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environmentnswgov.sharepoint.com/sites/MST_EES_CircularEconomyBranch/Shared Documents/2 Projects/CE Markets/Government Procurement/Projects/Env Sus Proc Guidance/7. Deliverables/7 FINAL/"/>
    </mc:Choice>
  </mc:AlternateContent>
  <xr:revisionPtr revIDLastSave="587" documentId="13_ncr:1_{29CA11DE-00BE-4337-8AE2-B5B8087B5BAB}" xr6:coauthVersionLast="47" xr6:coauthVersionMax="47" xr10:uidLastSave="{CF4A857B-C8BF-48A2-B484-D2A651F0BC03}"/>
  <bookViews>
    <workbookView xWindow="28680" yWindow="-120" windowWidth="29040" windowHeight="15840" tabRatio="778" xr2:uid="{978920C7-9D41-4C89-8652-3AD87B52709A}"/>
  </bookViews>
  <sheets>
    <sheet name="Instructions" sheetId="18" r:id="rId1"/>
    <sheet name="Applicability" sheetId="20" r:id="rId2"/>
    <sheet name="General parameters" sheetId="25" r:id="rId3"/>
    <sheet name="Option-specific inputs" sheetId="22" r:id="rId4"/>
    <sheet name="Calculation" sheetId="21" r:id="rId5"/>
    <sheet name="Results" sheetId="23" r:id="rId6"/>
    <sheet name="References" sheetId="27" r:id="rId7"/>
    <sheet name="Dynamic Charts" sheetId="24" state="hidden" r:id="rId8"/>
  </sheets>
  <definedNames>
    <definedName name="ChartYAxisPerAnnum">OFFSET(Results!$I$42,0,0,1,COUNTA(Results!$I$42:'Results'!$DC$42)-COUNTBLANK(Results!$I$42:'Results'!$DC$42))</definedName>
    <definedName name="ModelRange" localSheetId="2">OFFSET(#REF!,0,0,'General parameters'!#REF!,1)</definedName>
    <definedName name="ModelRange">OFFSET(#REF!,0,0,'General parameters'!$G$22,1)</definedName>
    <definedName name="_xlnm.Print_Area" localSheetId="6">References!$B$6:$K$6</definedName>
    <definedName name="_xlnm.Print_Titles" localSheetId="6">References!$6:$6</definedName>
    <definedName name="Results_Proc1_Carbon">OFFSET(Results!$I$48,0,0,1,COUNTA(Results!$I$48:'Results'!$DC$48)-COUNTBLANK(Results!$I$48:'Results'!$DC$48))</definedName>
    <definedName name="Results_Proc1_CarbonTonnes">OFFSET(Results!$I$50,0,0,1,COUNTA(Results!$I$50:'Results'!$DC$50)-COUNTBLANK(Results!$I$50:'Results'!$DC$50))</definedName>
    <definedName name="Results_Proc1_CmlCarbonTonnes">OFFSET(Results!#REF!,0,0,1,COUNTA(Results!#REF!:Results!#REF!)-COUNTBLANK(Results!#REF!:Results!#REF!))</definedName>
    <definedName name="Results_Proc1_NetCost">OFFSET(Results!$I$46,0,0,1,COUNTA(Results!$I$46:'Results'!$DD$46)-COUNTBLANK(Results!$I$46:'Results'!$DD$46))</definedName>
    <definedName name="Results_Proc1_NetValue">OFFSET(Results!$I$47,0,0,1,COUNTA(Results!$I$47:'Results'!$DD$47)-COUNTBLANK(Results!$I$47:'Results'!$DD$47))</definedName>
    <definedName name="Results_Proc2_Carbon">OFFSET(Results!$I$60,0,0,1,COUNTA(Results!$I$60:'Results'!$DC$60)-COUNTBLANK(Results!$I$60:'Results'!$DC$60))</definedName>
    <definedName name="Results_Proc2_CarbonTonnes">OFFSET(Results!$I$62,0,0,1,COUNTA(Results!$I$62:'Results'!$DC$62)-COUNTBLANK(Results!$I$62:'Results'!$DC$62))</definedName>
    <definedName name="Results_Proc2_CmlCarbonTonnes">OFFSET(Results!#REF!,0,0,1,COUNTA(Results!#REF!:Results!#REF!)-COUNTBLANK(Results!#REF!:Results!#REF!))</definedName>
    <definedName name="Results_Proc2_NetCost">OFFSET(Results!$I$58,0,0,1,COUNTA(Results!$I$58:'Results'!$DD$58)-COUNTBLANK(Results!$I$58:'Results'!$DD$58))</definedName>
    <definedName name="Results_Proc2_NetValue">OFFSET(Results!$I$59,0,0,1,COUNTA(Results!$I$59:'Results'!$DD$59)-COUNTBLANK(Results!$I$59:'Results'!$DD$59))</definedName>
    <definedName name="Results_Proc3_Carbon">OFFSET(Results!$I$72,0,0,1,COUNTA(Results!$I$72:'Results'!$DC$72)-COUNTBLANK(Results!$I$72:'Results'!$DC$72))</definedName>
    <definedName name="Results_Proc3_CarbonTonnes">OFFSET(Results!$I$74,0,0,1,COUNTA(Results!$I$74:'Results'!$DC$74)-COUNTBLANK(Results!$I$74:'Results'!$DC$74))</definedName>
    <definedName name="Results_Proc3_CmlCarbonTonnes">OFFSET(Results!#REF!,0,0,1,COUNTA(Results!#REF!:Results!#REF!)-COUNTBLANK(Results!#REF!:Results!#REF!))</definedName>
    <definedName name="Results_Proc3_NetCost">OFFSET(Results!$I$70,0,0,1,COUNTA(Results!$I$70:'Results'!$DD$70)-COUNTBLANK(Results!$I$70:'Results'!$DD$70))</definedName>
    <definedName name="Results_Proc3_NetValue">OFFSET(Results!$I$71,0,0,1,COUNTA(Results!$I$71:'Results'!$DD$71)-COUNTBLANK(Results!$I$71:'Results'!$DD$71))</definedName>
    <definedName name="Results_Proc4_Carbon">OFFSET(Results!$I$84,0,0,1,COUNTA(Results!$I$84:'Results'!$DC$84)-COUNTBLANK(Results!$I$84:'Results'!$DC$84))</definedName>
    <definedName name="Results_Proc4_CarbonTonnes">OFFSET(Results!$I$86,0,0,1,COUNTA(Results!$I$86:'Results'!$DC$86)-COUNTBLANK(Results!$I$86:'Results'!$DC$86))</definedName>
    <definedName name="Results_Proc4_CmlCarbonTonnes">OFFSET(Results!#REF!,0,0,1,COUNTA(Results!#REF!:Results!#REF!)-COUNTBLANK(Results!#REF!:Results!#REF!))</definedName>
    <definedName name="Results_Proc4_NetCost">OFFSET(Results!$I$82,0,0,1,COUNTA(Results!$I$82:'Results'!$DD$82)-COUNTBLANK(Results!$I$82:'Results'!$DD$82))</definedName>
    <definedName name="Results_Proc4_NetValue">OFFSET(Results!$I$83,0,0,1,COUNTA(Results!$I$83:'Results'!$DD$83)-COUNTBLANK(Results!$I$83:'Results'!$DD$83))</definedName>
    <definedName name="Results_Proc5_Carbon">OFFSET(Results!$I$96,0,0,1,COUNTA(Results!$I$96:'Results'!$DC$96)-COUNTBLANK(Results!$I$96:'Results'!$DC$96))</definedName>
    <definedName name="Results_Proc5_CarbonTonnes">OFFSET(Results!$I$98,0,0,1,COUNTA(Results!$I$98:'Results'!$DC$98)-COUNTBLANK(Results!$I$98:'Results'!$DC$98))</definedName>
    <definedName name="Results_Proc5_CmlCarbonTonnes">OFFSET(Results!#REF!,0,0,1,COUNTA(Results!#REF!:Results!#REF!)-COUNTBLANK(Results!#REF!:Results!#REF!))</definedName>
    <definedName name="Results_Proc5_NetCost">OFFSET(Results!$I$94,0,0,1,COUNTA(Results!$I$94:'Results'!$DC$94)-COUNTBLANK(Results!$I$94:'Results'!$DC$94))</definedName>
    <definedName name="Results_Proc5_NetValue">OFFSET(Results!$I$95,0,0,1,COUNTA(Results!$I$95:'Results'!$DC$95)-COUNTBLANK(Results!$I$95:'Results'!$DC$95))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1" i="25" l="1"/>
  <c r="G42" i="25"/>
  <c r="H26" i="25"/>
  <c r="I26" i="25" s="1"/>
  <c r="G35" i="25"/>
  <c r="P42" i="25"/>
  <c r="Q42" i="25"/>
  <c r="R42" i="25"/>
  <c r="S42" i="25"/>
  <c r="T42" i="25"/>
  <c r="G39" i="25"/>
  <c r="H35" i="25" l="1"/>
  <c r="K105" i="22" a="1"/>
  <c r="K105" i="22" s="1"/>
  <c r="J105" i="22" a="1"/>
  <c r="J105" i="22" s="1"/>
  <c r="I105" i="22" a="1"/>
  <c r="I105" i="22" s="1"/>
  <c r="H105" i="22" a="1"/>
  <c r="H105" i="22" s="1"/>
  <c r="G105" i="22" a="1"/>
  <c r="G105" i="22" s="1"/>
  <c r="G22" i="25" a="1"/>
  <c r="G22" i="25" s="1"/>
  <c r="H41" i="25" l="1"/>
  <c r="I35" i="25"/>
  <c r="G54" i="22"/>
  <c r="H54" i="22"/>
  <c r="I54" i="22"/>
  <c r="J54" i="22"/>
  <c r="K54" i="22"/>
  <c r="G55" i="22"/>
  <c r="H55" i="22"/>
  <c r="I55" i="22"/>
  <c r="J55" i="22"/>
  <c r="K55" i="22"/>
  <c r="G56" i="22"/>
  <c r="H56" i="22"/>
  <c r="I56" i="22"/>
  <c r="J56" i="22"/>
  <c r="K56" i="22"/>
  <c r="G57" i="22"/>
  <c r="H57" i="22"/>
  <c r="I57" i="22"/>
  <c r="J57" i="22"/>
  <c r="K57" i="22"/>
  <c r="G58" i="22"/>
  <c r="H58" i="22"/>
  <c r="I58" i="22"/>
  <c r="J58" i="22"/>
  <c r="K58" i="22"/>
  <c r="G59" i="22"/>
  <c r="H59" i="22"/>
  <c r="I59" i="22"/>
  <c r="J59" i="22"/>
  <c r="K59" i="22"/>
  <c r="G60" i="22"/>
  <c r="H60" i="22"/>
  <c r="I60" i="22"/>
  <c r="J60" i="22"/>
  <c r="K60" i="22"/>
  <c r="G61" i="22"/>
  <c r="H61" i="22"/>
  <c r="I61" i="22"/>
  <c r="J61" i="22"/>
  <c r="K61" i="22"/>
  <c r="H53" i="22"/>
  <c r="I53" i="22"/>
  <c r="J53" i="22"/>
  <c r="K53" i="22"/>
  <c r="G53" i="22"/>
  <c r="G12" i="21"/>
  <c r="G23" i="23"/>
  <c r="DD78" i="24"/>
  <c r="DC78" i="24"/>
  <c r="DB78" i="24"/>
  <c r="DA78" i="24"/>
  <c r="CZ78" i="24"/>
  <c r="CY78" i="24"/>
  <c r="CX78" i="24"/>
  <c r="CW78" i="24"/>
  <c r="CV78" i="24"/>
  <c r="CU78" i="24"/>
  <c r="CT78" i="24"/>
  <c r="CS78" i="24"/>
  <c r="CR78" i="24"/>
  <c r="CQ78" i="24"/>
  <c r="CP78" i="24"/>
  <c r="CO78" i="24"/>
  <c r="CN78" i="24"/>
  <c r="CM78" i="24"/>
  <c r="CL78" i="24"/>
  <c r="CK78" i="24"/>
  <c r="CJ78" i="24"/>
  <c r="CI78" i="24"/>
  <c r="CH78" i="24"/>
  <c r="CG78" i="24"/>
  <c r="CF78" i="24"/>
  <c r="CE78" i="24"/>
  <c r="CD78" i="24"/>
  <c r="CC78" i="24"/>
  <c r="CB78" i="24"/>
  <c r="CA78" i="24"/>
  <c r="BZ78" i="24"/>
  <c r="BY78" i="24"/>
  <c r="BX78" i="24"/>
  <c r="BW78" i="24"/>
  <c r="BV78" i="24"/>
  <c r="BU78" i="24"/>
  <c r="BT78" i="24"/>
  <c r="BS78" i="24"/>
  <c r="BR78" i="24"/>
  <c r="BQ78" i="24"/>
  <c r="BP78" i="24"/>
  <c r="BO78" i="24"/>
  <c r="BN78" i="24"/>
  <c r="BM78" i="24"/>
  <c r="BL78" i="24"/>
  <c r="BK78" i="24"/>
  <c r="BJ78" i="24"/>
  <c r="BI78" i="24"/>
  <c r="BH78" i="24"/>
  <c r="BG78" i="24"/>
  <c r="BF78" i="24"/>
  <c r="BE78" i="24"/>
  <c r="BD78" i="24"/>
  <c r="BC78" i="24"/>
  <c r="BB78" i="24"/>
  <c r="BA78" i="24"/>
  <c r="AZ78" i="24"/>
  <c r="AY78" i="24"/>
  <c r="AX78" i="24"/>
  <c r="AW78" i="24"/>
  <c r="AV78" i="24"/>
  <c r="AU78" i="24"/>
  <c r="AT78" i="24"/>
  <c r="AS78" i="24"/>
  <c r="AR78" i="24"/>
  <c r="AQ78" i="24"/>
  <c r="AP78" i="24"/>
  <c r="AO78" i="24"/>
  <c r="AN78" i="24"/>
  <c r="AM78" i="24"/>
  <c r="AL78" i="24"/>
  <c r="AK78" i="24"/>
  <c r="AJ78" i="24"/>
  <c r="AI78" i="24"/>
  <c r="AH78" i="24"/>
  <c r="AG78" i="24"/>
  <c r="AF78" i="24"/>
  <c r="AE78" i="24"/>
  <c r="AD78" i="24"/>
  <c r="AC78" i="24"/>
  <c r="AB78" i="24"/>
  <c r="AA78" i="24"/>
  <c r="Z78" i="24"/>
  <c r="Y78" i="24"/>
  <c r="X78" i="24"/>
  <c r="DD77" i="24"/>
  <c r="DC77" i="24"/>
  <c r="DB77" i="24"/>
  <c r="DA77" i="24"/>
  <c r="CZ77" i="24"/>
  <c r="CY77" i="24"/>
  <c r="CX77" i="24"/>
  <c r="CW77" i="24"/>
  <c r="CV77" i="24"/>
  <c r="CU77" i="24"/>
  <c r="CT77" i="24"/>
  <c r="CS77" i="24"/>
  <c r="CR77" i="24"/>
  <c r="CQ77" i="24"/>
  <c r="CP77" i="24"/>
  <c r="CO77" i="24"/>
  <c r="CN77" i="24"/>
  <c r="CM77" i="24"/>
  <c r="CL77" i="24"/>
  <c r="CK77" i="24"/>
  <c r="CJ77" i="24"/>
  <c r="CI77" i="24"/>
  <c r="CH77" i="24"/>
  <c r="CG77" i="24"/>
  <c r="CF77" i="24"/>
  <c r="CE77" i="24"/>
  <c r="CD77" i="24"/>
  <c r="CC77" i="24"/>
  <c r="CB77" i="24"/>
  <c r="CA77" i="24"/>
  <c r="BZ77" i="24"/>
  <c r="BY77" i="24"/>
  <c r="BX77" i="24"/>
  <c r="BW77" i="24"/>
  <c r="BV77" i="24"/>
  <c r="BU77" i="24"/>
  <c r="BT77" i="24"/>
  <c r="BS77" i="24"/>
  <c r="BR77" i="24"/>
  <c r="BQ77" i="24"/>
  <c r="BP77" i="24"/>
  <c r="BO77" i="24"/>
  <c r="BN77" i="24"/>
  <c r="BM77" i="24"/>
  <c r="BL77" i="24"/>
  <c r="BK77" i="24"/>
  <c r="BJ77" i="24"/>
  <c r="BI77" i="24"/>
  <c r="BH77" i="24"/>
  <c r="BG77" i="24"/>
  <c r="BF77" i="24"/>
  <c r="BE77" i="24"/>
  <c r="BD77" i="24"/>
  <c r="BC77" i="24"/>
  <c r="BB77" i="24"/>
  <c r="BA77" i="24"/>
  <c r="AZ77" i="24"/>
  <c r="AY77" i="24"/>
  <c r="AX77" i="24"/>
  <c r="AW77" i="24"/>
  <c r="AV77" i="24"/>
  <c r="AU77" i="24"/>
  <c r="AT77" i="24"/>
  <c r="AS77" i="24"/>
  <c r="AR77" i="24"/>
  <c r="AQ77" i="24"/>
  <c r="AP77" i="24"/>
  <c r="AO77" i="24"/>
  <c r="AN77" i="24"/>
  <c r="AM77" i="24"/>
  <c r="AL77" i="24"/>
  <c r="AK77" i="24"/>
  <c r="AJ77" i="24"/>
  <c r="AI77" i="24"/>
  <c r="AH77" i="24"/>
  <c r="AG77" i="24"/>
  <c r="AF77" i="24"/>
  <c r="AE77" i="24"/>
  <c r="AD77" i="24"/>
  <c r="AC77" i="24"/>
  <c r="AB77" i="24"/>
  <c r="AA77" i="24"/>
  <c r="Z77" i="24"/>
  <c r="Y77" i="24"/>
  <c r="X77" i="24"/>
  <c r="DD74" i="24"/>
  <c r="DC74" i="24"/>
  <c r="DB74" i="24"/>
  <c r="DA74" i="24"/>
  <c r="CZ74" i="24"/>
  <c r="CY74" i="24"/>
  <c r="CX74" i="24"/>
  <c r="CW74" i="24"/>
  <c r="CV74" i="24"/>
  <c r="CU74" i="24"/>
  <c r="CT74" i="24"/>
  <c r="CS74" i="24"/>
  <c r="CR74" i="24"/>
  <c r="CQ74" i="24"/>
  <c r="CP74" i="24"/>
  <c r="CO74" i="24"/>
  <c r="CN74" i="24"/>
  <c r="CM74" i="24"/>
  <c r="CL74" i="24"/>
  <c r="CK74" i="24"/>
  <c r="CJ74" i="24"/>
  <c r="CI74" i="24"/>
  <c r="CH74" i="24"/>
  <c r="CG74" i="24"/>
  <c r="CF74" i="24"/>
  <c r="CE74" i="24"/>
  <c r="CD74" i="24"/>
  <c r="CC74" i="24"/>
  <c r="CB74" i="24"/>
  <c r="CA74" i="24"/>
  <c r="BZ74" i="24"/>
  <c r="BY74" i="24"/>
  <c r="BX74" i="24"/>
  <c r="BW74" i="24"/>
  <c r="BV74" i="24"/>
  <c r="BU74" i="24"/>
  <c r="BT74" i="24"/>
  <c r="BS74" i="24"/>
  <c r="BR74" i="24"/>
  <c r="BQ74" i="24"/>
  <c r="BP74" i="24"/>
  <c r="BO74" i="24"/>
  <c r="BN74" i="24"/>
  <c r="BM74" i="24"/>
  <c r="BL74" i="24"/>
  <c r="BK74" i="24"/>
  <c r="BJ74" i="24"/>
  <c r="BI74" i="24"/>
  <c r="BH74" i="24"/>
  <c r="BG74" i="24"/>
  <c r="BF74" i="24"/>
  <c r="BE74" i="24"/>
  <c r="BD74" i="24"/>
  <c r="BC74" i="24"/>
  <c r="BB74" i="24"/>
  <c r="BA74" i="24"/>
  <c r="AZ74" i="24"/>
  <c r="AY74" i="24"/>
  <c r="AX74" i="24"/>
  <c r="AW74" i="24"/>
  <c r="AV74" i="24"/>
  <c r="AU74" i="24"/>
  <c r="AT74" i="24"/>
  <c r="AS74" i="24"/>
  <c r="AR74" i="24"/>
  <c r="AQ74" i="24"/>
  <c r="AP74" i="24"/>
  <c r="AO74" i="24"/>
  <c r="AN74" i="24"/>
  <c r="AM74" i="24"/>
  <c r="AL74" i="24"/>
  <c r="AK74" i="24"/>
  <c r="AJ74" i="24"/>
  <c r="AI74" i="24"/>
  <c r="AH74" i="24"/>
  <c r="AG74" i="24"/>
  <c r="AF74" i="24"/>
  <c r="AE74" i="24"/>
  <c r="AD74" i="24"/>
  <c r="AC74" i="24"/>
  <c r="AB74" i="24"/>
  <c r="AA74" i="24"/>
  <c r="Z74" i="24"/>
  <c r="Y74" i="24"/>
  <c r="X74" i="24"/>
  <c r="DD73" i="24"/>
  <c r="DC73" i="24"/>
  <c r="DB73" i="24"/>
  <c r="DA73" i="24"/>
  <c r="CZ73" i="24"/>
  <c r="CY73" i="24"/>
  <c r="CX73" i="24"/>
  <c r="CW73" i="24"/>
  <c r="CV73" i="24"/>
  <c r="CU73" i="24"/>
  <c r="CT73" i="24"/>
  <c r="CS73" i="24"/>
  <c r="CR73" i="24"/>
  <c r="CQ73" i="24"/>
  <c r="CP73" i="24"/>
  <c r="CO73" i="24"/>
  <c r="CN73" i="24"/>
  <c r="CM73" i="24"/>
  <c r="CL73" i="24"/>
  <c r="CK73" i="24"/>
  <c r="CJ73" i="24"/>
  <c r="CI73" i="24"/>
  <c r="CH73" i="24"/>
  <c r="CG73" i="24"/>
  <c r="CF73" i="24"/>
  <c r="CE73" i="24"/>
  <c r="CD73" i="24"/>
  <c r="CC73" i="24"/>
  <c r="CB73" i="24"/>
  <c r="CA73" i="24"/>
  <c r="BZ73" i="24"/>
  <c r="BY73" i="24"/>
  <c r="BX73" i="24"/>
  <c r="BW73" i="24"/>
  <c r="BV73" i="24"/>
  <c r="BU73" i="24"/>
  <c r="BT73" i="24"/>
  <c r="BS73" i="24"/>
  <c r="BR73" i="24"/>
  <c r="BQ73" i="24"/>
  <c r="BP73" i="24"/>
  <c r="BO73" i="24"/>
  <c r="BN73" i="24"/>
  <c r="BM73" i="24"/>
  <c r="BL73" i="24"/>
  <c r="BK73" i="24"/>
  <c r="BJ73" i="24"/>
  <c r="BI73" i="24"/>
  <c r="BH73" i="24"/>
  <c r="BG73" i="24"/>
  <c r="BF73" i="24"/>
  <c r="BE73" i="24"/>
  <c r="BD73" i="24"/>
  <c r="BC73" i="24"/>
  <c r="BB73" i="24"/>
  <c r="BA73" i="24"/>
  <c r="AZ73" i="24"/>
  <c r="AY73" i="24"/>
  <c r="AX73" i="24"/>
  <c r="AW73" i="24"/>
  <c r="AV73" i="24"/>
  <c r="AU73" i="24"/>
  <c r="AT73" i="24"/>
  <c r="AS73" i="24"/>
  <c r="AR73" i="24"/>
  <c r="AQ73" i="24"/>
  <c r="AP73" i="24"/>
  <c r="AO73" i="24"/>
  <c r="AN73" i="24"/>
  <c r="AM73" i="24"/>
  <c r="AL73" i="24"/>
  <c r="AK73" i="24"/>
  <c r="AJ73" i="24"/>
  <c r="AI73" i="24"/>
  <c r="AH73" i="24"/>
  <c r="AG73" i="24"/>
  <c r="AF73" i="24"/>
  <c r="AE73" i="24"/>
  <c r="AD73" i="24"/>
  <c r="AC73" i="24"/>
  <c r="AB73" i="24"/>
  <c r="AA73" i="24"/>
  <c r="Z73" i="24"/>
  <c r="Y73" i="24"/>
  <c r="X73" i="24"/>
  <c r="DD70" i="24"/>
  <c r="DC70" i="24"/>
  <c r="DB70" i="24"/>
  <c r="DA70" i="24"/>
  <c r="CZ70" i="24"/>
  <c r="CY70" i="24"/>
  <c r="CX70" i="24"/>
  <c r="CW70" i="24"/>
  <c r="CV70" i="24"/>
  <c r="CU70" i="24"/>
  <c r="CT70" i="24"/>
  <c r="CS70" i="24"/>
  <c r="CR70" i="24"/>
  <c r="CQ70" i="24"/>
  <c r="CP70" i="24"/>
  <c r="CO70" i="24"/>
  <c r="CN70" i="24"/>
  <c r="CM70" i="24"/>
  <c r="CL70" i="24"/>
  <c r="CK70" i="24"/>
  <c r="CJ70" i="24"/>
  <c r="CI70" i="24"/>
  <c r="CH70" i="24"/>
  <c r="CG70" i="24"/>
  <c r="CF70" i="24"/>
  <c r="CE70" i="24"/>
  <c r="CD70" i="24"/>
  <c r="CC70" i="24"/>
  <c r="CB70" i="24"/>
  <c r="CA70" i="24"/>
  <c r="BZ70" i="24"/>
  <c r="BY70" i="24"/>
  <c r="BX70" i="24"/>
  <c r="BW70" i="24"/>
  <c r="BV70" i="24"/>
  <c r="BU70" i="24"/>
  <c r="BT70" i="24"/>
  <c r="BS70" i="24"/>
  <c r="BR70" i="24"/>
  <c r="BQ70" i="24"/>
  <c r="BP70" i="24"/>
  <c r="BO70" i="24"/>
  <c r="BN70" i="24"/>
  <c r="BM70" i="24"/>
  <c r="BL70" i="24"/>
  <c r="BK70" i="24"/>
  <c r="BJ70" i="24"/>
  <c r="BI70" i="24"/>
  <c r="BH70" i="24"/>
  <c r="BG70" i="24"/>
  <c r="BF70" i="24"/>
  <c r="BE70" i="24"/>
  <c r="BD70" i="24"/>
  <c r="BC70" i="24"/>
  <c r="BB70" i="24"/>
  <c r="BA70" i="24"/>
  <c r="AZ70" i="24"/>
  <c r="AY70" i="24"/>
  <c r="AX70" i="24"/>
  <c r="AW70" i="24"/>
  <c r="AV70" i="24"/>
  <c r="AU70" i="24"/>
  <c r="AT70" i="24"/>
  <c r="AS70" i="24"/>
  <c r="AR70" i="24"/>
  <c r="AQ70" i="24"/>
  <c r="AP70" i="24"/>
  <c r="AO70" i="24"/>
  <c r="AN70" i="24"/>
  <c r="AM70" i="24"/>
  <c r="AL70" i="24"/>
  <c r="AK70" i="24"/>
  <c r="AJ70" i="24"/>
  <c r="AI70" i="24"/>
  <c r="AH70" i="24"/>
  <c r="AG70" i="24"/>
  <c r="AF70" i="24"/>
  <c r="AE70" i="24"/>
  <c r="AD70" i="24"/>
  <c r="AC70" i="24"/>
  <c r="AB70" i="24"/>
  <c r="AA70" i="24"/>
  <c r="Z70" i="24"/>
  <c r="Y70" i="24"/>
  <c r="X70" i="24"/>
  <c r="DD69" i="24"/>
  <c r="DC69" i="24"/>
  <c r="DB69" i="24"/>
  <c r="DA69" i="24"/>
  <c r="CZ69" i="24"/>
  <c r="CY69" i="24"/>
  <c r="CX69" i="24"/>
  <c r="CW69" i="24"/>
  <c r="CV69" i="24"/>
  <c r="CU69" i="24"/>
  <c r="CT69" i="24"/>
  <c r="CS69" i="24"/>
  <c r="CR69" i="24"/>
  <c r="CQ69" i="24"/>
  <c r="CP69" i="24"/>
  <c r="CO69" i="24"/>
  <c r="CN69" i="24"/>
  <c r="CM69" i="24"/>
  <c r="CL69" i="24"/>
  <c r="CK69" i="24"/>
  <c r="CJ69" i="24"/>
  <c r="CI69" i="24"/>
  <c r="CH69" i="24"/>
  <c r="CG69" i="24"/>
  <c r="CF69" i="24"/>
  <c r="CE69" i="24"/>
  <c r="CD69" i="24"/>
  <c r="CC69" i="24"/>
  <c r="CB69" i="24"/>
  <c r="CA69" i="24"/>
  <c r="BZ69" i="24"/>
  <c r="BY69" i="24"/>
  <c r="BX69" i="24"/>
  <c r="BW69" i="24"/>
  <c r="BV69" i="24"/>
  <c r="BU69" i="24"/>
  <c r="BT69" i="24"/>
  <c r="BS69" i="24"/>
  <c r="BR69" i="24"/>
  <c r="BQ69" i="24"/>
  <c r="BP69" i="24"/>
  <c r="BO69" i="24"/>
  <c r="BN69" i="24"/>
  <c r="BM69" i="24"/>
  <c r="BL69" i="24"/>
  <c r="BK69" i="24"/>
  <c r="BJ69" i="24"/>
  <c r="BI69" i="24"/>
  <c r="BH69" i="24"/>
  <c r="BG69" i="24"/>
  <c r="BF69" i="24"/>
  <c r="BE69" i="24"/>
  <c r="BD69" i="24"/>
  <c r="BC69" i="24"/>
  <c r="BB69" i="24"/>
  <c r="BA69" i="24"/>
  <c r="AZ69" i="24"/>
  <c r="AY69" i="24"/>
  <c r="AX69" i="24"/>
  <c r="AW69" i="24"/>
  <c r="AV69" i="24"/>
  <c r="AU69" i="24"/>
  <c r="AT69" i="24"/>
  <c r="AS69" i="24"/>
  <c r="AR69" i="24"/>
  <c r="AQ69" i="24"/>
  <c r="AP69" i="24"/>
  <c r="AO69" i="24"/>
  <c r="AN69" i="24"/>
  <c r="AM69" i="24"/>
  <c r="AL69" i="24"/>
  <c r="AK69" i="24"/>
  <c r="AJ69" i="24"/>
  <c r="AI69" i="24"/>
  <c r="AH69" i="24"/>
  <c r="AG69" i="24"/>
  <c r="AF69" i="24"/>
  <c r="AE69" i="24"/>
  <c r="AD69" i="24"/>
  <c r="AC69" i="24"/>
  <c r="AB69" i="24"/>
  <c r="AA69" i="24"/>
  <c r="Z69" i="24"/>
  <c r="Y69" i="24"/>
  <c r="X69" i="24"/>
  <c r="DD66" i="24"/>
  <c r="DD101" i="24" s="1"/>
  <c r="DC66" i="24"/>
  <c r="DB66" i="24"/>
  <c r="DA66" i="24"/>
  <c r="CZ66" i="24"/>
  <c r="CY66" i="24"/>
  <c r="CX66" i="24"/>
  <c r="CW66" i="24"/>
  <c r="CV66" i="24"/>
  <c r="CU66" i="24"/>
  <c r="CT66" i="24"/>
  <c r="CS66" i="24"/>
  <c r="CR66" i="24"/>
  <c r="CQ66" i="24"/>
  <c r="CP66" i="24"/>
  <c r="CO66" i="24"/>
  <c r="CN66" i="24"/>
  <c r="CM66" i="24"/>
  <c r="CL66" i="24"/>
  <c r="CK66" i="24"/>
  <c r="CJ66" i="24"/>
  <c r="CI66" i="24"/>
  <c r="CH66" i="24"/>
  <c r="CG66" i="24"/>
  <c r="CF66" i="24"/>
  <c r="CE66" i="24"/>
  <c r="CD66" i="24"/>
  <c r="CC66" i="24"/>
  <c r="CB66" i="24"/>
  <c r="CA66" i="24"/>
  <c r="BZ66" i="24"/>
  <c r="BY66" i="24"/>
  <c r="BX66" i="24"/>
  <c r="BW66" i="24"/>
  <c r="BV66" i="24"/>
  <c r="BU66" i="24"/>
  <c r="BT66" i="24"/>
  <c r="BS66" i="24"/>
  <c r="BR66" i="24"/>
  <c r="BQ66" i="24"/>
  <c r="BP66" i="24"/>
  <c r="BO66" i="24"/>
  <c r="BN66" i="24"/>
  <c r="BM66" i="24"/>
  <c r="BL66" i="24"/>
  <c r="BK66" i="24"/>
  <c r="BJ66" i="24"/>
  <c r="BI66" i="24"/>
  <c r="BH66" i="24"/>
  <c r="BG66" i="24"/>
  <c r="BF66" i="24"/>
  <c r="BE66" i="24"/>
  <c r="BD66" i="24"/>
  <c r="BC66" i="24"/>
  <c r="BB66" i="24"/>
  <c r="BA66" i="24"/>
  <c r="AZ66" i="24"/>
  <c r="AY66" i="24"/>
  <c r="AX66" i="24"/>
  <c r="AW66" i="24"/>
  <c r="AV66" i="24"/>
  <c r="AU66" i="24"/>
  <c r="AT66" i="24"/>
  <c r="AS66" i="24"/>
  <c r="AR66" i="24"/>
  <c r="AQ66" i="24"/>
  <c r="AP66" i="24"/>
  <c r="AO66" i="24"/>
  <c r="AN66" i="24"/>
  <c r="AM66" i="24"/>
  <c r="AL66" i="24"/>
  <c r="AK66" i="24"/>
  <c r="AJ66" i="24"/>
  <c r="AI66" i="24"/>
  <c r="AH66" i="24"/>
  <c r="AG66" i="24"/>
  <c r="AF66" i="24"/>
  <c r="AE66" i="24"/>
  <c r="AD66" i="24"/>
  <c r="AC66" i="24"/>
  <c r="AB66" i="24"/>
  <c r="AA66" i="24"/>
  <c r="Z66" i="24"/>
  <c r="Y66" i="24"/>
  <c r="X66" i="24"/>
  <c r="DD65" i="24"/>
  <c r="DC65" i="24"/>
  <c r="DB65" i="24"/>
  <c r="DA65" i="24"/>
  <c r="CZ65" i="24"/>
  <c r="CY65" i="24"/>
  <c r="CX65" i="24"/>
  <c r="CW65" i="24"/>
  <c r="CV65" i="24"/>
  <c r="CU65" i="24"/>
  <c r="CT65" i="24"/>
  <c r="CS65" i="24"/>
  <c r="CR65" i="24"/>
  <c r="CQ65" i="24"/>
  <c r="CP65" i="24"/>
  <c r="CO65" i="24"/>
  <c r="CN65" i="24"/>
  <c r="CM65" i="24"/>
  <c r="CL65" i="24"/>
  <c r="CK65" i="24"/>
  <c r="CJ65" i="24"/>
  <c r="CI65" i="24"/>
  <c r="CH65" i="24"/>
  <c r="CG65" i="24"/>
  <c r="CF65" i="24"/>
  <c r="CE65" i="24"/>
  <c r="CD65" i="24"/>
  <c r="CC65" i="24"/>
  <c r="CB65" i="24"/>
  <c r="CA65" i="24"/>
  <c r="BZ65" i="24"/>
  <c r="BY65" i="24"/>
  <c r="BX65" i="24"/>
  <c r="BW65" i="24"/>
  <c r="BV65" i="24"/>
  <c r="BU65" i="24"/>
  <c r="BT65" i="24"/>
  <c r="BS65" i="24"/>
  <c r="BR65" i="24"/>
  <c r="BQ65" i="24"/>
  <c r="BP65" i="24"/>
  <c r="BO65" i="24"/>
  <c r="BN65" i="24"/>
  <c r="BM65" i="24"/>
  <c r="BL65" i="24"/>
  <c r="BK65" i="24"/>
  <c r="BJ65" i="24"/>
  <c r="BI65" i="24"/>
  <c r="BH65" i="24"/>
  <c r="BG65" i="24"/>
  <c r="BF65" i="24"/>
  <c r="BE65" i="24"/>
  <c r="BD65" i="24"/>
  <c r="BC65" i="24"/>
  <c r="BB65" i="24"/>
  <c r="BA65" i="24"/>
  <c r="AZ65" i="24"/>
  <c r="AY65" i="24"/>
  <c r="AX65" i="24"/>
  <c r="AW65" i="24"/>
  <c r="AV65" i="24"/>
  <c r="AU65" i="24"/>
  <c r="AT65" i="24"/>
  <c r="AS65" i="24"/>
  <c r="AR65" i="24"/>
  <c r="AQ65" i="24"/>
  <c r="AP65" i="24"/>
  <c r="AO65" i="24"/>
  <c r="AN65" i="24"/>
  <c r="AM65" i="24"/>
  <c r="AL65" i="24"/>
  <c r="AK65" i="24"/>
  <c r="AJ65" i="24"/>
  <c r="AI65" i="24"/>
  <c r="AH65" i="24"/>
  <c r="AG65" i="24"/>
  <c r="AF65" i="24"/>
  <c r="AE65" i="24"/>
  <c r="AD65" i="24"/>
  <c r="AC65" i="24"/>
  <c r="AB65" i="24"/>
  <c r="AA65" i="24"/>
  <c r="Z65" i="24"/>
  <c r="Y65" i="24"/>
  <c r="X65" i="24"/>
  <c r="DD62" i="24"/>
  <c r="DC62" i="24"/>
  <c r="DB62" i="24"/>
  <c r="DA62" i="24"/>
  <c r="CZ62" i="24"/>
  <c r="CY62" i="24"/>
  <c r="CX62" i="24"/>
  <c r="CW62" i="24"/>
  <c r="CV62" i="24"/>
  <c r="CU62" i="24"/>
  <c r="CT62" i="24"/>
  <c r="CS62" i="24"/>
  <c r="CR62" i="24"/>
  <c r="CQ62" i="24"/>
  <c r="CP62" i="24"/>
  <c r="CO62" i="24"/>
  <c r="CN62" i="24"/>
  <c r="CM62" i="24"/>
  <c r="CL62" i="24"/>
  <c r="CK62" i="24"/>
  <c r="CJ62" i="24"/>
  <c r="CI62" i="24"/>
  <c r="CH62" i="24"/>
  <c r="CG62" i="24"/>
  <c r="CF62" i="24"/>
  <c r="CE62" i="24"/>
  <c r="CD62" i="24"/>
  <c r="CC62" i="24"/>
  <c r="CB62" i="24"/>
  <c r="CA62" i="24"/>
  <c r="BZ62" i="24"/>
  <c r="BY62" i="24"/>
  <c r="BX62" i="24"/>
  <c r="BW62" i="24"/>
  <c r="BV62" i="24"/>
  <c r="BU62" i="24"/>
  <c r="BT62" i="24"/>
  <c r="BS62" i="24"/>
  <c r="BR62" i="24"/>
  <c r="BQ62" i="24"/>
  <c r="BP62" i="24"/>
  <c r="BO62" i="24"/>
  <c r="BN62" i="24"/>
  <c r="BM62" i="24"/>
  <c r="BL62" i="24"/>
  <c r="BK62" i="24"/>
  <c r="BJ62" i="24"/>
  <c r="BI62" i="24"/>
  <c r="BH62" i="24"/>
  <c r="BG62" i="24"/>
  <c r="BF62" i="24"/>
  <c r="BE62" i="24"/>
  <c r="BD62" i="24"/>
  <c r="BC62" i="24"/>
  <c r="BB62" i="24"/>
  <c r="BA62" i="24"/>
  <c r="AZ62" i="24"/>
  <c r="AY62" i="24"/>
  <c r="AX62" i="24"/>
  <c r="AW62" i="24"/>
  <c r="AV62" i="24"/>
  <c r="AU62" i="24"/>
  <c r="AT62" i="24"/>
  <c r="AS62" i="24"/>
  <c r="AR62" i="24"/>
  <c r="AQ62" i="24"/>
  <c r="AP62" i="24"/>
  <c r="AO62" i="24"/>
  <c r="AN62" i="24"/>
  <c r="AM62" i="24"/>
  <c r="AL62" i="24"/>
  <c r="AK62" i="24"/>
  <c r="AJ62" i="24"/>
  <c r="AI62" i="24"/>
  <c r="AH62" i="24"/>
  <c r="AG62" i="24"/>
  <c r="AF62" i="24"/>
  <c r="AE62" i="24"/>
  <c r="AD62" i="24"/>
  <c r="AC62" i="24"/>
  <c r="AB62" i="24"/>
  <c r="AA62" i="24"/>
  <c r="Z62" i="24"/>
  <c r="Y62" i="24"/>
  <c r="X62" i="24"/>
  <c r="DD61" i="24"/>
  <c r="DC61" i="24"/>
  <c r="DB61" i="24"/>
  <c r="DA61" i="24"/>
  <c r="CZ61" i="24"/>
  <c r="CY61" i="24"/>
  <c r="CX61" i="24"/>
  <c r="CW61" i="24"/>
  <c r="CV61" i="24"/>
  <c r="CU61" i="24"/>
  <c r="CT61" i="24"/>
  <c r="CS61" i="24"/>
  <c r="CR61" i="24"/>
  <c r="CQ61" i="24"/>
  <c r="CP61" i="24"/>
  <c r="CO61" i="24"/>
  <c r="CN61" i="24"/>
  <c r="CM61" i="24"/>
  <c r="CL61" i="24"/>
  <c r="CK61" i="24"/>
  <c r="CJ61" i="24"/>
  <c r="CI61" i="24"/>
  <c r="CH61" i="24"/>
  <c r="CG61" i="24"/>
  <c r="CF61" i="24"/>
  <c r="CE61" i="24"/>
  <c r="CD61" i="24"/>
  <c r="CC61" i="24"/>
  <c r="CB61" i="24"/>
  <c r="CA61" i="24"/>
  <c r="BZ61" i="24"/>
  <c r="BY61" i="24"/>
  <c r="BX61" i="24"/>
  <c r="BW61" i="24"/>
  <c r="BV61" i="24"/>
  <c r="BU61" i="24"/>
  <c r="BT61" i="24"/>
  <c r="BS61" i="24"/>
  <c r="BR61" i="24"/>
  <c r="BQ61" i="24"/>
  <c r="BP61" i="24"/>
  <c r="BO61" i="24"/>
  <c r="BN61" i="24"/>
  <c r="BM61" i="24"/>
  <c r="BL61" i="24"/>
  <c r="BK61" i="24"/>
  <c r="BJ61" i="24"/>
  <c r="BI61" i="24"/>
  <c r="BH61" i="24"/>
  <c r="BG61" i="24"/>
  <c r="BF61" i="24"/>
  <c r="BE61" i="24"/>
  <c r="BD61" i="24"/>
  <c r="BC61" i="24"/>
  <c r="BB61" i="24"/>
  <c r="BA61" i="24"/>
  <c r="AZ61" i="24"/>
  <c r="AY61" i="24"/>
  <c r="AX61" i="24"/>
  <c r="AW61" i="24"/>
  <c r="AV61" i="24"/>
  <c r="AU61" i="24"/>
  <c r="AT61" i="24"/>
  <c r="AS61" i="24"/>
  <c r="AR61" i="24"/>
  <c r="AQ61" i="24"/>
  <c r="AP61" i="24"/>
  <c r="AO61" i="24"/>
  <c r="AN61" i="24"/>
  <c r="AM61" i="24"/>
  <c r="AL61" i="24"/>
  <c r="AK61" i="24"/>
  <c r="AJ61" i="24"/>
  <c r="AI61" i="24"/>
  <c r="AH61" i="24"/>
  <c r="AG61" i="24"/>
  <c r="AF61" i="24"/>
  <c r="AE61" i="24"/>
  <c r="AD61" i="24"/>
  <c r="AC61" i="24"/>
  <c r="AB61" i="24"/>
  <c r="AA61" i="24"/>
  <c r="Z61" i="24"/>
  <c r="Y61" i="24"/>
  <c r="X61" i="24"/>
  <c r="C77" i="24"/>
  <c r="C73" i="24"/>
  <c r="C69" i="24"/>
  <c r="C65" i="24"/>
  <c r="C61" i="24"/>
  <c r="DD44" i="24"/>
  <c r="DD97" i="24" s="1"/>
  <c r="DC44" i="24"/>
  <c r="DC97" i="24" s="1"/>
  <c r="DB44" i="24"/>
  <c r="DB97" i="24" s="1"/>
  <c r="DA44" i="24"/>
  <c r="DA97" i="24" s="1"/>
  <c r="CZ44" i="24"/>
  <c r="CZ97" i="24" s="1"/>
  <c r="CY44" i="24"/>
  <c r="CY97" i="24" s="1"/>
  <c r="CX44" i="24"/>
  <c r="CX97" i="24" s="1"/>
  <c r="CW44" i="24"/>
  <c r="CW97" i="24" s="1"/>
  <c r="CV44" i="24"/>
  <c r="CV97" i="24" s="1"/>
  <c r="CU44" i="24"/>
  <c r="CU97" i="24" s="1"/>
  <c r="CT44" i="24"/>
  <c r="CT97" i="24" s="1"/>
  <c r="CS44" i="24"/>
  <c r="CS97" i="24" s="1"/>
  <c r="CR44" i="24"/>
  <c r="CR97" i="24" s="1"/>
  <c r="CQ44" i="24"/>
  <c r="CQ97" i="24" s="1"/>
  <c r="CP44" i="24"/>
  <c r="CP97" i="24" s="1"/>
  <c r="CO44" i="24"/>
  <c r="CO97" i="24" s="1"/>
  <c r="CN44" i="24"/>
  <c r="CN97" i="24" s="1"/>
  <c r="CM44" i="24"/>
  <c r="CM97" i="24" s="1"/>
  <c r="CL44" i="24"/>
  <c r="CL97" i="24" s="1"/>
  <c r="CK44" i="24"/>
  <c r="CK97" i="24" s="1"/>
  <c r="CJ44" i="24"/>
  <c r="CJ97" i="24" s="1"/>
  <c r="CI44" i="24"/>
  <c r="CI97" i="24" s="1"/>
  <c r="CH44" i="24"/>
  <c r="CH97" i="24" s="1"/>
  <c r="CG44" i="24"/>
  <c r="CG97" i="24" s="1"/>
  <c r="CF44" i="24"/>
  <c r="CF97" i="24" s="1"/>
  <c r="CE44" i="24"/>
  <c r="CE97" i="24" s="1"/>
  <c r="CD44" i="24"/>
  <c r="CD97" i="24" s="1"/>
  <c r="CC44" i="24"/>
  <c r="CC97" i="24" s="1"/>
  <c r="CB44" i="24"/>
  <c r="CB97" i="24" s="1"/>
  <c r="CA44" i="24"/>
  <c r="CA97" i="24" s="1"/>
  <c r="BZ44" i="24"/>
  <c r="BZ97" i="24" s="1"/>
  <c r="BY44" i="24"/>
  <c r="BY97" i="24" s="1"/>
  <c r="BX44" i="24"/>
  <c r="BX97" i="24" s="1"/>
  <c r="BW44" i="24"/>
  <c r="BW97" i="24" s="1"/>
  <c r="BV44" i="24"/>
  <c r="BV97" i="24" s="1"/>
  <c r="BU44" i="24"/>
  <c r="BU97" i="24" s="1"/>
  <c r="BT44" i="24"/>
  <c r="BT97" i="24" s="1"/>
  <c r="BS44" i="24"/>
  <c r="BS97" i="24" s="1"/>
  <c r="BR44" i="24"/>
  <c r="BR97" i="24" s="1"/>
  <c r="BQ44" i="24"/>
  <c r="BQ97" i="24" s="1"/>
  <c r="BP44" i="24"/>
  <c r="BP97" i="24" s="1"/>
  <c r="BO44" i="24"/>
  <c r="BO97" i="24" s="1"/>
  <c r="BN44" i="24"/>
  <c r="BN97" i="24" s="1"/>
  <c r="BM44" i="24"/>
  <c r="BM97" i="24" s="1"/>
  <c r="BL44" i="24"/>
  <c r="BL97" i="24" s="1"/>
  <c r="BK44" i="24"/>
  <c r="BK97" i="24" s="1"/>
  <c r="BJ44" i="24"/>
  <c r="BJ97" i="24" s="1"/>
  <c r="BI44" i="24"/>
  <c r="BI97" i="24" s="1"/>
  <c r="BH44" i="24"/>
  <c r="BH97" i="24" s="1"/>
  <c r="BG44" i="24"/>
  <c r="BG97" i="24" s="1"/>
  <c r="BF44" i="24"/>
  <c r="BF97" i="24" s="1"/>
  <c r="BE44" i="24"/>
  <c r="BE97" i="24" s="1"/>
  <c r="BD44" i="24"/>
  <c r="BD97" i="24" s="1"/>
  <c r="BC44" i="24"/>
  <c r="BC97" i="24" s="1"/>
  <c r="BB44" i="24"/>
  <c r="BB97" i="24" s="1"/>
  <c r="BA44" i="24"/>
  <c r="BA97" i="24" s="1"/>
  <c r="AZ44" i="24"/>
  <c r="AZ97" i="24" s="1"/>
  <c r="AY44" i="24"/>
  <c r="AY97" i="24" s="1"/>
  <c r="AX44" i="24"/>
  <c r="AX97" i="24" s="1"/>
  <c r="AW44" i="24"/>
  <c r="AW97" i="24" s="1"/>
  <c r="AV44" i="24"/>
  <c r="AV97" i="24" s="1"/>
  <c r="AU44" i="24"/>
  <c r="AU97" i="24" s="1"/>
  <c r="AT44" i="24"/>
  <c r="AT97" i="24" s="1"/>
  <c r="AS44" i="24"/>
  <c r="AS97" i="24" s="1"/>
  <c r="AR44" i="24"/>
  <c r="AR97" i="24" s="1"/>
  <c r="AQ44" i="24"/>
  <c r="AQ97" i="24" s="1"/>
  <c r="AP44" i="24"/>
  <c r="AP97" i="24" s="1"/>
  <c r="AO44" i="24"/>
  <c r="AO97" i="24" s="1"/>
  <c r="AN44" i="24"/>
  <c r="AN97" i="24" s="1"/>
  <c r="AM44" i="24"/>
  <c r="AM97" i="24" s="1"/>
  <c r="AL44" i="24"/>
  <c r="AL97" i="24" s="1"/>
  <c r="AK44" i="24"/>
  <c r="AK97" i="24" s="1"/>
  <c r="AJ44" i="24"/>
  <c r="AJ97" i="24" s="1"/>
  <c r="AI44" i="24"/>
  <c r="AI97" i="24" s="1"/>
  <c r="AH44" i="24"/>
  <c r="AH97" i="24" s="1"/>
  <c r="AG44" i="24"/>
  <c r="AG97" i="24" s="1"/>
  <c r="AF44" i="24"/>
  <c r="AF97" i="24" s="1"/>
  <c r="AE44" i="24"/>
  <c r="AE97" i="24" s="1"/>
  <c r="AD44" i="24"/>
  <c r="AD97" i="24" s="1"/>
  <c r="AC44" i="24"/>
  <c r="AC97" i="24" s="1"/>
  <c r="AB44" i="24"/>
  <c r="AB97" i="24" s="1"/>
  <c r="AA44" i="24"/>
  <c r="AA97" i="24" s="1"/>
  <c r="Z44" i="24"/>
  <c r="Z97" i="24" s="1"/>
  <c r="Y44" i="24"/>
  <c r="Y97" i="24" s="1"/>
  <c r="X44" i="24"/>
  <c r="X97" i="24" s="1"/>
  <c r="DD43" i="24"/>
  <c r="DC43" i="24"/>
  <c r="DB43" i="24"/>
  <c r="DA43" i="24"/>
  <c r="CZ43" i="24"/>
  <c r="CY43" i="24"/>
  <c r="CX43" i="24"/>
  <c r="CW43" i="24"/>
  <c r="CV43" i="24"/>
  <c r="CU43" i="24"/>
  <c r="CT43" i="24"/>
  <c r="CS43" i="24"/>
  <c r="CR43" i="24"/>
  <c r="CQ43" i="24"/>
  <c r="CP43" i="24"/>
  <c r="CO43" i="24"/>
  <c r="CN43" i="24"/>
  <c r="CM43" i="24"/>
  <c r="CL43" i="24"/>
  <c r="CK43" i="24"/>
  <c r="CJ43" i="24"/>
  <c r="CI43" i="24"/>
  <c r="CH43" i="24"/>
  <c r="CG43" i="24"/>
  <c r="CF43" i="24"/>
  <c r="CE43" i="24"/>
  <c r="CD43" i="24"/>
  <c r="CC43" i="24"/>
  <c r="CB43" i="24"/>
  <c r="CA43" i="24"/>
  <c r="BZ43" i="24"/>
  <c r="BY43" i="24"/>
  <c r="BX43" i="24"/>
  <c r="BW43" i="24"/>
  <c r="BV43" i="24"/>
  <c r="BU43" i="24"/>
  <c r="BT43" i="24"/>
  <c r="BS43" i="24"/>
  <c r="BR43" i="24"/>
  <c r="BQ43" i="24"/>
  <c r="BP43" i="24"/>
  <c r="BO43" i="24"/>
  <c r="BN43" i="24"/>
  <c r="BM43" i="24"/>
  <c r="BL43" i="24"/>
  <c r="BK43" i="24"/>
  <c r="BJ43" i="24"/>
  <c r="BI43" i="24"/>
  <c r="BH43" i="24"/>
  <c r="BG43" i="24"/>
  <c r="BF43" i="24"/>
  <c r="BE43" i="24"/>
  <c r="BD43" i="24"/>
  <c r="BC43" i="24"/>
  <c r="BB43" i="24"/>
  <c r="BA43" i="24"/>
  <c r="AZ43" i="24"/>
  <c r="AY43" i="24"/>
  <c r="AX43" i="24"/>
  <c r="AW43" i="24"/>
  <c r="AV43" i="24"/>
  <c r="AU43" i="24"/>
  <c r="AT43" i="24"/>
  <c r="AS43" i="24"/>
  <c r="AR43" i="24"/>
  <c r="AQ43" i="24"/>
  <c r="AP43" i="24"/>
  <c r="AO43" i="24"/>
  <c r="AN43" i="24"/>
  <c r="AM43" i="24"/>
  <c r="AL43" i="24"/>
  <c r="AK43" i="24"/>
  <c r="AJ43" i="24"/>
  <c r="AI43" i="24"/>
  <c r="AH43" i="24"/>
  <c r="AG43" i="24"/>
  <c r="AF43" i="24"/>
  <c r="AE43" i="24"/>
  <c r="AD43" i="24"/>
  <c r="AC43" i="24"/>
  <c r="AB43" i="24"/>
  <c r="AA43" i="24"/>
  <c r="Z43" i="24"/>
  <c r="Y43" i="24"/>
  <c r="X43" i="24"/>
  <c r="C44" i="24"/>
  <c r="DD40" i="24"/>
  <c r="DD96" i="24" s="1"/>
  <c r="DC40" i="24"/>
  <c r="DC96" i="24" s="1"/>
  <c r="DB40" i="24"/>
  <c r="DB96" i="24" s="1"/>
  <c r="DA40" i="24"/>
  <c r="DA96" i="24" s="1"/>
  <c r="CZ40" i="24"/>
  <c r="CZ96" i="24" s="1"/>
  <c r="CY40" i="24"/>
  <c r="CY96" i="24" s="1"/>
  <c r="CX40" i="24"/>
  <c r="CX96" i="24" s="1"/>
  <c r="CW40" i="24"/>
  <c r="CW96" i="24" s="1"/>
  <c r="CV40" i="24"/>
  <c r="CV96" i="24" s="1"/>
  <c r="CU40" i="24"/>
  <c r="CU96" i="24" s="1"/>
  <c r="CT40" i="24"/>
  <c r="CT96" i="24" s="1"/>
  <c r="CS40" i="24"/>
  <c r="CS96" i="24" s="1"/>
  <c r="CR40" i="24"/>
  <c r="CR96" i="24" s="1"/>
  <c r="CQ40" i="24"/>
  <c r="CQ96" i="24" s="1"/>
  <c r="CP40" i="24"/>
  <c r="CP96" i="24" s="1"/>
  <c r="CO40" i="24"/>
  <c r="CO96" i="24" s="1"/>
  <c r="CN40" i="24"/>
  <c r="CN96" i="24" s="1"/>
  <c r="CM40" i="24"/>
  <c r="CM96" i="24" s="1"/>
  <c r="CL40" i="24"/>
  <c r="CL96" i="24" s="1"/>
  <c r="CK40" i="24"/>
  <c r="CK96" i="24" s="1"/>
  <c r="CJ40" i="24"/>
  <c r="CJ96" i="24" s="1"/>
  <c r="CI40" i="24"/>
  <c r="CI96" i="24" s="1"/>
  <c r="CH40" i="24"/>
  <c r="CH96" i="24" s="1"/>
  <c r="CG40" i="24"/>
  <c r="CG96" i="24" s="1"/>
  <c r="CF40" i="24"/>
  <c r="CF96" i="24" s="1"/>
  <c r="CE40" i="24"/>
  <c r="CE96" i="24" s="1"/>
  <c r="CD40" i="24"/>
  <c r="CD96" i="24" s="1"/>
  <c r="CC40" i="24"/>
  <c r="CC96" i="24" s="1"/>
  <c r="CB40" i="24"/>
  <c r="CB96" i="24" s="1"/>
  <c r="CA40" i="24"/>
  <c r="CA96" i="24" s="1"/>
  <c r="BZ40" i="24"/>
  <c r="BZ96" i="24" s="1"/>
  <c r="BY40" i="24"/>
  <c r="BY96" i="24" s="1"/>
  <c r="BX40" i="24"/>
  <c r="BX96" i="24" s="1"/>
  <c r="BW40" i="24"/>
  <c r="BW96" i="24" s="1"/>
  <c r="BV40" i="24"/>
  <c r="BV96" i="24" s="1"/>
  <c r="BU40" i="24"/>
  <c r="BU96" i="24" s="1"/>
  <c r="BT40" i="24"/>
  <c r="BT96" i="24" s="1"/>
  <c r="BS40" i="24"/>
  <c r="BS96" i="24" s="1"/>
  <c r="BR40" i="24"/>
  <c r="BR96" i="24" s="1"/>
  <c r="BQ40" i="24"/>
  <c r="BQ96" i="24" s="1"/>
  <c r="BP40" i="24"/>
  <c r="BP96" i="24" s="1"/>
  <c r="BO40" i="24"/>
  <c r="BO96" i="24" s="1"/>
  <c r="BN40" i="24"/>
  <c r="BN96" i="24" s="1"/>
  <c r="BM40" i="24"/>
  <c r="BM96" i="24" s="1"/>
  <c r="BL40" i="24"/>
  <c r="BL96" i="24" s="1"/>
  <c r="BK40" i="24"/>
  <c r="BK96" i="24" s="1"/>
  <c r="BJ40" i="24"/>
  <c r="BJ96" i="24" s="1"/>
  <c r="BI40" i="24"/>
  <c r="BI96" i="24" s="1"/>
  <c r="BH40" i="24"/>
  <c r="BH96" i="24" s="1"/>
  <c r="BG40" i="24"/>
  <c r="BG96" i="24" s="1"/>
  <c r="BF40" i="24"/>
  <c r="BF96" i="24" s="1"/>
  <c r="BE40" i="24"/>
  <c r="BE96" i="24" s="1"/>
  <c r="BD40" i="24"/>
  <c r="BD96" i="24" s="1"/>
  <c r="BC40" i="24"/>
  <c r="BC96" i="24" s="1"/>
  <c r="BB40" i="24"/>
  <c r="BB96" i="24" s="1"/>
  <c r="BA40" i="24"/>
  <c r="BA96" i="24" s="1"/>
  <c r="AZ40" i="24"/>
  <c r="AZ96" i="24" s="1"/>
  <c r="AY40" i="24"/>
  <c r="AY96" i="24" s="1"/>
  <c r="AX40" i="24"/>
  <c r="AX96" i="24" s="1"/>
  <c r="AW40" i="24"/>
  <c r="AW96" i="24" s="1"/>
  <c r="AV40" i="24"/>
  <c r="AV96" i="24" s="1"/>
  <c r="AU40" i="24"/>
  <c r="AU96" i="24" s="1"/>
  <c r="AT40" i="24"/>
  <c r="AT96" i="24" s="1"/>
  <c r="AS40" i="24"/>
  <c r="AS96" i="24" s="1"/>
  <c r="AR40" i="24"/>
  <c r="AR96" i="24" s="1"/>
  <c r="AQ40" i="24"/>
  <c r="AQ96" i="24" s="1"/>
  <c r="AP40" i="24"/>
  <c r="AP96" i="24" s="1"/>
  <c r="AO40" i="24"/>
  <c r="AO96" i="24" s="1"/>
  <c r="AN40" i="24"/>
  <c r="AN96" i="24" s="1"/>
  <c r="AM40" i="24"/>
  <c r="AM96" i="24" s="1"/>
  <c r="AL40" i="24"/>
  <c r="AL96" i="24" s="1"/>
  <c r="AK40" i="24"/>
  <c r="AK96" i="24" s="1"/>
  <c r="AJ40" i="24"/>
  <c r="AJ96" i="24" s="1"/>
  <c r="AI40" i="24"/>
  <c r="AI96" i="24" s="1"/>
  <c r="AH40" i="24"/>
  <c r="AH96" i="24" s="1"/>
  <c r="AG40" i="24"/>
  <c r="AG96" i="24" s="1"/>
  <c r="AF40" i="24"/>
  <c r="AF96" i="24" s="1"/>
  <c r="AE40" i="24"/>
  <c r="AE96" i="24" s="1"/>
  <c r="AD40" i="24"/>
  <c r="AD96" i="24" s="1"/>
  <c r="AC40" i="24"/>
  <c r="AC96" i="24" s="1"/>
  <c r="AB40" i="24"/>
  <c r="AB96" i="24" s="1"/>
  <c r="AA40" i="24"/>
  <c r="AA96" i="24" s="1"/>
  <c r="Z40" i="24"/>
  <c r="Z96" i="24" s="1"/>
  <c r="Y40" i="24"/>
  <c r="Y96" i="24" s="1"/>
  <c r="X40" i="24"/>
  <c r="X96" i="24" s="1"/>
  <c r="DD39" i="24"/>
  <c r="DC39" i="24"/>
  <c r="DB39" i="24"/>
  <c r="DA39" i="24"/>
  <c r="CZ39" i="24"/>
  <c r="CY39" i="24"/>
  <c r="CX39" i="24"/>
  <c r="CW39" i="24"/>
  <c r="CV39" i="24"/>
  <c r="CU39" i="24"/>
  <c r="CT39" i="24"/>
  <c r="CS39" i="24"/>
  <c r="CR39" i="24"/>
  <c r="CQ39" i="24"/>
  <c r="CP39" i="24"/>
  <c r="CO39" i="24"/>
  <c r="CN39" i="24"/>
  <c r="CM39" i="24"/>
  <c r="CL39" i="24"/>
  <c r="CK39" i="24"/>
  <c r="CJ39" i="24"/>
  <c r="CI39" i="24"/>
  <c r="CH39" i="24"/>
  <c r="CG39" i="24"/>
  <c r="CF39" i="24"/>
  <c r="CE39" i="24"/>
  <c r="CD39" i="24"/>
  <c r="CC39" i="24"/>
  <c r="CB39" i="24"/>
  <c r="CA39" i="24"/>
  <c r="BZ39" i="24"/>
  <c r="BY39" i="24"/>
  <c r="BX39" i="24"/>
  <c r="BW39" i="24"/>
  <c r="BV39" i="24"/>
  <c r="BU39" i="24"/>
  <c r="BT39" i="24"/>
  <c r="BS39" i="24"/>
  <c r="BR39" i="24"/>
  <c r="BQ39" i="24"/>
  <c r="BP39" i="24"/>
  <c r="BO39" i="24"/>
  <c r="BN39" i="24"/>
  <c r="BM39" i="24"/>
  <c r="BL39" i="24"/>
  <c r="BK39" i="24"/>
  <c r="BJ39" i="24"/>
  <c r="BI39" i="24"/>
  <c r="BH39" i="24"/>
  <c r="BG39" i="24"/>
  <c r="BF39" i="24"/>
  <c r="BE39" i="24"/>
  <c r="BD39" i="24"/>
  <c r="BC39" i="24"/>
  <c r="BB39" i="24"/>
  <c r="BA39" i="24"/>
  <c r="AZ39" i="24"/>
  <c r="AY39" i="24"/>
  <c r="AX39" i="24"/>
  <c r="AW39" i="24"/>
  <c r="AV39" i="24"/>
  <c r="AU39" i="24"/>
  <c r="AT39" i="24"/>
  <c r="AS39" i="24"/>
  <c r="AR39" i="24"/>
  <c r="AQ39" i="24"/>
  <c r="AP39" i="24"/>
  <c r="AO39" i="24"/>
  <c r="AN39" i="24"/>
  <c r="AM39" i="24"/>
  <c r="AL39" i="24"/>
  <c r="AK39" i="24"/>
  <c r="AJ39" i="24"/>
  <c r="AI39" i="24"/>
  <c r="AH39" i="24"/>
  <c r="AG39" i="24"/>
  <c r="AF39" i="24"/>
  <c r="AE39" i="24"/>
  <c r="AD39" i="24"/>
  <c r="AC39" i="24"/>
  <c r="AB39" i="24"/>
  <c r="AA39" i="24"/>
  <c r="Z39" i="24"/>
  <c r="Y39" i="24"/>
  <c r="X39" i="24"/>
  <c r="C40" i="24"/>
  <c r="DD36" i="24"/>
  <c r="DD95" i="24" s="1"/>
  <c r="DC36" i="24"/>
  <c r="DC95" i="24" s="1"/>
  <c r="DB36" i="24"/>
  <c r="DB95" i="24" s="1"/>
  <c r="DA36" i="24"/>
  <c r="DA95" i="24" s="1"/>
  <c r="CZ36" i="24"/>
  <c r="CZ95" i="24" s="1"/>
  <c r="CY36" i="24"/>
  <c r="CY95" i="24" s="1"/>
  <c r="CX36" i="24"/>
  <c r="CX95" i="24" s="1"/>
  <c r="CW36" i="24"/>
  <c r="CW95" i="24" s="1"/>
  <c r="CV36" i="24"/>
  <c r="CV95" i="24" s="1"/>
  <c r="CU36" i="24"/>
  <c r="CU95" i="24" s="1"/>
  <c r="CT36" i="24"/>
  <c r="CT95" i="24" s="1"/>
  <c r="CS36" i="24"/>
  <c r="CS95" i="24" s="1"/>
  <c r="CR36" i="24"/>
  <c r="CR95" i="24" s="1"/>
  <c r="CQ36" i="24"/>
  <c r="CQ95" i="24" s="1"/>
  <c r="CP36" i="24"/>
  <c r="CP95" i="24" s="1"/>
  <c r="CO36" i="24"/>
  <c r="CO95" i="24" s="1"/>
  <c r="CN36" i="24"/>
  <c r="CN95" i="24" s="1"/>
  <c r="CM36" i="24"/>
  <c r="CM95" i="24" s="1"/>
  <c r="CL36" i="24"/>
  <c r="CL95" i="24" s="1"/>
  <c r="CK36" i="24"/>
  <c r="CK95" i="24" s="1"/>
  <c r="CJ36" i="24"/>
  <c r="CJ95" i="24" s="1"/>
  <c r="CI36" i="24"/>
  <c r="CI95" i="24" s="1"/>
  <c r="CH36" i="24"/>
  <c r="CH95" i="24" s="1"/>
  <c r="CG36" i="24"/>
  <c r="CG95" i="24" s="1"/>
  <c r="CF36" i="24"/>
  <c r="CF95" i="24" s="1"/>
  <c r="CE36" i="24"/>
  <c r="CE95" i="24" s="1"/>
  <c r="CD36" i="24"/>
  <c r="CD95" i="24" s="1"/>
  <c r="CC36" i="24"/>
  <c r="CC95" i="24" s="1"/>
  <c r="CB36" i="24"/>
  <c r="CB95" i="24" s="1"/>
  <c r="CA36" i="24"/>
  <c r="CA95" i="24" s="1"/>
  <c r="BZ36" i="24"/>
  <c r="BZ95" i="24" s="1"/>
  <c r="BY36" i="24"/>
  <c r="BY95" i="24" s="1"/>
  <c r="BX36" i="24"/>
  <c r="BX95" i="24" s="1"/>
  <c r="BW36" i="24"/>
  <c r="BW95" i="24" s="1"/>
  <c r="BV36" i="24"/>
  <c r="BV95" i="24" s="1"/>
  <c r="BU36" i="24"/>
  <c r="BU95" i="24" s="1"/>
  <c r="BT36" i="24"/>
  <c r="BT95" i="24" s="1"/>
  <c r="BS36" i="24"/>
  <c r="BS95" i="24" s="1"/>
  <c r="BR36" i="24"/>
  <c r="BR95" i="24" s="1"/>
  <c r="BQ36" i="24"/>
  <c r="BQ95" i="24" s="1"/>
  <c r="BP36" i="24"/>
  <c r="BP95" i="24" s="1"/>
  <c r="BO36" i="24"/>
  <c r="BO95" i="24" s="1"/>
  <c r="BN36" i="24"/>
  <c r="BN95" i="24" s="1"/>
  <c r="BM36" i="24"/>
  <c r="BM95" i="24" s="1"/>
  <c r="BL36" i="24"/>
  <c r="BL95" i="24" s="1"/>
  <c r="BK36" i="24"/>
  <c r="BK95" i="24" s="1"/>
  <c r="BJ36" i="24"/>
  <c r="BJ95" i="24" s="1"/>
  <c r="BI36" i="24"/>
  <c r="BI95" i="24" s="1"/>
  <c r="BH36" i="24"/>
  <c r="BH95" i="24" s="1"/>
  <c r="BG36" i="24"/>
  <c r="BG95" i="24" s="1"/>
  <c r="BF36" i="24"/>
  <c r="BF95" i="24" s="1"/>
  <c r="BE36" i="24"/>
  <c r="BE95" i="24" s="1"/>
  <c r="BD36" i="24"/>
  <c r="BD95" i="24" s="1"/>
  <c r="BC36" i="24"/>
  <c r="BC95" i="24" s="1"/>
  <c r="BB36" i="24"/>
  <c r="BB95" i="24" s="1"/>
  <c r="BA36" i="24"/>
  <c r="BA95" i="24" s="1"/>
  <c r="AZ36" i="24"/>
  <c r="AZ95" i="24" s="1"/>
  <c r="AY36" i="24"/>
  <c r="AY95" i="24" s="1"/>
  <c r="AX36" i="24"/>
  <c r="AX95" i="24" s="1"/>
  <c r="AW36" i="24"/>
  <c r="AW95" i="24" s="1"/>
  <c r="AV36" i="24"/>
  <c r="AV95" i="24" s="1"/>
  <c r="AU36" i="24"/>
  <c r="AU95" i="24" s="1"/>
  <c r="AT36" i="24"/>
  <c r="AT95" i="24" s="1"/>
  <c r="AS36" i="24"/>
  <c r="AS95" i="24" s="1"/>
  <c r="AR36" i="24"/>
  <c r="AR95" i="24" s="1"/>
  <c r="AQ36" i="24"/>
  <c r="AQ95" i="24" s="1"/>
  <c r="AP36" i="24"/>
  <c r="AP95" i="24" s="1"/>
  <c r="AO36" i="24"/>
  <c r="AO95" i="24" s="1"/>
  <c r="AN36" i="24"/>
  <c r="AN95" i="24" s="1"/>
  <c r="AM36" i="24"/>
  <c r="AM95" i="24" s="1"/>
  <c r="AL36" i="24"/>
  <c r="AL95" i="24" s="1"/>
  <c r="AK36" i="24"/>
  <c r="AK95" i="24" s="1"/>
  <c r="AJ36" i="24"/>
  <c r="AJ95" i="24" s="1"/>
  <c r="AI36" i="24"/>
  <c r="AI95" i="24" s="1"/>
  <c r="AH36" i="24"/>
  <c r="AH95" i="24" s="1"/>
  <c r="AG36" i="24"/>
  <c r="AG95" i="24" s="1"/>
  <c r="AF36" i="24"/>
  <c r="AF95" i="24" s="1"/>
  <c r="AE36" i="24"/>
  <c r="AE95" i="24" s="1"/>
  <c r="AD36" i="24"/>
  <c r="AD95" i="24" s="1"/>
  <c r="AC36" i="24"/>
  <c r="AC95" i="24" s="1"/>
  <c r="AB36" i="24"/>
  <c r="AB95" i="24" s="1"/>
  <c r="AA36" i="24"/>
  <c r="AA95" i="24" s="1"/>
  <c r="Z36" i="24"/>
  <c r="Z95" i="24" s="1"/>
  <c r="Y36" i="24"/>
  <c r="Y95" i="24" s="1"/>
  <c r="X36" i="24"/>
  <c r="X95" i="24" s="1"/>
  <c r="DD35" i="24"/>
  <c r="DC35" i="24"/>
  <c r="DB35" i="24"/>
  <c r="DA35" i="24"/>
  <c r="CZ35" i="24"/>
  <c r="CY35" i="24"/>
  <c r="CX35" i="24"/>
  <c r="CW35" i="24"/>
  <c r="CV35" i="24"/>
  <c r="CU35" i="24"/>
  <c r="CT35" i="24"/>
  <c r="CS35" i="24"/>
  <c r="CR35" i="24"/>
  <c r="CQ35" i="24"/>
  <c r="CP35" i="24"/>
  <c r="CO35" i="24"/>
  <c r="CN35" i="24"/>
  <c r="CM35" i="24"/>
  <c r="CL35" i="24"/>
  <c r="CK35" i="24"/>
  <c r="CJ35" i="24"/>
  <c r="CI35" i="24"/>
  <c r="CH35" i="24"/>
  <c r="CG35" i="24"/>
  <c r="CF35" i="24"/>
  <c r="CE35" i="24"/>
  <c r="CD35" i="24"/>
  <c r="CC35" i="24"/>
  <c r="CB35" i="24"/>
  <c r="CA35" i="24"/>
  <c r="BZ35" i="24"/>
  <c r="BY35" i="24"/>
  <c r="BX35" i="24"/>
  <c r="BW35" i="24"/>
  <c r="BV35" i="24"/>
  <c r="BU35" i="24"/>
  <c r="BT35" i="24"/>
  <c r="BS35" i="24"/>
  <c r="BR35" i="24"/>
  <c r="BQ35" i="24"/>
  <c r="BP35" i="24"/>
  <c r="BO35" i="24"/>
  <c r="BN35" i="24"/>
  <c r="BM35" i="24"/>
  <c r="BL35" i="24"/>
  <c r="BK35" i="24"/>
  <c r="BJ35" i="24"/>
  <c r="BI35" i="24"/>
  <c r="BH35" i="24"/>
  <c r="BG35" i="24"/>
  <c r="BF35" i="24"/>
  <c r="BE35" i="24"/>
  <c r="BD35" i="24"/>
  <c r="BC35" i="24"/>
  <c r="BB35" i="24"/>
  <c r="BA35" i="24"/>
  <c r="AZ35" i="24"/>
  <c r="AY35" i="24"/>
  <c r="AX35" i="24"/>
  <c r="AW35" i="24"/>
  <c r="AV35" i="24"/>
  <c r="AU35" i="24"/>
  <c r="AT35" i="24"/>
  <c r="AS35" i="24"/>
  <c r="AR35" i="24"/>
  <c r="AQ35" i="24"/>
  <c r="AP35" i="24"/>
  <c r="AO35" i="24"/>
  <c r="AN35" i="24"/>
  <c r="AM35" i="24"/>
  <c r="AL35" i="24"/>
  <c r="AK35" i="24"/>
  <c r="AJ35" i="24"/>
  <c r="AI35" i="24"/>
  <c r="AH35" i="24"/>
  <c r="AG35" i="24"/>
  <c r="AF35" i="24"/>
  <c r="AE35" i="24"/>
  <c r="AD35" i="24"/>
  <c r="AC35" i="24"/>
  <c r="AB35" i="24"/>
  <c r="AA35" i="24"/>
  <c r="Z35" i="24"/>
  <c r="Y35" i="24"/>
  <c r="X35" i="24"/>
  <c r="C36" i="24"/>
  <c r="DD32" i="24"/>
  <c r="DD94" i="24" s="1"/>
  <c r="DC32" i="24"/>
  <c r="DC94" i="24" s="1"/>
  <c r="DB32" i="24"/>
  <c r="DB94" i="24" s="1"/>
  <c r="DA32" i="24"/>
  <c r="DA94" i="24" s="1"/>
  <c r="CZ32" i="24"/>
  <c r="CZ94" i="24" s="1"/>
  <c r="CY32" i="24"/>
  <c r="CY94" i="24" s="1"/>
  <c r="CX32" i="24"/>
  <c r="CX94" i="24" s="1"/>
  <c r="CW32" i="24"/>
  <c r="CW94" i="24" s="1"/>
  <c r="CV32" i="24"/>
  <c r="CV94" i="24" s="1"/>
  <c r="CU32" i="24"/>
  <c r="CU94" i="24" s="1"/>
  <c r="CT32" i="24"/>
  <c r="CT94" i="24" s="1"/>
  <c r="CS32" i="24"/>
  <c r="CS94" i="24" s="1"/>
  <c r="CR32" i="24"/>
  <c r="CR94" i="24" s="1"/>
  <c r="CQ32" i="24"/>
  <c r="CQ94" i="24" s="1"/>
  <c r="CP32" i="24"/>
  <c r="CP94" i="24" s="1"/>
  <c r="CO32" i="24"/>
  <c r="CO94" i="24" s="1"/>
  <c r="CN32" i="24"/>
  <c r="CN94" i="24" s="1"/>
  <c r="CM32" i="24"/>
  <c r="CM94" i="24" s="1"/>
  <c r="CL32" i="24"/>
  <c r="CL94" i="24" s="1"/>
  <c r="CK32" i="24"/>
  <c r="CK94" i="24" s="1"/>
  <c r="CJ32" i="24"/>
  <c r="CJ94" i="24" s="1"/>
  <c r="CI32" i="24"/>
  <c r="CI94" i="24" s="1"/>
  <c r="CH32" i="24"/>
  <c r="CH94" i="24" s="1"/>
  <c r="CG32" i="24"/>
  <c r="CG94" i="24" s="1"/>
  <c r="CF32" i="24"/>
  <c r="CF94" i="24" s="1"/>
  <c r="CE32" i="24"/>
  <c r="CE94" i="24" s="1"/>
  <c r="CD32" i="24"/>
  <c r="CD94" i="24" s="1"/>
  <c r="CC32" i="24"/>
  <c r="CC94" i="24" s="1"/>
  <c r="CB32" i="24"/>
  <c r="CB94" i="24" s="1"/>
  <c r="CA32" i="24"/>
  <c r="CA94" i="24" s="1"/>
  <c r="BZ32" i="24"/>
  <c r="BZ94" i="24" s="1"/>
  <c r="BY32" i="24"/>
  <c r="BY94" i="24" s="1"/>
  <c r="BX32" i="24"/>
  <c r="BX94" i="24" s="1"/>
  <c r="BW32" i="24"/>
  <c r="BW94" i="24" s="1"/>
  <c r="BV32" i="24"/>
  <c r="BV94" i="24" s="1"/>
  <c r="BU32" i="24"/>
  <c r="BU94" i="24" s="1"/>
  <c r="BT32" i="24"/>
  <c r="BT94" i="24" s="1"/>
  <c r="BS32" i="24"/>
  <c r="BS94" i="24" s="1"/>
  <c r="BR32" i="24"/>
  <c r="BR94" i="24" s="1"/>
  <c r="BQ32" i="24"/>
  <c r="BQ94" i="24" s="1"/>
  <c r="BP32" i="24"/>
  <c r="BP94" i="24" s="1"/>
  <c r="BO32" i="24"/>
  <c r="BO94" i="24" s="1"/>
  <c r="BN32" i="24"/>
  <c r="BN94" i="24" s="1"/>
  <c r="BM32" i="24"/>
  <c r="BM94" i="24" s="1"/>
  <c r="BL32" i="24"/>
  <c r="BL94" i="24" s="1"/>
  <c r="BK32" i="24"/>
  <c r="BK94" i="24" s="1"/>
  <c r="BJ32" i="24"/>
  <c r="BJ94" i="24" s="1"/>
  <c r="BI32" i="24"/>
  <c r="BI94" i="24" s="1"/>
  <c r="BH32" i="24"/>
  <c r="BH94" i="24" s="1"/>
  <c r="BG32" i="24"/>
  <c r="BG94" i="24" s="1"/>
  <c r="BF32" i="24"/>
  <c r="BF94" i="24" s="1"/>
  <c r="BE32" i="24"/>
  <c r="BE94" i="24" s="1"/>
  <c r="BD32" i="24"/>
  <c r="BD94" i="24" s="1"/>
  <c r="BC32" i="24"/>
  <c r="BC94" i="24" s="1"/>
  <c r="BB32" i="24"/>
  <c r="BB94" i="24" s="1"/>
  <c r="BA32" i="24"/>
  <c r="BA94" i="24" s="1"/>
  <c r="AZ32" i="24"/>
  <c r="AZ94" i="24" s="1"/>
  <c r="AY32" i="24"/>
  <c r="AY94" i="24" s="1"/>
  <c r="AX32" i="24"/>
  <c r="AX94" i="24" s="1"/>
  <c r="AW32" i="24"/>
  <c r="AW94" i="24" s="1"/>
  <c r="AV32" i="24"/>
  <c r="AV94" i="24" s="1"/>
  <c r="AU32" i="24"/>
  <c r="AU94" i="24" s="1"/>
  <c r="AT32" i="24"/>
  <c r="AT94" i="24" s="1"/>
  <c r="AS32" i="24"/>
  <c r="AS94" i="24" s="1"/>
  <c r="AR32" i="24"/>
  <c r="AR94" i="24" s="1"/>
  <c r="AQ32" i="24"/>
  <c r="AQ94" i="24" s="1"/>
  <c r="AP32" i="24"/>
  <c r="AP94" i="24" s="1"/>
  <c r="AO32" i="24"/>
  <c r="AO94" i="24" s="1"/>
  <c r="AN32" i="24"/>
  <c r="AN94" i="24" s="1"/>
  <c r="AM32" i="24"/>
  <c r="AM94" i="24" s="1"/>
  <c r="AL32" i="24"/>
  <c r="AL94" i="24" s="1"/>
  <c r="AK32" i="24"/>
  <c r="AK94" i="24" s="1"/>
  <c r="AJ32" i="24"/>
  <c r="AJ94" i="24" s="1"/>
  <c r="AI32" i="24"/>
  <c r="AI94" i="24" s="1"/>
  <c r="AH32" i="24"/>
  <c r="AH94" i="24" s="1"/>
  <c r="AG32" i="24"/>
  <c r="AG94" i="24" s="1"/>
  <c r="AF32" i="24"/>
  <c r="AF94" i="24" s="1"/>
  <c r="AE32" i="24"/>
  <c r="AE94" i="24" s="1"/>
  <c r="AD32" i="24"/>
  <c r="AD94" i="24" s="1"/>
  <c r="AC32" i="24"/>
  <c r="AC94" i="24" s="1"/>
  <c r="AB32" i="24"/>
  <c r="AB94" i="24" s="1"/>
  <c r="AA32" i="24"/>
  <c r="AA94" i="24" s="1"/>
  <c r="Z32" i="24"/>
  <c r="Z94" i="24" s="1"/>
  <c r="Y32" i="24"/>
  <c r="Y94" i="24" s="1"/>
  <c r="X32" i="24"/>
  <c r="X94" i="24" s="1"/>
  <c r="DD31" i="24"/>
  <c r="DC31" i="24"/>
  <c r="DB31" i="24"/>
  <c r="DA31" i="24"/>
  <c r="CZ31" i="24"/>
  <c r="CY31" i="24"/>
  <c r="CX31" i="24"/>
  <c r="CW31" i="24"/>
  <c r="CV31" i="24"/>
  <c r="CU31" i="24"/>
  <c r="CT31" i="24"/>
  <c r="CS31" i="24"/>
  <c r="CR31" i="24"/>
  <c r="CQ31" i="24"/>
  <c r="CP31" i="24"/>
  <c r="CO31" i="24"/>
  <c r="CN31" i="24"/>
  <c r="CM31" i="24"/>
  <c r="CL31" i="24"/>
  <c r="CK31" i="24"/>
  <c r="CJ31" i="24"/>
  <c r="CI31" i="24"/>
  <c r="CH31" i="24"/>
  <c r="CG31" i="24"/>
  <c r="CF31" i="24"/>
  <c r="CE31" i="24"/>
  <c r="CD31" i="24"/>
  <c r="CC31" i="24"/>
  <c r="CB31" i="24"/>
  <c r="CA31" i="24"/>
  <c r="BZ31" i="24"/>
  <c r="BY31" i="24"/>
  <c r="BX31" i="24"/>
  <c r="BW31" i="24"/>
  <c r="BV31" i="24"/>
  <c r="BU31" i="24"/>
  <c r="BT31" i="24"/>
  <c r="BS31" i="24"/>
  <c r="BR31" i="24"/>
  <c r="BQ31" i="24"/>
  <c r="BP31" i="24"/>
  <c r="BO31" i="24"/>
  <c r="BN31" i="24"/>
  <c r="BM31" i="24"/>
  <c r="BL31" i="24"/>
  <c r="BK31" i="24"/>
  <c r="BJ31" i="24"/>
  <c r="BI31" i="24"/>
  <c r="BH31" i="24"/>
  <c r="BG31" i="24"/>
  <c r="BF31" i="24"/>
  <c r="BE31" i="24"/>
  <c r="BD31" i="24"/>
  <c r="BC31" i="24"/>
  <c r="BB31" i="24"/>
  <c r="BA31" i="24"/>
  <c r="AZ31" i="24"/>
  <c r="AY31" i="24"/>
  <c r="AX31" i="24"/>
  <c r="AW31" i="24"/>
  <c r="AV31" i="24"/>
  <c r="AU31" i="24"/>
  <c r="AT31" i="24"/>
  <c r="AS31" i="24"/>
  <c r="AR31" i="24"/>
  <c r="AQ31" i="24"/>
  <c r="AP31" i="24"/>
  <c r="AO31" i="24"/>
  <c r="AN31" i="24"/>
  <c r="AM31" i="24"/>
  <c r="AL31" i="24"/>
  <c r="AK31" i="24"/>
  <c r="AJ31" i="24"/>
  <c r="AI31" i="24"/>
  <c r="AH31" i="24"/>
  <c r="AG31" i="24"/>
  <c r="AF31" i="24"/>
  <c r="AE31" i="24"/>
  <c r="AD31" i="24"/>
  <c r="AC31" i="24"/>
  <c r="AB31" i="24"/>
  <c r="AA31" i="24"/>
  <c r="Z31" i="24"/>
  <c r="Y31" i="24"/>
  <c r="X31" i="24"/>
  <c r="C32" i="24"/>
  <c r="G97" i="23"/>
  <c r="G85" i="23"/>
  <c r="G73" i="23"/>
  <c r="G61" i="23"/>
  <c r="DD28" i="24"/>
  <c r="DD93" i="24" s="1"/>
  <c r="DC28" i="24"/>
  <c r="DC93" i="24" s="1"/>
  <c r="DB28" i="24"/>
  <c r="DB93" i="24" s="1"/>
  <c r="DA28" i="24"/>
  <c r="DA93" i="24" s="1"/>
  <c r="CZ28" i="24"/>
  <c r="CZ93" i="24" s="1"/>
  <c r="CY28" i="24"/>
  <c r="CY93" i="24" s="1"/>
  <c r="CX28" i="24"/>
  <c r="CX93" i="24" s="1"/>
  <c r="CW28" i="24"/>
  <c r="CW93" i="24" s="1"/>
  <c r="CV28" i="24"/>
  <c r="CV93" i="24" s="1"/>
  <c r="CU28" i="24"/>
  <c r="CU93" i="24" s="1"/>
  <c r="CT28" i="24"/>
  <c r="CT93" i="24" s="1"/>
  <c r="CS28" i="24"/>
  <c r="CS93" i="24" s="1"/>
  <c r="CR28" i="24"/>
  <c r="CR93" i="24" s="1"/>
  <c r="CQ28" i="24"/>
  <c r="CQ93" i="24" s="1"/>
  <c r="CP28" i="24"/>
  <c r="CP93" i="24" s="1"/>
  <c r="CO28" i="24"/>
  <c r="CO93" i="24" s="1"/>
  <c r="CN28" i="24"/>
  <c r="CN93" i="24" s="1"/>
  <c r="CM28" i="24"/>
  <c r="CM93" i="24" s="1"/>
  <c r="CL28" i="24"/>
  <c r="CL93" i="24" s="1"/>
  <c r="CK28" i="24"/>
  <c r="CK93" i="24" s="1"/>
  <c r="CJ28" i="24"/>
  <c r="CJ93" i="24" s="1"/>
  <c r="CI28" i="24"/>
  <c r="CI93" i="24" s="1"/>
  <c r="CH28" i="24"/>
  <c r="CH93" i="24" s="1"/>
  <c r="CG28" i="24"/>
  <c r="CG93" i="24" s="1"/>
  <c r="CF28" i="24"/>
  <c r="CF93" i="24" s="1"/>
  <c r="CE28" i="24"/>
  <c r="CE93" i="24" s="1"/>
  <c r="CD28" i="24"/>
  <c r="CD93" i="24" s="1"/>
  <c r="CC28" i="24"/>
  <c r="CC93" i="24" s="1"/>
  <c r="CB28" i="24"/>
  <c r="CB93" i="24" s="1"/>
  <c r="CA28" i="24"/>
  <c r="CA93" i="24" s="1"/>
  <c r="BZ28" i="24"/>
  <c r="BZ93" i="24" s="1"/>
  <c r="BY28" i="24"/>
  <c r="BY93" i="24" s="1"/>
  <c r="BX28" i="24"/>
  <c r="BX93" i="24" s="1"/>
  <c r="BW28" i="24"/>
  <c r="BW93" i="24" s="1"/>
  <c r="BV28" i="24"/>
  <c r="BV93" i="24" s="1"/>
  <c r="BU28" i="24"/>
  <c r="BU93" i="24" s="1"/>
  <c r="BT28" i="24"/>
  <c r="BT93" i="24" s="1"/>
  <c r="BS28" i="24"/>
  <c r="BS93" i="24" s="1"/>
  <c r="BR28" i="24"/>
  <c r="BR93" i="24" s="1"/>
  <c r="BQ28" i="24"/>
  <c r="BQ93" i="24" s="1"/>
  <c r="BP28" i="24"/>
  <c r="BP93" i="24" s="1"/>
  <c r="BO28" i="24"/>
  <c r="BO93" i="24" s="1"/>
  <c r="BN28" i="24"/>
  <c r="BN93" i="24" s="1"/>
  <c r="BM28" i="24"/>
  <c r="BM93" i="24" s="1"/>
  <c r="BL28" i="24"/>
  <c r="BL93" i="24" s="1"/>
  <c r="BK28" i="24"/>
  <c r="BK93" i="24" s="1"/>
  <c r="BJ28" i="24"/>
  <c r="BJ93" i="24" s="1"/>
  <c r="BI28" i="24"/>
  <c r="BI93" i="24" s="1"/>
  <c r="BH28" i="24"/>
  <c r="BH93" i="24" s="1"/>
  <c r="BG28" i="24"/>
  <c r="BG93" i="24" s="1"/>
  <c r="BF28" i="24"/>
  <c r="BF93" i="24" s="1"/>
  <c r="BE28" i="24"/>
  <c r="BE93" i="24" s="1"/>
  <c r="BD28" i="24"/>
  <c r="BD93" i="24" s="1"/>
  <c r="BC28" i="24"/>
  <c r="BC93" i="24" s="1"/>
  <c r="BB28" i="24"/>
  <c r="BB93" i="24" s="1"/>
  <c r="BA28" i="24"/>
  <c r="BA93" i="24" s="1"/>
  <c r="AZ28" i="24"/>
  <c r="AZ93" i="24" s="1"/>
  <c r="AY28" i="24"/>
  <c r="AY93" i="24" s="1"/>
  <c r="AX28" i="24"/>
  <c r="AX93" i="24" s="1"/>
  <c r="AW28" i="24"/>
  <c r="AW93" i="24" s="1"/>
  <c r="AV28" i="24"/>
  <c r="AV93" i="24" s="1"/>
  <c r="AU28" i="24"/>
  <c r="AU93" i="24" s="1"/>
  <c r="AT28" i="24"/>
  <c r="AT93" i="24" s="1"/>
  <c r="AS28" i="24"/>
  <c r="AS93" i="24" s="1"/>
  <c r="AR28" i="24"/>
  <c r="AR93" i="24" s="1"/>
  <c r="AQ28" i="24"/>
  <c r="AQ93" i="24" s="1"/>
  <c r="AP28" i="24"/>
  <c r="AP93" i="24" s="1"/>
  <c r="AO28" i="24"/>
  <c r="AO93" i="24" s="1"/>
  <c r="AN28" i="24"/>
  <c r="AN93" i="24" s="1"/>
  <c r="AM28" i="24"/>
  <c r="AM93" i="24" s="1"/>
  <c r="AL28" i="24"/>
  <c r="AL93" i="24" s="1"/>
  <c r="AK28" i="24"/>
  <c r="AK93" i="24" s="1"/>
  <c r="AJ28" i="24"/>
  <c r="AJ93" i="24" s="1"/>
  <c r="AI28" i="24"/>
  <c r="AI93" i="24" s="1"/>
  <c r="AH28" i="24"/>
  <c r="AH93" i="24" s="1"/>
  <c r="AG28" i="24"/>
  <c r="AG93" i="24" s="1"/>
  <c r="AF28" i="24"/>
  <c r="AF93" i="24" s="1"/>
  <c r="AE28" i="24"/>
  <c r="AE93" i="24" s="1"/>
  <c r="AD28" i="24"/>
  <c r="AD93" i="24" s="1"/>
  <c r="AC28" i="24"/>
  <c r="AC93" i="24" s="1"/>
  <c r="AB28" i="24"/>
  <c r="AB93" i="24" s="1"/>
  <c r="AA28" i="24"/>
  <c r="AA93" i="24" s="1"/>
  <c r="Z28" i="24"/>
  <c r="Z93" i="24" s="1"/>
  <c r="Y28" i="24"/>
  <c r="Y93" i="24" s="1"/>
  <c r="X28" i="24"/>
  <c r="X93" i="24" s="1"/>
  <c r="DD27" i="24"/>
  <c r="DC27" i="24"/>
  <c r="DB27" i="24"/>
  <c r="DA27" i="24"/>
  <c r="CZ27" i="24"/>
  <c r="CY27" i="24"/>
  <c r="CX27" i="24"/>
  <c r="CW27" i="24"/>
  <c r="CV27" i="24"/>
  <c r="CU27" i="24"/>
  <c r="CT27" i="24"/>
  <c r="CS27" i="24"/>
  <c r="CR27" i="24"/>
  <c r="CQ27" i="24"/>
  <c r="CP27" i="24"/>
  <c r="CO27" i="24"/>
  <c r="CN27" i="24"/>
  <c r="CM27" i="24"/>
  <c r="CL27" i="24"/>
  <c r="CK27" i="24"/>
  <c r="CJ27" i="24"/>
  <c r="CI27" i="24"/>
  <c r="CH27" i="24"/>
  <c r="CG27" i="24"/>
  <c r="CF27" i="24"/>
  <c r="CE27" i="24"/>
  <c r="CD27" i="24"/>
  <c r="CC27" i="24"/>
  <c r="CB27" i="24"/>
  <c r="CA27" i="24"/>
  <c r="BZ27" i="24"/>
  <c r="BY27" i="24"/>
  <c r="BX27" i="24"/>
  <c r="BW27" i="24"/>
  <c r="BV27" i="24"/>
  <c r="BU27" i="24"/>
  <c r="BT27" i="24"/>
  <c r="BS27" i="24"/>
  <c r="BR27" i="24"/>
  <c r="BQ27" i="24"/>
  <c r="BP27" i="24"/>
  <c r="BO27" i="24"/>
  <c r="BN27" i="24"/>
  <c r="BM27" i="24"/>
  <c r="BL27" i="24"/>
  <c r="BK27" i="24"/>
  <c r="BJ27" i="24"/>
  <c r="BI27" i="24"/>
  <c r="BH27" i="24"/>
  <c r="BG27" i="24"/>
  <c r="BF27" i="24"/>
  <c r="BE27" i="24"/>
  <c r="BD27" i="24"/>
  <c r="BC27" i="24"/>
  <c r="BB27" i="24"/>
  <c r="BA27" i="24"/>
  <c r="AZ27" i="24"/>
  <c r="AY27" i="24"/>
  <c r="AX27" i="24"/>
  <c r="AW27" i="24"/>
  <c r="AV27" i="24"/>
  <c r="AU27" i="24"/>
  <c r="AT27" i="24"/>
  <c r="AS27" i="24"/>
  <c r="AR27" i="24"/>
  <c r="AQ27" i="24"/>
  <c r="AP27" i="24"/>
  <c r="AO27" i="24"/>
  <c r="AN27" i="24"/>
  <c r="AM27" i="24"/>
  <c r="AL27" i="24"/>
  <c r="AK27" i="24"/>
  <c r="AJ27" i="24"/>
  <c r="AI27" i="24"/>
  <c r="AH27" i="24"/>
  <c r="AG27" i="24"/>
  <c r="AF27" i="24"/>
  <c r="AE27" i="24"/>
  <c r="AD27" i="24"/>
  <c r="AC27" i="24"/>
  <c r="AB27" i="24"/>
  <c r="AA27" i="24"/>
  <c r="Z27" i="24"/>
  <c r="Y27" i="24"/>
  <c r="X27" i="24"/>
  <c r="C28" i="24"/>
  <c r="G49" i="23"/>
  <c r="G99" i="23"/>
  <c r="G96" i="23"/>
  <c r="C43" i="24" s="1"/>
  <c r="G95" i="23"/>
  <c r="G94" i="23"/>
  <c r="G93" i="23"/>
  <c r="G92" i="23"/>
  <c r="G87" i="23"/>
  <c r="G84" i="23"/>
  <c r="C39" i="24" s="1"/>
  <c r="G83" i="23"/>
  <c r="G82" i="23"/>
  <c r="G81" i="23"/>
  <c r="G80" i="23"/>
  <c r="G75" i="23"/>
  <c r="G72" i="23"/>
  <c r="C35" i="24" s="1"/>
  <c r="G71" i="23"/>
  <c r="G70" i="23"/>
  <c r="G69" i="23"/>
  <c r="G68" i="23"/>
  <c r="G63" i="23"/>
  <c r="G60" i="23"/>
  <c r="C31" i="24" s="1"/>
  <c r="G59" i="23"/>
  <c r="G58" i="23"/>
  <c r="G57" i="23"/>
  <c r="G56" i="23"/>
  <c r="G51" i="23"/>
  <c r="G48" i="23"/>
  <c r="C27" i="24" s="1"/>
  <c r="G47" i="23"/>
  <c r="G46" i="23"/>
  <c r="G45" i="23"/>
  <c r="G44" i="23"/>
  <c r="G21" i="23"/>
  <c r="G20" i="23"/>
  <c r="G19" i="23"/>
  <c r="G18" i="23"/>
  <c r="G17" i="23"/>
  <c r="H42" i="25"/>
  <c r="I42" i="25"/>
  <c r="J42" i="25"/>
  <c r="K42" i="25"/>
  <c r="L42" i="25"/>
  <c r="M42" i="25"/>
  <c r="N42" i="25"/>
  <c r="O42" i="25"/>
  <c r="G13" i="21"/>
  <c r="I41" i="25" l="1"/>
  <c r="J35" i="25"/>
  <c r="G14" i="21"/>
  <c r="G486" i="21" s="1"/>
  <c r="G381" i="21"/>
  <c r="G276" i="21"/>
  <c r="G51" i="21" a="1"/>
  <c r="G51" i="21" s="1"/>
  <c r="G261" i="21" a="1"/>
  <c r="G261" i="21" s="1"/>
  <c r="G52" i="21" a="1"/>
  <c r="G52" i="21" s="1"/>
  <c r="G367" i="21" a="1"/>
  <c r="G367" i="21" s="1"/>
  <c r="G365" i="21" a="1"/>
  <c r="G365" i="21" s="1"/>
  <c r="G157" i="21" a="1"/>
  <c r="G157" i="21" s="1"/>
  <c r="G366" i="21" a="1"/>
  <c r="G366" i="21" s="1"/>
  <c r="G155" i="21" a="1"/>
  <c r="G155" i="21" s="1"/>
  <c r="G472" i="21" a="1"/>
  <c r="G472" i="21" s="1"/>
  <c r="G156" i="21" a="1"/>
  <c r="G156" i="21" s="1"/>
  <c r="G470" i="21" a="1"/>
  <c r="G470" i="21" s="1"/>
  <c r="G262" i="21" a="1"/>
  <c r="G262" i="21" s="1"/>
  <c r="G471" i="21" a="1"/>
  <c r="G471" i="21" s="1"/>
  <c r="G50" i="21" a="1"/>
  <c r="G50" i="21" s="1"/>
  <c r="G260" i="21" a="1"/>
  <c r="G260" i="21" s="1"/>
  <c r="G63" i="21"/>
  <c r="G104" i="21"/>
  <c r="G62" i="21"/>
  <c r="G103" i="21"/>
  <c r="G102" i="21"/>
  <c r="G101" i="21"/>
  <c r="G65" i="21"/>
  <c r="G64" i="21"/>
  <c r="H12" i="21"/>
  <c r="I54" i="23"/>
  <c r="I78" i="23"/>
  <c r="I90" i="23"/>
  <c r="I42" i="23"/>
  <c r="I66" i="23"/>
  <c r="DD104" i="24"/>
  <c r="DD103" i="24"/>
  <c r="DD102" i="24"/>
  <c r="DD100" i="24"/>
  <c r="CG104" i="24"/>
  <c r="AD104" i="24"/>
  <c r="AT104" i="24"/>
  <c r="BB104" i="24"/>
  <c r="CP104" i="24"/>
  <c r="AE104" i="24"/>
  <c r="AM104" i="24"/>
  <c r="AU104" i="24"/>
  <c r="BC104" i="24"/>
  <c r="BK104" i="24"/>
  <c r="BS104" i="24"/>
  <c r="CA104" i="24"/>
  <c r="CI104" i="24"/>
  <c r="CQ104" i="24"/>
  <c r="CY104" i="24"/>
  <c r="CW104" i="24"/>
  <c r="AL104" i="24"/>
  <c r="CX104" i="24"/>
  <c r="X104" i="24"/>
  <c r="AF104" i="24"/>
  <c r="AN104" i="24"/>
  <c r="AV104" i="24"/>
  <c r="BD104" i="24"/>
  <c r="BL104" i="24"/>
  <c r="BT104" i="24"/>
  <c r="CB104" i="24"/>
  <c r="CJ104" i="24"/>
  <c r="CR104" i="24"/>
  <c r="CZ104" i="24"/>
  <c r="BY104" i="24"/>
  <c r="BZ104" i="24"/>
  <c r="Y104" i="24"/>
  <c r="AG104" i="24"/>
  <c r="AO104" i="24"/>
  <c r="AW104" i="24"/>
  <c r="BE104" i="24"/>
  <c r="BM104" i="24"/>
  <c r="BU104" i="24"/>
  <c r="CC104" i="24"/>
  <c r="CK104" i="24"/>
  <c r="CS104" i="24"/>
  <c r="DA104" i="24"/>
  <c r="BI104" i="24"/>
  <c r="BR104" i="24"/>
  <c r="Z104" i="24"/>
  <c r="AH104" i="24"/>
  <c r="AP104" i="24"/>
  <c r="AX104" i="24"/>
  <c r="BF104" i="24"/>
  <c r="BN104" i="24"/>
  <c r="BV104" i="24"/>
  <c r="CD104" i="24"/>
  <c r="CL104" i="24"/>
  <c r="CT104" i="24"/>
  <c r="DB104" i="24"/>
  <c r="CO104" i="24"/>
  <c r="CH104" i="24"/>
  <c r="AA104" i="24"/>
  <c r="AI104" i="24"/>
  <c r="AQ104" i="24"/>
  <c r="AY104" i="24"/>
  <c r="BG104" i="24"/>
  <c r="BO104" i="24"/>
  <c r="BW104" i="24"/>
  <c r="CE104" i="24"/>
  <c r="CM104" i="24"/>
  <c r="CU104" i="24"/>
  <c r="DC104" i="24"/>
  <c r="AC104" i="24"/>
  <c r="AK104" i="24"/>
  <c r="AS104" i="24"/>
  <c r="BA104" i="24"/>
  <c r="BQ104" i="24"/>
  <c r="BJ104" i="24"/>
  <c r="AB104" i="24"/>
  <c r="AJ104" i="24"/>
  <c r="AR104" i="24"/>
  <c r="AZ104" i="24"/>
  <c r="BH104" i="24"/>
  <c r="BP104" i="24"/>
  <c r="BX104" i="24"/>
  <c r="CF104" i="24"/>
  <c r="CN104" i="24"/>
  <c r="CV104" i="24"/>
  <c r="AC103" i="24"/>
  <c r="AK103" i="24"/>
  <c r="BA103" i="24"/>
  <c r="BI103" i="24"/>
  <c r="BQ103" i="24"/>
  <c r="BY103" i="24"/>
  <c r="CG103" i="24"/>
  <c r="CO103" i="24"/>
  <c r="AD103" i="24"/>
  <c r="AT103" i="24"/>
  <c r="BB103" i="24"/>
  <c r="BJ103" i="24"/>
  <c r="BR103" i="24"/>
  <c r="BZ103" i="24"/>
  <c r="CH103" i="24"/>
  <c r="CP103" i="24"/>
  <c r="AE103" i="24"/>
  <c r="AM103" i="24"/>
  <c r="AU103" i="24"/>
  <c r="BC103" i="24"/>
  <c r="BK103" i="24"/>
  <c r="BS103" i="24"/>
  <c r="CA103" i="24"/>
  <c r="CI103" i="24"/>
  <c r="CQ103" i="24"/>
  <c r="CY103" i="24"/>
  <c r="AS103" i="24"/>
  <c r="CW103" i="24"/>
  <c r="AL103" i="24"/>
  <c r="CX103" i="24"/>
  <c r="X103" i="24"/>
  <c r="AF103" i="24"/>
  <c r="AN103" i="24"/>
  <c r="AV103" i="24"/>
  <c r="BD103" i="24"/>
  <c r="BL103" i="24"/>
  <c r="BT103" i="24"/>
  <c r="CB103" i="24"/>
  <c r="CJ103" i="24"/>
  <c r="CR103" i="24"/>
  <c r="CZ103" i="24"/>
  <c r="Y103" i="24"/>
  <c r="AW103" i="24"/>
  <c r="CS103" i="24"/>
  <c r="AH103" i="24"/>
  <c r="AX103" i="24"/>
  <c r="CT103" i="24"/>
  <c r="AA103" i="24"/>
  <c r="AI103" i="24"/>
  <c r="AQ103" i="24"/>
  <c r="AY103" i="24"/>
  <c r="BG103" i="24"/>
  <c r="BO103" i="24"/>
  <c r="BW103" i="24"/>
  <c r="CE103" i="24"/>
  <c r="CM103" i="24"/>
  <c r="CU103" i="24"/>
  <c r="DC103" i="24"/>
  <c r="AG103" i="24"/>
  <c r="AO103" i="24"/>
  <c r="BE103" i="24"/>
  <c r="BM103" i="24"/>
  <c r="BU103" i="24"/>
  <c r="CC103" i="24"/>
  <c r="CK103" i="24"/>
  <c r="DA103" i="24"/>
  <c r="Z103" i="24"/>
  <c r="AP103" i="24"/>
  <c r="BF103" i="24"/>
  <c r="BN103" i="24"/>
  <c r="BV103" i="24"/>
  <c r="CD103" i="24"/>
  <c r="CL103" i="24"/>
  <c r="DB103" i="24"/>
  <c r="AB103" i="24"/>
  <c r="AJ103" i="24"/>
  <c r="AR103" i="24"/>
  <c r="AZ103" i="24"/>
  <c r="BH103" i="24"/>
  <c r="BP103" i="24"/>
  <c r="BX103" i="24"/>
  <c r="CF103" i="24"/>
  <c r="CN103" i="24"/>
  <c r="CV103" i="24"/>
  <c r="AC102" i="24"/>
  <c r="BA102" i="24"/>
  <c r="BQ102" i="24"/>
  <c r="CO102" i="24"/>
  <c r="AT102" i="24"/>
  <c r="BJ102" i="24"/>
  <c r="CP102" i="24"/>
  <c r="AU102" i="24"/>
  <c r="BK102" i="24"/>
  <c r="CI102" i="24"/>
  <c r="X102" i="24"/>
  <c r="AV102" i="24"/>
  <c r="BD102" i="24"/>
  <c r="BT102" i="24"/>
  <c r="CZ102" i="24"/>
  <c r="Y102" i="24"/>
  <c r="AG102" i="24"/>
  <c r="AO102" i="24"/>
  <c r="AW102" i="24"/>
  <c r="BE102" i="24"/>
  <c r="BM102" i="24"/>
  <c r="BU102" i="24"/>
  <c r="CC102" i="24"/>
  <c r="CK102" i="24"/>
  <c r="CS102" i="24"/>
  <c r="DA102" i="24"/>
  <c r="AK102" i="24"/>
  <c r="BY102" i="24"/>
  <c r="AL102" i="24"/>
  <c r="CX102" i="24"/>
  <c r="AE102" i="24"/>
  <c r="CQ102" i="24"/>
  <c r="AF102" i="24"/>
  <c r="CJ102" i="24"/>
  <c r="Z102" i="24"/>
  <c r="AH102" i="24"/>
  <c r="AP102" i="24"/>
  <c r="AX102" i="24"/>
  <c r="BF102" i="24"/>
  <c r="BN102" i="24"/>
  <c r="BV102" i="24"/>
  <c r="CD102" i="24"/>
  <c r="CL102" i="24"/>
  <c r="CT102" i="24"/>
  <c r="DB102" i="24"/>
  <c r="AS102" i="24"/>
  <c r="BI102" i="24"/>
  <c r="CW102" i="24"/>
  <c r="AD102" i="24"/>
  <c r="BB102" i="24"/>
  <c r="BR102" i="24"/>
  <c r="CH102" i="24"/>
  <c r="AM102" i="24"/>
  <c r="BC102" i="24"/>
  <c r="BS102" i="24"/>
  <c r="CA102" i="24"/>
  <c r="AN102" i="24"/>
  <c r="BL102" i="24"/>
  <c r="CR102" i="24"/>
  <c r="AA102" i="24"/>
  <c r="AI102" i="24"/>
  <c r="AQ102" i="24"/>
  <c r="AY102" i="24"/>
  <c r="BG102" i="24"/>
  <c r="BO102" i="24"/>
  <c r="BW102" i="24"/>
  <c r="CE102" i="24"/>
  <c r="CM102" i="24"/>
  <c r="CU102" i="24"/>
  <c r="DC102" i="24"/>
  <c r="CG102" i="24"/>
  <c r="BZ102" i="24"/>
  <c r="CY102" i="24"/>
  <c r="CB102" i="24"/>
  <c r="AB102" i="24"/>
  <c r="AJ102" i="24"/>
  <c r="AR102" i="24"/>
  <c r="AZ102" i="24"/>
  <c r="BH102" i="24"/>
  <c r="BP102" i="24"/>
  <c r="BX102" i="24"/>
  <c r="CF102" i="24"/>
  <c r="CN102" i="24"/>
  <c r="CV102" i="24"/>
  <c r="AC101" i="24"/>
  <c r="AK101" i="24"/>
  <c r="AS101" i="24"/>
  <c r="BA101" i="24"/>
  <c r="BI101" i="24"/>
  <c r="BQ101" i="24"/>
  <c r="BY101" i="24"/>
  <c r="CG101" i="24"/>
  <c r="CO101" i="24"/>
  <c r="CW101" i="24"/>
  <c r="AD101" i="24"/>
  <c r="AL101" i="24"/>
  <c r="AT101" i="24"/>
  <c r="BB101" i="24"/>
  <c r="BJ101" i="24"/>
  <c r="BR101" i="24"/>
  <c r="BZ101" i="24"/>
  <c r="CH101" i="24"/>
  <c r="CP101" i="24"/>
  <c r="CX101" i="24"/>
  <c r="CY101" i="24"/>
  <c r="X101" i="24"/>
  <c r="AF101" i="24"/>
  <c r="AN101" i="24"/>
  <c r="AV101" i="24"/>
  <c r="BD101" i="24"/>
  <c r="BL101" i="24"/>
  <c r="BT101" i="24"/>
  <c r="CB101" i="24"/>
  <c r="CJ101" i="24"/>
  <c r="CR101" i="24"/>
  <c r="CZ101" i="24"/>
  <c r="AU101" i="24"/>
  <c r="CI101" i="24"/>
  <c r="Y101" i="24"/>
  <c r="AG101" i="24"/>
  <c r="AO101" i="24"/>
  <c r="AW101" i="24"/>
  <c r="BE101" i="24"/>
  <c r="BM101" i="24"/>
  <c r="BU101" i="24"/>
  <c r="CC101" i="24"/>
  <c r="CK101" i="24"/>
  <c r="CS101" i="24"/>
  <c r="DA101" i="24"/>
  <c r="AE101" i="24"/>
  <c r="BC101" i="24"/>
  <c r="BK101" i="24"/>
  <c r="CQ101" i="24"/>
  <c r="Z101" i="24"/>
  <c r="AH101" i="24"/>
  <c r="AP101" i="24"/>
  <c r="AX101" i="24"/>
  <c r="BF101" i="24"/>
  <c r="BN101" i="24"/>
  <c r="BV101" i="24"/>
  <c r="CD101" i="24"/>
  <c r="CL101" i="24"/>
  <c r="CT101" i="24"/>
  <c r="DB101" i="24"/>
  <c r="AM101" i="24"/>
  <c r="CA101" i="24"/>
  <c r="AA101" i="24"/>
  <c r="AI101" i="24"/>
  <c r="AQ101" i="24"/>
  <c r="AY101" i="24"/>
  <c r="BG101" i="24"/>
  <c r="BO101" i="24"/>
  <c r="BW101" i="24"/>
  <c r="CE101" i="24"/>
  <c r="CM101" i="24"/>
  <c r="CU101" i="24"/>
  <c r="DC101" i="24"/>
  <c r="BS101" i="24"/>
  <c r="AB101" i="24"/>
  <c r="AJ101" i="24"/>
  <c r="AR101" i="24"/>
  <c r="AZ101" i="24"/>
  <c r="BH101" i="24"/>
  <c r="BP101" i="24"/>
  <c r="BX101" i="24"/>
  <c r="CF101" i="24"/>
  <c r="CN101" i="24"/>
  <c r="CV101" i="24"/>
  <c r="BY100" i="24"/>
  <c r="BZ100" i="24"/>
  <c r="AE100" i="24"/>
  <c r="AM100" i="24"/>
  <c r="AU100" i="24"/>
  <c r="BC100" i="24"/>
  <c r="BK100" i="24"/>
  <c r="BS100" i="24"/>
  <c r="CA100" i="24"/>
  <c r="CI100" i="24"/>
  <c r="CQ100" i="24"/>
  <c r="CY100" i="24"/>
  <c r="X100" i="24"/>
  <c r="AF100" i="24"/>
  <c r="AN100" i="24"/>
  <c r="AV100" i="24"/>
  <c r="BD100" i="24"/>
  <c r="BL100" i="24"/>
  <c r="BT100" i="24"/>
  <c r="CB100" i="24"/>
  <c r="CJ100" i="24"/>
  <c r="CR100" i="24"/>
  <c r="CZ100" i="24"/>
  <c r="BA100" i="24"/>
  <c r="CG100" i="24"/>
  <c r="BB100" i="24"/>
  <c r="CP100" i="24"/>
  <c r="DA100" i="24"/>
  <c r="Z100" i="24"/>
  <c r="AH100" i="24"/>
  <c r="AP100" i="24"/>
  <c r="AX100" i="24"/>
  <c r="BF100" i="24"/>
  <c r="BN100" i="24"/>
  <c r="BV100" i="24"/>
  <c r="CD100" i="24"/>
  <c r="CL100" i="24"/>
  <c r="CT100" i="24"/>
  <c r="DB100" i="24"/>
  <c r="AC100" i="24"/>
  <c r="BI100" i="24"/>
  <c r="CW100" i="24"/>
  <c r="AD100" i="24"/>
  <c r="BJ100" i="24"/>
  <c r="CX100" i="24"/>
  <c r="Y100" i="24"/>
  <c r="AO100" i="24"/>
  <c r="CK100" i="24"/>
  <c r="AA100" i="24"/>
  <c r="AI100" i="24"/>
  <c r="AQ100" i="24"/>
  <c r="AY100" i="24"/>
  <c r="BG100" i="24"/>
  <c r="BO100" i="24"/>
  <c r="BW100" i="24"/>
  <c r="CE100" i="24"/>
  <c r="CM100" i="24"/>
  <c r="CU100" i="24"/>
  <c r="DC100" i="24"/>
  <c r="AK100" i="24"/>
  <c r="AS100" i="24"/>
  <c r="BQ100" i="24"/>
  <c r="CO100" i="24"/>
  <c r="AL100" i="24"/>
  <c r="AT100" i="24"/>
  <c r="BR100" i="24"/>
  <c r="CH100" i="24"/>
  <c r="AG100" i="24"/>
  <c r="AW100" i="24"/>
  <c r="BE100" i="24"/>
  <c r="BM100" i="24"/>
  <c r="BU100" i="24"/>
  <c r="CC100" i="24"/>
  <c r="CS100" i="24"/>
  <c r="AB100" i="24"/>
  <c r="AJ100" i="24"/>
  <c r="AR100" i="24"/>
  <c r="AZ100" i="24"/>
  <c r="BH100" i="24"/>
  <c r="BP100" i="24"/>
  <c r="BX100" i="24"/>
  <c r="CF100" i="24"/>
  <c r="CN100" i="24"/>
  <c r="CV100" i="24"/>
  <c r="H13" i="21"/>
  <c r="J41" i="25" l="1"/>
  <c r="K35" i="25"/>
  <c r="G66" i="21"/>
  <c r="G511" i="21" a="1"/>
  <c r="G511" i="21" s="1"/>
  <c r="G510" i="21" a="1"/>
  <c r="G510" i="21" s="1"/>
  <c r="G515" i="21" a="1"/>
  <c r="G515" i="21" s="1"/>
  <c r="G512" i="21" a="1"/>
  <c r="G512" i="21" s="1"/>
  <c r="G508" i="21" a="1"/>
  <c r="G508" i="21" s="1"/>
  <c r="G516" i="21" a="1"/>
  <c r="G516" i="21" s="1"/>
  <c r="G509" i="21" a="1"/>
  <c r="G509" i="21" s="1"/>
  <c r="G514" i="21" a="1"/>
  <c r="G514" i="21" s="1"/>
  <c r="G452" i="21" a="1"/>
  <c r="G452" i="21" s="1"/>
  <c r="G458" i="21" a="1"/>
  <c r="G458" i="21" s="1"/>
  <c r="G457" i="21" a="1"/>
  <c r="G457" i="21" s="1"/>
  <c r="G513" i="21" a="1"/>
  <c r="G513" i="21" s="1"/>
  <c r="G460" i="21" a="1"/>
  <c r="G460" i="21" s="1"/>
  <c r="G455" i="21" a="1"/>
  <c r="G455" i="21" s="1"/>
  <c r="G454" i="21" a="1"/>
  <c r="G454" i="21" s="1"/>
  <c r="G453" i="21" a="1"/>
  <c r="G453" i="21" s="1"/>
  <c r="G411" i="21" a="1"/>
  <c r="G411" i="21" s="1"/>
  <c r="G405" i="21" a="1"/>
  <c r="G405" i="21" s="1"/>
  <c r="G410" i="21" a="1"/>
  <c r="G410" i="21" s="1"/>
  <c r="G404" i="21" a="1"/>
  <c r="G404" i="21" s="1"/>
  <c r="G403" i="21" a="1"/>
  <c r="G403" i="21" s="1"/>
  <c r="G459" i="21" a="1"/>
  <c r="G459" i="21" s="1"/>
  <c r="G408" i="21" a="1"/>
  <c r="G408" i="21" s="1"/>
  <c r="G456" i="21" a="1"/>
  <c r="G456" i="21" s="1"/>
  <c r="G349" i="21" a="1"/>
  <c r="G349" i="21" s="1"/>
  <c r="G409" i="21" a="1"/>
  <c r="G409" i="21" s="1"/>
  <c r="G348" i="21" a="1"/>
  <c r="G348" i="21" s="1"/>
  <c r="G407" i="21" a="1"/>
  <c r="G407" i="21" s="1"/>
  <c r="G355" i="21" a="1"/>
  <c r="G355" i="21" s="1"/>
  <c r="G347" i="21" a="1"/>
  <c r="G347" i="21" s="1"/>
  <c r="G406" i="21" a="1"/>
  <c r="G406" i="21" s="1"/>
  <c r="G354" i="21" a="1"/>
  <c r="G354" i="21" s="1"/>
  <c r="G352" i="21" a="1"/>
  <c r="G352" i="21" s="1"/>
  <c r="G246" i="21" a="1"/>
  <c r="G246" i="21" s="1"/>
  <c r="G353" i="21" a="1"/>
  <c r="G353" i="21" s="1"/>
  <c r="G303" i="21" a="1"/>
  <c r="G303" i="21" s="1"/>
  <c r="G298" i="21" a="1"/>
  <c r="G298" i="21" s="1"/>
  <c r="G245" i="21" a="1"/>
  <c r="G245" i="21" s="1"/>
  <c r="G351" i="21" a="1"/>
  <c r="G351" i="21" s="1"/>
  <c r="G244" i="21" a="1"/>
  <c r="G244" i="21" s="1"/>
  <c r="G350" i="21" a="1"/>
  <c r="G350" i="21" s="1"/>
  <c r="G302" i="21" a="1"/>
  <c r="G302" i="21" s="1"/>
  <c r="G243" i="21" a="1"/>
  <c r="G243" i="21" s="1"/>
  <c r="G306" i="21" a="1"/>
  <c r="G306" i="21" s="1"/>
  <c r="G300" i="21" a="1"/>
  <c r="G300" i="21" s="1"/>
  <c r="G249" i="21" a="1"/>
  <c r="G249" i="21" s="1"/>
  <c r="G242" i="21" a="1"/>
  <c r="G242" i="21" s="1"/>
  <c r="G248" i="21" a="1"/>
  <c r="G248" i="21" s="1"/>
  <c r="G299" i="21" a="1"/>
  <c r="G299" i="21" s="1"/>
  <c r="G247" i="21" a="1"/>
  <c r="G247" i="21" s="1"/>
  <c r="G201" i="21" a="1"/>
  <c r="G201" i="21" s="1"/>
  <c r="G196" i="21" a="1"/>
  <c r="G196" i="21" s="1"/>
  <c r="G195" i="21" a="1"/>
  <c r="G195" i="21" s="1"/>
  <c r="G200" i="21" a="1"/>
  <c r="G200" i="21" s="1"/>
  <c r="G194" i="21" a="1"/>
  <c r="G194" i="21" s="1"/>
  <c r="G168" i="21"/>
  <c r="G170" i="21"/>
  <c r="G199" i="21" a="1"/>
  <c r="G199" i="21" s="1"/>
  <c r="G305" i="21" a="1"/>
  <c r="G305" i="21" s="1"/>
  <c r="G304" i="21" a="1"/>
  <c r="G304" i="21" s="1"/>
  <c r="G197" i="21" a="1"/>
  <c r="G197" i="21" s="1"/>
  <c r="G143" i="21" a="1"/>
  <c r="G143" i="21" s="1"/>
  <c r="G88" i="21" a="1"/>
  <c r="G88" i="21" s="1"/>
  <c r="G171" i="21"/>
  <c r="G142" i="21" a="1"/>
  <c r="G142" i="21" s="1"/>
  <c r="G92" i="21" a="1"/>
  <c r="G92" i="21" s="1"/>
  <c r="G32" i="21" a="1"/>
  <c r="G32" i="21" s="1"/>
  <c r="G35" i="21" a="1"/>
  <c r="G35" i="21" s="1"/>
  <c r="G193" i="21" a="1"/>
  <c r="G193" i="21" s="1"/>
  <c r="G141" i="21" a="1"/>
  <c r="G141" i="21" s="1"/>
  <c r="G96" i="21" a="1"/>
  <c r="G96" i="21" s="1"/>
  <c r="G91" i="21" a="1"/>
  <c r="G91" i="21" s="1"/>
  <c r="G34" i="21" a="1"/>
  <c r="G34" i="21" s="1"/>
  <c r="G167" i="21"/>
  <c r="G95" i="21" a="1"/>
  <c r="G95" i="21" s="1"/>
  <c r="G33" i="21" a="1"/>
  <c r="G33" i="21" s="1"/>
  <c r="G301" i="21" a="1"/>
  <c r="G301" i="21" s="1"/>
  <c r="G140" i="21" a="1"/>
  <c r="G140" i="21" s="1"/>
  <c r="G90" i="21" a="1"/>
  <c r="G90" i="21" s="1"/>
  <c r="G40" i="21" a="1"/>
  <c r="G40" i="21" s="1"/>
  <c r="G145" i="21" a="1"/>
  <c r="G145" i="21" s="1"/>
  <c r="G139" i="21" a="1"/>
  <c r="G139" i="21" s="1"/>
  <c r="G94" i="21" a="1"/>
  <c r="G94" i="21" s="1"/>
  <c r="G169" i="21"/>
  <c r="G138" i="21" a="1"/>
  <c r="G138" i="21" s="1"/>
  <c r="G89" i="21" a="1"/>
  <c r="G89" i="21" s="1"/>
  <c r="G38" i="21" a="1"/>
  <c r="G38" i="21" s="1"/>
  <c r="G37" i="21" a="1"/>
  <c r="G37" i="21" s="1"/>
  <c r="G36" i="21" a="1"/>
  <c r="G36" i="21" s="1"/>
  <c r="G198" i="21" a="1"/>
  <c r="G198" i="21" s="1"/>
  <c r="G250" i="21" a="1"/>
  <c r="G250" i="21" s="1"/>
  <c r="G93" i="21" a="1"/>
  <c r="G93" i="21" s="1"/>
  <c r="G137" i="21" a="1"/>
  <c r="G137" i="21" s="1"/>
  <c r="G144" i="21" a="1"/>
  <c r="G144" i="21" s="1"/>
  <c r="G39" i="21" a="1"/>
  <c r="G39" i="21" s="1"/>
  <c r="G535" i="21"/>
  <c r="G325" i="21"/>
  <c r="G430" i="21"/>
  <c r="G115" i="21"/>
  <c r="I12" i="21"/>
  <c r="H22" i="21"/>
  <c r="H156" i="21" s="1" a="1"/>
  <c r="H156" i="21" s="1"/>
  <c r="H14" i="21"/>
  <c r="J90" i="23"/>
  <c r="J78" i="23"/>
  <c r="J54" i="23"/>
  <c r="J42" i="23"/>
  <c r="J66" i="23"/>
  <c r="G220" i="21"/>
  <c r="I13" i="21"/>
  <c r="K41" i="25" l="1"/>
  <c r="L35" i="25"/>
  <c r="H117" i="21"/>
  <c r="H509" i="21" a="1"/>
  <c r="H509" i="21" s="1"/>
  <c r="H516" i="21" a="1"/>
  <c r="H516" i="21" s="1"/>
  <c r="H513" i="21" a="1"/>
  <c r="H513" i="21" s="1"/>
  <c r="H514" i="21" a="1"/>
  <c r="H514" i="21" s="1"/>
  <c r="H511" i="21" a="1"/>
  <c r="H511" i="21" s="1"/>
  <c r="H510" i="21" a="1"/>
  <c r="H510" i="21" s="1"/>
  <c r="H507" i="21" a="1"/>
  <c r="H507" i="21" s="1"/>
  <c r="H515" i="21" a="1"/>
  <c r="H515" i="21" s="1"/>
  <c r="H512" i="21" a="1"/>
  <c r="H512" i="21" s="1"/>
  <c r="H460" i="21" a="1"/>
  <c r="H460" i="21" s="1"/>
  <c r="H454" i="21" a="1"/>
  <c r="H454" i="21" s="1"/>
  <c r="H459" i="21" a="1"/>
  <c r="H459" i="21" s="1"/>
  <c r="H453" i="21" a="1"/>
  <c r="H453" i="21" s="1"/>
  <c r="H458" i="21" a="1"/>
  <c r="H458" i="21" s="1"/>
  <c r="H451" i="21" a="1"/>
  <c r="H451" i="21" s="1"/>
  <c r="H457" i="21" a="1"/>
  <c r="H457" i="21" s="1"/>
  <c r="H409" i="21" a="1"/>
  <c r="H409" i="21" s="1"/>
  <c r="H402" i="21" a="1"/>
  <c r="H402" i="21" s="1"/>
  <c r="H456" i="21" a="1"/>
  <c r="H456" i="21" s="1"/>
  <c r="H408" i="21" a="1"/>
  <c r="H408" i="21" s="1"/>
  <c r="H455" i="21" a="1"/>
  <c r="H455" i="21" s="1"/>
  <c r="H407" i="21" a="1"/>
  <c r="H407" i="21" s="1"/>
  <c r="H405" i="21" a="1"/>
  <c r="H405" i="21" s="1"/>
  <c r="H404" i="21" a="1"/>
  <c r="H404" i="21" s="1"/>
  <c r="H355" i="21" a="1"/>
  <c r="H355" i="21" s="1"/>
  <c r="H354" i="21" a="1"/>
  <c r="H354" i="21" s="1"/>
  <c r="H346" i="21" a="1"/>
  <c r="H346" i="21" s="1"/>
  <c r="H353" i="21" a="1"/>
  <c r="H353" i="21" s="1"/>
  <c r="H352" i="21" a="1"/>
  <c r="H352" i="21" s="1"/>
  <c r="H411" i="21" a="1"/>
  <c r="H411" i="21" s="1"/>
  <c r="H410" i="21" a="1"/>
  <c r="H410" i="21" s="1"/>
  <c r="H350" i="21" a="1"/>
  <c r="H350" i="21" s="1"/>
  <c r="H349" i="21" a="1"/>
  <c r="H349" i="21" s="1"/>
  <c r="H348" i="21" a="1"/>
  <c r="H348" i="21" s="1"/>
  <c r="H299" i="21" a="1"/>
  <c r="H299" i="21" s="1"/>
  <c r="H250" i="21" a="1"/>
  <c r="H250" i="21" s="1"/>
  <c r="H243" i="21" a="1"/>
  <c r="H243" i="21" s="1"/>
  <c r="H304" i="21" a="1"/>
  <c r="H304" i="21" s="1"/>
  <c r="H249" i="21" a="1"/>
  <c r="H249" i="21" s="1"/>
  <c r="H303" i="21" a="1"/>
  <c r="H303" i="21" s="1"/>
  <c r="H248" i="21" a="1"/>
  <c r="H248" i="21" s="1"/>
  <c r="H241" i="21" a="1"/>
  <c r="H241" i="21" s="1"/>
  <c r="H302" i="21" a="1"/>
  <c r="H302" i="21" s="1"/>
  <c r="H297" i="21" a="1"/>
  <c r="H297" i="21" s="1"/>
  <c r="H247" i="21" a="1"/>
  <c r="H247" i="21" s="1"/>
  <c r="H406" i="21" a="1"/>
  <c r="H406" i="21" s="1"/>
  <c r="H306" i="21" a="1"/>
  <c r="H306" i="21" s="1"/>
  <c r="H301" i="21" a="1"/>
  <c r="H301" i="21" s="1"/>
  <c r="H245" i="21" a="1"/>
  <c r="H245" i="21" s="1"/>
  <c r="H305" i="21" a="1"/>
  <c r="H305" i="21" s="1"/>
  <c r="H351" i="21" a="1"/>
  <c r="H351" i="21" s="1"/>
  <c r="H196" i="21" a="1"/>
  <c r="H196" i="21" s="1"/>
  <c r="H201" i="21" a="1"/>
  <c r="H201" i="21" s="1"/>
  <c r="H300" i="21" a="1"/>
  <c r="H300" i="21" s="1"/>
  <c r="H200" i="21" a="1"/>
  <c r="H200" i="21" s="1"/>
  <c r="H195" i="21" a="1"/>
  <c r="H195" i="21" s="1"/>
  <c r="H246" i="21" a="1"/>
  <c r="H246" i="21" s="1"/>
  <c r="H168" i="21"/>
  <c r="H170" i="21"/>
  <c r="H244" i="21" a="1"/>
  <c r="H244" i="21" s="1"/>
  <c r="H139" i="21" a="1"/>
  <c r="H139" i="21" s="1"/>
  <c r="H96" i="21" a="1"/>
  <c r="H96" i="21" s="1"/>
  <c r="H87" i="21" a="1"/>
  <c r="H87" i="21" s="1"/>
  <c r="H199" i="21" a="1"/>
  <c r="H199" i="21" s="1"/>
  <c r="H145" i="21" a="1"/>
  <c r="H145" i="21" s="1"/>
  <c r="H91" i="21" a="1"/>
  <c r="H91" i="21" s="1"/>
  <c r="H39" i="21" a="1"/>
  <c r="H39" i="21" s="1"/>
  <c r="H198" i="21" a="1"/>
  <c r="H198" i="21" s="1"/>
  <c r="H171" i="21"/>
  <c r="H144" i="21" a="1"/>
  <c r="H144" i="21" s="1"/>
  <c r="H138" i="21" a="1"/>
  <c r="H138" i="21" s="1"/>
  <c r="H95" i="21" a="1"/>
  <c r="H95" i="21" s="1"/>
  <c r="H38" i="21" a="1"/>
  <c r="H38" i="21" s="1"/>
  <c r="H31" i="21" a="1"/>
  <c r="H31" i="21" s="1"/>
  <c r="H197" i="21" a="1"/>
  <c r="H197" i="21" s="1"/>
  <c r="H143" i="21" a="1"/>
  <c r="H143" i="21" s="1"/>
  <c r="H90" i="21" a="1"/>
  <c r="H90" i="21" s="1"/>
  <c r="H37" i="21" a="1"/>
  <c r="H37" i="21" s="1"/>
  <c r="H194" i="21" a="1"/>
  <c r="H194" i="21" s="1"/>
  <c r="H167" i="21"/>
  <c r="H136" i="21" a="1"/>
  <c r="H136" i="21" s="1"/>
  <c r="H94" i="21" a="1"/>
  <c r="H94" i="21" s="1"/>
  <c r="H89" i="21" a="1"/>
  <c r="H89" i="21" s="1"/>
  <c r="H192" i="21" a="1"/>
  <c r="H192" i="21" s="1"/>
  <c r="H142" i="21" a="1"/>
  <c r="H142" i="21" s="1"/>
  <c r="H93" i="21" a="1"/>
  <c r="H93" i="21" s="1"/>
  <c r="H141" i="21" a="1"/>
  <c r="H141" i="21" s="1"/>
  <c r="H35" i="21" a="1"/>
  <c r="H35" i="21" s="1"/>
  <c r="H169" i="21"/>
  <c r="H40" i="21" a="1"/>
  <c r="H40" i="21" s="1"/>
  <c r="H36" i="21" a="1"/>
  <c r="H36" i="21" s="1"/>
  <c r="H34" i="21" a="1"/>
  <c r="H34" i="21" s="1"/>
  <c r="H33" i="21" a="1"/>
  <c r="H33" i="21" s="1"/>
  <c r="H140" i="21" a="1"/>
  <c r="H140" i="21" s="1"/>
  <c r="H92" i="21" a="1"/>
  <c r="H92" i="21" s="1"/>
  <c r="H66" i="21"/>
  <c r="H276" i="21"/>
  <c r="H381" i="21"/>
  <c r="H486" i="21"/>
  <c r="H51" i="21" a="1"/>
  <c r="H51" i="21" s="1"/>
  <c r="H157" i="21" a="1"/>
  <c r="H157" i="21" s="1"/>
  <c r="H366" i="21" a="1"/>
  <c r="H366" i="21" s="1"/>
  <c r="H471" i="21" a="1"/>
  <c r="H471" i="21" s="1"/>
  <c r="H52" i="21" a="1"/>
  <c r="H52" i="21" s="1"/>
  <c r="H261" i="21" a="1"/>
  <c r="H261" i="21" s="1"/>
  <c r="H155" i="21" a="1"/>
  <c r="H155" i="21" s="1"/>
  <c r="H365" i="21" a="1"/>
  <c r="H365" i="21" s="1"/>
  <c r="H262" i="21" a="1"/>
  <c r="H262" i="21" s="1"/>
  <c r="H472" i="21" a="1"/>
  <c r="H472" i="21" s="1"/>
  <c r="H367" i="21" a="1"/>
  <c r="H367" i="21" s="1"/>
  <c r="H470" i="21" a="1"/>
  <c r="H470" i="21" s="1"/>
  <c r="H260" i="21" a="1"/>
  <c r="H260" i="21" s="1"/>
  <c r="H50" i="21" a="1"/>
  <c r="H50" i="21" s="1"/>
  <c r="H104" i="21"/>
  <c r="H62" i="21"/>
  <c r="H103" i="21"/>
  <c r="H102" i="21"/>
  <c r="H101" i="21"/>
  <c r="H63" i="21"/>
  <c r="H65" i="21"/>
  <c r="H64" i="21"/>
  <c r="I22" i="21"/>
  <c r="I260" i="21" s="1" a="1"/>
  <c r="I260" i="21" s="1"/>
  <c r="H430" i="21"/>
  <c r="J12" i="21"/>
  <c r="H535" i="21"/>
  <c r="H115" i="21"/>
  <c r="I14" i="21"/>
  <c r="K78" i="23"/>
  <c r="K54" i="23"/>
  <c r="K90" i="23"/>
  <c r="K66" i="23"/>
  <c r="K42" i="23"/>
  <c r="H220" i="21"/>
  <c r="H325" i="21"/>
  <c r="J13" i="21"/>
  <c r="L41" i="25" l="1"/>
  <c r="M35" i="25"/>
  <c r="I516" i="21" a="1"/>
  <c r="I516" i="21" s="1"/>
  <c r="I515" i="21" a="1"/>
  <c r="I515" i="21" s="1"/>
  <c r="I507" i="21" a="1"/>
  <c r="I507" i="21" s="1"/>
  <c r="I514" i="21" a="1"/>
  <c r="I514" i="21" s="1"/>
  <c r="I511" i="21" a="1"/>
  <c r="I511" i="21" s="1"/>
  <c r="I513" i="21" a="1"/>
  <c r="I513" i="21" s="1"/>
  <c r="I512" i="21" a="1"/>
  <c r="I512" i="21" s="1"/>
  <c r="I510" i="21" a="1"/>
  <c r="I510" i="21" s="1"/>
  <c r="I508" i="21" a="1"/>
  <c r="I508" i="21" s="1"/>
  <c r="I456" i="21" a="1"/>
  <c r="I456" i="21" s="1"/>
  <c r="I455" i="21" a="1"/>
  <c r="I455" i="21" s="1"/>
  <c r="I460" i="21" a="1"/>
  <c r="I460" i="21" s="1"/>
  <c r="I454" i="21" a="1"/>
  <c r="I454" i="21" s="1"/>
  <c r="I458" i="21" a="1"/>
  <c r="I458" i="21" s="1"/>
  <c r="I452" i="21" a="1"/>
  <c r="I452" i="21" s="1"/>
  <c r="I406" i="21" a="1"/>
  <c r="I406" i="21" s="1"/>
  <c r="I405" i="21" a="1"/>
  <c r="I405" i="21" s="1"/>
  <c r="I459" i="21" a="1"/>
  <c r="I459" i="21" s="1"/>
  <c r="I457" i="21" a="1"/>
  <c r="I457" i="21" s="1"/>
  <c r="I411" i="21" a="1"/>
  <c r="I411" i="21" s="1"/>
  <c r="I403" i="21" a="1"/>
  <c r="I403" i="21" s="1"/>
  <c r="I409" i="21" a="1"/>
  <c r="I409" i="21" s="1"/>
  <c r="I410" i="21" a="1"/>
  <c r="I410" i="21" s="1"/>
  <c r="I353" i="21" a="1"/>
  <c r="I353" i="21" s="1"/>
  <c r="I408" i="21" a="1"/>
  <c r="I408" i="21" s="1"/>
  <c r="I352" i="21" a="1"/>
  <c r="I352" i="21" s="1"/>
  <c r="I407" i="21" a="1"/>
  <c r="I407" i="21" s="1"/>
  <c r="I351" i="21" a="1"/>
  <c r="I351" i="21" s="1"/>
  <c r="I402" i="21" a="1"/>
  <c r="I402" i="21" s="1"/>
  <c r="I350" i="21" a="1"/>
  <c r="I350" i="21" s="1"/>
  <c r="I305" i="21" a="1"/>
  <c r="I305" i="21" s="1"/>
  <c r="I248" i="21" a="1"/>
  <c r="I248" i="21" s="1"/>
  <c r="I355" i="21" a="1"/>
  <c r="I355" i="21" s="1"/>
  <c r="I304" i="21" a="1"/>
  <c r="I304" i="21" s="1"/>
  <c r="I247" i="21" a="1"/>
  <c r="I247" i="21" s="1"/>
  <c r="I354" i="21" a="1"/>
  <c r="I354" i="21" s="1"/>
  <c r="I246" i="21" a="1"/>
  <c r="I246" i="21" s="1"/>
  <c r="I451" i="21" a="1"/>
  <c r="I451" i="21" s="1"/>
  <c r="I349" i="21" a="1"/>
  <c r="I349" i="21" s="1"/>
  <c r="I303" i="21" a="1"/>
  <c r="I303" i="21" s="1"/>
  <c r="I298" i="21" a="1"/>
  <c r="I298" i="21" s="1"/>
  <c r="I245" i="21" a="1"/>
  <c r="I245" i="21" s="1"/>
  <c r="I347" i="21" a="1"/>
  <c r="I347" i="21" s="1"/>
  <c r="I346" i="21" a="1"/>
  <c r="I346" i="21" s="1"/>
  <c r="I302" i="21" a="1"/>
  <c r="I302" i="21" s="1"/>
  <c r="I249" i="21" a="1"/>
  <c r="I249" i="21" s="1"/>
  <c r="I244" i="21" a="1"/>
  <c r="I244" i="21" s="1"/>
  <c r="I197" i="21" a="1"/>
  <c r="I197" i="21" s="1"/>
  <c r="I192" i="21" a="1"/>
  <c r="I192" i="21" s="1"/>
  <c r="I167" i="21"/>
  <c r="I169" i="21"/>
  <c r="I171" i="21"/>
  <c r="I306" i="21" a="1"/>
  <c r="I306" i="21" s="1"/>
  <c r="I242" i="21" a="1"/>
  <c r="I242" i="21" s="1"/>
  <c r="I241" i="21" a="1"/>
  <c r="I241" i="21" s="1"/>
  <c r="I201" i="21" a="1"/>
  <c r="I201" i="21" s="1"/>
  <c r="I196" i="21" a="1"/>
  <c r="I196" i="21" s="1"/>
  <c r="I301" i="21" a="1"/>
  <c r="I301" i="21" s="1"/>
  <c r="I195" i="21" a="1"/>
  <c r="I195" i="21" s="1"/>
  <c r="I300" i="21" a="1"/>
  <c r="I300" i="21" s="1"/>
  <c r="I297" i="21" a="1"/>
  <c r="I297" i="21" s="1"/>
  <c r="I199" i="21" a="1"/>
  <c r="I199" i="21" s="1"/>
  <c r="I142" i="21" a="1"/>
  <c r="I142" i="21" s="1"/>
  <c r="I136" i="21" a="1"/>
  <c r="I136" i="21" s="1"/>
  <c r="I95" i="21" a="1"/>
  <c r="I95" i="21" s="1"/>
  <c r="I168" i="21"/>
  <c r="I141" i="21" a="1"/>
  <c r="I141" i="21" s="1"/>
  <c r="I90" i="21" a="1"/>
  <c r="I90" i="21" s="1"/>
  <c r="I37" i="21" a="1"/>
  <c r="I37" i="21" s="1"/>
  <c r="I94" i="21" a="1"/>
  <c r="I94" i="21" s="1"/>
  <c r="I36" i="21" a="1"/>
  <c r="I36" i="21" s="1"/>
  <c r="I200" i="21" a="1"/>
  <c r="I200" i="21" s="1"/>
  <c r="I140" i="21" a="1"/>
  <c r="I140" i="21" s="1"/>
  <c r="I35" i="21" a="1"/>
  <c r="I35" i="21" s="1"/>
  <c r="I198" i="21" a="1"/>
  <c r="I198" i="21" s="1"/>
  <c r="I170" i="21"/>
  <c r="I145" i="21" a="1"/>
  <c r="I145" i="21" s="1"/>
  <c r="I139" i="21" a="1"/>
  <c r="I139" i="21" s="1"/>
  <c r="I93" i="21" a="1"/>
  <c r="I93" i="21" s="1"/>
  <c r="I34" i="21" a="1"/>
  <c r="I34" i="21" s="1"/>
  <c r="I88" i="21" a="1"/>
  <c r="I88" i="21" s="1"/>
  <c r="I250" i="21" a="1"/>
  <c r="I250" i="21" s="1"/>
  <c r="I144" i="21" a="1"/>
  <c r="I144" i="21" s="1"/>
  <c r="I137" i="21" a="1"/>
  <c r="I137" i="21" s="1"/>
  <c r="I92" i="21" a="1"/>
  <c r="I92" i="21" s="1"/>
  <c r="I87" i="21" a="1"/>
  <c r="I87" i="21" s="1"/>
  <c r="I40" i="21" a="1"/>
  <c r="I40" i="21" s="1"/>
  <c r="I32" i="21" a="1"/>
  <c r="I32" i="21" s="1"/>
  <c r="I193" i="21" a="1"/>
  <c r="I193" i="21" s="1"/>
  <c r="I38" i="21" a="1"/>
  <c r="I38" i="21" s="1"/>
  <c r="I96" i="21" a="1"/>
  <c r="I96" i="21" s="1"/>
  <c r="I31" i="21" a="1"/>
  <c r="I31" i="21" s="1"/>
  <c r="I91" i="21" a="1"/>
  <c r="I91" i="21" s="1"/>
  <c r="I143" i="21" a="1"/>
  <c r="I143" i="21" s="1"/>
  <c r="I39" i="21" a="1"/>
  <c r="I39" i="21" s="1"/>
  <c r="I276" i="21"/>
  <c r="I381" i="21"/>
  <c r="I486" i="21"/>
  <c r="I66" i="21"/>
  <c r="I50" i="21" a="1"/>
  <c r="I50" i="21" s="1"/>
  <c r="I51" i="21" a="1"/>
  <c r="I51" i="21" s="1"/>
  <c r="I156" i="21" a="1"/>
  <c r="I156" i="21" s="1"/>
  <c r="I261" i="21" a="1"/>
  <c r="I261" i="21" s="1"/>
  <c r="I52" i="21" a="1"/>
  <c r="I52" i="21" s="1"/>
  <c r="I470" i="21" a="1"/>
  <c r="I470" i="21" s="1"/>
  <c r="I157" i="21" a="1"/>
  <c r="I157" i="21" s="1"/>
  <c r="I471" i="21" a="1"/>
  <c r="I471" i="21" s="1"/>
  <c r="I155" i="21" a="1"/>
  <c r="I155" i="21" s="1"/>
  <c r="I365" i="21" a="1"/>
  <c r="I365" i="21" s="1"/>
  <c r="I262" i="21" a="1"/>
  <c r="I262" i="21" s="1"/>
  <c r="I472" i="21" a="1"/>
  <c r="I472" i="21" s="1"/>
  <c r="I367" i="21" a="1"/>
  <c r="I367" i="21" s="1"/>
  <c r="I366" i="21" a="1"/>
  <c r="I366" i="21" s="1"/>
  <c r="I65" i="21"/>
  <c r="I64" i="21"/>
  <c r="I63" i="21"/>
  <c r="I104" i="21"/>
  <c r="I62" i="21"/>
  <c r="I103" i="21"/>
  <c r="I102" i="21"/>
  <c r="I101" i="21"/>
  <c r="J22" i="21"/>
  <c r="J156" i="21" s="1" a="1"/>
  <c r="J156" i="21" s="1"/>
  <c r="I535" i="21"/>
  <c r="K12" i="21"/>
  <c r="I430" i="21"/>
  <c r="I220" i="21"/>
  <c r="J14" i="21"/>
  <c r="L78" i="23"/>
  <c r="L54" i="23"/>
  <c r="L90" i="23"/>
  <c r="L66" i="23"/>
  <c r="L42" i="23"/>
  <c r="I325" i="21"/>
  <c r="I115" i="21"/>
  <c r="K13" i="21"/>
  <c r="G117" i="21"/>
  <c r="G327" i="21"/>
  <c r="G537" i="21"/>
  <c r="G222" i="21"/>
  <c r="G432" i="21"/>
  <c r="G111" i="22"/>
  <c r="I114" i="21" s="1"/>
  <c r="I111" i="22"/>
  <c r="I324" i="21" s="1"/>
  <c r="J111" i="22"/>
  <c r="I429" i="21" s="1"/>
  <c r="K111" i="22"/>
  <c r="H111" i="22"/>
  <c r="M41" i="25" l="1"/>
  <c r="N35" i="25"/>
  <c r="J514" i="21" a="1"/>
  <c r="J514" i="21" s="1"/>
  <c r="J513" i="21" a="1"/>
  <c r="J513" i="21" s="1"/>
  <c r="J512" i="21" a="1"/>
  <c r="J512" i="21" s="1"/>
  <c r="J509" i="21" a="1"/>
  <c r="J509" i="21" s="1"/>
  <c r="J508" i="21" a="1"/>
  <c r="J508" i="21" s="1"/>
  <c r="J516" i="21" a="1"/>
  <c r="J516" i="21" s="1"/>
  <c r="J515" i="21" a="1"/>
  <c r="J515" i="21" s="1"/>
  <c r="J511" i="21" a="1"/>
  <c r="J511" i="21" s="1"/>
  <c r="J507" i="21" a="1"/>
  <c r="J507" i="21" s="1"/>
  <c r="J458" i="21" a="1"/>
  <c r="J458" i="21" s="1"/>
  <c r="J452" i="21" a="1"/>
  <c r="J452" i="21" s="1"/>
  <c r="J457" i="21" a="1"/>
  <c r="J457" i="21" s="1"/>
  <c r="J451" i="21" a="1"/>
  <c r="J451" i="21" s="1"/>
  <c r="J456" i="21" a="1"/>
  <c r="J456" i="21" s="1"/>
  <c r="J455" i="21" a="1"/>
  <c r="J455" i="21" s="1"/>
  <c r="J460" i="21" a="1"/>
  <c r="J460" i="21" s="1"/>
  <c r="J453" i="21" a="1"/>
  <c r="J453" i="21" s="1"/>
  <c r="J410" i="21" a="1"/>
  <c r="J410" i="21" s="1"/>
  <c r="J409" i="21" a="1"/>
  <c r="J409" i="21" s="1"/>
  <c r="J403" i="21" a="1"/>
  <c r="J403" i="21" s="1"/>
  <c r="J408" i="21" a="1"/>
  <c r="J408" i="21" s="1"/>
  <c r="J402" i="21" a="1"/>
  <c r="J402" i="21" s="1"/>
  <c r="J459" i="21" a="1"/>
  <c r="J459" i="21" s="1"/>
  <c r="J406" i="21" a="1"/>
  <c r="J406" i="21" s="1"/>
  <c r="J404" i="21" a="1"/>
  <c r="J404" i="21" s="1"/>
  <c r="J351" i="21" a="1"/>
  <c r="J351" i="21" s="1"/>
  <c r="J350" i="21" a="1"/>
  <c r="J350" i="21" s="1"/>
  <c r="J348" i="21" a="1"/>
  <c r="J348" i="21" s="1"/>
  <c r="J411" i="21" a="1"/>
  <c r="J411" i="21" s="1"/>
  <c r="J407" i="21" a="1"/>
  <c r="J407" i="21" s="1"/>
  <c r="J354" i="21" a="1"/>
  <c r="J354" i="21" s="1"/>
  <c r="J346" i="21" a="1"/>
  <c r="J346" i="21" s="1"/>
  <c r="J352" i="21" a="1"/>
  <c r="J352" i="21" s="1"/>
  <c r="J347" i="21" a="1"/>
  <c r="J347" i="21" s="1"/>
  <c r="J245" i="21" a="1"/>
  <c r="J245" i="21" s="1"/>
  <c r="J305" i="21" a="1"/>
  <c r="J305" i="21" s="1"/>
  <c r="J299" i="21" a="1"/>
  <c r="J299" i="21" s="1"/>
  <c r="J304" i="21" a="1"/>
  <c r="J304" i="21" s="1"/>
  <c r="J298" i="21" a="1"/>
  <c r="J298" i="21" s="1"/>
  <c r="J250" i="21" a="1"/>
  <c r="J250" i="21" s="1"/>
  <c r="J243" i="21" a="1"/>
  <c r="J243" i="21" s="1"/>
  <c r="J355" i="21" a="1"/>
  <c r="J355" i="21" s="1"/>
  <c r="J302" i="21" a="1"/>
  <c r="J302" i="21" s="1"/>
  <c r="J297" i="21" a="1"/>
  <c r="J297" i="21" s="1"/>
  <c r="J248" i="21" a="1"/>
  <c r="J248" i="21" s="1"/>
  <c r="J241" i="21" a="1"/>
  <c r="J241" i="21" s="1"/>
  <c r="J353" i="21" a="1"/>
  <c r="J353" i="21" s="1"/>
  <c r="J198" i="21" a="1"/>
  <c r="J198" i="21" s="1"/>
  <c r="J192" i="21" a="1"/>
  <c r="J192" i="21" s="1"/>
  <c r="J197" i="21" a="1"/>
  <c r="J197" i="21" s="1"/>
  <c r="J167" i="21"/>
  <c r="J169" i="21"/>
  <c r="J171" i="21"/>
  <c r="J249" i="21" a="1"/>
  <c r="J249" i="21" s="1"/>
  <c r="J196" i="21" a="1"/>
  <c r="J196" i="21" s="1"/>
  <c r="J306" i="21" a="1"/>
  <c r="J306" i="21" s="1"/>
  <c r="J247" i="21" a="1"/>
  <c r="J247" i="21" s="1"/>
  <c r="J201" i="21" a="1"/>
  <c r="J201" i="21" s="1"/>
  <c r="J303" i="21" a="1"/>
  <c r="J303" i="21" s="1"/>
  <c r="J246" i="21" a="1"/>
  <c r="J246" i="21" s="1"/>
  <c r="J242" i="21" a="1"/>
  <c r="J242" i="21" s="1"/>
  <c r="J168" i="21"/>
  <c r="J170" i="21"/>
  <c r="J145" i="21" a="1"/>
  <c r="J145" i="21" s="1"/>
  <c r="J194" i="21" a="1"/>
  <c r="J194" i="21" s="1"/>
  <c r="J144" i="21" a="1"/>
  <c r="J144" i="21" s="1"/>
  <c r="J138" i="21" a="1"/>
  <c r="J138" i="21" s="1"/>
  <c r="J94" i="21" a="1"/>
  <c r="J94" i="21" s="1"/>
  <c r="J89" i="21" a="1"/>
  <c r="J89" i="21" s="1"/>
  <c r="J301" i="21" a="1"/>
  <c r="J301" i="21" s="1"/>
  <c r="J193" i="21" a="1"/>
  <c r="J193" i="21" s="1"/>
  <c r="J143" i="21" a="1"/>
  <c r="J143" i="21" s="1"/>
  <c r="J137" i="21" a="1"/>
  <c r="J137" i="21" s="1"/>
  <c r="J93" i="21" a="1"/>
  <c r="J93" i="21" s="1"/>
  <c r="J40" i="21" a="1"/>
  <c r="J40" i="21" s="1"/>
  <c r="J33" i="21" a="1"/>
  <c r="J33" i="21" s="1"/>
  <c r="J136" i="21" a="1"/>
  <c r="J136" i="21" s="1"/>
  <c r="J88" i="21" a="1"/>
  <c r="J88" i="21" s="1"/>
  <c r="J39" i="21" a="1"/>
  <c r="J39" i="21" s="1"/>
  <c r="J142" i="21" a="1"/>
  <c r="J142" i="21" s="1"/>
  <c r="J92" i="21" a="1"/>
  <c r="J92" i="21" s="1"/>
  <c r="J38" i="21" a="1"/>
  <c r="J38" i="21" s="1"/>
  <c r="J32" i="21" a="1"/>
  <c r="J32" i="21" s="1"/>
  <c r="J200" i="21" a="1"/>
  <c r="J200" i="21" s="1"/>
  <c r="J141" i="21" a="1"/>
  <c r="J141" i="21" s="1"/>
  <c r="J96" i="21" a="1"/>
  <c r="J96" i="21" s="1"/>
  <c r="J87" i="21" a="1"/>
  <c r="J87" i="21" s="1"/>
  <c r="J199" i="21" a="1"/>
  <c r="J199" i="21" s="1"/>
  <c r="J140" i="21" a="1"/>
  <c r="J140" i="21" s="1"/>
  <c r="J91" i="21" a="1"/>
  <c r="J91" i="21" s="1"/>
  <c r="J95" i="21" a="1"/>
  <c r="J95" i="21" s="1"/>
  <c r="J37" i="21" a="1"/>
  <c r="J37" i="21" s="1"/>
  <c r="J36" i="21" a="1"/>
  <c r="J36" i="21" s="1"/>
  <c r="J35" i="21" a="1"/>
  <c r="J35" i="21" s="1"/>
  <c r="J31" i="21" a="1"/>
  <c r="J31" i="21" s="1"/>
  <c r="J276" i="21"/>
  <c r="J66" i="21"/>
  <c r="J486" i="21"/>
  <c r="J381" i="21"/>
  <c r="J50" i="21" a="1"/>
  <c r="J50" i="21" s="1"/>
  <c r="J470" i="21" a="1"/>
  <c r="J470" i="21" s="1"/>
  <c r="J51" i="21" a="1"/>
  <c r="J51" i="21" s="1"/>
  <c r="J261" i="21" a="1"/>
  <c r="J261" i="21" s="1"/>
  <c r="J157" i="21" a="1"/>
  <c r="J157" i="21" s="1"/>
  <c r="J365" i="21" a="1"/>
  <c r="J365" i="21" s="1"/>
  <c r="J155" i="21" a="1"/>
  <c r="J155" i="21" s="1"/>
  <c r="J367" i="21" a="1"/>
  <c r="J367" i="21" s="1"/>
  <c r="J262" i="21" a="1"/>
  <c r="J262" i="21" s="1"/>
  <c r="J471" i="21" a="1"/>
  <c r="J471" i="21" s="1"/>
  <c r="J260" i="21" a="1"/>
  <c r="J260" i="21" s="1"/>
  <c r="J472" i="21" a="1"/>
  <c r="J472" i="21" s="1"/>
  <c r="J366" i="21" a="1"/>
  <c r="J366" i="21" s="1"/>
  <c r="J52" i="21" a="1"/>
  <c r="J52" i="21" s="1"/>
  <c r="J102" i="21"/>
  <c r="J101" i="21"/>
  <c r="J65" i="21"/>
  <c r="J64" i="21"/>
  <c r="J63" i="21"/>
  <c r="J103" i="21"/>
  <c r="J104" i="21"/>
  <c r="J62" i="21"/>
  <c r="K22" i="21"/>
  <c r="K156" i="21" s="1" a="1"/>
  <c r="K156" i="21" s="1"/>
  <c r="J115" i="21"/>
  <c r="J219" i="21"/>
  <c r="J535" i="21"/>
  <c r="L12" i="21"/>
  <c r="J114" i="21"/>
  <c r="G219" i="21"/>
  <c r="H219" i="21"/>
  <c r="G534" i="21"/>
  <c r="H534" i="21"/>
  <c r="J324" i="21"/>
  <c r="G429" i="21"/>
  <c r="H429" i="21"/>
  <c r="G324" i="21"/>
  <c r="H324" i="21"/>
  <c r="J430" i="21"/>
  <c r="G114" i="21"/>
  <c r="H114" i="21"/>
  <c r="J220" i="21"/>
  <c r="I534" i="21"/>
  <c r="I219" i="21"/>
  <c r="J325" i="21"/>
  <c r="J429" i="21"/>
  <c r="J534" i="21"/>
  <c r="K14" i="21"/>
  <c r="M78" i="23"/>
  <c r="M54" i="23"/>
  <c r="M90" i="23"/>
  <c r="M66" i="23"/>
  <c r="M42" i="23"/>
  <c r="L13" i="21"/>
  <c r="I432" i="21"/>
  <c r="I222" i="21"/>
  <c r="I537" i="21"/>
  <c r="I327" i="21"/>
  <c r="I117" i="21"/>
  <c r="H432" i="21"/>
  <c r="H222" i="21"/>
  <c r="H537" i="21"/>
  <c r="H327" i="21"/>
  <c r="M15" i="23"/>
  <c r="L15" i="23"/>
  <c r="K15" i="23"/>
  <c r="J15" i="23"/>
  <c r="I15" i="23"/>
  <c r="C37" i="23"/>
  <c r="M10" i="23"/>
  <c r="L10" i="23"/>
  <c r="K10" i="23"/>
  <c r="J10" i="23"/>
  <c r="I10" i="23"/>
  <c r="O35" i="25" l="1"/>
  <c r="N41" i="25"/>
  <c r="K512" i="21" a="1"/>
  <c r="K512" i="21" s="1"/>
  <c r="K511" i="21" a="1"/>
  <c r="K511" i="21" s="1"/>
  <c r="K510" i="21" a="1"/>
  <c r="K510" i="21" s="1"/>
  <c r="K516" i="21" a="1"/>
  <c r="K516" i="21" s="1"/>
  <c r="K508" i="21" a="1"/>
  <c r="K508" i="21" s="1"/>
  <c r="K515" i="21" a="1"/>
  <c r="K515" i="21" s="1"/>
  <c r="K507" i="21" a="1"/>
  <c r="K507" i="21" s="1"/>
  <c r="K513" i="21" a="1"/>
  <c r="K513" i="21" s="1"/>
  <c r="K509" i="21" a="1"/>
  <c r="K509" i="21" s="1"/>
  <c r="K459" i="21" a="1"/>
  <c r="K459" i="21" s="1"/>
  <c r="K452" i="21" a="1"/>
  <c r="K452" i="21" s="1"/>
  <c r="K514" i="21" a="1"/>
  <c r="K514" i="21" s="1"/>
  <c r="K458" i="21" a="1"/>
  <c r="K458" i="21" s="1"/>
  <c r="K457" i="21" a="1"/>
  <c r="K457" i="21" s="1"/>
  <c r="K451" i="21" a="1"/>
  <c r="K451" i="21" s="1"/>
  <c r="K455" i="21" a="1"/>
  <c r="K455" i="21" s="1"/>
  <c r="K460" i="21" a="1"/>
  <c r="K460" i="21" s="1"/>
  <c r="K407" i="21" a="1"/>
  <c r="K407" i="21" s="1"/>
  <c r="K456" i="21" a="1"/>
  <c r="K456" i="21" s="1"/>
  <c r="K406" i="21" a="1"/>
  <c r="K406" i="21" s="1"/>
  <c r="K454" i="21" a="1"/>
  <c r="K454" i="21" s="1"/>
  <c r="K405" i="21" a="1"/>
  <c r="K405" i="21" s="1"/>
  <c r="K453" i="21" a="1"/>
  <c r="K453" i="21" s="1"/>
  <c r="K404" i="21" a="1"/>
  <c r="K404" i="21" s="1"/>
  <c r="K410" i="21" a="1"/>
  <c r="K410" i="21" s="1"/>
  <c r="K402" i="21" a="1"/>
  <c r="K402" i="21" s="1"/>
  <c r="K411" i="21" a="1"/>
  <c r="K411" i="21" s="1"/>
  <c r="K409" i="21" a="1"/>
  <c r="K409" i="21" s="1"/>
  <c r="K349" i="21" a="1"/>
  <c r="K349" i="21" s="1"/>
  <c r="K408" i="21" a="1"/>
  <c r="K408" i="21" s="1"/>
  <c r="K348" i="21" a="1"/>
  <c r="K348" i="21" s="1"/>
  <c r="K403" i="21" a="1"/>
  <c r="K403" i="21" s="1"/>
  <c r="K355" i="21" a="1"/>
  <c r="K355" i="21" s="1"/>
  <c r="K347" i="21" a="1"/>
  <c r="K347" i="21" s="1"/>
  <c r="K354" i="21" a="1"/>
  <c r="K354" i="21" s="1"/>
  <c r="K346" i="21" a="1"/>
  <c r="K346" i="21" s="1"/>
  <c r="K352" i="21" a="1"/>
  <c r="K352" i="21" s="1"/>
  <c r="K305" i="21" a="1"/>
  <c r="K305" i="21" s="1"/>
  <c r="K300" i="21" a="1"/>
  <c r="K300" i="21" s="1"/>
  <c r="K249" i="21" a="1"/>
  <c r="K249" i="21" s="1"/>
  <c r="K304" i="21" a="1"/>
  <c r="K304" i="21" s="1"/>
  <c r="K248" i="21" a="1"/>
  <c r="K248" i="21" s="1"/>
  <c r="K242" i="21" a="1"/>
  <c r="K242" i="21" s="1"/>
  <c r="K353" i="21" a="1"/>
  <c r="K353" i="21" s="1"/>
  <c r="K299" i="21" a="1"/>
  <c r="K299" i="21" s="1"/>
  <c r="K247" i="21" a="1"/>
  <c r="K247" i="21" s="1"/>
  <c r="K241" i="21" a="1"/>
  <c r="K241" i="21" s="1"/>
  <c r="K351" i="21" a="1"/>
  <c r="K351" i="21" s="1"/>
  <c r="K303" i="21" a="1"/>
  <c r="K303" i="21" s="1"/>
  <c r="K350" i="21" a="1"/>
  <c r="K350" i="21" s="1"/>
  <c r="K302" i="21" a="1"/>
  <c r="K302" i="21" s="1"/>
  <c r="K245" i="21" a="1"/>
  <c r="K245" i="21" s="1"/>
  <c r="K246" i="21" a="1"/>
  <c r="K246" i="21" s="1"/>
  <c r="K301" i="21" a="1"/>
  <c r="K301" i="21" s="1"/>
  <c r="K244" i="21" a="1"/>
  <c r="K244" i="21" s="1"/>
  <c r="K198" i="21" a="1"/>
  <c r="K198" i="21" s="1"/>
  <c r="K193" i="21" a="1"/>
  <c r="K193" i="21" s="1"/>
  <c r="K298" i="21" a="1"/>
  <c r="K298" i="21" s="1"/>
  <c r="K243" i="21" a="1"/>
  <c r="K243" i="21" s="1"/>
  <c r="K297" i="21" a="1"/>
  <c r="K297" i="21" s="1"/>
  <c r="K197" i="21" a="1"/>
  <c r="K197" i="21" s="1"/>
  <c r="K192" i="21" a="1"/>
  <c r="K192" i="21" s="1"/>
  <c r="K167" i="21"/>
  <c r="K169" i="21"/>
  <c r="K171" i="21"/>
  <c r="K306" i="21" a="1"/>
  <c r="K306" i="21" s="1"/>
  <c r="K195" i="21" a="1"/>
  <c r="K195" i="21" s="1"/>
  <c r="K200" i="21" a="1"/>
  <c r="K200" i="21" s="1"/>
  <c r="K141" i="21" a="1"/>
  <c r="K141" i="21" s="1"/>
  <c r="K95" i="21" a="1"/>
  <c r="K95" i="21" s="1"/>
  <c r="K90" i="21" a="1"/>
  <c r="K90" i="21" s="1"/>
  <c r="K199" i="21" a="1"/>
  <c r="K199" i="21" s="1"/>
  <c r="K89" i="21" a="1"/>
  <c r="K89" i="21" s="1"/>
  <c r="K38" i="21" a="1"/>
  <c r="K38" i="21" s="1"/>
  <c r="K196" i="21" a="1"/>
  <c r="K196" i="21" s="1"/>
  <c r="K168" i="21"/>
  <c r="K140" i="21" a="1"/>
  <c r="K140" i="21" s="1"/>
  <c r="K94" i="21" a="1"/>
  <c r="K94" i="21" s="1"/>
  <c r="K88" i="21" a="1"/>
  <c r="K88" i="21" s="1"/>
  <c r="K37" i="21" a="1"/>
  <c r="K37" i="21" s="1"/>
  <c r="K194" i="21" a="1"/>
  <c r="K194" i="21" s="1"/>
  <c r="K145" i="21" a="1"/>
  <c r="K145" i="21" s="1"/>
  <c r="K139" i="21" a="1"/>
  <c r="K139" i="21" s="1"/>
  <c r="K87" i="21" a="1"/>
  <c r="K87" i="21" s="1"/>
  <c r="K36" i="21" a="1"/>
  <c r="K36" i="21" s="1"/>
  <c r="K138" i="21" a="1"/>
  <c r="K138" i="21" s="1"/>
  <c r="K93" i="21" a="1"/>
  <c r="K93" i="21" s="1"/>
  <c r="K35" i="21" a="1"/>
  <c r="K35" i="21" s="1"/>
  <c r="K250" i="21" a="1"/>
  <c r="K250" i="21" s="1"/>
  <c r="K170" i="21"/>
  <c r="K144" i="21" a="1"/>
  <c r="K144" i="21" s="1"/>
  <c r="K137" i="21" a="1"/>
  <c r="K137" i="21" s="1"/>
  <c r="K92" i="21" a="1"/>
  <c r="K92" i="21" s="1"/>
  <c r="K143" i="21" a="1"/>
  <c r="K143" i="21" s="1"/>
  <c r="K96" i="21" a="1"/>
  <c r="K96" i="21" s="1"/>
  <c r="K40" i="21" a="1"/>
  <c r="K40" i="21" s="1"/>
  <c r="K33" i="21" a="1"/>
  <c r="K33" i="21" s="1"/>
  <c r="K142" i="21" a="1"/>
  <c r="K142" i="21" s="1"/>
  <c r="K34" i="21" a="1"/>
  <c r="K34" i="21" s="1"/>
  <c r="K136" i="21" a="1"/>
  <c r="K136" i="21" s="1"/>
  <c r="K32" i="21" a="1"/>
  <c r="K32" i="21" s="1"/>
  <c r="K31" i="21" a="1"/>
  <c r="K31" i="21" s="1"/>
  <c r="K201" i="21" a="1"/>
  <c r="K201" i="21" s="1"/>
  <c r="K39" i="21" a="1"/>
  <c r="K39" i="21" s="1"/>
  <c r="K91" i="21" a="1"/>
  <c r="K91" i="21" s="1"/>
  <c r="K276" i="21"/>
  <c r="K381" i="21"/>
  <c r="K486" i="21"/>
  <c r="K66" i="21"/>
  <c r="K365" i="21" a="1"/>
  <c r="K365" i="21" s="1"/>
  <c r="K261" i="21" a="1"/>
  <c r="K261" i="21" s="1"/>
  <c r="K367" i="21" a="1"/>
  <c r="K367" i="21" s="1"/>
  <c r="K472" i="21" a="1"/>
  <c r="K472" i="21" s="1"/>
  <c r="K155" i="21" a="1"/>
  <c r="K155" i="21" s="1"/>
  <c r="K471" i="21" a="1"/>
  <c r="K471" i="21" s="1"/>
  <c r="K262" i="21" a="1"/>
  <c r="K262" i="21" s="1"/>
  <c r="K50" i="21" a="1"/>
  <c r="K50" i="21" s="1"/>
  <c r="K260" i="21" a="1"/>
  <c r="K260" i="21" s="1"/>
  <c r="K470" i="21" a="1"/>
  <c r="K470" i="21" s="1"/>
  <c r="K51" i="21" a="1"/>
  <c r="K51" i="21" s="1"/>
  <c r="K366" i="21" a="1"/>
  <c r="K366" i="21" s="1"/>
  <c r="K157" i="21" a="1"/>
  <c r="K157" i="21" s="1"/>
  <c r="K52" i="21" a="1"/>
  <c r="K52" i="21" s="1"/>
  <c r="K63" i="21"/>
  <c r="K104" i="21"/>
  <c r="K62" i="21"/>
  <c r="K103" i="21"/>
  <c r="K102" i="21"/>
  <c r="K101" i="21"/>
  <c r="K65" i="21"/>
  <c r="K64" i="21"/>
  <c r="L22" i="21"/>
  <c r="L262" i="21" s="1" a="1"/>
  <c r="L262" i="21" s="1"/>
  <c r="K219" i="21"/>
  <c r="K115" i="21"/>
  <c r="K324" i="21"/>
  <c r="K114" i="21"/>
  <c r="K220" i="21"/>
  <c r="K325" i="21"/>
  <c r="M12" i="21"/>
  <c r="K429" i="21"/>
  <c r="K534" i="21"/>
  <c r="K430" i="21"/>
  <c r="K535" i="21"/>
  <c r="L14" i="21"/>
  <c r="N78" i="23"/>
  <c r="N90" i="23"/>
  <c r="N66" i="23"/>
  <c r="N42" i="23"/>
  <c r="N54" i="23"/>
  <c r="M13" i="21"/>
  <c r="J432" i="21"/>
  <c r="J222" i="21"/>
  <c r="J537" i="21"/>
  <c r="J327" i="21"/>
  <c r="J117" i="21"/>
  <c r="D10" i="24"/>
  <c r="O41" i="25" l="1"/>
  <c r="P35" i="25"/>
  <c r="L510" i="21" a="1"/>
  <c r="L510" i="21" s="1"/>
  <c r="L509" i="21" a="1"/>
  <c r="L509" i="21" s="1"/>
  <c r="L516" i="21" a="1"/>
  <c r="L516" i="21" s="1"/>
  <c r="L508" i="21" a="1"/>
  <c r="L508" i="21" s="1"/>
  <c r="L514" i="21" a="1"/>
  <c r="L514" i="21" s="1"/>
  <c r="L513" i="21" a="1"/>
  <c r="L513" i="21" s="1"/>
  <c r="L507" i="21" a="1"/>
  <c r="L507" i="21" s="1"/>
  <c r="L515" i="21" a="1"/>
  <c r="L515" i="21" s="1"/>
  <c r="L512" i="21" a="1"/>
  <c r="L512" i="21" s="1"/>
  <c r="L511" i="21" a="1"/>
  <c r="L511" i="21" s="1"/>
  <c r="L455" i="21" a="1"/>
  <c r="L455" i="21" s="1"/>
  <c r="L460" i="21" a="1"/>
  <c r="L460" i="21" s="1"/>
  <c r="L454" i="21" a="1"/>
  <c r="L454" i="21" s="1"/>
  <c r="L459" i="21" a="1"/>
  <c r="L459" i="21" s="1"/>
  <c r="L453" i="21" a="1"/>
  <c r="L453" i="21" s="1"/>
  <c r="L457" i="21" a="1"/>
  <c r="L457" i="21" s="1"/>
  <c r="L451" i="21" a="1"/>
  <c r="L451" i="21" s="1"/>
  <c r="L404" i="21" a="1"/>
  <c r="L404" i="21" s="1"/>
  <c r="L411" i="21" a="1"/>
  <c r="L411" i="21" s="1"/>
  <c r="L410" i="21" a="1"/>
  <c r="L410" i="21" s="1"/>
  <c r="L403" i="21" a="1"/>
  <c r="L403" i="21" s="1"/>
  <c r="L458" i="21" a="1"/>
  <c r="L458" i="21" s="1"/>
  <c r="L409" i="21" a="1"/>
  <c r="L409" i="21" s="1"/>
  <c r="L402" i="21" a="1"/>
  <c r="L402" i="21" s="1"/>
  <c r="L456" i="21" a="1"/>
  <c r="L456" i="21" s="1"/>
  <c r="L407" i="21" a="1"/>
  <c r="L407" i="21" s="1"/>
  <c r="L355" i="21" a="1"/>
  <c r="L355" i="21" s="1"/>
  <c r="L347" i="21" a="1"/>
  <c r="L347" i="21" s="1"/>
  <c r="L354" i="21" a="1"/>
  <c r="L354" i="21" s="1"/>
  <c r="L346" i="21" a="1"/>
  <c r="L346" i="21" s="1"/>
  <c r="L353" i="21" a="1"/>
  <c r="L353" i="21" s="1"/>
  <c r="L352" i="21" a="1"/>
  <c r="L352" i="21" s="1"/>
  <c r="L452" i="21" a="1"/>
  <c r="L452" i="21" s="1"/>
  <c r="L408" i="21" a="1"/>
  <c r="L408" i="21" s="1"/>
  <c r="L406" i="21" a="1"/>
  <c r="L406" i="21" s="1"/>
  <c r="L350" i="21" a="1"/>
  <c r="L350" i="21" s="1"/>
  <c r="L351" i="21" a="1"/>
  <c r="L351" i="21" s="1"/>
  <c r="L349" i="21" a="1"/>
  <c r="L349" i="21" s="1"/>
  <c r="L304" i="21" a="1"/>
  <c r="L304" i="21" s="1"/>
  <c r="L247" i="21" a="1"/>
  <c r="L247" i="21" s="1"/>
  <c r="L348" i="21" a="1"/>
  <c r="L348" i="21" s="1"/>
  <c r="L299" i="21" a="1"/>
  <c r="L299" i="21" s="1"/>
  <c r="L246" i="21" a="1"/>
  <c r="L246" i="21" s="1"/>
  <c r="L405" i="21" a="1"/>
  <c r="L405" i="21" s="1"/>
  <c r="L303" i="21" a="1"/>
  <c r="L303" i="21" s="1"/>
  <c r="L298" i="21" a="1"/>
  <c r="L298" i="21" s="1"/>
  <c r="L245" i="21" a="1"/>
  <c r="L245" i="21" s="1"/>
  <c r="L302" i="21" a="1"/>
  <c r="L302" i="21" s="1"/>
  <c r="L244" i="21" a="1"/>
  <c r="L244" i="21" s="1"/>
  <c r="L301" i="21" a="1"/>
  <c r="L301" i="21" s="1"/>
  <c r="L250" i="21" a="1"/>
  <c r="L250" i="21" s="1"/>
  <c r="L242" i="21" a="1"/>
  <c r="L242" i="21" s="1"/>
  <c r="L199" i="21" a="1"/>
  <c r="L199" i="21" s="1"/>
  <c r="L194" i="21" a="1"/>
  <c r="L194" i="21" s="1"/>
  <c r="L193" i="21" a="1"/>
  <c r="L193" i="21" s="1"/>
  <c r="L300" i="21" a="1"/>
  <c r="L300" i="21" s="1"/>
  <c r="L249" i="21" a="1"/>
  <c r="L249" i="21" s="1"/>
  <c r="L198" i="21" a="1"/>
  <c r="L198" i="21" s="1"/>
  <c r="L192" i="21" a="1"/>
  <c r="L192" i="21" s="1"/>
  <c r="L297" i="21" a="1"/>
  <c r="L297" i="21" s="1"/>
  <c r="L248" i="21" a="1"/>
  <c r="L248" i="21" s="1"/>
  <c r="L197" i="21" a="1"/>
  <c r="L197" i="21" s="1"/>
  <c r="L167" i="21"/>
  <c r="L169" i="21"/>
  <c r="L171" i="21"/>
  <c r="L243" i="21" a="1"/>
  <c r="L243" i="21" s="1"/>
  <c r="L306" i="21" a="1"/>
  <c r="L306" i="21" s="1"/>
  <c r="L241" i="21" a="1"/>
  <c r="L241" i="21" s="1"/>
  <c r="L201" i="21" a="1"/>
  <c r="L201" i="21" s="1"/>
  <c r="L305" i="21" a="1"/>
  <c r="L305" i="21" s="1"/>
  <c r="L144" i="21" a="1"/>
  <c r="L144" i="21" s="1"/>
  <c r="L138" i="21" a="1"/>
  <c r="L138" i="21" s="1"/>
  <c r="L92" i="21" a="1"/>
  <c r="L92" i="21" s="1"/>
  <c r="L143" i="21" a="1"/>
  <c r="L143" i="21" s="1"/>
  <c r="L137" i="21" a="1"/>
  <c r="L137" i="21" s="1"/>
  <c r="L96" i="21" a="1"/>
  <c r="L96" i="21" s="1"/>
  <c r="L91" i="21" a="1"/>
  <c r="L91" i="21" s="1"/>
  <c r="L35" i="21" a="1"/>
  <c r="L35" i="21" s="1"/>
  <c r="L200" i="21" a="1"/>
  <c r="L200" i="21" s="1"/>
  <c r="L136" i="21" a="1"/>
  <c r="L136" i="21" s="1"/>
  <c r="L90" i="21" a="1"/>
  <c r="L90" i="21" s="1"/>
  <c r="L34" i="21" a="1"/>
  <c r="L34" i="21" s="1"/>
  <c r="L168" i="21"/>
  <c r="L142" i="21" a="1"/>
  <c r="L142" i="21" s="1"/>
  <c r="L95" i="21" a="1"/>
  <c r="L95" i="21" s="1"/>
  <c r="L89" i="21" a="1"/>
  <c r="L89" i="21" s="1"/>
  <c r="L33" i="21" a="1"/>
  <c r="L33" i="21" s="1"/>
  <c r="L196" i="21" a="1"/>
  <c r="L196" i="21" s="1"/>
  <c r="L141" i="21" a="1"/>
  <c r="L141" i="21" s="1"/>
  <c r="L94" i="21" a="1"/>
  <c r="L94" i="21" s="1"/>
  <c r="L88" i="21" a="1"/>
  <c r="L88" i="21" s="1"/>
  <c r="L40" i="21" a="1"/>
  <c r="L40" i="21" s="1"/>
  <c r="L32" i="21" a="1"/>
  <c r="L32" i="21" s="1"/>
  <c r="L195" i="21" a="1"/>
  <c r="L195" i="21" s="1"/>
  <c r="L140" i="21" a="1"/>
  <c r="L140" i="21" s="1"/>
  <c r="L87" i="21" a="1"/>
  <c r="L87" i="21" s="1"/>
  <c r="L170" i="21"/>
  <c r="L139" i="21" a="1"/>
  <c r="L139" i="21" s="1"/>
  <c r="L93" i="21" a="1"/>
  <c r="L93" i="21" s="1"/>
  <c r="L38" i="21" a="1"/>
  <c r="L38" i="21" s="1"/>
  <c r="L39" i="21" a="1"/>
  <c r="L39" i="21" s="1"/>
  <c r="L37" i="21" a="1"/>
  <c r="L37" i="21" s="1"/>
  <c r="L36" i="21" a="1"/>
  <c r="L36" i="21" s="1"/>
  <c r="L31" i="21" a="1"/>
  <c r="L31" i="21" s="1"/>
  <c r="L145" i="21" a="1"/>
  <c r="L145" i="21" s="1"/>
  <c r="L276" i="21"/>
  <c r="L486" i="21"/>
  <c r="L381" i="21"/>
  <c r="L66" i="21"/>
  <c r="L52" i="21" a="1"/>
  <c r="L52" i="21" s="1"/>
  <c r="L155" i="21" a="1"/>
  <c r="L155" i="21" s="1"/>
  <c r="L470" i="21" a="1"/>
  <c r="L470" i="21" s="1"/>
  <c r="L260" i="21" a="1"/>
  <c r="L260" i="21" s="1"/>
  <c r="L156" i="21" a="1"/>
  <c r="L156" i="21" s="1"/>
  <c r="L366" i="21" a="1"/>
  <c r="L366" i="21" s="1"/>
  <c r="L472" i="21" a="1"/>
  <c r="L472" i="21" s="1"/>
  <c r="L471" i="21" a="1"/>
  <c r="L471" i="21" s="1"/>
  <c r="L157" i="21" a="1"/>
  <c r="L157" i="21" s="1"/>
  <c r="L365" i="21" a="1"/>
  <c r="L365" i="21" s="1"/>
  <c r="L261" i="21" a="1"/>
  <c r="L261" i="21" s="1"/>
  <c r="L50" i="21" a="1"/>
  <c r="L50" i="21" s="1"/>
  <c r="L367" i="21" a="1"/>
  <c r="L367" i="21" s="1"/>
  <c r="L51" i="21" a="1"/>
  <c r="L51" i="21" s="1"/>
  <c r="L65" i="21"/>
  <c r="L64" i="21"/>
  <c r="L63" i="21"/>
  <c r="L104" i="21"/>
  <c r="L62" i="21"/>
  <c r="L103" i="21"/>
  <c r="L102" i="21"/>
  <c r="L101" i="21"/>
  <c r="L429" i="21"/>
  <c r="L535" i="21"/>
  <c r="L325" i="21"/>
  <c r="L430" i="21"/>
  <c r="L115" i="21"/>
  <c r="L220" i="21"/>
  <c r="L324" i="21"/>
  <c r="L114" i="21"/>
  <c r="N12" i="21"/>
  <c r="L534" i="21"/>
  <c r="M22" i="21"/>
  <c r="M366" i="21" s="1" a="1"/>
  <c r="M366" i="21" s="1"/>
  <c r="L219" i="21"/>
  <c r="M14" i="21"/>
  <c r="O78" i="23"/>
  <c r="O90" i="23"/>
  <c r="O66" i="23"/>
  <c r="O42" i="23"/>
  <c r="O54" i="23"/>
  <c r="N13" i="21"/>
  <c r="K432" i="21"/>
  <c r="K222" i="21"/>
  <c r="K537" i="21"/>
  <c r="K327" i="21"/>
  <c r="K117" i="21"/>
  <c r="C524" i="21"/>
  <c r="C523" i="21"/>
  <c r="C522" i="21"/>
  <c r="C521" i="21"/>
  <c r="C419" i="21"/>
  <c r="C418" i="21"/>
  <c r="C417" i="21"/>
  <c r="C416" i="21"/>
  <c r="C314" i="21"/>
  <c r="C313" i="21"/>
  <c r="C312" i="21"/>
  <c r="C311" i="21"/>
  <c r="C209" i="21"/>
  <c r="C208" i="21"/>
  <c r="C207" i="21"/>
  <c r="C206" i="21"/>
  <c r="C104" i="21"/>
  <c r="C103" i="21"/>
  <c r="C102" i="21"/>
  <c r="C101" i="21"/>
  <c r="C485" i="21"/>
  <c r="C484" i="21"/>
  <c r="C483" i="21"/>
  <c r="C482" i="21"/>
  <c r="C380" i="21"/>
  <c r="C379" i="21"/>
  <c r="C378" i="21"/>
  <c r="C377" i="21"/>
  <c r="C275" i="21"/>
  <c r="C274" i="21"/>
  <c r="C273" i="21"/>
  <c r="C272" i="21"/>
  <c r="C65" i="21"/>
  <c r="C64" i="21"/>
  <c r="C63" i="21"/>
  <c r="C62" i="21"/>
  <c r="C170" i="21"/>
  <c r="C169" i="21"/>
  <c r="C168" i="21"/>
  <c r="C167" i="21"/>
  <c r="C90" i="23"/>
  <c r="C38" i="23"/>
  <c r="C78" i="23"/>
  <c r="C66" i="23"/>
  <c r="C36" i="23"/>
  <c r="C54" i="23"/>
  <c r="C35" i="23"/>
  <c r="C42" i="23"/>
  <c r="C34" i="23"/>
  <c r="Q35" i="25" l="1"/>
  <c r="P41" i="25"/>
  <c r="M516" i="21" a="1"/>
  <c r="M516" i="21" s="1"/>
  <c r="M508" i="21" a="1"/>
  <c r="M508" i="21" s="1"/>
  <c r="M515" i="21" a="1"/>
  <c r="M515" i="21" s="1"/>
  <c r="M507" i="21" a="1"/>
  <c r="M507" i="21" s="1"/>
  <c r="M514" i="21" a="1"/>
  <c r="M514" i="21" s="1"/>
  <c r="M512" i="21" a="1"/>
  <c r="M512" i="21" s="1"/>
  <c r="M511" i="21" a="1"/>
  <c r="M511" i="21" s="1"/>
  <c r="M513" i="21" a="1"/>
  <c r="M513" i="21" s="1"/>
  <c r="M510" i="21" a="1"/>
  <c r="M510" i="21" s="1"/>
  <c r="M509" i="21" a="1"/>
  <c r="M509" i="21" s="1"/>
  <c r="M456" i="21" a="1"/>
  <c r="M456" i="21" s="1"/>
  <c r="M451" i="21" a="1"/>
  <c r="M451" i="21" s="1"/>
  <c r="M455" i="21" a="1"/>
  <c r="M455" i="21" s="1"/>
  <c r="M459" i="21" a="1"/>
  <c r="M459" i="21" s="1"/>
  <c r="M453" i="21" a="1"/>
  <c r="M453" i="21" s="1"/>
  <c r="M457" i="21" a="1"/>
  <c r="M457" i="21" s="1"/>
  <c r="M454" i="21" a="1"/>
  <c r="M454" i="21" s="1"/>
  <c r="M409" i="21" a="1"/>
  <c r="M409" i="21" s="1"/>
  <c r="M402" i="21" a="1"/>
  <c r="M402" i="21" s="1"/>
  <c r="M452" i="21" a="1"/>
  <c r="M452" i="21" s="1"/>
  <c r="M408" i="21" a="1"/>
  <c r="M408" i="21" s="1"/>
  <c r="M407" i="21" a="1"/>
  <c r="M407" i="21" s="1"/>
  <c r="M406" i="21" a="1"/>
  <c r="M406" i="21" s="1"/>
  <c r="M460" i="21" a="1"/>
  <c r="M460" i="21" s="1"/>
  <c r="M411" i="21" a="1"/>
  <c r="M411" i="21" s="1"/>
  <c r="M405" i="21" a="1"/>
  <c r="M405" i="21" s="1"/>
  <c r="M410" i="21" a="1"/>
  <c r="M410" i="21" s="1"/>
  <c r="M353" i="21" a="1"/>
  <c r="M353" i="21" s="1"/>
  <c r="M352" i="21" a="1"/>
  <c r="M352" i="21" s="1"/>
  <c r="M404" i="21" a="1"/>
  <c r="M404" i="21" s="1"/>
  <c r="M351" i="21" a="1"/>
  <c r="M351" i="21" s="1"/>
  <c r="M458" i="21" a="1"/>
  <c r="M458" i="21" s="1"/>
  <c r="M403" i="21" a="1"/>
  <c r="M403" i="21" s="1"/>
  <c r="M350" i="21" a="1"/>
  <c r="M350" i="21" s="1"/>
  <c r="M348" i="21" a="1"/>
  <c r="M348" i="21" s="1"/>
  <c r="M303" i="21" a="1"/>
  <c r="M303" i="21" s="1"/>
  <c r="M245" i="21" a="1"/>
  <c r="M245" i="21" s="1"/>
  <c r="M298" i="21" a="1"/>
  <c r="M298" i="21" s="1"/>
  <c r="M244" i="21" a="1"/>
  <c r="M244" i="21" s="1"/>
  <c r="M355" i="21" a="1"/>
  <c r="M355" i="21" s="1"/>
  <c r="M302" i="21" a="1"/>
  <c r="M302" i="21" s="1"/>
  <c r="M250" i="21" a="1"/>
  <c r="M250" i="21" s="1"/>
  <c r="M243" i="21" a="1"/>
  <c r="M243" i="21" s="1"/>
  <c r="M354" i="21" a="1"/>
  <c r="M354" i="21" s="1"/>
  <c r="M306" i="21" a="1"/>
  <c r="M306" i="21" s="1"/>
  <c r="M297" i="21" a="1"/>
  <c r="M297" i="21" s="1"/>
  <c r="M249" i="21" a="1"/>
  <c r="M249" i="21" s="1"/>
  <c r="M242" i="21" a="1"/>
  <c r="M242" i="21" s="1"/>
  <c r="M349" i="21" a="1"/>
  <c r="M349" i="21" s="1"/>
  <c r="M347" i="21" a="1"/>
  <c r="M347" i="21" s="1"/>
  <c r="M305" i="21" a="1"/>
  <c r="M305" i="21" s="1"/>
  <c r="M300" i="21" a="1"/>
  <c r="M300" i="21" s="1"/>
  <c r="M247" i="21" a="1"/>
  <c r="M247" i="21" s="1"/>
  <c r="M304" i="21" a="1"/>
  <c r="M304" i="21" s="1"/>
  <c r="M246" i="21" a="1"/>
  <c r="M246" i="21" s="1"/>
  <c r="M200" i="21" a="1"/>
  <c r="M200" i="21" s="1"/>
  <c r="M194" i="21" a="1"/>
  <c r="M194" i="21" s="1"/>
  <c r="M168" i="21"/>
  <c r="M170" i="21"/>
  <c r="M241" i="21" a="1"/>
  <c r="M241" i="21" s="1"/>
  <c r="M199" i="21" a="1"/>
  <c r="M199" i="21" s="1"/>
  <c r="M301" i="21" a="1"/>
  <c r="M301" i="21" s="1"/>
  <c r="M198" i="21" a="1"/>
  <c r="M198" i="21" s="1"/>
  <c r="M193" i="21" a="1"/>
  <c r="M193" i="21" s="1"/>
  <c r="M299" i="21" a="1"/>
  <c r="M299" i="21" s="1"/>
  <c r="M195" i="21" a="1"/>
  <c r="M195" i="21" s="1"/>
  <c r="M169" i="21"/>
  <c r="M93" i="21" a="1"/>
  <c r="M93" i="21" s="1"/>
  <c r="M87" i="21" a="1"/>
  <c r="M87" i="21" s="1"/>
  <c r="M192" i="21" a="1"/>
  <c r="M192" i="21" s="1"/>
  <c r="M140" i="21" a="1"/>
  <c r="M140" i="21" s="1"/>
  <c r="M92" i="21" a="1"/>
  <c r="M92" i="21" s="1"/>
  <c r="M39" i="21" a="1"/>
  <c r="M39" i="21" s="1"/>
  <c r="M33" i="21" a="1"/>
  <c r="M33" i="21" s="1"/>
  <c r="M145" i="21" a="1"/>
  <c r="M145" i="21" s="1"/>
  <c r="M139" i="21" a="1"/>
  <c r="M139" i="21" s="1"/>
  <c r="M32" i="21" a="1"/>
  <c r="M32" i="21" s="1"/>
  <c r="M171" i="21"/>
  <c r="M138" i="21" a="1"/>
  <c r="M138" i="21" s="1"/>
  <c r="M91" i="21" a="1"/>
  <c r="M91" i="21" s="1"/>
  <c r="M38" i="21" a="1"/>
  <c r="M38" i="21" s="1"/>
  <c r="M31" i="21" a="1"/>
  <c r="M31" i="21" s="1"/>
  <c r="M248" i="21" a="1"/>
  <c r="M248" i="21" s="1"/>
  <c r="M201" i="21" a="1"/>
  <c r="M201" i="21" s="1"/>
  <c r="M144" i="21" a="1"/>
  <c r="M144" i="21" s="1"/>
  <c r="M137" i="21" a="1"/>
  <c r="M137" i="21" s="1"/>
  <c r="M96" i="21" a="1"/>
  <c r="M96" i="21" s="1"/>
  <c r="M90" i="21" a="1"/>
  <c r="M90" i="21" s="1"/>
  <c r="M37" i="21" a="1"/>
  <c r="M37" i="21" s="1"/>
  <c r="M167" i="21"/>
  <c r="M143" i="21" a="1"/>
  <c r="M143" i="21" s="1"/>
  <c r="M95" i="21" a="1"/>
  <c r="M95" i="21" s="1"/>
  <c r="M346" i="21" a="1"/>
  <c r="M346" i="21" s="1"/>
  <c r="M197" i="21" a="1"/>
  <c r="M197" i="21" s="1"/>
  <c r="M142" i="21" a="1"/>
  <c r="M142" i="21" s="1"/>
  <c r="M136" i="21" a="1"/>
  <c r="M136" i="21" s="1"/>
  <c r="M89" i="21" a="1"/>
  <c r="M89" i="21" s="1"/>
  <c r="M35" i="21" a="1"/>
  <c r="M35" i="21" s="1"/>
  <c r="M34" i="21" a="1"/>
  <c r="M34" i="21" s="1"/>
  <c r="M36" i="21" a="1"/>
  <c r="M36" i="21" s="1"/>
  <c r="M94" i="21" a="1"/>
  <c r="M94" i="21" s="1"/>
  <c r="M88" i="21" a="1"/>
  <c r="M88" i="21" s="1"/>
  <c r="M196" i="21" a="1"/>
  <c r="M196" i="21" s="1"/>
  <c r="M141" i="21" a="1"/>
  <c r="M141" i="21" s="1"/>
  <c r="M40" i="21" a="1"/>
  <c r="M40" i="21" s="1"/>
  <c r="M276" i="21"/>
  <c r="M486" i="21"/>
  <c r="M66" i="21"/>
  <c r="M381" i="21"/>
  <c r="M470" i="21" a="1"/>
  <c r="M470" i="21" s="1"/>
  <c r="M365" i="21" a="1"/>
  <c r="M365" i="21" s="1"/>
  <c r="M157" i="21" a="1"/>
  <c r="M157" i="21" s="1"/>
  <c r="M472" i="21" a="1"/>
  <c r="M472" i="21" s="1"/>
  <c r="M471" i="21" a="1"/>
  <c r="M471" i="21" s="1"/>
  <c r="M50" i="21" a="1"/>
  <c r="M50" i="21" s="1"/>
  <c r="M261" i="21" a="1"/>
  <c r="M261" i="21" s="1"/>
  <c r="M51" i="21" a="1"/>
  <c r="M51" i="21" s="1"/>
  <c r="M367" i="21" a="1"/>
  <c r="M367" i="21" s="1"/>
  <c r="M52" i="21" a="1"/>
  <c r="M52" i="21" s="1"/>
  <c r="M262" i="21" a="1"/>
  <c r="M262" i="21" s="1"/>
  <c r="M155" i="21" a="1"/>
  <c r="M155" i="21" s="1"/>
  <c r="M260" i="21" a="1"/>
  <c r="M260" i="21" s="1"/>
  <c r="M156" i="21" a="1"/>
  <c r="M156" i="21" s="1"/>
  <c r="M324" i="21"/>
  <c r="M103" i="21"/>
  <c r="M102" i="21"/>
  <c r="M101" i="21"/>
  <c r="M65" i="21"/>
  <c r="M64" i="21"/>
  <c r="M63" i="21"/>
  <c r="M104" i="21"/>
  <c r="M62" i="21"/>
  <c r="N22" i="21"/>
  <c r="N367" i="21" s="1" a="1"/>
  <c r="N367" i="21" s="1"/>
  <c r="M220" i="21"/>
  <c r="M115" i="21"/>
  <c r="M534" i="21"/>
  <c r="O12" i="21"/>
  <c r="M429" i="21"/>
  <c r="M430" i="21"/>
  <c r="M219" i="21"/>
  <c r="M114" i="21"/>
  <c r="N14" i="21"/>
  <c r="P90" i="23"/>
  <c r="P66" i="23"/>
  <c r="P42" i="23"/>
  <c r="P78" i="23"/>
  <c r="P54" i="23"/>
  <c r="M325" i="21"/>
  <c r="M535" i="21"/>
  <c r="O13" i="21"/>
  <c r="L537" i="21"/>
  <c r="L327" i="21"/>
  <c r="L117" i="21"/>
  <c r="L432" i="21"/>
  <c r="L222" i="21"/>
  <c r="R35" i="25" l="1"/>
  <c r="Q41" i="25"/>
  <c r="N514" i="21" a="1"/>
  <c r="N514" i="21" s="1"/>
  <c r="N513" i="21" a="1"/>
  <c r="N513" i="21" s="1"/>
  <c r="N512" i="21" a="1"/>
  <c r="N512" i="21" s="1"/>
  <c r="N510" i="21" a="1"/>
  <c r="N510" i="21" s="1"/>
  <c r="N509" i="21" a="1"/>
  <c r="N509" i="21" s="1"/>
  <c r="N508" i="21" a="1"/>
  <c r="N508" i="21" s="1"/>
  <c r="N516" i="21" a="1"/>
  <c r="N516" i="21" s="1"/>
  <c r="N515" i="21" a="1"/>
  <c r="N515" i="21" s="1"/>
  <c r="N511" i="21" a="1"/>
  <c r="N511" i="21" s="1"/>
  <c r="N507" i="21" a="1"/>
  <c r="N507" i="21" s="1"/>
  <c r="N458" i="21" a="1"/>
  <c r="N458" i="21" s="1"/>
  <c r="N457" i="21" a="1"/>
  <c r="N457" i="21" s="1"/>
  <c r="N452" i="21" a="1"/>
  <c r="N452" i="21" s="1"/>
  <c r="N456" i="21" a="1"/>
  <c r="N456" i="21" s="1"/>
  <c r="N451" i="21" a="1"/>
  <c r="N451" i="21" s="1"/>
  <c r="N455" i="21" a="1"/>
  <c r="N455" i="21" s="1"/>
  <c r="N454" i="21" a="1"/>
  <c r="N454" i="21" s="1"/>
  <c r="N460" i="21" a="1"/>
  <c r="N460" i="21" s="1"/>
  <c r="N405" i="21" a="1"/>
  <c r="N405" i="21" s="1"/>
  <c r="N459" i="21" a="1"/>
  <c r="N459" i="21" s="1"/>
  <c r="N404" i="21" a="1"/>
  <c r="N404" i="21" s="1"/>
  <c r="N411" i="21" a="1"/>
  <c r="N411" i="21" s="1"/>
  <c r="N410" i="21" a="1"/>
  <c r="N410" i="21" s="1"/>
  <c r="N403" i="21" a="1"/>
  <c r="N403" i="21" s="1"/>
  <c r="N453" i="21" a="1"/>
  <c r="N453" i="21" s="1"/>
  <c r="N408" i="21" a="1"/>
  <c r="N408" i="21" s="1"/>
  <c r="N350" i="21" a="1"/>
  <c r="N350" i="21" s="1"/>
  <c r="N355" i="21" a="1"/>
  <c r="N355" i="21" s="1"/>
  <c r="N349" i="21" a="1"/>
  <c r="N349" i="21" s="1"/>
  <c r="N409" i="21" a="1"/>
  <c r="N409" i="21" s="1"/>
  <c r="N354" i="21" a="1"/>
  <c r="N354" i="21" s="1"/>
  <c r="N348" i="21" a="1"/>
  <c r="N348" i="21" s="1"/>
  <c r="N407" i="21" a="1"/>
  <c r="N407" i="21" s="1"/>
  <c r="N406" i="21" a="1"/>
  <c r="N406" i="21" s="1"/>
  <c r="N352" i="21" a="1"/>
  <c r="N352" i="21" s="1"/>
  <c r="N346" i="21" a="1"/>
  <c r="N346" i="21" s="1"/>
  <c r="N351" i="21" a="1"/>
  <c r="N351" i="21" s="1"/>
  <c r="N304" i="21" a="1"/>
  <c r="N304" i="21" s="1"/>
  <c r="N298" i="21" a="1"/>
  <c r="N298" i="21" s="1"/>
  <c r="N242" i="21" a="1"/>
  <c r="N242" i="21" s="1"/>
  <c r="N402" i="21" a="1"/>
  <c r="N402" i="21" s="1"/>
  <c r="N347" i="21" a="1"/>
  <c r="N347" i="21" s="1"/>
  <c r="N303" i="21" a="1"/>
  <c r="N303" i="21" s="1"/>
  <c r="N297" i="21" a="1"/>
  <c r="N297" i="21" s="1"/>
  <c r="N248" i="21" a="1"/>
  <c r="N248" i="21" s="1"/>
  <c r="N241" i="21" a="1"/>
  <c r="N241" i="21" s="1"/>
  <c r="N247" i="21" a="1"/>
  <c r="N247" i="21" s="1"/>
  <c r="N302" i="21" a="1"/>
  <c r="N302" i="21" s="1"/>
  <c r="N246" i="21" a="1"/>
  <c r="N246" i="21" s="1"/>
  <c r="N306" i="21" a="1"/>
  <c r="N306" i="21" s="1"/>
  <c r="N300" i="21" a="1"/>
  <c r="N300" i="21" s="1"/>
  <c r="N200" i="21" a="1"/>
  <c r="N200" i="21" s="1"/>
  <c r="N195" i="21" a="1"/>
  <c r="N195" i="21" s="1"/>
  <c r="N250" i="21" a="1"/>
  <c r="N250" i="21" s="1"/>
  <c r="N168" i="21"/>
  <c r="N170" i="21"/>
  <c r="N305" i="21" a="1"/>
  <c r="N305" i="21" s="1"/>
  <c r="N249" i="21" a="1"/>
  <c r="N249" i="21" s="1"/>
  <c r="N199" i="21" a="1"/>
  <c r="N199" i="21" s="1"/>
  <c r="N194" i="21" a="1"/>
  <c r="N194" i="21" s="1"/>
  <c r="N245" i="21" a="1"/>
  <c r="N245" i="21" s="1"/>
  <c r="N193" i="21" a="1"/>
  <c r="N193" i="21" s="1"/>
  <c r="N301" i="21" a="1"/>
  <c r="N301" i="21" s="1"/>
  <c r="N244" i="21" a="1"/>
  <c r="N244" i="21" s="1"/>
  <c r="N353" i="21" a="1"/>
  <c r="N353" i="21" s="1"/>
  <c r="N243" i="21" a="1"/>
  <c r="N243" i="21" s="1"/>
  <c r="N197" i="21" a="1"/>
  <c r="N197" i="21" s="1"/>
  <c r="N167" i="21"/>
  <c r="N169" i="21"/>
  <c r="N171" i="21"/>
  <c r="N198" i="21" a="1"/>
  <c r="N198" i="21" s="1"/>
  <c r="N143" i="21" a="1"/>
  <c r="N143" i="21" s="1"/>
  <c r="N137" i="21" a="1"/>
  <c r="N137" i="21" s="1"/>
  <c r="N95" i="21" a="1"/>
  <c r="N95" i="21" s="1"/>
  <c r="N196" i="21" a="1"/>
  <c r="N196" i="21" s="1"/>
  <c r="N136" i="21" a="1"/>
  <c r="N136" i="21" s="1"/>
  <c r="N94" i="21" a="1"/>
  <c r="N94" i="21" s="1"/>
  <c r="N88" i="21" a="1"/>
  <c r="N88" i="21" s="1"/>
  <c r="N36" i="21" a="1"/>
  <c r="N36" i="21" s="1"/>
  <c r="N142" i="21" a="1"/>
  <c r="N142" i="21" s="1"/>
  <c r="N35" i="21" a="1"/>
  <c r="N35" i="21" s="1"/>
  <c r="N192" i="21" a="1"/>
  <c r="N192" i="21" s="1"/>
  <c r="N141" i="21" a="1"/>
  <c r="N141" i="21" s="1"/>
  <c r="N93" i="21" a="1"/>
  <c r="N93" i="21" s="1"/>
  <c r="N87" i="21" a="1"/>
  <c r="N87" i="21" s="1"/>
  <c r="N34" i="21" a="1"/>
  <c r="N34" i="21" s="1"/>
  <c r="N140" i="21" a="1"/>
  <c r="N140" i="21" s="1"/>
  <c r="N92" i="21" a="1"/>
  <c r="N92" i="21" s="1"/>
  <c r="N33" i="21" a="1"/>
  <c r="N33" i="21" s="1"/>
  <c r="N139" i="21" a="1"/>
  <c r="N139" i="21" s="1"/>
  <c r="N91" i="21" a="1"/>
  <c r="N91" i="21" s="1"/>
  <c r="N145" i="21" a="1"/>
  <c r="N145" i="21" s="1"/>
  <c r="N96" i="21" a="1"/>
  <c r="N96" i="21" s="1"/>
  <c r="N90" i="21" a="1"/>
  <c r="N90" i="21" s="1"/>
  <c r="N39" i="21" a="1"/>
  <c r="N39" i="21" s="1"/>
  <c r="N32" i="21" a="1"/>
  <c r="N32" i="21" s="1"/>
  <c r="N40" i="21" a="1"/>
  <c r="N40" i="21" s="1"/>
  <c r="N89" i="21" a="1"/>
  <c r="N89" i="21" s="1"/>
  <c r="N38" i="21" a="1"/>
  <c r="N38" i="21" s="1"/>
  <c r="N37" i="21" a="1"/>
  <c r="N37" i="21" s="1"/>
  <c r="N144" i="21" a="1"/>
  <c r="N144" i="21" s="1"/>
  <c r="N201" i="21" a="1"/>
  <c r="N201" i="21" s="1"/>
  <c r="N138" i="21" a="1"/>
  <c r="N138" i="21" s="1"/>
  <c r="N299" i="21" a="1"/>
  <c r="N299" i="21" s="1"/>
  <c r="N31" i="21" a="1"/>
  <c r="N31" i="21" s="1"/>
  <c r="N276" i="21"/>
  <c r="N381" i="21"/>
  <c r="N66" i="21"/>
  <c r="N486" i="21"/>
  <c r="N365" i="21" a="1"/>
  <c r="N365" i="21" s="1"/>
  <c r="N50" i="21" a="1"/>
  <c r="N50" i="21" s="1"/>
  <c r="N261" i="21" a="1"/>
  <c r="N261" i="21" s="1"/>
  <c r="N51" i="21" a="1"/>
  <c r="N51" i="21" s="1"/>
  <c r="N52" i="21" a="1"/>
  <c r="N52" i="21" s="1"/>
  <c r="N471" i="21" a="1"/>
  <c r="N471" i="21" s="1"/>
  <c r="N155" i="21" a="1"/>
  <c r="N155" i="21" s="1"/>
  <c r="N472" i="21" a="1"/>
  <c r="N472" i="21" s="1"/>
  <c r="N262" i="21" a="1"/>
  <c r="N262" i="21" s="1"/>
  <c r="N260" i="21" a="1"/>
  <c r="N260" i="21" s="1"/>
  <c r="N366" i="21" a="1"/>
  <c r="N366" i="21" s="1"/>
  <c r="N157" i="21" a="1"/>
  <c r="N157" i="21" s="1"/>
  <c r="N470" i="21" a="1"/>
  <c r="N470" i="21" s="1"/>
  <c r="N156" i="21" a="1"/>
  <c r="N156" i="21" s="1"/>
  <c r="N64" i="21"/>
  <c r="N63" i="21"/>
  <c r="N104" i="21"/>
  <c r="N62" i="21"/>
  <c r="N103" i="21"/>
  <c r="N102" i="21"/>
  <c r="N101" i="21"/>
  <c r="N65" i="21"/>
  <c r="N114" i="21"/>
  <c r="N535" i="21"/>
  <c r="N220" i="21"/>
  <c r="P12" i="21"/>
  <c r="O22" i="21"/>
  <c r="O262" i="21" s="1" a="1"/>
  <c r="O262" i="21" s="1"/>
  <c r="N534" i="21"/>
  <c r="N325" i="21"/>
  <c r="N324" i="21"/>
  <c r="O14" i="21"/>
  <c r="Q90" i="23"/>
  <c r="Q66" i="23"/>
  <c r="Q42" i="23"/>
  <c r="Q54" i="23"/>
  <c r="Q78" i="23"/>
  <c r="N115" i="21"/>
  <c r="N219" i="21"/>
  <c r="N430" i="21"/>
  <c r="N429" i="21"/>
  <c r="P13" i="21"/>
  <c r="M537" i="21"/>
  <c r="M327" i="21"/>
  <c r="M117" i="21"/>
  <c r="M432" i="21"/>
  <c r="M222" i="21"/>
  <c r="M14" i="23"/>
  <c r="M13" i="23"/>
  <c r="M12" i="23"/>
  <c r="L14" i="23"/>
  <c r="L13" i="23"/>
  <c r="L12" i="23"/>
  <c r="K14" i="23"/>
  <c r="K13" i="23"/>
  <c r="K12" i="23"/>
  <c r="J14" i="23"/>
  <c r="J13" i="23"/>
  <c r="J12" i="23"/>
  <c r="I14" i="23"/>
  <c r="I13" i="23"/>
  <c r="I12" i="23"/>
  <c r="R41" i="25" l="1"/>
  <c r="S35" i="25"/>
  <c r="O512" i="21" a="1"/>
  <c r="O512" i="21" s="1"/>
  <c r="O511" i="21" a="1"/>
  <c r="O511" i="21" s="1"/>
  <c r="O510" i="21" a="1"/>
  <c r="O510" i="21" s="1"/>
  <c r="O516" i="21" a="1"/>
  <c r="O516" i="21" s="1"/>
  <c r="O508" i="21" a="1"/>
  <c r="O508" i="21" s="1"/>
  <c r="O515" i="21" a="1"/>
  <c r="O515" i="21" s="1"/>
  <c r="O507" i="21" a="1"/>
  <c r="O507" i="21" s="1"/>
  <c r="O514" i="21" a="1"/>
  <c r="O514" i="21" s="1"/>
  <c r="O513" i="21" a="1"/>
  <c r="O513" i="21" s="1"/>
  <c r="O509" i="21" a="1"/>
  <c r="O509" i="21" s="1"/>
  <c r="O453" i="21" a="1"/>
  <c r="O453" i="21" s="1"/>
  <c r="O459" i="21" a="1"/>
  <c r="O459" i="21" s="1"/>
  <c r="O452" i="21" a="1"/>
  <c r="O452" i="21" s="1"/>
  <c r="O458" i="21" a="1"/>
  <c r="O458" i="21" s="1"/>
  <c r="O456" i="21" a="1"/>
  <c r="O456" i="21" s="1"/>
  <c r="O451" i="21" a="1"/>
  <c r="O451" i="21" s="1"/>
  <c r="O411" i="21" a="1"/>
  <c r="O411" i="21" s="1"/>
  <c r="O403" i="21" a="1"/>
  <c r="O403" i="21" s="1"/>
  <c r="O410" i="21" a="1"/>
  <c r="O410" i="21" s="1"/>
  <c r="O402" i="21" a="1"/>
  <c r="O402" i="21" s="1"/>
  <c r="O409" i="21" a="1"/>
  <c r="O409" i="21" s="1"/>
  <c r="O460" i="21" a="1"/>
  <c r="O460" i="21" s="1"/>
  <c r="O408" i="21" a="1"/>
  <c r="O408" i="21" s="1"/>
  <c r="O457" i="21" a="1"/>
  <c r="O457" i="21" s="1"/>
  <c r="O455" i="21" a="1"/>
  <c r="O455" i="21" s="1"/>
  <c r="O406" i="21" a="1"/>
  <c r="O406" i="21" s="1"/>
  <c r="O407" i="21" a="1"/>
  <c r="O407" i="21" s="1"/>
  <c r="O353" i="21" a="1"/>
  <c r="O353" i="21" s="1"/>
  <c r="O347" i="21" a="1"/>
  <c r="O347" i="21" s="1"/>
  <c r="O405" i="21" a="1"/>
  <c r="O405" i="21" s="1"/>
  <c r="O352" i="21" a="1"/>
  <c r="O352" i="21" s="1"/>
  <c r="O346" i="21" a="1"/>
  <c r="O346" i="21" s="1"/>
  <c r="O454" i="21" a="1"/>
  <c r="O454" i="21" s="1"/>
  <c r="O404" i="21" a="1"/>
  <c r="O404" i="21" s="1"/>
  <c r="O351" i="21" a="1"/>
  <c r="O351" i="21" s="1"/>
  <c r="O350" i="21" a="1"/>
  <c r="O350" i="21" s="1"/>
  <c r="O305" i="21" a="1"/>
  <c r="O305" i="21" s="1"/>
  <c r="O299" i="21" a="1"/>
  <c r="O299" i="21" s="1"/>
  <c r="O246" i="21" a="1"/>
  <c r="O246" i="21" s="1"/>
  <c r="O355" i="21" a="1"/>
  <c r="O355" i="21" s="1"/>
  <c r="O304" i="21" a="1"/>
  <c r="O304" i="21" s="1"/>
  <c r="O245" i="21" a="1"/>
  <c r="O245" i="21" s="1"/>
  <c r="O354" i="21" a="1"/>
  <c r="O354" i="21" s="1"/>
  <c r="O303" i="21" a="1"/>
  <c r="O303" i="21" s="1"/>
  <c r="O298" i="21" a="1"/>
  <c r="O298" i="21" s="1"/>
  <c r="O244" i="21" a="1"/>
  <c r="O244" i="21" s="1"/>
  <c r="O349" i="21" a="1"/>
  <c r="O349" i="21" s="1"/>
  <c r="O302" i="21" a="1"/>
  <c r="O302" i="21" s="1"/>
  <c r="O297" i="21" a="1"/>
  <c r="O297" i="21" s="1"/>
  <c r="O243" i="21" a="1"/>
  <c r="O243" i="21" s="1"/>
  <c r="O348" i="21" a="1"/>
  <c r="O348" i="21" s="1"/>
  <c r="O301" i="21" a="1"/>
  <c r="O301" i="21" s="1"/>
  <c r="O249" i="21" a="1"/>
  <c r="O249" i="21" s="1"/>
  <c r="O241" i="21" a="1"/>
  <c r="O241" i="21" s="1"/>
  <c r="O247" i="21" a="1"/>
  <c r="O247" i="21" s="1"/>
  <c r="O300" i="21" a="1"/>
  <c r="O300" i="21" s="1"/>
  <c r="O242" i="21" a="1"/>
  <c r="O242" i="21" s="1"/>
  <c r="O201" i="21" a="1"/>
  <c r="O201" i="21" s="1"/>
  <c r="O196" i="21" a="1"/>
  <c r="O196" i="21" s="1"/>
  <c r="O195" i="21" a="1"/>
  <c r="O195" i="21" s="1"/>
  <c r="O200" i="21" a="1"/>
  <c r="O200" i="21" s="1"/>
  <c r="O194" i="21" a="1"/>
  <c r="O194" i="21" s="1"/>
  <c r="O168" i="21"/>
  <c r="O170" i="21"/>
  <c r="O199" i="21" a="1"/>
  <c r="O199" i="21" s="1"/>
  <c r="O306" i="21" a="1"/>
  <c r="O306" i="21" s="1"/>
  <c r="O250" i="21" a="1"/>
  <c r="O250" i="21" s="1"/>
  <c r="O140" i="21" a="1"/>
  <c r="O140" i="21" s="1"/>
  <c r="O96" i="21" a="1"/>
  <c r="O96" i="21" s="1"/>
  <c r="O90" i="21" a="1"/>
  <c r="O90" i="21" s="1"/>
  <c r="O169" i="21"/>
  <c r="O145" i="21" a="1"/>
  <c r="O145" i="21" s="1"/>
  <c r="O139" i="21" a="1"/>
  <c r="O139" i="21" s="1"/>
  <c r="O89" i="21" a="1"/>
  <c r="O89" i="21" s="1"/>
  <c r="O33" i="21" a="1"/>
  <c r="O33" i="21" s="1"/>
  <c r="O198" i="21" a="1"/>
  <c r="O198" i="21" s="1"/>
  <c r="O138" i="21" a="1"/>
  <c r="O138" i="21" s="1"/>
  <c r="O95" i="21" a="1"/>
  <c r="O95" i="21" s="1"/>
  <c r="O88" i="21" a="1"/>
  <c r="O88" i="21" s="1"/>
  <c r="O40" i="21" a="1"/>
  <c r="O40" i="21" s="1"/>
  <c r="O32" i="21" a="1"/>
  <c r="O32" i="21" s="1"/>
  <c r="O248" i="21" a="1"/>
  <c r="O248" i="21" s="1"/>
  <c r="O197" i="21" a="1"/>
  <c r="O197" i="21" s="1"/>
  <c r="O144" i="21" a="1"/>
  <c r="O144" i="21" s="1"/>
  <c r="O137" i="21" a="1"/>
  <c r="O137" i="21" s="1"/>
  <c r="O39" i="21" a="1"/>
  <c r="O39" i="21" s="1"/>
  <c r="O31" i="21" a="1"/>
  <c r="O31" i="21" s="1"/>
  <c r="O171" i="21"/>
  <c r="O143" i="21" a="1"/>
  <c r="O143" i="21" s="1"/>
  <c r="O94" i="21" a="1"/>
  <c r="O94" i="21" s="1"/>
  <c r="O87" i="21" a="1"/>
  <c r="O87" i="21" s="1"/>
  <c r="O38" i="21" a="1"/>
  <c r="O38" i="21" s="1"/>
  <c r="O193" i="21" a="1"/>
  <c r="O193" i="21" s="1"/>
  <c r="O142" i="21" a="1"/>
  <c r="O142" i="21" s="1"/>
  <c r="O136" i="21" a="1"/>
  <c r="O136" i="21" s="1"/>
  <c r="O93" i="21" a="1"/>
  <c r="O93" i="21" s="1"/>
  <c r="O192" i="21" a="1"/>
  <c r="O192" i="21" s="1"/>
  <c r="O167" i="21"/>
  <c r="O141" i="21" a="1"/>
  <c r="O141" i="21" s="1"/>
  <c r="O92" i="21" a="1"/>
  <c r="O92" i="21" s="1"/>
  <c r="O36" i="21" a="1"/>
  <c r="O36" i="21" s="1"/>
  <c r="O91" i="21" a="1"/>
  <c r="O91" i="21" s="1"/>
  <c r="O34" i="21" a="1"/>
  <c r="O34" i="21" s="1"/>
  <c r="O35" i="21" a="1"/>
  <c r="O35" i="21" s="1"/>
  <c r="O37" i="21" a="1"/>
  <c r="O37" i="21" s="1"/>
  <c r="Q12" i="21"/>
  <c r="O276" i="21"/>
  <c r="O486" i="21"/>
  <c r="O66" i="21"/>
  <c r="O381" i="21"/>
  <c r="O155" i="21" a="1"/>
  <c r="O155" i="21" s="1"/>
  <c r="O471" i="21" a="1"/>
  <c r="O471" i="21" s="1"/>
  <c r="O367" i="21" a="1"/>
  <c r="O367" i="21" s="1"/>
  <c r="O472" i="21" a="1"/>
  <c r="O472" i="21" s="1"/>
  <c r="O260" i="21" a="1"/>
  <c r="O260" i="21" s="1"/>
  <c r="O470" i="21" a="1"/>
  <c r="O470" i="21" s="1"/>
  <c r="O157" i="21" a="1"/>
  <c r="O157" i="21" s="1"/>
  <c r="O51" i="21" a="1"/>
  <c r="O51" i="21" s="1"/>
  <c r="O156" i="21" a="1"/>
  <c r="O156" i="21" s="1"/>
  <c r="O52" i="21" a="1"/>
  <c r="O52" i="21" s="1"/>
  <c r="O365" i="21" a="1"/>
  <c r="O365" i="21" s="1"/>
  <c r="O50" i="21" a="1"/>
  <c r="O50" i="21" s="1"/>
  <c r="O261" i="21" a="1"/>
  <c r="O261" i="21" s="1"/>
  <c r="O366" i="21" a="1"/>
  <c r="O366" i="21" s="1"/>
  <c r="O65" i="21"/>
  <c r="O64" i="21"/>
  <c r="O104" i="21"/>
  <c r="O63" i="21"/>
  <c r="O103" i="21"/>
  <c r="O62" i="21"/>
  <c r="O102" i="21"/>
  <c r="O101" i="21"/>
  <c r="P22" i="21"/>
  <c r="P261" i="21" s="1" a="1"/>
  <c r="P261" i="21" s="1"/>
  <c r="O535" i="21"/>
  <c r="O219" i="21"/>
  <c r="O114" i="21"/>
  <c r="O429" i="21"/>
  <c r="O220" i="21"/>
  <c r="O430" i="21"/>
  <c r="O115" i="21"/>
  <c r="P14" i="21"/>
  <c r="R90" i="23"/>
  <c r="R78" i="23"/>
  <c r="R54" i="23"/>
  <c r="R66" i="23"/>
  <c r="R42" i="23"/>
  <c r="O324" i="21"/>
  <c r="O325" i="21"/>
  <c r="O534" i="21"/>
  <c r="Q13" i="21"/>
  <c r="N537" i="21"/>
  <c r="N327" i="21"/>
  <c r="N117" i="21"/>
  <c r="N432" i="21"/>
  <c r="N222" i="21"/>
  <c r="G18" i="21"/>
  <c r="H18" i="21" s="1"/>
  <c r="T35" i="25" l="1"/>
  <c r="S41" i="25"/>
  <c r="R12" i="21"/>
  <c r="Q26" i="21"/>
  <c r="P510" i="21" a="1"/>
  <c r="P510" i="21" s="1"/>
  <c r="P509" i="21" a="1"/>
  <c r="P509" i="21" s="1"/>
  <c r="P516" i="21" a="1"/>
  <c r="P516" i="21" s="1"/>
  <c r="P508" i="21" a="1"/>
  <c r="P508" i="21" s="1"/>
  <c r="P514" i="21" a="1"/>
  <c r="P514" i="21" s="1"/>
  <c r="P513" i="21" a="1"/>
  <c r="P513" i="21" s="1"/>
  <c r="P511" i="21" a="1"/>
  <c r="P511" i="21" s="1"/>
  <c r="P512" i="21" a="1"/>
  <c r="P512" i="21" s="1"/>
  <c r="P507" i="21" a="1"/>
  <c r="P507" i="21" s="1"/>
  <c r="P456" i="21" a="1"/>
  <c r="P456" i="21" s="1"/>
  <c r="P515" i="21" a="1"/>
  <c r="P515" i="21" s="1"/>
  <c r="P460" i="21" a="1"/>
  <c r="P460" i="21" s="1"/>
  <c r="P455" i="21" a="1"/>
  <c r="P455" i="21" s="1"/>
  <c r="P459" i="21" a="1"/>
  <c r="P459" i="21" s="1"/>
  <c r="P454" i="21" a="1"/>
  <c r="P454" i="21" s="1"/>
  <c r="P453" i="21" a="1"/>
  <c r="P453" i="21" s="1"/>
  <c r="P451" i="21" a="1"/>
  <c r="P451" i="21" s="1"/>
  <c r="P457" i="21" a="1"/>
  <c r="P457" i="21" s="1"/>
  <c r="P409" i="21" a="1"/>
  <c r="P409" i="21" s="1"/>
  <c r="P452" i="21" a="1"/>
  <c r="P452" i="21" s="1"/>
  <c r="P408" i="21" a="1"/>
  <c r="P408" i="21" s="1"/>
  <c r="P407" i="21" a="1"/>
  <c r="P407" i="21" s="1"/>
  <c r="P406" i="21" a="1"/>
  <c r="P406" i="21" s="1"/>
  <c r="P404" i="21" a="1"/>
  <c r="P404" i="21" s="1"/>
  <c r="P402" i="21" a="1"/>
  <c r="P402" i="21" s="1"/>
  <c r="P355" i="21" a="1"/>
  <c r="P355" i="21" s="1"/>
  <c r="P348" i="21" a="1"/>
  <c r="P348" i="21" s="1"/>
  <c r="P458" i="21" a="1"/>
  <c r="P458" i="21" s="1"/>
  <c r="P354" i="21" a="1"/>
  <c r="P354" i="21" s="1"/>
  <c r="P347" i="21" a="1"/>
  <c r="P347" i="21" s="1"/>
  <c r="P411" i="21" a="1"/>
  <c r="P411" i="21" s="1"/>
  <c r="P353" i="21" a="1"/>
  <c r="P353" i="21" s="1"/>
  <c r="P410" i="21" a="1"/>
  <c r="P410" i="21" s="1"/>
  <c r="P405" i="21" a="1"/>
  <c r="P405" i="21" s="1"/>
  <c r="P351" i="21" a="1"/>
  <c r="P351" i="21" s="1"/>
  <c r="P349" i="21" a="1"/>
  <c r="P349" i="21" s="1"/>
  <c r="P403" i="21" a="1"/>
  <c r="P403" i="21" s="1"/>
  <c r="P346" i="21" a="1"/>
  <c r="P346" i="21" s="1"/>
  <c r="P306" i="21" a="1"/>
  <c r="P306" i="21" s="1"/>
  <c r="P300" i="21" a="1"/>
  <c r="P300" i="21" s="1"/>
  <c r="P244" i="21" a="1"/>
  <c r="P244" i="21" s="1"/>
  <c r="P305" i="21" a="1"/>
  <c r="P305" i="21" s="1"/>
  <c r="P250" i="21" a="1"/>
  <c r="P250" i="21" s="1"/>
  <c r="P243" i="21" a="1"/>
  <c r="P243" i="21" s="1"/>
  <c r="P299" i="21" a="1"/>
  <c r="P299" i="21" s="1"/>
  <c r="P249" i="21" a="1"/>
  <c r="P249" i="21" s="1"/>
  <c r="P242" i="21" a="1"/>
  <c r="P242" i="21" s="1"/>
  <c r="P304" i="21" a="1"/>
  <c r="P304" i="21" s="1"/>
  <c r="P241" i="21" a="1"/>
  <c r="P241" i="21" s="1"/>
  <c r="P352" i="21" a="1"/>
  <c r="P352" i="21" s="1"/>
  <c r="P302" i="21" a="1"/>
  <c r="P302" i="21" s="1"/>
  <c r="P297" i="21" a="1"/>
  <c r="P297" i="21" s="1"/>
  <c r="P247" i="21" a="1"/>
  <c r="P247" i="21" s="1"/>
  <c r="P303" i="21" a="1"/>
  <c r="P303" i="21" s="1"/>
  <c r="P196" i="21" a="1"/>
  <c r="P196" i="21" s="1"/>
  <c r="P301" i="21" a="1"/>
  <c r="P301" i="21" s="1"/>
  <c r="P201" i="21" a="1"/>
  <c r="P201" i="21" s="1"/>
  <c r="P248" i="21" a="1"/>
  <c r="P248" i="21" s="1"/>
  <c r="P200" i="21" a="1"/>
  <c r="P200" i="21" s="1"/>
  <c r="P195" i="21" a="1"/>
  <c r="P195" i="21" s="1"/>
  <c r="P298" i="21" a="1"/>
  <c r="P298" i="21" s="1"/>
  <c r="P246" i="21" a="1"/>
  <c r="P246" i="21" s="1"/>
  <c r="P168" i="21"/>
  <c r="P170" i="21"/>
  <c r="P139" i="21" a="1"/>
  <c r="P139" i="21" s="1"/>
  <c r="P350" i="21" a="1"/>
  <c r="P350" i="21" s="1"/>
  <c r="P245" i="21" a="1"/>
  <c r="P245" i="21" s="1"/>
  <c r="P193" i="21" a="1"/>
  <c r="P193" i="21" s="1"/>
  <c r="P192" i="21" a="1"/>
  <c r="P192" i="21" s="1"/>
  <c r="P143" i="21" a="1"/>
  <c r="P143" i="21" s="1"/>
  <c r="P136" i="21" a="1"/>
  <c r="P136" i="21" s="1"/>
  <c r="P92" i="21" a="1"/>
  <c r="P92" i="21" s="1"/>
  <c r="P38" i="21" a="1"/>
  <c r="P38" i="21" s="1"/>
  <c r="P31" i="21" a="1"/>
  <c r="P31" i="21" s="1"/>
  <c r="P169" i="21"/>
  <c r="P142" i="21" a="1"/>
  <c r="P142" i="21" s="1"/>
  <c r="P96" i="21" a="1"/>
  <c r="P96" i="21" s="1"/>
  <c r="P91" i="21" a="1"/>
  <c r="P91" i="21" s="1"/>
  <c r="P37" i="21" a="1"/>
  <c r="P37" i="21" s="1"/>
  <c r="P141" i="21" a="1"/>
  <c r="P141" i="21" s="1"/>
  <c r="P95" i="21" a="1"/>
  <c r="P95" i="21" s="1"/>
  <c r="P90" i="21" a="1"/>
  <c r="P90" i="21" s="1"/>
  <c r="P199" i="21" a="1"/>
  <c r="P199" i="21" s="1"/>
  <c r="P140" i="21" a="1"/>
  <c r="P140" i="21" s="1"/>
  <c r="P94" i="21" a="1"/>
  <c r="P94" i="21" s="1"/>
  <c r="P89" i="21" a="1"/>
  <c r="P89" i="21" s="1"/>
  <c r="P36" i="21" a="1"/>
  <c r="P36" i="21" s="1"/>
  <c r="P198" i="21" a="1"/>
  <c r="P198" i="21" s="1"/>
  <c r="P171" i="21"/>
  <c r="P88" i="21" a="1"/>
  <c r="P88" i="21" s="1"/>
  <c r="P197" i="21" a="1"/>
  <c r="P197" i="21" s="1"/>
  <c r="P145" i="21" a="1"/>
  <c r="P145" i="21" s="1"/>
  <c r="P138" i="21" a="1"/>
  <c r="P138" i="21" s="1"/>
  <c r="P93" i="21" a="1"/>
  <c r="P93" i="21" s="1"/>
  <c r="P34" i="21" a="1"/>
  <c r="P34" i="21" s="1"/>
  <c r="P144" i="21" a="1"/>
  <c r="P144" i="21" s="1"/>
  <c r="P137" i="21" a="1"/>
  <c r="P137" i="21" s="1"/>
  <c r="P40" i="21" a="1"/>
  <c r="P40" i="21" s="1"/>
  <c r="P167" i="21"/>
  <c r="P39" i="21" a="1"/>
  <c r="P39" i="21" s="1"/>
  <c r="P194" i="21" a="1"/>
  <c r="P194" i="21" s="1"/>
  <c r="P35" i="21" a="1"/>
  <c r="P35" i="21" s="1"/>
  <c r="P33" i="21" a="1"/>
  <c r="P33" i="21" s="1"/>
  <c r="P32" i="21" a="1"/>
  <c r="P32" i="21" s="1"/>
  <c r="P87" i="21" a="1"/>
  <c r="P87" i="21" s="1"/>
  <c r="P276" i="21"/>
  <c r="P66" i="21"/>
  <c r="P381" i="21"/>
  <c r="P486" i="21"/>
  <c r="I18" i="21"/>
  <c r="J18" i="21" s="1"/>
  <c r="K18" i="21" s="1"/>
  <c r="L18" i="21" s="1"/>
  <c r="M18" i="21" s="1"/>
  <c r="N18" i="21" s="1"/>
  <c r="O18" i="21" s="1"/>
  <c r="P18" i="21" s="1"/>
  <c r="P157" i="21" a="1"/>
  <c r="P157" i="21" s="1"/>
  <c r="P367" i="21" a="1"/>
  <c r="P367" i="21" s="1"/>
  <c r="P366" i="21" a="1"/>
  <c r="P366" i="21" s="1"/>
  <c r="P365" i="21" a="1"/>
  <c r="P365" i="21" s="1"/>
  <c r="P471" i="21" a="1"/>
  <c r="P471" i="21" s="1"/>
  <c r="P470" i="21" a="1"/>
  <c r="P470" i="21" s="1"/>
  <c r="P262" i="21" a="1"/>
  <c r="P262" i="21" s="1"/>
  <c r="P50" i="21" a="1"/>
  <c r="P50" i="21" s="1"/>
  <c r="P260" i="21" a="1"/>
  <c r="P260" i="21" s="1"/>
  <c r="P155" i="21" a="1"/>
  <c r="P155" i="21" s="1"/>
  <c r="P51" i="21" a="1"/>
  <c r="P51" i="21" s="1"/>
  <c r="P156" i="21" a="1"/>
  <c r="P156" i="21" s="1"/>
  <c r="P472" i="21" a="1"/>
  <c r="P472" i="21" s="1"/>
  <c r="P52" i="21" a="1"/>
  <c r="P52" i="21" s="1"/>
  <c r="P101" i="21"/>
  <c r="P65" i="21"/>
  <c r="P104" i="21"/>
  <c r="P64" i="21"/>
  <c r="P103" i="21"/>
  <c r="P63" i="21"/>
  <c r="P102" i="21"/>
  <c r="P62" i="21"/>
  <c r="Q22" i="21"/>
  <c r="Q365" i="21" s="1" a="1"/>
  <c r="Q365" i="21" s="1"/>
  <c r="P534" i="21"/>
  <c r="P219" i="21"/>
  <c r="P220" i="21"/>
  <c r="P114" i="21"/>
  <c r="P324" i="21"/>
  <c r="P115" i="21"/>
  <c r="P535" i="21"/>
  <c r="P325" i="21"/>
  <c r="P430" i="21"/>
  <c r="P429" i="21"/>
  <c r="Q14" i="21"/>
  <c r="S54" i="23"/>
  <c r="S78" i="23"/>
  <c r="S66" i="23"/>
  <c r="S42" i="23"/>
  <c r="S90" i="23"/>
  <c r="R13" i="21"/>
  <c r="O537" i="21"/>
  <c r="O327" i="21"/>
  <c r="O117" i="21"/>
  <c r="O432" i="21"/>
  <c r="O222" i="21"/>
  <c r="G524" i="21"/>
  <c r="G522" i="21"/>
  <c r="G521" i="21"/>
  <c r="G523" i="21"/>
  <c r="G417" i="21"/>
  <c r="G419" i="21"/>
  <c r="G416" i="21"/>
  <c r="G418" i="21"/>
  <c r="G312" i="21"/>
  <c r="G311" i="21"/>
  <c r="G313" i="21"/>
  <c r="G314" i="21"/>
  <c r="G209" i="21"/>
  <c r="G206" i="21"/>
  <c r="G208" i="21"/>
  <c r="G207" i="21"/>
  <c r="G485" i="21"/>
  <c r="G380" i="21"/>
  <c r="G275" i="21"/>
  <c r="G484" i="21"/>
  <c r="G379" i="21"/>
  <c r="G274" i="21"/>
  <c r="G483" i="21"/>
  <c r="G378" i="21"/>
  <c r="G273" i="21"/>
  <c r="G482" i="21"/>
  <c r="G377" i="21"/>
  <c r="G272" i="21"/>
  <c r="O26" i="21" l="1"/>
  <c r="O533" i="21" s="1"/>
  <c r="K26" i="21"/>
  <c r="L26" i="21"/>
  <c r="M26" i="21"/>
  <c r="T41" i="25"/>
  <c r="N26" i="21"/>
  <c r="G26" i="21"/>
  <c r="H26" i="21"/>
  <c r="I26" i="21"/>
  <c r="J26" i="21"/>
  <c r="P26" i="21"/>
  <c r="Q516" i="21" a="1"/>
  <c r="Q516" i="21" s="1"/>
  <c r="Q508" i="21" a="1"/>
  <c r="Q508" i="21" s="1"/>
  <c r="Q515" i="21" a="1"/>
  <c r="Q515" i="21" s="1"/>
  <c r="Q507" i="21" a="1"/>
  <c r="Q507" i="21" s="1"/>
  <c r="Q514" i="21" a="1"/>
  <c r="Q514" i="21" s="1"/>
  <c r="Q512" i="21" a="1"/>
  <c r="Q512" i="21" s="1"/>
  <c r="Q511" i="21" a="1"/>
  <c r="Q511" i="21" s="1"/>
  <c r="Q513" i="21" a="1"/>
  <c r="Q513" i="21" s="1"/>
  <c r="Q510" i="21" a="1"/>
  <c r="Q510" i="21" s="1"/>
  <c r="Q509" i="21" a="1"/>
  <c r="Q509" i="21" s="1"/>
  <c r="Q451" i="21" a="1"/>
  <c r="Q451" i="21" s="1"/>
  <c r="Q456" i="21" a="1"/>
  <c r="Q456" i="21" s="1"/>
  <c r="Q455" i="21" a="1"/>
  <c r="Q455" i="21" s="1"/>
  <c r="Q459" i="21" a="1"/>
  <c r="Q459" i="21" s="1"/>
  <c r="Q454" i="21" a="1"/>
  <c r="Q454" i="21" s="1"/>
  <c r="Q460" i="21" a="1"/>
  <c r="Q460" i="21" s="1"/>
  <c r="Q407" i="21" a="1"/>
  <c r="Q407" i="21" s="1"/>
  <c r="Q458" i="21" a="1"/>
  <c r="Q458" i="21" s="1"/>
  <c r="Q406" i="21" a="1"/>
  <c r="Q406" i="21" s="1"/>
  <c r="Q457" i="21" a="1"/>
  <c r="Q457" i="21" s="1"/>
  <c r="Q405" i="21" a="1"/>
  <c r="Q405" i="21" s="1"/>
  <c r="Q404" i="21" a="1"/>
  <c r="Q404" i="21" s="1"/>
  <c r="Q453" i="21" a="1"/>
  <c r="Q453" i="21" s="1"/>
  <c r="Q452" i="21" a="1"/>
  <c r="Q452" i="21" s="1"/>
  <c r="Q410" i="21" a="1"/>
  <c r="Q410" i="21" s="1"/>
  <c r="Q402" i="21" a="1"/>
  <c r="Q402" i="21" s="1"/>
  <c r="Q411" i="21" a="1"/>
  <c r="Q411" i="21" s="1"/>
  <c r="Q409" i="21" a="1"/>
  <c r="Q409" i="21" s="1"/>
  <c r="Q408" i="21" a="1"/>
  <c r="Q408" i="21" s="1"/>
  <c r="Q351" i="21" a="1"/>
  <c r="Q351" i="21" s="1"/>
  <c r="Q403" i="21" a="1"/>
  <c r="Q403" i="21" s="1"/>
  <c r="Q350" i="21" a="1"/>
  <c r="Q350" i="21" s="1"/>
  <c r="Q355" i="21" a="1"/>
  <c r="Q355" i="21" s="1"/>
  <c r="Q349" i="21" a="1"/>
  <c r="Q349" i="21" s="1"/>
  <c r="Q347" i="21" a="1"/>
  <c r="Q347" i="21" s="1"/>
  <c r="Q354" i="21" a="1"/>
  <c r="Q354" i="21" s="1"/>
  <c r="Q353" i="21" a="1"/>
  <c r="Q353" i="21" s="1"/>
  <c r="Q301" i="21" a="1"/>
  <c r="Q301" i="21" s="1"/>
  <c r="Q248" i="21" a="1"/>
  <c r="Q248" i="21" s="1"/>
  <c r="Q241" i="21" a="1"/>
  <c r="Q241" i="21" s="1"/>
  <c r="Q352" i="21" a="1"/>
  <c r="Q352" i="21" s="1"/>
  <c r="Q306" i="21" a="1"/>
  <c r="Q306" i="21" s="1"/>
  <c r="Q300" i="21" a="1"/>
  <c r="Q300" i="21" s="1"/>
  <c r="Q247" i="21" a="1"/>
  <c r="Q247" i="21" s="1"/>
  <c r="Q348" i="21" a="1"/>
  <c r="Q348" i="21" s="1"/>
  <c r="Q299" i="21" a="1"/>
  <c r="Q299" i="21" s="1"/>
  <c r="Q346" i="21" a="1"/>
  <c r="Q346" i="21" s="1"/>
  <c r="Q305" i="21" a="1"/>
  <c r="Q305" i="21" s="1"/>
  <c r="Q246" i="21" a="1"/>
  <c r="Q246" i="21" s="1"/>
  <c r="Q298" i="21" a="1"/>
  <c r="Q298" i="21" s="1"/>
  <c r="Q304" i="21" a="1"/>
  <c r="Q304" i="21" s="1"/>
  <c r="Q244" i="21" a="1"/>
  <c r="Q244" i="21" s="1"/>
  <c r="Q245" i="21" a="1"/>
  <c r="Q245" i="21" s="1"/>
  <c r="Q243" i="21" a="1"/>
  <c r="Q243" i="21" s="1"/>
  <c r="Q197" i="21" a="1"/>
  <c r="Q197" i="21" s="1"/>
  <c r="Q192" i="21" a="1"/>
  <c r="Q192" i="21" s="1"/>
  <c r="Q167" i="21"/>
  <c r="Q169" i="21"/>
  <c r="Q171" i="21"/>
  <c r="Q242" i="21" a="1"/>
  <c r="Q242" i="21" s="1"/>
  <c r="Q144" i="21" a="1"/>
  <c r="Q144" i="21" s="1"/>
  <c r="Q201" i="21" a="1"/>
  <c r="Q201" i="21" s="1"/>
  <c r="Q196" i="21" a="1"/>
  <c r="Q196" i="21" s="1"/>
  <c r="Q143" i="21" a="1"/>
  <c r="Q143" i="21" s="1"/>
  <c r="Q195" i="21" a="1"/>
  <c r="Q195" i="21" s="1"/>
  <c r="Q142" i="21" a="1"/>
  <c r="Q142" i="21" s="1"/>
  <c r="Q136" i="21" a="1"/>
  <c r="Q136" i="21" s="1"/>
  <c r="Q303" i="21" a="1"/>
  <c r="Q303" i="21" s="1"/>
  <c r="Q302" i="21" a="1"/>
  <c r="Q302" i="21" s="1"/>
  <c r="Q250" i="21" a="1"/>
  <c r="Q250" i="21" s="1"/>
  <c r="Q199" i="21" a="1"/>
  <c r="Q199" i="21" s="1"/>
  <c r="Q92" i="21" a="1"/>
  <c r="Q92" i="21" s="1"/>
  <c r="Q87" i="21" a="1"/>
  <c r="Q87" i="21" s="1"/>
  <c r="Q194" i="21" a="1"/>
  <c r="Q194" i="21" s="1"/>
  <c r="Q140" i="21" a="1"/>
  <c r="Q140" i="21" s="1"/>
  <c r="Q249" i="21" a="1"/>
  <c r="Q249" i="21" s="1"/>
  <c r="Q193" i="21" a="1"/>
  <c r="Q193" i="21" s="1"/>
  <c r="Q139" i="21" a="1"/>
  <c r="Q139" i="21" s="1"/>
  <c r="Q91" i="21" a="1"/>
  <c r="Q91" i="21" s="1"/>
  <c r="Q34" i="21" a="1"/>
  <c r="Q34" i="21" s="1"/>
  <c r="Q138" i="21" a="1"/>
  <c r="Q138" i="21" s="1"/>
  <c r="Q96" i="21" a="1"/>
  <c r="Q96" i="21" s="1"/>
  <c r="Q40" i="21" a="1"/>
  <c r="Q40" i="21" s="1"/>
  <c r="Q33" i="21" a="1"/>
  <c r="Q33" i="21" s="1"/>
  <c r="Q168" i="21"/>
  <c r="Q137" i="21" a="1"/>
  <c r="Q137" i="21" s="1"/>
  <c r="Q90" i="21" a="1"/>
  <c r="Q90" i="21" s="1"/>
  <c r="Q39" i="21" a="1"/>
  <c r="Q39" i="21" s="1"/>
  <c r="Q32" i="21" a="1"/>
  <c r="Q32" i="21" s="1"/>
  <c r="Q297" i="21" a="1"/>
  <c r="Q297" i="21" s="1"/>
  <c r="Q95" i="21" a="1"/>
  <c r="Q95" i="21" s="1"/>
  <c r="Q200" i="21" a="1"/>
  <c r="Q200" i="21" s="1"/>
  <c r="Q145" i="21" a="1"/>
  <c r="Q145" i="21" s="1"/>
  <c r="Q94" i="21" a="1"/>
  <c r="Q94" i="21" s="1"/>
  <c r="Q89" i="21" a="1"/>
  <c r="Q89" i="21" s="1"/>
  <c r="Q37" i="21" a="1"/>
  <c r="Q37" i="21" s="1"/>
  <c r="Q170" i="21"/>
  <c r="Q31" i="21" a="1"/>
  <c r="Q31" i="21" s="1"/>
  <c r="Q198" i="21" a="1"/>
  <c r="Q198" i="21" s="1"/>
  <c r="Q35" i="21" a="1"/>
  <c r="Q35" i="21" s="1"/>
  <c r="Q93" i="21" a="1"/>
  <c r="Q93" i="21" s="1"/>
  <c r="Q141" i="21" a="1"/>
  <c r="Q141" i="21" s="1"/>
  <c r="Q88" i="21" a="1"/>
  <c r="Q88" i="21" s="1"/>
  <c r="Q38" i="21" a="1"/>
  <c r="Q38" i="21" s="1"/>
  <c r="Q36" i="21" a="1"/>
  <c r="Q36" i="21" s="1"/>
  <c r="S12" i="21"/>
  <c r="R26" i="21"/>
  <c r="Q210" i="21"/>
  <c r="Q420" i="21"/>
  <c r="Q525" i="21"/>
  <c r="Q381" i="21"/>
  <c r="Q276" i="21"/>
  <c r="Q105" i="21"/>
  <c r="Q315" i="21"/>
  <c r="Q66" i="21"/>
  <c r="Q486" i="21"/>
  <c r="Q18" i="21"/>
  <c r="R18" i="21" s="1"/>
  <c r="S18" i="21" s="1"/>
  <c r="T18" i="21" s="1"/>
  <c r="U18" i="21" s="1"/>
  <c r="V18" i="21" s="1"/>
  <c r="W18" i="21" s="1"/>
  <c r="X18" i="21" s="1"/>
  <c r="Y18" i="21" s="1"/>
  <c r="Z18" i="21" s="1"/>
  <c r="AA18" i="21" s="1"/>
  <c r="AB18" i="21" s="1"/>
  <c r="AC18" i="21" s="1"/>
  <c r="AD18" i="21" s="1"/>
  <c r="AE18" i="21" s="1"/>
  <c r="AF18" i="21" s="1"/>
  <c r="AG18" i="21" s="1"/>
  <c r="AH18" i="21" s="1"/>
  <c r="AI18" i="21" s="1"/>
  <c r="AJ18" i="21" s="1"/>
  <c r="AK18" i="21" s="1"/>
  <c r="AL18" i="21" s="1"/>
  <c r="AM18" i="21" s="1"/>
  <c r="AN18" i="21" s="1"/>
  <c r="AO18" i="21" s="1"/>
  <c r="AP18" i="21" s="1"/>
  <c r="AQ18" i="21" s="1"/>
  <c r="AR18" i="21" s="1"/>
  <c r="AS18" i="21" s="1"/>
  <c r="AT18" i="21" s="1"/>
  <c r="AU18" i="21" s="1"/>
  <c r="AV18" i="21" s="1"/>
  <c r="AW18" i="21" s="1"/>
  <c r="AX18" i="21" s="1"/>
  <c r="AY18" i="21" s="1"/>
  <c r="AZ18" i="21" s="1"/>
  <c r="BA18" i="21" s="1"/>
  <c r="BB18" i="21" s="1"/>
  <c r="BC18" i="21" s="1"/>
  <c r="BD18" i="21" s="1"/>
  <c r="BE18" i="21" s="1"/>
  <c r="BF18" i="21" s="1"/>
  <c r="BG18" i="21" s="1"/>
  <c r="BH18" i="21" s="1"/>
  <c r="BI18" i="21" s="1"/>
  <c r="BJ18" i="21" s="1"/>
  <c r="BK18" i="21" s="1"/>
  <c r="BL18" i="21" s="1"/>
  <c r="BM18" i="21" s="1"/>
  <c r="BN18" i="21" s="1"/>
  <c r="BO18" i="21" s="1"/>
  <c r="BP18" i="21" s="1"/>
  <c r="BQ18" i="21" s="1"/>
  <c r="BR18" i="21" s="1"/>
  <c r="BS18" i="21" s="1"/>
  <c r="BT18" i="21" s="1"/>
  <c r="BU18" i="21" s="1"/>
  <c r="BV18" i="21" s="1"/>
  <c r="BW18" i="21" s="1"/>
  <c r="BX18" i="21" s="1"/>
  <c r="BY18" i="21" s="1"/>
  <c r="BZ18" i="21" s="1"/>
  <c r="CA18" i="21" s="1"/>
  <c r="CB18" i="21" s="1"/>
  <c r="CC18" i="21" s="1"/>
  <c r="CD18" i="21" s="1"/>
  <c r="CE18" i="21" s="1"/>
  <c r="CF18" i="21" s="1"/>
  <c r="CG18" i="21" s="1"/>
  <c r="CH18" i="21" s="1"/>
  <c r="CI18" i="21" s="1"/>
  <c r="CJ18" i="21" s="1"/>
  <c r="CK18" i="21" s="1"/>
  <c r="CL18" i="21" s="1"/>
  <c r="CM18" i="21" s="1"/>
  <c r="CN18" i="21" s="1"/>
  <c r="CO18" i="21" s="1"/>
  <c r="CP18" i="21" s="1"/>
  <c r="CQ18" i="21" s="1"/>
  <c r="CR18" i="21" s="1"/>
  <c r="CS18" i="21" s="1"/>
  <c r="CT18" i="21" s="1"/>
  <c r="CU18" i="21" s="1"/>
  <c r="CV18" i="21" s="1"/>
  <c r="CW18" i="21" s="1"/>
  <c r="CX18" i="21" s="1"/>
  <c r="CY18" i="21" s="1"/>
  <c r="CZ18" i="21" s="1"/>
  <c r="DA18" i="21" s="1"/>
  <c r="DB18" i="21" s="1"/>
  <c r="H27" i="22"/>
  <c r="I27" i="22"/>
  <c r="J27" i="22"/>
  <c r="K27" i="22"/>
  <c r="K52" i="22"/>
  <c r="G27" i="22"/>
  <c r="Q262" i="21" a="1"/>
  <c r="Q262" i="21" s="1"/>
  <c r="Q260" i="21" a="1"/>
  <c r="Q260" i="21" s="1"/>
  <c r="Q472" i="21" a="1"/>
  <c r="Q472" i="21" s="1"/>
  <c r="Q366" i="21" a="1"/>
  <c r="Q366" i="21" s="1"/>
  <c r="Q156" i="21" a="1"/>
  <c r="Q156" i="21" s="1"/>
  <c r="Q50" i="21" a="1"/>
  <c r="Q50" i="21" s="1"/>
  <c r="Q261" i="21" a="1"/>
  <c r="Q261" i="21" s="1"/>
  <c r="Q51" i="21" a="1"/>
  <c r="Q51" i="21" s="1"/>
  <c r="Q367" i="21" a="1"/>
  <c r="Q367" i="21" s="1"/>
  <c r="Q52" i="21" a="1"/>
  <c r="Q52" i="21" s="1"/>
  <c r="Q470" i="21" a="1"/>
  <c r="Q470" i="21" s="1"/>
  <c r="Q157" i="21" a="1"/>
  <c r="Q157" i="21" s="1"/>
  <c r="Q471" i="21" a="1"/>
  <c r="Q471" i="21" s="1"/>
  <c r="Q155" i="21" a="1"/>
  <c r="Q155" i="21" s="1"/>
  <c r="Q104" i="21"/>
  <c r="Q103" i="21"/>
  <c r="Q65" i="21"/>
  <c r="Q102" i="21"/>
  <c r="Q64" i="21"/>
  <c r="Q101" i="21"/>
  <c r="Q63" i="21"/>
  <c r="Q62" i="21"/>
  <c r="R22" i="21"/>
  <c r="R367" i="21" s="1" a="1"/>
  <c r="R367" i="21" s="1"/>
  <c r="O428" i="21"/>
  <c r="L533" i="21"/>
  <c r="L428" i="21"/>
  <c r="M428" i="21"/>
  <c r="K428" i="21"/>
  <c r="Q220" i="21"/>
  <c r="Q203" i="21"/>
  <c r="Q219" i="21"/>
  <c r="Q429" i="21"/>
  <c r="G116" i="21"/>
  <c r="Q114" i="21"/>
  <c r="Q99" i="21"/>
  <c r="Q115" i="21"/>
  <c r="Q324" i="21"/>
  <c r="Q534" i="21"/>
  <c r="Q325" i="21"/>
  <c r="R14" i="21"/>
  <c r="T54" i="23"/>
  <c r="T78" i="23"/>
  <c r="T66" i="23"/>
  <c r="T42" i="23"/>
  <c r="T90" i="23"/>
  <c r="Q430" i="21"/>
  <c r="Q535" i="21"/>
  <c r="G536" i="21"/>
  <c r="Q204" i="21"/>
  <c r="Q519" i="21"/>
  <c r="G326" i="21"/>
  <c r="Q309" i="21"/>
  <c r="G431" i="21"/>
  <c r="Q414" i="21"/>
  <c r="G488" i="21"/>
  <c r="G474" i="21"/>
  <c r="G383" i="21"/>
  <c r="G369" i="21"/>
  <c r="G264" i="21"/>
  <c r="G278" i="21"/>
  <c r="G173" i="21"/>
  <c r="G159" i="21"/>
  <c r="S13" i="21"/>
  <c r="P432" i="21"/>
  <c r="P222" i="21"/>
  <c r="P537" i="21"/>
  <c r="P327" i="21"/>
  <c r="P117" i="21"/>
  <c r="H312" i="21"/>
  <c r="H209" i="21"/>
  <c r="H314" i="21"/>
  <c r="H208" i="21"/>
  <c r="H313" i="21"/>
  <c r="H311" i="21"/>
  <c r="H206" i="21"/>
  <c r="H207" i="21"/>
  <c r="G68" i="21"/>
  <c r="G212" i="21"/>
  <c r="H518" i="21"/>
  <c r="H308" i="21"/>
  <c r="G107" i="21"/>
  <c r="G527" i="21"/>
  <c r="G422" i="21"/>
  <c r="H524" i="21"/>
  <c r="H521" i="21"/>
  <c r="H522" i="21"/>
  <c r="H523" i="21"/>
  <c r="H417" i="21"/>
  <c r="H418" i="21"/>
  <c r="H419" i="21"/>
  <c r="H416" i="21"/>
  <c r="H485" i="21"/>
  <c r="H380" i="21"/>
  <c r="H275" i="21"/>
  <c r="H482" i="21"/>
  <c r="H377" i="21"/>
  <c r="H272" i="21"/>
  <c r="H483" i="21"/>
  <c r="H379" i="21"/>
  <c r="H274" i="21"/>
  <c r="H484" i="21"/>
  <c r="H378" i="21"/>
  <c r="H273" i="21"/>
  <c r="G54" i="21"/>
  <c r="H519" i="21" l="1"/>
  <c r="H309" i="21"/>
  <c r="H210" i="21"/>
  <c r="H525" i="21"/>
  <c r="H99" i="21"/>
  <c r="H105" i="21"/>
  <c r="H203" i="21"/>
  <c r="H420" i="21"/>
  <c r="H204" i="21"/>
  <c r="H315" i="21"/>
  <c r="H414" i="21"/>
  <c r="G99" i="21"/>
  <c r="G309" i="21"/>
  <c r="G420" i="21"/>
  <c r="G414" i="21"/>
  <c r="G315" i="21"/>
  <c r="G204" i="21"/>
  <c r="G519" i="21"/>
  <c r="G525" i="21"/>
  <c r="G210" i="21"/>
  <c r="G203" i="21"/>
  <c r="G105" i="21"/>
  <c r="G317" i="21"/>
  <c r="G413" i="21"/>
  <c r="G308" i="21"/>
  <c r="G98" i="21"/>
  <c r="G518" i="21"/>
  <c r="N309" i="21"/>
  <c r="N99" i="21"/>
  <c r="N525" i="21"/>
  <c r="N204" i="21"/>
  <c r="N315" i="21"/>
  <c r="N519" i="21"/>
  <c r="N420" i="21"/>
  <c r="N210" i="21"/>
  <c r="N203" i="21"/>
  <c r="N414" i="21"/>
  <c r="N105" i="21"/>
  <c r="H98" i="21"/>
  <c r="N428" i="21"/>
  <c r="M519" i="21"/>
  <c r="M210" i="21"/>
  <c r="M203" i="21"/>
  <c r="M309" i="21"/>
  <c r="M420" i="21"/>
  <c r="M105" i="21"/>
  <c r="M414" i="21"/>
  <c r="M204" i="21"/>
  <c r="M99" i="21"/>
  <c r="M525" i="21"/>
  <c r="M315" i="21"/>
  <c r="P204" i="21"/>
  <c r="P315" i="21"/>
  <c r="P519" i="21"/>
  <c r="P210" i="21"/>
  <c r="P414" i="21"/>
  <c r="P420" i="21"/>
  <c r="P203" i="21"/>
  <c r="P309" i="21"/>
  <c r="P99" i="21"/>
  <c r="P105" i="21"/>
  <c r="P525" i="21"/>
  <c r="L525" i="21"/>
  <c r="L315" i="21"/>
  <c r="L204" i="21"/>
  <c r="L420" i="21"/>
  <c r="L519" i="21"/>
  <c r="L99" i="21"/>
  <c r="L210" i="21"/>
  <c r="L203" i="21"/>
  <c r="L105" i="21"/>
  <c r="L414" i="21"/>
  <c r="L309" i="21"/>
  <c r="H317" i="21"/>
  <c r="H413" i="21"/>
  <c r="J210" i="21"/>
  <c r="J519" i="21"/>
  <c r="J315" i="21"/>
  <c r="J414" i="21"/>
  <c r="J203" i="21"/>
  <c r="J204" i="21"/>
  <c r="J525" i="21"/>
  <c r="J420" i="21"/>
  <c r="J99" i="21"/>
  <c r="J309" i="21"/>
  <c r="J105" i="21"/>
  <c r="K105" i="21"/>
  <c r="K525" i="21"/>
  <c r="K315" i="21"/>
  <c r="K210" i="21"/>
  <c r="K420" i="21"/>
  <c r="K99" i="21"/>
  <c r="K204" i="21"/>
  <c r="K519" i="21"/>
  <c r="K414" i="21"/>
  <c r="K203" i="21"/>
  <c r="K309" i="21"/>
  <c r="I315" i="21"/>
  <c r="I203" i="21"/>
  <c r="I414" i="21"/>
  <c r="I420" i="21"/>
  <c r="I519" i="21"/>
  <c r="I525" i="21"/>
  <c r="I204" i="21"/>
  <c r="I99" i="21"/>
  <c r="I309" i="21"/>
  <c r="I210" i="21"/>
  <c r="I105" i="21"/>
  <c r="O420" i="21"/>
  <c r="O99" i="21"/>
  <c r="O210" i="21"/>
  <c r="O414" i="21"/>
  <c r="O525" i="21"/>
  <c r="O204" i="21"/>
  <c r="O519" i="21"/>
  <c r="O105" i="21"/>
  <c r="O309" i="21"/>
  <c r="O315" i="21"/>
  <c r="O203" i="21"/>
  <c r="H347" i="21" a="1"/>
  <c r="H347" i="21" s="1"/>
  <c r="H357" i="21" s="1"/>
  <c r="H360" i="21" s="1"/>
  <c r="I348" i="21" a="1"/>
  <c r="I348" i="21" s="1"/>
  <c r="I357" i="21" s="1"/>
  <c r="J349" i="21" a="1"/>
  <c r="J349" i="21" s="1"/>
  <c r="G451" i="21" a="1"/>
  <c r="G451" i="21" s="1"/>
  <c r="H452" i="21" a="1"/>
  <c r="H452" i="21" s="1"/>
  <c r="H462" i="21" s="1"/>
  <c r="H465" i="21" s="1"/>
  <c r="I453" i="21" a="1"/>
  <c r="I453" i="21" s="1"/>
  <c r="I462" i="21" s="1"/>
  <c r="I465" i="21" s="1"/>
  <c r="J454" i="21" a="1"/>
  <c r="J454" i="21" s="1"/>
  <c r="H242" i="21" a="1"/>
  <c r="H242" i="21" s="1"/>
  <c r="H252" i="21" s="1"/>
  <c r="H255" i="21" s="1"/>
  <c r="I243" i="21" a="1"/>
  <c r="I243" i="21" s="1"/>
  <c r="I252" i="21" s="1"/>
  <c r="I255" i="21" s="1"/>
  <c r="J244" i="21" a="1"/>
  <c r="J244" i="21" s="1"/>
  <c r="H137" i="21" a="1"/>
  <c r="H137" i="21" s="1"/>
  <c r="I138" i="21" a="1"/>
  <c r="I138" i="21" s="1"/>
  <c r="J139" i="21" a="1"/>
  <c r="J139" i="21" s="1"/>
  <c r="R514" i="21" a="1"/>
  <c r="R514" i="21" s="1"/>
  <c r="R513" i="21" a="1"/>
  <c r="R513" i="21" s="1"/>
  <c r="R512" i="21" a="1"/>
  <c r="R512" i="21" s="1"/>
  <c r="R510" i="21" a="1"/>
  <c r="R510" i="21" s="1"/>
  <c r="R509" i="21" a="1"/>
  <c r="R509" i="21" s="1"/>
  <c r="R511" i="21" a="1"/>
  <c r="R511" i="21" s="1"/>
  <c r="R507" i="21" a="1"/>
  <c r="R507" i="21" s="1"/>
  <c r="R516" i="21" a="1"/>
  <c r="R516" i="21" s="1"/>
  <c r="R515" i="21" a="1"/>
  <c r="R515" i="21" s="1"/>
  <c r="R508" i="21" a="1"/>
  <c r="R508" i="21" s="1"/>
  <c r="R459" i="21" a="1"/>
  <c r="R459" i="21" s="1"/>
  <c r="R453" i="21" a="1"/>
  <c r="R453" i="21" s="1"/>
  <c r="R458" i="21" a="1"/>
  <c r="R458" i="21" s="1"/>
  <c r="R457" i="21" a="1"/>
  <c r="R457" i="21" s="1"/>
  <c r="R452" i="21" a="1"/>
  <c r="R452" i="21" s="1"/>
  <c r="R456" i="21" a="1"/>
  <c r="R456" i="21" s="1"/>
  <c r="R451" i="21" a="1"/>
  <c r="R451" i="21" s="1"/>
  <c r="R405" i="21" a="1"/>
  <c r="R405" i="21" s="1"/>
  <c r="R404" i="21" a="1"/>
  <c r="R404" i="21" s="1"/>
  <c r="R411" i="21" a="1"/>
  <c r="R411" i="21" s="1"/>
  <c r="R403" i="21" a="1"/>
  <c r="R403" i="21" s="1"/>
  <c r="R410" i="21" a="1"/>
  <c r="R410" i="21" s="1"/>
  <c r="R402" i="21" a="1"/>
  <c r="R402" i="21" s="1"/>
  <c r="R460" i="21" a="1"/>
  <c r="R460" i="21" s="1"/>
  <c r="R455" i="21" a="1"/>
  <c r="R455" i="21" s="1"/>
  <c r="R408" i="21" a="1"/>
  <c r="R408" i="21" s="1"/>
  <c r="R454" i="21" a="1"/>
  <c r="R454" i="21" s="1"/>
  <c r="R354" i="21" a="1"/>
  <c r="R354" i="21" s="1"/>
  <c r="R348" i="21" a="1"/>
  <c r="R348" i="21" s="1"/>
  <c r="R353" i="21" a="1"/>
  <c r="R353" i="21" s="1"/>
  <c r="R347" i="21" a="1"/>
  <c r="R347" i="21" s="1"/>
  <c r="R352" i="21" a="1"/>
  <c r="R352" i="21" s="1"/>
  <c r="R346" i="21" a="1"/>
  <c r="R346" i="21" s="1"/>
  <c r="R351" i="21" a="1"/>
  <c r="R351" i="21" s="1"/>
  <c r="R409" i="21" a="1"/>
  <c r="R409" i="21" s="1"/>
  <c r="R407" i="21" a="1"/>
  <c r="R407" i="21" s="1"/>
  <c r="R350" i="21" a="1"/>
  <c r="R350" i="21" s="1"/>
  <c r="R406" i="21" a="1"/>
  <c r="R406" i="21" s="1"/>
  <c r="R303" i="21" a="1"/>
  <c r="R303" i="21" s="1"/>
  <c r="R297" i="21" a="1"/>
  <c r="R297" i="21" s="1"/>
  <c r="R245" i="21" a="1"/>
  <c r="R245" i="21" s="1"/>
  <c r="R302" i="21" a="1"/>
  <c r="R302" i="21" s="1"/>
  <c r="R244" i="21" a="1"/>
  <c r="R244" i="21" s="1"/>
  <c r="R306" i="21" a="1"/>
  <c r="R306" i="21" s="1"/>
  <c r="R301" i="21" a="1"/>
  <c r="R301" i="21" s="1"/>
  <c r="R243" i="21" a="1"/>
  <c r="R243" i="21" s="1"/>
  <c r="R355" i="21" a="1"/>
  <c r="R355" i="21" s="1"/>
  <c r="R305" i="21" a="1"/>
  <c r="R305" i="21" s="1"/>
  <c r="R300" i="21" a="1"/>
  <c r="R300" i="21" s="1"/>
  <c r="R250" i="21" a="1"/>
  <c r="R250" i="21" s="1"/>
  <c r="R242" i="21" a="1"/>
  <c r="R242" i="21" s="1"/>
  <c r="R299" i="21" a="1"/>
  <c r="R299" i="21" s="1"/>
  <c r="R304" i="21" a="1"/>
  <c r="R304" i="21" s="1"/>
  <c r="R248" i="21" a="1"/>
  <c r="R248" i="21" s="1"/>
  <c r="R198" i="21" a="1"/>
  <c r="R198" i="21" s="1"/>
  <c r="R192" i="21" a="1"/>
  <c r="R192" i="21" s="1"/>
  <c r="R141" i="21" a="1"/>
  <c r="R141" i="21" s="1"/>
  <c r="R249" i="21" a="1"/>
  <c r="R249" i="21" s="1"/>
  <c r="R197" i="21" a="1"/>
  <c r="R197" i="21" s="1"/>
  <c r="R167" i="21"/>
  <c r="R169" i="21"/>
  <c r="R171" i="21"/>
  <c r="R140" i="21" a="1"/>
  <c r="R140" i="21" s="1"/>
  <c r="R247" i="21" a="1"/>
  <c r="R247" i="21" s="1"/>
  <c r="R196" i="21" a="1"/>
  <c r="R196" i="21" s="1"/>
  <c r="R139" i="21" a="1"/>
  <c r="R139" i="21" s="1"/>
  <c r="R349" i="21" a="1"/>
  <c r="R349" i="21" s="1"/>
  <c r="R298" i="21" a="1"/>
  <c r="R298" i="21" s="1"/>
  <c r="R246" i="21" a="1"/>
  <c r="R246" i="21" s="1"/>
  <c r="R201" i="21" a="1"/>
  <c r="R201" i="21" s="1"/>
  <c r="R145" i="21" a="1"/>
  <c r="R145" i="21" s="1"/>
  <c r="R241" i="21" a="1"/>
  <c r="R241" i="21" s="1"/>
  <c r="R168" i="21"/>
  <c r="R170" i="21"/>
  <c r="R143" i="21" a="1"/>
  <c r="R143" i="21" s="1"/>
  <c r="R137" i="21" a="1"/>
  <c r="R137" i="21" s="1"/>
  <c r="R200" i="21" a="1"/>
  <c r="R200" i="21" s="1"/>
  <c r="R94" i="21" a="1"/>
  <c r="R94" i="21" s="1"/>
  <c r="R88" i="21" a="1"/>
  <c r="R88" i="21" s="1"/>
  <c r="R199" i="21" a="1"/>
  <c r="R199" i="21" s="1"/>
  <c r="R144" i="21" a="1"/>
  <c r="R144" i="21" s="1"/>
  <c r="R93" i="21" a="1"/>
  <c r="R93" i="21" s="1"/>
  <c r="R39" i="21" a="1"/>
  <c r="R39" i="21" s="1"/>
  <c r="R32" i="21" a="1"/>
  <c r="R32" i="21" s="1"/>
  <c r="R92" i="21" a="1"/>
  <c r="R92" i="21" s="1"/>
  <c r="R87" i="21" a="1"/>
  <c r="R87" i="21" s="1"/>
  <c r="R38" i="21" a="1"/>
  <c r="R38" i="21" s="1"/>
  <c r="R31" i="21" a="1"/>
  <c r="R31" i="21" s="1"/>
  <c r="R195" i="21" a="1"/>
  <c r="R195" i="21" s="1"/>
  <c r="R142" i="21" a="1"/>
  <c r="R142" i="21" s="1"/>
  <c r="R91" i="21" a="1"/>
  <c r="R91" i="21" s="1"/>
  <c r="R37" i="21" a="1"/>
  <c r="R37" i="21" s="1"/>
  <c r="R194" i="21" a="1"/>
  <c r="R194" i="21" s="1"/>
  <c r="R138" i="21" a="1"/>
  <c r="R138" i="21" s="1"/>
  <c r="R90" i="21" a="1"/>
  <c r="R90" i="21" s="1"/>
  <c r="R36" i="21" a="1"/>
  <c r="R36" i="21" s="1"/>
  <c r="R193" i="21" a="1"/>
  <c r="R193" i="21" s="1"/>
  <c r="R136" i="21" a="1"/>
  <c r="R136" i="21" s="1"/>
  <c r="R96" i="21" a="1"/>
  <c r="R96" i="21" s="1"/>
  <c r="R89" i="21" a="1"/>
  <c r="R89" i="21" s="1"/>
  <c r="R34" i="21" a="1"/>
  <c r="R34" i="21" s="1"/>
  <c r="R40" i="21" a="1"/>
  <c r="R40" i="21" s="1"/>
  <c r="R95" i="21" a="1"/>
  <c r="R95" i="21" s="1"/>
  <c r="R35" i="21" a="1"/>
  <c r="R35" i="21" s="1"/>
  <c r="R33" i="21" a="1"/>
  <c r="R33" i="21" s="1"/>
  <c r="H32" i="21" a="1"/>
  <c r="H32" i="21" s="1"/>
  <c r="I33" i="21" a="1"/>
  <c r="I33" i="21" s="1"/>
  <c r="J34" i="21" a="1"/>
  <c r="J34" i="21" s="1"/>
  <c r="G507" i="21" a="1"/>
  <c r="G507" i="21" s="1"/>
  <c r="G533" i="21" s="1"/>
  <c r="G539" i="21" s="1"/>
  <c r="I100" i="23" s="1"/>
  <c r="H508" i="21" a="1"/>
  <c r="H508" i="21" s="1"/>
  <c r="I509" i="21" a="1"/>
  <c r="I509" i="21" s="1"/>
  <c r="I533" i="21" s="1"/>
  <c r="J510" i="21" a="1"/>
  <c r="J510" i="21" s="1"/>
  <c r="J533" i="21" s="1"/>
  <c r="T12" i="21"/>
  <c r="U12" i="21" s="1"/>
  <c r="V12" i="21" s="1"/>
  <c r="W12" i="21" s="1"/>
  <c r="X12" i="21" s="1"/>
  <c r="Y12" i="21" s="1"/>
  <c r="Z12" i="21" s="1"/>
  <c r="AA12" i="21" s="1"/>
  <c r="AB12" i="21" s="1"/>
  <c r="AC12" i="21" s="1"/>
  <c r="AD12" i="21" s="1"/>
  <c r="AE12" i="21" s="1"/>
  <c r="AF12" i="21" s="1"/>
  <c r="AG12" i="21" s="1"/>
  <c r="AH12" i="21" s="1"/>
  <c r="AI12" i="21" s="1"/>
  <c r="AJ12" i="21" s="1"/>
  <c r="AK12" i="21" s="1"/>
  <c r="AL12" i="21" s="1"/>
  <c r="AM12" i="21" s="1"/>
  <c r="AN12" i="21" s="1"/>
  <c r="AO12" i="21" s="1"/>
  <c r="AP12" i="21" s="1"/>
  <c r="AQ12" i="21" s="1"/>
  <c r="AR12" i="21" s="1"/>
  <c r="AS12" i="21" s="1"/>
  <c r="AT12" i="21" s="1"/>
  <c r="AU12" i="21" s="1"/>
  <c r="AV12" i="21" s="1"/>
  <c r="AW12" i="21" s="1"/>
  <c r="AX12" i="21" s="1"/>
  <c r="AY12" i="21" s="1"/>
  <c r="AZ12" i="21" s="1"/>
  <c r="BA12" i="21" s="1"/>
  <c r="BB12" i="21" s="1"/>
  <c r="BC12" i="21" s="1"/>
  <c r="BD12" i="21" s="1"/>
  <c r="BE12" i="21" s="1"/>
  <c r="BF12" i="21" s="1"/>
  <c r="BG12" i="21" s="1"/>
  <c r="BH12" i="21" s="1"/>
  <c r="BI12" i="21" s="1"/>
  <c r="BJ12" i="21" s="1"/>
  <c r="BK12" i="21" s="1"/>
  <c r="BL12" i="21" s="1"/>
  <c r="BM12" i="21" s="1"/>
  <c r="BN12" i="21" s="1"/>
  <c r="BO12" i="21" s="1"/>
  <c r="BP12" i="21" s="1"/>
  <c r="BQ12" i="21" s="1"/>
  <c r="BR12" i="21" s="1"/>
  <c r="BS12" i="21" s="1"/>
  <c r="BT12" i="21" s="1"/>
  <c r="BU12" i="21" s="1"/>
  <c r="BV12" i="21" s="1"/>
  <c r="BW12" i="21" s="1"/>
  <c r="BX12" i="21" s="1"/>
  <c r="BY12" i="21" s="1"/>
  <c r="BZ12" i="21" s="1"/>
  <c r="CA12" i="21" s="1"/>
  <c r="CB12" i="21" s="1"/>
  <c r="CC12" i="21" s="1"/>
  <c r="CD12" i="21" s="1"/>
  <c r="CE12" i="21" s="1"/>
  <c r="CF12" i="21" s="1"/>
  <c r="CG12" i="21" s="1"/>
  <c r="CH12" i="21" s="1"/>
  <c r="CI12" i="21" s="1"/>
  <c r="CJ12" i="21" s="1"/>
  <c r="CK12" i="21" s="1"/>
  <c r="CL12" i="21" s="1"/>
  <c r="CM12" i="21" s="1"/>
  <c r="CN12" i="21" s="1"/>
  <c r="CO12" i="21" s="1"/>
  <c r="CP12" i="21" s="1"/>
  <c r="CQ12" i="21" s="1"/>
  <c r="CR12" i="21" s="1"/>
  <c r="CS12" i="21" s="1"/>
  <c r="CT12" i="21" s="1"/>
  <c r="CU12" i="21" s="1"/>
  <c r="CV12" i="21" s="1"/>
  <c r="CW12" i="21" s="1"/>
  <c r="CX12" i="21" s="1"/>
  <c r="CY12" i="21" s="1"/>
  <c r="CZ12" i="21" s="1"/>
  <c r="DA12" i="21" s="1"/>
  <c r="DB12" i="21" s="1"/>
  <c r="S26" i="21"/>
  <c r="T26" i="21" s="1"/>
  <c r="U26" i="21" s="1"/>
  <c r="V26" i="21" s="1"/>
  <c r="W26" i="21" s="1"/>
  <c r="X26" i="21" s="1"/>
  <c r="Y26" i="21" s="1"/>
  <c r="Z26" i="21" s="1"/>
  <c r="R276" i="21"/>
  <c r="R210" i="21"/>
  <c r="R420" i="21"/>
  <c r="R66" i="21"/>
  <c r="R486" i="21"/>
  <c r="R315" i="21"/>
  <c r="R381" i="21"/>
  <c r="R105" i="21"/>
  <c r="R525" i="21"/>
  <c r="H52" i="22"/>
  <c r="I52" i="22"/>
  <c r="J52" i="22"/>
  <c r="G52" i="22"/>
  <c r="K218" i="21"/>
  <c r="M218" i="21"/>
  <c r="O113" i="21"/>
  <c r="N113" i="21"/>
  <c r="K113" i="21"/>
  <c r="L113" i="21"/>
  <c r="M113" i="21"/>
  <c r="L218" i="21"/>
  <c r="R471" i="21" a="1"/>
  <c r="R471" i="21" s="1"/>
  <c r="R470" i="21" a="1"/>
  <c r="R470" i="21" s="1"/>
  <c r="R262" i="21" a="1"/>
  <c r="R262" i="21" s="1"/>
  <c r="R472" i="21" a="1"/>
  <c r="R472" i="21" s="1"/>
  <c r="R51" i="21" a="1"/>
  <c r="R51" i="21" s="1"/>
  <c r="R260" i="21" a="1"/>
  <c r="R260" i="21" s="1"/>
  <c r="R366" i="21" a="1"/>
  <c r="R366" i="21" s="1"/>
  <c r="R52" i="21" a="1"/>
  <c r="R52" i="21" s="1"/>
  <c r="R365" i="21" a="1"/>
  <c r="R365" i="21" s="1"/>
  <c r="R50" i="21" a="1"/>
  <c r="R50" i="21" s="1"/>
  <c r="R156" i="21" a="1"/>
  <c r="R156" i="21" s="1"/>
  <c r="R157" i="21" a="1"/>
  <c r="R157" i="21" s="1"/>
  <c r="R261" i="21" a="1"/>
  <c r="R261" i="21" s="1"/>
  <c r="R155" i="21" a="1"/>
  <c r="R155" i="21" s="1"/>
  <c r="R104" i="21"/>
  <c r="R65" i="21"/>
  <c r="R103" i="21"/>
  <c r="R64" i="21"/>
  <c r="R102" i="21"/>
  <c r="R63" i="21"/>
  <c r="R101" i="21"/>
  <c r="R62" i="21"/>
  <c r="S22" i="21"/>
  <c r="S471" i="21" s="1" a="1"/>
  <c r="S471" i="21" s="1"/>
  <c r="M533" i="21"/>
  <c r="K533" i="21"/>
  <c r="H533" i="21"/>
  <c r="N533" i="21"/>
  <c r="G462" i="21"/>
  <c r="G465" i="21" s="1"/>
  <c r="R535" i="21"/>
  <c r="H431" i="21"/>
  <c r="R114" i="21"/>
  <c r="R99" i="21"/>
  <c r="R219" i="21"/>
  <c r="R309" i="21"/>
  <c r="R429" i="21"/>
  <c r="R203" i="21"/>
  <c r="H326" i="21"/>
  <c r="R220" i="21"/>
  <c r="R325" i="21"/>
  <c r="R519" i="21"/>
  <c r="R430" i="21"/>
  <c r="S14" i="21"/>
  <c r="U78" i="23"/>
  <c r="U54" i="23"/>
  <c r="U66" i="23"/>
  <c r="U42" i="23"/>
  <c r="U90" i="23"/>
  <c r="R204" i="21"/>
  <c r="R414" i="21"/>
  <c r="R534" i="21"/>
  <c r="R115" i="21"/>
  <c r="H536" i="21"/>
  <c r="H116" i="21"/>
  <c r="R324" i="21"/>
  <c r="G162" i="21"/>
  <c r="I57" i="23" s="1"/>
  <c r="G176" i="21"/>
  <c r="I58" i="23" s="1"/>
  <c r="G267" i="21"/>
  <c r="I69" i="23" s="1"/>
  <c r="G491" i="21"/>
  <c r="I94" i="23" s="1"/>
  <c r="H488" i="21"/>
  <c r="H474" i="21"/>
  <c r="G477" i="21"/>
  <c r="I93" i="23" s="1"/>
  <c r="H383" i="21"/>
  <c r="G386" i="21"/>
  <c r="I82" i="23" s="1"/>
  <c r="H369" i="21"/>
  <c r="G372" i="21"/>
  <c r="I81" i="23" s="1"/>
  <c r="I360" i="21"/>
  <c r="H278" i="21"/>
  <c r="G281" i="21"/>
  <c r="I70" i="23" s="1"/>
  <c r="H264" i="21"/>
  <c r="H159" i="21"/>
  <c r="H173" i="21"/>
  <c r="G71" i="21"/>
  <c r="I46" i="23" s="1"/>
  <c r="G57" i="21"/>
  <c r="T13" i="21"/>
  <c r="Q432" i="21"/>
  <c r="Q222" i="21"/>
  <c r="Q537" i="21"/>
  <c r="Q327" i="21"/>
  <c r="Q117" i="21"/>
  <c r="I314" i="21"/>
  <c r="I312" i="21"/>
  <c r="I209" i="21"/>
  <c r="I311" i="21"/>
  <c r="I313" i="21"/>
  <c r="I206" i="21"/>
  <c r="I207" i="21"/>
  <c r="I208" i="21"/>
  <c r="H68" i="21"/>
  <c r="H212" i="21"/>
  <c r="I413" i="21"/>
  <c r="I518" i="21"/>
  <c r="I308" i="21"/>
  <c r="I98" i="21"/>
  <c r="I317" i="21"/>
  <c r="H107" i="21"/>
  <c r="H527" i="21"/>
  <c r="H422" i="21"/>
  <c r="I524" i="21"/>
  <c r="I521" i="21"/>
  <c r="I523" i="21"/>
  <c r="I522" i="21"/>
  <c r="I416" i="21"/>
  <c r="I417" i="21"/>
  <c r="I418" i="21"/>
  <c r="I419" i="21"/>
  <c r="I482" i="21"/>
  <c r="I377" i="21"/>
  <c r="I272" i="21"/>
  <c r="I483" i="21"/>
  <c r="I379" i="21"/>
  <c r="I274" i="21"/>
  <c r="I380" i="21"/>
  <c r="I484" i="21"/>
  <c r="I485" i="21"/>
  <c r="I378" i="21"/>
  <c r="I273" i="21"/>
  <c r="I275" i="21"/>
  <c r="H54" i="21"/>
  <c r="G402" i="21" l="1" a="1"/>
  <c r="G402" i="21" s="1"/>
  <c r="H403" i="21" a="1"/>
  <c r="H403" i="21" s="1"/>
  <c r="H428" i="21" s="1"/>
  <c r="I404" i="21" a="1"/>
  <c r="I404" i="21" s="1"/>
  <c r="I428" i="21" s="1"/>
  <c r="J405" i="21" a="1"/>
  <c r="J405" i="21" s="1"/>
  <c r="J428" i="21" s="1"/>
  <c r="K323" i="21"/>
  <c r="G297" i="21" a="1"/>
  <c r="G297" i="21" s="1"/>
  <c r="G323" i="21" s="1"/>
  <c r="G329" i="21" s="1"/>
  <c r="I76" i="23" s="1"/>
  <c r="H298" i="21" a="1"/>
  <c r="H298" i="21" s="1"/>
  <c r="I299" i="21" a="1"/>
  <c r="I299" i="21" s="1"/>
  <c r="I323" i="21" s="1"/>
  <c r="J300" i="21" a="1"/>
  <c r="J300" i="21" s="1"/>
  <c r="O218" i="21"/>
  <c r="G192" i="21" a="1"/>
  <c r="G192" i="21" s="1"/>
  <c r="G218" i="21" s="1"/>
  <c r="H193" i="21" a="1"/>
  <c r="H193" i="21" s="1"/>
  <c r="I194" i="21" a="1"/>
  <c r="I194" i="21" s="1"/>
  <c r="J195" i="21" a="1"/>
  <c r="J195" i="21" s="1"/>
  <c r="J218" i="21" s="1"/>
  <c r="G136" i="21" a="1"/>
  <c r="G136" i="21" s="1"/>
  <c r="G147" i="21" s="1"/>
  <c r="G150" i="21" s="1"/>
  <c r="H424" i="21"/>
  <c r="H445" i="21" s="1"/>
  <c r="J87" i="23" s="1"/>
  <c r="G87" i="21" a="1"/>
  <c r="G87" i="21" s="1"/>
  <c r="G113" i="21" s="1"/>
  <c r="G119" i="21" s="1"/>
  <c r="I52" i="23" s="1"/>
  <c r="H88" i="21" a="1"/>
  <c r="H88" i="21" s="1"/>
  <c r="H113" i="21" s="1"/>
  <c r="H119" i="21" s="1"/>
  <c r="J52" i="23" s="1"/>
  <c r="I89" i="21" a="1"/>
  <c r="I89" i="21" s="1"/>
  <c r="I113" i="21" s="1"/>
  <c r="J90" i="21" a="1"/>
  <c r="J90" i="21" s="1"/>
  <c r="S512" i="21" a="1"/>
  <c r="S512" i="21" s="1"/>
  <c r="S511" i="21" a="1"/>
  <c r="S511" i="21" s="1"/>
  <c r="S510" i="21" a="1"/>
  <c r="S510" i="21" s="1"/>
  <c r="S516" i="21" a="1"/>
  <c r="S516" i="21" s="1"/>
  <c r="S508" i="21" a="1"/>
  <c r="S508" i="21" s="1"/>
  <c r="S515" i="21" a="1"/>
  <c r="S515" i="21" s="1"/>
  <c r="S507" i="21" a="1"/>
  <c r="S507" i="21" s="1"/>
  <c r="S514" i="21" a="1"/>
  <c r="S514" i="21" s="1"/>
  <c r="S513" i="21" a="1"/>
  <c r="S513" i="21" s="1"/>
  <c r="S509" i="21" a="1"/>
  <c r="S509" i="21" s="1"/>
  <c r="S457" i="21" a="1"/>
  <c r="S457" i="21" s="1"/>
  <c r="S456" i="21" a="1"/>
  <c r="S456" i="21" s="1"/>
  <c r="S455" i="21" a="1"/>
  <c r="S455" i="21" s="1"/>
  <c r="S454" i="21" a="1"/>
  <c r="S454" i="21" s="1"/>
  <c r="S460" i="21" a="1"/>
  <c r="S460" i="21" s="1"/>
  <c r="S452" i="21" a="1"/>
  <c r="S452" i="21" s="1"/>
  <c r="S459" i="21" a="1"/>
  <c r="S459" i="21" s="1"/>
  <c r="S411" i="21" a="1"/>
  <c r="S411" i="21" s="1"/>
  <c r="S403" i="21" a="1"/>
  <c r="S403" i="21" s="1"/>
  <c r="S458" i="21" a="1"/>
  <c r="S458" i="21" s="1"/>
  <c r="S410" i="21" a="1"/>
  <c r="S410" i="21" s="1"/>
  <c r="S402" i="21" a="1"/>
  <c r="S402" i="21" s="1"/>
  <c r="S453" i="21" a="1"/>
  <c r="S453" i="21" s="1"/>
  <c r="S409" i="21" a="1"/>
  <c r="S409" i="21" s="1"/>
  <c r="S451" i="21" a="1"/>
  <c r="S451" i="21" s="1"/>
  <c r="S408" i="21" a="1"/>
  <c r="S408" i="21" s="1"/>
  <c r="S406" i="21" a="1"/>
  <c r="S406" i="21" s="1"/>
  <c r="S407" i="21" a="1"/>
  <c r="S407" i="21" s="1"/>
  <c r="S349" i="21" a="1"/>
  <c r="S349" i="21" s="1"/>
  <c r="S405" i="21" a="1"/>
  <c r="S405" i="21" s="1"/>
  <c r="S355" i="21" a="1"/>
  <c r="S355" i="21" s="1"/>
  <c r="S404" i="21" a="1"/>
  <c r="S404" i="21" s="1"/>
  <c r="S354" i="21" a="1"/>
  <c r="S354" i="21" s="1"/>
  <c r="S348" i="21" a="1"/>
  <c r="S348" i="21" s="1"/>
  <c r="S352" i="21" a="1"/>
  <c r="S352" i="21" s="1"/>
  <c r="S347" i="21" a="1"/>
  <c r="S347" i="21" s="1"/>
  <c r="S351" i="21" a="1"/>
  <c r="S351" i="21" s="1"/>
  <c r="S303" i="21" a="1"/>
  <c r="S303" i="21" s="1"/>
  <c r="S298" i="21" a="1"/>
  <c r="S298" i="21" s="1"/>
  <c r="S350" i="21" a="1"/>
  <c r="S350" i="21" s="1"/>
  <c r="S243" i="21" a="1"/>
  <c r="S243" i="21" s="1"/>
  <c r="S302" i="21" a="1"/>
  <c r="S302" i="21" s="1"/>
  <c r="S297" i="21" a="1"/>
  <c r="S297" i="21" s="1"/>
  <c r="S250" i="21" a="1"/>
  <c r="S250" i="21" s="1"/>
  <c r="S242" i="21" a="1"/>
  <c r="S242" i="21" s="1"/>
  <c r="S346" i="21" a="1"/>
  <c r="S346" i="21" s="1"/>
  <c r="S249" i="21" a="1"/>
  <c r="S249" i="21" s="1"/>
  <c r="S241" i="21" a="1"/>
  <c r="S241" i="21" s="1"/>
  <c r="S301" i="21" a="1"/>
  <c r="S301" i="21" s="1"/>
  <c r="S248" i="21" a="1"/>
  <c r="S248" i="21" s="1"/>
  <c r="S306" i="21" a="1"/>
  <c r="S306" i="21" s="1"/>
  <c r="S305" i="21" a="1"/>
  <c r="S305" i="21" s="1"/>
  <c r="S300" i="21" a="1"/>
  <c r="S300" i="21" s="1"/>
  <c r="S246" i="21" a="1"/>
  <c r="S246" i="21" s="1"/>
  <c r="S245" i="21" a="1"/>
  <c r="S245" i="21" s="1"/>
  <c r="S304" i="21" a="1"/>
  <c r="S304" i="21" s="1"/>
  <c r="S244" i="21" a="1"/>
  <c r="S244" i="21" s="1"/>
  <c r="S198" i="21" a="1"/>
  <c r="S198" i="21" s="1"/>
  <c r="S193" i="21" a="1"/>
  <c r="S193" i="21" s="1"/>
  <c r="S144" i="21" a="1"/>
  <c r="S144" i="21" s="1"/>
  <c r="S137" i="21" a="1"/>
  <c r="S137" i="21" s="1"/>
  <c r="S299" i="21" a="1"/>
  <c r="S299" i="21" s="1"/>
  <c r="S143" i="21" a="1"/>
  <c r="S143" i="21" s="1"/>
  <c r="S353" i="21" a="1"/>
  <c r="S353" i="21" s="1"/>
  <c r="S197" i="21" a="1"/>
  <c r="S197" i="21" s="1"/>
  <c r="S192" i="21" a="1"/>
  <c r="S192" i="21" s="1"/>
  <c r="S167" i="21"/>
  <c r="S169" i="21"/>
  <c r="S171" i="21"/>
  <c r="S142" i="21" a="1"/>
  <c r="S142" i="21" s="1"/>
  <c r="S136" i="21" a="1"/>
  <c r="S136" i="21" s="1"/>
  <c r="S141" i="21" a="1"/>
  <c r="S141" i="21" s="1"/>
  <c r="S195" i="21" a="1"/>
  <c r="S195" i="21" s="1"/>
  <c r="S140" i="21" a="1"/>
  <c r="S140" i="21" s="1"/>
  <c r="S170" i="21"/>
  <c r="S138" i="21" a="1"/>
  <c r="S138" i="21" s="1"/>
  <c r="S89" i="21" a="1"/>
  <c r="S89" i="21" s="1"/>
  <c r="S247" i="21" a="1"/>
  <c r="S247" i="21" s="1"/>
  <c r="S94" i="21" a="1"/>
  <c r="S94" i="21" s="1"/>
  <c r="S88" i="21" a="1"/>
  <c r="S88" i="21" s="1"/>
  <c r="S37" i="21" a="1"/>
  <c r="S37" i="21" s="1"/>
  <c r="S201" i="21" a="1"/>
  <c r="S201" i="21" s="1"/>
  <c r="S36" i="21" a="1"/>
  <c r="S36" i="21" s="1"/>
  <c r="S200" i="21" a="1"/>
  <c r="S200" i="21" s="1"/>
  <c r="S93" i="21" a="1"/>
  <c r="S93" i="21" s="1"/>
  <c r="S87" i="21" a="1"/>
  <c r="S87" i="21" s="1"/>
  <c r="S35" i="21" a="1"/>
  <c r="S35" i="21" s="1"/>
  <c r="S199" i="21" a="1"/>
  <c r="S199" i="21" s="1"/>
  <c r="S145" i="21" a="1"/>
  <c r="S145" i="21" s="1"/>
  <c r="S92" i="21" a="1"/>
  <c r="S92" i="21" s="1"/>
  <c r="S34" i="21" a="1"/>
  <c r="S34" i="21" s="1"/>
  <c r="S196" i="21" a="1"/>
  <c r="S196" i="21" s="1"/>
  <c r="S168" i="21"/>
  <c r="S96" i="21" a="1"/>
  <c r="S96" i="21" s="1"/>
  <c r="S91" i="21" a="1"/>
  <c r="S91" i="21" s="1"/>
  <c r="S194" i="21" a="1"/>
  <c r="S194" i="21" s="1"/>
  <c r="S90" i="21" a="1"/>
  <c r="S90" i="21" s="1"/>
  <c r="S39" i="21" a="1"/>
  <c r="S39" i="21" s="1"/>
  <c r="S32" i="21" a="1"/>
  <c r="S32" i="21" s="1"/>
  <c r="S95" i="21" a="1"/>
  <c r="S95" i="21" s="1"/>
  <c r="S31" i="21" a="1"/>
  <c r="S31" i="21" s="1"/>
  <c r="S33" i="21" a="1"/>
  <c r="S33" i="21" s="1"/>
  <c r="S40" i="21" a="1"/>
  <c r="S40" i="21" s="1"/>
  <c r="S139" i="21" a="1"/>
  <c r="S139" i="21" s="1"/>
  <c r="S38" i="21" a="1"/>
  <c r="S38" i="21" s="1"/>
  <c r="AA26" i="21"/>
  <c r="AB26" i="21" s="1"/>
  <c r="AC26" i="21" s="1"/>
  <c r="AD26" i="21" s="1"/>
  <c r="AE26" i="21" s="1"/>
  <c r="AF26" i="21" s="1"/>
  <c r="AG26" i="21" s="1"/>
  <c r="AH26" i="21" s="1"/>
  <c r="AI26" i="21" s="1"/>
  <c r="AJ26" i="21" s="1"/>
  <c r="AK26" i="21" s="1"/>
  <c r="AL26" i="21" s="1"/>
  <c r="AM26" i="21" s="1"/>
  <c r="AN26" i="21" s="1"/>
  <c r="AO26" i="21" s="1"/>
  <c r="AP26" i="21" s="1"/>
  <c r="AQ26" i="21" s="1"/>
  <c r="AR26" i="21" s="1"/>
  <c r="AS26" i="21" s="1"/>
  <c r="AT26" i="21" s="1"/>
  <c r="AU26" i="21" s="1"/>
  <c r="AV26" i="21" s="1"/>
  <c r="AW26" i="21" s="1"/>
  <c r="AX26" i="21" s="1"/>
  <c r="AY26" i="21" s="1"/>
  <c r="AZ26" i="21" s="1"/>
  <c r="BA26" i="21" s="1"/>
  <c r="BB26" i="21" s="1"/>
  <c r="BC26" i="21" s="1"/>
  <c r="BD26" i="21" s="1"/>
  <c r="BE26" i="21" s="1"/>
  <c r="BF26" i="21" s="1"/>
  <c r="BG26" i="21" s="1"/>
  <c r="BH26" i="21" s="1"/>
  <c r="BI26" i="21" s="1"/>
  <c r="BJ26" i="21" s="1"/>
  <c r="BK26" i="21" s="1"/>
  <c r="BL26" i="21" s="1"/>
  <c r="BM26" i="21" s="1"/>
  <c r="BN26" i="21" s="1"/>
  <c r="BO26" i="21" s="1"/>
  <c r="BP26" i="21" s="1"/>
  <c r="BQ26" i="21" s="1"/>
  <c r="BR26" i="21" s="1"/>
  <c r="BS26" i="21" s="1"/>
  <c r="BT26" i="21" s="1"/>
  <c r="BU26" i="21" s="1"/>
  <c r="BV26" i="21" s="1"/>
  <c r="BW26" i="21" s="1"/>
  <c r="BX26" i="21" s="1"/>
  <c r="BY26" i="21" s="1"/>
  <c r="BZ26" i="21" s="1"/>
  <c r="CA26" i="21" s="1"/>
  <c r="CB26" i="21" s="1"/>
  <c r="CC26" i="21" s="1"/>
  <c r="CD26" i="21" s="1"/>
  <c r="CE26" i="21" s="1"/>
  <c r="CF26" i="21" s="1"/>
  <c r="CG26" i="21" s="1"/>
  <c r="CH26" i="21" s="1"/>
  <c r="CI26" i="21" s="1"/>
  <c r="CJ26" i="21" s="1"/>
  <c r="CK26" i="21" s="1"/>
  <c r="CL26" i="21" s="1"/>
  <c r="CM26" i="21" s="1"/>
  <c r="CN26" i="21" s="1"/>
  <c r="CO26" i="21" s="1"/>
  <c r="CP26" i="21" s="1"/>
  <c r="CQ26" i="21" s="1"/>
  <c r="CR26" i="21" s="1"/>
  <c r="CS26" i="21" s="1"/>
  <c r="CT26" i="21" s="1"/>
  <c r="CU26" i="21" s="1"/>
  <c r="CV26" i="21" s="1"/>
  <c r="CW26" i="21" s="1"/>
  <c r="CX26" i="21" s="1"/>
  <c r="CY26" i="21" s="1"/>
  <c r="CZ26" i="21" s="1"/>
  <c r="DA26" i="21" s="1"/>
  <c r="DB26" i="21" s="1"/>
  <c r="G31" i="21" a="1"/>
  <c r="G31" i="21" s="1"/>
  <c r="G42" i="21" s="1"/>
  <c r="G45" i="21" s="1"/>
  <c r="G241" i="21" a="1"/>
  <c r="G241" i="21" s="1"/>
  <c r="G252" i="21" s="1"/>
  <c r="G255" i="21" s="1"/>
  <c r="G346" i="21" a="1"/>
  <c r="G346" i="21" s="1"/>
  <c r="G357" i="21" s="1"/>
  <c r="G360" i="21" s="1"/>
  <c r="S276" i="21"/>
  <c r="S105" i="21"/>
  <c r="S315" i="21"/>
  <c r="S210" i="21"/>
  <c r="S381" i="21"/>
  <c r="S420" i="21"/>
  <c r="S486" i="21"/>
  <c r="S66" i="21"/>
  <c r="S525" i="21"/>
  <c r="J323" i="21"/>
  <c r="J113" i="21"/>
  <c r="H218" i="21"/>
  <c r="L323" i="21"/>
  <c r="N323" i="21"/>
  <c r="O323" i="21"/>
  <c r="N218" i="21"/>
  <c r="I218" i="21"/>
  <c r="M323" i="21"/>
  <c r="R116" i="21"/>
  <c r="S262" i="21" a="1"/>
  <c r="S262" i="21" s="1"/>
  <c r="S50" i="21" a="1"/>
  <c r="S50" i="21" s="1"/>
  <c r="S366" i="21" a="1"/>
  <c r="S366" i="21" s="1"/>
  <c r="S51" i="21" a="1"/>
  <c r="S51" i="21" s="1"/>
  <c r="S52" i="21" a="1"/>
  <c r="S52" i="21" s="1"/>
  <c r="S365" i="21" a="1"/>
  <c r="S365" i="21" s="1"/>
  <c r="S260" i="21" a="1"/>
  <c r="S260" i="21" s="1"/>
  <c r="S157" i="21" a="1"/>
  <c r="S157" i="21" s="1"/>
  <c r="S156" i="21" a="1"/>
  <c r="S156" i="21" s="1"/>
  <c r="S261" i="21" a="1"/>
  <c r="S261" i="21" s="1"/>
  <c r="S472" i="21" a="1"/>
  <c r="S472" i="21" s="1"/>
  <c r="S155" i="21" a="1"/>
  <c r="S155" i="21" s="1"/>
  <c r="S367" i="21" a="1"/>
  <c r="S367" i="21" s="1"/>
  <c r="S470" i="21" a="1"/>
  <c r="S470" i="21" s="1"/>
  <c r="S65" i="21"/>
  <c r="S104" i="21"/>
  <c r="S64" i="21"/>
  <c r="S103" i="21"/>
  <c r="S63" i="21"/>
  <c r="S102" i="21"/>
  <c r="S62" i="21"/>
  <c r="S101" i="21"/>
  <c r="G529" i="21"/>
  <c r="G550" i="21" s="1"/>
  <c r="I99" i="23" s="1"/>
  <c r="T22" i="21"/>
  <c r="T470" i="21" s="1" a="1"/>
  <c r="T470" i="21" s="1"/>
  <c r="H529" i="21"/>
  <c r="H550" i="21" s="1"/>
  <c r="J99" i="23" s="1"/>
  <c r="I45" i="23"/>
  <c r="J80" i="23"/>
  <c r="K68" i="23"/>
  <c r="J92" i="23"/>
  <c r="K92" i="23"/>
  <c r="J68" i="23"/>
  <c r="I80" i="23"/>
  <c r="I92" i="23"/>
  <c r="K80" i="23"/>
  <c r="S115" i="21"/>
  <c r="I431" i="21"/>
  <c r="S116" i="21"/>
  <c r="S204" i="21"/>
  <c r="S219" i="21"/>
  <c r="S430" i="21"/>
  <c r="S325" i="21"/>
  <c r="I536" i="21"/>
  <c r="S220" i="21"/>
  <c r="S534" i="21"/>
  <c r="S114" i="21"/>
  <c r="S324" i="21"/>
  <c r="S429" i="21"/>
  <c r="S535" i="21"/>
  <c r="S309" i="21"/>
  <c r="T14" i="21"/>
  <c r="V78" i="23"/>
  <c r="V90" i="23"/>
  <c r="V66" i="23"/>
  <c r="V42" i="23"/>
  <c r="V54" i="23"/>
  <c r="S99" i="21"/>
  <c r="S203" i="21"/>
  <c r="S414" i="21"/>
  <c r="I116" i="21"/>
  <c r="I326" i="21"/>
  <c r="S519" i="21"/>
  <c r="H386" i="21"/>
  <c r="J82" i="23" s="1"/>
  <c r="H491" i="21"/>
  <c r="J94" i="23" s="1"/>
  <c r="H281" i="21"/>
  <c r="J70" i="23" s="1"/>
  <c r="H162" i="21"/>
  <c r="J57" i="23" s="1"/>
  <c r="H477" i="21"/>
  <c r="J93" i="23" s="1"/>
  <c r="I474" i="21"/>
  <c r="I488" i="21"/>
  <c r="H372" i="21"/>
  <c r="J81" i="23" s="1"/>
  <c r="I383" i="21"/>
  <c r="I369" i="21"/>
  <c r="I278" i="21"/>
  <c r="I264" i="21"/>
  <c r="H267" i="21"/>
  <c r="J69" i="23" s="1"/>
  <c r="I173" i="21"/>
  <c r="I159" i="21"/>
  <c r="H176" i="21"/>
  <c r="J58" i="23" s="1"/>
  <c r="H71" i="21"/>
  <c r="J46" i="23" s="1"/>
  <c r="H57" i="21"/>
  <c r="J45" i="23" s="1"/>
  <c r="U13" i="21"/>
  <c r="R432" i="21"/>
  <c r="R222" i="21"/>
  <c r="R537" i="21"/>
  <c r="R327" i="21"/>
  <c r="R117" i="21"/>
  <c r="J314" i="21"/>
  <c r="J312" i="21"/>
  <c r="J209" i="21"/>
  <c r="J311" i="21"/>
  <c r="J208" i="21"/>
  <c r="J313" i="21"/>
  <c r="J206" i="21"/>
  <c r="J207" i="21"/>
  <c r="I68" i="21"/>
  <c r="I212" i="21"/>
  <c r="H109" i="21"/>
  <c r="J413" i="21"/>
  <c r="J308" i="21"/>
  <c r="J98" i="21"/>
  <c r="J518" i="21"/>
  <c r="J317" i="21"/>
  <c r="I107" i="21"/>
  <c r="H539" i="21"/>
  <c r="J100" i="23" s="1"/>
  <c r="I527" i="21"/>
  <c r="I529" i="21" s="1"/>
  <c r="H434" i="21"/>
  <c r="J88" i="23" s="1"/>
  <c r="I422" i="21"/>
  <c r="I424" i="21" s="1"/>
  <c r="J521" i="21"/>
  <c r="J523" i="21"/>
  <c r="J524" i="21"/>
  <c r="J522" i="21"/>
  <c r="J417" i="21"/>
  <c r="J418" i="21"/>
  <c r="J416" i="21"/>
  <c r="J419" i="21"/>
  <c r="J379" i="21"/>
  <c r="J274" i="21"/>
  <c r="J484" i="21"/>
  <c r="J485" i="21"/>
  <c r="J380" i="21"/>
  <c r="J275" i="21"/>
  <c r="H147" i="21"/>
  <c r="H42" i="21"/>
  <c r="I54" i="21"/>
  <c r="T510" i="21" l="1" a="1"/>
  <c r="T510" i="21" s="1"/>
  <c r="T509" i="21" a="1"/>
  <c r="T509" i="21" s="1"/>
  <c r="T516" i="21" a="1"/>
  <c r="T516" i="21" s="1"/>
  <c r="T508" i="21" a="1"/>
  <c r="T508" i="21" s="1"/>
  <c r="T514" i="21" a="1"/>
  <c r="T514" i="21" s="1"/>
  <c r="T513" i="21" a="1"/>
  <c r="T513" i="21" s="1"/>
  <c r="T512" i="21" a="1"/>
  <c r="T512" i="21" s="1"/>
  <c r="T507" i="21" a="1"/>
  <c r="T507" i="21" s="1"/>
  <c r="T515" i="21" a="1"/>
  <c r="T515" i="21" s="1"/>
  <c r="T511" i="21" a="1"/>
  <c r="T511" i="21" s="1"/>
  <c r="T455" i="21" a="1"/>
  <c r="T455" i="21" s="1"/>
  <c r="T454" i="21" a="1"/>
  <c r="T454" i="21" s="1"/>
  <c r="T453" i="21" a="1"/>
  <c r="T453" i="21" s="1"/>
  <c r="T460" i="21" a="1"/>
  <c r="T460" i="21" s="1"/>
  <c r="T452" i="21" a="1"/>
  <c r="T452" i="21" s="1"/>
  <c r="T458" i="21" a="1"/>
  <c r="T458" i="21" s="1"/>
  <c r="T451" i="21" a="1"/>
  <c r="T451" i="21" s="1"/>
  <c r="T409" i="21" a="1"/>
  <c r="T409" i="21" s="1"/>
  <c r="T408" i="21" a="1"/>
  <c r="T408" i="21" s="1"/>
  <c r="T407" i="21" a="1"/>
  <c r="T407" i="21" s="1"/>
  <c r="T406" i="21" a="1"/>
  <c r="T406" i="21" s="1"/>
  <c r="T459" i="21" a="1"/>
  <c r="T459" i="21" s="1"/>
  <c r="T457" i="21" a="1"/>
  <c r="T457" i="21" s="1"/>
  <c r="T404" i="21" a="1"/>
  <c r="T404" i="21" s="1"/>
  <c r="T456" i="21" a="1"/>
  <c r="T456" i="21" s="1"/>
  <c r="T403" i="21" a="1"/>
  <c r="T403" i="21" s="1"/>
  <c r="T402" i="21" a="1"/>
  <c r="T402" i="21" s="1"/>
  <c r="T353" i="21" a="1"/>
  <c r="T353" i="21" s="1"/>
  <c r="T352" i="21" a="1"/>
  <c r="T352" i="21" s="1"/>
  <c r="T346" i="21" a="1"/>
  <c r="T346" i="21" s="1"/>
  <c r="T351" i="21" a="1"/>
  <c r="T351" i="21" s="1"/>
  <c r="T350" i="21" a="1"/>
  <c r="T350" i="21" s="1"/>
  <c r="T411" i="21" a="1"/>
  <c r="T411" i="21" s="1"/>
  <c r="T410" i="21" a="1"/>
  <c r="T410" i="21" s="1"/>
  <c r="T348" i="21" a="1"/>
  <c r="T348" i="21" s="1"/>
  <c r="T305" i="21" a="1"/>
  <c r="T305" i="21" s="1"/>
  <c r="T299" i="21" a="1"/>
  <c r="T299" i="21" s="1"/>
  <c r="T304" i="21" a="1"/>
  <c r="T304" i="21" s="1"/>
  <c r="T248" i="21" a="1"/>
  <c r="T248" i="21" s="1"/>
  <c r="T355" i="21" a="1"/>
  <c r="T355" i="21" s="1"/>
  <c r="T303" i="21" a="1"/>
  <c r="T303" i="21" s="1"/>
  <c r="T298" i="21" a="1"/>
  <c r="T298" i="21" s="1"/>
  <c r="T247" i="21" a="1"/>
  <c r="T247" i="21" s="1"/>
  <c r="T354" i="21" a="1"/>
  <c r="T354" i="21" s="1"/>
  <c r="T302" i="21" a="1"/>
  <c r="T302" i="21" s="1"/>
  <c r="T297" i="21" a="1"/>
  <c r="T297" i="21" s="1"/>
  <c r="T246" i="21" a="1"/>
  <c r="T246" i="21" s="1"/>
  <c r="T349" i="21" a="1"/>
  <c r="T349" i="21" s="1"/>
  <c r="T301" i="21" a="1"/>
  <c r="T301" i="21" s="1"/>
  <c r="T245" i="21" a="1"/>
  <c r="T245" i="21" s="1"/>
  <c r="T347" i="21" a="1"/>
  <c r="T347" i="21" s="1"/>
  <c r="T300" i="21" a="1"/>
  <c r="T300" i="21" s="1"/>
  <c r="T250" i="21" a="1"/>
  <c r="T250" i="21" s="1"/>
  <c r="T243" i="21" a="1"/>
  <c r="T243" i="21" s="1"/>
  <c r="T199" i="21" a="1"/>
  <c r="T199" i="21" s="1"/>
  <c r="T194" i="21" a="1"/>
  <c r="T194" i="21" s="1"/>
  <c r="T140" i="21" a="1"/>
  <c r="T140" i="21" s="1"/>
  <c r="T249" i="21" a="1"/>
  <c r="T249" i="21" s="1"/>
  <c r="T193" i="21" a="1"/>
  <c r="T193" i="21" s="1"/>
  <c r="T139" i="21" a="1"/>
  <c r="T139" i="21" s="1"/>
  <c r="T198" i="21" a="1"/>
  <c r="T198" i="21" s="1"/>
  <c r="T192" i="21" a="1"/>
  <c r="T192" i="21" s="1"/>
  <c r="T145" i="21" a="1"/>
  <c r="T145" i="21" s="1"/>
  <c r="T405" i="21" a="1"/>
  <c r="T405" i="21" s="1"/>
  <c r="T244" i="21" a="1"/>
  <c r="T244" i="21" s="1"/>
  <c r="T197" i="21" a="1"/>
  <c r="T197" i="21" s="1"/>
  <c r="T167" i="21"/>
  <c r="T169" i="21"/>
  <c r="T171" i="21"/>
  <c r="T144" i="21" a="1"/>
  <c r="T144" i="21" s="1"/>
  <c r="T138" i="21" a="1"/>
  <c r="T138" i="21" s="1"/>
  <c r="T242" i="21" a="1"/>
  <c r="T242" i="21" s="1"/>
  <c r="T241" i="21" a="1"/>
  <c r="T241" i="21" s="1"/>
  <c r="T201" i="21" a="1"/>
  <c r="T201" i="21" s="1"/>
  <c r="T136" i="21" a="1"/>
  <c r="T136" i="21" s="1"/>
  <c r="T195" i="21" a="1"/>
  <c r="T195" i="21" s="1"/>
  <c r="T143" i="21" a="1"/>
  <c r="T143" i="21" s="1"/>
  <c r="T95" i="21" a="1"/>
  <c r="T95" i="21" s="1"/>
  <c r="T90" i="21" a="1"/>
  <c r="T90" i="21" s="1"/>
  <c r="T170" i="21"/>
  <c r="T142" i="21" a="1"/>
  <c r="T142" i="21" s="1"/>
  <c r="T94" i="21" a="1"/>
  <c r="T94" i="21" s="1"/>
  <c r="T89" i="21" a="1"/>
  <c r="T89" i="21" s="1"/>
  <c r="T40" i="21" a="1"/>
  <c r="T40" i="21" s="1"/>
  <c r="T33" i="21" a="1"/>
  <c r="T33" i="21" s="1"/>
  <c r="T141" i="21" a="1"/>
  <c r="T141" i="21" s="1"/>
  <c r="T39" i="21" a="1"/>
  <c r="T39" i="21" s="1"/>
  <c r="T137" i="21" a="1"/>
  <c r="T137" i="21" s="1"/>
  <c r="T93" i="21" a="1"/>
  <c r="T93" i="21" s="1"/>
  <c r="T88" i="21" a="1"/>
  <c r="T88" i="21" s="1"/>
  <c r="T38" i="21" a="1"/>
  <c r="T38" i="21" s="1"/>
  <c r="T32" i="21" a="1"/>
  <c r="T32" i="21" s="1"/>
  <c r="T306" i="21" a="1"/>
  <c r="T306" i="21" s="1"/>
  <c r="T87" i="21" a="1"/>
  <c r="T87" i="21" s="1"/>
  <c r="T37" i="21" a="1"/>
  <c r="T37" i="21" s="1"/>
  <c r="T31" i="21" a="1"/>
  <c r="T31" i="21" s="1"/>
  <c r="T200" i="21" a="1"/>
  <c r="T200" i="21" s="1"/>
  <c r="T92" i="21" a="1"/>
  <c r="T92" i="21" s="1"/>
  <c r="T168" i="21"/>
  <c r="T36" i="21" a="1"/>
  <c r="T36" i="21" s="1"/>
  <c r="T196" i="21" a="1"/>
  <c r="T196" i="21" s="1"/>
  <c r="T35" i="21" a="1"/>
  <c r="T35" i="21" s="1"/>
  <c r="T34" i="21" a="1"/>
  <c r="T34" i="21" s="1"/>
  <c r="T91" i="21" a="1"/>
  <c r="T91" i="21" s="1"/>
  <c r="T96" i="21" a="1"/>
  <c r="T96" i="21" s="1"/>
  <c r="G428" i="21"/>
  <c r="G434" i="21" s="1"/>
  <c r="I88" i="23" s="1"/>
  <c r="G424" i="21"/>
  <c r="G445" i="21" s="1"/>
  <c r="I87" i="23" s="1"/>
  <c r="T276" i="21"/>
  <c r="T105" i="21"/>
  <c r="T315" i="21"/>
  <c r="T420" i="21"/>
  <c r="T525" i="21"/>
  <c r="T381" i="21"/>
  <c r="T210" i="21"/>
  <c r="T66" i="21"/>
  <c r="T486" i="21"/>
  <c r="G214" i="21"/>
  <c r="G235" i="21" s="1"/>
  <c r="I63" i="23" s="1"/>
  <c r="I319" i="21"/>
  <c r="I340" i="21" s="1"/>
  <c r="K75" i="23" s="1"/>
  <c r="G109" i="21"/>
  <c r="G130" i="21" s="1"/>
  <c r="I51" i="23" s="1"/>
  <c r="I68" i="23"/>
  <c r="H214" i="21"/>
  <c r="H235" i="21" s="1"/>
  <c r="J63" i="23" s="1"/>
  <c r="G319" i="21"/>
  <c r="G340" i="21" s="1"/>
  <c r="I75" i="23" s="1"/>
  <c r="H323" i="21"/>
  <c r="H329" i="21" s="1"/>
  <c r="J76" i="23" s="1"/>
  <c r="H319" i="21"/>
  <c r="H340" i="21" s="1"/>
  <c r="J75" i="23" s="1"/>
  <c r="T157" i="21" a="1"/>
  <c r="T157" i="21" s="1"/>
  <c r="T261" i="21" a="1"/>
  <c r="T261" i="21" s="1"/>
  <c r="T471" i="21" a="1"/>
  <c r="T471" i="21" s="1"/>
  <c r="T365" i="21" a="1"/>
  <c r="T365" i="21" s="1"/>
  <c r="T472" i="21" a="1"/>
  <c r="T472" i="21" s="1"/>
  <c r="T50" i="21" a="1"/>
  <c r="T50" i="21" s="1"/>
  <c r="T262" i="21" a="1"/>
  <c r="T262" i="21" s="1"/>
  <c r="T51" i="21" a="1"/>
  <c r="T51" i="21" s="1"/>
  <c r="T366" i="21" a="1"/>
  <c r="T366" i="21" s="1"/>
  <c r="T52" i="21" a="1"/>
  <c r="T52" i="21" s="1"/>
  <c r="T260" i="21" a="1"/>
  <c r="T260" i="21" s="1"/>
  <c r="T155" i="21" a="1"/>
  <c r="T155" i="21" s="1"/>
  <c r="T367" i="21" a="1"/>
  <c r="T367" i="21" s="1"/>
  <c r="T156" i="21" a="1"/>
  <c r="T156" i="21" s="1"/>
  <c r="T104" i="21"/>
  <c r="T103" i="21"/>
  <c r="T65" i="21"/>
  <c r="T102" i="21"/>
  <c r="T64" i="21"/>
  <c r="T101" i="21"/>
  <c r="T63" i="21"/>
  <c r="T62" i="21"/>
  <c r="U22" i="21"/>
  <c r="U472" i="21" s="1" a="1"/>
  <c r="U472" i="21" s="1"/>
  <c r="T309" i="21"/>
  <c r="T114" i="21"/>
  <c r="T220" i="21"/>
  <c r="T219" i="21"/>
  <c r="T325" i="21"/>
  <c r="T535" i="21"/>
  <c r="T115" i="21"/>
  <c r="T429" i="21"/>
  <c r="T430" i="21"/>
  <c r="T324" i="21"/>
  <c r="T534" i="21"/>
  <c r="J431" i="21"/>
  <c r="J116" i="21"/>
  <c r="T99" i="21"/>
  <c r="J326" i="21"/>
  <c r="J536" i="21"/>
  <c r="U14" i="21"/>
  <c r="W66" i="23"/>
  <c r="W42" i="23"/>
  <c r="W78" i="23"/>
  <c r="W90" i="23"/>
  <c r="W54" i="23"/>
  <c r="T519" i="21"/>
  <c r="T116" i="21"/>
  <c r="T203" i="21"/>
  <c r="T414" i="21"/>
  <c r="T204" i="21"/>
  <c r="I56" i="23"/>
  <c r="I44" i="23"/>
  <c r="I162" i="21"/>
  <c r="K57" i="23" s="1"/>
  <c r="I176" i="21"/>
  <c r="K58" i="23" s="1"/>
  <c r="I550" i="21"/>
  <c r="K99" i="23" s="1"/>
  <c r="I477" i="21"/>
  <c r="K93" i="23" s="1"/>
  <c r="I491" i="21"/>
  <c r="K94" i="23" s="1"/>
  <c r="R462" i="21"/>
  <c r="I445" i="21"/>
  <c r="K87" i="23" s="1"/>
  <c r="I386" i="21"/>
  <c r="K82" i="23" s="1"/>
  <c r="I372" i="21"/>
  <c r="K81" i="23" s="1"/>
  <c r="R357" i="21"/>
  <c r="I267" i="21"/>
  <c r="K69" i="23" s="1"/>
  <c r="I281" i="21"/>
  <c r="K70" i="23" s="1"/>
  <c r="R252" i="21"/>
  <c r="H150" i="21"/>
  <c r="I57" i="21"/>
  <c r="K45" i="23" s="1"/>
  <c r="I71" i="21"/>
  <c r="K46" i="23" s="1"/>
  <c r="H45" i="21"/>
  <c r="V13" i="21"/>
  <c r="J273" i="21"/>
  <c r="J272" i="21"/>
  <c r="J378" i="21"/>
  <c r="S537" i="21"/>
  <c r="S327" i="21"/>
  <c r="S117" i="21"/>
  <c r="S432" i="21"/>
  <c r="S222" i="21"/>
  <c r="J377" i="21"/>
  <c r="J483" i="21"/>
  <c r="J482" i="21"/>
  <c r="K314" i="21"/>
  <c r="K209" i="21"/>
  <c r="K311" i="21"/>
  <c r="K208" i="21"/>
  <c r="K313" i="21"/>
  <c r="K312" i="21"/>
  <c r="K207" i="21"/>
  <c r="K206" i="21"/>
  <c r="I214" i="21"/>
  <c r="I235" i="21" s="1"/>
  <c r="K63" i="23" s="1"/>
  <c r="J212" i="21"/>
  <c r="H130" i="21"/>
  <c r="I109" i="21"/>
  <c r="K413" i="21"/>
  <c r="K308" i="21"/>
  <c r="K98" i="21"/>
  <c r="K518" i="21"/>
  <c r="I539" i="21"/>
  <c r="K100" i="23" s="1"/>
  <c r="I329" i="21"/>
  <c r="K76" i="23" s="1"/>
  <c r="I119" i="21"/>
  <c r="K52" i="23" s="1"/>
  <c r="K317" i="21"/>
  <c r="J107" i="21"/>
  <c r="I434" i="21"/>
  <c r="K88" i="23" s="1"/>
  <c r="J527" i="21"/>
  <c r="J422" i="21"/>
  <c r="J424" i="21" s="1"/>
  <c r="J445" i="21" s="1"/>
  <c r="L87" i="23" s="1"/>
  <c r="K524" i="21"/>
  <c r="K521" i="21"/>
  <c r="K523" i="21"/>
  <c r="K522" i="21"/>
  <c r="K419" i="21"/>
  <c r="K417" i="21"/>
  <c r="K418" i="21"/>
  <c r="K416" i="21"/>
  <c r="J319" i="21"/>
  <c r="J340" i="21" s="1"/>
  <c r="L75" i="23" s="1"/>
  <c r="K483" i="21"/>
  <c r="K485" i="21"/>
  <c r="K378" i="21"/>
  <c r="K273" i="21"/>
  <c r="K380" i="21"/>
  <c r="K275" i="21"/>
  <c r="I147" i="21"/>
  <c r="I42" i="21"/>
  <c r="U516" i="21" l="1" a="1"/>
  <c r="U516" i="21" s="1"/>
  <c r="U508" i="21" a="1"/>
  <c r="U508" i="21" s="1"/>
  <c r="U515" i="21" a="1"/>
  <c r="U515" i="21" s="1"/>
  <c r="U507" i="21" a="1"/>
  <c r="U507" i="21" s="1"/>
  <c r="U514" i="21" a="1"/>
  <c r="U514" i="21" s="1"/>
  <c r="U512" i="21" a="1"/>
  <c r="U512" i="21" s="1"/>
  <c r="U511" i="21" a="1"/>
  <c r="U511" i="21" s="1"/>
  <c r="U513" i="21" a="1"/>
  <c r="U513" i="21" s="1"/>
  <c r="U510" i="21" a="1"/>
  <c r="U510" i="21" s="1"/>
  <c r="U509" i="21" a="1"/>
  <c r="U509" i="21" s="1"/>
  <c r="U454" i="21" a="1"/>
  <c r="U454" i="21" s="1"/>
  <c r="U453" i="21" a="1"/>
  <c r="U453" i="21" s="1"/>
  <c r="U460" i="21" a="1"/>
  <c r="U460" i="21" s="1"/>
  <c r="U452" i="21" a="1"/>
  <c r="U452" i="21" s="1"/>
  <c r="U459" i="21" a="1"/>
  <c r="U459" i="21" s="1"/>
  <c r="U451" i="21" a="1"/>
  <c r="U451" i="21" s="1"/>
  <c r="U458" i="21" a="1"/>
  <c r="U458" i="21" s="1"/>
  <c r="U457" i="21" a="1"/>
  <c r="U457" i="21" s="1"/>
  <c r="U456" i="21" a="1"/>
  <c r="U456" i="21" s="1"/>
  <c r="U407" i="21" a="1"/>
  <c r="U407" i="21" s="1"/>
  <c r="U406" i="21" a="1"/>
  <c r="U406" i="21" s="1"/>
  <c r="U405" i="21" a="1"/>
  <c r="U405" i="21" s="1"/>
  <c r="U455" i="21" a="1"/>
  <c r="U455" i="21" s="1"/>
  <c r="U404" i="21" a="1"/>
  <c r="U404" i="21" s="1"/>
  <c r="U410" i="21" a="1"/>
  <c r="U410" i="21" s="1"/>
  <c r="U402" i="21" a="1"/>
  <c r="U402" i="21" s="1"/>
  <c r="U411" i="21" a="1"/>
  <c r="U411" i="21" s="1"/>
  <c r="U351" i="21" a="1"/>
  <c r="U351" i="21" s="1"/>
  <c r="U409" i="21" a="1"/>
  <c r="U409" i="21" s="1"/>
  <c r="U350" i="21" a="1"/>
  <c r="U350" i="21" s="1"/>
  <c r="U408" i="21" a="1"/>
  <c r="U408" i="21" s="1"/>
  <c r="U349" i="21" a="1"/>
  <c r="U349" i="21" s="1"/>
  <c r="U403" i="21" a="1"/>
  <c r="U403" i="21" s="1"/>
  <c r="U348" i="21" a="1"/>
  <c r="U348" i="21" s="1"/>
  <c r="U354" i="21" a="1"/>
  <c r="U354" i="21" s="1"/>
  <c r="U346" i="21" a="1"/>
  <c r="U346" i="21" s="1"/>
  <c r="U352" i="21" a="1"/>
  <c r="U352" i="21" s="1"/>
  <c r="U300" i="21" a="1"/>
  <c r="U300" i="21" s="1"/>
  <c r="U347" i="21" a="1"/>
  <c r="U347" i="21" s="1"/>
  <c r="U305" i="21" a="1"/>
  <c r="U305" i="21" s="1"/>
  <c r="U299" i="21" a="1"/>
  <c r="U299" i="21" s="1"/>
  <c r="U244" i="21" a="1"/>
  <c r="U244" i="21" s="1"/>
  <c r="U243" i="21" a="1"/>
  <c r="U243" i="21" s="1"/>
  <c r="U304" i="21" a="1"/>
  <c r="U304" i="21" s="1"/>
  <c r="U298" i="21" a="1"/>
  <c r="U298" i="21" s="1"/>
  <c r="U250" i="21" a="1"/>
  <c r="U250" i="21" s="1"/>
  <c r="U303" i="21" a="1"/>
  <c r="U303" i="21" s="1"/>
  <c r="U249" i="21" a="1"/>
  <c r="U249" i="21" s="1"/>
  <c r="U242" i="21" a="1"/>
  <c r="U242" i="21" s="1"/>
  <c r="U302" i="21" a="1"/>
  <c r="U302" i="21" s="1"/>
  <c r="U297" i="21" a="1"/>
  <c r="U297" i="21" s="1"/>
  <c r="U355" i="21" a="1"/>
  <c r="U355" i="21" s="1"/>
  <c r="U301" i="21" a="1"/>
  <c r="U301" i="21" s="1"/>
  <c r="U247" i="21" a="1"/>
  <c r="U247" i="21" s="1"/>
  <c r="U245" i="21" a="1"/>
  <c r="U245" i="21" s="1"/>
  <c r="U241" i="21" a="1"/>
  <c r="U241" i="21" s="1"/>
  <c r="U200" i="21" a="1"/>
  <c r="U200" i="21" s="1"/>
  <c r="U194" i="21" a="1"/>
  <c r="U194" i="21" s="1"/>
  <c r="U168" i="21"/>
  <c r="U170" i="21"/>
  <c r="U143" i="21" a="1"/>
  <c r="U143" i="21" s="1"/>
  <c r="U353" i="21" a="1"/>
  <c r="U353" i="21" s="1"/>
  <c r="U199" i="21" a="1"/>
  <c r="U199" i="21" s="1"/>
  <c r="U142" i="21" a="1"/>
  <c r="U142" i="21" s="1"/>
  <c r="U136" i="21" a="1"/>
  <c r="U136" i="21" s="1"/>
  <c r="U198" i="21" a="1"/>
  <c r="U198" i="21" s="1"/>
  <c r="U193" i="21" a="1"/>
  <c r="U193" i="21" s="1"/>
  <c r="U141" i="21" a="1"/>
  <c r="U141" i="21" s="1"/>
  <c r="U306" i="21" a="1"/>
  <c r="U306" i="21" s="1"/>
  <c r="U248" i="21" a="1"/>
  <c r="U248" i="21" s="1"/>
  <c r="U145" i="21" a="1"/>
  <c r="U145" i="21" s="1"/>
  <c r="U139" i="21" a="1"/>
  <c r="U139" i="21" s="1"/>
  <c r="U246" i="21" a="1"/>
  <c r="U246" i="21" s="1"/>
  <c r="U167" i="21"/>
  <c r="U197" i="21" a="1"/>
  <c r="U197" i="21" s="1"/>
  <c r="U96" i="21" a="1"/>
  <c r="U96" i="21" s="1"/>
  <c r="U90" i="21" a="1"/>
  <c r="U90" i="21" s="1"/>
  <c r="U37" i="21" a="1"/>
  <c r="U37" i="21" s="1"/>
  <c r="U196" i="21" a="1"/>
  <c r="U196" i="21" s="1"/>
  <c r="U95" i="21" a="1"/>
  <c r="U95" i="21" s="1"/>
  <c r="U36" i="21" a="1"/>
  <c r="U36" i="21" s="1"/>
  <c r="U195" i="21" a="1"/>
  <c r="U195" i="21" s="1"/>
  <c r="U169" i="21"/>
  <c r="U94" i="21" a="1"/>
  <c r="U94" i="21" s="1"/>
  <c r="U89" i="21" a="1"/>
  <c r="U89" i="21" s="1"/>
  <c r="U35" i="21" a="1"/>
  <c r="U35" i="21" s="1"/>
  <c r="U192" i="21" a="1"/>
  <c r="U192" i="21" s="1"/>
  <c r="U144" i="21" a="1"/>
  <c r="U144" i="21" s="1"/>
  <c r="U93" i="21" a="1"/>
  <c r="U93" i="21" s="1"/>
  <c r="U88" i="21" a="1"/>
  <c r="U88" i="21" s="1"/>
  <c r="U140" i="21" a="1"/>
  <c r="U140" i="21" s="1"/>
  <c r="U92" i="21" a="1"/>
  <c r="U92" i="21" s="1"/>
  <c r="U171" i="21"/>
  <c r="U138" i="21" a="1"/>
  <c r="U138" i="21" s="1"/>
  <c r="U87" i="21" a="1"/>
  <c r="U87" i="21" s="1"/>
  <c r="U40" i="21" a="1"/>
  <c r="U40" i="21" s="1"/>
  <c r="U33" i="21" a="1"/>
  <c r="U33" i="21" s="1"/>
  <c r="U31" i="21" a="1"/>
  <c r="U31" i="21" s="1"/>
  <c r="U32" i="21" a="1"/>
  <c r="U32" i="21" s="1"/>
  <c r="U39" i="21" a="1"/>
  <c r="U39" i="21" s="1"/>
  <c r="U137" i="21" a="1"/>
  <c r="U137" i="21" s="1"/>
  <c r="U91" i="21" a="1"/>
  <c r="U91" i="21" s="1"/>
  <c r="U38" i="21" a="1"/>
  <c r="U38" i="21" s="1"/>
  <c r="U34" i="21" a="1"/>
  <c r="U34" i="21" s="1"/>
  <c r="U201" i="21" a="1"/>
  <c r="U201" i="21" s="1"/>
  <c r="U105" i="21"/>
  <c r="U315" i="21"/>
  <c r="U486" i="21"/>
  <c r="U210" i="21"/>
  <c r="U420" i="21"/>
  <c r="U66" i="21"/>
  <c r="U525" i="21"/>
  <c r="U276" i="21"/>
  <c r="U381" i="21"/>
  <c r="U155" i="21" a="1"/>
  <c r="U155" i="21" s="1"/>
  <c r="U260" i="21" a="1"/>
  <c r="U260" i="21" s="1"/>
  <c r="U51" i="21" a="1"/>
  <c r="U51" i="21" s="1"/>
  <c r="U262" i="21" a="1"/>
  <c r="U262" i="21" s="1"/>
  <c r="U52" i="21" a="1"/>
  <c r="U52" i="21" s="1"/>
  <c r="U365" i="21" a="1"/>
  <c r="U365" i="21" s="1"/>
  <c r="U156" i="21" a="1"/>
  <c r="U156" i="21" s="1"/>
  <c r="U366" i="21" a="1"/>
  <c r="U366" i="21" s="1"/>
  <c r="U157" i="21" a="1"/>
  <c r="U157" i="21" s="1"/>
  <c r="U470" i="21" a="1"/>
  <c r="U470" i="21" s="1"/>
  <c r="U367" i="21" a="1"/>
  <c r="U367" i="21" s="1"/>
  <c r="U471" i="21" a="1"/>
  <c r="U471" i="21" s="1"/>
  <c r="U261" i="21" a="1"/>
  <c r="U261" i="21" s="1"/>
  <c r="U50" i="21" a="1"/>
  <c r="U50" i="21" s="1"/>
  <c r="U535" i="21"/>
  <c r="U104" i="21"/>
  <c r="U64" i="21"/>
  <c r="U103" i="21"/>
  <c r="U63" i="21"/>
  <c r="U102" i="21"/>
  <c r="U62" i="21"/>
  <c r="U101" i="21"/>
  <c r="U65" i="21"/>
  <c r="V22" i="21"/>
  <c r="V261" i="21" s="1" a="1"/>
  <c r="V261" i="21" s="1"/>
  <c r="U219" i="21"/>
  <c r="U115" i="21"/>
  <c r="U429" i="21"/>
  <c r="U414" i="21"/>
  <c r="U220" i="21"/>
  <c r="U114" i="21"/>
  <c r="U324" i="21"/>
  <c r="U325" i="21"/>
  <c r="U534" i="21"/>
  <c r="K326" i="21"/>
  <c r="U430" i="21"/>
  <c r="K116" i="21"/>
  <c r="U203" i="21"/>
  <c r="U519" i="21"/>
  <c r="K536" i="21"/>
  <c r="J51" i="23"/>
  <c r="H221" i="21"/>
  <c r="H224" i="21" s="1"/>
  <c r="J64" i="23" s="1"/>
  <c r="K431" i="21"/>
  <c r="V14" i="21"/>
  <c r="X66" i="23"/>
  <c r="X42" i="23"/>
  <c r="X78" i="23"/>
  <c r="X90" i="23"/>
  <c r="X54" i="23"/>
  <c r="U99" i="21"/>
  <c r="U204" i="21"/>
  <c r="U309" i="21"/>
  <c r="J56" i="23"/>
  <c r="J44" i="23"/>
  <c r="J462" i="21"/>
  <c r="J488" i="21"/>
  <c r="J474" i="21"/>
  <c r="S462" i="21"/>
  <c r="J383" i="21"/>
  <c r="J369" i="21"/>
  <c r="J357" i="21"/>
  <c r="S357" i="21"/>
  <c r="J278" i="21"/>
  <c r="J252" i="21"/>
  <c r="J264" i="21"/>
  <c r="S252" i="21"/>
  <c r="I150" i="21"/>
  <c r="J159" i="21"/>
  <c r="J173" i="21"/>
  <c r="I45" i="21"/>
  <c r="W13" i="21"/>
  <c r="K484" i="21"/>
  <c r="K274" i="21"/>
  <c r="K377" i="21"/>
  <c r="K379" i="21"/>
  <c r="K482" i="21"/>
  <c r="T537" i="21"/>
  <c r="T327" i="21"/>
  <c r="T117" i="21"/>
  <c r="T432" i="21"/>
  <c r="T222" i="21"/>
  <c r="J68" i="21"/>
  <c r="J54" i="21"/>
  <c r="K272" i="21"/>
  <c r="L311" i="21"/>
  <c r="L208" i="21"/>
  <c r="L313" i="21"/>
  <c r="L314" i="21"/>
  <c r="L312" i="21"/>
  <c r="L209" i="21"/>
  <c r="L207" i="21"/>
  <c r="L206" i="21"/>
  <c r="K212" i="21"/>
  <c r="K214" i="21" s="1"/>
  <c r="K235" i="21" s="1"/>
  <c r="M63" i="23" s="1"/>
  <c r="I130" i="21"/>
  <c r="L413" i="21"/>
  <c r="L308" i="21"/>
  <c r="L98" i="21"/>
  <c r="L518" i="21"/>
  <c r="J329" i="21"/>
  <c r="L76" i="23" s="1"/>
  <c r="J539" i="21"/>
  <c r="L100" i="23" s="1"/>
  <c r="J434" i="21"/>
  <c r="L88" i="23" s="1"/>
  <c r="J119" i="21"/>
  <c r="L52" i="23" s="1"/>
  <c r="L317" i="21"/>
  <c r="K107" i="21"/>
  <c r="K527" i="21"/>
  <c r="K529" i="21" s="1"/>
  <c r="K422" i="21"/>
  <c r="K424" i="21" s="1"/>
  <c r="K445" i="21" s="1"/>
  <c r="M87" i="23" s="1"/>
  <c r="L523" i="21"/>
  <c r="L522" i="21"/>
  <c r="L524" i="21"/>
  <c r="L521" i="21"/>
  <c r="L419" i="21"/>
  <c r="L416" i="21"/>
  <c r="L417" i="21"/>
  <c r="L418" i="21"/>
  <c r="J529" i="21"/>
  <c r="J550" i="21" s="1"/>
  <c r="L99" i="23" s="1"/>
  <c r="K319" i="21"/>
  <c r="J214" i="21"/>
  <c r="J235" i="21" s="1"/>
  <c r="L63" i="23" s="1"/>
  <c r="J109" i="21"/>
  <c r="L484" i="21"/>
  <c r="L274" i="21"/>
  <c r="L379" i="21"/>
  <c r="J147" i="21"/>
  <c r="J42" i="21"/>
  <c r="V514" i="21" l="1" a="1"/>
  <c r="V514" i="21" s="1"/>
  <c r="V513" i="21" a="1"/>
  <c r="V513" i="21" s="1"/>
  <c r="V512" i="21" a="1"/>
  <c r="V512" i="21" s="1"/>
  <c r="V510" i="21" a="1"/>
  <c r="V510" i="21" s="1"/>
  <c r="V509" i="21" a="1"/>
  <c r="V509" i="21" s="1"/>
  <c r="V515" i="21" a="1"/>
  <c r="V515" i="21" s="1"/>
  <c r="V508" i="21" a="1"/>
  <c r="V508" i="21" s="1"/>
  <c r="V507" i="21" a="1"/>
  <c r="V507" i="21" s="1"/>
  <c r="V511" i="21" a="1"/>
  <c r="V511" i="21" s="1"/>
  <c r="V460" i="21" a="1"/>
  <c r="V460" i="21" s="1"/>
  <c r="V452" i="21" a="1"/>
  <c r="V452" i="21" s="1"/>
  <c r="V516" i="21" a="1"/>
  <c r="V516" i="21" s="1"/>
  <c r="V459" i="21" a="1"/>
  <c r="V459" i="21" s="1"/>
  <c r="V451" i="21" a="1"/>
  <c r="V451" i="21" s="1"/>
  <c r="V458" i="21" a="1"/>
  <c r="V458" i="21" s="1"/>
  <c r="V457" i="21" a="1"/>
  <c r="V457" i="21" s="1"/>
  <c r="V456" i="21" a="1"/>
  <c r="V456" i="21" s="1"/>
  <c r="V455" i="21" a="1"/>
  <c r="V455" i="21" s="1"/>
  <c r="V454" i="21" a="1"/>
  <c r="V454" i="21" s="1"/>
  <c r="V405" i="21" a="1"/>
  <c r="V405" i="21" s="1"/>
  <c r="V404" i="21" a="1"/>
  <c r="V404" i="21" s="1"/>
  <c r="V453" i="21" a="1"/>
  <c r="V453" i="21" s="1"/>
  <c r="V411" i="21" a="1"/>
  <c r="V411" i="21" s="1"/>
  <c r="V403" i="21" a="1"/>
  <c r="V403" i="21" s="1"/>
  <c r="V410" i="21" a="1"/>
  <c r="V410" i="21" s="1"/>
  <c r="V402" i="21" a="1"/>
  <c r="V402" i="21" s="1"/>
  <c r="V408" i="21" a="1"/>
  <c r="V408" i="21" s="1"/>
  <c r="V406" i="21" a="1"/>
  <c r="V406" i="21" s="1"/>
  <c r="V349" i="21" a="1"/>
  <c r="V349" i="21" s="1"/>
  <c r="V348" i="21" a="1"/>
  <c r="V348" i="21" s="1"/>
  <c r="V355" i="21" a="1"/>
  <c r="V355" i="21" s="1"/>
  <c r="V347" i="21" a="1"/>
  <c r="V347" i="21" s="1"/>
  <c r="V354" i="21" a="1"/>
  <c r="V354" i="21" s="1"/>
  <c r="V346" i="21" a="1"/>
  <c r="V346" i="21" s="1"/>
  <c r="V409" i="21" a="1"/>
  <c r="V409" i="21" s="1"/>
  <c r="V352" i="21" a="1"/>
  <c r="V352" i="21" s="1"/>
  <c r="V306" i="21" a="1"/>
  <c r="V306" i="21" s="1"/>
  <c r="V301" i="21" a="1"/>
  <c r="V301" i="21" s="1"/>
  <c r="V305" i="21" a="1"/>
  <c r="V305" i="21" s="1"/>
  <c r="V300" i="21" a="1"/>
  <c r="V300" i="21" s="1"/>
  <c r="V250" i="21" a="1"/>
  <c r="V250" i="21" s="1"/>
  <c r="V242" i="21" a="1"/>
  <c r="V242" i="21" s="1"/>
  <c r="V249" i="21" a="1"/>
  <c r="V249" i="21" s="1"/>
  <c r="V241" i="21" a="1"/>
  <c r="V241" i="21" s="1"/>
  <c r="V353" i="21" a="1"/>
  <c r="V353" i="21" s="1"/>
  <c r="V304" i="21" a="1"/>
  <c r="V304" i="21" s="1"/>
  <c r="V299" i="21" a="1"/>
  <c r="V299" i="21" s="1"/>
  <c r="V248" i="21" a="1"/>
  <c r="V248" i="21" s="1"/>
  <c r="V351" i="21" a="1"/>
  <c r="V351" i="21" s="1"/>
  <c r="V298" i="21" a="1"/>
  <c r="V298" i="21" s="1"/>
  <c r="V247" i="21" a="1"/>
  <c r="V247" i="21" s="1"/>
  <c r="V350" i="21" a="1"/>
  <c r="V350" i="21" s="1"/>
  <c r="V303" i="21" a="1"/>
  <c r="V303" i="21" s="1"/>
  <c r="V297" i="21" a="1"/>
  <c r="V297" i="21" s="1"/>
  <c r="V407" i="21" a="1"/>
  <c r="V407" i="21" s="1"/>
  <c r="V245" i="21" a="1"/>
  <c r="V245" i="21" s="1"/>
  <c r="V200" i="21" a="1"/>
  <c r="V200" i="21" s="1"/>
  <c r="V195" i="21" a="1"/>
  <c r="V195" i="21" s="1"/>
  <c r="V139" i="21" a="1"/>
  <c r="V139" i="21" s="1"/>
  <c r="V168" i="21"/>
  <c r="V170" i="21"/>
  <c r="V145" i="21" a="1"/>
  <c r="V145" i="21" s="1"/>
  <c r="V246" i="21" a="1"/>
  <c r="V246" i="21" s="1"/>
  <c r="V199" i="21" a="1"/>
  <c r="V199" i="21" s="1"/>
  <c r="V194" i="21" a="1"/>
  <c r="V194" i="21" s="1"/>
  <c r="V144" i="21" a="1"/>
  <c r="V144" i="21" s="1"/>
  <c r="V138" i="21" a="1"/>
  <c r="V138" i="21" s="1"/>
  <c r="V302" i="21" a="1"/>
  <c r="V302" i="21" s="1"/>
  <c r="V244" i="21" a="1"/>
  <c r="V244" i="21" s="1"/>
  <c r="V193" i="21" a="1"/>
  <c r="V193" i="21" s="1"/>
  <c r="V143" i="21" a="1"/>
  <c r="V143" i="21" s="1"/>
  <c r="V137" i="21" a="1"/>
  <c r="V137" i="21" s="1"/>
  <c r="V243" i="21" a="1"/>
  <c r="V243" i="21" s="1"/>
  <c r="V197" i="21" a="1"/>
  <c r="V197" i="21" s="1"/>
  <c r="V167" i="21"/>
  <c r="V169" i="21"/>
  <c r="V171" i="21"/>
  <c r="V142" i="21" a="1"/>
  <c r="V142" i="21" s="1"/>
  <c r="V141" i="21" a="1"/>
  <c r="V141" i="21" s="1"/>
  <c r="V87" i="21" a="1"/>
  <c r="V87" i="21" s="1"/>
  <c r="V140" i="21" a="1"/>
  <c r="V140" i="21" s="1"/>
  <c r="V91" i="21" a="1"/>
  <c r="V91" i="21" s="1"/>
  <c r="V35" i="21" a="1"/>
  <c r="V35" i="21" s="1"/>
  <c r="V201" i="21" a="1"/>
  <c r="V201" i="21" s="1"/>
  <c r="V136" i="21" a="1"/>
  <c r="V136" i="21" s="1"/>
  <c r="V96" i="21" a="1"/>
  <c r="V96" i="21" s="1"/>
  <c r="V90" i="21" a="1"/>
  <c r="V90" i="21" s="1"/>
  <c r="V34" i="21" a="1"/>
  <c r="V34" i="21" s="1"/>
  <c r="V198" i="21" a="1"/>
  <c r="V198" i="21" s="1"/>
  <c r="V40" i="21" a="1"/>
  <c r="V40" i="21" s="1"/>
  <c r="V33" i="21" a="1"/>
  <c r="V33" i="21" s="1"/>
  <c r="V196" i="21" a="1"/>
  <c r="V196" i="21" s="1"/>
  <c r="V95" i="21" a="1"/>
  <c r="V95" i="21" s="1"/>
  <c r="V89" i="21" a="1"/>
  <c r="V89" i="21" s="1"/>
  <c r="V39" i="21" a="1"/>
  <c r="V39" i="21" s="1"/>
  <c r="V32" i="21" a="1"/>
  <c r="V32" i="21" s="1"/>
  <c r="V94" i="21" a="1"/>
  <c r="V94" i="21" s="1"/>
  <c r="V192" i="21" a="1"/>
  <c r="V192" i="21" s="1"/>
  <c r="V93" i="21" a="1"/>
  <c r="V93" i="21" s="1"/>
  <c r="V88" i="21" a="1"/>
  <c r="V88" i="21" s="1"/>
  <c r="V37" i="21" a="1"/>
  <c r="V37" i="21" s="1"/>
  <c r="V38" i="21" a="1"/>
  <c r="V38" i="21" s="1"/>
  <c r="V36" i="21" a="1"/>
  <c r="V36" i="21" s="1"/>
  <c r="V92" i="21" a="1"/>
  <c r="V92" i="21" s="1"/>
  <c r="V31" i="21" a="1"/>
  <c r="V31" i="21" s="1"/>
  <c r="V105" i="21"/>
  <c r="V315" i="21"/>
  <c r="V381" i="21"/>
  <c r="V210" i="21"/>
  <c r="V525" i="21"/>
  <c r="V276" i="21"/>
  <c r="V420" i="21"/>
  <c r="V66" i="21"/>
  <c r="V486" i="21"/>
  <c r="V365" i="21" a="1"/>
  <c r="V365" i="21" s="1"/>
  <c r="V471" i="21" a="1"/>
  <c r="V471" i="21" s="1"/>
  <c r="V262" i="21" a="1"/>
  <c r="V262" i="21" s="1"/>
  <c r="V156" i="21" a="1"/>
  <c r="V156" i="21" s="1"/>
  <c r="V51" i="21" a="1"/>
  <c r="V51" i="21" s="1"/>
  <c r="V366" i="21" a="1"/>
  <c r="V366" i="21" s="1"/>
  <c r="V52" i="21" a="1"/>
  <c r="V52" i="21" s="1"/>
  <c r="V470" i="21" a="1"/>
  <c r="V470" i="21" s="1"/>
  <c r="V155" i="21" a="1"/>
  <c r="V155" i="21" s="1"/>
  <c r="V367" i="21" a="1"/>
  <c r="V367" i="21" s="1"/>
  <c r="V50" i="21" a="1"/>
  <c r="V50" i="21" s="1"/>
  <c r="V157" i="21" a="1"/>
  <c r="V157" i="21" s="1"/>
  <c r="V472" i="21" a="1"/>
  <c r="V472" i="21" s="1"/>
  <c r="V260" i="21" a="1"/>
  <c r="V260" i="21" s="1"/>
  <c r="U116" i="21"/>
  <c r="V104" i="21"/>
  <c r="V64" i="21"/>
  <c r="V103" i="21"/>
  <c r="V63" i="21"/>
  <c r="V102" i="21"/>
  <c r="V62" i="21"/>
  <c r="V101" i="21"/>
  <c r="V65" i="21"/>
  <c r="W22" i="21"/>
  <c r="W366" i="21" s="1" a="1"/>
  <c r="W366" i="21" s="1"/>
  <c r="V220" i="21"/>
  <c r="V324" i="21"/>
  <c r="V203" i="21"/>
  <c r="V99" i="21"/>
  <c r="V414" i="21"/>
  <c r="V114" i="21"/>
  <c r="V429" i="21"/>
  <c r="V430" i="21"/>
  <c r="V115" i="21"/>
  <c r="V219" i="21"/>
  <c r="V325" i="21"/>
  <c r="V535" i="21"/>
  <c r="L431" i="21"/>
  <c r="V309" i="21"/>
  <c r="V519" i="21"/>
  <c r="L116" i="21"/>
  <c r="L536" i="21"/>
  <c r="V534" i="21"/>
  <c r="K51" i="23"/>
  <c r="I221" i="21"/>
  <c r="I224" i="21" s="1"/>
  <c r="K64" i="23" s="1"/>
  <c r="V204" i="21"/>
  <c r="W14" i="21"/>
  <c r="Y90" i="23"/>
  <c r="Y66" i="23"/>
  <c r="Y42" i="23"/>
  <c r="Y78" i="23"/>
  <c r="Y54" i="23"/>
  <c r="V116" i="21"/>
  <c r="L326" i="21"/>
  <c r="K488" i="21"/>
  <c r="K491" i="21" s="1"/>
  <c r="M94" i="23" s="1"/>
  <c r="K44" i="23"/>
  <c r="K56" i="23"/>
  <c r="J162" i="21"/>
  <c r="L57" i="23" s="1"/>
  <c r="J386" i="21"/>
  <c r="L82" i="23" s="1"/>
  <c r="K550" i="21"/>
  <c r="M99" i="23" s="1"/>
  <c r="J465" i="21"/>
  <c r="K474" i="21"/>
  <c r="J491" i="21"/>
  <c r="L94" i="23" s="1"/>
  <c r="J477" i="21"/>
  <c r="L93" i="23" s="1"/>
  <c r="T462" i="21"/>
  <c r="K462" i="21"/>
  <c r="J360" i="21"/>
  <c r="K383" i="21"/>
  <c r="K369" i="21"/>
  <c r="J372" i="21"/>
  <c r="L81" i="23" s="1"/>
  <c r="K357" i="21"/>
  <c r="K278" i="21"/>
  <c r="T357" i="21"/>
  <c r="J255" i="21"/>
  <c r="K340" i="21"/>
  <c r="M75" i="23" s="1"/>
  <c r="J281" i="21"/>
  <c r="L70" i="23" s="1"/>
  <c r="K264" i="21"/>
  <c r="J267" i="21"/>
  <c r="L69" i="23" s="1"/>
  <c r="T252" i="21"/>
  <c r="K252" i="21"/>
  <c r="J150" i="21"/>
  <c r="K173" i="21"/>
  <c r="J176" i="21"/>
  <c r="L58" i="23" s="1"/>
  <c r="K159" i="21"/>
  <c r="J57" i="21"/>
  <c r="L45" i="23" s="1"/>
  <c r="J71" i="21"/>
  <c r="L46" i="23" s="1"/>
  <c r="J45" i="21"/>
  <c r="X13" i="21"/>
  <c r="K68" i="21"/>
  <c r="L485" i="21"/>
  <c r="L272" i="21"/>
  <c r="L377" i="21"/>
  <c r="L482" i="21"/>
  <c r="L275" i="21"/>
  <c r="L380" i="21"/>
  <c r="L273" i="21"/>
  <c r="L378" i="21"/>
  <c r="L483" i="21"/>
  <c r="U537" i="21"/>
  <c r="U327" i="21"/>
  <c r="U117" i="21"/>
  <c r="U432" i="21"/>
  <c r="U222" i="21"/>
  <c r="K54" i="21"/>
  <c r="M314" i="21"/>
  <c r="M311" i="21"/>
  <c r="M208" i="21"/>
  <c r="M313" i="21"/>
  <c r="M209" i="21"/>
  <c r="M207" i="21"/>
  <c r="M312" i="21"/>
  <c r="M206" i="21"/>
  <c r="L212" i="21"/>
  <c r="L214" i="21" s="1"/>
  <c r="L235" i="21" s="1"/>
  <c r="N63" i="23" s="1"/>
  <c r="K109" i="21"/>
  <c r="K130" i="21" s="1"/>
  <c r="M413" i="21"/>
  <c r="M308" i="21"/>
  <c r="M98" i="21"/>
  <c r="M518" i="21"/>
  <c r="K539" i="21"/>
  <c r="M100" i="23" s="1"/>
  <c r="K329" i="21"/>
  <c r="M76" i="23" s="1"/>
  <c r="K434" i="21"/>
  <c r="M88" i="23" s="1"/>
  <c r="J130" i="21"/>
  <c r="M317" i="21"/>
  <c r="K119" i="21"/>
  <c r="M52" i="23" s="1"/>
  <c r="L107" i="21"/>
  <c r="L527" i="21"/>
  <c r="L529" i="21" s="1"/>
  <c r="L422" i="21"/>
  <c r="L424" i="21" s="1"/>
  <c r="M522" i="21"/>
  <c r="M523" i="21"/>
  <c r="M524" i="21"/>
  <c r="M521" i="21"/>
  <c r="M419" i="21"/>
  <c r="M418" i="21"/>
  <c r="M416" i="21"/>
  <c r="M417" i="21"/>
  <c r="L319" i="21"/>
  <c r="M484" i="21"/>
  <c r="M378" i="21"/>
  <c r="M273" i="21"/>
  <c r="M485" i="21"/>
  <c r="M380" i="21"/>
  <c r="M275" i="21"/>
  <c r="M483" i="21"/>
  <c r="M379" i="21"/>
  <c r="M274" i="21"/>
  <c r="K147" i="21"/>
  <c r="K42" i="21"/>
  <c r="W512" i="21" l="1" a="1"/>
  <c r="W512" i="21" s="1"/>
  <c r="W511" i="21" a="1"/>
  <c r="W511" i="21" s="1"/>
  <c r="W510" i="21" a="1"/>
  <c r="W510" i="21" s="1"/>
  <c r="W516" i="21" a="1"/>
  <c r="W516" i="21" s="1"/>
  <c r="W508" i="21" a="1"/>
  <c r="W508" i="21" s="1"/>
  <c r="W515" i="21" a="1"/>
  <c r="W515" i="21" s="1"/>
  <c r="W507" i="21" a="1"/>
  <c r="W507" i="21" s="1"/>
  <c r="W514" i="21" a="1"/>
  <c r="W514" i="21" s="1"/>
  <c r="W513" i="21" a="1"/>
  <c r="W513" i="21" s="1"/>
  <c r="W509" i="21" a="1"/>
  <c r="W509" i="21" s="1"/>
  <c r="W458" i="21" a="1"/>
  <c r="W458" i="21" s="1"/>
  <c r="W457" i="21" a="1"/>
  <c r="W457" i="21" s="1"/>
  <c r="W456" i="21" a="1"/>
  <c r="W456" i="21" s="1"/>
  <c r="W455" i="21" a="1"/>
  <c r="W455" i="21" s="1"/>
  <c r="W454" i="21" a="1"/>
  <c r="W454" i="21" s="1"/>
  <c r="W453" i="21" a="1"/>
  <c r="W453" i="21" s="1"/>
  <c r="W460" i="21" a="1"/>
  <c r="W460" i="21" s="1"/>
  <c r="W452" i="21" a="1"/>
  <c r="W452" i="21" s="1"/>
  <c r="W459" i="21" a="1"/>
  <c r="W459" i="21" s="1"/>
  <c r="W411" i="21" a="1"/>
  <c r="W411" i="21" s="1"/>
  <c r="W403" i="21" a="1"/>
  <c r="W403" i="21" s="1"/>
  <c r="W451" i="21" a="1"/>
  <c r="W451" i="21" s="1"/>
  <c r="W410" i="21" a="1"/>
  <c r="W410" i="21" s="1"/>
  <c r="W402" i="21" a="1"/>
  <c r="W402" i="21" s="1"/>
  <c r="W409" i="21" a="1"/>
  <c r="W409" i="21" s="1"/>
  <c r="W408" i="21" a="1"/>
  <c r="W408" i="21" s="1"/>
  <c r="W406" i="21" a="1"/>
  <c r="W406" i="21" s="1"/>
  <c r="W355" i="21" a="1"/>
  <c r="W355" i="21" s="1"/>
  <c r="W347" i="21" a="1"/>
  <c r="W347" i="21" s="1"/>
  <c r="W354" i="21" a="1"/>
  <c r="W354" i="21" s="1"/>
  <c r="W346" i="21" a="1"/>
  <c r="W346" i="21" s="1"/>
  <c r="W407" i="21" a="1"/>
  <c r="W407" i="21" s="1"/>
  <c r="W353" i="21" a="1"/>
  <c r="W353" i="21" s="1"/>
  <c r="W405" i="21" a="1"/>
  <c r="W405" i="21" s="1"/>
  <c r="W352" i="21" a="1"/>
  <c r="W352" i="21" s="1"/>
  <c r="W404" i="21" a="1"/>
  <c r="W404" i="21" s="1"/>
  <c r="W350" i="21" a="1"/>
  <c r="W350" i="21" s="1"/>
  <c r="W351" i="21" a="1"/>
  <c r="W351" i="21" s="1"/>
  <c r="W349" i="21" a="1"/>
  <c r="W349" i="21" s="1"/>
  <c r="W301" i="21" a="1"/>
  <c r="W301" i="21" s="1"/>
  <c r="W248" i="21" a="1"/>
  <c r="W248" i="21" s="1"/>
  <c r="W348" i="21" a="1"/>
  <c r="W348" i="21" s="1"/>
  <c r="W306" i="21" a="1"/>
  <c r="W306" i="21" s="1"/>
  <c r="W247" i="21" a="1"/>
  <c r="W247" i="21" s="1"/>
  <c r="W305" i="21" a="1"/>
  <c r="W305" i="21" s="1"/>
  <c r="W300" i="21" a="1"/>
  <c r="W300" i="21" s="1"/>
  <c r="W246" i="21" a="1"/>
  <c r="W246" i="21" s="1"/>
  <c r="W304" i="21" a="1"/>
  <c r="W304" i="21" s="1"/>
  <c r="W299" i="21" a="1"/>
  <c r="W299" i="21" s="1"/>
  <c r="W245" i="21" a="1"/>
  <c r="W245" i="21" s="1"/>
  <c r="W303" i="21" a="1"/>
  <c r="W303" i="21" s="1"/>
  <c r="W298" i="21" a="1"/>
  <c r="W298" i="21" s="1"/>
  <c r="W243" i="21" a="1"/>
  <c r="W243" i="21" s="1"/>
  <c r="W244" i="21" a="1"/>
  <c r="W244" i="21" s="1"/>
  <c r="W242" i="21" a="1"/>
  <c r="W242" i="21" s="1"/>
  <c r="W201" i="21" a="1"/>
  <c r="W201" i="21" s="1"/>
  <c r="W196" i="21" a="1"/>
  <c r="W196" i="21" s="1"/>
  <c r="W142" i="21" a="1"/>
  <c r="W142" i="21" s="1"/>
  <c r="W136" i="21" a="1"/>
  <c r="W136" i="21" s="1"/>
  <c r="W302" i="21" a="1"/>
  <c r="W302" i="21" s="1"/>
  <c r="W241" i="21" a="1"/>
  <c r="W241" i="21" s="1"/>
  <c r="W195" i="21" a="1"/>
  <c r="W195" i="21" s="1"/>
  <c r="W141" i="21" a="1"/>
  <c r="W141" i="21" s="1"/>
  <c r="W297" i="21" a="1"/>
  <c r="W297" i="21" s="1"/>
  <c r="W200" i="21" a="1"/>
  <c r="W200" i="21" s="1"/>
  <c r="W194" i="21" a="1"/>
  <c r="W194" i="21" s="1"/>
  <c r="W168" i="21"/>
  <c r="W170" i="21"/>
  <c r="W199" i="21" a="1"/>
  <c r="W199" i="21" s="1"/>
  <c r="W140" i="21" a="1"/>
  <c r="W140" i="21" s="1"/>
  <c r="W250" i="21" a="1"/>
  <c r="W250" i="21" s="1"/>
  <c r="W138" i="21" a="1"/>
  <c r="W138" i="21" s="1"/>
  <c r="W193" i="21" a="1"/>
  <c r="W193" i="21" s="1"/>
  <c r="W93" i="21" a="1"/>
  <c r="W93" i="21" s="1"/>
  <c r="W87" i="21" a="1"/>
  <c r="W87" i="21" s="1"/>
  <c r="W192" i="21" a="1"/>
  <c r="W192" i="21" s="1"/>
  <c r="W167" i="21"/>
  <c r="W145" i="21" a="1"/>
  <c r="W145" i="21" s="1"/>
  <c r="W92" i="21" a="1"/>
  <c r="W92" i="21" s="1"/>
  <c r="W38" i="21" a="1"/>
  <c r="W38" i="21" s="1"/>
  <c r="W31" i="21" a="1"/>
  <c r="W31" i="21" s="1"/>
  <c r="W144" i="21" a="1"/>
  <c r="W144" i="21" s="1"/>
  <c r="W96" i="21" a="1"/>
  <c r="W96" i="21" s="1"/>
  <c r="W91" i="21" a="1"/>
  <c r="W91" i="21" s="1"/>
  <c r="W37" i="21" a="1"/>
  <c r="W37" i="21" s="1"/>
  <c r="W143" i="21" a="1"/>
  <c r="W143" i="21" s="1"/>
  <c r="W36" i="21" a="1"/>
  <c r="W36" i="21" s="1"/>
  <c r="W169" i="21"/>
  <c r="W139" i="21" a="1"/>
  <c r="W139" i="21" s="1"/>
  <c r="W95" i="21" a="1"/>
  <c r="W95" i="21" s="1"/>
  <c r="W90" i="21" a="1"/>
  <c r="W90" i="21" s="1"/>
  <c r="W35" i="21" a="1"/>
  <c r="W35" i="21" s="1"/>
  <c r="W198" i="21" a="1"/>
  <c r="W198" i="21" s="1"/>
  <c r="W137" i="21" a="1"/>
  <c r="W137" i="21" s="1"/>
  <c r="W89" i="21" a="1"/>
  <c r="W89" i="21" s="1"/>
  <c r="W197" i="21" a="1"/>
  <c r="W197" i="21" s="1"/>
  <c r="W94" i="21" a="1"/>
  <c r="W94" i="21" s="1"/>
  <c r="W88" i="21" a="1"/>
  <c r="W88" i="21" s="1"/>
  <c r="W40" i="21" a="1"/>
  <c r="W40" i="21" s="1"/>
  <c r="W34" i="21" a="1"/>
  <c r="W34" i="21" s="1"/>
  <c r="W39" i="21" a="1"/>
  <c r="W39" i="21" s="1"/>
  <c r="W249" i="21" a="1"/>
  <c r="W249" i="21" s="1"/>
  <c r="W171" i="21"/>
  <c r="W33" i="21" a="1"/>
  <c r="W33" i="21" s="1"/>
  <c r="W32" i="21" a="1"/>
  <c r="W32" i="21" s="1"/>
  <c r="W210" i="21"/>
  <c r="W486" i="21"/>
  <c r="W525" i="21"/>
  <c r="W420" i="21"/>
  <c r="W276" i="21"/>
  <c r="W315" i="21"/>
  <c r="W381" i="21"/>
  <c r="W66" i="21"/>
  <c r="W105" i="21"/>
  <c r="W50" i="21" a="1"/>
  <c r="W50" i="21" s="1"/>
  <c r="W155" i="21" a="1"/>
  <c r="W155" i="21" s="1"/>
  <c r="W365" i="21" a="1"/>
  <c r="W365" i="21" s="1"/>
  <c r="W157" i="21" a="1"/>
  <c r="W157" i="21" s="1"/>
  <c r="W367" i="21" a="1"/>
  <c r="W367" i="21" s="1"/>
  <c r="W472" i="21" a="1"/>
  <c r="W472" i="21" s="1"/>
  <c r="W262" i="21" a="1"/>
  <c r="W262" i="21" s="1"/>
  <c r="W260" i="21" a="1"/>
  <c r="W260" i="21" s="1"/>
  <c r="W470" i="21" a="1"/>
  <c r="W470" i="21" s="1"/>
  <c r="W471" i="21" a="1"/>
  <c r="W471" i="21" s="1"/>
  <c r="W156" i="21" a="1"/>
  <c r="W156" i="21" s="1"/>
  <c r="W51" i="21" a="1"/>
  <c r="W51" i="21" s="1"/>
  <c r="W261" i="21" a="1"/>
  <c r="W261" i="21" s="1"/>
  <c r="W52" i="21" a="1"/>
  <c r="W52" i="21" s="1"/>
  <c r="W104" i="21"/>
  <c r="W64" i="21"/>
  <c r="W103" i="21"/>
  <c r="W63" i="21"/>
  <c r="W102" i="21"/>
  <c r="W116" i="21" s="1"/>
  <c r="W62" i="21"/>
  <c r="W101" i="21"/>
  <c r="W65" i="21"/>
  <c r="X22" i="21"/>
  <c r="X366" i="21" s="1" a="1"/>
  <c r="X366" i="21" s="1"/>
  <c r="L44" i="23"/>
  <c r="L68" i="23"/>
  <c r="L56" i="23"/>
  <c r="L80" i="23"/>
  <c r="L92" i="23"/>
  <c r="W519" i="21"/>
  <c r="M326" i="21"/>
  <c r="W115" i="21"/>
  <c r="W325" i="21"/>
  <c r="W430" i="21"/>
  <c r="W535" i="21"/>
  <c r="W114" i="21"/>
  <c r="W219" i="21"/>
  <c r="W534" i="21"/>
  <c r="M536" i="21"/>
  <c r="W414" i="21"/>
  <c r="W99" i="21"/>
  <c r="L51" i="23"/>
  <c r="J221" i="21"/>
  <c r="J224" i="21" s="1"/>
  <c r="L64" i="23" s="1"/>
  <c r="M116" i="21"/>
  <c r="M51" i="23"/>
  <c r="K221" i="21"/>
  <c r="K224" i="21" s="1"/>
  <c r="M64" i="23" s="1"/>
  <c r="W204" i="21"/>
  <c r="W220" i="21"/>
  <c r="W324" i="21"/>
  <c r="X14" i="21"/>
  <c r="Z90" i="23"/>
  <c r="Z78" i="23"/>
  <c r="Z54" i="23"/>
  <c r="Z66" i="23"/>
  <c r="Z42" i="23"/>
  <c r="W203" i="21"/>
  <c r="M431" i="21"/>
  <c r="W309" i="21"/>
  <c r="W429" i="21"/>
  <c r="K477" i="21"/>
  <c r="M93" i="23" s="1"/>
  <c r="K372" i="21"/>
  <c r="M81" i="23" s="1"/>
  <c r="K176" i="21"/>
  <c r="M58" i="23" s="1"/>
  <c r="K281" i="21"/>
  <c r="M70" i="23" s="1"/>
  <c r="K267" i="21"/>
  <c r="M69" i="23" s="1"/>
  <c r="L550" i="21"/>
  <c r="N99" i="23" s="1"/>
  <c r="L462" i="21"/>
  <c r="U462" i="21"/>
  <c r="L474" i="21"/>
  <c r="L488" i="21"/>
  <c r="K465" i="21"/>
  <c r="L445" i="21"/>
  <c r="N87" i="23" s="1"/>
  <c r="K360" i="21"/>
  <c r="L383" i="21"/>
  <c r="K386" i="21"/>
  <c r="M82" i="23" s="1"/>
  <c r="L369" i="21"/>
  <c r="L357" i="21"/>
  <c r="U357" i="21"/>
  <c r="L340" i="21"/>
  <c r="N75" i="23" s="1"/>
  <c r="L264" i="21"/>
  <c r="L278" i="21"/>
  <c r="U252" i="21"/>
  <c r="K255" i="21"/>
  <c r="L252" i="21"/>
  <c r="K150" i="21"/>
  <c r="L173" i="21"/>
  <c r="L159" i="21"/>
  <c r="K162" i="21"/>
  <c r="M57" i="23" s="1"/>
  <c r="K57" i="21"/>
  <c r="M45" i="23" s="1"/>
  <c r="K71" i="21"/>
  <c r="M46" i="23" s="1"/>
  <c r="K45" i="21"/>
  <c r="Y13" i="21"/>
  <c r="N462" i="21"/>
  <c r="M272" i="21"/>
  <c r="M482" i="21"/>
  <c r="M377" i="21"/>
  <c r="L54" i="21"/>
  <c r="V537" i="21"/>
  <c r="V327" i="21"/>
  <c r="V117" i="21"/>
  <c r="V432" i="21"/>
  <c r="V222" i="21"/>
  <c r="L68" i="21"/>
  <c r="N314" i="21"/>
  <c r="N208" i="21"/>
  <c r="N313" i="21"/>
  <c r="N312" i="21"/>
  <c r="N311" i="21"/>
  <c r="N207" i="21"/>
  <c r="N209" i="21"/>
  <c r="N206" i="21"/>
  <c r="M212" i="21"/>
  <c r="L109" i="21"/>
  <c r="L130" i="21" s="1"/>
  <c r="N413" i="21"/>
  <c r="N308" i="21"/>
  <c r="N98" i="21"/>
  <c r="N518" i="21"/>
  <c r="L434" i="21"/>
  <c r="N88" i="23" s="1"/>
  <c r="L329" i="21"/>
  <c r="N76" i="23" s="1"/>
  <c r="N317" i="21"/>
  <c r="M107" i="21"/>
  <c r="L119" i="21"/>
  <c r="N52" i="23" s="1"/>
  <c r="L539" i="21"/>
  <c r="N100" i="23" s="1"/>
  <c r="M527" i="21"/>
  <c r="M529" i="21" s="1"/>
  <c r="M422" i="21"/>
  <c r="M424" i="21" s="1"/>
  <c r="N524" i="21"/>
  <c r="N523" i="21"/>
  <c r="N522" i="21"/>
  <c r="N521" i="21"/>
  <c r="N419" i="21"/>
  <c r="N417" i="21"/>
  <c r="N418" i="21"/>
  <c r="N416" i="21"/>
  <c r="M319" i="21"/>
  <c r="N483" i="21"/>
  <c r="N378" i="21"/>
  <c r="N273" i="21"/>
  <c r="N485" i="21"/>
  <c r="N380" i="21"/>
  <c r="N275" i="21"/>
  <c r="N484" i="21"/>
  <c r="N482" i="21"/>
  <c r="N377" i="21"/>
  <c r="N272" i="21"/>
  <c r="N379" i="21"/>
  <c r="N274" i="21"/>
  <c r="L147" i="21"/>
  <c r="L42" i="21"/>
  <c r="X510" i="21" l="1" a="1"/>
  <c r="X510" i="21" s="1"/>
  <c r="X509" i="21" a="1"/>
  <c r="X509" i="21" s="1"/>
  <c r="X516" i="21" a="1"/>
  <c r="X516" i="21" s="1"/>
  <c r="X508" i="21" a="1"/>
  <c r="X508" i="21" s="1"/>
  <c r="X514" i="21" a="1"/>
  <c r="X514" i="21" s="1"/>
  <c r="X513" i="21" a="1"/>
  <c r="X513" i="21" s="1"/>
  <c r="X515" i="21" a="1"/>
  <c r="X515" i="21" s="1"/>
  <c r="X511" i="21" a="1"/>
  <c r="X511" i="21" s="1"/>
  <c r="X507" i="21" a="1"/>
  <c r="X507" i="21" s="1"/>
  <c r="X512" i="21" a="1"/>
  <c r="X512" i="21" s="1"/>
  <c r="X456" i="21" a="1"/>
  <c r="X456" i="21" s="1"/>
  <c r="X455" i="21" a="1"/>
  <c r="X455" i="21" s="1"/>
  <c r="X454" i="21" a="1"/>
  <c r="X454" i="21" s="1"/>
  <c r="X453" i="21" a="1"/>
  <c r="X453" i="21" s="1"/>
  <c r="X460" i="21" a="1"/>
  <c r="X460" i="21" s="1"/>
  <c r="X452" i="21" a="1"/>
  <c r="X452" i="21" s="1"/>
  <c r="X459" i="21" a="1"/>
  <c r="X459" i="21" s="1"/>
  <c r="X451" i="21" a="1"/>
  <c r="X451" i="21" s="1"/>
  <c r="X458" i="21" a="1"/>
  <c r="X458" i="21" s="1"/>
  <c r="X457" i="21" a="1"/>
  <c r="X457" i="21" s="1"/>
  <c r="X409" i="21" a="1"/>
  <c r="X409" i="21" s="1"/>
  <c r="X408" i="21" a="1"/>
  <c r="X408" i="21" s="1"/>
  <c r="X407" i="21" a="1"/>
  <c r="X407" i="21" s="1"/>
  <c r="X406" i="21" a="1"/>
  <c r="X406" i="21" s="1"/>
  <c r="X404" i="21" a="1"/>
  <c r="X404" i="21" s="1"/>
  <c r="X405" i="21" a="1"/>
  <c r="X405" i="21" s="1"/>
  <c r="X403" i="21" a="1"/>
  <c r="X403" i="21" s="1"/>
  <c r="X353" i="21" a="1"/>
  <c r="X353" i="21" s="1"/>
  <c r="X402" i="21" a="1"/>
  <c r="X402" i="21" s="1"/>
  <c r="X352" i="21" a="1"/>
  <c r="X352" i="21" s="1"/>
  <c r="X351" i="21" a="1"/>
  <c r="X351" i="21" s="1"/>
  <c r="X350" i="21" a="1"/>
  <c r="X350" i="21" s="1"/>
  <c r="X411" i="21" a="1"/>
  <c r="X411" i="21" s="1"/>
  <c r="X348" i="21" a="1"/>
  <c r="X348" i="21" s="1"/>
  <c r="X298" i="21" a="1"/>
  <c r="X298" i="21" s="1"/>
  <c r="X302" i="21" a="1"/>
  <c r="X302" i="21" s="1"/>
  <c r="X297" i="21" a="1"/>
  <c r="X297" i="21" s="1"/>
  <c r="X246" i="21" a="1"/>
  <c r="X246" i="21" s="1"/>
  <c r="X301" i="21" a="1"/>
  <c r="X301" i="21" s="1"/>
  <c r="X245" i="21" a="1"/>
  <c r="X245" i="21" s="1"/>
  <c r="X355" i="21" a="1"/>
  <c r="X355" i="21" s="1"/>
  <c r="X244" i="21" a="1"/>
  <c r="X244" i="21" s="1"/>
  <c r="X354" i="21" a="1"/>
  <c r="X354" i="21" s="1"/>
  <c r="X306" i="21" a="1"/>
  <c r="X306" i="21" s="1"/>
  <c r="X300" i="21" a="1"/>
  <c r="X300" i="21" s="1"/>
  <c r="X243" i="21" a="1"/>
  <c r="X243" i="21" s="1"/>
  <c r="X410" i="21" a="1"/>
  <c r="X410" i="21" s="1"/>
  <c r="X349" i="21" a="1"/>
  <c r="X349" i="21" s="1"/>
  <c r="X305" i="21" a="1"/>
  <c r="X305" i="21" s="1"/>
  <c r="X347" i="21" a="1"/>
  <c r="X347" i="21" s="1"/>
  <c r="X304" i="21" a="1"/>
  <c r="X304" i="21" s="1"/>
  <c r="X299" i="21" a="1"/>
  <c r="X299" i="21" s="1"/>
  <c r="X249" i="21" a="1"/>
  <c r="X249" i="21" s="1"/>
  <c r="X241" i="21" a="1"/>
  <c r="X241" i="21" s="1"/>
  <c r="X303" i="21" a="1"/>
  <c r="X303" i="21" s="1"/>
  <c r="X346" i="21" a="1"/>
  <c r="X346" i="21" s="1"/>
  <c r="X196" i="21" a="1"/>
  <c r="X196" i="21" s="1"/>
  <c r="X145" i="21" a="1"/>
  <c r="X145" i="21" s="1"/>
  <c r="X250" i="21" a="1"/>
  <c r="X250" i="21" s="1"/>
  <c r="X201" i="21" a="1"/>
  <c r="X201" i="21" s="1"/>
  <c r="X144" i="21" a="1"/>
  <c r="X144" i="21" s="1"/>
  <c r="X138" i="21" a="1"/>
  <c r="X138" i="21" s="1"/>
  <c r="X248" i="21" a="1"/>
  <c r="X248" i="21" s="1"/>
  <c r="X200" i="21" a="1"/>
  <c r="X200" i="21" s="1"/>
  <c r="X195" i="21" a="1"/>
  <c r="X195" i="21" s="1"/>
  <c r="X143" i="21" a="1"/>
  <c r="X143" i="21" s="1"/>
  <c r="X137" i="21" a="1"/>
  <c r="X137" i="21" s="1"/>
  <c r="X247" i="21" a="1"/>
  <c r="X247" i="21" s="1"/>
  <c r="X168" i="21"/>
  <c r="X170" i="21"/>
  <c r="X136" i="21" a="1"/>
  <c r="X136" i="21" s="1"/>
  <c r="X242" i="21" a="1"/>
  <c r="X242" i="21" s="1"/>
  <c r="X193" i="21" a="1"/>
  <c r="X193" i="21" s="1"/>
  <c r="X141" i="21" a="1"/>
  <c r="X141" i="21" s="1"/>
  <c r="X198" i="21" a="1"/>
  <c r="X198" i="21" s="1"/>
  <c r="X171" i="21"/>
  <c r="X139" i="21" a="1"/>
  <c r="X139" i="21" s="1"/>
  <c r="X93" i="21" a="1"/>
  <c r="X93" i="21" s="1"/>
  <c r="X88" i="21" a="1"/>
  <c r="X88" i="21" s="1"/>
  <c r="X197" i="21" a="1"/>
  <c r="X197" i="21" s="1"/>
  <c r="X87" i="21" a="1"/>
  <c r="X87" i="21" s="1"/>
  <c r="X35" i="21" a="1"/>
  <c r="X35" i="21" s="1"/>
  <c r="X194" i="21" a="1"/>
  <c r="X194" i="21" s="1"/>
  <c r="X167" i="21"/>
  <c r="X92" i="21" a="1"/>
  <c r="X92" i="21" s="1"/>
  <c r="X34" i="21" a="1"/>
  <c r="X34" i="21" s="1"/>
  <c r="X192" i="21" a="1"/>
  <c r="X192" i="21" s="1"/>
  <c r="X40" i="21" a="1"/>
  <c r="X40" i="21" s="1"/>
  <c r="X33" i="21" a="1"/>
  <c r="X33" i="21" s="1"/>
  <c r="X96" i="21" a="1"/>
  <c r="X96" i="21" s="1"/>
  <c r="X91" i="21" a="1"/>
  <c r="X91" i="21" s="1"/>
  <c r="X39" i="21" a="1"/>
  <c r="X39" i="21" s="1"/>
  <c r="X32" i="21" a="1"/>
  <c r="X32" i="21" s="1"/>
  <c r="X169" i="21"/>
  <c r="X95" i="21" a="1"/>
  <c r="X95" i="21" s="1"/>
  <c r="X90" i="21" a="1"/>
  <c r="X90" i="21" s="1"/>
  <c r="X142" i="21" a="1"/>
  <c r="X142" i="21" s="1"/>
  <c r="X94" i="21" a="1"/>
  <c r="X94" i="21" s="1"/>
  <c r="X37" i="21" a="1"/>
  <c r="X37" i="21" s="1"/>
  <c r="X89" i="21" a="1"/>
  <c r="X89" i="21" s="1"/>
  <c r="X36" i="21" a="1"/>
  <c r="X36" i="21" s="1"/>
  <c r="X31" i="21" a="1"/>
  <c r="X31" i="21" s="1"/>
  <c r="X140" i="21" a="1"/>
  <c r="X140" i="21" s="1"/>
  <c r="X199" i="21" a="1"/>
  <c r="X199" i="21" s="1"/>
  <c r="X38" i="21" a="1"/>
  <c r="X38" i="21" s="1"/>
  <c r="X276" i="21"/>
  <c r="X105" i="21"/>
  <c r="X66" i="21"/>
  <c r="X315" i="21"/>
  <c r="X381" i="21"/>
  <c r="X486" i="21"/>
  <c r="X525" i="21"/>
  <c r="X420" i="21"/>
  <c r="X210" i="21"/>
  <c r="X50" i="21" a="1"/>
  <c r="X50" i="21" s="1"/>
  <c r="X51" i="21" a="1"/>
  <c r="X51" i="21" s="1"/>
  <c r="X52" i="21" a="1"/>
  <c r="X52" i="21" s="1"/>
  <c r="X367" i="21" a="1"/>
  <c r="X367" i="21" s="1"/>
  <c r="X157" i="21" a="1"/>
  <c r="X157" i="21" s="1"/>
  <c r="X155" i="21" a="1"/>
  <c r="X155" i="21" s="1"/>
  <c r="X260" i="21" a="1"/>
  <c r="X260" i="21" s="1"/>
  <c r="X156" i="21" a="1"/>
  <c r="X156" i="21" s="1"/>
  <c r="X262" i="21" a="1"/>
  <c r="X262" i="21" s="1"/>
  <c r="X365" i="21" a="1"/>
  <c r="X365" i="21" s="1"/>
  <c r="X472" i="21" a="1"/>
  <c r="X472" i="21" s="1"/>
  <c r="X470" i="21" a="1"/>
  <c r="X470" i="21" s="1"/>
  <c r="X471" i="21" a="1"/>
  <c r="X471" i="21" s="1"/>
  <c r="X261" i="21" a="1"/>
  <c r="X261" i="21" s="1"/>
  <c r="X104" i="21"/>
  <c r="X64" i="21"/>
  <c r="X103" i="21"/>
  <c r="X63" i="21"/>
  <c r="X102" i="21"/>
  <c r="X116" i="21" s="1"/>
  <c r="X62" i="21"/>
  <c r="X101" i="21"/>
  <c r="X65" i="21"/>
  <c r="Y22" i="21"/>
  <c r="Y261" i="21" s="1" a="1"/>
  <c r="Y261" i="21" s="1"/>
  <c r="M44" i="23"/>
  <c r="M80" i="23"/>
  <c r="M92" i="23"/>
  <c r="M56" i="23"/>
  <c r="M68" i="23"/>
  <c r="X219" i="21"/>
  <c r="X115" i="21"/>
  <c r="X114" i="21"/>
  <c r="X309" i="21"/>
  <c r="X324" i="21"/>
  <c r="X534" i="21"/>
  <c r="X429" i="21"/>
  <c r="X430" i="21"/>
  <c r="X220" i="21"/>
  <c r="X203" i="21"/>
  <c r="X325" i="21"/>
  <c r="X535" i="21"/>
  <c r="N431" i="21"/>
  <c r="X99" i="21"/>
  <c r="X414" i="21"/>
  <c r="Y14" i="21"/>
  <c r="AA78" i="23"/>
  <c r="AA90" i="23"/>
  <c r="AA54" i="23"/>
  <c r="AA66" i="23"/>
  <c r="AA42" i="23"/>
  <c r="N116" i="21"/>
  <c r="N536" i="21"/>
  <c r="X519" i="21"/>
  <c r="N51" i="23"/>
  <c r="L221" i="21"/>
  <c r="L224" i="21" s="1"/>
  <c r="N64" i="23" s="1"/>
  <c r="N326" i="21"/>
  <c r="X204" i="21"/>
  <c r="L477" i="21"/>
  <c r="N93" i="23" s="1"/>
  <c r="L162" i="21"/>
  <c r="N57" i="23" s="1"/>
  <c r="L267" i="21"/>
  <c r="N69" i="23" s="1"/>
  <c r="L386" i="21"/>
  <c r="N82" i="23" s="1"/>
  <c r="L465" i="21"/>
  <c r="M550" i="21"/>
  <c r="O99" i="23" s="1"/>
  <c r="N465" i="21"/>
  <c r="M488" i="21"/>
  <c r="L491" i="21"/>
  <c r="N94" i="23" s="1"/>
  <c r="M462" i="21"/>
  <c r="M474" i="21"/>
  <c r="V462" i="21"/>
  <c r="L360" i="21"/>
  <c r="M445" i="21"/>
  <c r="O87" i="23" s="1"/>
  <c r="M383" i="21"/>
  <c r="M369" i="21"/>
  <c r="L372" i="21"/>
  <c r="N81" i="23" s="1"/>
  <c r="V357" i="21"/>
  <c r="M357" i="21"/>
  <c r="M340" i="21"/>
  <c r="O75" i="23" s="1"/>
  <c r="L255" i="21"/>
  <c r="M278" i="21"/>
  <c r="L281" i="21"/>
  <c r="N70" i="23" s="1"/>
  <c r="M264" i="21"/>
  <c r="M252" i="21"/>
  <c r="V252" i="21"/>
  <c r="L150" i="21"/>
  <c r="M173" i="21"/>
  <c r="L176" i="21"/>
  <c r="N58" i="23" s="1"/>
  <c r="M159" i="21"/>
  <c r="L57" i="21"/>
  <c r="N45" i="23" s="1"/>
  <c r="L71" i="21"/>
  <c r="N46" i="23" s="1"/>
  <c r="L45" i="21"/>
  <c r="Z13" i="21"/>
  <c r="N383" i="21"/>
  <c r="N278" i="21"/>
  <c r="N488" i="21"/>
  <c r="N357" i="21"/>
  <c r="N252" i="21"/>
  <c r="M68" i="21"/>
  <c r="M54" i="21"/>
  <c r="W117" i="21"/>
  <c r="W327" i="21"/>
  <c r="W432" i="21"/>
  <c r="W222" i="21"/>
  <c r="W537" i="21"/>
  <c r="O314" i="21"/>
  <c r="O313" i="21"/>
  <c r="O312" i="21"/>
  <c r="O209" i="21"/>
  <c r="O311" i="21"/>
  <c r="O208" i="21"/>
  <c r="O207" i="21"/>
  <c r="O206" i="21"/>
  <c r="M214" i="21"/>
  <c r="M235" i="21" s="1"/>
  <c r="O63" i="23" s="1"/>
  <c r="N212" i="21"/>
  <c r="N214" i="21" s="1"/>
  <c r="N235" i="21" s="1"/>
  <c r="P63" i="23" s="1"/>
  <c r="M109" i="21"/>
  <c r="M130" i="21" s="1"/>
  <c r="O413" i="21"/>
  <c r="O308" i="21"/>
  <c r="O98" i="21"/>
  <c r="O518" i="21"/>
  <c r="M539" i="21"/>
  <c r="O100" i="23" s="1"/>
  <c r="M329" i="21"/>
  <c r="O76" i="23" s="1"/>
  <c r="M119" i="21"/>
  <c r="O52" i="23" s="1"/>
  <c r="O317" i="21"/>
  <c r="N107" i="21"/>
  <c r="N527" i="21"/>
  <c r="N529" i="21" s="1"/>
  <c r="N422" i="21"/>
  <c r="N424" i="21" s="1"/>
  <c r="M434" i="21"/>
  <c r="O88" i="23" s="1"/>
  <c r="O522" i="21"/>
  <c r="O524" i="21"/>
  <c r="O523" i="21"/>
  <c r="O521" i="21"/>
  <c r="O418" i="21"/>
  <c r="O417" i="21"/>
  <c r="O419" i="21"/>
  <c r="O416" i="21"/>
  <c r="N319" i="21"/>
  <c r="O485" i="21"/>
  <c r="O380" i="21"/>
  <c r="O275" i="21"/>
  <c r="O482" i="21"/>
  <c r="O377" i="21"/>
  <c r="O272" i="21"/>
  <c r="O379" i="21"/>
  <c r="O274" i="21"/>
  <c r="O378" i="21"/>
  <c r="O483" i="21"/>
  <c r="O484" i="21"/>
  <c r="O273" i="21"/>
  <c r="M147" i="21"/>
  <c r="M42" i="21"/>
  <c r="Y516" i="21" l="1" a="1"/>
  <c r="Y516" i="21" s="1"/>
  <c r="Y508" i="21" a="1"/>
  <c r="Y508" i="21" s="1"/>
  <c r="Y515" i="21" a="1"/>
  <c r="Y515" i="21" s="1"/>
  <c r="Y507" i="21" a="1"/>
  <c r="Y507" i="21" s="1"/>
  <c r="Y514" i="21" a="1"/>
  <c r="Y514" i="21" s="1"/>
  <c r="Y512" i="21" a="1"/>
  <c r="Y512" i="21" s="1"/>
  <c r="Y511" i="21" a="1"/>
  <c r="Y511" i="21" s="1"/>
  <c r="Y513" i="21" a="1"/>
  <c r="Y513" i="21" s="1"/>
  <c r="Y510" i="21" a="1"/>
  <c r="Y510" i="21" s="1"/>
  <c r="Y509" i="21" a="1"/>
  <c r="Y509" i="21" s="1"/>
  <c r="Y454" i="21" a="1"/>
  <c r="Y454" i="21" s="1"/>
  <c r="Y453" i="21" a="1"/>
  <c r="Y453" i="21" s="1"/>
  <c r="Y460" i="21" a="1"/>
  <c r="Y460" i="21" s="1"/>
  <c r="Y452" i="21" a="1"/>
  <c r="Y452" i="21" s="1"/>
  <c r="Y459" i="21" a="1"/>
  <c r="Y459" i="21" s="1"/>
  <c r="Y451" i="21" a="1"/>
  <c r="Y451" i="21" s="1"/>
  <c r="Y458" i="21" a="1"/>
  <c r="Y458" i="21" s="1"/>
  <c r="Y457" i="21" a="1"/>
  <c r="Y457" i="21" s="1"/>
  <c r="Y456" i="21" a="1"/>
  <c r="Y456" i="21" s="1"/>
  <c r="Y407" i="21" a="1"/>
  <c r="Y407" i="21" s="1"/>
  <c r="Y406" i="21" a="1"/>
  <c r="Y406" i="21" s="1"/>
  <c r="Y405" i="21" a="1"/>
  <c r="Y405" i="21" s="1"/>
  <c r="Y404" i="21" a="1"/>
  <c r="Y404" i="21" s="1"/>
  <c r="Y410" i="21" a="1"/>
  <c r="Y410" i="21" s="1"/>
  <c r="Y402" i="21" a="1"/>
  <c r="Y402" i="21" s="1"/>
  <c r="Y351" i="21" a="1"/>
  <c r="Y351" i="21" s="1"/>
  <c r="Y411" i="21" a="1"/>
  <c r="Y411" i="21" s="1"/>
  <c r="Y350" i="21" a="1"/>
  <c r="Y350" i="21" s="1"/>
  <c r="Y409" i="21" a="1"/>
  <c r="Y409" i="21" s="1"/>
  <c r="Y349" i="21" a="1"/>
  <c r="Y349" i="21" s="1"/>
  <c r="Y408" i="21" a="1"/>
  <c r="Y408" i="21" s="1"/>
  <c r="Y348" i="21" a="1"/>
  <c r="Y348" i="21" s="1"/>
  <c r="Y403" i="21" a="1"/>
  <c r="Y403" i="21" s="1"/>
  <c r="Y354" i="21" a="1"/>
  <c r="Y354" i="21" s="1"/>
  <c r="Y346" i="21" a="1"/>
  <c r="Y346" i="21" s="1"/>
  <c r="Y353" i="21" a="1"/>
  <c r="Y353" i="21" s="1"/>
  <c r="Y304" i="21" a="1"/>
  <c r="Y304" i="21" s="1"/>
  <c r="Y298" i="21" a="1"/>
  <c r="Y298" i="21" s="1"/>
  <c r="Y352" i="21" a="1"/>
  <c r="Y352" i="21" s="1"/>
  <c r="Y303" i="21" a="1"/>
  <c r="Y303" i="21" s="1"/>
  <c r="Y244" i="21" a="1"/>
  <c r="Y244" i="21" s="1"/>
  <c r="Y347" i="21" a="1"/>
  <c r="Y347" i="21" s="1"/>
  <c r="Y302" i="21" a="1"/>
  <c r="Y302" i="21" s="1"/>
  <c r="Y297" i="21" a="1"/>
  <c r="Y297" i="21" s="1"/>
  <c r="Y243" i="21" a="1"/>
  <c r="Y243" i="21" s="1"/>
  <c r="Y455" i="21" a="1"/>
  <c r="Y455" i="21" s="1"/>
  <c r="Y250" i="21" a="1"/>
  <c r="Y250" i="21" s="1"/>
  <c r="Y242" i="21" a="1"/>
  <c r="Y242" i="21" s="1"/>
  <c r="Y306" i="21" a="1"/>
  <c r="Y306" i="21" s="1"/>
  <c r="Y301" i="21" a="1"/>
  <c r="Y301" i="21" s="1"/>
  <c r="Y249" i="21" a="1"/>
  <c r="Y249" i="21" s="1"/>
  <c r="Y241" i="21" a="1"/>
  <c r="Y241" i="21" s="1"/>
  <c r="Y300" i="21" a="1"/>
  <c r="Y300" i="21" s="1"/>
  <c r="Y305" i="21" a="1"/>
  <c r="Y305" i="21" s="1"/>
  <c r="Y299" i="21" a="1"/>
  <c r="Y299" i="21" s="1"/>
  <c r="Y247" i="21" a="1"/>
  <c r="Y247" i="21" s="1"/>
  <c r="Y355" i="21" a="1"/>
  <c r="Y355" i="21" s="1"/>
  <c r="Y246" i="21" a="1"/>
  <c r="Y246" i="21" s="1"/>
  <c r="Y245" i="21" a="1"/>
  <c r="Y245" i="21" s="1"/>
  <c r="Y197" i="21" a="1"/>
  <c r="Y197" i="21" s="1"/>
  <c r="Y192" i="21" a="1"/>
  <c r="Y192" i="21" s="1"/>
  <c r="Y167" i="21"/>
  <c r="Y169" i="21"/>
  <c r="Y171" i="21"/>
  <c r="Y141" i="21" a="1"/>
  <c r="Y141" i="21" s="1"/>
  <c r="Y201" i="21" a="1"/>
  <c r="Y201" i="21" s="1"/>
  <c r="Y196" i="21" a="1"/>
  <c r="Y196" i="21" s="1"/>
  <c r="Y140" i="21" a="1"/>
  <c r="Y140" i="21" s="1"/>
  <c r="Y195" i="21" a="1"/>
  <c r="Y195" i="21" s="1"/>
  <c r="Y145" i="21" a="1"/>
  <c r="Y145" i="21" s="1"/>
  <c r="Y139" i="21" a="1"/>
  <c r="Y139" i="21" s="1"/>
  <c r="Y199" i="21" a="1"/>
  <c r="Y199" i="21" s="1"/>
  <c r="Y144" i="21" a="1"/>
  <c r="Y144" i="21" s="1"/>
  <c r="Y137" i="21" a="1"/>
  <c r="Y137" i="21" s="1"/>
  <c r="Y94" i="21" a="1"/>
  <c r="Y94" i="21" s="1"/>
  <c r="Y200" i="21" a="1"/>
  <c r="Y200" i="21" s="1"/>
  <c r="Y143" i="21" a="1"/>
  <c r="Y143" i="21" s="1"/>
  <c r="Y89" i="21" a="1"/>
  <c r="Y89" i="21" s="1"/>
  <c r="Y39" i="21" a="1"/>
  <c r="Y39" i="21" s="1"/>
  <c r="Y32" i="21" a="1"/>
  <c r="Y32" i="21" s="1"/>
  <c r="Y198" i="21" a="1"/>
  <c r="Y198" i="21" s="1"/>
  <c r="Y170" i="21"/>
  <c r="Y142" i="21" a="1"/>
  <c r="Y142" i="21" s="1"/>
  <c r="Y93" i="21" a="1"/>
  <c r="Y93" i="21" s="1"/>
  <c r="Y88" i="21" a="1"/>
  <c r="Y88" i="21" s="1"/>
  <c r="Y31" i="21" a="1"/>
  <c r="Y31" i="21" s="1"/>
  <c r="Y138" i="21" a="1"/>
  <c r="Y138" i="21" s="1"/>
  <c r="Y92" i="21" a="1"/>
  <c r="Y92" i="21" s="1"/>
  <c r="Y87" i="21" a="1"/>
  <c r="Y87" i="21" s="1"/>
  <c r="Y38" i="21" a="1"/>
  <c r="Y38" i="21" s="1"/>
  <c r="Y194" i="21" a="1"/>
  <c r="Y194" i="21" s="1"/>
  <c r="Y37" i="21" a="1"/>
  <c r="Y37" i="21" s="1"/>
  <c r="Y193" i="21" a="1"/>
  <c r="Y193" i="21" s="1"/>
  <c r="Y136" i="21" a="1"/>
  <c r="Y136" i="21" s="1"/>
  <c r="Y91" i="21" a="1"/>
  <c r="Y91" i="21" s="1"/>
  <c r="Y248" i="21" a="1"/>
  <c r="Y248" i="21" s="1"/>
  <c r="Y96" i="21" a="1"/>
  <c r="Y96" i="21" s="1"/>
  <c r="Y35" i="21" a="1"/>
  <c r="Y35" i="21" s="1"/>
  <c r="Y40" i="21" a="1"/>
  <c r="Y40" i="21" s="1"/>
  <c r="Y36" i="21" a="1"/>
  <c r="Y36" i="21" s="1"/>
  <c r="Y95" i="21" a="1"/>
  <c r="Y95" i="21" s="1"/>
  <c r="Y34" i="21" a="1"/>
  <c r="Y34" i="21" s="1"/>
  <c r="Y90" i="21" a="1"/>
  <c r="Y90" i="21" s="1"/>
  <c r="Y33" i="21" a="1"/>
  <c r="Y33" i="21" s="1"/>
  <c r="Y168" i="21"/>
  <c r="Y276" i="21"/>
  <c r="Y210" i="21"/>
  <c r="Y525" i="21"/>
  <c r="Y315" i="21"/>
  <c r="Y381" i="21"/>
  <c r="Y66" i="21"/>
  <c r="Y420" i="21"/>
  <c r="Y105" i="21"/>
  <c r="Y486" i="21"/>
  <c r="Y52" i="21" a="1"/>
  <c r="Y52" i="21" s="1"/>
  <c r="Y262" i="21" a="1"/>
  <c r="Y262" i="21" s="1"/>
  <c r="Y470" i="21" a="1"/>
  <c r="Y470" i="21" s="1"/>
  <c r="Y365" i="21" a="1"/>
  <c r="Y365" i="21" s="1"/>
  <c r="Y157" i="21" a="1"/>
  <c r="Y157" i="21" s="1"/>
  <c r="Y471" i="21" a="1"/>
  <c r="Y471" i="21" s="1"/>
  <c r="Y155" i="21" a="1"/>
  <c r="Y155" i="21" s="1"/>
  <c r="Y472" i="21" a="1"/>
  <c r="Y472" i="21" s="1"/>
  <c r="Y367" i="21" a="1"/>
  <c r="Y367" i="21" s="1"/>
  <c r="Y366" i="21" a="1"/>
  <c r="Y366" i="21" s="1"/>
  <c r="Y260" i="21" a="1"/>
  <c r="Y260" i="21" s="1"/>
  <c r="Y50" i="21" a="1"/>
  <c r="Y50" i="21" s="1"/>
  <c r="Y156" i="21" a="1"/>
  <c r="Y156" i="21" s="1"/>
  <c r="Y51" i="21" a="1"/>
  <c r="Y51" i="21" s="1"/>
  <c r="Y102" i="21"/>
  <c r="Y63" i="21"/>
  <c r="Y101" i="21"/>
  <c r="Y62" i="21"/>
  <c r="Y104" i="21"/>
  <c r="Y65" i="21"/>
  <c r="Y103" i="21"/>
  <c r="Y64" i="21"/>
  <c r="Z22" i="21"/>
  <c r="Z260" i="21" s="1" a="1"/>
  <c r="Z260" i="21" s="1"/>
  <c r="N44" i="23"/>
  <c r="N56" i="23"/>
  <c r="P92" i="23"/>
  <c r="N68" i="23"/>
  <c r="N80" i="23"/>
  <c r="N92" i="23"/>
  <c r="Y114" i="21"/>
  <c r="Y220" i="21"/>
  <c r="Y324" i="21"/>
  <c r="Y430" i="21"/>
  <c r="Y429" i="21"/>
  <c r="Y115" i="21"/>
  <c r="Y219" i="21"/>
  <c r="Y534" i="21"/>
  <c r="Y309" i="21"/>
  <c r="Y325" i="21"/>
  <c r="Y535" i="21"/>
  <c r="O326" i="21"/>
  <c r="O536" i="21"/>
  <c r="Y116" i="21"/>
  <c r="Y99" i="21"/>
  <c r="Y204" i="21"/>
  <c r="O51" i="23"/>
  <c r="M221" i="21"/>
  <c r="M224" i="21" s="1"/>
  <c r="O64" i="23" s="1"/>
  <c r="Y203" i="21"/>
  <c r="Y414" i="21"/>
  <c r="Y519" i="21"/>
  <c r="O116" i="21"/>
  <c r="O431" i="21"/>
  <c r="Z14" i="21"/>
  <c r="AB90" i="23"/>
  <c r="AB54" i="23"/>
  <c r="AB78" i="23"/>
  <c r="AB66" i="23"/>
  <c r="AB42" i="23"/>
  <c r="M162" i="21"/>
  <c r="O57" i="23" s="1"/>
  <c r="N386" i="21"/>
  <c r="P82" i="23" s="1"/>
  <c r="M267" i="21"/>
  <c r="O69" i="23" s="1"/>
  <c r="M176" i="21"/>
  <c r="O58" i="23" s="1"/>
  <c r="N491" i="21"/>
  <c r="P94" i="23" s="1"/>
  <c r="M281" i="21"/>
  <c r="O70" i="23" s="1"/>
  <c r="M372" i="21"/>
  <c r="O81" i="23" s="1"/>
  <c r="M491" i="21"/>
  <c r="O94" i="23" s="1"/>
  <c r="N550" i="21"/>
  <c r="P99" i="23" s="1"/>
  <c r="M465" i="21"/>
  <c r="O488" i="21"/>
  <c r="O474" i="21"/>
  <c r="W462" i="21"/>
  <c r="M477" i="21"/>
  <c r="O93" i="23" s="1"/>
  <c r="N474" i="21"/>
  <c r="M360" i="21"/>
  <c r="N360" i="21"/>
  <c r="N445" i="21"/>
  <c r="P87" i="23" s="1"/>
  <c r="O383" i="21"/>
  <c r="M386" i="21"/>
  <c r="O82" i="23" s="1"/>
  <c r="N369" i="21"/>
  <c r="O369" i="21"/>
  <c r="W357" i="21"/>
  <c r="N340" i="21"/>
  <c r="P75" i="23" s="1"/>
  <c r="N255" i="21"/>
  <c r="M255" i="21"/>
  <c r="N281" i="21"/>
  <c r="P70" i="23" s="1"/>
  <c r="O278" i="21"/>
  <c r="O264" i="21"/>
  <c r="N264" i="21"/>
  <c r="W252" i="21"/>
  <c r="M150" i="21"/>
  <c r="N173" i="21"/>
  <c r="O173" i="21"/>
  <c r="N159" i="21"/>
  <c r="O159" i="21"/>
  <c r="M57" i="21"/>
  <c r="O45" i="23" s="1"/>
  <c r="M71" i="21"/>
  <c r="O46" i="23" s="1"/>
  <c r="M45" i="21"/>
  <c r="AA13" i="21"/>
  <c r="P113" i="21"/>
  <c r="P533" i="21"/>
  <c r="P218" i="21"/>
  <c r="P323" i="21"/>
  <c r="O54" i="21"/>
  <c r="N54" i="21"/>
  <c r="P428" i="21"/>
  <c r="N68" i="21"/>
  <c r="O462" i="21"/>
  <c r="O252" i="21"/>
  <c r="O357" i="21"/>
  <c r="X432" i="21"/>
  <c r="X222" i="21"/>
  <c r="X537" i="21"/>
  <c r="X327" i="21"/>
  <c r="X117" i="21"/>
  <c r="O68" i="21"/>
  <c r="P312" i="21"/>
  <c r="P314" i="21"/>
  <c r="P209" i="21"/>
  <c r="P208" i="21"/>
  <c r="P313" i="21"/>
  <c r="P311" i="21"/>
  <c r="P206" i="21"/>
  <c r="P207" i="21"/>
  <c r="P518" i="21"/>
  <c r="O212" i="21"/>
  <c r="N109" i="21"/>
  <c r="N130" i="21" s="1"/>
  <c r="P98" i="21"/>
  <c r="P308" i="21"/>
  <c r="P413" i="21"/>
  <c r="N329" i="21"/>
  <c r="P76" i="23" s="1"/>
  <c r="N539" i="21"/>
  <c r="P100" i="23" s="1"/>
  <c r="N119" i="21"/>
  <c r="P52" i="23" s="1"/>
  <c r="P317" i="21"/>
  <c r="O107" i="21"/>
  <c r="N434" i="21"/>
  <c r="P88" i="23" s="1"/>
  <c r="O527" i="21"/>
  <c r="O529" i="21" s="1"/>
  <c r="O422" i="21"/>
  <c r="O424" i="21" s="1"/>
  <c r="P524" i="21"/>
  <c r="P521" i="21"/>
  <c r="P523" i="21"/>
  <c r="P522" i="21"/>
  <c r="P419" i="21"/>
  <c r="P418" i="21"/>
  <c r="P416" i="21"/>
  <c r="P417" i="21"/>
  <c r="O319" i="21"/>
  <c r="P485" i="21"/>
  <c r="P380" i="21"/>
  <c r="P275" i="21"/>
  <c r="P482" i="21"/>
  <c r="P377" i="21"/>
  <c r="P272" i="21"/>
  <c r="P379" i="21"/>
  <c r="P274" i="21"/>
  <c r="P483" i="21"/>
  <c r="P484" i="21"/>
  <c r="P378" i="21"/>
  <c r="P273" i="21"/>
  <c r="N147" i="21"/>
  <c r="N42" i="21"/>
  <c r="Z514" i="21" l="1" a="1"/>
  <c r="Z514" i="21" s="1"/>
  <c r="Z513" i="21" a="1"/>
  <c r="Z513" i="21" s="1"/>
  <c r="Z512" i="21" a="1"/>
  <c r="Z512" i="21" s="1"/>
  <c r="Z510" i="21" a="1"/>
  <c r="Z510" i="21" s="1"/>
  <c r="Z509" i="21" a="1"/>
  <c r="Z509" i="21" s="1"/>
  <c r="Z516" i="21" a="1"/>
  <c r="Z516" i="21" s="1"/>
  <c r="Z511" i="21" a="1"/>
  <c r="Z511" i="21" s="1"/>
  <c r="Z508" i="21" a="1"/>
  <c r="Z508" i="21" s="1"/>
  <c r="Z507" i="21" a="1"/>
  <c r="Z507" i="21" s="1"/>
  <c r="Z515" i="21" a="1"/>
  <c r="Z515" i="21" s="1"/>
  <c r="Z456" i="21" a="1"/>
  <c r="Z456" i="21" s="1"/>
  <c r="Z452" i="21" a="1"/>
  <c r="Z452" i="21" s="1"/>
  <c r="Z460" i="21" a="1"/>
  <c r="Z460" i="21" s="1"/>
  <c r="Z451" i="21" a="1"/>
  <c r="Z451" i="21" s="1"/>
  <c r="Z459" i="21" a="1"/>
  <c r="Z459" i="21" s="1"/>
  <c r="Z458" i="21" a="1"/>
  <c r="Z458" i="21" s="1"/>
  <c r="Z457" i="21" a="1"/>
  <c r="Z457" i="21" s="1"/>
  <c r="Z455" i="21" a="1"/>
  <c r="Z455" i="21" s="1"/>
  <c r="Z454" i="21" a="1"/>
  <c r="Z454" i="21" s="1"/>
  <c r="Z405" i="21" a="1"/>
  <c r="Z405" i="21" s="1"/>
  <c r="Z404" i="21" a="1"/>
  <c r="Z404" i="21" s="1"/>
  <c r="Z411" i="21" a="1"/>
  <c r="Z411" i="21" s="1"/>
  <c r="Z403" i="21" a="1"/>
  <c r="Z403" i="21" s="1"/>
  <c r="Z410" i="21" a="1"/>
  <c r="Z410" i="21" s="1"/>
  <c r="Z402" i="21" a="1"/>
  <c r="Z402" i="21" s="1"/>
  <c r="Z453" i="21" a="1"/>
  <c r="Z453" i="21" s="1"/>
  <c r="Z408" i="21" a="1"/>
  <c r="Z408" i="21" s="1"/>
  <c r="Z407" i="21" a="1"/>
  <c r="Z407" i="21" s="1"/>
  <c r="Z406" i="21" a="1"/>
  <c r="Z406" i="21" s="1"/>
  <c r="Z349" i="21" a="1"/>
  <c r="Z349" i="21" s="1"/>
  <c r="Z348" i="21" a="1"/>
  <c r="Z348" i="21" s="1"/>
  <c r="Z355" i="21" a="1"/>
  <c r="Z355" i="21" s="1"/>
  <c r="Z347" i="21" a="1"/>
  <c r="Z347" i="21" s="1"/>
  <c r="Z354" i="21" a="1"/>
  <c r="Z354" i="21" s="1"/>
  <c r="Z346" i="21" a="1"/>
  <c r="Z346" i="21" s="1"/>
  <c r="Z352" i="21" a="1"/>
  <c r="Z352" i="21" s="1"/>
  <c r="Z304" i="21" a="1"/>
  <c r="Z304" i="21" s="1"/>
  <c r="Z299" i="21" a="1"/>
  <c r="Z299" i="21" s="1"/>
  <c r="Z298" i="21" a="1"/>
  <c r="Z298" i="21" s="1"/>
  <c r="Z250" i="21" a="1"/>
  <c r="Z250" i="21" s="1"/>
  <c r="Z242" i="21" a="1"/>
  <c r="Z242" i="21" s="1"/>
  <c r="Z303" i="21" a="1"/>
  <c r="Z303" i="21" s="1"/>
  <c r="Z297" i="21" a="1"/>
  <c r="Z297" i="21" s="1"/>
  <c r="Z249" i="21" a="1"/>
  <c r="Z249" i="21" s="1"/>
  <c r="Z241" i="21" a="1"/>
  <c r="Z241" i="21" s="1"/>
  <c r="Z248" i="21" a="1"/>
  <c r="Z248" i="21" s="1"/>
  <c r="Z409" i="21" a="1"/>
  <c r="Z409" i="21" s="1"/>
  <c r="Z353" i="21" a="1"/>
  <c r="Z353" i="21" s="1"/>
  <c r="Z302" i="21" a="1"/>
  <c r="Z302" i="21" s="1"/>
  <c r="Z247" i="21" a="1"/>
  <c r="Z247" i="21" s="1"/>
  <c r="Z351" i="21" a="1"/>
  <c r="Z351" i="21" s="1"/>
  <c r="Z306" i="21" a="1"/>
  <c r="Z306" i="21" s="1"/>
  <c r="Z301" i="21" a="1"/>
  <c r="Z301" i="21" s="1"/>
  <c r="Z350" i="21" a="1"/>
  <c r="Z350" i="21" s="1"/>
  <c r="Z305" i="21" a="1"/>
  <c r="Z305" i="21" s="1"/>
  <c r="Z245" i="21" a="1"/>
  <c r="Z245" i="21" s="1"/>
  <c r="Z198" i="21" a="1"/>
  <c r="Z198" i="21" s="1"/>
  <c r="Z192" i="21" a="1"/>
  <c r="Z192" i="21" s="1"/>
  <c r="Z144" i="21" a="1"/>
  <c r="Z144" i="21" s="1"/>
  <c r="Z138" i="21" a="1"/>
  <c r="Z138" i="21" s="1"/>
  <c r="Z197" i="21" a="1"/>
  <c r="Z197" i="21" s="1"/>
  <c r="Z167" i="21"/>
  <c r="Z169" i="21"/>
  <c r="Z171" i="21"/>
  <c r="Z143" i="21" a="1"/>
  <c r="Z143" i="21" s="1"/>
  <c r="Z137" i="21" a="1"/>
  <c r="Z137" i="21" s="1"/>
  <c r="Z196" i="21" a="1"/>
  <c r="Z196" i="21" s="1"/>
  <c r="Z136" i="21" a="1"/>
  <c r="Z136" i="21" s="1"/>
  <c r="Z246" i="21" a="1"/>
  <c r="Z246" i="21" s="1"/>
  <c r="Z201" i="21" a="1"/>
  <c r="Z201" i="21" s="1"/>
  <c r="Z142" i="21" a="1"/>
  <c r="Z142" i="21" s="1"/>
  <c r="Z300" i="21" a="1"/>
  <c r="Z300" i="21" s="1"/>
  <c r="Z244" i="21" a="1"/>
  <c r="Z244" i="21" s="1"/>
  <c r="Z243" i="21" a="1"/>
  <c r="Z243" i="21" s="1"/>
  <c r="Z168" i="21"/>
  <c r="Z170" i="21"/>
  <c r="Z140" i="21" a="1"/>
  <c r="Z140" i="21" s="1"/>
  <c r="Z193" i="21" a="1"/>
  <c r="Z193" i="21" s="1"/>
  <c r="Z95" i="21" a="1"/>
  <c r="Z95" i="21" s="1"/>
  <c r="Z89" i="21" a="1"/>
  <c r="Z89" i="21" s="1"/>
  <c r="Z36" i="21" a="1"/>
  <c r="Z36" i="21" s="1"/>
  <c r="Z94" i="21" a="1"/>
  <c r="Z94" i="21" s="1"/>
  <c r="Z35" i="21" a="1"/>
  <c r="Z35" i="21" s="1"/>
  <c r="Z200" i="21" a="1"/>
  <c r="Z200" i="21" s="1"/>
  <c r="Z93" i="21" a="1"/>
  <c r="Z93" i="21" s="1"/>
  <c r="Z88" i="21" a="1"/>
  <c r="Z88" i="21" s="1"/>
  <c r="Z34" i="21" a="1"/>
  <c r="Z34" i="21" s="1"/>
  <c r="Z199" i="21" a="1"/>
  <c r="Z199" i="21" s="1"/>
  <c r="Z145" i="21" a="1"/>
  <c r="Z145" i="21" s="1"/>
  <c r="Z40" i="21" a="1"/>
  <c r="Z40" i="21" s="1"/>
  <c r="Z33" i="21" a="1"/>
  <c r="Z33" i="21" s="1"/>
  <c r="Z141" i="21" a="1"/>
  <c r="Z141" i="21" s="1"/>
  <c r="Z92" i="21" a="1"/>
  <c r="Z92" i="21" s="1"/>
  <c r="Z87" i="21" a="1"/>
  <c r="Z87" i="21" s="1"/>
  <c r="Z195" i="21" a="1"/>
  <c r="Z195" i="21" s="1"/>
  <c r="Z139" i="21" a="1"/>
  <c r="Z139" i="21" s="1"/>
  <c r="Z91" i="21" a="1"/>
  <c r="Z91" i="21" s="1"/>
  <c r="Z38" i="21" a="1"/>
  <c r="Z38" i="21" s="1"/>
  <c r="Z32" i="21" a="1"/>
  <c r="Z32" i="21" s="1"/>
  <c r="Z31" i="21" a="1"/>
  <c r="Z31" i="21" s="1"/>
  <c r="Z37" i="21" a="1"/>
  <c r="Z37" i="21" s="1"/>
  <c r="Z96" i="21" a="1"/>
  <c r="Z96" i="21" s="1"/>
  <c r="Z194" i="21" a="1"/>
  <c r="Z194" i="21" s="1"/>
  <c r="Z90" i="21" a="1"/>
  <c r="Z90" i="21" s="1"/>
  <c r="Z39" i="21" a="1"/>
  <c r="Z39" i="21" s="1"/>
  <c r="Z276" i="21"/>
  <c r="Z210" i="21"/>
  <c r="Z420" i="21"/>
  <c r="Z105" i="21"/>
  <c r="Z66" i="21"/>
  <c r="Z486" i="21"/>
  <c r="Z525" i="21"/>
  <c r="Z315" i="21"/>
  <c r="Z381" i="21"/>
  <c r="Z51" i="21" a="1"/>
  <c r="Z51" i="21" s="1"/>
  <c r="Z156" i="21" a="1"/>
  <c r="Z156" i="21" s="1"/>
  <c r="Z262" i="21" a="1"/>
  <c r="Z262" i="21" s="1"/>
  <c r="Z366" i="21" a="1"/>
  <c r="Z366" i="21" s="1"/>
  <c r="Z261" i="21" a="1"/>
  <c r="Z261" i="21" s="1"/>
  <c r="Z157" i="21" a="1"/>
  <c r="Z157" i="21" s="1"/>
  <c r="Z367" i="21" a="1"/>
  <c r="Z367" i="21" s="1"/>
  <c r="Z52" i="21" a="1"/>
  <c r="Z52" i="21" s="1"/>
  <c r="Z365" i="21" a="1"/>
  <c r="Z365" i="21" s="1"/>
  <c r="Z471" i="21" a="1"/>
  <c r="Z471" i="21" s="1"/>
  <c r="Z155" i="21" a="1"/>
  <c r="Z155" i="21" s="1"/>
  <c r="Z472" i="21" a="1"/>
  <c r="Z472" i="21" s="1"/>
  <c r="Z470" i="21" a="1"/>
  <c r="Z470" i="21" s="1"/>
  <c r="Z50" i="21" a="1"/>
  <c r="Z50" i="21" s="1"/>
  <c r="Z102" i="21"/>
  <c r="Z62" i="21"/>
  <c r="Z101" i="21"/>
  <c r="Z116" i="21" s="1"/>
  <c r="Z65" i="21"/>
  <c r="Z104" i="21"/>
  <c r="Z64" i="21"/>
  <c r="Z103" i="21"/>
  <c r="Z63" i="21"/>
  <c r="AA22" i="21"/>
  <c r="AA471" i="21" s="1" a="1"/>
  <c r="AA471" i="21" s="1"/>
  <c r="O44" i="23"/>
  <c r="P68" i="23"/>
  <c r="P80" i="23"/>
  <c r="O68" i="23"/>
  <c r="O92" i="23"/>
  <c r="O56" i="23"/>
  <c r="O80" i="23"/>
  <c r="Z115" i="21"/>
  <c r="P431" i="21"/>
  <c r="P536" i="21"/>
  <c r="Z325" i="21"/>
  <c r="Z430" i="21"/>
  <c r="Z114" i="21"/>
  <c r="Z219" i="21"/>
  <c r="Z429" i="21"/>
  <c r="Z534" i="21"/>
  <c r="Z535" i="21"/>
  <c r="Z220" i="21"/>
  <c r="Z324" i="21"/>
  <c r="Z414" i="21"/>
  <c r="Z99" i="21"/>
  <c r="P326" i="21"/>
  <c r="P116" i="21"/>
  <c r="P51" i="23"/>
  <c r="N221" i="21"/>
  <c r="N224" i="21" s="1"/>
  <c r="P64" i="23" s="1"/>
  <c r="AA14" i="21"/>
  <c r="AC78" i="23"/>
  <c r="AC90" i="23"/>
  <c r="AC54" i="23"/>
  <c r="AC66" i="23"/>
  <c r="AC42" i="23"/>
  <c r="Z204" i="21"/>
  <c r="Z203" i="21"/>
  <c r="Z309" i="21"/>
  <c r="Z519" i="21"/>
  <c r="O281" i="21"/>
  <c r="Q70" i="23" s="1"/>
  <c r="O477" i="21"/>
  <c r="Q93" i="23" s="1"/>
  <c r="O176" i="21"/>
  <c r="Q58" i="23" s="1"/>
  <c r="O372" i="21"/>
  <c r="Q81" i="23" s="1"/>
  <c r="O491" i="21"/>
  <c r="Q94" i="23" s="1"/>
  <c r="N176" i="21"/>
  <c r="P58" i="23" s="1"/>
  <c r="N267" i="21"/>
  <c r="P69" i="23" s="1"/>
  <c r="O267" i="21"/>
  <c r="Q69" i="23" s="1"/>
  <c r="O162" i="21"/>
  <c r="Q57" i="23" s="1"/>
  <c r="N162" i="21"/>
  <c r="P57" i="23" s="1"/>
  <c r="O386" i="21"/>
  <c r="Q82" i="23" s="1"/>
  <c r="O550" i="21"/>
  <c r="Q99" i="23" s="1"/>
  <c r="O465" i="21"/>
  <c r="N477" i="21"/>
  <c r="P488" i="21"/>
  <c r="P474" i="21"/>
  <c r="X462" i="21"/>
  <c r="P462" i="21"/>
  <c r="O360" i="21"/>
  <c r="O445" i="21"/>
  <c r="Q87" i="23" s="1"/>
  <c r="P383" i="21"/>
  <c r="P369" i="21"/>
  <c r="N372" i="21"/>
  <c r="X357" i="21"/>
  <c r="P357" i="21"/>
  <c r="O340" i="21"/>
  <c r="Q75" i="23" s="1"/>
  <c r="O255" i="21"/>
  <c r="P278" i="21"/>
  <c r="P264" i="21"/>
  <c r="X252" i="21"/>
  <c r="P252" i="21"/>
  <c r="N150" i="21"/>
  <c r="P159" i="21"/>
  <c r="P173" i="21"/>
  <c r="O71" i="21"/>
  <c r="Q46" i="23" s="1"/>
  <c r="O57" i="21"/>
  <c r="Q45" i="23" s="1"/>
  <c r="N57" i="21"/>
  <c r="P45" i="23" s="1"/>
  <c r="N71" i="21"/>
  <c r="P46" i="23" s="1"/>
  <c r="N45" i="21"/>
  <c r="AB13" i="21"/>
  <c r="Q462" i="21"/>
  <c r="Q357" i="21"/>
  <c r="Q252" i="21"/>
  <c r="Y432" i="21"/>
  <c r="Y222" i="21"/>
  <c r="Y537" i="21"/>
  <c r="Y327" i="21"/>
  <c r="Y117" i="21"/>
  <c r="O214" i="21"/>
  <c r="O235" i="21" s="1"/>
  <c r="Q63" i="23" s="1"/>
  <c r="Q314" i="21"/>
  <c r="Q312" i="21"/>
  <c r="Q209" i="21"/>
  <c r="Q311" i="21"/>
  <c r="Q313" i="21"/>
  <c r="Q206" i="21"/>
  <c r="Q208" i="21"/>
  <c r="Q207" i="21"/>
  <c r="Q518" i="21"/>
  <c r="P68" i="21"/>
  <c r="P212" i="21"/>
  <c r="O109" i="21"/>
  <c r="Q308" i="21"/>
  <c r="Q98" i="21"/>
  <c r="Q413" i="21"/>
  <c r="O434" i="21"/>
  <c r="Q88" i="23" s="1"/>
  <c r="O539" i="21"/>
  <c r="Q100" i="23" s="1"/>
  <c r="O329" i="21"/>
  <c r="Q76" i="23" s="1"/>
  <c r="O119" i="21"/>
  <c r="Q52" i="23" s="1"/>
  <c r="Q422" i="21"/>
  <c r="Q317" i="21"/>
  <c r="Q527" i="21"/>
  <c r="P107" i="21"/>
  <c r="P527" i="21"/>
  <c r="P529" i="21" s="1"/>
  <c r="P422" i="21"/>
  <c r="P424" i="21" s="1"/>
  <c r="Q524" i="21"/>
  <c r="Q522" i="21"/>
  <c r="Q521" i="21"/>
  <c r="Q523" i="21"/>
  <c r="Q417" i="21"/>
  <c r="Q418" i="21"/>
  <c r="Q416" i="21"/>
  <c r="Q419" i="21"/>
  <c r="Q116" i="21"/>
  <c r="P319" i="21"/>
  <c r="Q482" i="21"/>
  <c r="Q377" i="21"/>
  <c r="Q272" i="21"/>
  <c r="Q485" i="21"/>
  <c r="Q380" i="21"/>
  <c r="Q275" i="21"/>
  <c r="Q379" i="21"/>
  <c r="Q274" i="21"/>
  <c r="Q483" i="21"/>
  <c r="Q484" i="21"/>
  <c r="Q378" i="21"/>
  <c r="Q273" i="21"/>
  <c r="O147" i="21"/>
  <c r="O42" i="21"/>
  <c r="P54" i="21"/>
  <c r="AA512" i="21" l="1" a="1"/>
  <c r="AA512" i="21" s="1"/>
  <c r="AA511" i="21" a="1"/>
  <c r="AA511" i="21" s="1"/>
  <c r="AA510" i="21" a="1"/>
  <c r="AA510" i="21" s="1"/>
  <c r="AA516" i="21" a="1"/>
  <c r="AA516" i="21" s="1"/>
  <c r="AA508" i="21" a="1"/>
  <c r="AA508" i="21" s="1"/>
  <c r="AA515" i="21" a="1"/>
  <c r="AA515" i="21" s="1"/>
  <c r="AA507" i="21" a="1"/>
  <c r="AA507" i="21" s="1"/>
  <c r="AA514" i="21" a="1"/>
  <c r="AA514" i="21" s="1"/>
  <c r="AA513" i="21" a="1"/>
  <c r="AA513" i="21" s="1"/>
  <c r="AA509" i="21" a="1"/>
  <c r="AA509" i="21" s="1"/>
  <c r="AA454" i="21" a="1"/>
  <c r="AA454" i="21" s="1"/>
  <c r="AA459" i="21" a="1"/>
  <c r="AA459" i="21" s="1"/>
  <c r="AA451" i="21" a="1"/>
  <c r="AA451" i="21" s="1"/>
  <c r="AA452" i="21" a="1"/>
  <c r="AA452" i="21" s="1"/>
  <c r="AA460" i="21" a="1"/>
  <c r="AA460" i="21" s="1"/>
  <c r="AA458" i="21" a="1"/>
  <c r="AA458" i="21" s="1"/>
  <c r="AA457" i="21" a="1"/>
  <c r="AA457" i="21" s="1"/>
  <c r="AA456" i="21" a="1"/>
  <c r="AA456" i="21" s="1"/>
  <c r="AA455" i="21" a="1"/>
  <c r="AA455" i="21" s="1"/>
  <c r="AA411" i="21" a="1"/>
  <c r="AA411" i="21" s="1"/>
  <c r="AA403" i="21" a="1"/>
  <c r="AA403" i="21" s="1"/>
  <c r="AA410" i="21" a="1"/>
  <c r="AA410" i="21" s="1"/>
  <c r="AA402" i="21" a="1"/>
  <c r="AA402" i="21" s="1"/>
  <c r="AA409" i="21" a="1"/>
  <c r="AA409" i="21" s="1"/>
  <c r="AA408" i="21" a="1"/>
  <c r="AA408" i="21" s="1"/>
  <c r="AA453" i="21" a="1"/>
  <c r="AA453" i="21" s="1"/>
  <c r="AA406" i="21" a="1"/>
  <c r="AA406" i="21" s="1"/>
  <c r="AA355" i="21" a="1"/>
  <c r="AA355" i="21" s="1"/>
  <c r="AA347" i="21" a="1"/>
  <c r="AA347" i="21" s="1"/>
  <c r="AA354" i="21" a="1"/>
  <c r="AA354" i="21" s="1"/>
  <c r="AA346" i="21" a="1"/>
  <c r="AA346" i="21" s="1"/>
  <c r="AA353" i="21" a="1"/>
  <c r="AA353" i="21" s="1"/>
  <c r="AA407" i="21" a="1"/>
  <c r="AA407" i="21" s="1"/>
  <c r="AA352" i="21" a="1"/>
  <c r="AA352" i="21" s="1"/>
  <c r="AA405" i="21" a="1"/>
  <c r="AA405" i="21" s="1"/>
  <c r="AA404" i="21" a="1"/>
  <c r="AA404" i="21" s="1"/>
  <c r="AA350" i="21" a="1"/>
  <c r="AA350" i="21" s="1"/>
  <c r="AA305" i="21" a="1"/>
  <c r="AA305" i="21" s="1"/>
  <c r="AA351" i="21" a="1"/>
  <c r="AA351" i="21" s="1"/>
  <c r="AA300" i="21" a="1"/>
  <c r="AA300" i="21" s="1"/>
  <c r="AA248" i="21" a="1"/>
  <c r="AA248" i="21" s="1"/>
  <c r="AA349" i="21" a="1"/>
  <c r="AA349" i="21" s="1"/>
  <c r="AA304" i="21" a="1"/>
  <c r="AA304" i="21" s="1"/>
  <c r="AA299" i="21" a="1"/>
  <c r="AA299" i="21" s="1"/>
  <c r="AA247" i="21" a="1"/>
  <c r="AA247" i="21" s="1"/>
  <c r="AA348" i="21" a="1"/>
  <c r="AA348" i="21" s="1"/>
  <c r="AA303" i="21" a="1"/>
  <c r="AA303" i="21" s="1"/>
  <c r="AA298" i="21" a="1"/>
  <c r="AA298" i="21" s="1"/>
  <c r="AA246" i="21" a="1"/>
  <c r="AA246" i="21" s="1"/>
  <c r="AA297" i="21" a="1"/>
  <c r="AA297" i="21" s="1"/>
  <c r="AA245" i="21" a="1"/>
  <c r="AA245" i="21" s="1"/>
  <c r="AA302" i="21" a="1"/>
  <c r="AA302" i="21" s="1"/>
  <c r="AA243" i="21" a="1"/>
  <c r="AA243" i="21" s="1"/>
  <c r="AA249" i="21" a="1"/>
  <c r="AA249" i="21" s="1"/>
  <c r="AA244" i="21" a="1"/>
  <c r="AA244" i="21" s="1"/>
  <c r="AA198" i="21" a="1"/>
  <c r="AA198" i="21" s="1"/>
  <c r="AA193" i="21" a="1"/>
  <c r="AA193" i="21" s="1"/>
  <c r="AA306" i="21" a="1"/>
  <c r="AA306" i="21" s="1"/>
  <c r="AA242" i="21" a="1"/>
  <c r="AA242" i="21" s="1"/>
  <c r="AA140" i="21" a="1"/>
  <c r="AA140" i="21" s="1"/>
  <c r="AA301" i="21" a="1"/>
  <c r="AA301" i="21" s="1"/>
  <c r="AA241" i="21" a="1"/>
  <c r="AA241" i="21" s="1"/>
  <c r="AA197" i="21" a="1"/>
  <c r="AA197" i="21" s="1"/>
  <c r="AA192" i="21" a="1"/>
  <c r="AA192" i="21" s="1"/>
  <c r="AA167" i="21"/>
  <c r="AA169" i="21"/>
  <c r="AA171" i="21"/>
  <c r="AA145" i="21" a="1"/>
  <c r="AA145" i="21" s="1"/>
  <c r="AA139" i="21" a="1"/>
  <c r="AA139" i="21" s="1"/>
  <c r="AA138" i="21" a="1"/>
  <c r="AA138" i="21" s="1"/>
  <c r="AA195" i="21" a="1"/>
  <c r="AA195" i="21" s="1"/>
  <c r="AA143" i="21" a="1"/>
  <c r="AA143" i="21" s="1"/>
  <c r="AA196" i="21" a="1"/>
  <c r="AA196" i="21" s="1"/>
  <c r="AA168" i="21"/>
  <c r="AA142" i="21" a="1"/>
  <c r="AA142" i="21" s="1"/>
  <c r="AA91" i="21" a="1"/>
  <c r="AA91" i="21" s="1"/>
  <c r="AA194" i="21" a="1"/>
  <c r="AA194" i="21" s="1"/>
  <c r="AA141" i="21" a="1"/>
  <c r="AA141" i="21" s="1"/>
  <c r="AA95" i="21" a="1"/>
  <c r="AA95" i="21" s="1"/>
  <c r="AA90" i="21" a="1"/>
  <c r="AA90" i="21" s="1"/>
  <c r="AA39" i="21" a="1"/>
  <c r="AA39" i="21" s="1"/>
  <c r="AA32" i="21" a="1"/>
  <c r="AA32" i="21" s="1"/>
  <c r="AA137" i="21" a="1"/>
  <c r="AA137" i="21" s="1"/>
  <c r="AA89" i="21" a="1"/>
  <c r="AA89" i="21" s="1"/>
  <c r="AA31" i="21" a="1"/>
  <c r="AA31" i="21" s="1"/>
  <c r="AA170" i="21"/>
  <c r="AA136" i="21" a="1"/>
  <c r="AA136" i="21" s="1"/>
  <c r="AA94" i="21" a="1"/>
  <c r="AA94" i="21" s="1"/>
  <c r="AA88" i="21" a="1"/>
  <c r="AA88" i="21" s="1"/>
  <c r="AA38" i="21" a="1"/>
  <c r="AA38" i="21" s="1"/>
  <c r="AA37" i="21" a="1"/>
  <c r="AA37" i="21" s="1"/>
  <c r="AA250" i="21" a="1"/>
  <c r="AA250" i="21" s="1"/>
  <c r="AA201" i="21" a="1"/>
  <c r="AA201" i="21" s="1"/>
  <c r="AA93" i="21" a="1"/>
  <c r="AA93" i="21" s="1"/>
  <c r="AA87" i="21" a="1"/>
  <c r="AA87" i="21" s="1"/>
  <c r="AA200" i="21" a="1"/>
  <c r="AA200" i="21" s="1"/>
  <c r="AA92" i="21" a="1"/>
  <c r="AA92" i="21" s="1"/>
  <c r="AA35" i="21" a="1"/>
  <c r="AA35" i="21" s="1"/>
  <c r="AA96" i="21" a="1"/>
  <c r="AA96" i="21" s="1"/>
  <c r="AA144" i="21" a="1"/>
  <c r="AA144" i="21" s="1"/>
  <c r="AA40" i="21" a="1"/>
  <c r="AA40" i="21" s="1"/>
  <c r="AA199" i="21" a="1"/>
  <c r="AA199" i="21" s="1"/>
  <c r="AA36" i="21" a="1"/>
  <c r="AA36" i="21" s="1"/>
  <c r="AA34" i="21" a="1"/>
  <c r="AA34" i="21" s="1"/>
  <c r="AA33" i="21" a="1"/>
  <c r="AA33" i="21" s="1"/>
  <c r="AA276" i="21"/>
  <c r="AA105" i="21"/>
  <c r="AA315" i="21"/>
  <c r="AA210" i="21"/>
  <c r="AA381" i="21"/>
  <c r="AA486" i="21"/>
  <c r="AA525" i="21"/>
  <c r="AA66" i="21"/>
  <c r="AA420" i="21"/>
  <c r="AA262" i="21" a="1"/>
  <c r="AA262" i="21" s="1"/>
  <c r="Q431" i="21"/>
  <c r="AA50" i="21" a="1"/>
  <c r="AA50" i="21" s="1"/>
  <c r="AA52" i="21" a="1"/>
  <c r="AA52" i="21" s="1"/>
  <c r="AA470" i="21" a="1"/>
  <c r="AA470" i="21" s="1"/>
  <c r="AA51" i="21" a="1"/>
  <c r="AA51" i="21" s="1"/>
  <c r="AA260" i="21" a="1"/>
  <c r="AA260" i="21" s="1"/>
  <c r="AA261" i="21" a="1"/>
  <c r="AA261" i="21" s="1"/>
  <c r="AA156" i="21" a="1"/>
  <c r="AA156" i="21" s="1"/>
  <c r="AA365" i="21" a="1"/>
  <c r="AA365" i="21" s="1"/>
  <c r="AA157" i="21" a="1"/>
  <c r="AA157" i="21" s="1"/>
  <c r="AA472" i="21" a="1"/>
  <c r="AA472" i="21" s="1"/>
  <c r="AA366" i="21" a="1"/>
  <c r="AA366" i="21" s="1"/>
  <c r="AA367" i="21" a="1"/>
  <c r="AA367" i="21" s="1"/>
  <c r="AA155" i="21" a="1"/>
  <c r="AA155" i="21" s="1"/>
  <c r="AA65" i="21"/>
  <c r="AA104" i="21"/>
  <c r="AA64" i="21"/>
  <c r="AA103" i="21"/>
  <c r="AA63" i="21"/>
  <c r="AA102" i="21"/>
  <c r="AA62" i="21"/>
  <c r="AA101" i="21"/>
  <c r="AB22" i="21"/>
  <c r="AB367" i="21" s="1" a="1"/>
  <c r="AB367" i="21" s="1"/>
  <c r="Q536" i="21"/>
  <c r="Q326" i="21"/>
  <c r="P44" i="23"/>
  <c r="Q92" i="23"/>
  <c r="P56" i="23"/>
  <c r="Q68" i="23"/>
  <c r="Q80" i="23"/>
  <c r="AA114" i="21"/>
  <c r="AA116" i="21"/>
  <c r="AA324" i="21"/>
  <c r="AA115" i="21"/>
  <c r="AA219" i="21"/>
  <c r="AA221" i="21"/>
  <c r="AA325" i="21"/>
  <c r="AA535" i="21"/>
  <c r="AA220" i="21"/>
  <c r="AA431" i="21"/>
  <c r="AA429" i="21"/>
  <c r="AA430" i="21"/>
  <c r="AA534" i="21"/>
  <c r="AA326" i="21"/>
  <c r="AA536" i="21"/>
  <c r="AA99" i="21"/>
  <c r="AA414" i="21"/>
  <c r="AA204" i="21"/>
  <c r="AA309" i="21"/>
  <c r="AB14" i="21"/>
  <c r="AD78" i="23"/>
  <c r="AD90" i="23"/>
  <c r="AD66" i="23"/>
  <c r="AD42" i="23"/>
  <c r="AD54" i="23"/>
  <c r="AA519" i="21"/>
  <c r="AA203" i="21"/>
  <c r="P93" i="23"/>
  <c r="P81" i="23"/>
  <c r="P162" i="21"/>
  <c r="R57" i="23" s="1"/>
  <c r="P267" i="21"/>
  <c r="R69" i="23" s="1"/>
  <c r="P176" i="21"/>
  <c r="R58" i="23" s="1"/>
  <c r="P372" i="21"/>
  <c r="R81" i="23" s="1"/>
  <c r="P281" i="21"/>
  <c r="R70" i="23" s="1"/>
  <c r="P386" i="21"/>
  <c r="R82" i="23" s="1"/>
  <c r="P477" i="21"/>
  <c r="R93" i="23" s="1"/>
  <c r="P491" i="21"/>
  <c r="R94" i="23" s="1"/>
  <c r="P550" i="21"/>
  <c r="R99" i="23" s="1"/>
  <c r="P465" i="21"/>
  <c r="Q465" i="21"/>
  <c r="R465" i="21"/>
  <c r="Q488" i="21"/>
  <c r="Q474" i="21"/>
  <c r="Y462" i="21"/>
  <c r="P360" i="21"/>
  <c r="P445" i="21"/>
  <c r="R87" i="23" s="1"/>
  <c r="Q360" i="21"/>
  <c r="R360" i="21"/>
  <c r="Q383" i="21"/>
  <c r="Q369" i="21"/>
  <c r="Y357" i="21"/>
  <c r="Q255" i="21"/>
  <c r="P340" i="21"/>
  <c r="R75" i="23" s="1"/>
  <c r="P255" i="21"/>
  <c r="R255" i="21"/>
  <c r="Q278" i="21"/>
  <c r="Q264" i="21"/>
  <c r="Y252" i="21"/>
  <c r="O150" i="21"/>
  <c r="Q173" i="21"/>
  <c r="Q159" i="21"/>
  <c r="P71" i="21"/>
  <c r="R46" i="23" s="1"/>
  <c r="P57" i="21"/>
  <c r="R45" i="23" s="1"/>
  <c r="O45" i="21"/>
  <c r="AC13" i="21"/>
  <c r="Q533" i="21"/>
  <c r="Q323" i="21"/>
  <c r="Q113" i="21"/>
  <c r="Q428" i="21"/>
  <c r="Q218" i="21"/>
  <c r="R323" i="21"/>
  <c r="R218" i="21"/>
  <c r="R113" i="21"/>
  <c r="R533" i="21"/>
  <c r="R428" i="21"/>
  <c r="Z432" i="21"/>
  <c r="Z222" i="21"/>
  <c r="Z537" i="21"/>
  <c r="Z327" i="21"/>
  <c r="Z117" i="21"/>
  <c r="R314" i="21"/>
  <c r="R312" i="21"/>
  <c r="R209" i="21"/>
  <c r="R311" i="21"/>
  <c r="R208" i="21"/>
  <c r="R313" i="21"/>
  <c r="R206" i="21"/>
  <c r="R207" i="21"/>
  <c r="P214" i="21"/>
  <c r="P235" i="21" s="1"/>
  <c r="R63" i="23" s="1"/>
  <c r="Q68" i="21"/>
  <c r="Q212" i="21"/>
  <c r="Q214" i="21" s="1"/>
  <c r="Q235" i="21" s="1"/>
  <c r="S63" i="23" s="1"/>
  <c r="O130" i="21"/>
  <c r="P109" i="21"/>
  <c r="Q107" i="21"/>
  <c r="R308" i="21"/>
  <c r="R98" i="21"/>
  <c r="R413" i="21"/>
  <c r="R518" i="21"/>
  <c r="P329" i="21"/>
  <c r="R76" i="23" s="1"/>
  <c r="P119" i="21"/>
  <c r="R52" i="23" s="1"/>
  <c r="R422" i="21"/>
  <c r="R317" i="21"/>
  <c r="R527" i="21"/>
  <c r="P434" i="21"/>
  <c r="R88" i="23" s="1"/>
  <c r="P539" i="21"/>
  <c r="R100" i="23" s="1"/>
  <c r="R521" i="21"/>
  <c r="R523" i="21"/>
  <c r="R522" i="21"/>
  <c r="R524" i="21"/>
  <c r="R417" i="21"/>
  <c r="R416" i="21"/>
  <c r="R431" i="21" s="1"/>
  <c r="R419" i="21"/>
  <c r="R418" i="21"/>
  <c r="Q529" i="21"/>
  <c r="Q424" i="21"/>
  <c r="Q319" i="21"/>
  <c r="R379" i="21"/>
  <c r="R274" i="21"/>
  <c r="R272" i="21"/>
  <c r="R483" i="21"/>
  <c r="R377" i="21"/>
  <c r="R484" i="21"/>
  <c r="R482" i="21"/>
  <c r="R378" i="21"/>
  <c r="R273" i="21"/>
  <c r="R485" i="21"/>
  <c r="R380" i="21"/>
  <c r="R275" i="21"/>
  <c r="P147" i="21"/>
  <c r="P42" i="21"/>
  <c r="Q54" i="21"/>
  <c r="AB510" i="21" l="1" a="1"/>
  <c r="AB510" i="21" s="1"/>
  <c r="AB509" i="21" a="1"/>
  <c r="AB509" i="21" s="1"/>
  <c r="AB516" i="21" a="1"/>
  <c r="AB516" i="21" s="1"/>
  <c r="AB508" i="21" a="1"/>
  <c r="AB508" i="21" s="1"/>
  <c r="AB514" i="21" a="1"/>
  <c r="AB514" i="21" s="1"/>
  <c r="AB513" i="21" a="1"/>
  <c r="AB513" i="21" s="1"/>
  <c r="AB512" i="21" a="1"/>
  <c r="AB512" i="21" s="1"/>
  <c r="AB511" i="21" a="1"/>
  <c r="AB511" i="21" s="1"/>
  <c r="AB507" i="21" a="1"/>
  <c r="AB507" i="21" s="1"/>
  <c r="AB460" i="21" a="1"/>
  <c r="AB460" i="21" s="1"/>
  <c r="AB452" i="21" a="1"/>
  <c r="AB452" i="21" s="1"/>
  <c r="AB457" i="21" a="1"/>
  <c r="AB457" i="21" s="1"/>
  <c r="AB515" i="21" a="1"/>
  <c r="AB515" i="21" s="1"/>
  <c r="AB453" i="21" a="1"/>
  <c r="AB453" i="21" s="1"/>
  <c r="AB451" i="21" a="1"/>
  <c r="AB451" i="21" s="1"/>
  <c r="AB459" i="21" a="1"/>
  <c r="AB459" i="21" s="1"/>
  <c r="AB458" i="21" a="1"/>
  <c r="AB458" i="21" s="1"/>
  <c r="AB456" i="21" a="1"/>
  <c r="AB456" i="21" s="1"/>
  <c r="AB455" i="21" a="1"/>
  <c r="AB455" i="21" s="1"/>
  <c r="AB409" i="21" a="1"/>
  <c r="AB409" i="21" s="1"/>
  <c r="AB408" i="21" a="1"/>
  <c r="AB408" i="21" s="1"/>
  <c r="AB407" i="21" a="1"/>
  <c r="AB407" i="21" s="1"/>
  <c r="AB454" i="21" a="1"/>
  <c r="AB454" i="21" s="1"/>
  <c r="AB406" i="21" a="1"/>
  <c r="AB406" i="21" s="1"/>
  <c r="AB404" i="21" a="1"/>
  <c r="AB404" i="21" s="1"/>
  <c r="AB410" i="21" a="1"/>
  <c r="AB410" i="21" s="1"/>
  <c r="AB405" i="21" a="1"/>
  <c r="AB405" i="21" s="1"/>
  <c r="AB353" i="21" a="1"/>
  <c r="AB353" i="21" s="1"/>
  <c r="AB403" i="21" a="1"/>
  <c r="AB403" i="21" s="1"/>
  <c r="AB352" i="21" a="1"/>
  <c r="AB352" i="21" s="1"/>
  <c r="AB402" i="21" a="1"/>
  <c r="AB402" i="21" s="1"/>
  <c r="AB351" i="21" a="1"/>
  <c r="AB351" i="21" s="1"/>
  <c r="AB350" i="21" a="1"/>
  <c r="AB350" i="21" s="1"/>
  <c r="AB348" i="21" a="1"/>
  <c r="AB348" i="21" s="1"/>
  <c r="AB346" i="21" a="1"/>
  <c r="AB346" i="21" s="1"/>
  <c r="AB306" i="21" a="1"/>
  <c r="AB306" i="21" s="1"/>
  <c r="AB300" i="21" a="1"/>
  <c r="AB300" i="21" s="1"/>
  <c r="AB246" i="21" a="1"/>
  <c r="AB246" i="21" s="1"/>
  <c r="AB305" i="21" a="1"/>
  <c r="AB305" i="21" s="1"/>
  <c r="AB245" i="21" a="1"/>
  <c r="AB245" i="21" s="1"/>
  <c r="AB411" i="21" a="1"/>
  <c r="AB411" i="21" s="1"/>
  <c r="AB304" i="21" a="1"/>
  <c r="AB304" i="21" s="1"/>
  <c r="AB299" i="21" a="1"/>
  <c r="AB299" i="21" s="1"/>
  <c r="AB244" i="21" a="1"/>
  <c r="AB244" i="21" s="1"/>
  <c r="AB355" i="21" a="1"/>
  <c r="AB355" i="21" s="1"/>
  <c r="AB243" i="21" a="1"/>
  <c r="AB243" i="21" s="1"/>
  <c r="AB354" i="21" a="1"/>
  <c r="AB354" i="21" s="1"/>
  <c r="AB303" i="21" a="1"/>
  <c r="AB303" i="21" s="1"/>
  <c r="AB298" i="21" a="1"/>
  <c r="AB298" i="21" s="1"/>
  <c r="AB349" i="21" a="1"/>
  <c r="AB349" i="21" s="1"/>
  <c r="AB302" i="21" a="1"/>
  <c r="AB302" i="21" s="1"/>
  <c r="AB297" i="21" a="1"/>
  <c r="AB297" i="21" s="1"/>
  <c r="AB249" i="21" a="1"/>
  <c r="AB249" i="21" s="1"/>
  <c r="AB241" i="21" a="1"/>
  <c r="AB241" i="21" s="1"/>
  <c r="AB301" i="21" a="1"/>
  <c r="AB301" i="21" s="1"/>
  <c r="AB199" i="21" a="1"/>
  <c r="AB199" i="21" s="1"/>
  <c r="AB194" i="21" a="1"/>
  <c r="AB194" i="21" s="1"/>
  <c r="AB143" i="21" a="1"/>
  <c r="AB143" i="21" s="1"/>
  <c r="AB137" i="21" a="1"/>
  <c r="AB137" i="21" s="1"/>
  <c r="AB193" i="21" a="1"/>
  <c r="AB193" i="21" s="1"/>
  <c r="AB136" i="21" a="1"/>
  <c r="AB136" i="21" s="1"/>
  <c r="AB250" i="21" a="1"/>
  <c r="AB250" i="21" s="1"/>
  <c r="AB198" i="21" a="1"/>
  <c r="AB198" i="21" s="1"/>
  <c r="AB192" i="21" a="1"/>
  <c r="AB192" i="21" s="1"/>
  <c r="AB142" i="21" a="1"/>
  <c r="AB142" i="21" s="1"/>
  <c r="AB248" i="21" a="1"/>
  <c r="AB248" i="21" s="1"/>
  <c r="AB197" i="21" a="1"/>
  <c r="AB197" i="21" s="1"/>
  <c r="AB167" i="21"/>
  <c r="AB169" i="21"/>
  <c r="AB171" i="21"/>
  <c r="AB141" i="21" a="1"/>
  <c r="AB141" i="21" s="1"/>
  <c r="AB247" i="21" a="1"/>
  <c r="AB247" i="21" s="1"/>
  <c r="AB242" i="21" a="1"/>
  <c r="AB242" i="21" s="1"/>
  <c r="AB201" i="21" a="1"/>
  <c r="AB201" i="21" s="1"/>
  <c r="AB139" i="21" a="1"/>
  <c r="AB139" i="21" s="1"/>
  <c r="AB200" i="21" a="1"/>
  <c r="AB200" i="21" s="1"/>
  <c r="AB92" i="21" a="1"/>
  <c r="AB92" i="21" s="1"/>
  <c r="AB168" i="21"/>
  <c r="AB96" i="21" a="1"/>
  <c r="AB96" i="21" s="1"/>
  <c r="AB37" i="21" a="1"/>
  <c r="AB37" i="21" s="1"/>
  <c r="AB196" i="21" a="1"/>
  <c r="AB196" i="21" s="1"/>
  <c r="AB145" i="21" a="1"/>
  <c r="AB145" i="21" s="1"/>
  <c r="AB91" i="21" a="1"/>
  <c r="AB91" i="21" s="1"/>
  <c r="AB36" i="21" a="1"/>
  <c r="AB36" i="21" s="1"/>
  <c r="AB195" i="21" a="1"/>
  <c r="AB195" i="21" s="1"/>
  <c r="AB144" i="21" a="1"/>
  <c r="AB144" i="21" s="1"/>
  <c r="AB95" i="21" a="1"/>
  <c r="AB95" i="21" s="1"/>
  <c r="AB90" i="21" a="1"/>
  <c r="AB90" i="21" s="1"/>
  <c r="AB35" i="21" a="1"/>
  <c r="AB35" i="21" s="1"/>
  <c r="AB170" i="21"/>
  <c r="AB140" i="21" a="1"/>
  <c r="AB140" i="21" s="1"/>
  <c r="AB94" i="21" a="1"/>
  <c r="AB94" i="21" s="1"/>
  <c r="AB89" i="21" a="1"/>
  <c r="AB89" i="21" s="1"/>
  <c r="AB34" i="21" a="1"/>
  <c r="AB34" i="21" s="1"/>
  <c r="AB347" i="21" a="1"/>
  <c r="AB347" i="21" s="1"/>
  <c r="AB88" i="21" a="1"/>
  <c r="AB88" i="21" s="1"/>
  <c r="AB138" i="21" a="1"/>
  <c r="AB138" i="21" s="1"/>
  <c r="AB93" i="21" a="1"/>
  <c r="AB93" i="21" s="1"/>
  <c r="AB87" i="21" a="1"/>
  <c r="AB87" i="21" s="1"/>
  <c r="AB40" i="21" a="1"/>
  <c r="AB40" i="21" s="1"/>
  <c r="AB32" i="21" a="1"/>
  <c r="AB32" i="21" s="1"/>
  <c r="AB33" i="21" a="1"/>
  <c r="AB33" i="21" s="1"/>
  <c r="AB31" i="21" a="1"/>
  <c r="AB31" i="21" s="1"/>
  <c r="AB38" i="21" a="1"/>
  <c r="AB38" i="21" s="1"/>
  <c r="AB39" i="21" a="1"/>
  <c r="AB39" i="21" s="1"/>
  <c r="AB276" i="21"/>
  <c r="AB105" i="21"/>
  <c r="AB420" i="21"/>
  <c r="AB315" i="21"/>
  <c r="AB525" i="21"/>
  <c r="AB486" i="21"/>
  <c r="AB66" i="21"/>
  <c r="AB210" i="21"/>
  <c r="AB381" i="21"/>
  <c r="AB157" i="21" a="1"/>
  <c r="AB157" i="21" s="1"/>
  <c r="AB261" i="21" a="1"/>
  <c r="AB261" i="21" s="1"/>
  <c r="AB156" i="21" a="1"/>
  <c r="AB156" i="21" s="1"/>
  <c r="AB155" i="21" a="1"/>
  <c r="AB155" i="21" s="1"/>
  <c r="AB472" i="21" a="1"/>
  <c r="AB472" i="21" s="1"/>
  <c r="AB365" i="21" a="1"/>
  <c r="AB365" i="21" s="1"/>
  <c r="AB51" i="21" a="1"/>
  <c r="AB51" i="21" s="1"/>
  <c r="AB52" i="21" a="1"/>
  <c r="AB52" i="21" s="1"/>
  <c r="AB50" i="21" a="1"/>
  <c r="AB50" i="21" s="1"/>
  <c r="R536" i="21"/>
  <c r="R326" i="21"/>
  <c r="AB260" i="21" a="1"/>
  <c r="AB260" i="21" s="1"/>
  <c r="AB470" i="21" a="1"/>
  <c r="AB470" i="21" s="1"/>
  <c r="AB366" i="21" a="1"/>
  <c r="AB366" i="21" s="1"/>
  <c r="AB471" i="21" a="1"/>
  <c r="AB471" i="21" s="1"/>
  <c r="AB262" i="21" a="1"/>
  <c r="AB262" i="21" s="1"/>
  <c r="AB65" i="21"/>
  <c r="AB64" i="21"/>
  <c r="AB104" i="21"/>
  <c r="AB63" i="21"/>
  <c r="AB103" i="21"/>
  <c r="AB62" i="21"/>
  <c r="AB101" i="21"/>
  <c r="AB102" i="21"/>
  <c r="AC22" i="21"/>
  <c r="AC260" i="21" s="1" a="1"/>
  <c r="AC260" i="21" s="1"/>
  <c r="S68" i="23"/>
  <c r="T80" i="23"/>
  <c r="S92" i="23"/>
  <c r="T68" i="23"/>
  <c r="S80" i="23"/>
  <c r="R92" i="23"/>
  <c r="R68" i="23"/>
  <c r="T92" i="23"/>
  <c r="R80" i="23"/>
  <c r="AB536" i="21"/>
  <c r="AB116" i="21"/>
  <c r="AB115" i="21"/>
  <c r="AB219" i="21"/>
  <c r="AB326" i="21"/>
  <c r="AB430" i="21"/>
  <c r="AB534" i="21"/>
  <c r="AB221" i="21"/>
  <c r="AB429" i="21"/>
  <c r="AB220" i="21"/>
  <c r="AB535" i="21"/>
  <c r="AB431" i="21"/>
  <c r="AB114" i="21"/>
  <c r="AB203" i="21"/>
  <c r="AB309" i="21"/>
  <c r="AC14" i="21"/>
  <c r="AE66" i="23"/>
  <c r="AE42" i="23"/>
  <c r="AE90" i="23"/>
  <c r="AE78" i="23"/>
  <c r="AE54" i="23"/>
  <c r="AB414" i="21"/>
  <c r="AB204" i="21"/>
  <c r="AB519" i="21"/>
  <c r="Q51" i="23"/>
  <c r="O221" i="21"/>
  <c r="O224" i="21" s="1"/>
  <c r="Q64" i="23" s="1"/>
  <c r="AB99" i="21"/>
  <c r="AB324" i="21"/>
  <c r="AB325" i="21"/>
  <c r="Q44" i="23"/>
  <c r="Q56" i="23"/>
  <c r="Q477" i="21"/>
  <c r="S93" i="23" s="1"/>
  <c r="Q491" i="21"/>
  <c r="S94" i="23" s="1"/>
  <c r="Q162" i="21"/>
  <c r="S57" i="23" s="1"/>
  <c r="Q267" i="21"/>
  <c r="S69" i="23" s="1"/>
  <c r="Q176" i="21"/>
  <c r="S58" i="23" s="1"/>
  <c r="Q281" i="21"/>
  <c r="Q372" i="21"/>
  <c r="S81" i="23" s="1"/>
  <c r="Q386" i="21"/>
  <c r="S82" i="23" s="1"/>
  <c r="Q550" i="21"/>
  <c r="S99" i="23" s="1"/>
  <c r="S465" i="21"/>
  <c r="R488" i="21"/>
  <c r="R474" i="21"/>
  <c r="Z462" i="21"/>
  <c r="Q445" i="21"/>
  <c r="S87" i="23" s="1"/>
  <c r="S360" i="21"/>
  <c r="R383" i="21"/>
  <c r="R369" i="21"/>
  <c r="Z357" i="21"/>
  <c r="Q340" i="21"/>
  <c r="S75" i="23" s="1"/>
  <c r="S255" i="21"/>
  <c r="R278" i="21"/>
  <c r="R264" i="21"/>
  <c r="Z252" i="21"/>
  <c r="P150" i="21"/>
  <c r="R173" i="21"/>
  <c r="R159" i="21"/>
  <c r="Q71" i="21"/>
  <c r="S46" i="23" s="1"/>
  <c r="Q57" i="21"/>
  <c r="S45" i="23" s="1"/>
  <c r="P45" i="21"/>
  <c r="AD13" i="21"/>
  <c r="AA537" i="21"/>
  <c r="AA327" i="21"/>
  <c r="AA117" i="21"/>
  <c r="AA432" i="21"/>
  <c r="AA222" i="21"/>
  <c r="S113" i="21"/>
  <c r="S323" i="21"/>
  <c r="S218" i="21"/>
  <c r="S533" i="21"/>
  <c r="S428" i="21"/>
  <c r="S314" i="21"/>
  <c r="S209" i="21"/>
  <c r="S311" i="21"/>
  <c r="S208" i="21"/>
  <c r="S313" i="21"/>
  <c r="S312" i="21"/>
  <c r="S207" i="21"/>
  <c r="S206" i="21"/>
  <c r="Q109" i="21"/>
  <c r="R68" i="21"/>
  <c r="R212" i="21"/>
  <c r="P130" i="21"/>
  <c r="R107" i="21"/>
  <c r="S413" i="21"/>
  <c r="S98" i="21"/>
  <c r="S518" i="21"/>
  <c r="S308" i="21"/>
  <c r="Q434" i="21"/>
  <c r="S88" i="23" s="1"/>
  <c r="Q539" i="21"/>
  <c r="S100" i="23" s="1"/>
  <c r="Q119" i="21"/>
  <c r="S52" i="23" s="1"/>
  <c r="Q329" i="21"/>
  <c r="S76" i="23" s="1"/>
  <c r="S317" i="21"/>
  <c r="S527" i="21"/>
  <c r="S212" i="21"/>
  <c r="S107" i="21"/>
  <c r="S422" i="21"/>
  <c r="S524" i="21"/>
  <c r="S523" i="21"/>
  <c r="S522" i="21"/>
  <c r="S521" i="21"/>
  <c r="S418" i="21"/>
  <c r="S419" i="21"/>
  <c r="S417" i="21"/>
  <c r="S416" i="21"/>
  <c r="R529" i="21"/>
  <c r="R424" i="21"/>
  <c r="R319" i="21"/>
  <c r="S484" i="21"/>
  <c r="S379" i="21"/>
  <c r="S274" i="21"/>
  <c r="S483" i="21"/>
  <c r="S378" i="21"/>
  <c r="S273" i="21"/>
  <c r="S485" i="21"/>
  <c r="S380" i="21"/>
  <c r="S275" i="21"/>
  <c r="S482" i="21"/>
  <c r="S377" i="21"/>
  <c r="S272" i="21"/>
  <c r="Q147" i="21"/>
  <c r="Q42" i="21"/>
  <c r="R54" i="21"/>
  <c r="AC516" i="21" l="1" a="1"/>
  <c r="AC516" i="21" s="1"/>
  <c r="AC508" i="21" a="1"/>
  <c r="AC508" i="21" s="1"/>
  <c r="AC515" i="21" a="1"/>
  <c r="AC515" i="21" s="1"/>
  <c r="AC507" i="21" a="1"/>
  <c r="AC507" i="21" s="1"/>
  <c r="AC514" i="21" a="1"/>
  <c r="AC514" i="21" s="1"/>
  <c r="AC512" i="21" a="1"/>
  <c r="AC512" i="21" s="1"/>
  <c r="AC511" i="21" a="1"/>
  <c r="AC511" i="21" s="1"/>
  <c r="AC509" i="21" a="1"/>
  <c r="AC509" i="21" s="1"/>
  <c r="AC458" i="21" a="1"/>
  <c r="AC458" i="21" s="1"/>
  <c r="AC513" i="21" a="1"/>
  <c r="AC513" i="21" s="1"/>
  <c r="AC510" i="21" a="1"/>
  <c r="AC510" i="21" s="1"/>
  <c r="AC455" i="21" a="1"/>
  <c r="AC455" i="21" s="1"/>
  <c r="AC453" i="21" a="1"/>
  <c r="AC453" i="21" s="1"/>
  <c r="AC452" i="21" a="1"/>
  <c r="AC452" i="21" s="1"/>
  <c r="AC451" i="21" a="1"/>
  <c r="AC451" i="21" s="1"/>
  <c r="AC460" i="21" a="1"/>
  <c r="AC460" i="21" s="1"/>
  <c r="AC459" i="21" a="1"/>
  <c r="AC459" i="21" s="1"/>
  <c r="AC457" i="21" a="1"/>
  <c r="AC457" i="21" s="1"/>
  <c r="AC456" i="21" a="1"/>
  <c r="AC456" i="21" s="1"/>
  <c r="AC407" i="21" a="1"/>
  <c r="AC407" i="21" s="1"/>
  <c r="AC406" i="21" a="1"/>
  <c r="AC406" i="21" s="1"/>
  <c r="AC454" i="21" a="1"/>
  <c r="AC454" i="21" s="1"/>
  <c r="AC405" i="21" a="1"/>
  <c r="AC405" i="21" s="1"/>
  <c r="AC404" i="21" a="1"/>
  <c r="AC404" i="21" s="1"/>
  <c r="AC410" i="21" a="1"/>
  <c r="AC410" i="21" s="1"/>
  <c r="AC402" i="21" a="1"/>
  <c r="AC402" i="21" s="1"/>
  <c r="AC351" i="21" a="1"/>
  <c r="AC351" i="21" s="1"/>
  <c r="AC350" i="21" a="1"/>
  <c r="AC350" i="21" s="1"/>
  <c r="AC411" i="21" a="1"/>
  <c r="AC411" i="21" s="1"/>
  <c r="AC349" i="21" a="1"/>
  <c r="AC349" i="21" s="1"/>
  <c r="AC409" i="21" a="1"/>
  <c r="AC409" i="21" s="1"/>
  <c r="AC348" i="21" a="1"/>
  <c r="AC348" i="21" s="1"/>
  <c r="AC408" i="21" a="1"/>
  <c r="AC408" i="21" s="1"/>
  <c r="AC403" i="21" a="1"/>
  <c r="AC403" i="21" s="1"/>
  <c r="AC354" i="21" a="1"/>
  <c r="AC354" i="21" s="1"/>
  <c r="AC346" i="21" a="1"/>
  <c r="AC346" i="21" s="1"/>
  <c r="AC355" i="21" a="1"/>
  <c r="AC355" i="21" s="1"/>
  <c r="AC302" i="21" a="1"/>
  <c r="AC302" i="21" s="1"/>
  <c r="AC353" i="21" a="1"/>
  <c r="AC353" i="21" s="1"/>
  <c r="AC306" i="21" a="1"/>
  <c r="AC306" i="21" s="1"/>
  <c r="AC301" i="21" a="1"/>
  <c r="AC301" i="21" s="1"/>
  <c r="AC244" i="21" a="1"/>
  <c r="AC244" i="21" s="1"/>
  <c r="AC352" i="21" a="1"/>
  <c r="AC352" i="21" s="1"/>
  <c r="AC300" i="21" a="1"/>
  <c r="AC300" i="21" s="1"/>
  <c r="AC243" i="21" a="1"/>
  <c r="AC243" i="21" s="1"/>
  <c r="AC347" i="21" a="1"/>
  <c r="AC347" i="21" s="1"/>
  <c r="AC305" i="21" a="1"/>
  <c r="AC305" i="21" s="1"/>
  <c r="AC299" i="21" a="1"/>
  <c r="AC299" i="21" s="1"/>
  <c r="AC250" i="21" a="1"/>
  <c r="AC250" i="21" s="1"/>
  <c r="AC242" i="21" a="1"/>
  <c r="AC242" i="21" s="1"/>
  <c r="AC249" i="21" a="1"/>
  <c r="AC249" i="21" s="1"/>
  <c r="AC241" i="21" a="1"/>
  <c r="AC241" i="21" s="1"/>
  <c r="AC304" i="21" a="1"/>
  <c r="AC304" i="21" s="1"/>
  <c r="AC298" i="21" a="1"/>
  <c r="AC298" i="21" s="1"/>
  <c r="AC303" i="21" a="1"/>
  <c r="AC303" i="21" s="1"/>
  <c r="AC247" i="21" a="1"/>
  <c r="AC247" i="21" s="1"/>
  <c r="AC297" i="21" a="1"/>
  <c r="AC297" i="21" s="1"/>
  <c r="AC248" i="21" a="1"/>
  <c r="AC248" i="21" s="1"/>
  <c r="AC246" i="21" a="1"/>
  <c r="AC246" i="21" s="1"/>
  <c r="AC200" i="21" a="1"/>
  <c r="AC200" i="21" s="1"/>
  <c r="AC194" i="21" a="1"/>
  <c r="AC194" i="21" s="1"/>
  <c r="AC168" i="21"/>
  <c r="AC170" i="21"/>
  <c r="AC140" i="21" a="1"/>
  <c r="AC140" i="21" s="1"/>
  <c r="AC245" i="21" a="1"/>
  <c r="AC245" i="21" s="1"/>
  <c r="AC199" i="21" a="1"/>
  <c r="AC199" i="21" s="1"/>
  <c r="AC145" i="21" a="1"/>
  <c r="AC145" i="21" s="1"/>
  <c r="AC139" i="21" a="1"/>
  <c r="AC139" i="21" s="1"/>
  <c r="AC198" i="21" a="1"/>
  <c r="AC198" i="21" s="1"/>
  <c r="AC193" i="21" a="1"/>
  <c r="AC193" i="21" s="1"/>
  <c r="AC138" i="21" a="1"/>
  <c r="AC138" i="21" s="1"/>
  <c r="AC144" i="21" a="1"/>
  <c r="AC144" i="21" s="1"/>
  <c r="AC137" i="21" a="1"/>
  <c r="AC137" i="21" s="1"/>
  <c r="AC142" i="21" a="1"/>
  <c r="AC142" i="21" s="1"/>
  <c r="AC136" i="21" a="1"/>
  <c r="AC136" i="21" s="1"/>
  <c r="AC92" i="21" a="1"/>
  <c r="AC92" i="21" s="1"/>
  <c r="AC87" i="21" a="1"/>
  <c r="AC87" i="21" s="1"/>
  <c r="AC171" i="21"/>
  <c r="AC40" i="21" a="1"/>
  <c r="AC40" i="21" s="1"/>
  <c r="AC34" i="21" a="1"/>
  <c r="AC34" i="21" s="1"/>
  <c r="AC201" i="21" a="1"/>
  <c r="AC201" i="21" s="1"/>
  <c r="AC91" i="21" a="1"/>
  <c r="AC91" i="21" s="1"/>
  <c r="AC39" i="21" a="1"/>
  <c r="AC39" i="21" s="1"/>
  <c r="AC33" i="21" a="1"/>
  <c r="AC33" i="21" s="1"/>
  <c r="AC167" i="21"/>
  <c r="AC96" i="21" a="1"/>
  <c r="AC96" i="21" s="1"/>
  <c r="AC32" i="21" a="1"/>
  <c r="AC32" i="21" s="1"/>
  <c r="AC197" i="21" a="1"/>
  <c r="AC197" i="21" s="1"/>
  <c r="AC95" i="21" a="1"/>
  <c r="AC95" i="21" s="1"/>
  <c r="AC90" i="21" a="1"/>
  <c r="AC90" i="21" s="1"/>
  <c r="AC38" i="21" a="1"/>
  <c r="AC38" i="21" s="1"/>
  <c r="AC31" i="21" a="1"/>
  <c r="AC31" i="21" s="1"/>
  <c r="AC196" i="21" a="1"/>
  <c r="AC196" i="21" s="1"/>
  <c r="AC195" i="21" a="1"/>
  <c r="AC195" i="21" s="1"/>
  <c r="AC169" i="21"/>
  <c r="AC143" i="21" a="1"/>
  <c r="AC143" i="21" s="1"/>
  <c r="AC94" i="21" a="1"/>
  <c r="AC94" i="21" s="1"/>
  <c r="AC89" i="21" a="1"/>
  <c r="AC89" i="21" s="1"/>
  <c r="AC36" i="21" a="1"/>
  <c r="AC36" i="21" s="1"/>
  <c r="AC141" i="21" a="1"/>
  <c r="AC141" i="21" s="1"/>
  <c r="AC192" i="21" a="1"/>
  <c r="AC192" i="21" s="1"/>
  <c r="AC37" i="21" a="1"/>
  <c r="AC37" i="21" s="1"/>
  <c r="AC35" i="21" a="1"/>
  <c r="AC35" i="21" s="1"/>
  <c r="AC93" i="21" a="1"/>
  <c r="AC93" i="21" s="1"/>
  <c r="AC88" i="21" a="1"/>
  <c r="AC88" i="21" s="1"/>
  <c r="AC276" i="21"/>
  <c r="AC105" i="21"/>
  <c r="AC315" i="21"/>
  <c r="AC486" i="21"/>
  <c r="AC420" i="21"/>
  <c r="AC66" i="21"/>
  <c r="AC210" i="21"/>
  <c r="AC381" i="21"/>
  <c r="AC525" i="21"/>
  <c r="AC157" i="21" a="1"/>
  <c r="AC157" i="21" s="1"/>
  <c r="AC471" i="21" a="1"/>
  <c r="AC471" i="21" s="1"/>
  <c r="AC261" i="21" a="1"/>
  <c r="AC261" i="21" s="1"/>
  <c r="AC366" i="21" a="1"/>
  <c r="AC366" i="21" s="1"/>
  <c r="S326" i="21"/>
  <c r="S536" i="21"/>
  <c r="S431" i="21"/>
  <c r="AC156" i="21" a="1"/>
  <c r="AC156" i="21" s="1"/>
  <c r="AC470" i="21" a="1"/>
  <c r="AC470" i="21" s="1"/>
  <c r="AC365" i="21" a="1"/>
  <c r="AC365" i="21" s="1"/>
  <c r="AC52" i="21" a="1"/>
  <c r="AC52" i="21" s="1"/>
  <c r="AC262" i="21" a="1"/>
  <c r="AC262" i="21" s="1"/>
  <c r="AC51" i="21" a="1"/>
  <c r="AC51" i="21" s="1"/>
  <c r="AC367" i="21" a="1"/>
  <c r="AC367" i="21" s="1"/>
  <c r="AC155" i="21" a="1"/>
  <c r="AC155" i="21" s="1"/>
  <c r="AC472" i="21" a="1"/>
  <c r="AC472" i="21" s="1"/>
  <c r="AC50" i="21" a="1"/>
  <c r="AC50" i="21" s="1"/>
  <c r="AC535" i="21"/>
  <c r="AC65" i="21"/>
  <c r="AC64" i="21"/>
  <c r="AC104" i="21"/>
  <c r="AC63" i="21"/>
  <c r="AC103" i="21"/>
  <c r="AC62" i="21"/>
  <c r="AC101" i="21"/>
  <c r="AC102" i="21"/>
  <c r="AD22" i="21"/>
  <c r="AD365" i="21" s="1" a="1"/>
  <c r="AD365" i="21" s="1"/>
  <c r="U80" i="23"/>
  <c r="U68" i="23"/>
  <c r="U92" i="23"/>
  <c r="AC431" i="21"/>
  <c r="AC116" i="21"/>
  <c r="AC324" i="21"/>
  <c r="AC220" i="21"/>
  <c r="AC326" i="21"/>
  <c r="AC219" i="21"/>
  <c r="AC430" i="21"/>
  <c r="AC114" i="21"/>
  <c r="AC221" i="21"/>
  <c r="AC536" i="21"/>
  <c r="AC115" i="21"/>
  <c r="AC429" i="21"/>
  <c r="AC534" i="21"/>
  <c r="AC325" i="21"/>
  <c r="AC414" i="21"/>
  <c r="AD14" i="21"/>
  <c r="AF66" i="23"/>
  <c r="AF42" i="23"/>
  <c r="AF78" i="23"/>
  <c r="AF54" i="23"/>
  <c r="AF90" i="23"/>
  <c r="AC309" i="21"/>
  <c r="AC519" i="21"/>
  <c r="AC99" i="21"/>
  <c r="AC204" i="21"/>
  <c r="R51" i="23"/>
  <c r="P221" i="21"/>
  <c r="P224" i="21" s="1"/>
  <c r="R64" i="23" s="1"/>
  <c r="AC203" i="21"/>
  <c r="R44" i="23"/>
  <c r="R56" i="23"/>
  <c r="S70" i="23"/>
  <c r="R162" i="21"/>
  <c r="T57" i="23" s="1"/>
  <c r="R176" i="21"/>
  <c r="T58" i="23" s="1"/>
  <c r="R281" i="21"/>
  <c r="T70" i="23" s="1"/>
  <c r="R386" i="21"/>
  <c r="T82" i="23" s="1"/>
  <c r="R491" i="21"/>
  <c r="T94" i="23" s="1"/>
  <c r="R550" i="21"/>
  <c r="T99" i="23" s="1"/>
  <c r="R477" i="21"/>
  <c r="T465" i="21"/>
  <c r="S488" i="21"/>
  <c r="AA462" i="21"/>
  <c r="S474" i="21"/>
  <c r="R372" i="21"/>
  <c r="T81" i="23" s="1"/>
  <c r="R445" i="21"/>
  <c r="T87" i="23" s="1"/>
  <c r="S383" i="21"/>
  <c r="T360" i="21"/>
  <c r="S369" i="21"/>
  <c r="AA357" i="21"/>
  <c r="R340" i="21"/>
  <c r="T75" i="23" s="1"/>
  <c r="R267" i="21"/>
  <c r="T69" i="23" s="1"/>
  <c r="T255" i="21"/>
  <c r="S278" i="21"/>
  <c r="S264" i="21"/>
  <c r="AA252" i="21"/>
  <c r="Q150" i="21"/>
  <c r="S173" i="21"/>
  <c r="S159" i="21"/>
  <c r="R71" i="21"/>
  <c r="T46" i="23" s="1"/>
  <c r="R57" i="21"/>
  <c r="T45" i="23" s="1"/>
  <c r="Q45" i="21"/>
  <c r="AE13" i="21"/>
  <c r="T323" i="21"/>
  <c r="T533" i="21"/>
  <c r="T428" i="21"/>
  <c r="T218" i="21"/>
  <c r="T113" i="21"/>
  <c r="AB537" i="21"/>
  <c r="AB327" i="21"/>
  <c r="AB117" i="21"/>
  <c r="AB432" i="21"/>
  <c r="AB222" i="21"/>
  <c r="R214" i="21"/>
  <c r="R235" i="21" s="1"/>
  <c r="T63" i="23" s="1"/>
  <c r="T311" i="21"/>
  <c r="T314" i="21"/>
  <c r="T208" i="21"/>
  <c r="T313" i="21"/>
  <c r="T312" i="21"/>
  <c r="T209" i="21"/>
  <c r="T207" i="21"/>
  <c r="T206" i="21"/>
  <c r="Q130" i="21"/>
  <c r="S68" i="21"/>
  <c r="R109" i="21"/>
  <c r="R130" i="21" s="1"/>
  <c r="T518" i="21"/>
  <c r="T413" i="21"/>
  <c r="T308" i="21"/>
  <c r="T98" i="21"/>
  <c r="R329" i="21"/>
  <c r="T76" i="23" s="1"/>
  <c r="R539" i="21"/>
  <c r="T100" i="23" s="1"/>
  <c r="R434" i="21"/>
  <c r="T88" i="23" s="1"/>
  <c r="R119" i="21"/>
  <c r="T52" i="23" s="1"/>
  <c r="T317" i="21"/>
  <c r="T527" i="21"/>
  <c r="T212" i="21"/>
  <c r="T422" i="21"/>
  <c r="T107" i="21"/>
  <c r="T523" i="21"/>
  <c r="T521" i="21"/>
  <c r="T522" i="21"/>
  <c r="T524" i="21"/>
  <c r="T419" i="21"/>
  <c r="T416" i="21"/>
  <c r="T417" i="21"/>
  <c r="T418" i="21"/>
  <c r="S529" i="21"/>
  <c r="S319" i="21"/>
  <c r="S424" i="21"/>
  <c r="S214" i="21"/>
  <c r="S109" i="21"/>
  <c r="S130" i="21" s="1"/>
  <c r="U51" i="23" s="1"/>
  <c r="T485" i="21"/>
  <c r="T483" i="21"/>
  <c r="T484" i="21"/>
  <c r="T378" i="21"/>
  <c r="T273" i="21"/>
  <c r="T274" i="21"/>
  <c r="T379" i="21"/>
  <c r="T380" i="21"/>
  <c r="T275" i="21"/>
  <c r="T482" i="21"/>
  <c r="T377" i="21"/>
  <c r="T272" i="21"/>
  <c r="R147" i="21"/>
  <c r="R42" i="21"/>
  <c r="S54" i="21"/>
  <c r="AD514" i="21" l="1" a="1"/>
  <c r="AD514" i="21" s="1"/>
  <c r="AD513" i="21" a="1"/>
  <c r="AD513" i="21" s="1"/>
  <c r="AD512" i="21" a="1"/>
  <c r="AD512" i="21" s="1"/>
  <c r="AD510" i="21" a="1"/>
  <c r="AD510" i="21" s="1"/>
  <c r="AD509" i="21" a="1"/>
  <c r="AD509" i="21" s="1"/>
  <c r="AD515" i="21" a="1"/>
  <c r="AD515" i="21" s="1"/>
  <c r="AD511" i="21" a="1"/>
  <c r="AD511" i="21" s="1"/>
  <c r="AD508" i="21" a="1"/>
  <c r="AD508" i="21" s="1"/>
  <c r="AD507" i="21" a="1"/>
  <c r="AD507" i="21" s="1"/>
  <c r="AD456" i="21" a="1"/>
  <c r="AD456" i="21" s="1"/>
  <c r="AD516" i="21" a="1"/>
  <c r="AD516" i="21" s="1"/>
  <c r="AD453" i="21" a="1"/>
  <c r="AD453" i="21" s="1"/>
  <c r="AD454" i="21" a="1"/>
  <c r="AD454" i="21" s="1"/>
  <c r="AD452" i="21" a="1"/>
  <c r="AD452" i="21" s="1"/>
  <c r="AD451" i="21" a="1"/>
  <c r="AD451" i="21" s="1"/>
  <c r="AD460" i="21" a="1"/>
  <c r="AD460" i="21" s="1"/>
  <c r="AD459" i="21" a="1"/>
  <c r="AD459" i="21" s="1"/>
  <c r="AD409" i="21" a="1"/>
  <c r="AD409" i="21" s="1"/>
  <c r="AD458" i="21" a="1"/>
  <c r="AD458" i="21" s="1"/>
  <c r="AD457" i="21" a="1"/>
  <c r="AD457" i="21" s="1"/>
  <c r="AD405" i="21" a="1"/>
  <c r="AD405" i="21" s="1"/>
  <c r="AD455" i="21" a="1"/>
  <c r="AD455" i="21" s="1"/>
  <c r="AD404" i="21" a="1"/>
  <c r="AD404" i="21" s="1"/>
  <c r="AD403" i="21" a="1"/>
  <c r="AD403" i="21" s="1"/>
  <c r="AD411" i="21" a="1"/>
  <c r="AD411" i="21" s="1"/>
  <c r="AD402" i="21" a="1"/>
  <c r="AD402" i="21" s="1"/>
  <c r="AD408" i="21" a="1"/>
  <c r="AD408" i="21" s="1"/>
  <c r="AD410" i="21" a="1"/>
  <c r="AD410" i="21" s="1"/>
  <c r="AD407" i="21" a="1"/>
  <c r="AD407" i="21" s="1"/>
  <c r="AD349" i="21" a="1"/>
  <c r="AD349" i="21" s="1"/>
  <c r="AD406" i="21" a="1"/>
  <c r="AD406" i="21" s="1"/>
  <c r="AD348" i="21" a="1"/>
  <c r="AD348" i="21" s="1"/>
  <c r="AD355" i="21" a="1"/>
  <c r="AD355" i="21" s="1"/>
  <c r="AD347" i="21" a="1"/>
  <c r="AD347" i="21" s="1"/>
  <c r="AD354" i="21" a="1"/>
  <c r="AD354" i="21" s="1"/>
  <c r="AD346" i="21" a="1"/>
  <c r="AD346" i="21" s="1"/>
  <c r="AD352" i="21" a="1"/>
  <c r="AD352" i="21" s="1"/>
  <c r="AD303" i="21" a="1"/>
  <c r="AD303" i="21" s="1"/>
  <c r="AD250" i="21" a="1"/>
  <c r="AD250" i="21" s="1"/>
  <c r="AD242" i="21" a="1"/>
  <c r="AD242" i="21" s="1"/>
  <c r="AD302" i="21" a="1"/>
  <c r="AD302" i="21" s="1"/>
  <c r="AD249" i="21" a="1"/>
  <c r="AD249" i="21" s="1"/>
  <c r="AD241" i="21" a="1"/>
  <c r="AD241" i="21" s="1"/>
  <c r="AD306" i="21" a="1"/>
  <c r="AD306" i="21" s="1"/>
  <c r="AD301" i="21" a="1"/>
  <c r="AD301" i="21" s="1"/>
  <c r="AD248" i="21" a="1"/>
  <c r="AD248" i="21" s="1"/>
  <c r="AD305" i="21" a="1"/>
  <c r="AD305" i="21" s="1"/>
  <c r="AD300" i="21" a="1"/>
  <c r="AD300" i="21" s="1"/>
  <c r="AD247" i="21" a="1"/>
  <c r="AD247" i="21" s="1"/>
  <c r="AD353" i="21" a="1"/>
  <c r="AD353" i="21" s="1"/>
  <c r="AD299" i="21" a="1"/>
  <c r="AD299" i="21" s="1"/>
  <c r="AD351" i="21" a="1"/>
  <c r="AD351" i="21" s="1"/>
  <c r="AD304" i="21" a="1"/>
  <c r="AD304" i="21" s="1"/>
  <c r="AD298" i="21" a="1"/>
  <c r="AD298" i="21" s="1"/>
  <c r="AD245" i="21" a="1"/>
  <c r="AD245" i="21" s="1"/>
  <c r="AD200" i="21" a="1"/>
  <c r="AD200" i="21" s="1"/>
  <c r="AD195" i="21" a="1"/>
  <c r="AD195" i="21" s="1"/>
  <c r="AD136" i="21" a="1"/>
  <c r="AD136" i="21" s="1"/>
  <c r="AD168" i="21"/>
  <c r="AD170" i="21"/>
  <c r="AD142" i="21" a="1"/>
  <c r="AD142" i="21" s="1"/>
  <c r="AD199" i="21" a="1"/>
  <c r="AD199" i="21" s="1"/>
  <c r="AD194" i="21" a="1"/>
  <c r="AD194" i="21" s="1"/>
  <c r="AD141" i="21" a="1"/>
  <c r="AD141" i="21" s="1"/>
  <c r="AD193" i="21" a="1"/>
  <c r="AD193" i="21" s="1"/>
  <c r="AD140" i="21" a="1"/>
  <c r="AD140" i="21" s="1"/>
  <c r="AD246" i="21" a="1"/>
  <c r="AD246" i="21" s="1"/>
  <c r="AD350" i="21" a="1"/>
  <c r="AD350" i="21" s="1"/>
  <c r="AD297" i="21" a="1"/>
  <c r="AD297" i="21" s="1"/>
  <c r="AD244" i="21" a="1"/>
  <c r="AD244" i="21" s="1"/>
  <c r="AD197" i="21" a="1"/>
  <c r="AD197" i="21" s="1"/>
  <c r="AD167" i="21"/>
  <c r="AD169" i="21"/>
  <c r="AD171" i="21"/>
  <c r="AD145" i="21" a="1"/>
  <c r="AD145" i="21" s="1"/>
  <c r="AD88" i="21" a="1"/>
  <c r="AD88" i="21" s="1"/>
  <c r="AD192" i="21" a="1"/>
  <c r="AD192" i="21" s="1"/>
  <c r="AD144" i="21" a="1"/>
  <c r="AD144" i="21" s="1"/>
  <c r="AD93" i="21" a="1"/>
  <c r="AD93" i="21" s="1"/>
  <c r="AD37" i="21" a="1"/>
  <c r="AD37" i="21" s="1"/>
  <c r="AD143" i="21" a="1"/>
  <c r="AD143" i="21" s="1"/>
  <c r="AD92" i="21" a="1"/>
  <c r="AD92" i="21" s="1"/>
  <c r="AD87" i="21" a="1"/>
  <c r="AD87" i="21" s="1"/>
  <c r="AD36" i="21" a="1"/>
  <c r="AD36" i="21" s="1"/>
  <c r="AD139" i="21" a="1"/>
  <c r="AD139" i="21" s="1"/>
  <c r="AD91" i="21" a="1"/>
  <c r="AD91" i="21" s="1"/>
  <c r="AD35" i="21" a="1"/>
  <c r="AD35" i="21" s="1"/>
  <c r="AD243" i="21" a="1"/>
  <c r="AD243" i="21" s="1"/>
  <c r="AD138" i="21" a="1"/>
  <c r="AD138" i="21" s="1"/>
  <c r="AD96" i="21" a="1"/>
  <c r="AD96" i="21" s="1"/>
  <c r="AD90" i="21" a="1"/>
  <c r="AD90" i="21" s="1"/>
  <c r="AD34" i="21" a="1"/>
  <c r="AD34" i="21" s="1"/>
  <c r="AD201" i="21" a="1"/>
  <c r="AD201" i="21" s="1"/>
  <c r="AD137" i="21" a="1"/>
  <c r="AD137" i="21" s="1"/>
  <c r="AD198" i="21" a="1"/>
  <c r="AD198" i="21" s="1"/>
  <c r="AD95" i="21" a="1"/>
  <c r="AD95" i="21" s="1"/>
  <c r="AD89" i="21" a="1"/>
  <c r="AD89" i="21" s="1"/>
  <c r="AD40" i="21" a="1"/>
  <c r="AD40" i="21" s="1"/>
  <c r="AD32" i="21" a="1"/>
  <c r="AD32" i="21" s="1"/>
  <c r="AD33" i="21" a="1"/>
  <c r="AD33" i="21" s="1"/>
  <c r="AD196" i="21" a="1"/>
  <c r="AD196" i="21" s="1"/>
  <c r="AD31" i="21" a="1"/>
  <c r="AD31" i="21" s="1"/>
  <c r="AD94" i="21" a="1"/>
  <c r="AD94" i="21" s="1"/>
  <c r="AD39" i="21" a="1"/>
  <c r="AD39" i="21" s="1"/>
  <c r="AD38" i="21" a="1"/>
  <c r="AD38" i="21" s="1"/>
  <c r="AD276" i="21"/>
  <c r="AD105" i="21"/>
  <c r="AD315" i="21"/>
  <c r="AD210" i="21"/>
  <c r="AD381" i="21"/>
  <c r="AD525" i="21"/>
  <c r="AD486" i="21"/>
  <c r="AD66" i="21"/>
  <c r="AD420" i="21"/>
  <c r="AD50" i="21" a="1"/>
  <c r="AD50" i="21" s="1"/>
  <c r="AD155" i="21" a="1"/>
  <c r="AD155" i="21" s="1"/>
  <c r="AD471" i="21" a="1"/>
  <c r="AD471" i="21" s="1"/>
  <c r="AD472" i="21" a="1"/>
  <c r="AD472" i="21" s="1"/>
  <c r="T326" i="21"/>
  <c r="T51" i="23"/>
  <c r="R221" i="21"/>
  <c r="R224" i="21" s="1"/>
  <c r="T64" i="23" s="1"/>
  <c r="T536" i="21"/>
  <c r="S221" i="21"/>
  <c r="S224" i="21" s="1"/>
  <c r="U64" i="23" s="1"/>
  <c r="T431" i="21"/>
  <c r="AD51" i="21" a="1"/>
  <c r="AD51" i="21" s="1"/>
  <c r="AD262" i="21" a="1"/>
  <c r="AD262" i="21" s="1"/>
  <c r="AD260" i="21" a="1"/>
  <c r="AD260" i="21" s="1"/>
  <c r="AD366" i="21" a="1"/>
  <c r="AD366" i="21" s="1"/>
  <c r="AD157" i="21" a="1"/>
  <c r="AD157" i="21" s="1"/>
  <c r="AD470" i="21" a="1"/>
  <c r="AD470" i="21" s="1"/>
  <c r="AD156" i="21" a="1"/>
  <c r="AD156" i="21" s="1"/>
  <c r="AD367" i="21" a="1"/>
  <c r="AD367" i="21" s="1"/>
  <c r="AD261" i="21" a="1"/>
  <c r="AD261" i="21" s="1"/>
  <c r="AD52" i="21" a="1"/>
  <c r="AD52" i="21" s="1"/>
  <c r="AD534" i="21"/>
  <c r="AD101" i="21"/>
  <c r="AD65" i="21"/>
  <c r="AD64" i="21"/>
  <c r="AD104" i="21"/>
  <c r="AD63" i="21"/>
  <c r="AD102" i="21"/>
  <c r="AD103" i="21"/>
  <c r="AD62" i="21"/>
  <c r="AE22" i="21"/>
  <c r="AE472" i="21" s="1" a="1"/>
  <c r="AE472" i="21" s="1"/>
  <c r="S51" i="23"/>
  <c r="Q221" i="21"/>
  <c r="Q224" i="21" s="1"/>
  <c r="S64" i="23" s="1"/>
  <c r="V92" i="23"/>
  <c r="V80" i="23"/>
  <c r="V68" i="23"/>
  <c r="AD204" i="21"/>
  <c r="AD220" i="21"/>
  <c r="AD116" i="21"/>
  <c r="AD114" i="21"/>
  <c r="AD430" i="21"/>
  <c r="AD429" i="21"/>
  <c r="AD219" i="21"/>
  <c r="AD326" i="21"/>
  <c r="AD115" i="21"/>
  <c r="AD324" i="21"/>
  <c r="AD536" i="21"/>
  <c r="AD221" i="21"/>
  <c r="AD325" i="21"/>
  <c r="AD431" i="21"/>
  <c r="AD99" i="21"/>
  <c r="AD535" i="21"/>
  <c r="AD203" i="21"/>
  <c r="AD414" i="21"/>
  <c r="AD309" i="21"/>
  <c r="AD519" i="21"/>
  <c r="AE14" i="21"/>
  <c r="AG90" i="23"/>
  <c r="AG66" i="23"/>
  <c r="AG42" i="23"/>
  <c r="AG78" i="23"/>
  <c r="AG54" i="23"/>
  <c r="S56" i="23"/>
  <c r="S44" i="23"/>
  <c r="T93" i="23"/>
  <c r="S162" i="21"/>
  <c r="U57" i="23" s="1"/>
  <c r="S176" i="21"/>
  <c r="U58" i="23" s="1"/>
  <c r="S281" i="21"/>
  <c r="U70" i="23" s="1"/>
  <c r="S491" i="21"/>
  <c r="U94" i="23" s="1"/>
  <c r="S386" i="21"/>
  <c r="U82" i="23" s="1"/>
  <c r="S550" i="21"/>
  <c r="U99" i="23" s="1"/>
  <c r="S477" i="21"/>
  <c r="U93" i="23" s="1"/>
  <c r="U465" i="21"/>
  <c r="T488" i="21"/>
  <c r="T474" i="21"/>
  <c r="AB462" i="21"/>
  <c r="S372" i="21"/>
  <c r="U81" i="23" s="1"/>
  <c r="S445" i="21"/>
  <c r="U87" i="23" s="1"/>
  <c r="U360" i="21"/>
  <c r="T383" i="21"/>
  <c r="T369" i="21"/>
  <c r="AB357" i="21"/>
  <c r="S340" i="21"/>
  <c r="U75" i="23" s="1"/>
  <c r="S267" i="21"/>
  <c r="U69" i="23" s="1"/>
  <c r="U255" i="21"/>
  <c r="T278" i="21"/>
  <c r="T264" i="21"/>
  <c r="AB252" i="21"/>
  <c r="R150" i="21"/>
  <c r="S235" i="21"/>
  <c r="U63" i="23" s="1"/>
  <c r="T173" i="21"/>
  <c r="T159" i="21"/>
  <c r="S57" i="21"/>
  <c r="U45" i="23" s="1"/>
  <c r="S71" i="21"/>
  <c r="U46" i="23" s="1"/>
  <c r="R45" i="21"/>
  <c r="AF13" i="21"/>
  <c r="AC537" i="21"/>
  <c r="AC327" i="21"/>
  <c r="AC117" i="21"/>
  <c r="AC432" i="21"/>
  <c r="AC222" i="21"/>
  <c r="U323" i="21"/>
  <c r="U113" i="21"/>
  <c r="U218" i="21"/>
  <c r="U428" i="21"/>
  <c r="U533" i="21"/>
  <c r="U314" i="21"/>
  <c r="U311" i="21"/>
  <c r="U208" i="21"/>
  <c r="U313" i="21"/>
  <c r="U209" i="21"/>
  <c r="U312" i="21"/>
  <c r="U207" i="21"/>
  <c r="U206" i="21"/>
  <c r="T68" i="21"/>
  <c r="U308" i="21"/>
  <c r="U98" i="21"/>
  <c r="U413" i="21"/>
  <c r="U518" i="21"/>
  <c r="S434" i="21"/>
  <c r="U88" i="23" s="1"/>
  <c r="S539" i="21"/>
  <c r="U100" i="23" s="1"/>
  <c r="S329" i="21"/>
  <c r="U76" i="23" s="1"/>
  <c r="S119" i="21"/>
  <c r="U52" i="23" s="1"/>
  <c r="U317" i="21"/>
  <c r="U527" i="21"/>
  <c r="U212" i="21"/>
  <c r="U422" i="21"/>
  <c r="U107" i="21"/>
  <c r="U522" i="21"/>
  <c r="U521" i="21"/>
  <c r="U524" i="21"/>
  <c r="U523" i="21"/>
  <c r="U419" i="21"/>
  <c r="U417" i="21"/>
  <c r="U416" i="21"/>
  <c r="U418" i="21"/>
  <c r="T529" i="21"/>
  <c r="T424" i="21"/>
  <c r="T319" i="21"/>
  <c r="T214" i="21"/>
  <c r="T109" i="21"/>
  <c r="T130" i="21" s="1"/>
  <c r="V51" i="23" s="1"/>
  <c r="U485" i="21"/>
  <c r="U483" i="21"/>
  <c r="U484" i="21"/>
  <c r="U378" i="21"/>
  <c r="U273" i="21"/>
  <c r="U380" i="21"/>
  <c r="U275" i="21"/>
  <c r="U482" i="21"/>
  <c r="U377" i="21"/>
  <c r="U272" i="21"/>
  <c r="U379" i="21"/>
  <c r="U274" i="21"/>
  <c r="S147" i="21"/>
  <c r="S42" i="21"/>
  <c r="T54" i="21"/>
  <c r="AE512" i="21" l="1" a="1"/>
  <c r="AE512" i="21" s="1"/>
  <c r="AE511" i="21" a="1"/>
  <c r="AE511" i="21" s="1"/>
  <c r="AE510" i="21" a="1"/>
  <c r="AE510" i="21" s="1"/>
  <c r="AE516" i="21" a="1"/>
  <c r="AE516" i="21" s="1"/>
  <c r="AE508" i="21" a="1"/>
  <c r="AE508" i="21" s="1"/>
  <c r="AE515" i="21" a="1"/>
  <c r="AE515" i="21" s="1"/>
  <c r="AE507" i="21" a="1"/>
  <c r="AE507" i="21" s="1"/>
  <c r="AE509" i="21" a="1"/>
  <c r="AE509" i="21" s="1"/>
  <c r="AE514" i="21" a="1"/>
  <c r="AE514" i="21" s="1"/>
  <c r="AE513" i="21" a="1"/>
  <c r="AE513" i="21" s="1"/>
  <c r="AE454" i="21" a="1"/>
  <c r="AE454" i="21" s="1"/>
  <c r="AE459" i="21" a="1"/>
  <c r="AE459" i="21" s="1"/>
  <c r="AE451" i="21" a="1"/>
  <c r="AE451" i="21" s="1"/>
  <c r="AE455" i="21" a="1"/>
  <c r="AE455" i="21" s="1"/>
  <c r="AE453" i="21" a="1"/>
  <c r="AE453" i="21" s="1"/>
  <c r="AE410" i="21" a="1"/>
  <c r="AE410" i="21" s="1"/>
  <c r="AE452" i="21" a="1"/>
  <c r="AE452" i="21" s="1"/>
  <c r="AE409" i="21" a="1"/>
  <c r="AE409" i="21" s="1"/>
  <c r="AE408" i="21" a="1"/>
  <c r="AE408" i="21" s="1"/>
  <c r="AE460" i="21" a="1"/>
  <c r="AE460" i="21" s="1"/>
  <c r="AE407" i="21" a="1"/>
  <c r="AE407" i="21" s="1"/>
  <c r="AE458" i="21" a="1"/>
  <c r="AE458" i="21" s="1"/>
  <c r="AE457" i="21" a="1"/>
  <c r="AE457" i="21" s="1"/>
  <c r="AE456" i="21" a="1"/>
  <c r="AE456" i="21" s="1"/>
  <c r="AE404" i="21" a="1"/>
  <c r="AE404" i="21" s="1"/>
  <c r="AE403" i="21" a="1"/>
  <c r="AE403" i="21" s="1"/>
  <c r="AE402" i="21" a="1"/>
  <c r="AE402" i="21" s="1"/>
  <c r="AE411" i="21" a="1"/>
  <c r="AE411" i="21" s="1"/>
  <c r="AE355" i="21" a="1"/>
  <c r="AE355" i="21" s="1"/>
  <c r="AE347" i="21" a="1"/>
  <c r="AE347" i="21" s="1"/>
  <c r="AE354" i="21" a="1"/>
  <c r="AE354" i="21" s="1"/>
  <c r="AE346" i="21" a="1"/>
  <c r="AE346" i="21" s="1"/>
  <c r="AE353" i="21" a="1"/>
  <c r="AE353" i="21" s="1"/>
  <c r="AE352" i="21" a="1"/>
  <c r="AE352" i="21" s="1"/>
  <c r="AE406" i="21" a="1"/>
  <c r="AE406" i="21" s="1"/>
  <c r="AE350" i="21" a="1"/>
  <c r="AE350" i="21" s="1"/>
  <c r="AE303" i="21" a="1"/>
  <c r="AE303" i="21" s="1"/>
  <c r="AE298" i="21" a="1"/>
  <c r="AE298" i="21" s="1"/>
  <c r="AE297" i="21" a="1"/>
  <c r="AE297" i="21" s="1"/>
  <c r="AE248" i="21" a="1"/>
  <c r="AE248" i="21" s="1"/>
  <c r="AE405" i="21" a="1"/>
  <c r="AE405" i="21" s="1"/>
  <c r="AE351" i="21" a="1"/>
  <c r="AE351" i="21" s="1"/>
  <c r="AE302" i="21" a="1"/>
  <c r="AE302" i="21" s="1"/>
  <c r="AE247" i="21" a="1"/>
  <c r="AE247" i="21" s="1"/>
  <c r="AE349" i="21" a="1"/>
  <c r="AE349" i="21" s="1"/>
  <c r="AE246" i="21" a="1"/>
  <c r="AE246" i="21" s="1"/>
  <c r="AE348" i="21" a="1"/>
  <c r="AE348" i="21" s="1"/>
  <c r="AE306" i="21" a="1"/>
  <c r="AE306" i="21" s="1"/>
  <c r="AE301" i="21" a="1"/>
  <c r="AE301" i="21" s="1"/>
  <c r="AE245" i="21" a="1"/>
  <c r="AE245" i="21" s="1"/>
  <c r="AE305" i="21" a="1"/>
  <c r="AE305" i="21" s="1"/>
  <c r="AE300" i="21" a="1"/>
  <c r="AE300" i="21" s="1"/>
  <c r="AE243" i="21" a="1"/>
  <c r="AE243" i="21" s="1"/>
  <c r="AE250" i="21" a="1"/>
  <c r="AE250" i="21" s="1"/>
  <c r="AE249" i="21" a="1"/>
  <c r="AE249" i="21" s="1"/>
  <c r="AE201" i="21" a="1"/>
  <c r="AE201" i="21" s="1"/>
  <c r="AE196" i="21" a="1"/>
  <c r="AE196" i="21" s="1"/>
  <c r="AE145" i="21" a="1"/>
  <c r="AE145" i="21" s="1"/>
  <c r="AE139" i="21" a="1"/>
  <c r="AE139" i="21" s="1"/>
  <c r="AE244" i="21" a="1"/>
  <c r="AE244" i="21" s="1"/>
  <c r="AE195" i="21" a="1"/>
  <c r="AE195" i="21" s="1"/>
  <c r="AE138" i="21" a="1"/>
  <c r="AE138" i="21" s="1"/>
  <c r="AE304" i="21" a="1"/>
  <c r="AE304" i="21" s="1"/>
  <c r="AE242" i="21" a="1"/>
  <c r="AE242" i="21" s="1"/>
  <c r="AE200" i="21" a="1"/>
  <c r="AE200" i="21" s="1"/>
  <c r="AE194" i="21" a="1"/>
  <c r="AE194" i="21" s="1"/>
  <c r="AE168" i="21"/>
  <c r="AE170" i="21"/>
  <c r="AE144" i="21" a="1"/>
  <c r="AE144" i="21" s="1"/>
  <c r="AE137" i="21" a="1"/>
  <c r="AE137" i="21" s="1"/>
  <c r="AE299" i="21" a="1"/>
  <c r="AE299" i="21" s="1"/>
  <c r="AE241" i="21" a="1"/>
  <c r="AE241" i="21" s="1"/>
  <c r="AE199" i="21" a="1"/>
  <c r="AE199" i="21" s="1"/>
  <c r="AE143" i="21" a="1"/>
  <c r="AE143" i="21" s="1"/>
  <c r="AE141" i="21" a="1"/>
  <c r="AE141" i="21" s="1"/>
  <c r="AE198" i="21" a="1"/>
  <c r="AE198" i="21" s="1"/>
  <c r="AE136" i="21" a="1"/>
  <c r="AE136" i="21" s="1"/>
  <c r="AE94" i="21" a="1"/>
  <c r="AE94" i="21" s="1"/>
  <c r="AE88" i="21" a="1"/>
  <c r="AE88" i="21" s="1"/>
  <c r="AE197" i="21" a="1"/>
  <c r="AE197" i="21" s="1"/>
  <c r="AE34" i="21" a="1"/>
  <c r="AE34" i="21" s="1"/>
  <c r="AE171" i="21"/>
  <c r="AE93" i="21" a="1"/>
  <c r="AE93" i="21" s="1"/>
  <c r="AE87" i="21" a="1"/>
  <c r="AE87" i="21" s="1"/>
  <c r="AE33" i="21" a="1"/>
  <c r="AE33" i="21" s="1"/>
  <c r="AE193" i="21" a="1"/>
  <c r="AE193" i="21" s="1"/>
  <c r="AE92" i="21" a="1"/>
  <c r="AE92" i="21" s="1"/>
  <c r="AE40" i="21" a="1"/>
  <c r="AE40" i="21" s="1"/>
  <c r="AE32" i="21" a="1"/>
  <c r="AE32" i="21" s="1"/>
  <c r="AE192" i="21" a="1"/>
  <c r="AE192" i="21" s="1"/>
  <c r="AE167" i="21"/>
  <c r="AE96" i="21" a="1"/>
  <c r="AE96" i="21" s="1"/>
  <c r="AE39" i="21" a="1"/>
  <c r="AE39" i="21" s="1"/>
  <c r="AE31" i="21" a="1"/>
  <c r="AE31" i="21" s="1"/>
  <c r="AE142" i="21" a="1"/>
  <c r="AE142" i="21" s="1"/>
  <c r="AE91" i="21" a="1"/>
  <c r="AE91" i="21" s="1"/>
  <c r="AE95" i="21" a="1"/>
  <c r="AE95" i="21" s="1"/>
  <c r="AE90" i="21" a="1"/>
  <c r="AE90" i="21" s="1"/>
  <c r="AE37" i="21" a="1"/>
  <c r="AE37" i="21" s="1"/>
  <c r="AE38" i="21" a="1"/>
  <c r="AE38" i="21" s="1"/>
  <c r="AE36" i="21" a="1"/>
  <c r="AE36" i="21" s="1"/>
  <c r="AE89" i="21" a="1"/>
  <c r="AE89" i="21" s="1"/>
  <c r="AE35" i="21" a="1"/>
  <c r="AE35" i="21" s="1"/>
  <c r="AE169" i="21"/>
  <c r="AE140" i="21" a="1"/>
  <c r="AE140" i="21" s="1"/>
  <c r="AE210" i="21"/>
  <c r="AE486" i="21"/>
  <c r="AE525" i="21"/>
  <c r="AE105" i="21"/>
  <c r="AE420" i="21"/>
  <c r="AE276" i="21"/>
  <c r="AE315" i="21"/>
  <c r="AE66" i="21"/>
  <c r="AE381" i="21"/>
  <c r="AE470" i="21" a="1"/>
  <c r="AE470" i="21" s="1"/>
  <c r="AE50" i="21" a="1"/>
  <c r="AE50" i="21" s="1"/>
  <c r="AE51" i="21" a="1"/>
  <c r="AE51" i="21" s="1"/>
  <c r="AE52" i="21" a="1"/>
  <c r="AE52" i="21" s="1"/>
  <c r="AE260" i="21" a="1"/>
  <c r="AE260" i="21" s="1"/>
  <c r="AE157" i="21" a="1"/>
  <c r="AE157" i="21" s="1"/>
  <c r="AE366" i="21" a="1"/>
  <c r="AE366" i="21" s="1"/>
  <c r="AE156" i="21" a="1"/>
  <c r="AE156" i="21" s="1"/>
  <c r="AE471" i="21" a="1"/>
  <c r="AE471" i="21" s="1"/>
  <c r="AE367" i="21" a="1"/>
  <c r="AE367" i="21" s="1"/>
  <c r="U326" i="21"/>
  <c r="U431" i="21"/>
  <c r="U536" i="21"/>
  <c r="T221" i="21"/>
  <c r="T224" i="21" s="1"/>
  <c r="V64" i="23" s="1"/>
  <c r="AE261" i="21" a="1"/>
  <c r="AE261" i="21" s="1"/>
  <c r="AE365" i="21" a="1"/>
  <c r="AE365" i="21" s="1"/>
  <c r="AE155" i="21" a="1"/>
  <c r="AE155" i="21" s="1"/>
  <c r="AE262" i="21" a="1"/>
  <c r="AE262" i="21" s="1"/>
  <c r="AE101" i="21"/>
  <c r="AE65" i="21"/>
  <c r="AE104" i="21"/>
  <c r="AE64" i="21"/>
  <c r="AE102" i="21"/>
  <c r="AE62" i="21"/>
  <c r="AE63" i="21"/>
  <c r="AE103" i="21"/>
  <c r="AF22" i="21"/>
  <c r="AF367" i="21" s="1" a="1"/>
  <c r="AF367" i="21" s="1"/>
  <c r="W68" i="23"/>
  <c r="W92" i="23"/>
  <c r="W80" i="23"/>
  <c r="AE309" i="21"/>
  <c r="AE536" i="21"/>
  <c r="AE116" i="21"/>
  <c r="AE220" i="21"/>
  <c r="AE114" i="21"/>
  <c r="AE221" i="21"/>
  <c r="AE534" i="21"/>
  <c r="AE115" i="21"/>
  <c r="AE431" i="21"/>
  <c r="AE326" i="21"/>
  <c r="AE219" i="21"/>
  <c r="AE325" i="21"/>
  <c r="AE324" i="21"/>
  <c r="AE430" i="21"/>
  <c r="AE414" i="21"/>
  <c r="AE99" i="21"/>
  <c r="AE204" i="21"/>
  <c r="AE429" i="21"/>
  <c r="AE535" i="21"/>
  <c r="AE519" i="21"/>
  <c r="AF14" i="21"/>
  <c r="AH90" i="23"/>
  <c r="AH78" i="23"/>
  <c r="AH54" i="23"/>
  <c r="AH42" i="23"/>
  <c r="AH66" i="23"/>
  <c r="AE203" i="21"/>
  <c r="T44" i="23"/>
  <c r="T56" i="23"/>
  <c r="T386" i="21"/>
  <c r="V82" i="23" s="1"/>
  <c r="T491" i="21"/>
  <c r="V94" i="23" s="1"/>
  <c r="T281" i="21"/>
  <c r="V70" i="23" s="1"/>
  <c r="T162" i="21"/>
  <c r="V57" i="23" s="1"/>
  <c r="T176" i="21"/>
  <c r="V58" i="23" s="1"/>
  <c r="T550" i="21"/>
  <c r="V99" i="23" s="1"/>
  <c r="T477" i="21"/>
  <c r="V93" i="23" s="1"/>
  <c r="V465" i="21"/>
  <c r="U488" i="21"/>
  <c r="AC462" i="21"/>
  <c r="U474" i="21"/>
  <c r="T372" i="21"/>
  <c r="V81" i="23" s="1"/>
  <c r="T445" i="21"/>
  <c r="V87" i="23" s="1"/>
  <c r="V360" i="21"/>
  <c r="U383" i="21"/>
  <c r="U369" i="21"/>
  <c r="AC357" i="21"/>
  <c r="T340" i="21"/>
  <c r="V75" i="23" s="1"/>
  <c r="T267" i="21"/>
  <c r="V255" i="21"/>
  <c r="U278" i="21"/>
  <c r="U264" i="21"/>
  <c r="AC252" i="21"/>
  <c r="T235" i="21"/>
  <c r="V63" i="23" s="1"/>
  <c r="S150" i="21"/>
  <c r="U173" i="21"/>
  <c r="U159" i="21"/>
  <c r="T57" i="21"/>
  <c r="V45" i="23" s="1"/>
  <c r="T71" i="21"/>
  <c r="V46" i="23" s="1"/>
  <c r="S45" i="21"/>
  <c r="AG13" i="21"/>
  <c r="V323" i="21"/>
  <c r="V113" i="21"/>
  <c r="V533" i="21"/>
  <c r="V428" i="21"/>
  <c r="V218" i="21"/>
  <c r="AD537" i="21"/>
  <c r="AD327" i="21"/>
  <c r="AD117" i="21"/>
  <c r="AD432" i="21"/>
  <c r="AD222" i="21"/>
  <c r="V314" i="21"/>
  <c r="V208" i="21"/>
  <c r="V313" i="21"/>
  <c r="V312" i="21"/>
  <c r="V311" i="21"/>
  <c r="V326" i="21" s="1"/>
  <c r="V209" i="21"/>
  <c r="V207" i="21"/>
  <c r="V206" i="21"/>
  <c r="U68" i="21"/>
  <c r="V518" i="21"/>
  <c r="V413" i="21"/>
  <c r="V308" i="21"/>
  <c r="V98" i="21"/>
  <c r="T119" i="21"/>
  <c r="V52" i="23" s="1"/>
  <c r="T539" i="21"/>
  <c r="V100" i="23" s="1"/>
  <c r="T434" i="21"/>
  <c r="V88" i="23" s="1"/>
  <c r="T329" i="21"/>
  <c r="V76" i="23" s="1"/>
  <c r="V317" i="21"/>
  <c r="V527" i="21"/>
  <c r="V212" i="21"/>
  <c r="V422" i="21"/>
  <c r="V107" i="21"/>
  <c r="V524" i="21"/>
  <c r="V523" i="21"/>
  <c r="V522" i="21"/>
  <c r="V521" i="21"/>
  <c r="V536" i="21" s="1"/>
  <c r="V419" i="21"/>
  <c r="V416" i="21"/>
  <c r="V418" i="21"/>
  <c r="V417" i="21"/>
  <c r="U529" i="21"/>
  <c r="U319" i="21"/>
  <c r="U424" i="21"/>
  <c r="U214" i="21"/>
  <c r="U109" i="21"/>
  <c r="U130" i="21" s="1"/>
  <c r="W51" i="23" s="1"/>
  <c r="V483" i="21"/>
  <c r="V484" i="21"/>
  <c r="V378" i="21"/>
  <c r="V273" i="21"/>
  <c r="V380" i="21"/>
  <c r="V275" i="21"/>
  <c r="V482" i="21"/>
  <c r="V377" i="21"/>
  <c r="V272" i="21"/>
  <c r="V485" i="21"/>
  <c r="V379" i="21"/>
  <c r="V274" i="21"/>
  <c r="T147" i="21"/>
  <c r="T42" i="21"/>
  <c r="U54" i="21"/>
  <c r="AF510" i="21" l="1" a="1"/>
  <c r="AF510" i="21" s="1"/>
  <c r="AF509" i="21" a="1"/>
  <c r="AF509" i="21" s="1"/>
  <c r="AF516" i="21" a="1"/>
  <c r="AF516" i="21" s="1"/>
  <c r="AF508" i="21" a="1"/>
  <c r="AF508" i="21" s="1"/>
  <c r="AF514" i="21" a="1"/>
  <c r="AF514" i="21" s="1"/>
  <c r="AF513" i="21" a="1"/>
  <c r="AF513" i="21" s="1"/>
  <c r="AF515" i="21" a="1"/>
  <c r="AF515" i="21" s="1"/>
  <c r="AF512" i="21" a="1"/>
  <c r="AF512" i="21" s="1"/>
  <c r="AF511" i="21" a="1"/>
  <c r="AF511" i="21" s="1"/>
  <c r="AF507" i="21" a="1"/>
  <c r="AF507" i="21" s="1"/>
  <c r="AF460" i="21" a="1"/>
  <c r="AF460" i="21" s="1"/>
  <c r="AF452" i="21" a="1"/>
  <c r="AF452" i="21" s="1"/>
  <c r="AF457" i="21" a="1"/>
  <c r="AF457" i="21" s="1"/>
  <c r="AF455" i="21" a="1"/>
  <c r="AF455" i="21" s="1"/>
  <c r="AF454" i="21" a="1"/>
  <c r="AF454" i="21" s="1"/>
  <c r="AF408" i="21" a="1"/>
  <c r="AF408" i="21" s="1"/>
  <c r="AF453" i="21" a="1"/>
  <c r="AF453" i="21" s="1"/>
  <c r="AF407" i="21" a="1"/>
  <c r="AF407" i="21" s="1"/>
  <c r="AF451" i="21" a="1"/>
  <c r="AF451" i="21" s="1"/>
  <c r="AF406" i="21" a="1"/>
  <c r="AF406" i="21" s="1"/>
  <c r="AF405" i="21" a="1"/>
  <c r="AF405" i="21" s="1"/>
  <c r="AF459" i="21" a="1"/>
  <c r="AF459" i="21" s="1"/>
  <c r="AF458" i="21" a="1"/>
  <c r="AF458" i="21" s="1"/>
  <c r="AF411" i="21" a="1"/>
  <c r="AF411" i="21" s="1"/>
  <c r="AF403" i="21" a="1"/>
  <c r="AF403" i="21" s="1"/>
  <c r="AF456" i="21" a="1"/>
  <c r="AF456" i="21" s="1"/>
  <c r="AF410" i="21" a="1"/>
  <c r="AF410" i="21" s="1"/>
  <c r="AF409" i="21" a="1"/>
  <c r="AF409" i="21" s="1"/>
  <c r="AF404" i="21" a="1"/>
  <c r="AF404" i="21" s="1"/>
  <c r="AF353" i="21" a="1"/>
  <c r="AF353" i="21" s="1"/>
  <c r="AF352" i="21" a="1"/>
  <c r="AF352" i="21" s="1"/>
  <c r="AF351" i="21" a="1"/>
  <c r="AF351" i="21" s="1"/>
  <c r="AF350" i="21" a="1"/>
  <c r="AF350" i="21" s="1"/>
  <c r="AF402" i="21" a="1"/>
  <c r="AF402" i="21" s="1"/>
  <c r="AF348" i="21" a="1"/>
  <c r="AF348" i="21" s="1"/>
  <c r="AF347" i="21" a="1"/>
  <c r="AF347" i="21" s="1"/>
  <c r="AF299" i="21" a="1"/>
  <c r="AF299" i="21" s="1"/>
  <c r="AF346" i="21" a="1"/>
  <c r="AF346" i="21" s="1"/>
  <c r="AF304" i="21" a="1"/>
  <c r="AF304" i="21" s="1"/>
  <c r="AF246" i="21" a="1"/>
  <c r="AF246" i="21" s="1"/>
  <c r="AF303" i="21" a="1"/>
  <c r="AF303" i="21" s="1"/>
  <c r="AF298" i="21" a="1"/>
  <c r="AF298" i="21" s="1"/>
  <c r="AF245" i="21" a="1"/>
  <c r="AF245" i="21" s="1"/>
  <c r="AF302" i="21" a="1"/>
  <c r="AF302" i="21" s="1"/>
  <c r="AF297" i="21" a="1"/>
  <c r="AF297" i="21" s="1"/>
  <c r="AF244" i="21" a="1"/>
  <c r="AF244" i="21" s="1"/>
  <c r="AF301" i="21" a="1"/>
  <c r="AF301" i="21" s="1"/>
  <c r="AF243" i="21" a="1"/>
  <c r="AF243" i="21" s="1"/>
  <c r="AF355" i="21" a="1"/>
  <c r="AF355" i="21" s="1"/>
  <c r="AF354" i="21" a="1"/>
  <c r="AF354" i="21" s="1"/>
  <c r="AF306" i="21" a="1"/>
  <c r="AF306" i="21" s="1"/>
  <c r="AF300" i="21" a="1"/>
  <c r="AF300" i="21" s="1"/>
  <c r="AF249" i="21" a="1"/>
  <c r="AF249" i="21" s="1"/>
  <c r="AF241" i="21" a="1"/>
  <c r="AF241" i="21" s="1"/>
  <c r="AF197" i="21" a="1"/>
  <c r="AF197" i="21" s="1"/>
  <c r="AF305" i="21" a="1"/>
  <c r="AF305" i="21" s="1"/>
  <c r="AF196" i="21" a="1"/>
  <c r="AF196" i="21" s="1"/>
  <c r="AF142" i="21" a="1"/>
  <c r="AF142" i="21" s="1"/>
  <c r="AF201" i="21" a="1"/>
  <c r="AF201" i="21" s="1"/>
  <c r="AF141" i="21" a="1"/>
  <c r="AF141" i="21" s="1"/>
  <c r="AF200" i="21" a="1"/>
  <c r="AF200" i="21" s="1"/>
  <c r="AF195" i="21" a="1"/>
  <c r="AF195" i="21" s="1"/>
  <c r="AF140" i="21" a="1"/>
  <c r="AF140" i="21" s="1"/>
  <c r="AF250" i="21" a="1"/>
  <c r="AF250" i="21" s="1"/>
  <c r="AF168" i="21"/>
  <c r="AF170" i="21"/>
  <c r="AF139" i="21" a="1"/>
  <c r="AF139" i="21" s="1"/>
  <c r="AF349" i="21" a="1"/>
  <c r="AF349" i="21" s="1"/>
  <c r="AF248" i="21" a="1"/>
  <c r="AF248" i="21" s="1"/>
  <c r="AF199" i="21" a="1"/>
  <c r="AF199" i="21" s="1"/>
  <c r="AF247" i="21" a="1"/>
  <c r="AF247" i="21" s="1"/>
  <c r="AF193" i="21" a="1"/>
  <c r="AF193" i="21" s="1"/>
  <c r="AF144" i="21" a="1"/>
  <c r="AF144" i="21" s="1"/>
  <c r="AF138" i="21" a="1"/>
  <c r="AF138" i="21" s="1"/>
  <c r="AF169" i="21"/>
  <c r="AF143" i="21" a="1"/>
  <c r="AF143" i="21" s="1"/>
  <c r="AF89" i="21" a="1"/>
  <c r="AF89" i="21" s="1"/>
  <c r="AF93" i="21" a="1"/>
  <c r="AF93" i="21" s="1"/>
  <c r="AF88" i="21" a="1"/>
  <c r="AF88" i="21" s="1"/>
  <c r="AF38" i="21" a="1"/>
  <c r="AF38" i="21" s="1"/>
  <c r="AF32" i="21" a="1"/>
  <c r="AF32" i="21" s="1"/>
  <c r="AF37" i="21" a="1"/>
  <c r="AF37" i="21" s="1"/>
  <c r="AF31" i="21" a="1"/>
  <c r="AF31" i="21" s="1"/>
  <c r="AF242" i="21" a="1"/>
  <c r="AF242" i="21" s="1"/>
  <c r="AF171" i="21"/>
  <c r="AF137" i="21" a="1"/>
  <c r="AF137" i="21" s="1"/>
  <c r="AF92" i="21" a="1"/>
  <c r="AF92" i="21" s="1"/>
  <c r="AF87" i="21" a="1"/>
  <c r="AF87" i="21" s="1"/>
  <c r="AF198" i="21" a="1"/>
  <c r="AF198" i="21" s="1"/>
  <c r="AF136" i="21" a="1"/>
  <c r="AF136" i="21" s="1"/>
  <c r="AF36" i="21" a="1"/>
  <c r="AF36" i="21" s="1"/>
  <c r="AF194" i="21" a="1"/>
  <c r="AF194" i="21" s="1"/>
  <c r="AF167" i="21"/>
  <c r="AF96" i="21" a="1"/>
  <c r="AF96" i="21" s="1"/>
  <c r="AF91" i="21" a="1"/>
  <c r="AF91" i="21" s="1"/>
  <c r="AF192" i="21" a="1"/>
  <c r="AF192" i="21" s="1"/>
  <c r="AF95" i="21" a="1"/>
  <c r="AF95" i="21" s="1"/>
  <c r="AF90" i="21" a="1"/>
  <c r="AF90" i="21" s="1"/>
  <c r="AF34" i="21" a="1"/>
  <c r="AF34" i="21" s="1"/>
  <c r="AF94" i="21" a="1"/>
  <c r="AF94" i="21" s="1"/>
  <c r="AF33" i="21" a="1"/>
  <c r="AF33" i="21" s="1"/>
  <c r="AF40" i="21" a="1"/>
  <c r="AF40" i="21" s="1"/>
  <c r="AF39" i="21" a="1"/>
  <c r="AF39" i="21" s="1"/>
  <c r="AF145" i="21" a="1"/>
  <c r="AF145" i="21" s="1"/>
  <c r="AF35" i="21" a="1"/>
  <c r="AF35" i="21" s="1"/>
  <c r="AF276" i="21"/>
  <c r="AF66" i="21"/>
  <c r="AF381" i="21"/>
  <c r="AF486" i="21"/>
  <c r="AF105" i="21"/>
  <c r="AF420" i="21"/>
  <c r="AF525" i="21"/>
  <c r="AF315" i="21"/>
  <c r="AF210" i="21"/>
  <c r="AF471" i="21" a="1"/>
  <c r="AF471" i="21" s="1"/>
  <c r="AF157" i="21" a="1"/>
  <c r="AF157" i="21" s="1"/>
  <c r="V431" i="21"/>
  <c r="U221" i="21"/>
  <c r="U224" i="21" s="1"/>
  <c r="W64" i="23" s="1"/>
  <c r="AF155" i="21" a="1"/>
  <c r="AF155" i="21" s="1"/>
  <c r="AF365" i="21" a="1"/>
  <c r="AF365" i="21" s="1"/>
  <c r="AF260" i="21" a="1"/>
  <c r="AF260" i="21" s="1"/>
  <c r="AF472" i="21" a="1"/>
  <c r="AF472" i="21" s="1"/>
  <c r="AF366" i="21" a="1"/>
  <c r="AF366" i="21" s="1"/>
  <c r="AF470" i="21" a="1"/>
  <c r="AF470" i="21" s="1"/>
  <c r="AF156" i="21" a="1"/>
  <c r="AF156" i="21" s="1"/>
  <c r="AF50" i="21" a="1"/>
  <c r="AF50" i="21" s="1"/>
  <c r="AF261" i="21" a="1"/>
  <c r="AF261" i="21" s="1"/>
  <c r="AF51" i="21" a="1"/>
  <c r="AF51" i="21" s="1"/>
  <c r="AF262" i="21" a="1"/>
  <c r="AF262" i="21" s="1"/>
  <c r="AF52" i="21" a="1"/>
  <c r="AF52" i="21" s="1"/>
  <c r="AF535" i="21"/>
  <c r="AF102" i="21"/>
  <c r="AF101" i="21"/>
  <c r="AF65" i="21"/>
  <c r="AF64" i="21"/>
  <c r="AF103" i="21"/>
  <c r="AF62" i="21"/>
  <c r="AF104" i="21"/>
  <c r="AF63" i="21"/>
  <c r="AG22" i="21"/>
  <c r="AG261" i="21" s="1" a="1"/>
  <c r="AG261" i="21" s="1"/>
  <c r="X68" i="23"/>
  <c r="X80" i="23"/>
  <c r="X92" i="23"/>
  <c r="AF221" i="21"/>
  <c r="AF430" i="21"/>
  <c r="AF115" i="21"/>
  <c r="AF324" i="21"/>
  <c r="AF219" i="21"/>
  <c r="AF220" i="21"/>
  <c r="AF536" i="21"/>
  <c r="AF309" i="21"/>
  <c r="AF431" i="21"/>
  <c r="AF534" i="21"/>
  <c r="AF325" i="21"/>
  <c r="AF203" i="21"/>
  <c r="AF116" i="21"/>
  <c r="AF114" i="21"/>
  <c r="AF99" i="21"/>
  <c r="AF519" i="21"/>
  <c r="AF414" i="21"/>
  <c r="AG14" i="21"/>
  <c r="AI54" i="23"/>
  <c r="AI78" i="23"/>
  <c r="AI90" i="23"/>
  <c r="AI66" i="23"/>
  <c r="AI42" i="23"/>
  <c r="AF204" i="21"/>
  <c r="AF326" i="21"/>
  <c r="AF429" i="21"/>
  <c r="U44" i="23"/>
  <c r="U56" i="23"/>
  <c r="V69" i="23"/>
  <c r="U281" i="21"/>
  <c r="W70" i="23" s="1"/>
  <c r="U162" i="21"/>
  <c r="W57" i="23" s="1"/>
  <c r="U176" i="21"/>
  <c r="W58" i="23" s="1"/>
  <c r="U386" i="21"/>
  <c r="W82" i="23" s="1"/>
  <c r="U491" i="21"/>
  <c r="W94" i="23" s="1"/>
  <c r="U477" i="21"/>
  <c r="W93" i="23" s="1"/>
  <c r="U550" i="21"/>
  <c r="W99" i="23" s="1"/>
  <c r="V488" i="21"/>
  <c r="W465" i="21"/>
  <c r="V474" i="21"/>
  <c r="AD462" i="21"/>
  <c r="U445" i="21"/>
  <c r="W87" i="23" s="1"/>
  <c r="U372" i="21"/>
  <c r="W81" i="23" s="1"/>
  <c r="W360" i="21"/>
  <c r="V383" i="21"/>
  <c r="V369" i="21"/>
  <c r="AD357" i="21"/>
  <c r="U340" i="21"/>
  <c r="W75" i="23" s="1"/>
  <c r="U267" i="21"/>
  <c r="W255" i="21"/>
  <c r="V278" i="21"/>
  <c r="V264" i="21"/>
  <c r="AD252" i="21"/>
  <c r="T150" i="21"/>
  <c r="U235" i="21"/>
  <c r="W63" i="23" s="1"/>
  <c r="V173" i="21"/>
  <c r="V159" i="21"/>
  <c r="U71" i="21"/>
  <c r="W46" i="23" s="1"/>
  <c r="U57" i="21"/>
  <c r="W45" i="23" s="1"/>
  <c r="T45" i="21"/>
  <c r="AH13" i="21"/>
  <c r="W428" i="21"/>
  <c r="W218" i="21"/>
  <c r="W113" i="21"/>
  <c r="W533" i="21"/>
  <c r="W323" i="21"/>
  <c r="AE432" i="21"/>
  <c r="AE222" i="21"/>
  <c r="AE327" i="21"/>
  <c r="AE117" i="21"/>
  <c r="AE537" i="21"/>
  <c r="W314" i="21"/>
  <c r="W313" i="21"/>
  <c r="W312" i="21"/>
  <c r="W209" i="21"/>
  <c r="W311" i="21"/>
  <c r="W208" i="21"/>
  <c r="W207" i="21"/>
  <c r="W206" i="21"/>
  <c r="V68" i="21"/>
  <c r="W308" i="21"/>
  <c r="W413" i="21"/>
  <c r="W98" i="21"/>
  <c r="W518" i="21"/>
  <c r="U434" i="21"/>
  <c r="W88" i="23" s="1"/>
  <c r="U119" i="21"/>
  <c r="W52" i="23" s="1"/>
  <c r="U329" i="21"/>
  <c r="W76" i="23" s="1"/>
  <c r="U539" i="21"/>
  <c r="W100" i="23" s="1"/>
  <c r="W212" i="21"/>
  <c r="W422" i="21"/>
  <c r="W527" i="21"/>
  <c r="W107" i="21"/>
  <c r="W317" i="21"/>
  <c r="W522" i="21"/>
  <c r="W524" i="21"/>
  <c r="W523" i="21"/>
  <c r="W521" i="21"/>
  <c r="W418" i="21"/>
  <c r="W419" i="21"/>
  <c r="W417" i="21"/>
  <c r="W416" i="21"/>
  <c r="V319" i="21"/>
  <c r="V529" i="21"/>
  <c r="V424" i="21"/>
  <c r="V214" i="21"/>
  <c r="V109" i="21"/>
  <c r="V130" i="21" s="1"/>
  <c r="X51" i="23" s="1"/>
  <c r="W485" i="21"/>
  <c r="W378" i="21"/>
  <c r="W380" i="21"/>
  <c r="W275" i="21"/>
  <c r="W482" i="21"/>
  <c r="W377" i="21"/>
  <c r="W272" i="21"/>
  <c r="W379" i="21"/>
  <c r="W274" i="21"/>
  <c r="W273" i="21"/>
  <c r="W483" i="21"/>
  <c r="W484" i="21"/>
  <c r="U147" i="21"/>
  <c r="U42" i="21"/>
  <c r="V54" i="21"/>
  <c r="AG516" i="21" l="1" a="1"/>
  <c r="AG516" i="21" s="1"/>
  <c r="AG508" i="21" a="1"/>
  <c r="AG508" i="21" s="1"/>
  <c r="AG515" i="21" a="1"/>
  <c r="AG515" i="21" s="1"/>
  <c r="AG507" i="21" a="1"/>
  <c r="AG507" i="21" s="1"/>
  <c r="AG514" i="21" a="1"/>
  <c r="AG514" i="21" s="1"/>
  <c r="AG512" i="21" a="1"/>
  <c r="AG512" i="21" s="1"/>
  <c r="AG511" i="21" a="1"/>
  <c r="AG511" i="21" s="1"/>
  <c r="AG510" i="21" a="1"/>
  <c r="AG510" i="21" s="1"/>
  <c r="AG513" i="21" a="1"/>
  <c r="AG513" i="21" s="1"/>
  <c r="AG509" i="21" a="1"/>
  <c r="AG509" i="21" s="1"/>
  <c r="AG458" i="21" a="1"/>
  <c r="AG458" i="21" s="1"/>
  <c r="AG455" i="21" a="1"/>
  <c r="AG455" i="21" s="1"/>
  <c r="AG456" i="21" a="1"/>
  <c r="AG456" i="21" s="1"/>
  <c r="AG454" i="21" a="1"/>
  <c r="AG454" i="21" s="1"/>
  <c r="AG406" i="21" a="1"/>
  <c r="AG406" i="21" s="1"/>
  <c r="AG453" i="21" a="1"/>
  <c r="AG453" i="21" s="1"/>
  <c r="AG405" i="21" a="1"/>
  <c r="AG405" i="21" s="1"/>
  <c r="AG452" i="21" a="1"/>
  <c r="AG452" i="21" s="1"/>
  <c r="AG404" i="21" a="1"/>
  <c r="AG404" i="21" s="1"/>
  <c r="AG451" i="21" a="1"/>
  <c r="AG451" i="21" s="1"/>
  <c r="AG411" i="21" a="1"/>
  <c r="AG411" i="21" s="1"/>
  <c r="AG403" i="21" a="1"/>
  <c r="AG403" i="21" s="1"/>
  <c r="AG460" i="21" a="1"/>
  <c r="AG460" i="21" s="1"/>
  <c r="AG459" i="21" a="1"/>
  <c r="AG459" i="21" s="1"/>
  <c r="AG409" i="21" a="1"/>
  <c r="AG409" i="21" s="1"/>
  <c r="AG402" i="21" a="1"/>
  <c r="AG402" i="21" s="1"/>
  <c r="AG410" i="21" a="1"/>
  <c r="AG410" i="21" s="1"/>
  <c r="AG351" i="21" a="1"/>
  <c r="AG351" i="21" s="1"/>
  <c r="AG350" i="21" a="1"/>
  <c r="AG350" i="21" s="1"/>
  <c r="AG408" i="21" a="1"/>
  <c r="AG408" i="21" s="1"/>
  <c r="AG349" i="21" a="1"/>
  <c r="AG349" i="21" s="1"/>
  <c r="AG407" i="21" a="1"/>
  <c r="AG407" i="21" s="1"/>
  <c r="AG348" i="21" a="1"/>
  <c r="AG348" i="21" s="1"/>
  <c r="AG457" i="21" a="1"/>
  <c r="AG457" i="21" s="1"/>
  <c r="AG354" i="21" a="1"/>
  <c r="AG354" i="21" s="1"/>
  <c r="AG346" i="21" a="1"/>
  <c r="AG346" i="21" s="1"/>
  <c r="AG299" i="21" a="1"/>
  <c r="AG299" i="21" s="1"/>
  <c r="AG355" i="21" a="1"/>
  <c r="AG355" i="21" s="1"/>
  <c r="AG305" i="21" a="1"/>
  <c r="AG305" i="21" s="1"/>
  <c r="AG244" i="21" a="1"/>
  <c r="AG244" i="21" s="1"/>
  <c r="AG353" i="21" a="1"/>
  <c r="AG353" i="21" s="1"/>
  <c r="AG298" i="21" a="1"/>
  <c r="AG298" i="21" s="1"/>
  <c r="AG243" i="21" a="1"/>
  <c r="AG243" i="21" s="1"/>
  <c r="AG352" i="21" a="1"/>
  <c r="AG352" i="21" s="1"/>
  <c r="AG304" i="21" a="1"/>
  <c r="AG304" i="21" s="1"/>
  <c r="AG250" i="21" a="1"/>
  <c r="AG250" i="21" s="1"/>
  <c r="AG242" i="21" a="1"/>
  <c r="AG242" i="21" s="1"/>
  <c r="AG347" i="21" a="1"/>
  <c r="AG347" i="21" s="1"/>
  <c r="AG303" i="21" a="1"/>
  <c r="AG303" i="21" s="1"/>
  <c r="AG297" i="21" a="1"/>
  <c r="AG297" i="21" s="1"/>
  <c r="AG249" i="21" a="1"/>
  <c r="AG249" i="21" s="1"/>
  <c r="AG241" i="21" a="1"/>
  <c r="AG241" i="21" s="1"/>
  <c r="AG302" i="21" a="1"/>
  <c r="AG302" i="21" s="1"/>
  <c r="AG301" i="21" a="1"/>
  <c r="AG301" i="21" s="1"/>
  <c r="AG247" i="21" a="1"/>
  <c r="AG247" i="21" s="1"/>
  <c r="AG300" i="21" a="1"/>
  <c r="AG300" i="21" s="1"/>
  <c r="AG248" i="21" a="1"/>
  <c r="AG248" i="21" s="1"/>
  <c r="AG197" i="21" a="1"/>
  <c r="AG197" i="21" s="1"/>
  <c r="AG192" i="21" a="1"/>
  <c r="AG192" i="21" s="1"/>
  <c r="AG167" i="21"/>
  <c r="AG169" i="21"/>
  <c r="AG171" i="21"/>
  <c r="AG138" i="21" a="1"/>
  <c r="AG138" i="21" s="1"/>
  <c r="AG246" i="21" a="1"/>
  <c r="AG246" i="21" s="1"/>
  <c r="AG144" i="21" a="1"/>
  <c r="AG144" i="21" s="1"/>
  <c r="AG137" i="21" a="1"/>
  <c r="AG137" i="21" s="1"/>
  <c r="AG245" i="21" a="1"/>
  <c r="AG245" i="21" s="1"/>
  <c r="AG201" i="21" a="1"/>
  <c r="AG201" i="21" s="1"/>
  <c r="AG196" i="21" a="1"/>
  <c r="AG196" i="21" s="1"/>
  <c r="AG143" i="21" a="1"/>
  <c r="AG143" i="21" s="1"/>
  <c r="AG195" i="21" a="1"/>
  <c r="AG195" i="21" s="1"/>
  <c r="AG142" i="21" a="1"/>
  <c r="AG142" i="21" s="1"/>
  <c r="AG136" i="21" a="1"/>
  <c r="AG136" i="21" s="1"/>
  <c r="AG200" i="21" a="1"/>
  <c r="AG200" i="21" s="1"/>
  <c r="AG194" i="21" a="1"/>
  <c r="AG194" i="21" s="1"/>
  <c r="AG199" i="21" a="1"/>
  <c r="AG199" i="21" s="1"/>
  <c r="AG94" i="21" a="1"/>
  <c r="AG94" i="21" s="1"/>
  <c r="AG89" i="21" a="1"/>
  <c r="AG89" i="21" s="1"/>
  <c r="AG306" i="21" a="1"/>
  <c r="AG306" i="21" s="1"/>
  <c r="AG93" i="21" a="1"/>
  <c r="AG93" i="21" s="1"/>
  <c r="AG88" i="21" a="1"/>
  <c r="AG88" i="21" s="1"/>
  <c r="AG198" i="21" a="1"/>
  <c r="AG198" i="21" s="1"/>
  <c r="AG168" i="21"/>
  <c r="AG92" i="21" a="1"/>
  <c r="AG92" i="21" s="1"/>
  <c r="AG34" i="21" a="1"/>
  <c r="AG34" i="21" s="1"/>
  <c r="AG193" i="21" a="1"/>
  <c r="AG193" i="21" s="1"/>
  <c r="AG145" i="21" a="1"/>
  <c r="AG145" i="21" s="1"/>
  <c r="AG87" i="21" a="1"/>
  <c r="AG87" i="21" s="1"/>
  <c r="AG40" i="21" a="1"/>
  <c r="AG40" i="21" s="1"/>
  <c r="AG33" i="21" a="1"/>
  <c r="AG33" i="21" s="1"/>
  <c r="AG141" i="21" a="1"/>
  <c r="AG141" i="21" s="1"/>
  <c r="AG91" i="21" a="1"/>
  <c r="AG91" i="21" s="1"/>
  <c r="AG39" i="21" a="1"/>
  <c r="AG39" i="21" s="1"/>
  <c r="AG32" i="21" a="1"/>
  <c r="AG32" i="21" s="1"/>
  <c r="AG170" i="21"/>
  <c r="AG140" i="21" a="1"/>
  <c r="AG140" i="21" s="1"/>
  <c r="AG96" i="21" a="1"/>
  <c r="AG96" i="21" s="1"/>
  <c r="AG139" i="21" a="1"/>
  <c r="AG139" i="21" s="1"/>
  <c r="AG90" i="21" a="1"/>
  <c r="AG90" i="21" s="1"/>
  <c r="AG37" i="21" a="1"/>
  <c r="AG37" i="21" s="1"/>
  <c r="AG38" i="21" a="1"/>
  <c r="AG38" i="21" s="1"/>
  <c r="AG36" i="21" a="1"/>
  <c r="AG36" i="21" s="1"/>
  <c r="AG35" i="21" a="1"/>
  <c r="AG35" i="21" s="1"/>
  <c r="AG31" i="21" a="1"/>
  <c r="AG31" i="21" s="1"/>
  <c r="AG95" i="21" a="1"/>
  <c r="AG95" i="21" s="1"/>
  <c r="AG210" i="21"/>
  <c r="AG315" i="21"/>
  <c r="AG525" i="21"/>
  <c r="AG276" i="21"/>
  <c r="AG381" i="21"/>
  <c r="AG105" i="21"/>
  <c r="AG420" i="21"/>
  <c r="AG486" i="21"/>
  <c r="AG66" i="21"/>
  <c r="AG51" i="21" a="1"/>
  <c r="AG51" i="21" s="1"/>
  <c r="AG52" i="21" a="1"/>
  <c r="AG52" i="21" s="1"/>
  <c r="AG262" i="21" a="1"/>
  <c r="AG262" i="21" s="1"/>
  <c r="AG367" i="21" a="1"/>
  <c r="AG367" i="21" s="1"/>
  <c r="AG157" i="21" a="1"/>
  <c r="AG157" i="21" s="1"/>
  <c r="AG471" i="21" a="1"/>
  <c r="AG471" i="21" s="1"/>
  <c r="AG50" i="21" a="1"/>
  <c r="AG50" i="21" s="1"/>
  <c r="W536" i="21"/>
  <c r="W326" i="21"/>
  <c r="W431" i="21"/>
  <c r="V221" i="21"/>
  <c r="V224" i="21" s="1"/>
  <c r="X64" i="23" s="1"/>
  <c r="AG470" i="21" a="1"/>
  <c r="AG470" i="21" s="1"/>
  <c r="AG155" i="21" a="1"/>
  <c r="AG155" i="21" s="1"/>
  <c r="AG365" i="21" a="1"/>
  <c r="AG365" i="21" s="1"/>
  <c r="AG260" i="21" a="1"/>
  <c r="AG260" i="21" s="1"/>
  <c r="AG472" i="21" a="1"/>
  <c r="AG472" i="21" s="1"/>
  <c r="AG156" i="21" a="1"/>
  <c r="AG156" i="21" s="1"/>
  <c r="AG366" i="21" a="1"/>
  <c r="AG366" i="21" s="1"/>
  <c r="AG103" i="21"/>
  <c r="AG62" i="21"/>
  <c r="AG102" i="21"/>
  <c r="AG101" i="21"/>
  <c r="AG65" i="21"/>
  <c r="AG104" i="21"/>
  <c r="AG63" i="21"/>
  <c r="AG64" i="21"/>
  <c r="AH22" i="21"/>
  <c r="AH365" i="21" s="1" a="1"/>
  <c r="AH365" i="21" s="1"/>
  <c r="Y92" i="23"/>
  <c r="Y68" i="23"/>
  <c r="Y80" i="23"/>
  <c r="AG220" i="21"/>
  <c r="AG115" i="21"/>
  <c r="AG324" i="21"/>
  <c r="AG219" i="21"/>
  <c r="AG309" i="21"/>
  <c r="AG221" i="21"/>
  <c r="AG116" i="21"/>
  <c r="AG430" i="21"/>
  <c r="AG535" i="21"/>
  <c r="AG99" i="21"/>
  <c r="AG429" i="21"/>
  <c r="AG519" i="21"/>
  <c r="AH14" i="21"/>
  <c r="AJ54" i="23"/>
  <c r="AJ78" i="23"/>
  <c r="AJ90" i="23"/>
  <c r="AJ66" i="23"/>
  <c r="AJ42" i="23"/>
  <c r="AG204" i="21"/>
  <c r="AG203" i="21"/>
  <c r="AG414" i="21"/>
  <c r="AG431" i="21"/>
  <c r="AG534" i="21"/>
  <c r="AG325" i="21"/>
  <c r="AG114" i="21"/>
  <c r="AG326" i="21"/>
  <c r="AG536" i="21"/>
  <c r="V56" i="23"/>
  <c r="V44" i="23"/>
  <c r="W69" i="23"/>
  <c r="V386" i="21"/>
  <c r="X82" i="23" s="1"/>
  <c r="V162" i="21"/>
  <c r="X57" i="23" s="1"/>
  <c r="V176" i="21"/>
  <c r="X58" i="23" s="1"/>
  <c r="V281" i="21"/>
  <c r="X70" i="23" s="1"/>
  <c r="V491" i="21"/>
  <c r="X94" i="23" s="1"/>
  <c r="V550" i="21"/>
  <c r="X99" i="23" s="1"/>
  <c r="V477" i="21"/>
  <c r="X93" i="23" s="1"/>
  <c r="X465" i="21"/>
  <c r="W488" i="21"/>
  <c r="W474" i="21"/>
  <c r="AE462" i="21"/>
  <c r="V445" i="21"/>
  <c r="X87" i="23" s="1"/>
  <c r="V372" i="21"/>
  <c r="X360" i="21"/>
  <c r="W383" i="21"/>
  <c r="W369" i="21"/>
  <c r="AE357" i="21"/>
  <c r="V340" i="21"/>
  <c r="X75" i="23" s="1"/>
  <c r="V267" i="21"/>
  <c r="X69" i="23" s="1"/>
  <c r="X255" i="21"/>
  <c r="W278" i="21"/>
  <c r="W264" i="21"/>
  <c r="AE252" i="21"/>
  <c r="U150" i="21"/>
  <c r="V235" i="21"/>
  <c r="X63" i="23" s="1"/>
  <c r="W173" i="21"/>
  <c r="W159" i="21"/>
  <c r="V57" i="21"/>
  <c r="X45" i="23" s="1"/>
  <c r="V71" i="21"/>
  <c r="X46" i="23" s="1"/>
  <c r="U45" i="21"/>
  <c r="AI13" i="21"/>
  <c r="X218" i="21"/>
  <c r="X533" i="21"/>
  <c r="X428" i="21"/>
  <c r="X323" i="21"/>
  <c r="X113" i="21"/>
  <c r="AF432" i="21"/>
  <c r="AF222" i="21"/>
  <c r="AF537" i="21"/>
  <c r="AF327" i="21"/>
  <c r="AF117" i="21"/>
  <c r="X314" i="21"/>
  <c r="X312" i="21"/>
  <c r="X209" i="21"/>
  <c r="X208" i="21"/>
  <c r="X313" i="21"/>
  <c r="X206" i="21"/>
  <c r="X311" i="21"/>
  <c r="X207" i="21"/>
  <c r="V539" i="21"/>
  <c r="X100" i="23" s="1"/>
  <c r="W68" i="21"/>
  <c r="V434" i="21"/>
  <c r="X88" i="23" s="1"/>
  <c r="V329" i="21"/>
  <c r="X76" i="23" s="1"/>
  <c r="V119" i="21"/>
  <c r="X52" i="23" s="1"/>
  <c r="X413" i="21"/>
  <c r="X308" i="21"/>
  <c r="X518" i="21"/>
  <c r="X98" i="21"/>
  <c r="X212" i="21"/>
  <c r="X422" i="21"/>
  <c r="X317" i="21"/>
  <c r="X527" i="21"/>
  <c r="X107" i="21"/>
  <c r="X524" i="21"/>
  <c r="X521" i="21"/>
  <c r="X523" i="21"/>
  <c r="X522" i="21"/>
  <c r="X419" i="21"/>
  <c r="X417" i="21"/>
  <c r="X416" i="21"/>
  <c r="X418" i="21"/>
  <c r="W529" i="21"/>
  <c r="W424" i="21"/>
  <c r="W319" i="21"/>
  <c r="W214" i="21"/>
  <c r="W109" i="21"/>
  <c r="W130" i="21" s="1"/>
  <c r="Y51" i="23" s="1"/>
  <c r="X485" i="21"/>
  <c r="X380" i="21"/>
  <c r="X275" i="21"/>
  <c r="X482" i="21"/>
  <c r="X377" i="21"/>
  <c r="X272" i="21"/>
  <c r="X379" i="21"/>
  <c r="X274" i="21"/>
  <c r="X483" i="21"/>
  <c r="X484" i="21"/>
  <c r="X378" i="21"/>
  <c r="X273" i="21"/>
  <c r="V147" i="21"/>
  <c r="V42" i="21"/>
  <c r="W54" i="21"/>
  <c r="AH514" i="21" l="1" a="1"/>
  <c r="AH514" i="21" s="1"/>
  <c r="AH513" i="21" a="1"/>
  <c r="AH513" i="21" s="1"/>
  <c r="AH512" i="21" a="1"/>
  <c r="AH512" i="21" s="1"/>
  <c r="AH510" i="21" a="1"/>
  <c r="AH510" i="21" s="1"/>
  <c r="AH509" i="21" a="1"/>
  <c r="AH509" i="21" s="1"/>
  <c r="AH516" i="21" a="1"/>
  <c r="AH516" i="21" s="1"/>
  <c r="AH515" i="21" a="1"/>
  <c r="AH515" i="21" s="1"/>
  <c r="AH511" i="21" a="1"/>
  <c r="AH511" i="21" s="1"/>
  <c r="AH508" i="21" a="1"/>
  <c r="AH508" i="21" s="1"/>
  <c r="AH456" i="21" a="1"/>
  <c r="AH456" i="21" s="1"/>
  <c r="AH453" i="21" a="1"/>
  <c r="AH453" i="21" s="1"/>
  <c r="AH457" i="21" a="1"/>
  <c r="AH457" i="21" s="1"/>
  <c r="AH455" i="21" a="1"/>
  <c r="AH455" i="21" s="1"/>
  <c r="AH404" i="21" a="1"/>
  <c r="AH404" i="21" s="1"/>
  <c r="AH454" i="21" a="1"/>
  <c r="AH454" i="21" s="1"/>
  <c r="AH411" i="21" a="1"/>
  <c r="AH411" i="21" s="1"/>
  <c r="AH403" i="21" a="1"/>
  <c r="AH403" i="21" s="1"/>
  <c r="AH452" i="21" a="1"/>
  <c r="AH452" i="21" s="1"/>
  <c r="AH410" i="21" a="1"/>
  <c r="AH410" i="21" s="1"/>
  <c r="AH402" i="21" a="1"/>
  <c r="AH402" i="21" s="1"/>
  <c r="AH451" i="21" a="1"/>
  <c r="AH451" i="21" s="1"/>
  <c r="AH409" i="21" a="1"/>
  <c r="AH409" i="21" s="1"/>
  <c r="AH460" i="21" a="1"/>
  <c r="AH460" i="21" s="1"/>
  <c r="AH459" i="21" a="1"/>
  <c r="AH459" i="21" s="1"/>
  <c r="AH407" i="21" a="1"/>
  <c r="AH407" i="21" s="1"/>
  <c r="AH507" i="21" a="1"/>
  <c r="AH507" i="21" s="1"/>
  <c r="AH408" i="21" a="1"/>
  <c r="AH408" i="21" s="1"/>
  <c r="AH406" i="21" a="1"/>
  <c r="AH406" i="21" s="1"/>
  <c r="AH458" i="21" a="1"/>
  <c r="AH458" i="21" s="1"/>
  <c r="AH349" i="21" a="1"/>
  <c r="AH349" i="21" s="1"/>
  <c r="AH405" i="21" a="1"/>
  <c r="AH405" i="21" s="1"/>
  <c r="AH348" i="21" a="1"/>
  <c r="AH348" i="21" s="1"/>
  <c r="AH355" i="21" a="1"/>
  <c r="AH355" i="21" s="1"/>
  <c r="AH347" i="21" a="1"/>
  <c r="AH347" i="21" s="1"/>
  <c r="AH354" i="21" a="1"/>
  <c r="AH354" i="21" s="1"/>
  <c r="AH346" i="21" a="1"/>
  <c r="AH346" i="21" s="1"/>
  <c r="AH352" i="21" a="1"/>
  <c r="AH352" i="21" s="1"/>
  <c r="AH350" i="21" a="1"/>
  <c r="AH350" i="21" s="1"/>
  <c r="AH306" i="21" a="1"/>
  <c r="AH306" i="21" s="1"/>
  <c r="AH301" i="21" a="1"/>
  <c r="AH301" i="21" s="1"/>
  <c r="AH305" i="21" a="1"/>
  <c r="AH305" i="21" s="1"/>
  <c r="AH300" i="21" a="1"/>
  <c r="AH300" i="21" s="1"/>
  <c r="AH250" i="21" a="1"/>
  <c r="AH250" i="21" s="1"/>
  <c r="AH242" i="21" a="1"/>
  <c r="AH242" i="21" s="1"/>
  <c r="AH299" i="21" a="1"/>
  <c r="AH299" i="21" s="1"/>
  <c r="AH249" i="21" a="1"/>
  <c r="AH249" i="21" s="1"/>
  <c r="AH241" i="21" a="1"/>
  <c r="AH241" i="21" s="1"/>
  <c r="AH304" i="21" a="1"/>
  <c r="AH304" i="21" s="1"/>
  <c r="AH248" i="21" a="1"/>
  <c r="AH248" i="21" s="1"/>
  <c r="AH298" i="21" a="1"/>
  <c r="AH298" i="21" s="1"/>
  <c r="AH247" i="21" a="1"/>
  <c r="AH247" i="21" s="1"/>
  <c r="AH303" i="21" a="1"/>
  <c r="AH303" i="21" s="1"/>
  <c r="AH297" i="21" a="1"/>
  <c r="AH297" i="21" s="1"/>
  <c r="AH353" i="21" a="1"/>
  <c r="AH353" i="21" s="1"/>
  <c r="AH245" i="21" a="1"/>
  <c r="AH245" i="21" s="1"/>
  <c r="AH243" i="21" a="1"/>
  <c r="AH243" i="21" s="1"/>
  <c r="AH193" i="21" a="1"/>
  <c r="AH193" i="21" s="1"/>
  <c r="AH198" i="21" a="1"/>
  <c r="AH198" i="21" s="1"/>
  <c r="AH192" i="21" a="1"/>
  <c r="AH192" i="21" s="1"/>
  <c r="AH141" i="21" a="1"/>
  <c r="AH141" i="21" s="1"/>
  <c r="AH197" i="21" a="1"/>
  <c r="AH197" i="21" s="1"/>
  <c r="AH167" i="21"/>
  <c r="AH169" i="21"/>
  <c r="AH171" i="21"/>
  <c r="AH140" i="21" a="1"/>
  <c r="AH140" i="21" s="1"/>
  <c r="AH196" i="21" a="1"/>
  <c r="AH196" i="21" s="1"/>
  <c r="AH139" i="21" a="1"/>
  <c r="AH139" i="21" s="1"/>
  <c r="AH351" i="21" a="1"/>
  <c r="AH351" i="21" s="1"/>
  <c r="AH201" i="21" a="1"/>
  <c r="AH201" i="21" s="1"/>
  <c r="AH145" i="21" a="1"/>
  <c r="AH145" i="21" s="1"/>
  <c r="AH200" i="21" a="1"/>
  <c r="AH200" i="21" s="1"/>
  <c r="AH195" i="21" a="1"/>
  <c r="AH195" i="21" s="1"/>
  <c r="AH302" i="21" a="1"/>
  <c r="AH302" i="21" s="1"/>
  <c r="AH246" i="21" a="1"/>
  <c r="AH246" i="21" s="1"/>
  <c r="AH168" i="21"/>
  <c r="AH170" i="21"/>
  <c r="AH143" i="21" a="1"/>
  <c r="AH143" i="21" s="1"/>
  <c r="AH137" i="21" a="1"/>
  <c r="AH137" i="21" s="1"/>
  <c r="AH199" i="21" a="1"/>
  <c r="AH199" i="21" s="1"/>
  <c r="AH142" i="21" a="1"/>
  <c r="AH142" i="21" s="1"/>
  <c r="AH95" i="21" a="1"/>
  <c r="AH95" i="21" s="1"/>
  <c r="AH89" i="21" a="1"/>
  <c r="AH89" i="21" s="1"/>
  <c r="AH194" i="21" a="1"/>
  <c r="AH194" i="21" s="1"/>
  <c r="AH138" i="21" a="1"/>
  <c r="AH138" i="21" s="1"/>
  <c r="AH94" i="21" a="1"/>
  <c r="AH94" i="21" s="1"/>
  <c r="AH39" i="21" a="1"/>
  <c r="AH39" i="21" s="1"/>
  <c r="AH32" i="21" a="1"/>
  <c r="AH32" i="21" s="1"/>
  <c r="AH244" i="21" a="1"/>
  <c r="AH244" i="21" s="1"/>
  <c r="AH136" i="21" a="1"/>
  <c r="AH136" i="21" s="1"/>
  <c r="AH88" i="21" a="1"/>
  <c r="AH88" i="21" s="1"/>
  <c r="AH38" i="21" a="1"/>
  <c r="AH38" i="21" s="1"/>
  <c r="AH31" i="21" a="1"/>
  <c r="AH31" i="21" s="1"/>
  <c r="AH93" i="21" a="1"/>
  <c r="AH93" i="21" s="1"/>
  <c r="AH37" i="21" a="1"/>
  <c r="AH37" i="21" s="1"/>
  <c r="AH92" i="21" a="1"/>
  <c r="AH92" i="21" s="1"/>
  <c r="AH87" i="21" a="1"/>
  <c r="AH87" i="21" s="1"/>
  <c r="AH36" i="21" a="1"/>
  <c r="AH36" i="21" s="1"/>
  <c r="AH91" i="21" a="1"/>
  <c r="AH91" i="21" s="1"/>
  <c r="AH144" i="21" a="1"/>
  <c r="AH144" i="21" s="1"/>
  <c r="AH96" i="21" a="1"/>
  <c r="AH96" i="21" s="1"/>
  <c r="AH90" i="21" a="1"/>
  <c r="AH90" i="21" s="1"/>
  <c r="AH34" i="21" a="1"/>
  <c r="AH34" i="21" s="1"/>
  <c r="AH40" i="21" a="1"/>
  <c r="AH40" i="21" s="1"/>
  <c r="AH35" i="21" a="1"/>
  <c r="AH35" i="21" s="1"/>
  <c r="AH33" i="21" a="1"/>
  <c r="AH33" i="21" s="1"/>
  <c r="AH276" i="21"/>
  <c r="AH210" i="21"/>
  <c r="AH420" i="21"/>
  <c r="AH66" i="21"/>
  <c r="AH486" i="21"/>
  <c r="AH105" i="21"/>
  <c r="AH525" i="21"/>
  <c r="AH315" i="21"/>
  <c r="AH381" i="21"/>
  <c r="AH52" i="21" a="1"/>
  <c r="AH52" i="21" s="1"/>
  <c r="AH261" i="21" a="1"/>
  <c r="AH261" i="21" s="1"/>
  <c r="X326" i="21"/>
  <c r="X536" i="21"/>
  <c r="X431" i="21"/>
  <c r="W221" i="21"/>
  <c r="W224" i="21" s="1"/>
  <c r="Y64" i="23" s="1"/>
  <c r="AH157" i="21" a="1"/>
  <c r="AH157" i="21" s="1"/>
  <c r="AH367" i="21" a="1"/>
  <c r="AH367" i="21" s="1"/>
  <c r="AH155" i="21" a="1"/>
  <c r="AH155" i="21" s="1"/>
  <c r="AH471" i="21" a="1"/>
  <c r="AH471" i="21" s="1"/>
  <c r="AH260" i="21" a="1"/>
  <c r="AH260" i="21" s="1"/>
  <c r="AH262" i="21" a="1"/>
  <c r="AH262" i="21" s="1"/>
  <c r="AH366" i="21" a="1"/>
  <c r="AH366" i="21" s="1"/>
  <c r="AH472" i="21" a="1"/>
  <c r="AH472" i="21" s="1"/>
  <c r="AH470" i="21" a="1"/>
  <c r="AH470" i="21" s="1"/>
  <c r="AH50" i="21" a="1"/>
  <c r="AH50" i="21" s="1"/>
  <c r="AH156" i="21" a="1"/>
  <c r="AH156" i="21" s="1"/>
  <c r="AH51" i="21" a="1"/>
  <c r="AH51" i="21" s="1"/>
  <c r="AH104" i="21"/>
  <c r="AH63" i="21"/>
  <c r="AH103" i="21"/>
  <c r="AH62" i="21"/>
  <c r="AH102" i="21"/>
  <c r="AH101" i="21"/>
  <c r="AH64" i="21"/>
  <c r="AH65" i="21"/>
  <c r="AI22" i="21"/>
  <c r="AI471" i="21" s="1" a="1"/>
  <c r="AI471" i="21" s="1"/>
  <c r="Z68" i="23"/>
  <c r="Z92" i="23"/>
  <c r="Z80" i="23"/>
  <c r="AH535" i="21"/>
  <c r="AH324" i="21"/>
  <c r="AH116" i="21"/>
  <c r="AH204" i="21"/>
  <c r="AH219" i="21"/>
  <c r="AH221" i="21"/>
  <c r="AH220" i="21"/>
  <c r="AH115" i="21"/>
  <c r="AH325" i="21"/>
  <c r="AH203" i="21"/>
  <c r="AH536" i="21"/>
  <c r="AH114" i="21"/>
  <c r="AH519" i="21"/>
  <c r="AH429" i="21"/>
  <c r="AH309" i="21"/>
  <c r="AH431" i="21"/>
  <c r="AI14" i="21"/>
  <c r="AK78" i="23"/>
  <c r="AK54" i="23"/>
  <c r="AK90" i="23"/>
  <c r="AK66" i="23"/>
  <c r="AK42" i="23"/>
  <c r="AH430" i="21"/>
  <c r="AH534" i="21"/>
  <c r="AH326" i="21"/>
  <c r="AH414" i="21"/>
  <c r="AH99" i="21"/>
  <c r="W56" i="23"/>
  <c r="W44" i="23"/>
  <c r="X81" i="23"/>
  <c r="W176" i="21"/>
  <c r="Y58" i="23" s="1"/>
  <c r="W281" i="21"/>
  <c r="Y70" i="23" s="1"/>
  <c r="W386" i="21"/>
  <c r="Y82" i="23" s="1"/>
  <c r="W162" i="21"/>
  <c r="Y57" i="23" s="1"/>
  <c r="W491" i="21"/>
  <c r="Y94" i="23" s="1"/>
  <c r="W550" i="21"/>
  <c r="Y99" i="23" s="1"/>
  <c r="W477" i="21"/>
  <c r="Y93" i="23" s="1"/>
  <c r="Y465" i="21"/>
  <c r="X488" i="21"/>
  <c r="X474" i="21"/>
  <c r="AF462" i="21"/>
  <c r="W445" i="21"/>
  <c r="Y87" i="23" s="1"/>
  <c r="W372" i="21"/>
  <c r="Y81" i="23" s="1"/>
  <c r="Y360" i="21"/>
  <c r="X383" i="21"/>
  <c r="X369" i="21"/>
  <c r="AF357" i="21"/>
  <c r="W340" i="21"/>
  <c r="Y75" i="23" s="1"/>
  <c r="W267" i="21"/>
  <c r="Y255" i="21"/>
  <c r="X278" i="21"/>
  <c r="X264" i="21"/>
  <c r="AF252" i="21"/>
  <c r="V150" i="21"/>
  <c r="W235" i="21"/>
  <c r="Y63" i="23" s="1"/>
  <c r="X173" i="21"/>
  <c r="X159" i="21"/>
  <c r="W71" i="21"/>
  <c r="Y46" i="23" s="1"/>
  <c r="W57" i="21"/>
  <c r="Y45" i="23" s="1"/>
  <c r="V45" i="21"/>
  <c r="AJ13" i="21"/>
  <c r="Y323" i="21"/>
  <c r="Y218" i="21"/>
  <c r="Y533" i="21"/>
  <c r="Y428" i="21"/>
  <c r="Y113" i="21"/>
  <c r="AG432" i="21"/>
  <c r="AG222" i="21"/>
  <c r="AG537" i="21"/>
  <c r="AG327" i="21"/>
  <c r="AG117" i="21"/>
  <c r="X68" i="21"/>
  <c r="Y314" i="21"/>
  <c r="Y312" i="21"/>
  <c r="Y209" i="21"/>
  <c r="Y311" i="21"/>
  <c r="Y326" i="21" s="1"/>
  <c r="Y313" i="21"/>
  <c r="Y206" i="21"/>
  <c r="Y208" i="21"/>
  <c r="Y207" i="21"/>
  <c r="W329" i="21"/>
  <c r="Y76" i="23" s="1"/>
  <c r="W434" i="21"/>
  <c r="Y88" i="23" s="1"/>
  <c r="W539" i="21"/>
  <c r="Y100" i="23" s="1"/>
  <c r="W119" i="21"/>
  <c r="Y52" i="23" s="1"/>
  <c r="Y518" i="21"/>
  <c r="Y98" i="21"/>
  <c r="Y308" i="21"/>
  <c r="Y413" i="21"/>
  <c r="Y212" i="21"/>
  <c r="Y422" i="21"/>
  <c r="Y317" i="21"/>
  <c r="Y527" i="21"/>
  <c r="Y107" i="21"/>
  <c r="Y524" i="21"/>
  <c r="Y523" i="21"/>
  <c r="Y522" i="21"/>
  <c r="Y521" i="21"/>
  <c r="Y418" i="21"/>
  <c r="Y416" i="21"/>
  <c r="Y419" i="21"/>
  <c r="Y417" i="21"/>
  <c r="X529" i="21"/>
  <c r="X319" i="21"/>
  <c r="X424" i="21"/>
  <c r="X214" i="21"/>
  <c r="X109" i="21"/>
  <c r="X130" i="21" s="1"/>
  <c r="Z51" i="23" s="1"/>
  <c r="Y482" i="21"/>
  <c r="Y377" i="21"/>
  <c r="Y272" i="21"/>
  <c r="Y379" i="21"/>
  <c r="Y274" i="21"/>
  <c r="Y485" i="21"/>
  <c r="Y275" i="21"/>
  <c r="Y483" i="21"/>
  <c r="Y380" i="21"/>
  <c r="Y484" i="21"/>
  <c r="Y378" i="21"/>
  <c r="Y273" i="21"/>
  <c r="W147" i="21"/>
  <c r="W42" i="21"/>
  <c r="X54" i="21"/>
  <c r="AI512" i="21" l="1" a="1"/>
  <c r="AI512" i="21" s="1"/>
  <c r="AI511" i="21" a="1"/>
  <c r="AI511" i="21" s="1"/>
  <c r="AI510" i="21" a="1"/>
  <c r="AI510" i="21" s="1"/>
  <c r="AI516" i="21" a="1"/>
  <c r="AI516" i="21" s="1"/>
  <c r="AI508" i="21" a="1"/>
  <c r="AI508" i="21" s="1"/>
  <c r="AI515" i="21" a="1"/>
  <c r="AI515" i="21" s="1"/>
  <c r="AI507" i="21" a="1"/>
  <c r="AI507" i="21" s="1"/>
  <c r="AI513" i="21" a="1"/>
  <c r="AI513" i="21" s="1"/>
  <c r="AI454" i="21" a="1"/>
  <c r="AI454" i="21" s="1"/>
  <c r="AI514" i="21" a="1"/>
  <c r="AI514" i="21" s="1"/>
  <c r="AI509" i="21" a="1"/>
  <c r="AI509" i="21" s="1"/>
  <c r="AI459" i="21" a="1"/>
  <c r="AI459" i="21" s="1"/>
  <c r="AI451" i="21" a="1"/>
  <c r="AI451" i="21" s="1"/>
  <c r="AI457" i="21" a="1"/>
  <c r="AI457" i="21" s="1"/>
  <c r="AI456" i="21" a="1"/>
  <c r="AI456" i="21" s="1"/>
  <c r="AI410" i="21" a="1"/>
  <c r="AI410" i="21" s="1"/>
  <c r="AI402" i="21" a="1"/>
  <c r="AI402" i="21" s="1"/>
  <c r="AI455" i="21" a="1"/>
  <c r="AI455" i="21" s="1"/>
  <c r="AI409" i="21" a="1"/>
  <c r="AI409" i="21" s="1"/>
  <c r="AI453" i="21" a="1"/>
  <c r="AI453" i="21" s="1"/>
  <c r="AI408" i="21" a="1"/>
  <c r="AI408" i="21" s="1"/>
  <c r="AI452" i="21" a="1"/>
  <c r="AI452" i="21" s="1"/>
  <c r="AI407" i="21" a="1"/>
  <c r="AI407" i="21" s="1"/>
  <c r="AI460" i="21" a="1"/>
  <c r="AI460" i="21" s="1"/>
  <c r="AI405" i="21" a="1"/>
  <c r="AI405" i="21" s="1"/>
  <c r="AI404" i="21" a="1"/>
  <c r="AI404" i="21" s="1"/>
  <c r="AI403" i="21" a="1"/>
  <c r="AI403" i="21" s="1"/>
  <c r="AI458" i="21" a="1"/>
  <c r="AI458" i="21" s="1"/>
  <c r="AI411" i="21" a="1"/>
  <c r="AI411" i="21" s="1"/>
  <c r="AI406" i="21" a="1"/>
  <c r="AI406" i="21" s="1"/>
  <c r="AI355" i="21" a="1"/>
  <c r="AI355" i="21" s="1"/>
  <c r="AI347" i="21" a="1"/>
  <c r="AI347" i="21" s="1"/>
  <c r="AI354" i="21" a="1"/>
  <c r="AI354" i="21" s="1"/>
  <c r="AI346" i="21" a="1"/>
  <c r="AI346" i="21" s="1"/>
  <c r="AI353" i="21" a="1"/>
  <c r="AI353" i="21" s="1"/>
  <c r="AI352" i="21" a="1"/>
  <c r="AI352" i="21" s="1"/>
  <c r="AI350" i="21" a="1"/>
  <c r="AI350" i="21" s="1"/>
  <c r="AI302" i="21" a="1"/>
  <c r="AI302" i="21" s="1"/>
  <c r="AI248" i="21" a="1"/>
  <c r="AI248" i="21" s="1"/>
  <c r="AI306" i="21" a="1"/>
  <c r="AI306" i="21" s="1"/>
  <c r="AI301" i="21" a="1"/>
  <c r="AI301" i="21" s="1"/>
  <c r="AI247" i="21" a="1"/>
  <c r="AI247" i="21" s="1"/>
  <c r="AI351" i="21" a="1"/>
  <c r="AI351" i="21" s="1"/>
  <c r="AI305" i="21" a="1"/>
  <c r="AI305" i="21" s="1"/>
  <c r="AI300" i="21" a="1"/>
  <c r="AI300" i="21" s="1"/>
  <c r="AI246" i="21" a="1"/>
  <c r="AI246" i="21" s="1"/>
  <c r="AI349" i="21" a="1"/>
  <c r="AI349" i="21" s="1"/>
  <c r="AI299" i="21" a="1"/>
  <c r="AI299" i="21" s="1"/>
  <c r="AI245" i="21" a="1"/>
  <c r="AI245" i="21" s="1"/>
  <c r="AI348" i="21" a="1"/>
  <c r="AI348" i="21" s="1"/>
  <c r="AI304" i="21" a="1"/>
  <c r="AI304" i="21" s="1"/>
  <c r="AI298" i="21" a="1"/>
  <c r="AI298" i="21" s="1"/>
  <c r="AI303" i="21" a="1"/>
  <c r="AI303" i="21" s="1"/>
  <c r="AI243" i="21" a="1"/>
  <c r="AI243" i="21" s="1"/>
  <c r="AI194" i="21" a="1"/>
  <c r="AI194" i="21" s="1"/>
  <c r="AI250" i="21" a="1"/>
  <c r="AI250" i="21" s="1"/>
  <c r="AI198" i="21" a="1"/>
  <c r="AI198" i="21" s="1"/>
  <c r="AI144" i="21" a="1"/>
  <c r="AI144" i="21" s="1"/>
  <c r="AI137" i="21" a="1"/>
  <c r="AI137" i="21" s="1"/>
  <c r="AI249" i="21" a="1"/>
  <c r="AI249" i="21" s="1"/>
  <c r="AI193" i="21" a="1"/>
  <c r="AI193" i="21" s="1"/>
  <c r="AI143" i="21" a="1"/>
  <c r="AI143" i="21" s="1"/>
  <c r="AI244" i="21" a="1"/>
  <c r="AI244" i="21" s="1"/>
  <c r="AI197" i="21" a="1"/>
  <c r="AI197" i="21" s="1"/>
  <c r="AI192" i="21" a="1"/>
  <c r="AI192" i="21" s="1"/>
  <c r="AI167" i="21"/>
  <c r="AI169" i="21"/>
  <c r="AI171" i="21"/>
  <c r="AI142" i="21" a="1"/>
  <c r="AI142" i="21" s="1"/>
  <c r="AI136" i="21" a="1"/>
  <c r="AI136" i="21" s="1"/>
  <c r="AI242" i="21" a="1"/>
  <c r="AI242" i="21" s="1"/>
  <c r="AI196" i="21" a="1"/>
  <c r="AI196" i="21" s="1"/>
  <c r="AI141" i="21" a="1"/>
  <c r="AI141" i="21" s="1"/>
  <c r="AI297" i="21" a="1"/>
  <c r="AI297" i="21" s="1"/>
  <c r="AI241" i="21" a="1"/>
  <c r="AI241" i="21" s="1"/>
  <c r="AI201" i="21" a="1"/>
  <c r="AI201" i="21" s="1"/>
  <c r="AI200" i="21" a="1"/>
  <c r="AI200" i="21" s="1"/>
  <c r="AI195" i="21" a="1"/>
  <c r="AI195" i="21" s="1"/>
  <c r="AI140" i="21" a="1"/>
  <c r="AI140" i="21" s="1"/>
  <c r="AI145" i="21" a="1"/>
  <c r="AI145" i="21" s="1"/>
  <c r="AI94" i="21" a="1"/>
  <c r="AI94" i="21" s="1"/>
  <c r="AI89" i="21" a="1"/>
  <c r="AI89" i="21" s="1"/>
  <c r="AI36" i="21" a="1"/>
  <c r="AI36" i="21" s="1"/>
  <c r="AI88" i="21" a="1"/>
  <c r="AI88" i="21" s="1"/>
  <c r="AI35" i="21" a="1"/>
  <c r="AI35" i="21" s="1"/>
  <c r="AI168" i="21"/>
  <c r="AI93" i="21" a="1"/>
  <c r="AI93" i="21" s="1"/>
  <c r="AI139" i="21" a="1"/>
  <c r="AI139" i="21" s="1"/>
  <c r="AI92" i="21" a="1"/>
  <c r="AI92" i="21" s="1"/>
  <c r="AI87" i="21" a="1"/>
  <c r="AI87" i="21" s="1"/>
  <c r="AI40" i="21" a="1"/>
  <c r="AI40" i="21" s="1"/>
  <c r="AI34" i="21" a="1"/>
  <c r="AI34" i="21" s="1"/>
  <c r="AI138" i="21" a="1"/>
  <c r="AI138" i="21" s="1"/>
  <c r="AI96" i="21" a="1"/>
  <c r="AI96" i="21" s="1"/>
  <c r="AI199" i="21" a="1"/>
  <c r="AI199" i="21" s="1"/>
  <c r="AI170" i="21"/>
  <c r="AI91" i="21" a="1"/>
  <c r="AI91" i="21" s="1"/>
  <c r="AI32" i="21" a="1"/>
  <c r="AI32" i="21" s="1"/>
  <c r="AI38" i="21" a="1"/>
  <c r="AI38" i="21" s="1"/>
  <c r="AI37" i="21" a="1"/>
  <c r="AI37" i="21" s="1"/>
  <c r="AI95" i="21" a="1"/>
  <c r="AI95" i="21" s="1"/>
  <c r="AI33" i="21" a="1"/>
  <c r="AI33" i="21" s="1"/>
  <c r="AI90" i="21" a="1"/>
  <c r="AI90" i="21" s="1"/>
  <c r="AI31" i="21" a="1"/>
  <c r="AI31" i="21" s="1"/>
  <c r="AI39" i="21" a="1"/>
  <c r="AI39" i="21" s="1"/>
  <c r="AI276" i="21"/>
  <c r="AI105" i="21"/>
  <c r="AI315" i="21"/>
  <c r="AI210" i="21"/>
  <c r="AI381" i="21"/>
  <c r="AI420" i="21"/>
  <c r="AI525" i="21"/>
  <c r="AI486" i="21"/>
  <c r="AI66" i="21"/>
  <c r="AI366" i="21" a="1"/>
  <c r="AI366" i="21" s="1"/>
  <c r="Y431" i="21"/>
  <c r="Y536" i="21"/>
  <c r="X221" i="21"/>
  <c r="X224" i="21" s="1"/>
  <c r="Z64" i="23" s="1"/>
  <c r="AI50" i="21" a="1"/>
  <c r="AI50" i="21" s="1"/>
  <c r="AI470" i="21" a="1"/>
  <c r="AI470" i="21" s="1"/>
  <c r="AI51" i="21" a="1"/>
  <c r="AI51" i="21" s="1"/>
  <c r="AI156" i="21" a="1"/>
  <c r="AI156" i="21" s="1"/>
  <c r="AI52" i="21" a="1"/>
  <c r="AI52" i="21" s="1"/>
  <c r="AI262" i="21" a="1"/>
  <c r="AI262" i="21" s="1"/>
  <c r="AI261" i="21" a="1"/>
  <c r="AI261" i="21" s="1"/>
  <c r="AI365" i="21" a="1"/>
  <c r="AI365" i="21" s="1"/>
  <c r="AI157" i="21" a="1"/>
  <c r="AI157" i="21" s="1"/>
  <c r="AI472" i="21" a="1"/>
  <c r="AI472" i="21" s="1"/>
  <c r="AI155" i="21" a="1"/>
  <c r="AI155" i="21" s="1"/>
  <c r="AI367" i="21" a="1"/>
  <c r="AI367" i="21" s="1"/>
  <c r="AI260" i="21" a="1"/>
  <c r="AI260" i="21" s="1"/>
  <c r="AI64" i="21"/>
  <c r="AI104" i="21"/>
  <c r="AI63" i="21"/>
  <c r="AI103" i="21"/>
  <c r="AI62" i="21"/>
  <c r="AI102" i="21"/>
  <c r="AI101" i="21"/>
  <c r="AI65" i="21"/>
  <c r="AJ22" i="21"/>
  <c r="AJ155" i="21" s="1" a="1"/>
  <c r="AJ155" i="21" s="1"/>
  <c r="AA68" i="23"/>
  <c r="AA92" i="23"/>
  <c r="AA80" i="23"/>
  <c r="AI430" i="21"/>
  <c r="AI114" i="21"/>
  <c r="AI115" i="21"/>
  <c r="AI324" i="21"/>
  <c r="AI219" i="21"/>
  <c r="AI204" i="21"/>
  <c r="AI220" i="21"/>
  <c r="AI534" i="21"/>
  <c r="AI116" i="21"/>
  <c r="AI221" i="21"/>
  <c r="AI535" i="21"/>
  <c r="AJ14" i="21"/>
  <c r="AL78" i="23"/>
  <c r="AL90" i="23"/>
  <c r="AL66" i="23"/>
  <c r="AL42" i="23"/>
  <c r="AL54" i="23"/>
  <c r="AI99" i="21"/>
  <c r="AI519" i="21"/>
  <c r="AI203" i="21"/>
  <c r="AI309" i="21"/>
  <c r="AI536" i="21"/>
  <c r="AI414" i="21"/>
  <c r="AI429" i="21"/>
  <c r="AI325" i="21"/>
  <c r="AI431" i="21"/>
  <c r="AI326" i="21"/>
  <c r="X44" i="23"/>
  <c r="Y69" i="23"/>
  <c r="X56" i="23"/>
  <c r="X176" i="21"/>
  <c r="Z58" i="23" s="1"/>
  <c r="X281" i="21"/>
  <c r="Z70" i="23" s="1"/>
  <c r="X162" i="21"/>
  <c r="Z57" i="23" s="1"/>
  <c r="X386" i="21"/>
  <c r="Z82" i="23" s="1"/>
  <c r="X491" i="21"/>
  <c r="Z94" i="23" s="1"/>
  <c r="X550" i="21"/>
  <c r="Z99" i="23" s="1"/>
  <c r="X477" i="21"/>
  <c r="Z93" i="23" s="1"/>
  <c r="Z465" i="21"/>
  <c r="Y488" i="21"/>
  <c r="Y474" i="21"/>
  <c r="AG462" i="21"/>
  <c r="X445" i="21"/>
  <c r="Z87" i="23" s="1"/>
  <c r="X372" i="21"/>
  <c r="Z81" i="23" s="1"/>
  <c r="Y383" i="21"/>
  <c r="Z360" i="21"/>
  <c r="Y369" i="21"/>
  <c r="AG357" i="21"/>
  <c r="X340" i="21"/>
  <c r="Z75" i="23" s="1"/>
  <c r="X267" i="21"/>
  <c r="Z69" i="23" s="1"/>
  <c r="Z255" i="21"/>
  <c r="Y278" i="21"/>
  <c r="Y264" i="21"/>
  <c r="AG252" i="21"/>
  <c r="W150" i="21"/>
  <c r="X235" i="21"/>
  <c r="Z63" i="23" s="1"/>
  <c r="Y173" i="21"/>
  <c r="Y159" i="21"/>
  <c r="X57" i="21"/>
  <c r="Z45" i="23" s="1"/>
  <c r="X71" i="21"/>
  <c r="Z46" i="23" s="1"/>
  <c r="W45" i="21"/>
  <c r="AK13" i="21"/>
  <c r="Z323" i="21"/>
  <c r="Z113" i="21"/>
  <c r="Z218" i="21"/>
  <c r="Z428" i="21"/>
  <c r="Z533" i="21"/>
  <c r="AH432" i="21"/>
  <c r="AH222" i="21"/>
  <c r="AH537" i="21"/>
  <c r="AH327" i="21"/>
  <c r="AH117" i="21"/>
  <c r="Y68" i="21"/>
  <c r="Z314" i="21"/>
  <c r="Z312" i="21"/>
  <c r="Z209" i="21"/>
  <c r="Z311" i="21"/>
  <c r="Z208" i="21"/>
  <c r="Z313" i="21"/>
  <c r="Z207" i="21"/>
  <c r="Z206" i="21"/>
  <c r="Z518" i="21"/>
  <c r="X119" i="21"/>
  <c r="Z52" i="23" s="1"/>
  <c r="X329" i="21"/>
  <c r="Z76" i="23" s="1"/>
  <c r="X434" i="21"/>
  <c r="Z88" i="23" s="1"/>
  <c r="X539" i="21"/>
  <c r="Z100" i="23" s="1"/>
  <c r="Z98" i="21"/>
  <c r="Z308" i="21"/>
  <c r="Z413" i="21"/>
  <c r="Z212" i="21"/>
  <c r="Z422" i="21"/>
  <c r="Z317" i="21"/>
  <c r="Z527" i="21"/>
  <c r="Z107" i="21"/>
  <c r="Z521" i="21"/>
  <c r="Z523" i="21"/>
  <c r="Z524" i="21"/>
  <c r="Z522" i="21"/>
  <c r="Z417" i="21"/>
  <c r="Z419" i="21"/>
  <c r="Z418" i="21"/>
  <c r="Z416" i="21"/>
  <c r="Y529" i="21"/>
  <c r="Y424" i="21"/>
  <c r="Y319" i="21"/>
  <c r="Y214" i="21"/>
  <c r="Y109" i="21"/>
  <c r="Y130" i="21" s="1"/>
  <c r="AA51" i="23" s="1"/>
  <c r="Z377" i="21"/>
  <c r="Z379" i="21"/>
  <c r="Z274" i="21"/>
  <c r="Z482" i="21"/>
  <c r="Z485" i="21"/>
  <c r="Z483" i="21"/>
  <c r="Z484" i="21"/>
  <c r="Z378" i="21"/>
  <c r="Z273" i="21"/>
  <c r="Z272" i="21"/>
  <c r="Z380" i="21"/>
  <c r="Z275" i="21"/>
  <c r="X147" i="21"/>
  <c r="X42" i="21"/>
  <c r="Y54" i="21"/>
  <c r="AJ510" i="21" l="1" a="1"/>
  <c r="AJ510" i="21" s="1"/>
  <c r="AJ509" i="21" a="1"/>
  <c r="AJ509" i="21" s="1"/>
  <c r="AJ516" i="21" a="1"/>
  <c r="AJ516" i="21" s="1"/>
  <c r="AJ508" i="21" a="1"/>
  <c r="AJ508" i="21" s="1"/>
  <c r="AJ514" i="21" a="1"/>
  <c r="AJ514" i="21" s="1"/>
  <c r="AJ513" i="21" a="1"/>
  <c r="AJ513" i="21" s="1"/>
  <c r="AJ515" i="21" a="1"/>
  <c r="AJ515" i="21" s="1"/>
  <c r="AJ512" i="21" a="1"/>
  <c r="AJ512" i="21" s="1"/>
  <c r="AJ511" i="21" a="1"/>
  <c r="AJ511" i="21" s="1"/>
  <c r="AJ454" i="21" a="1"/>
  <c r="AJ454" i="21" s="1"/>
  <c r="AJ453" i="21" a="1"/>
  <c r="AJ453" i="21" s="1"/>
  <c r="AJ460" i="21" a="1"/>
  <c r="AJ460" i="21" s="1"/>
  <c r="AJ452" i="21" a="1"/>
  <c r="AJ452" i="21" s="1"/>
  <c r="AJ507" i="21" a="1"/>
  <c r="AJ507" i="21" s="1"/>
  <c r="AJ457" i="21" a="1"/>
  <c r="AJ457" i="21" s="1"/>
  <c r="AJ459" i="21" a="1"/>
  <c r="AJ459" i="21" s="1"/>
  <c r="AJ408" i="21" a="1"/>
  <c r="AJ408" i="21" s="1"/>
  <c r="AJ458" i="21" a="1"/>
  <c r="AJ458" i="21" s="1"/>
  <c r="AJ407" i="21" a="1"/>
  <c r="AJ407" i="21" s="1"/>
  <c r="AJ456" i="21" a="1"/>
  <c r="AJ456" i="21" s="1"/>
  <c r="AJ406" i="21" a="1"/>
  <c r="AJ406" i="21" s="1"/>
  <c r="AJ455" i="21" a="1"/>
  <c r="AJ455" i="21" s="1"/>
  <c r="AJ405" i="21" a="1"/>
  <c r="AJ405" i="21" s="1"/>
  <c r="AJ451" i="21" a="1"/>
  <c r="AJ451" i="21" s="1"/>
  <c r="AJ411" i="21" a="1"/>
  <c r="AJ411" i="21" s="1"/>
  <c r="AJ403" i="21" a="1"/>
  <c r="AJ403" i="21" s="1"/>
  <c r="AJ410" i="21" a="1"/>
  <c r="AJ410" i="21" s="1"/>
  <c r="AJ409" i="21" a="1"/>
  <c r="AJ409" i="21" s="1"/>
  <c r="AJ402" i="21" a="1"/>
  <c r="AJ402" i="21" s="1"/>
  <c r="AJ353" i="21" a="1"/>
  <c r="AJ353" i="21" s="1"/>
  <c r="AJ352" i="21" a="1"/>
  <c r="AJ352" i="21" s="1"/>
  <c r="AJ351" i="21" a="1"/>
  <c r="AJ351" i="21" s="1"/>
  <c r="AJ350" i="21" a="1"/>
  <c r="AJ350" i="21" s="1"/>
  <c r="AJ348" i="21" a="1"/>
  <c r="AJ348" i="21" s="1"/>
  <c r="AJ349" i="21" a="1"/>
  <c r="AJ349" i="21" s="1"/>
  <c r="AJ303" i="21" a="1"/>
  <c r="AJ303" i="21" s="1"/>
  <c r="AJ297" i="21" a="1"/>
  <c r="AJ297" i="21" s="1"/>
  <c r="AJ404" i="21" a="1"/>
  <c r="AJ404" i="21" s="1"/>
  <c r="AJ347" i="21" a="1"/>
  <c r="AJ347" i="21" s="1"/>
  <c r="AJ302" i="21" a="1"/>
  <c r="AJ302" i="21" s="1"/>
  <c r="AJ246" i="21" a="1"/>
  <c r="AJ246" i="21" s="1"/>
  <c r="AJ346" i="21" a="1"/>
  <c r="AJ346" i="21" s="1"/>
  <c r="AJ301" i="21" a="1"/>
  <c r="AJ301" i="21" s="1"/>
  <c r="AJ245" i="21" a="1"/>
  <c r="AJ245" i="21" s="1"/>
  <c r="AJ244" i="21" a="1"/>
  <c r="AJ244" i="21" s="1"/>
  <c r="AJ306" i="21" a="1"/>
  <c r="AJ306" i="21" s="1"/>
  <c r="AJ300" i="21" a="1"/>
  <c r="AJ300" i="21" s="1"/>
  <c r="AJ243" i="21" a="1"/>
  <c r="AJ243" i="21" s="1"/>
  <c r="AJ305" i="21" a="1"/>
  <c r="AJ305" i="21" s="1"/>
  <c r="AJ299" i="21" a="1"/>
  <c r="AJ299" i="21" s="1"/>
  <c r="AJ355" i="21" a="1"/>
  <c r="AJ355" i="21" s="1"/>
  <c r="AJ304" i="21" a="1"/>
  <c r="AJ304" i="21" s="1"/>
  <c r="AJ249" i="21" a="1"/>
  <c r="AJ249" i="21" s="1"/>
  <c r="AJ241" i="21" a="1"/>
  <c r="AJ241" i="21" s="1"/>
  <c r="AJ242" i="21" a="1"/>
  <c r="AJ242" i="21" s="1"/>
  <c r="AJ194" i="21" a="1"/>
  <c r="AJ194" i="21" s="1"/>
  <c r="AJ199" i="21" a="1"/>
  <c r="AJ199" i="21" s="1"/>
  <c r="AJ140" i="21" a="1"/>
  <c r="AJ140" i="21" s="1"/>
  <c r="AJ198" i="21" a="1"/>
  <c r="AJ198" i="21" s="1"/>
  <c r="AJ193" i="21" a="1"/>
  <c r="AJ193" i="21" s="1"/>
  <c r="AJ139" i="21" a="1"/>
  <c r="AJ139" i="21" s="1"/>
  <c r="AJ354" i="21" a="1"/>
  <c r="AJ354" i="21" s="1"/>
  <c r="AJ298" i="21" a="1"/>
  <c r="AJ298" i="21" s="1"/>
  <c r="AJ145" i="21" a="1"/>
  <c r="AJ145" i="21" s="1"/>
  <c r="AJ197" i="21" a="1"/>
  <c r="AJ197" i="21" s="1"/>
  <c r="AJ192" i="21" a="1"/>
  <c r="AJ192" i="21" s="1"/>
  <c r="AJ167" i="21"/>
  <c r="AJ169" i="21"/>
  <c r="AJ171" i="21"/>
  <c r="AJ144" i="21" a="1"/>
  <c r="AJ144" i="21" s="1"/>
  <c r="AJ138" i="21" a="1"/>
  <c r="AJ138" i="21" s="1"/>
  <c r="AJ250" i="21" a="1"/>
  <c r="AJ250" i="21" s="1"/>
  <c r="AJ248" i="21" a="1"/>
  <c r="AJ248" i="21" s="1"/>
  <c r="AJ201" i="21" a="1"/>
  <c r="AJ201" i="21" s="1"/>
  <c r="AJ196" i="21" a="1"/>
  <c r="AJ196" i="21" s="1"/>
  <c r="AJ136" i="21" a="1"/>
  <c r="AJ136" i="21" s="1"/>
  <c r="AJ137" i="21" a="1"/>
  <c r="AJ137" i="21" s="1"/>
  <c r="AJ94" i="21" a="1"/>
  <c r="AJ94" i="21" s="1"/>
  <c r="AJ247" i="21" a="1"/>
  <c r="AJ247" i="21" s="1"/>
  <c r="AJ89" i="21" a="1"/>
  <c r="AJ89" i="21" s="1"/>
  <c r="AJ39" i="21" a="1"/>
  <c r="AJ39" i="21" s="1"/>
  <c r="AJ93" i="21" a="1"/>
  <c r="AJ93" i="21" s="1"/>
  <c r="AJ38" i="21" a="1"/>
  <c r="AJ38" i="21" s="1"/>
  <c r="AJ32" i="21" a="1"/>
  <c r="AJ32" i="21" s="1"/>
  <c r="AJ88" i="21" a="1"/>
  <c r="AJ88" i="21" s="1"/>
  <c r="AJ37" i="21" a="1"/>
  <c r="AJ37" i="21" s="1"/>
  <c r="AJ31" i="21" a="1"/>
  <c r="AJ31" i="21" s="1"/>
  <c r="AJ200" i="21" a="1"/>
  <c r="AJ200" i="21" s="1"/>
  <c r="AJ168" i="21"/>
  <c r="AJ92" i="21" a="1"/>
  <c r="AJ92" i="21" s="1"/>
  <c r="AJ87" i="21" a="1"/>
  <c r="AJ87" i="21" s="1"/>
  <c r="AJ195" i="21" a="1"/>
  <c r="AJ195" i="21" s="1"/>
  <c r="AJ143" i="21" a="1"/>
  <c r="AJ143" i="21" s="1"/>
  <c r="AJ142" i="21" a="1"/>
  <c r="AJ142" i="21" s="1"/>
  <c r="AJ96" i="21" a="1"/>
  <c r="AJ96" i="21" s="1"/>
  <c r="AJ91" i="21" a="1"/>
  <c r="AJ91" i="21" s="1"/>
  <c r="AJ35" i="21" a="1"/>
  <c r="AJ35" i="21" s="1"/>
  <c r="AJ95" i="21" a="1"/>
  <c r="AJ95" i="21" s="1"/>
  <c r="AJ170" i="21"/>
  <c r="AJ90" i="21" a="1"/>
  <c r="AJ90" i="21" s="1"/>
  <c r="AJ40" i="21" a="1"/>
  <c r="AJ40" i="21" s="1"/>
  <c r="AJ141" i="21" a="1"/>
  <c r="AJ141" i="21" s="1"/>
  <c r="AJ36" i="21" a="1"/>
  <c r="AJ36" i="21" s="1"/>
  <c r="AJ34" i="21" a="1"/>
  <c r="AJ34" i="21" s="1"/>
  <c r="AJ33" i="21" a="1"/>
  <c r="AJ33" i="21" s="1"/>
  <c r="AJ276" i="21"/>
  <c r="AJ105" i="21"/>
  <c r="AJ315" i="21"/>
  <c r="AJ420" i="21"/>
  <c r="AJ210" i="21"/>
  <c r="AJ525" i="21"/>
  <c r="AJ381" i="21"/>
  <c r="AJ66" i="21"/>
  <c r="AJ486" i="21"/>
  <c r="AJ157" i="21" a="1"/>
  <c r="AJ157" i="21" s="1"/>
  <c r="AJ156" i="21" a="1"/>
  <c r="AJ156" i="21" s="1"/>
  <c r="AJ260" i="21" a="1"/>
  <c r="AJ260" i="21" s="1"/>
  <c r="AJ261" i="21" a="1"/>
  <c r="AJ261" i="21" s="1"/>
  <c r="AJ262" i="21" a="1"/>
  <c r="AJ262" i="21" s="1"/>
  <c r="AJ50" i="21" a="1"/>
  <c r="AJ50" i="21" s="1"/>
  <c r="AJ51" i="21" a="1"/>
  <c r="AJ51" i="21" s="1"/>
  <c r="AJ52" i="21" a="1"/>
  <c r="AJ52" i="21" s="1"/>
  <c r="Z326" i="21"/>
  <c r="Z536" i="21"/>
  <c r="Z431" i="21"/>
  <c r="Y221" i="21"/>
  <c r="Y224" i="21" s="1"/>
  <c r="AA64" i="23" s="1"/>
  <c r="AJ366" i="21" a="1"/>
  <c r="AJ366" i="21" s="1"/>
  <c r="AJ472" i="21" a="1"/>
  <c r="AJ472" i="21" s="1"/>
  <c r="AJ367" i="21" a="1"/>
  <c r="AJ367" i="21" s="1"/>
  <c r="AJ470" i="21" a="1"/>
  <c r="AJ470" i="21" s="1"/>
  <c r="AJ471" i="21" a="1"/>
  <c r="AJ471" i="21" s="1"/>
  <c r="AJ365" i="21" a="1"/>
  <c r="AJ365" i="21" s="1"/>
  <c r="AJ65" i="21"/>
  <c r="AJ64" i="21"/>
  <c r="AJ104" i="21"/>
  <c r="AJ63" i="21"/>
  <c r="AJ103" i="21"/>
  <c r="AJ62" i="21"/>
  <c r="AJ102" i="21"/>
  <c r="AJ101" i="21"/>
  <c r="AK22" i="21"/>
  <c r="AK366" i="21" s="1" a="1"/>
  <c r="AK366" i="21" s="1"/>
  <c r="AB68" i="23"/>
  <c r="AB92" i="23"/>
  <c r="AB80" i="23"/>
  <c r="AJ536" i="21"/>
  <c r="AJ326" i="21"/>
  <c r="AJ429" i="21"/>
  <c r="AJ219" i="21"/>
  <c r="AJ431" i="21"/>
  <c r="AJ414" i="21"/>
  <c r="AJ430" i="21"/>
  <c r="AJ534" i="21"/>
  <c r="AJ116" i="21"/>
  <c r="AJ325" i="21"/>
  <c r="AJ220" i="21"/>
  <c r="AJ115" i="21"/>
  <c r="AJ221" i="21"/>
  <c r="AJ324" i="21"/>
  <c r="AJ114" i="21"/>
  <c r="AJ535" i="21"/>
  <c r="AJ204" i="21"/>
  <c r="AJ519" i="21"/>
  <c r="AJ309" i="21"/>
  <c r="AJ99" i="21"/>
  <c r="AJ203" i="21"/>
  <c r="AK14" i="21"/>
  <c r="AM78" i="23"/>
  <c r="AM90" i="23"/>
  <c r="AM66" i="23"/>
  <c r="AM42" i="23"/>
  <c r="AM54" i="23"/>
  <c r="Y56" i="23"/>
  <c r="Y44" i="23"/>
  <c r="Y162" i="21"/>
  <c r="AA57" i="23" s="1"/>
  <c r="Y176" i="21"/>
  <c r="AA58" i="23" s="1"/>
  <c r="Y281" i="21"/>
  <c r="AA70" i="23" s="1"/>
  <c r="Y491" i="21"/>
  <c r="AA94" i="23" s="1"/>
  <c r="Y386" i="21"/>
  <c r="AA82" i="23" s="1"/>
  <c r="Y550" i="21"/>
  <c r="AA99" i="23" s="1"/>
  <c r="Y477" i="21"/>
  <c r="AA93" i="23" s="1"/>
  <c r="AA465" i="21"/>
  <c r="Z488" i="21"/>
  <c r="Z474" i="21"/>
  <c r="AH462" i="21"/>
  <c r="Y445" i="21"/>
  <c r="AA87" i="23" s="1"/>
  <c r="Y372" i="21"/>
  <c r="AA360" i="21"/>
  <c r="Z383" i="21"/>
  <c r="Z369" i="21"/>
  <c r="AH357" i="21"/>
  <c r="Y340" i="21"/>
  <c r="AA75" i="23" s="1"/>
  <c r="Y267" i="21"/>
  <c r="AA69" i="23" s="1"/>
  <c r="AA255" i="21"/>
  <c r="Z278" i="21"/>
  <c r="Z264" i="21"/>
  <c r="AH252" i="21"/>
  <c r="Y235" i="21"/>
  <c r="AA63" i="23" s="1"/>
  <c r="X150" i="21"/>
  <c r="Z173" i="21"/>
  <c r="Z159" i="21"/>
  <c r="Y71" i="21"/>
  <c r="AA46" i="23" s="1"/>
  <c r="Y57" i="21"/>
  <c r="AA45" i="23" s="1"/>
  <c r="X45" i="21"/>
  <c r="AL13" i="21"/>
  <c r="AI432" i="21"/>
  <c r="AI537" i="21"/>
  <c r="AI327" i="21"/>
  <c r="AI117" i="21"/>
  <c r="AI222" i="21"/>
  <c r="AA533" i="21"/>
  <c r="AA113" i="21"/>
  <c r="AA428" i="21"/>
  <c r="AA218" i="21"/>
  <c r="AA323" i="21"/>
  <c r="AA314" i="21"/>
  <c r="AA209" i="21"/>
  <c r="AA311" i="21"/>
  <c r="AA208" i="21"/>
  <c r="AA313" i="21"/>
  <c r="AA312" i="21"/>
  <c r="AA207" i="21"/>
  <c r="AA206" i="21"/>
  <c r="AA518" i="21"/>
  <c r="Z68" i="21"/>
  <c r="Y119" i="21"/>
  <c r="AA52" i="23" s="1"/>
  <c r="Y434" i="21"/>
  <c r="AA88" i="23" s="1"/>
  <c r="Y329" i="21"/>
  <c r="AA76" i="23" s="1"/>
  <c r="Y539" i="21"/>
  <c r="AA100" i="23" s="1"/>
  <c r="AA413" i="21"/>
  <c r="AA98" i="21"/>
  <c r="AA308" i="21"/>
  <c r="AA317" i="21"/>
  <c r="AA527" i="21"/>
  <c r="AA212" i="21"/>
  <c r="AA422" i="21"/>
  <c r="AA107" i="21"/>
  <c r="AA524" i="21"/>
  <c r="AA522" i="21"/>
  <c r="AA521" i="21"/>
  <c r="AA523" i="21"/>
  <c r="AA417" i="21"/>
  <c r="AA416" i="21"/>
  <c r="AA418" i="21"/>
  <c r="AA419" i="21"/>
  <c r="Z529" i="21"/>
  <c r="Z424" i="21"/>
  <c r="Z319" i="21"/>
  <c r="Z214" i="21"/>
  <c r="Z109" i="21"/>
  <c r="Z130" i="21" s="1"/>
  <c r="AB51" i="23" s="1"/>
  <c r="AA484" i="21"/>
  <c r="AA379" i="21"/>
  <c r="AA274" i="21"/>
  <c r="AA485" i="21"/>
  <c r="AA483" i="21"/>
  <c r="AA378" i="21"/>
  <c r="AA273" i="21"/>
  <c r="AA380" i="21"/>
  <c r="AA275" i="21"/>
  <c r="AA482" i="21"/>
  <c r="AA377" i="21"/>
  <c r="AA272" i="21"/>
  <c r="Y147" i="21"/>
  <c r="Y42" i="21"/>
  <c r="Z54" i="21"/>
  <c r="AK516" i="21" l="1" a="1"/>
  <c r="AK516" i="21" s="1"/>
  <c r="AK508" i="21" a="1"/>
  <c r="AK508" i="21" s="1"/>
  <c r="AK515" i="21" a="1"/>
  <c r="AK515" i="21" s="1"/>
  <c r="AK507" i="21" a="1"/>
  <c r="AK507" i="21" s="1"/>
  <c r="AK514" i="21" a="1"/>
  <c r="AK514" i="21" s="1"/>
  <c r="AK512" i="21" a="1"/>
  <c r="AK512" i="21" s="1"/>
  <c r="AK511" i="21" a="1"/>
  <c r="AK511" i="21" s="1"/>
  <c r="AK513" i="21" a="1"/>
  <c r="AK513" i="21" s="1"/>
  <c r="AK509" i="21" a="1"/>
  <c r="AK509" i="21" s="1"/>
  <c r="AK460" i="21" a="1"/>
  <c r="AK460" i="21" s="1"/>
  <c r="AK452" i="21" a="1"/>
  <c r="AK452" i="21" s="1"/>
  <c r="AK459" i="21" a="1"/>
  <c r="AK459" i="21" s="1"/>
  <c r="AK451" i="21" a="1"/>
  <c r="AK451" i="21" s="1"/>
  <c r="AK510" i="21" a="1"/>
  <c r="AK510" i="21" s="1"/>
  <c r="AK458" i="21" a="1"/>
  <c r="AK458" i="21" s="1"/>
  <c r="AK457" i="21" a="1"/>
  <c r="AK457" i="21" s="1"/>
  <c r="AK455" i="21" a="1"/>
  <c r="AK455" i="21" s="1"/>
  <c r="AK453" i="21" a="1"/>
  <c r="AK453" i="21" s="1"/>
  <c r="AK406" i="21" a="1"/>
  <c r="AK406" i="21" s="1"/>
  <c r="AK405" i="21" a="1"/>
  <c r="AK405" i="21" s="1"/>
  <c r="AK404" i="21" a="1"/>
  <c r="AK404" i="21" s="1"/>
  <c r="AK411" i="21" a="1"/>
  <c r="AK411" i="21" s="1"/>
  <c r="AK403" i="21" a="1"/>
  <c r="AK403" i="21" s="1"/>
  <c r="AK456" i="21" a="1"/>
  <c r="AK456" i="21" s="1"/>
  <c r="AK409" i="21" a="1"/>
  <c r="AK409" i="21" s="1"/>
  <c r="AK407" i="21" a="1"/>
  <c r="AK407" i="21" s="1"/>
  <c r="AK402" i="21" a="1"/>
  <c r="AK402" i="21" s="1"/>
  <c r="AK454" i="21" a="1"/>
  <c r="AK454" i="21" s="1"/>
  <c r="AK351" i="21" a="1"/>
  <c r="AK351" i="21" s="1"/>
  <c r="AK350" i="21" a="1"/>
  <c r="AK350" i="21" s="1"/>
  <c r="AK349" i="21" a="1"/>
  <c r="AK349" i="21" s="1"/>
  <c r="AK348" i="21" a="1"/>
  <c r="AK348" i="21" s="1"/>
  <c r="AK410" i="21" a="1"/>
  <c r="AK410" i="21" s="1"/>
  <c r="AK408" i="21" a="1"/>
  <c r="AK408" i="21" s="1"/>
  <c r="AK354" i="21" a="1"/>
  <c r="AK354" i="21" s="1"/>
  <c r="AK346" i="21" a="1"/>
  <c r="AK346" i="21" s="1"/>
  <c r="AK298" i="21" a="1"/>
  <c r="AK298" i="21" s="1"/>
  <c r="AK303" i="21" a="1"/>
  <c r="AK303" i="21" s="1"/>
  <c r="AK244" i="21" a="1"/>
  <c r="AK244" i="21" s="1"/>
  <c r="AK355" i="21" a="1"/>
  <c r="AK355" i="21" s="1"/>
  <c r="AK302" i="21" a="1"/>
  <c r="AK302" i="21" s="1"/>
  <c r="AK297" i="21" a="1"/>
  <c r="AK297" i="21" s="1"/>
  <c r="AK243" i="21" a="1"/>
  <c r="AK243" i="21" s="1"/>
  <c r="AK353" i="21" a="1"/>
  <c r="AK353" i="21" s="1"/>
  <c r="AK250" i="21" a="1"/>
  <c r="AK250" i="21" s="1"/>
  <c r="AK242" i="21" a="1"/>
  <c r="AK242" i="21" s="1"/>
  <c r="AK352" i="21" a="1"/>
  <c r="AK352" i="21" s="1"/>
  <c r="AK306" i="21" a="1"/>
  <c r="AK306" i="21" s="1"/>
  <c r="AK301" i="21" a="1"/>
  <c r="AK301" i="21" s="1"/>
  <c r="AK249" i="21" a="1"/>
  <c r="AK249" i="21" s="1"/>
  <c r="AK241" i="21" a="1"/>
  <c r="AK241" i="21" s="1"/>
  <c r="AK347" i="21" a="1"/>
  <c r="AK347" i="21" s="1"/>
  <c r="AK300" i="21" a="1"/>
  <c r="AK300" i="21" s="1"/>
  <c r="AK305" i="21" a="1"/>
  <c r="AK305" i="21" s="1"/>
  <c r="AK247" i="21" a="1"/>
  <c r="AK247" i="21" s="1"/>
  <c r="AK304" i="21" a="1"/>
  <c r="AK304" i="21" s="1"/>
  <c r="AK196" i="21" a="1"/>
  <c r="AK196" i="21" s="1"/>
  <c r="AK299" i="21" a="1"/>
  <c r="AK299" i="21" s="1"/>
  <c r="AK195" i="21" a="1"/>
  <c r="AK195" i="21" s="1"/>
  <c r="AK168" i="21"/>
  <c r="AK170" i="21"/>
  <c r="AK248" i="21" a="1"/>
  <c r="AK248" i="21" s="1"/>
  <c r="AK201" i="21" a="1"/>
  <c r="AK201" i="21" s="1"/>
  <c r="AK194" i="21" a="1"/>
  <c r="AK194" i="21" s="1"/>
  <c r="AK141" i="21" a="1"/>
  <c r="AK141" i="21" s="1"/>
  <c r="AK136" i="21" a="1"/>
  <c r="AK136" i="21" s="1"/>
  <c r="AK246" i="21" a="1"/>
  <c r="AK246" i="21" s="1"/>
  <c r="AK200" i="21" a="1"/>
  <c r="AK200" i="21" s="1"/>
  <c r="AK193" i="21" a="1"/>
  <c r="AK193" i="21" s="1"/>
  <c r="AK245" i="21" a="1"/>
  <c r="AK245" i="21" s="1"/>
  <c r="AK199" i="21" a="1"/>
  <c r="AK199" i="21" s="1"/>
  <c r="AK192" i="21" a="1"/>
  <c r="AK192" i="21" s="1"/>
  <c r="AK145" i="21" a="1"/>
  <c r="AK145" i="21" s="1"/>
  <c r="AK140" i="21" a="1"/>
  <c r="AK140" i="21" s="1"/>
  <c r="AK198" i="21" a="1"/>
  <c r="AK198" i="21" s="1"/>
  <c r="AK144" i="21" a="1"/>
  <c r="AK144" i="21" s="1"/>
  <c r="AK138" i="21" a="1"/>
  <c r="AK138" i="21" s="1"/>
  <c r="AK143" i="21" a="1"/>
  <c r="AK143" i="21" s="1"/>
  <c r="AK90" i="21" a="1"/>
  <c r="AK90" i="21" s="1"/>
  <c r="AK169" i="21"/>
  <c r="AK142" i="21" a="1"/>
  <c r="AK142" i="21" s="1"/>
  <c r="AK95" i="21" a="1"/>
  <c r="AK95" i="21" s="1"/>
  <c r="AK36" i="21" a="1"/>
  <c r="AK36" i="21" s="1"/>
  <c r="AK139" i="21" a="1"/>
  <c r="AK139" i="21" s="1"/>
  <c r="AK94" i="21" a="1"/>
  <c r="AK94" i="21" s="1"/>
  <c r="AK89" i="21" a="1"/>
  <c r="AK89" i="21" s="1"/>
  <c r="AK35" i="21" a="1"/>
  <c r="AK35" i="21" s="1"/>
  <c r="AK197" i="21" a="1"/>
  <c r="AK197" i="21" s="1"/>
  <c r="AK93" i="21" a="1"/>
  <c r="AK93" i="21" s="1"/>
  <c r="AK88" i="21" a="1"/>
  <c r="AK88" i="21" s="1"/>
  <c r="AK171" i="21"/>
  <c r="AK137" i="21" a="1"/>
  <c r="AK137" i="21" s="1"/>
  <c r="AK92" i="21" a="1"/>
  <c r="AK92" i="21" s="1"/>
  <c r="AK34" i="21" a="1"/>
  <c r="AK34" i="21" s="1"/>
  <c r="AK87" i="21" a="1"/>
  <c r="AK87" i="21" s="1"/>
  <c r="AK167" i="21"/>
  <c r="AK91" i="21" a="1"/>
  <c r="AK91" i="21" s="1"/>
  <c r="AK39" i="21" a="1"/>
  <c r="AK39" i="21" s="1"/>
  <c r="AK32" i="21" a="1"/>
  <c r="AK32" i="21" s="1"/>
  <c r="AK37" i="21" a="1"/>
  <c r="AK37" i="21" s="1"/>
  <c r="AK33" i="21" a="1"/>
  <c r="AK33" i="21" s="1"/>
  <c r="AK31" i="21" a="1"/>
  <c r="AK31" i="21" s="1"/>
  <c r="AK38" i="21" a="1"/>
  <c r="AK38" i="21" s="1"/>
  <c r="AK96" i="21" a="1"/>
  <c r="AK96" i="21" s="1"/>
  <c r="AK40" i="21" a="1"/>
  <c r="AK40" i="21" s="1"/>
  <c r="AK105" i="21"/>
  <c r="AK315" i="21"/>
  <c r="AK486" i="21"/>
  <c r="AK276" i="21"/>
  <c r="AK420" i="21"/>
  <c r="AK66" i="21"/>
  <c r="AK210" i="21"/>
  <c r="AK381" i="21"/>
  <c r="AK525" i="21"/>
  <c r="AK262" i="21" a="1"/>
  <c r="AK262" i="21" s="1"/>
  <c r="AK470" i="21" a="1"/>
  <c r="AK470" i="21" s="1"/>
  <c r="Z221" i="21"/>
  <c r="Z224" i="21" s="1"/>
  <c r="AB64" i="23" s="1"/>
  <c r="AK157" i="21" a="1"/>
  <c r="AK157" i="21" s="1"/>
  <c r="AK471" i="21" a="1"/>
  <c r="AK471" i="21" s="1"/>
  <c r="AK365" i="21" a="1"/>
  <c r="AK365" i="21" s="1"/>
  <c r="AK51" i="21" a="1"/>
  <c r="AK51" i="21" s="1"/>
  <c r="AK261" i="21" a="1"/>
  <c r="AK261" i="21" s="1"/>
  <c r="AK50" i="21" a="1"/>
  <c r="AK50" i="21" s="1"/>
  <c r="AK155" i="21" a="1"/>
  <c r="AK155" i="21" s="1"/>
  <c r="AK52" i="21" a="1"/>
  <c r="AK52" i="21" s="1"/>
  <c r="AK260" i="21" a="1"/>
  <c r="AK260" i="21" s="1"/>
  <c r="AK156" i="21" a="1"/>
  <c r="AK156" i="21" s="1"/>
  <c r="AK472" i="21" a="1"/>
  <c r="AK472" i="21" s="1"/>
  <c r="AK367" i="21" a="1"/>
  <c r="AK367" i="21" s="1"/>
  <c r="AK104" i="21"/>
  <c r="AK65" i="21"/>
  <c r="AK103" i="21"/>
  <c r="AK64" i="21"/>
  <c r="AK102" i="21"/>
  <c r="AK63" i="21"/>
  <c r="AK101" i="21"/>
  <c r="AK62" i="21"/>
  <c r="AL22" i="21"/>
  <c r="AL367" i="21" s="1" a="1"/>
  <c r="AL367" i="21" s="1"/>
  <c r="AC68" i="23"/>
  <c r="AC92" i="23"/>
  <c r="AC80" i="23"/>
  <c r="AK115" i="21"/>
  <c r="AK324" i="21"/>
  <c r="AK431" i="21"/>
  <c r="AK414" i="21"/>
  <c r="AK114" i="21"/>
  <c r="AK534" i="21"/>
  <c r="AK220" i="21"/>
  <c r="AK219" i="21"/>
  <c r="AK429" i="21"/>
  <c r="AK326" i="21"/>
  <c r="AK536" i="21"/>
  <c r="AK325" i="21"/>
  <c r="AK430" i="21"/>
  <c r="AK116" i="21"/>
  <c r="AK221" i="21"/>
  <c r="AK535" i="21"/>
  <c r="AL14" i="21"/>
  <c r="AN78" i="23"/>
  <c r="AN90" i="23"/>
  <c r="AN66" i="23"/>
  <c r="AN42" i="23"/>
  <c r="AN54" i="23"/>
  <c r="AK203" i="21"/>
  <c r="AK519" i="21"/>
  <c r="AK309" i="21"/>
  <c r="AK204" i="21"/>
  <c r="AK99" i="21"/>
  <c r="Z56" i="23"/>
  <c r="Z44" i="23"/>
  <c r="AA81" i="23"/>
  <c r="Z162" i="21"/>
  <c r="AB57" i="23" s="1"/>
  <c r="Z176" i="21"/>
  <c r="AB58" i="23" s="1"/>
  <c r="Z281" i="21"/>
  <c r="AB70" i="23" s="1"/>
  <c r="Z386" i="21"/>
  <c r="AB82" i="23" s="1"/>
  <c r="Z491" i="21"/>
  <c r="AB94" i="23" s="1"/>
  <c r="Z550" i="21"/>
  <c r="AB99" i="23" s="1"/>
  <c r="Z477" i="21"/>
  <c r="AB93" i="23" s="1"/>
  <c r="AB465" i="21"/>
  <c r="AA488" i="21"/>
  <c r="AA474" i="21"/>
  <c r="AI462" i="21"/>
  <c r="Z372" i="21"/>
  <c r="AB81" i="23" s="1"/>
  <c r="Z445" i="21"/>
  <c r="AB87" i="23" s="1"/>
  <c r="AB360" i="21"/>
  <c r="AA383" i="21"/>
  <c r="AA369" i="21"/>
  <c r="AI357" i="21"/>
  <c r="Z340" i="21"/>
  <c r="AB75" i="23" s="1"/>
  <c r="Z267" i="21"/>
  <c r="AB255" i="21"/>
  <c r="AA278" i="21"/>
  <c r="AA264" i="21"/>
  <c r="AI252" i="21"/>
  <c r="Z235" i="21"/>
  <c r="AB63" i="23" s="1"/>
  <c r="Y150" i="21"/>
  <c r="AA173" i="21"/>
  <c r="AA159" i="21"/>
  <c r="Z57" i="21"/>
  <c r="AB45" i="23" s="1"/>
  <c r="Z71" i="21"/>
  <c r="AB46" i="23" s="1"/>
  <c r="Y45" i="21"/>
  <c r="AM13" i="21"/>
  <c r="AB533" i="21"/>
  <c r="AB113" i="21"/>
  <c r="AB323" i="21"/>
  <c r="AB428" i="21"/>
  <c r="AB218" i="21"/>
  <c r="AJ537" i="21"/>
  <c r="AJ327" i="21"/>
  <c r="AJ117" i="21"/>
  <c r="AJ432" i="21"/>
  <c r="AJ222" i="21"/>
  <c r="AA68" i="21"/>
  <c r="AB313" i="21"/>
  <c r="AB314" i="21"/>
  <c r="AB311" i="21"/>
  <c r="AB208" i="21"/>
  <c r="AB312" i="21"/>
  <c r="AB209" i="21"/>
  <c r="AB207" i="21"/>
  <c r="AB206" i="21"/>
  <c r="Z119" i="21"/>
  <c r="AB52" i="23" s="1"/>
  <c r="Z329" i="21"/>
  <c r="AB76" i="23" s="1"/>
  <c r="Z434" i="21"/>
  <c r="AB88" i="23" s="1"/>
  <c r="Z539" i="21"/>
  <c r="AB100" i="23" s="1"/>
  <c r="AB518" i="21"/>
  <c r="AB308" i="21"/>
  <c r="AB413" i="21"/>
  <c r="AB98" i="21"/>
  <c r="AB317" i="21"/>
  <c r="AB527" i="21"/>
  <c r="AB212" i="21"/>
  <c r="AB422" i="21"/>
  <c r="AB107" i="21"/>
  <c r="AB523" i="21"/>
  <c r="AB522" i="21"/>
  <c r="AB521" i="21"/>
  <c r="AB524" i="21"/>
  <c r="AB419" i="21"/>
  <c r="AB418" i="21"/>
  <c r="AB416" i="21"/>
  <c r="AB417" i="21"/>
  <c r="AA529" i="21"/>
  <c r="AA424" i="21"/>
  <c r="AA319" i="21"/>
  <c r="AA109" i="21"/>
  <c r="AA130" i="21" s="1"/>
  <c r="AC51" i="23" s="1"/>
  <c r="AA214" i="21"/>
  <c r="AB485" i="21"/>
  <c r="AB274" i="21"/>
  <c r="AB483" i="21"/>
  <c r="AB378" i="21"/>
  <c r="AB273" i="21"/>
  <c r="AB484" i="21"/>
  <c r="AB380" i="21"/>
  <c r="AB275" i="21"/>
  <c r="AB379" i="21"/>
  <c r="AB482" i="21"/>
  <c r="AB377" i="21"/>
  <c r="AB272" i="21"/>
  <c r="Z147" i="21"/>
  <c r="Z42" i="21"/>
  <c r="AA54" i="21"/>
  <c r="AL514" i="21" l="1" a="1"/>
  <c r="AL514" i="21" s="1"/>
  <c r="AL513" i="21" a="1"/>
  <c r="AL513" i="21" s="1"/>
  <c r="AL512" i="21" a="1"/>
  <c r="AL512" i="21" s="1"/>
  <c r="AL510" i="21" a="1"/>
  <c r="AL510" i="21" s="1"/>
  <c r="AL509" i="21" a="1"/>
  <c r="AL509" i="21" s="1"/>
  <c r="AL516" i="21" a="1"/>
  <c r="AL516" i="21" s="1"/>
  <c r="AL515" i="21" a="1"/>
  <c r="AL515" i="21" s="1"/>
  <c r="AL511" i="21" a="1"/>
  <c r="AL511" i="21" s="1"/>
  <c r="AL508" i="21" a="1"/>
  <c r="AL508" i="21" s="1"/>
  <c r="AL458" i="21" a="1"/>
  <c r="AL458" i="21" s="1"/>
  <c r="AL507" i="21" a="1"/>
  <c r="AL507" i="21" s="1"/>
  <c r="AL457" i="21" a="1"/>
  <c r="AL457" i="21" s="1"/>
  <c r="AL456" i="21" a="1"/>
  <c r="AL456" i="21" s="1"/>
  <c r="AL455" i="21" a="1"/>
  <c r="AL455" i="21" s="1"/>
  <c r="AL453" i="21" a="1"/>
  <c r="AL453" i="21" s="1"/>
  <c r="AL460" i="21" a="1"/>
  <c r="AL460" i="21" s="1"/>
  <c r="AL404" i="21" a="1"/>
  <c r="AL404" i="21" s="1"/>
  <c r="AL459" i="21" a="1"/>
  <c r="AL459" i="21" s="1"/>
  <c r="AL411" i="21" a="1"/>
  <c r="AL411" i="21" s="1"/>
  <c r="AL403" i="21" a="1"/>
  <c r="AL403" i="21" s="1"/>
  <c r="AL454" i="21" a="1"/>
  <c r="AL454" i="21" s="1"/>
  <c r="AL410" i="21" a="1"/>
  <c r="AL410" i="21" s="1"/>
  <c r="AL402" i="21" a="1"/>
  <c r="AL402" i="21" s="1"/>
  <c r="AL452" i="21" a="1"/>
  <c r="AL452" i="21" s="1"/>
  <c r="AL409" i="21" a="1"/>
  <c r="AL409" i="21" s="1"/>
  <c r="AL451" i="21" a="1"/>
  <c r="AL451" i="21" s="1"/>
  <c r="AL407" i="21" a="1"/>
  <c r="AL407" i="21" s="1"/>
  <c r="AL408" i="21" a="1"/>
  <c r="AL408" i="21" s="1"/>
  <c r="AL405" i="21" a="1"/>
  <c r="AL405" i="21" s="1"/>
  <c r="AL349" i="21" a="1"/>
  <c r="AL349" i="21" s="1"/>
  <c r="AL348" i="21" a="1"/>
  <c r="AL348" i="21" s="1"/>
  <c r="AL355" i="21" a="1"/>
  <c r="AL355" i="21" s="1"/>
  <c r="AL347" i="21" a="1"/>
  <c r="AL347" i="21" s="1"/>
  <c r="AL406" i="21" a="1"/>
  <c r="AL406" i="21" s="1"/>
  <c r="AL354" i="21" a="1"/>
  <c r="AL354" i="21" s="1"/>
  <c r="AL346" i="21" a="1"/>
  <c r="AL346" i="21" s="1"/>
  <c r="AL352" i="21" a="1"/>
  <c r="AL352" i="21" s="1"/>
  <c r="AL351" i="21" a="1"/>
  <c r="AL351" i="21" s="1"/>
  <c r="AL306" i="21" a="1"/>
  <c r="AL306" i="21" s="1"/>
  <c r="AL299" i="21" a="1"/>
  <c r="AL299" i="21" s="1"/>
  <c r="AL350" i="21" a="1"/>
  <c r="AL350" i="21" s="1"/>
  <c r="AL305" i="21" a="1"/>
  <c r="AL305" i="21" s="1"/>
  <c r="AL250" i="21" a="1"/>
  <c r="AL250" i="21" s="1"/>
  <c r="AL242" i="21" a="1"/>
  <c r="AL242" i="21" s="1"/>
  <c r="AL304" i="21" a="1"/>
  <c r="AL304" i="21" s="1"/>
  <c r="AL298" i="21" a="1"/>
  <c r="AL298" i="21" s="1"/>
  <c r="AL249" i="21" a="1"/>
  <c r="AL249" i="21" s="1"/>
  <c r="AL241" i="21" a="1"/>
  <c r="AL241" i="21" s="1"/>
  <c r="AL303" i="21" a="1"/>
  <c r="AL303" i="21" s="1"/>
  <c r="AL297" i="21" a="1"/>
  <c r="AL297" i="21" s="1"/>
  <c r="AL248" i="21" a="1"/>
  <c r="AL248" i="21" s="1"/>
  <c r="AL302" i="21" a="1"/>
  <c r="AL302" i="21" s="1"/>
  <c r="AL247" i="21" a="1"/>
  <c r="AL247" i="21" s="1"/>
  <c r="AL301" i="21" a="1"/>
  <c r="AL301" i="21" s="1"/>
  <c r="AL245" i="21" a="1"/>
  <c r="AL245" i="21" s="1"/>
  <c r="AL244" i="21" a="1"/>
  <c r="AL244" i="21" s="1"/>
  <c r="AL198" i="21" a="1"/>
  <c r="AL198" i="21" s="1"/>
  <c r="AL192" i="21" a="1"/>
  <c r="AL192" i="21" s="1"/>
  <c r="AL243" i="21" a="1"/>
  <c r="AL243" i="21" s="1"/>
  <c r="AL197" i="21" a="1"/>
  <c r="AL197" i="21" s="1"/>
  <c r="AL142" i="21" a="1"/>
  <c r="AL142" i="21" s="1"/>
  <c r="AL137" i="21" a="1"/>
  <c r="AL137" i="21" s="1"/>
  <c r="AL353" i="21" a="1"/>
  <c r="AL353" i="21" s="1"/>
  <c r="AL168" i="21"/>
  <c r="AL170" i="21"/>
  <c r="AL136" i="21" a="1"/>
  <c r="AL136" i="21" s="1"/>
  <c r="AL196" i="21" a="1"/>
  <c r="AL196" i="21" s="1"/>
  <c r="AL141" i="21" a="1"/>
  <c r="AL141" i="21" s="1"/>
  <c r="AL195" i="21" a="1"/>
  <c r="AL195" i="21" s="1"/>
  <c r="AL145" i="21" a="1"/>
  <c r="AL145" i="21" s="1"/>
  <c r="AL140" i="21" a="1"/>
  <c r="AL140" i="21" s="1"/>
  <c r="AL201" i="21" a="1"/>
  <c r="AL201" i="21" s="1"/>
  <c r="AL194" i="21" a="1"/>
  <c r="AL194" i="21" s="1"/>
  <c r="AL200" i="21" a="1"/>
  <c r="AL200" i="21" s="1"/>
  <c r="AL193" i="21" a="1"/>
  <c r="AL193" i="21" s="1"/>
  <c r="AL167" i="21"/>
  <c r="AL169" i="21"/>
  <c r="AL171" i="21"/>
  <c r="AL139" i="21" a="1"/>
  <c r="AL139" i="21" s="1"/>
  <c r="AL300" i="21" a="1"/>
  <c r="AL300" i="21" s="1"/>
  <c r="AL246" i="21" a="1"/>
  <c r="AL246" i="21" s="1"/>
  <c r="AL90" i="21" a="1"/>
  <c r="AL90" i="21" s="1"/>
  <c r="AL199" i="21" a="1"/>
  <c r="AL199" i="21" s="1"/>
  <c r="AL144" i="21" a="1"/>
  <c r="AL144" i="21" s="1"/>
  <c r="AL95" i="21" a="1"/>
  <c r="AL95" i="21" s="1"/>
  <c r="AL34" i="21" a="1"/>
  <c r="AL34" i="21" s="1"/>
  <c r="AL143" i="21" a="1"/>
  <c r="AL143" i="21" s="1"/>
  <c r="AL94" i="21" a="1"/>
  <c r="AL94" i="21" s="1"/>
  <c r="AL89" i="21" a="1"/>
  <c r="AL89" i="21" s="1"/>
  <c r="AL40" i="21" a="1"/>
  <c r="AL40" i="21" s="1"/>
  <c r="AL33" i="21" a="1"/>
  <c r="AL33" i="21" s="1"/>
  <c r="AL39" i="21" a="1"/>
  <c r="AL39" i="21" s="1"/>
  <c r="AL32" i="21" a="1"/>
  <c r="AL32" i="21" s="1"/>
  <c r="AL93" i="21" a="1"/>
  <c r="AL93" i="21" s="1"/>
  <c r="AL88" i="21" a="1"/>
  <c r="AL88" i="21" s="1"/>
  <c r="AL38" i="21" a="1"/>
  <c r="AL38" i="21" s="1"/>
  <c r="AL31" i="21" a="1"/>
  <c r="AL31" i="21" s="1"/>
  <c r="AL92" i="21" a="1"/>
  <c r="AL92" i="21" s="1"/>
  <c r="AL138" i="21" a="1"/>
  <c r="AL138" i="21" s="1"/>
  <c r="AL87" i="21" a="1"/>
  <c r="AL87" i="21" s="1"/>
  <c r="AL37" i="21" a="1"/>
  <c r="AL37" i="21" s="1"/>
  <c r="AL96" i="21" a="1"/>
  <c r="AL96" i="21" s="1"/>
  <c r="AL36" i="21" a="1"/>
  <c r="AL36" i="21" s="1"/>
  <c r="AL91" i="21" a="1"/>
  <c r="AL91" i="21" s="1"/>
  <c r="AL35" i="21" a="1"/>
  <c r="AL35" i="21" s="1"/>
  <c r="AL276" i="21"/>
  <c r="AL105" i="21"/>
  <c r="AL315" i="21"/>
  <c r="AL381" i="21"/>
  <c r="AL525" i="21"/>
  <c r="AL210" i="21"/>
  <c r="AL420" i="21"/>
  <c r="AL486" i="21"/>
  <c r="AL66" i="21"/>
  <c r="AL52" i="21" a="1"/>
  <c r="AL52" i="21" s="1"/>
  <c r="AL260" i="21" a="1"/>
  <c r="AL260" i="21" s="1"/>
  <c r="AL157" i="21" a="1"/>
  <c r="AL157" i="21" s="1"/>
  <c r="AL365" i="21" a="1"/>
  <c r="AL365" i="21" s="1"/>
  <c r="AL261" i="21" a="1"/>
  <c r="AL261" i="21" s="1"/>
  <c r="AL155" i="21" a="1"/>
  <c r="AL155" i="21" s="1"/>
  <c r="AL471" i="21" a="1"/>
  <c r="AL471" i="21" s="1"/>
  <c r="AL50" i="21" a="1"/>
  <c r="AL50" i="21" s="1"/>
  <c r="AL51" i="21" a="1"/>
  <c r="AL51" i="21" s="1"/>
  <c r="AL262" i="21" a="1"/>
  <c r="AL262" i="21" s="1"/>
  <c r="AL472" i="21" a="1"/>
  <c r="AL472" i="21" s="1"/>
  <c r="AL366" i="21" a="1"/>
  <c r="AL366" i="21" s="1"/>
  <c r="AL470" i="21" a="1"/>
  <c r="AL470" i="21" s="1"/>
  <c r="AL156" i="21" a="1"/>
  <c r="AL156" i="21" s="1"/>
  <c r="AL535" i="21"/>
  <c r="AL103" i="21"/>
  <c r="AL65" i="21"/>
  <c r="AL102" i="21"/>
  <c r="AL64" i="21"/>
  <c r="AL101" i="21"/>
  <c r="AL63" i="21"/>
  <c r="AL62" i="21"/>
  <c r="AL104" i="21"/>
  <c r="AM22" i="21"/>
  <c r="AM367" i="21" s="1" a="1"/>
  <c r="AM367" i="21" s="1"/>
  <c r="AD68" i="23"/>
  <c r="AD92" i="23"/>
  <c r="AD80" i="23"/>
  <c r="AL114" i="21"/>
  <c r="AL430" i="21"/>
  <c r="AL325" i="21"/>
  <c r="AL115" i="21"/>
  <c r="AL116" i="21"/>
  <c r="AL534" i="21"/>
  <c r="AL221" i="21"/>
  <c r="AL429" i="21"/>
  <c r="AL219" i="21"/>
  <c r="AL326" i="21"/>
  <c r="AL220" i="21"/>
  <c r="AL536" i="21"/>
  <c r="AL324" i="21"/>
  <c r="AL431" i="21"/>
  <c r="AL203" i="21"/>
  <c r="AL414" i="21"/>
  <c r="AL309" i="21"/>
  <c r="AL99" i="21"/>
  <c r="AM14" i="21"/>
  <c r="AO90" i="23"/>
  <c r="AO66" i="23"/>
  <c r="AO42" i="23"/>
  <c r="AO54" i="23"/>
  <c r="AO78" i="23"/>
  <c r="AL519" i="21"/>
  <c r="AL204" i="21"/>
  <c r="AA44" i="23"/>
  <c r="AA56" i="23"/>
  <c r="AB69" i="23"/>
  <c r="AA281" i="21"/>
  <c r="AC70" i="23" s="1"/>
  <c r="AA386" i="21"/>
  <c r="AC82" i="23" s="1"/>
  <c r="AA176" i="21"/>
  <c r="AC58" i="23" s="1"/>
  <c r="AA491" i="21"/>
  <c r="AC94" i="23" s="1"/>
  <c r="AA162" i="21"/>
  <c r="AC57" i="23" s="1"/>
  <c r="AA477" i="21"/>
  <c r="AC93" i="23" s="1"/>
  <c r="AA550" i="21"/>
  <c r="AC99" i="23" s="1"/>
  <c r="AC465" i="21"/>
  <c r="AB488" i="21"/>
  <c r="AB474" i="21"/>
  <c r="AJ462" i="21"/>
  <c r="AA372" i="21"/>
  <c r="AA445" i="21"/>
  <c r="AC87" i="23" s="1"/>
  <c r="AC360" i="21"/>
  <c r="AB383" i="21"/>
  <c r="AB369" i="21"/>
  <c r="AJ357" i="21"/>
  <c r="AA340" i="21"/>
  <c r="AC75" i="23" s="1"/>
  <c r="AA267" i="21"/>
  <c r="AC69" i="23" s="1"/>
  <c r="AC255" i="21"/>
  <c r="AB278" i="21"/>
  <c r="AB264" i="21"/>
  <c r="AJ252" i="21"/>
  <c r="AA235" i="21"/>
  <c r="AC63" i="23" s="1"/>
  <c r="Z150" i="21"/>
  <c r="AB173" i="21"/>
  <c r="AB159" i="21"/>
  <c r="AA71" i="21"/>
  <c r="AC46" i="23" s="1"/>
  <c r="AA57" i="21"/>
  <c r="AC45" i="23" s="1"/>
  <c r="Z45" i="21"/>
  <c r="AN13" i="21"/>
  <c r="AC323" i="21"/>
  <c r="AC113" i="21"/>
  <c r="AC533" i="21"/>
  <c r="AC428" i="21"/>
  <c r="AC218" i="21"/>
  <c r="AK537" i="21"/>
  <c r="AK327" i="21"/>
  <c r="AK117" i="21"/>
  <c r="AK432" i="21"/>
  <c r="AK222" i="21"/>
  <c r="AC314" i="21"/>
  <c r="AC313" i="21"/>
  <c r="AC311" i="21"/>
  <c r="AC208" i="21"/>
  <c r="AC209" i="21"/>
  <c r="AC207" i="21"/>
  <c r="AC312" i="21"/>
  <c r="AC206" i="21"/>
  <c r="AB68" i="21"/>
  <c r="AA539" i="21"/>
  <c r="AC100" i="23" s="1"/>
  <c r="AA119" i="21"/>
  <c r="AC52" i="23" s="1"/>
  <c r="AA224" i="21"/>
  <c r="AC64" i="23" s="1"/>
  <c r="AA329" i="21"/>
  <c r="AC76" i="23" s="1"/>
  <c r="AA434" i="21"/>
  <c r="AC88" i="23" s="1"/>
  <c r="AC98" i="21"/>
  <c r="AC518" i="21"/>
  <c r="AC308" i="21"/>
  <c r="AC413" i="21"/>
  <c r="AC317" i="21"/>
  <c r="AC527" i="21"/>
  <c r="AC212" i="21"/>
  <c r="AC422" i="21"/>
  <c r="AC107" i="21"/>
  <c r="AC522" i="21"/>
  <c r="AC521" i="21"/>
  <c r="AC524" i="21"/>
  <c r="AC523" i="21"/>
  <c r="AC419" i="21"/>
  <c r="AC418" i="21"/>
  <c r="AC416" i="21"/>
  <c r="AC417" i="21"/>
  <c r="AB319" i="21"/>
  <c r="AB340" i="21" s="1"/>
  <c r="AD75" i="23" s="1"/>
  <c r="AB529" i="21"/>
  <c r="AB424" i="21"/>
  <c r="AB214" i="21"/>
  <c r="AB109" i="21"/>
  <c r="AB130" i="21" s="1"/>
  <c r="AD51" i="23" s="1"/>
  <c r="AC485" i="21"/>
  <c r="AC483" i="21"/>
  <c r="AC378" i="21"/>
  <c r="AC273" i="21"/>
  <c r="AC484" i="21"/>
  <c r="AC380" i="21"/>
  <c r="AC275" i="21"/>
  <c r="AC482" i="21"/>
  <c r="AC377" i="21"/>
  <c r="AC272" i="21"/>
  <c r="AC379" i="21"/>
  <c r="AC274" i="21"/>
  <c r="AA147" i="21"/>
  <c r="AA42" i="21"/>
  <c r="AB54" i="21"/>
  <c r="AM512" i="21" l="1" a="1"/>
  <c r="AM512" i="21" s="1"/>
  <c r="AM511" i="21" a="1"/>
  <c r="AM511" i="21" s="1"/>
  <c r="AM510" i="21" a="1"/>
  <c r="AM510" i="21" s="1"/>
  <c r="AM516" i="21" a="1"/>
  <c r="AM516" i="21" s="1"/>
  <c r="AM508" i="21" a="1"/>
  <c r="AM508" i="21" s="1"/>
  <c r="AM515" i="21" a="1"/>
  <c r="AM515" i="21" s="1"/>
  <c r="AM507" i="21" a="1"/>
  <c r="AM507" i="21" s="1"/>
  <c r="AM514" i="21" a="1"/>
  <c r="AM514" i="21" s="1"/>
  <c r="AM509" i="21" a="1"/>
  <c r="AM509" i="21" s="1"/>
  <c r="AM513" i="21" a="1"/>
  <c r="AM513" i="21" s="1"/>
  <c r="AM456" i="21" a="1"/>
  <c r="AM456" i="21" s="1"/>
  <c r="AM455" i="21" a="1"/>
  <c r="AM455" i="21" s="1"/>
  <c r="AM454" i="21" a="1"/>
  <c r="AM454" i="21" s="1"/>
  <c r="AM453" i="21" a="1"/>
  <c r="AM453" i="21" s="1"/>
  <c r="AM459" i="21" a="1"/>
  <c r="AM459" i="21" s="1"/>
  <c r="AM451" i="21" a="1"/>
  <c r="AM451" i="21" s="1"/>
  <c r="AM452" i="21" a="1"/>
  <c r="AM452" i="21" s="1"/>
  <c r="AM410" i="21" a="1"/>
  <c r="AM410" i="21" s="1"/>
  <c r="AM402" i="21" a="1"/>
  <c r="AM402" i="21" s="1"/>
  <c r="AM409" i="21" a="1"/>
  <c r="AM409" i="21" s="1"/>
  <c r="AM408" i="21" a="1"/>
  <c r="AM408" i="21" s="1"/>
  <c r="AM407" i="21" a="1"/>
  <c r="AM407" i="21" s="1"/>
  <c r="AM460" i="21" a="1"/>
  <c r="AM460" i="21" s="1"/>
  <c r="AM458" i="21" a="1"/>
  <c r="AM458" i="21" s="1"/>
  <c r="AM405" i="21" a="1"/>
  <c r="AM405" i="21" s="1"/>
  <c r="AM411" i="21" a="1"/>
  <c r="AM411" i="21" s="1"/>
  <c r="AM406" i="21" a="1"/>
  <c r="AM406" i="21" s="1"/>
  <c r="AM404" i="21" a="1"/>
  <c r="AM404" i="21" s="1"/>
  <c r="AM457" i="21" a="1"/>
  <c r="AM457" i="21" s="1"/>
  <c r="AM403" i="21" a="1"/>
  <c r="AM403" i="21" s="1"/>
  <c r="AM355" i="21" a="1"/>
  <c r="AM355" i="21" s="1"/>
  <c r="AM347" i="21" a="1"/>
  <c r="AM347" i="21" s="1"/>
  <c r="AM354" i="21" a="1"/>
  <c r="AM354" i="21" s="1"/>
  <c r="AM346" i="21" a="1"/>
  <c r="AM346" i="21" s="1"/>
  <c r="AM353" i="21" a="1"/>
  <c r="AM353" i="21" s="1"/>
  <c r="AM352" i="21" a="1"/>
  <c r="AM352" i="21" s="1"/>
  <c r="AM350" i="21" a="1"/>
  <c r="AM350" i="21" s="1"/>
  <c r="AM301" i="21" a="1"/>
  <c r="AM301" i="21" s="1"/>
  <c r="AM306" i="21" a="1"/>
  <c r="AM306" i="21" s="1"/>
  <c r="AM248" i="21" a="1"/>
  <c r="AM248" i="21" s="1"/>
  <c r="AM300" i="21" a="1"/>
  <c r="AM300" i="21" s="1"/>
  <c r="AM247" i="21" a="1"/>
  <c r="AM247" i="21" s="1"/>
  <c r="AM305" i="21" a="1"/>
  <c r="AM305" i="21" s="1"/>
  <c r="AM299" i="21" a="1"/>
  <c r="AM299" i="21" s="1"/>
  <c r="AM246" i="21" a="1"/>
  <c r="AM246" i="21" s="1"/>
  <c r="AM351" i="21" a="1"/>
  <c r="AM351" i="21" s="1"/>
  <c r="AM304" i="21" a="1"/>
  <c r="AM304" i="21" s="1"/>
  <c r="AM298" i="21" a="1"/>
  <c r="AM298" i="21" s="1"/>
  <c r="AM245" i="21" a="1"/>
  <c r="AM245" i="21" s="1"/>
  <c r="AM349" i="21" a="1"/>
  <c r="AM349" i="21" s="1"/>
  <c r="AM303" i="21" a="1"/>
  <c r="AM303" i="21" s="1"/>
  <c r="AM348" i="21" a="1"/>
  <c r="AM348" i="21" s="1"/>
  <c r="AM302" i="21" a="1"/>
  <c r="AM302" i="21" s="1"/>
  <c r="AM297" i="21" a="1"/>
  <c r="AM297" i="21" s="1"/>
  <c r="AM243" i="21" a="1"/>
  <c r="AM243" i="21" s="1"/>
  <c r="AM201" i="21" a="1"/>
  <c r="AM201" i="21" s="1"/>
  <c r="AM195" i="21" a="1"/>
  <c r="AM195" i="21" s="1"/>
  <c r="AM200" i="21" a="1"/>
  <c r="AM200" i="21" s="1"/>
  <c r="AM194" i="21" a="1"/>
  <c r="AM194" i="21" s="1"/>
  <c r="AM250" i="21" a="1"/>
  <c r="AM250" i="21" s="1"/>
  <c r="AM199" i="21" a="1"/>
  <c r="AM199" i="21" s="1"/>
  <c r="AM141" i="21" a="1"/>
  <c r="AM141" i="21" s="1"/>
  <c r="AM136" i="21" a="1"/>
  <c r="AM136" i="21" s="1"/>
  <c r="AM249" i="21" a="1"/>
  <c r="AM249" i="21" s="1"/>
  <c r="AM193" i="21" a="1"/>
  <c r="AM193" i="21" s="1"/>
  <c r="AM168" i="21"/>
  <c r="AM170" i="21"/>
  <c r="AM140" i="21" a="1"/>
  <c r="AM140" i="21" s="1"/>
  <c r="AM244" i="21" a="1"/>
  <c r="AM244" i="21" s="1"/>
  <c r="AM198" i="21" a="1"/>
  <c r="AM198" i="21" s="1"/>
  <c r="AM192" i="21" a="1"/>
  <c r="AM192" i="21" s="1"/>
  <c r="AM139" i="21" a="1"/>
  <c r="AM139" i="21" s="1"/>
  <c r="AM242" i="21" a="1"/>
  <c r="AM242" i="21" s="1"/>
  <c r="AM241" i="21" a="1"/>
  <c r="AM241" i="21" s="1"/>
  <c r="AM197" i="21" a="1"/>
  <c r="AM197" i="21" s="1"/>
  <c r="AM144" i="21" a="1"/>
  <c r="AM144" i="21" s="1"/>
  <c r="AM138" i="21" a="1"/>
  <c r="AM138" i="21" s="1"/>
  <c r="AM196" i="21" a="1"/>
  <c r="AM196" i="21" s="1"/>
  <c r="AM137" i="21" a="1"/>
  <c r="AM137" i="21" s="1"/>
  <c r="AM95" i="21" a="1"/>
  <c r="AM95" i="21" s="1"/>
  <c r="AM90" i="21" a="1"/>
  <c r="AM90" i="21" s="1"/>
  <c r="AM37" i="21" a="1"/>
  <c r="AM37" i="21" s="1"/>
  <c r="AM169" i="21"/>
  <c r="AM94" i="21" a="1"/>
  <c r="AM94" i="21" s="1"/>
  <c r="AM89" i="21" a="1"/>
  <c r="AM89" i="21" s="1"/>
  <c r="AM36" i="21" a="1"/>
  <c r="AM36" i="21" s="1"/>
  <c r="AM145" i="21" a="1"/>
  <c r="AM145" i="21" s="1"/>
  <c r="AM88" i="21" a="1"/>
  <c r="AM88" i="21" s="1"/>
  <c r="AM35" i="21" a="1"/>
  <c r="AM35" i="21" s="1"/>
  <c r="AM143" i="21" a="1"/>
  <c r="AM143" i="21" s="1"/>
  <c r="AM93" i="21" a="1"/>
  <c r="AM93" i="21" s="1"/>
  <c r="AM171" i="21"/>
  <c r="AM142" i="21" a="1"/>
  <c r="AM142" i="21" s="1"/>
  <c r="AM92" i="21" a="1"/>
  <c r="AM92" i="21" s="1"/>
  <c r="AM87" i="21" a="1"/>
  <c r="AM87" i="21" s="1"/>
  <c r="AM96" i="21" a="1"/>
  <c r="AM96" i="21" s="1"/>
  <c r="AM39" i="21" a="1"/>
  <c r="AM39" i="21" s="1"/>
  <c r="AM33" i="21" a="1"/>
  <c r="AM33" i="21" s="1"/>
  <c r="AM34" i="21" a="1"/>
  <c r="AM34" i="21" s="1"/>
  <c r="AM32" i="21" a="1"/>
  <c r="AM32" i="21" s="1"/>
  <c r="AM31" i="21" a="1"/>
  <c r="AM31" i="21" s="1"/>
  <c r="AM91" i="21" a="1"/>
  <c r="AM91" i="21" s="1"/>
  <c r="AM167" i="21"/>
  <c r="AM38" i="21" a="1"/>
  <c r="AM38" i="21" s="1"/>
  <c r="AM40" i="21" a="1"/>
  <c r="AM40" i="21" s="1"/>
  <c r="AM210" i="21"/>
  <c r="AM276" i="21"/>
  <c r="AM486" i="21"/>
  <c r="AM525" i="21"/>
  <c r="AM315" i="21"/>
  <c r="AM420" i="21"/>
  <c r="AM66" i="21"/>
  <c r="AM105" i="21"/>
  <c r="AM381" i="21"/>
  <c r="AM262" i="21" a="1"/>
  <c r="AM262" i="21" s="1"/>
  <c r="AM157" i="21" a="1"/>
  <c r="AM157" i="21" s="1"/>
  <c r="AM365" i="21" a="1"/>
  <c r="AM365" i="21" s="1"/>
  <c r="AM472" i="21" a="1"/>
  <c r="AM472" i="21" s="1"/>
  <c r="AM156" i="21" a="1"/>
  <c r="AM156" i="21" s="1"/>
  <c r="AM470" i="21" a="1"/>
  <c r="AM470" i="21" s="1"/>
  <c r="AM261" i="21" a="1"/>
  <c r="AM261" i="21" s="1"/>
  <c r="AM50" i="21" a="1"/>
  <c r="AM50" i="21" s="1"/>
  <c r="AM471" i="21" a="1"/>
  <c r="AM471" i="21" s="1"/>
  <c r="AM51" i="21" a="1"/>
  <c r="AM51" i="21" s="1"/>
  <c r="AM155" i="21" a="1"/>
  <c r="AM155" i="21" s="1"/>
  <c r="AM52" i="21" a="1"/>
  <c r="AM52" i="21" s="1"/>
  <c r="AM366" i="21" a="1"/>
  <c r="AM366" i="21" s="1"/>
  <c r="AM260" i="21" a="1"/>
  <c r="AM260" i="21" s="1"/>
  <c r="AM103" i="21"/>
  <c r="AM63" i="21"/>
  <c r="AM102" i="21"/>
  <c r="AM62" i="21"/>
  <c r="AM101" i="21"/>
  <c r="AM104" i="21"/>
  <c r="AM64" i="21"/>
  <c r="AM65" i="21"/>
  <c r="AN22" i="21"/>
  <c r="AN261" i="21" s="1" a="1"/>
  <c r="AN261" i="21" s="1"/>
  <c r="AE68" i="23"/>
  <c r="AE92" i="23"/>
  <c r="AE80" i="23"/>
  <c r="AM535" i="21"/>
  <c r="AM114" i="21"/>
  <c r="AM431" i="21"/>
  <c r="AM519" i="21"/>
  <c r="AM536" i="21"/>
  <c r="AM309" i="21"/>
  <c r="AM220" i="21"/>
  <c r="AM429" i="21"/>
  <c r="AM203" i="21"/>
  <c r="AM115" i="21"/>
  <c r="AM221" i="21"/>
  <c r="AM219" i="21"/>
  <c r="AM325" i="21"/>
  <c r="AM116" i="21"/>
  <c r="AM430" i="21"/>
  <c r="AM204" i="21"/>
  <c r="AN14" i="21"/>
  <c r="AP90" i="23"/>
  <c r="AP78" i="23"/>
  <c r="AP54" i="23"/>
  <c r="AP42" i="23"/>
  <c r="AP66" i="23"/>
  <c r="AM99" i="21"/>
  <c r="AM324" i="21"/>
  <c r="AM534" i="21"/>
  <c r="AM326" i="21"/>
  <c r="AM414" i="21"/>
  <c r="AB44" i="23"/>
  <c r="AC81" i="23"/>
  <c r="AB56" i="23"/>
  <c r="AB162" i="21"/>
  <c r="AD57" i="23" s="1"/>
  <c r="AB176" i="21"/>
  <c r="AD58" i="23" s="1"/>
  <c r="AB281" i="21"/>
  <c r="AD70" i="23" s="1"/>
  <c r="AB491" i="21"/>
  <c r="AD94" i="23" s="1"/>
  <c r="AB386" i="21"/>
  <c r="AD82" i="23" s="1"/>
  <c r="AB550" i="21"/>
  <c r="AD99" i="23" s="1"/>
  <c r="AB477" i="21"/>
  <c r="AD93" i="23" s="1"/>
  <c r="AD465" i="21"/>
  <c r="AC488" i="21"/>
  <c r="AC474" i="21"/>
  <c r="AK462" i="21"/>
  <c r="AB445" i="21"/>
  <c r="AD87" i="23" s="1"/>
  <c r="AB372" i="21"/>
  <c r="AD81" i="23" s="1"/>
  <c r="AD360" i="21"/>
  <c r="AC383" i="21"/>
  <c r="AC369" i="21"/>
  <c r="AK357" i="21"/>
  <c r="AB267" i="21"/>
  <c r="AD255" i="21"/>
  <c r="AC278" i="21"/>
  <c r="AC264" i="21"/>
  <c r="AK252" i="21"/>
  <c r="AA150" i="21"/>
  <c r="AB235" i="21"/>
  <c r="AD63" i="23" s="1"/>
  <c r="AC173" i="21"/>
  <c r="AC159" i="21"/>
  <c r="AB71" i="21"/>
  <c r="AD46" i="23" s="1"/>
  <c r="AB57" i="21"/>
  <c r="AD45" i="23" s="1"/>
  <c r="AA45" i="21"/>
  <c r="AO13" i="21"/>
  <c r="AL537" i="21"/>
  <c r="AL327" i="21"/>
  <c r="AL117" i="21"/>
  <c r="AL432" i="21"/>
  <c r="AL222" i="21"/>
  <c r="AD218" i="21"/>
  <c r="AD533" i="21"/>
  <c r="AD323" i="21"/>
  <c r="AD428" i="21"/>
  <c r="AD113" i="21"/>
  <c r="AD314" i="21"/>
  <c r="AD313" i="21"/>
  <c r="AD208" i="21"/>
  <c r="AD312" i="21"/>
  <c r="AD311" i="21"/>
  <c r="AD207" i="21"/>
  <c r="AD206" i="21"/>
  <c r="AD209" i="21"/>
  <c r="AC68" i="21"/>
  <c r="AB539" i="21"/>
  <c r="AD100" i="23" s="1"/>
  <c r="AB329" i="21"/>
  <c r="AD76" i="23" s="1"/>
  <c r="AB434" i="21"/>
  <c r="AD88" i="23" s="1"/>
  <c r="AB224" i="21"/>
  <c r="AD64" i="23" s="1"/>
  <c r="AB119" i="21"/>
  <c r="AD52" i="23" s="1"/>
  <c r="AD518" i="21"/>
  <c r="AD98" i="21"/>
  <c r="AD308" i="21"/>
  <c r="AD413" i="21"/>
  <c r="AD317" i="21"/>
  <c r="AD527" i="21"/>
  <c r="AD212" i="21"/>
  <c r="AD422" i="21"/>
  <c r="AD107" i="21"/>
  <c r="AD524" i="21"/>
  <c r="AD521" i="21"/>
  <c r="AD523" i="21"/>
  <c r="AD522" i="21"/>
  <c r="AD418" i="21"/>
  <c r="AD419" i="21"/>
  <c r="AD416" i="21"/>
  <c r="AD417" i="21"/>
  <c r="AC529" i="21"/>
  <c r="AC319" i="21"/>
  <c r="AC424" i="21"/>
  <c r="AC214" i="21"/>
  <c r="AC109" i="21"/>
  <c r="AC130" i="21" s="1"/>
  <c r="AE51" i="23" s="1"/>
  <c r="AD483" i="21"/>
  <c r="AD485" i="21"/>
  <c r="AD378" i="21"/>
  <c r="AD273" i="21"/>
  <c r="AD484" i="21"/>
  <c r="AD380" i="21"/>
  <c r="AD275" i="21"/>
  <c r="AD482" i="21"/>
  <c r="AD377" i="21"/>
  <c r="AD272" i="21"/>
  <c r="AD379" i="21"/>
  <c r="AD274" i="21"/>
  <c r="AB147" i="21"/>
  <c r="AB42" i="21"/>
  <c r="AC54" i="21"/>
  <c r="AN510" i="21" l="1" a="1"/>
  <c r="AN510" i="21" s="1"/>
  <c r="AN509" i="21" a="1"/>
  <c r="AN509" i="21" s="1"/>
  <c r="AN516" i="21" a="1"/>
  <c r="AN516" i="21" s="1"/>
  <c r="AN508" i="21" a="1"/>
  <c r="AN508" i="21" s="1"/>
  <c r="AN514" i="21" a="1"/>
  <c r="AN514" i="21" s="1"/>
  <c r="AN513" i="21" a="1"/>
  <c r="AN513" i="21" s="1"/>
  <c r="AN515" i="21" a="1"/>
  <c r="AN515" i="21" s="1"/>
  <c r="AN512" i="21" a="1"/>
  <c r="AN512" i="21" s="1"/>
  <c r="AN454" i="21" a="1"/>
  <c r="AN454" i="21" s="1"/>
  <c r="AN453" i="21" a="1"/>
  <c r="AN453" i="21" s="1"/>
  <c r="AN460" i="21" a="1"/>
  <c r="AN460" i="21" s="1"/>
  <c r="AN452" i="21" a="1"/>
  <c r="AN452" i="21" s="1"/>
  <c r="AN459" i="21" a="1"/>
  <c r="AN459" i="21" s="1"/>
  <c r="AN451" i="21" a="1"/>
  <c r="AN451" i="21" s="1"/>
  <c r="AN511" i="21" a="1"/>
  <c r="AN511" i="21" s="1"/>
  <c r="AN457" i="21" a="1"/>
  <c r="AN457" i="21" s="1"/>
  <c r="AN408" i="21" a="1"/>
  <c r="AN408" i="21" s="1"/>
  <c r="AN458" i="21" a="1"/>
  <c r="AN458" i="21" s="1"/>
  <c r="AN407" i="21" a="1"/>
  <c r="AN407" i="21" s="1"/>
  <c r="AN456" i="21" a="1"/>
  <c r="AN456" i="21" s="1"/>
  <c r="AN406" i="21" a="1"/>
  <c r="AN406" i="21" s="1"/>
  <c r="AN455" i="21" a="1"/>
  <c r="AN455" i="21" s="1"/>
  <c r="AN405" i="21" a="1"/>
  <c r="AN405" i="21" s="1"/>
  <c r="AN507" i="21" a="1"/>
  <c r="AN507" i="21" s="1"/>
  <c r="AN411" i="21" a="1"/>
  <c r="AN411" i="21" s="1"/>
  <c r="AN403" i="21" a="1"/>
  <c r="AN403" i="21" s="1"/>
  <c r="AN410" i="21" a="1"/>
  <c r="AN410" i="21" s="1"/>
  <c r="AN409" i="21" a="1"/>
  <c r="AN409" i="21" s="1"/>
  <c r="AN404" i="21" a="1"/>
  <c r="AN404" i="21" s="1"/>
  <c r="AN353" i="21" a="1"/>
  <c r="AN353" i="21" s="1"/>
  <c r="AN352" i="21" a="1"/>
  <c r="AN352" i="21" s="1"/>
  <c r="AN402" i="21" a="1"/>
  <c r="AN402" i="21" s="1"/>
  <c r="AN351" i="21" a="1"/>
  <c r="AN351" i="21" s="1"/>
  <c r="AN350" i="21" a="1"/>
  <c r="AN350" i="21" s="1"/>
  <c r="AN348" i="21" a="1"/>
  <c r="AN348" i="21" s="1"/>
  <c r="AN354" i="21" a="1"/>
  <c r="AN354" i="21" s="1"/>
  <c r="AN303" i="21" a="1"/>
  <c r="AN303" i="21" s="1"/>
  <c r="AN297" i="21" a="1"/>
  <c r="AN297" i="21" s="1"/>
  <c r="AN349" i="21" a="1"/>
  <c r="AN349" i="21" s="1"/>
  <c r="AN302" i="21" a="1"/>
  <c r="AN302" i="21" s="1"/>
  <c r="AN246" i="21" a="1"/>
  <c r="AN246" i="21" s="1"/>
  <c r="AN347" i="21" a="1"/>
  <c r="AN347" i="21" s="1"/>
  <c r="AN245" i="21" a="1"/>
  <c r="AN245" i="21" s="1"/>
  <c r="AN346" i="21" a="1"/>
  <c r="AN346" i="21" s="1"/>
  <c r="AN306" i="21" a="1"/>
  <c r="AN306" i="21" s="1"/>
  <c r="AN301" i="21" a="1"/>
  <c r="AN301" i="21" s="1"/>
  <c r="AN244" i="21" a="1"/>
  <c r="AN244" i="21" s="1"/>
  <c r="AN300" i="21" a="1"/>
  <c r="AN300" i="21" s="1"/>
  <c r="AN243" i="21" a="1"/>
  <c r="AN243" i="21" s="1"/>
  <c r="AN305" i="21" a="1"/>
  <c r="AN305" i="21" s="1"/>
  <c r="AN299" i="21" a="1"/>
  <c r="AN299" i="21" s="1"/>
  <c r="AN304" i="21" a="1"/>
  <c r="AN304" i="21" s="1"/>
  <c r="AN249" i="21" a="1"/>
  <c r="AN249" i="21" s="1"/>
  <c r="AN241" i="21" a="1"/>
  <c r="AN241" i="21" s="1"/>
  <c r="AN247" i="21" a="1"/>
  <c r="AN247" i="21" s="1"/>
  <c r="AN198" i="21" a="1"/>
  <c r="AN198" i="21" s="1"/>
  <c r="AN355" i="21" a="1"/>
  <c r="AN355" i="21" s="1"/>
  <c r="AN242" i="21" a="1"/>
  <c r="AN242" i="21" s="1"/>
  <c r="AN197" i="21" a="1"/>
  <c r="AN197" i="21" s="1"/>
  <c r="AN145" i="21" a="1"/>
  <c r="AN145" i="21" s="1"/>
  <c r="AN138" i="21" a="1"/>
  <c r="AN138" i="21" s="1"/>
  <c r="AN196" i="21" a="1"/>
  <c r="AN196" i="21" s="1"/>
  <c r="AN144" i="21" a="1"/>
  <c r="AN144" i="21" s="1"/>
  <c r="AN137" i="21" a="1"/>
  <c r="AN137" i="21" s="1"/>
  <c r="AN195" i="21" a="1"/>
  <c r="AN195" i="21" s="1"/>
  <c r="AN136" i="21" a="1"/>
  <c r="AN136" i="21" s="1"/>
  <c r="AN298" i="21" a="1"/>
  <c r="AN298" i="21" s="1"/>
  <c r="AN201" i="21" a="1"/>
  <c r="AN201" i="21" s="1"/>
  <c r="AN194" i="21" a="1"/>
  <c r="AN194" i="21" s="1"/>
  <c r="AN168" i="21"/>
  <c r="AN170" i="21"/>
  <c r="AN143" i="21" a="1"/>
  <c r="AN143" i="21" s="1"/>
  <c r="AN200" i="21" a="1"/>
  <c r="AN200" i="21" s="1"/>
  <c r="AN193" i="21" a="1"/>
  <c r="AN193" i="21" s="1"/>
  <c r="AN250" i="21" a="1"/>
  <c r="AN250" i="21" s="1"/>
  <c r="AN141" i="21" a="1"/>
  <c r="AN141" i="21" s="1"/>
  <c r="AN167" i="21"/>
  <c r="AN142" i="21" a="1"/>
  <c r="AN142" i="21" s="1"/>
  <c r="AN96" i="21" a="1"/>
  <c r="AN96" i="21" s="1"/>
  <c r="AN91" i="21" a="1"/>
  <c r="AN91" i="21" s="1"/>
  <c r="AN140" i="21" a="1"/>
  <c r="AN140" i="21" s="1"/>
  <c r="AN95" i="21" a="1"/>
  <c r="AN95" i="21" s="1"/>
  <c r="AN90" i="21" a="1"/>
  <c r="AN90" i="21" s="1"/>
  <c r="AN40" i="21" a="1"/>
  <c r="AN40" i="21" s="1"/>
  <c r="AN33" i="21" a="1"/>
  <c r="AN33" i="21" s="1"/>
  <c r="AN139" i="21" a="1"/>
  <c r="AN139" i="21" s="1"/>
  <c r="AN94" i="21" a="1"/>
  <c r="AN94" i="21" s="1"/>
  <c r="AN39" i="21" a="1"/>
  <c r="AN39" i="21" s="1"/>
  <c r="AN169" i="21"/>
  <c r="AN89" i="21" a="1"/>
  <c r="AN89" i="21" s="1"/>
  <c r="AN38" i="21" a="1"/>
  <c r="AN38" i="21" s="1"/>
  <c r="AN32" i="21" a="1"/>
  <c r="AN32" i="21" s="1"/>
  <c r="AN93" i="21" a="1"/>
  <c r="AN93" i="21" s="1"/>
  <c r="AN88" i="21" a="1"/>
  <c r="AN88" i="21" s="1"/>
  <c r="AN37" i="21" a="1"/>
  <c r="AN37" i="21" s="1"/>
  <c r="AN31" i="21" a="1"/>
  <c r="AN31" i="21" s="1"/>
  <c r="AN87" i="21" a="1"/>
  <c r="AN87" i="21" s="1"/>
  <c r="AN199" i="21" a="1"/>
  <c r="AN199" i="21" s="1"/>
  <c r="AN171" i="21"/>
  <c r="AN92" i="21" a="1"/>
  <c r="AN92" i="21" s="1"/>
  <c r="AN36" i="21" a="1"/>
  <c r="AN36" i="21" s="1"/>
  <c r="AN248" i="21" a="1"/>
  <c r="AN248" i="21" s="1"/>
  <c r="AN35" i="21" a="1"/>
  <c r="AN35" i="21" s="1"/>
  <c r="AN34" i="21" a="1"/>
  <c r="AN34" i="21" s="1"/>
  <c r="AN192" i="21" a="1"/>
  <c r="AN192" i="21" s="1"/>
  <c r="AN276" i="21"/>
  <c r="AN105" i="21"/>
  <c r="AN66" i="21"/>
  <c r="AN381" i="21"/>
  <c r="AN486" i="21"/>
  <c r="AN315" i="21"/>
  <c r="AN210" i="21"/>
  <c r="AN525" i="21"/>
  <c r="AN420" i="21"/>
  <c r="AN157" i="21" a="1"/>
  <c r="AN157" i="21" s="1"/>
  <c r="AN367" i="21" a="1"/>
  <c r="AN367" i="21" s="1"/>
  <c r="AN365" i="21" a="1"/>
  <c r="AN365" i="21" s="1"/>
  <c r="AN366" i="21" a="1"/>
  <c r="AN366" i="21" s="1"/>
  <c r="AN472" i="21" a="1"/>
  <c r="AN472" i="21" s="1"/>
  <c r="AN471" i="21" a="1"/>
  <c r="AN471" i="21" s="1"/>
  <c r="AN155" i="21" a="1"/>
  <c r="AN155" i="21" s="1"/>
  <c r="AN470" i="21" a="1"/>
  <c r="AN470" i="21" s="1"/>
  <c r="AN260" i="21" a="1"/>
  <c r="AN260" i="21" s="1"/>
  <c r="AN50" i="21" a="1"/>
  <c r="AN50" i="21" s="1"/>
  <c r="AN262" i="21" a="1"/>
  <c r="AN262" i="21" s="1"/>
  <c r="AN51" i="21" a="1"/>
  <c r="AN51" i="21" s="1"/>
  <c r="AN156" i="21" a="1"/>
  <c r="AN156" i="21" s="1"/>
  <c r="AN52" i="21" a="1"/>
  <c r="AN52" i="21" s="1"/>
  <c r="AN62" i="21"/>
  <c r="AN104" i="21"/>
  <c r="AN103" i="21"/>
  <c r="AN65" i="21"/>
  <c r="AN101" i="21"/>
  <c r="AN63" i="21"/>
  <c r="AN102" i="21"/>
  <c r="AN64" i="21"/>
  <c r="AO22" i="21"/>
  <c r="AO365" i="21" s="1" a="1"/>
  <c r="AO365" i="21" s="1"/>
  <c r="AF68" i="23"/>
  <c r="AF92" i="23"/>
  <c r="AF80" i="23"/>
  <c r="AN431" i="21"/>
  <c r="AN219" i="21"/>
  <c r="AN115" i="21"/>
  <c r="AN324" i="21"/>
  <c r="AN220" i="21"/>
  <c r="AN536" i="21"/>
  <c r="AN429" i="21"/>
  <c r="AN534" i="21"/>
  <c r="AN309" i="21"/>
  <c r="AN221" i="21"/>
  <c r="AN116" i="21"/>
  <c r="AN326" i="21"/>
  <c r="AN325" i="21"/>
  <c r="AN430" i="21"/>
  <c r="AN114" i="21"/>
  <c r="AN535" i="21"/>
  <c r="AN99" i="21"/>
  <c r="AN204" i="21"/>
  <c r="AN414" i="21"/>
  <c r="AN203" i="21"/>
  <c r="AN519" i="21"/>
  <c r="AO14" i="21"/>
  <c r="AQ90" i="23"/>
  <c r="AQ54" i="23"/>
  <c r="AQ78" i="23"/>
  <c r="AQ66" i="23"/>
  <c r="AQ42" i="23"/>
  <c r="AC56" i="23"/>
  <c r="AD69" i="23"/>
  <c r="AC44" i="23"/>
  <c r="AC162" i="21"/>
  <c r="AE57" i="23" s="1"/>
  <c r="AC176" i="21"/>
  <c r="AE58" i="23" s="1"/>
  <c r="AC281" i="21"/>
  <c r="AE70" i="23" s="1"/>
  <c r="AC386" i="21"/>
  <c r="AE82" i="23" s="1"/>
  <c r="AC491" i="21"/>
  <c r="AE94" i="23" s="1"/>
  <c r="AC550" i="21"/>
  <c r="AE99" i="23" s="1"/>
  <c r="AC477" i="21"/>
  <c r="AE93" i="23" s="1"/>
  <c r="AE465" i="21"/>
  <c r="AD488" i="21"/>
  <c r="AD474" i="21"/>
  <c r="AL462" i="21"/>
  <c r="AC445" i="21"/>
  <c r="AE87" i="23" s="1"/>
  <c r="AC372" i="21"/>
  <c r="AE81" i="23" s="1"/>
  <c r="AE360" i="21"/>
  <c r="AD369" i="21"/>
  <c r="AD383" i="21"/>
  <c r="AL357" i="21"/>
  <c r="AC340" i="21"/>
  <c r="AE75" i="23" s="1"/>
  <c r="AC267" i="21"/>
  <c r="AE255" i="21"/>
  <c r="AD278" i="21"/>
  <c r="AD264" i="21"/>
  <c r="AL252" i="21"/>
  <c r="AB150" i="21"/>
  <c r="AC235" i="21"/>
  <c r="AE63" i="23" s="1"/>
  <c r="AD173" i="21"/>
  <c r="AD159" i="21"/>
  <c r="AC57" i="21"/>
  <c r="AE45" i="23" s="1"/>
  <c r="AC71" i="21"/>
  <c r="AE46" i="23" s="1"/>
  <c r="AB45" i="21"/>
  <c r="AP13" i="21"/>
  <c r="AM327" i="21"/>
  <c r="AM432" i="21"/>
  <c r="AM222" i="21"/>
  <c r="AM117" i="21"/>
  <c r="AM537" i="21"/>
  <c r="AE428" i="21"/>
  <c r="AE218" i="21"/>
  <c r="AE113" i="21"/>
  <c r="AE323" i="21"/>
  <c r="AE533" i="21"/>
  <c r="AD68" i="21"/>
  <c r="AE314" i="21"/>
  <c r="AE313" i="21"/>
  <c r="AE312" i="21"/>
  <c r="AE209" i="21"/>
  <c r="AE311" i="21"/>
  <c r="AE208" i="21"/>
  <c r="AE206" i="21"/>
  <c r="AE207" i="21"/>
  <c r="AC119" i="21"/>
  <c r="AE52" i="23" s="1"/>
  <c r="AC329" i="21"/>
  <c r="AE76" i="23" s="1"/>
  <c r="AC434" i="21"/>
  <c r="AE88" i="23" s="1"/>
  <c r="AC224" i="21"/>
  <c r="AE64" i="23" s="1"/>
  <c r="AC539" i="21"/>
  <c r="AE100" i="23" s="1"/>
  <c r="AE308" i="21"/>
  <c r="AE413" i="21"/>
  <c r="AE98" i="21"/>
  <c r="AE518" i="21"/>
  <c r="AE212" i="21"/>
  <c r="AE422" i="21"/>
  <c r="AE107" i="21"/>
  <c r="AE317" i="21"/>
  <c r="AE527" i="21"/>
  <c r="AE522" i="21"/>
  <c r="AE524" i="21"/>
  <c r="AE521" i="21"/>
  <c r="AE523" i="21"/>
  <c r="AE418" i="21"/>
  <c r="AE419" i="21"/>
  <c r="AE417" i="21"/>
  <c r="AE416" i="21"/>
  <c r="AD319" i="21"/>
  <c r="AD529" i="21"/>
  <c r="AD424" i="21"/>
  <c r="AD214" i="21"/>
  <c r="AD109" i="21"/>
  <c r="AD130" i="21" s="1"/>
  <c r="AF51" i="23" s="1"/>
  <c r="AE485" i="21"/>
  <c r="AE484" i="21"/>
  <c r="AE380" i="21"/>
  <c r="AE275" i="21"/>
  <c r="AE378" i="21"/>
  <c r="AE482" i="21"/>
  <c r="AE377" i="21"/>
  <c r="AE272" i="21"/>
  <c r="AE483" i="21"/>
  <c r="AE379" i="21"/>
  <c r="AE274" i="21"/>
  <c r="AE273" i="21"/>
  <c r="AC147" i="21"/>
  <c r="AC42" i="21"/>
  <c r="AD54" i="21"/>
  <c r="AO516" i="21" l="1" a="1"/>
  <c r="AO516" i="21" s="1"/>
  <c r="AO508" i="21" a="1"/>
  <c r="AO508" i="21" s="1"/>
  <c r="AO515" i="21" a="1"/>
  <c r="AO515" i="21" s="1"/>
  <c r="AO507" i="21" a="1"/>
  <c r="AO507" i="21" s="1"/>
  <c r="AO514" i="21" a="1"/>
  <c r="AO514" i="21" s="1"/>
  <c r="AO512" i="21" a="1"/>
  <c r="AO512" i="21" s="1"/>
  <c r="AO511" i="21" a="1"/>
  <c r="AO511" i="21" s="1"/>
  <c r="AO510" i="21" a="1"/>
  <c r="AO510" i="21" s="1"/>
  <c r="AO509" i="21" a="1"/>
  <c r="AO509" i="21" s="1"/>
  <c r="AO457" i="21" a="1"/>
  <c r="AO457" i="21" s="1"/>
  <c r="AO451" i="21" a="1"/>
  <c r="AO451" i="21" s="1"/>
  <c r="AO456" i="21" a="1"/>
  <c r="AO456" i="21" s="1"/>
  <c r="AO460" i="21" a="1"/>
  <c r="AO460" i="21" s="1"/>
  <c r="AO455" i="21" a="1"/>
  <c r="AO455" i="21" s="1"/>
  <c r="AO513" i="21" a="1"/>
  <c r="AO513" i="21" s="1"/>
  <c r="AO459" i="21" a="1"/>
  <c r="AO459" i="21" s="1"/>
  <c r="AO454" i="21" a="1"/>
  <c r="AO454" i="21" s="1"/>
  <c r="AO453" i="21" a="1"/>
  <c r="AO453" i="21" s="1"/>
  <c r="AO452" i="21" a="1"/>
  <c r="AO452" i="21" s="1"/>
  <c r="AO406" i="21" a="1"/>
  <c r="AO406" i="21" s="1"/>
  <c r="AO405" i="21" a="1"/>
  <c r="AO405" i="21" s="1"/>
  <c r="AO404" i="21" a="1"/>
  <c r="AO404" i="21" s="1"/>
  <c r="AO411" i="21" a="1"/>
  <c r="AO411" i="21" s="1"/>
  <c r="AO403" i="21" a="1"/>
  <c r="AO403" i="21" s="1"/>
  <c r="AO458" i="21" a="1"/>
  <c r="AO458" i="21" s="1"/>
  <c r="AO409" i="21" a="1"/>
  <c r="AO409" i="21" s="1"/>
  <c r="AO410" i="21" a="1"/>
  <c r="AO410" i="21" s="1"/>
  <c r="AO408" i="21" a="1"/>
  <c r="AO408" i="21" s="1"/>
  <c r="AO407" i="21" a="1"/>
  <c r="AO407" i="21" s="1"/>
  <c r="AO402" i="21" a="1"/>
  <c r="AO402" i="21" s="1"/>
  <c r="AO351" i="21" a="1"/>
  <c r="AO351" i="21" s="1"/>
  <c r="AO350" i="21" a="1"/>
  <c r="AO350" i="21" s="1"/>
  <c r="AO349" i="21" a="1"/>
  <c r="AO349" i="21" s="1"/>
  <c r="AO355" i="21" a="1"/>
  <c r="AO355" i="21" s="1"/>
  <c r="AO348" i="21" a="1"/>
  <c r="AO348" i="21" s="1"/>
  <c r="AO353" i="21" a="1"/>
  <c r="AO353" i="21" s="1"/>
  <c r="AO346" i="21" a="1"/>
  <c r="AO346" i="21" s="1"/>
  <c r="AO304" i="21" a="1"/>
  <c r="AO304" i="21" s="1"/>
  <c r="AO298" i="21" a="1"/>
  <c r="AO298" i="21" s="1"/>
  <c r="AO303" i="21" a="1"/>
  <c r="AO303" i="21" s="1"/>
  <c r="AO244" i="21" a="1"/>
  <c r="AO244" i="21" s="1"/>
  <c r="AO302" i="21" a="1"/>
  <c r="AO302" i="21" s="1"/>
  <c r="AO297" i="21" a="1"/>
  <c r="AO297" i="21" s="1"/>
  <c r="AO243" i="21" a="1"/>
  <c r="AO243" i="21" s="1"/>
  <c r="AO354" i="21" a="1"/>
  <c r="AO354" i="21" s="1"/>
  <c r="AO301" i="21" a="1"/>
  <c r="AO301" i="21" s="1"/>
  <c r="AO250" i="21" a="1"/>
  <c r="AO250" i="21" s="1"/>
  <c r="AO242" i="21" a="1"/>
  <c r="AO242" i="21" s="1"/>
  <c r="AO352" i="21" a="1"/>
  <c r="AO352" i="21" s="1"/>
  <c r="AO249" i="21" a="1"/>
  <c r="AO249" i="21" s="1"/>
  <c r="AO241" i="21" a="1"/>
  <c r="AO241" i="21" s="1"/>
  <c r="AO306" i="21" a="1"/>
  <c r="AO306" i="21" s="1"/>
  <c r="AO300" i="21" a="1"/>
  <c r="AO300" i="21" s="1"/>
  <c r="AO347" i="21" a="1"/>
  <c r="AO347" i="21" s="1"/>
  <c r="AO305" i="21" a="1"/>
  <c r="AO305" i="21" s="1"/>
  <c r="AO247" i="21" a="1"/>
  <c r="AO247" i="21" s="1"/>
  <c r="AO200" i="21" a="1"/>
  <c r="AO200" i="21" s="1"/>
  <c r="AO194" i="21" a="1"/>
  <c r="AO194" i="21" s="1"/>
  <c r="AO199" i="21" a="1"/>
  <c r="AO199" i="21" s="1"/>
  <c r="AO167" i="21"/>
  <c r="AO169" i="21"/>
  <c r="AO171" i="21"/>
  <c r="AO142" i="21" a="1"/>
  <c r="AO142" i="21" s="1"/>
  <c r="AO299" i="21" a="1"/>
  <c r="AO299" i="21" s="1"/>
  <c r="AO193" i="21" a="1"/>
  <c r="AO193" i="21" s="1"/>
  <c r="AO248" i="21" a="1"/>
  <c r="AO248" i="21" s="1"/>
  <c r="AO198" i="21" a="1"/>
  <c r="AO198" i="21" s="1"/>
  <c r="AO192" i="21" a="1"/>
  <c r="AO192" i="21" s="1"/>
  <c r="AO141" i="21" a="1"/>
  <c r="AO141" i="21" s="1"/>
  <c r="AO246" i="21" a="1"/>
  <c r="AO246" i="21" s="1"/>
  <c r="AO197" i="21" a="1"/>
  <c r="AO197" i="21" s="1"/>
  <c r="AO140" i="21" a="1"/>
  <c r="AO140" i="21" s="1"/>
  <c r="AO245" i="21" a="1"/>
  <c r="AO245" i="21" s="1"/>
  <c r="AO196" i="21" a="1"/>
  <c r="AO196" i="21" s="1"/>
  <c r="AO195" i="21" a="1"/>
  <c r="AO195" i="21" s="1"/>
  <c r="AO145" i="21" a="1"/>
  <c r="AO145" i="21" s="1"/>
  <c r="AO138" i="21" a="1"/>
  <c r="AO138" i="21" s="1"/>
  <c r="AO170" i="21"/>
  <c r="AO96" i="21" a="1"/>
  <c r="AO96" i="21" s="1"/>
  <c r="AO91" i="21" a="1"/>
  <c r="AO91" i="21" s="1"/>
  <c r="AO36" i="21" a="1"/>
  <c r="AO36" i="21" s="1"/>
  <c r="AO95" i="21" a="1"/>
  <c r="AO95" i="21" s="1"/>
  <c r="AO90" i="21" a="1"/>
  <c r="AO90" i="21" s="1"/>
  <c r="AO35" i="21" a="1"/>
  <c r="AO35" i="21" s="1"/>
  <c r="AO144" i="21" a="1"/>
  <c r="AO144" i="21" s="1"/>
  <c r="AO94" i="21" a="1"/>
  <c r="AO94" i="21" s="1"/>
  <c r="AO201" i="21" a="1"/>
  <c r="AO201" i="21" s="1"/>
  <c r="AO143" i="21" a="1"/>
  <c r="AO143" i="21" s="1"/>
  <c r="AO89" i="21" a="1"/>
  <c r="AO89" i="21" s="1"/>
  <c r="AO40" i="21" a="1"/>
  <c r="AO40" i="21" s="1"/>
  <c r="AO34" i="21" a="1"/>
  <c r="AO34" i="21" s="1"/>
  <c r="AO168" i="21"/>
  <c r="AO139" i="21" a="1"/>
  <c r="AO139" i="21" s="1"/>
  <c r="AO93" i="21" a="1"/>
  <c r="AO93" i="21" s="1"/>
  <c r="AO88" i="21" a="1"/>
  <c r="AO88" i="21" s="1"/>
  <c r="AO137" i="21" a="1"/>
  <c r="AO137" i="21" s="1"/>
  <c r="AO92" i="21" a="1"/>
  <c r="AO92" i="21" s="1"/>
  <c r="AO32" i="21" a="1"/>
  <c r="AO32" i="21" s="1"/>
  <c r="AO87" i="21" a="1"/>
  <c r="AO87" i="21" s="1"/>
  <c r="AO31" i="21" a="1"/>
  <c r="AO31" i="21" s="1"/>
  <c r="AO136" i="21" a="1"/>
  <c r="AO136" i="21" s="1"/>
  <c r="AO39" i="21" a="1"/>
  <c r="AO39" i="21" s="1"/>
  <c r="AO38" i="21" a="1"/>
  <c r="AO38" i="21" s="1"/>
  <c r="AO37" i="21" a="1"/>
  <c r="AO37" i="21" s="1"/>
  <c r="AO33" i="21" a="1"/>
  <c r="AO33" i="21" s="1"/>
  <c r="AO210" i="21"/>
  <c r="AO276" i="21"/>
  <c r="AO525" i="21"/>
  <c r="AO381" i="21"/>
  <c r="AO315" i="21"/>
  <c r="AO105" i="21"/>
  <c r="AO486" i="21"/>
  <c r="AO420" i="21"/>
  <c r="AO66" i="21"/>
  <c r="AO367" i="21" a="1"/>
  <c r="AO367" i="21" s="1"/>
  <c r="AO472" i="21" a="1"/>
  <c r="AO472" i="21" s="1"/>
  <c r="AO260" i="21" a="1"/>
  <c r="AO260" i="21" s="1"/>
  <c r="AO366" i="21" a="1"/>
  <c r="AO366" i="21" s="1"/>
  <c r="AO262" i="21" a="1"/>
  <c r="AO262" i="21" s="1"/>
  <c r="AO51" i="21" a="1"/>
  <c r="AO51" i="21" s="1"/>
  <c r="AO156" i="21" a="1"/>
  <c r="AO156" i="21" s="1"/>
  <c r="AO50" i="21" a="1"/>
  <c r="AO50" i="21" s="1"/>
  <c r="AO261" i="21" a="1"/>
  <c r="AO261" i="21" s="1"/>
  <c r="AO52" i="21" a="1"/>
  <c r="AO52" i="21" s="1"/>
  <c r="AO470" i="21" a="1"/>
  <c r="AO470" i="21" s="1"/>
  <c r="AO157" i="21" a="1"/>
  <c r="AO157" i="21" s="1"/>
  <c r="AO471" i="21" a="1"/>
  <c r="AO471" i="21" s="1"/>
  <c r="AO155" i="21" a="1"/>
  <c r="AO155" i="21" s="1"/>
  <c r="AO104" i="21"/>
  <c r="AO65" i="21"/>
  <c r="AO103" i="21"/>
  <c r="AO64" i="21"/>
  <c r="AO102" i="21"/>
  <c r="AO63" i="21"/>
  <c r="AO101" i="21"/>
  <c r="AO62" i="21"/>
  <c r="AP22" i="21"/>
  <c r="AP472" i="21" s="1" a="1"/>
  <c r="AP472" i="21" s="1"/>
  <c r="AG68" i="23"/>
  <c r="AG92" i="23"/>
  <c r="AG80" i="23"/>
  <c r="AO220" i="21"/>
  <c r="AO430" i="21"/>
  <c r="AO324" i="21"/>
  <c r="AO429" i="21"/>
  <c r="AO116" i="21"/>
  <c r="AO114" i="21"/>
  <c r="AO431" i="21"/>
  <c r="AO219" i="21"/>
  <c r="AO534" i="21"/>
  <c r="AO115" i="21"/>
  <c r="AO326" i="21"/>
  <c r="AO325" i="21"/>
  <c r="AO221" i="21"/>
  <c r="AO536" i="21"/>
  <c r="AO535" i="21"/>
  <c r="AO203" i="21"/>
  <c r="AO309" i="21"/>
  <c r="AO99" i="21"/>
  <c r="AO414" i="21"/>
  <c r="AO204" i="21"/>
  <c r="AO519" i="21"/>
  <c r="AP14" i="21"/>
  <c r="AR54" i="23"/>
  <c r="AR78" i="23"/>
  <c r="AR66" i="23"/>
  <c r="AR42" i="23"/>
  <c r="AR90" i="23"/>
  <c r="AD56" i="23"/>
  <c r="AD44" i="23"/>
  <c r="AE69" i="23"/>
  <c r="AD162" i="21"/>
  <c r="AF57" i="23" s="1"/>
  <c r="AD176" i="21"/>
  <c r="AF58" i="23" s="1"/>
  <c r="AD281" i="21"/>
  <c r="AF70" i="23" s="1"/>
  <c r="AD386" i="21"/>
  <c r="AF82" i="23" s="1"/>
  <c r="AD491" i="21"/>
  <c r="AF94" i="23" s="1"/>
  <c r="AD477" i="21"/>
  <c r="AF93" i="23" s="1"/>
  <c r="AD550" i="21"/>
  <c r="AF99" i="23" s="1"/>
  <c r="AF465" i="21"/>
  <c r="AE488" i="21"/>
  <c r="AE474" i="21"/>
  <c r="AM462" i="21"/>
  <c r="AD445" i="21"/>
  <c r="AF87" i="23" s="1"/>
  <c r="AD372" i="21"/>
  <c r="AF360" i="21"/>
  <c r="AE369" i="21"/>
  <c r="AE383" i="21"/>
  <c r="AM357" i="21"/>
  <c r="AD340" i="21"/>
  <c r="AF75" i="23" s="1"/>
  <c r="AD267" i="21"/>
  <c r="AF69" i="23" s="1"/>
  <c r="AF255" i="21"/>
  <c r="AE278" i="21"/>
  <c r="AE264" i="21"/>
  <c r="AM252" i="21"/>
  <c r="AC150" i="21"/>
  <c r="AD235" i="21"/>
  <c r="AF63" i="23" s="1"/>
  <c r="AE173" i="21"/>
  <c r="AE159" i="21"/>
  <c r="AD57" i="21"/>
  <c r="AF45" i="23" s="1"/>
  <c r="AD71" i="21"/>
  <c r="AF46" i="23" s="1"/>
  <c r="AC45" i="21"/>
  <c r="AQ13" i="21"/>
  <c r="AF218" i="21"/>
  <c r="AF323" i="21"/>
  <c r="AF113" i="21"/>
  <c r="AF428" i="21"/>
  <c r="AF533" i="21"/>
  <c r="AN432" i="21"/>
  <c r="AN222" i="21"/>
  <c r="AN537" i="21"/>
  <c r="AN327" i="21"/>
  <c r="AN117" i="21"/>
  <c r="AF313" i="21"/>
  <c r="AF312" i="21"/>
  <c r="AF209" i="21"/>
  <c r="AF208" i="21"/>
  <c r="AF314" i="21"/>
  <c r="AF206" i="21"/>
  <c r="AF311" i="21"/>
  <c r="AF207" i="21"/>
  <c r="AE68" i="21"/>
  <c r="AD539" i="21"/>
  <c r="AF100" i="23" s="1"/>
  <c r="AD434" i="21"/>
  <c r="AF88" i="23" s="1"/>
  <c r="AD329" i="21"/>
  <c r="AF76" i="23" s="1"/>
  <c r="AD119" i="21"/>
  <c r="AF52" i="23" s="1"/>
  <c r="AD224" i="21"/>
  <c r="AF64" i="23" s="1"/>
  <c r="AF308" i="21"/>
  <c r="AF518" i="21"/>
  <c r="AF413" i="21"/>
  <c r="AF98" i="21"/>
  <c r="AF212" i="21"/>
  <c r="AF422" i="21"/>
  <c r="AF317" i="21"/>
  <c r="AF527" i="21"/>
  <c r="AF107" i="21"/>
  <c r="AF524" i="21"/>
  <c r="AF521" i="21"/>
  <c r="AF523" i="21"/>
  <c r="AF522" i="21"/>
  <c r="AF417" i="21"/>
  <c r="AF419" i="21"/>
  <c r="AF416" i="21"/>
  <c r="AF418" i="21"/>
  <c r="AE319" i="21"/>
  <c r="AE529" i="21"/>
  <c r="AE550" i="21" s="1"/>
  <c r="AG99" i="23" s="1"/>
  <c r="AE424" i="21"/>
  <c r="AE214" i="21"/>
  <c r="AE109" i="21"/>
  <c r="AE130" i="21" s="1"/>
  <c r="AG51" i="23" s="1"/>
  <c r="AF485" i="21"/>
  <c r="AF380" i="21"/>
  <c r="AF275" i="21"/>
  <c r="AF482" i="21"/>
  <c r="AF377" i="21"/>
  <c r="AF272" i="21"/>
  <c r="AF379" i="21"/>
  <c r="AF274" i="21"/>
  <c r="AF484" i="21"/>
  <c r="AF483" i="21"/>
  <c r="AF378" i="21"/>
  <c r="AF273" i="21"/>
  <c r="AD147" i="21"/>
  <c r="AD42" i="21"/>
  <c r="AE54" i="21"/>
  <c r="AP514" i="21" l="1" a="1"/>
  <c r="AP514" i="21" s="1"/>
  <c r="AP513" i="21" a="1"/>
  <c r="AP513" i="21" s="1"/>
  <c r="AP512" i="21" a="1"/>
  <c r="AP512" i="21" s="1"/>
  <c r="AP510" i="21" a="1"/>
  <c r="AP510" i="21" s="1"/>
  <c r="AP509" i="21" a="1"/>
  <c r="AP509" i="21" s="1"/>
  <c r="AP507" i="21" a="1"/>
  <c r="AP507" i="21" s="1"/>
  <c r="AP516" i="21" a="1"/>
  <c r="AP516" i="21" s="1"/>
  <c r="AP515" i="21" a="1"/>
  <c r="AP515" i="21" s="1"/>
  <c r="AP457" i="21" a="1"/>
  <c r="AP457" i="21" s="1"/>
  <c r="AP452" i="21" a="1"/>
  <c r="AP452" i="21" s="1"/>
  <c r="AP511" i="21" a="1"/>
  <c r="AP511" i="21" s="1"/>
  <c r="AP451" i="21" a="1"/>
  <c r="AP451" i="21" s="1"/>
  <c r="AP508" i="21" a="1"/>
  <c r="AP508" i="21" s="1"/>
  <c r="AP456" i="21" a="1"/>
  <c r="AP456" i="21" s="1"/>
  <c r="AP460" i="21" a="1"/>
  <c r="AP460" i="21" s="1"/>
  <c r="AP454" i="21" a="1"/>
  <c r="AP454" i="21" s="1"/>
  <c r="AP458" i="21" a="1"/>
  <c r="AP458" i="21" s="1"/>
  <c r="AP455" i="21" a="1"/>
  <c r="AP455" i="21" s="1"/>
  <c r="AP404" i="21" a="1"/>
  <c r="AP404" i="21" s="1"/>
  <c r="AP411" i="21" a="1"/>
  <c r="AP411" i="21" s="1"/>
  <c r="AP403" i="21" a="1"/>
  <c r="AP403" i="21" s="1"/>
  <c r="AP453" i="21" a="1"/>
  <c r="AP453" i="21" s="1"/>
  <c r="AP410" i="21" a="1"/>
  <c r="AP410" i="21" s="1"/>
  <c r="AP402" i="21" a="1"/>
  <c r="AP402" i="21" s="1"/>
  <c r="AP409" i="21" a="1"/>
  <c r="AP409" i="21" s="1"/>
  <c r="AP407" i="21" a="1"/>
  <c r="AP407" i="21" s="1"/>
  <c r="AP459" i="21" a="1"/>
  <c r="AP459" i="21" s="1"/>
  <c r="AP408" i="21" a="1"/>
  <c r="AP408" i="21" s="1"/>
  <c r="AP406" i="21" a="1"/>
  <c r="AP406" i="21" s="1"/>
  <c r="AP347" i="21" a="1"/>
  <c r="AP347" i="21" s="1"/>
  <c r="AP405" i="21" a="1"/>
  <c r="AP405" i="21" s="1"/>
  <c r="AP353" i="21" a="1"/>
  <c r="AP353" i="21" s="1"/>
  <c r="AP346" i="21" a="1"/>
  <c r="AP346" i="21" s="1"/>
  <c r="AP352" i="21" a="1"/>
  <c r="AP352" i="21" s="1"/>
  <c r="AP351" i="21" a="1"/>
  <c r="AP351" i="21" s="1"/>
  <c r="AP350" i="21" a="1"/>
  <c r="AP350" i="21" s="1"/>
  <c r="AP305" i="21" a="1"/>
  <c r="AP305" i="21" s="1"/>
  <c r="AP349" i="21" a="1"/>
  <c r="AP349" i="21" s="1"/>
  <c r="AP304" i="21" a="1"/>
  <c r="AP304" i="21" s="1"/>
  <c r="AP299" i="21" a="1"/>
  <c r="AP299" i="21" s="1"/>
  <c r="AP250" i="21" a="1"/>
  <c r="AP250" i="21" s="1"/>
  <c r="AP242" i="21" a="1"/>
  <c r="AP242" i="21" s="1"/>
  <c r="AP348" i="21" a="1"/>
  <c r="AP348" i="21" s="1"/>
  <c r="AP298" i="21" a="1"/>
  <c r="AP298" i="21" s="1"/>
  <c r="AP249" i="21" a="1"/>
  <c r="AP249" i="21" s="1"/>
  <c r="AP241" i="21" a="1"/>
  <c r="AP241" i="21" s="1"/>
  <c r="AP303" i="21" a="1"/>
  <c r="AP303" i="21" s="1"/>
  <c r="AP248" i="21" a="1"/>
  <c r="AP248" i="21" s="1"/>
  <c r="AP297" i="21" a="1"/>
  <c r="AP297" i="21" s="1"/>
  <c r="AP247" i="21" a="1"/>
  <c r="AP247" i="21" s="1"/>
  <c r="AP302" i="21" a="1"/>
  <c r="AP302" i="21" s="1"/>
  <c r="AP355" i="21" a="1"/>
  <c r="AP355" i="21" s="1"/>
  <c r="AP301" i="21" a="1"/>
  <c r="AP301" i="21" s="1"/>
  <c r="AP245" i="21" a="1"/>
  <c r="AP245" i="21" s="1"/>
  <c r="AP354" i="21" a="1"/>
  <c r="AP354" i="21" s="1"/>
  <c r="AP300" i="21" a="1"/>
  <c r="AP300" i="21" s="1"/>
  <c r="AP246" i="21" a="1"/>
  <c r="AP246" i="21" s="1"/>
  <c r="AP197" i="21" a="1"/>
  <c r="AP197" i="21" s="1"/>
  <c r="AP244" i="21" a="1"/>
  <c r="AP244" i="21" s="1"/>
  <c r="AP196" i="21" a="1"/>
  <c r="AP196" i="21" s="1"/>
  <c r="AP243" i="21" a="1"/>
  <c r="AP243" i="21" s="1"/>
  <c r="AP201" i="21" a="1"/>
  <c r="AP201" i="21" s="1"/>
  <c r="AP167" i="21"/>
  <c r="AP169" i="21"/>
  <c r="AP171" i="21"/>
  <c r="AP145" i="21" a="1"/>
  <c r="AP145" i="21" s="1"/>
  <c r="AP139" i="21" a="1"/>
  <c r="AP139" i="21" s="1"/>
  <c r="AP195" i="21" a="1"/>
  <c r="AP195" i="21" s="1"/>
  <c r="AP144" i="21" a="1"/>
  <c r="AP144" i="21" s="1"/>
  <c r="AP138" i="21" a="1"/>
  <c r="AP138" i="21" s="1"/>
  <c r="AP200" i="21" a="1"/>
  <c r="AP200" i="21" s="1"/>
  <c r="AP194" i="21" a="1"/>
  <c r="AP194" i="21" s="1"/>
  <c r="AP137" i="21" a="1"/>
  <c r="AP137" i="21" s="1"/>
  <c r="AP193" i="21" a="1"/>
  <c r="AP193" i="21" s="1"/>
  <c r="AP199" i="21" a="1"/>
  <c r="AP199" i="21" s="1"/>
  <c r="AP192" i="21" a="1"/>
  <c r="AP192" i="21" s="1"/>
  <c r="AP168" i="21"/>
  <c r="AP170" i="21"/>
  <c r="AP142" i="21" a="1"/>
  <c r="AP142" i="21" s="1"/>
  <c r="AP141" i="21" a="1"/>
  <c r="AP141" i="21" s="1"/>
  <c r="AP91" i="21" a="1"/>
  <c r="AP91" i="21" s="1"/>
  <c r="AP140" i="21" a="1"/>
  <c r="AP140" i="21" s="1"/>
  <c r="AP96" i="21" a="1"/>
  <c r="AP96" i="21" s="1"/>
  <c r="AP90" i="21" a="1"/>
  <c r="AP90" i="21" s="1"/>
  <c r="AP38" i="21" a="1"/>
  <c r="AP38" i="21" s="1"/>
  <c r="AP136" i="21" a="1"/>
  <c r="AP136" i="21" s="1"/>
  <c r="AP95" i="21" a="1"/>
  <c r="AP95" i="21" s="1"/>
  <c r="AP37" i="21" a="1"/>
  <c r="AP37" i="21" s="1"/>
  <c r="AP32" i="21" a="1"/>
  <c r="AP32" i="21" s="1"/>
  <c r="AP198" i="21" a="1"/>
  <c r="AP198" i="21" s="1"/>
  <c r="AP94" i="21" a="1"/>
  <c r="AP94" i="21" s="1"/>
  <c r="AP89" i="21" a="1"/>
  <c r="AP89" i="21" s="1"/>
  <c r="AP31" i="21" a="1"/>
  <c r="AP31" i="21" s="1"/>
  <c r="AP36" i="21" a="1"/>
  <c r="AP36" i="21" s="1"/>
  <c r="AP93" i="21" a="1"/>
  <c r="AP93" i="21" s="1"/>
  <c r="AP88" i="21" a="1"/>
  <c r="AP88" i="21" s="1"/>
  <c r="AP40" i="21" a="1"/>
  <c r="AP40" i="21" s="1"/>
  <c r="AP143" i="21" a="1"/>
  <c r="AP143" i="21" s="1"/>
  <c r="AP35" i="21" a="1"/>
  <c r="AP35" i="21" s="1"/>
  <c r="AP34" i="21" a="1"/>
  <c r="AP34" i="21" s="1"/>
  <c r="AP33" i="21" a="1"/>
  <c r="AP33" i="21" s="1"/>
  <c r="AP306" i="21" a="1"/>
  <c r="AP306" i="21" s="1"/>
  <c r="AP92" i="21" a="1"/>
  <c r="AP92" i="21" s="1"/>
  <c r="AP39" i="21" a="1"/>
  <c r="AP39" i="21" s="1"/>
  <c r="AP87" i="21" a="1"/>
  <c r="AP87" i="21" s="1"/>
  <c r="AP276" i="21"/>
  <c r="AP210" i="21"/>
  <c r="AP420" i="21"/>
  <c r="AP105" i="21"/>
  <c r="AP66" i="21"/>
  <c r="AP486" i="21"/>
  <c r="AP315" i="21"/>
  <c r="AP381" i="21"/>
  <c r="AP525" i="21"/>
  <c r="AP156" i="21" a="1"/>
  <c r="AP156" i="21" s="1"/>
  <c r="AP50" i="21" a="1"/>
  <c r="AP50" i="21" s="1"/>
  <c r="AP470" i="21" a="1"/>
  <c r="AP470" i="21" s="1"/>
  <c r="AP51" i="21" a="1"/>
  <c r="AP51" i="21" s="1"/>
  <c r="AP261" i="21" a="1"/>
  <c r="AP261" i="21" s="1"/>
  <c r="AP52" i="21" a="1"/>
  <c r="AP52" i="21" s="1"/>
  <c r="AP366" i="21" a="1"/>
  <c r="AP366" i="21" s="1"/>
  <c r="AP157" i="21" a="1"/>
  <c r="AP157" i="21" s="1"/>
  <c r="AP367" i="21" a="1"/>
  <c r="AP367" i="21" s="1"/>
  <c r="AP155" i="21" a="1"/>
  <c r="AP155" i="21" s="1"/>
  <c r="AP471" i="21" a="1"/>
  <c r="AP471" i="21" s="1"/>
  <c r="AP365" i="21" a="1"/>
  <c r="AP365" i="21" s="1"/>
  <c r="AP262" i="21" a="1"/>
  <c r="AP262" i="21" s="1"/>
  <c r="AP260" i="21" a="1"/>
  <c r="AP260" i="21" s="1"/>
  <c r="AP103" i="21"/>
  <c r="AP64" i="21"/>
  <c r="AP102" i="21"/>
  <c r="AP63" i="21"/>
  <c r="AP101" i="21"/>
  <c r="AP62" i="21"/>
  <c r="AP104" i="21"/>
  <c r="AP65" i="21"/>
  <c r="AQ22" i="21"/>
  <c r="AQ470" i="21" s="1" a="1"/>
  <c r="AQ470" i="21" s="1"/>
  <c r="AH68" i="23"/>
  <c r="AH92" i="23"/>
  <c r="AH80" i="23"/>
  <c r="AP204" i="21"/>
  <c r="AP220" i="21"/>
  <c r="AP325" i="21"/>
  <c r="AP534" i="21"/>
  <c r="AP221" i="21"/>
  <c r="AP309" i="21"/>
  <c r="AP535" i="21"/>
  <c r="AP116" i="21"/>
  <c r="AP326" i="21"/>
  <c r="AP115" i="21"/>
  <c r="AP430" i="21"/>
  <c r="AP536" i="21"/>
  <c r="AP324" i="21"/>
  <c r="AP429" i="21"/>
  <c r="AP114" i="21"/>
  <c r="AP219" i="21"/>
  <c r="AP431" i="21"/>
  <c r="AQ14" i="21"/>
  <c r="AS78" i="23"/>
  <c r="AS54" i="23"/>
  <c r="AS66" i="23"/>
  <c r="AS42" i="23"/>
  <c r="AS90" i="23"/>
  <c r="AP519" i="21"/>
  <c r="AP203" i="21"/>
  <c r="AP414" i="21"/>
  <c r="AP99" i="21"/>
  <c r="AE56" i="23"/>
  <c r="AE44" i="23"/>
  <c r="AF81" i="23"/>
  <c r="AE162" i="21"/>
  <c r="AG57" i="23" s="1"/>
  <c r="AE176" i="21"/>
  <c r="AG58" i="23" s="1"/>
  <c r="AE281" i="21"/>
  <c r="AG70" i="23" s="1"/>
  <c r="AE386" i="21"/>
  <c r="AG82" i="23" s="1"/>
  <c r="AE491" i="21"/>
  <c r="AG94" i="23" s="1"/>
  <c r="AE477" i="21"/>
  <c r="AF488" i="21"/>
  <c r="AG465" i="21"/>
  <c r="AN462" i="21"/>
  <c r="AF474" i="21"/>
  <c r="AE445" i="21"/>
  <c r="AG87" i="23" s="1"/>
  <c r="AE372" i="21"/>
  <c r="AG81" i="23" s="1"/>
  <c r="AG360" i="21"/>
  <c r="AF383" i="21"/>
  <c r="AF369" i="21"/>
  <c r="AN357" i="21"/>
  <c r="AE267" i="21"/>
  <c r="AG69" i="23" s="1"/>
  <c r="AE340" i="21"/>
  <c r="AG75" i="23" s="1"/>
  <c r="AG255" i="21"/>
  <c r="AF278" i="21"/>
  <c r="AF264" i="21"/>
  <c r="AN252" i="21"/>
  <c r="AD150" i="21"/>
  <c r="AE235" i="21"/>
  <c r="AG63" i="23" s="1"/>
  <c r="AF173" i="21"/>
  <c r="AF159" i="21"/>
  <c r="AE57" i="21"/>
  <c r="AG45" i="23" s="1"/>
  <c r="AE71" i="21"/>
  <c r="AG46" i="23" s="1"/>
  <c r="AD45" i="21"/>
  <c r="AR13" i="21"/>
  <c r="AO432" i="21"/>
  <c r="AO222" i="21"/>
  <c r="AO537" i="21"/>
  <c r="AO327" i="21"/>
  <c r="AO117" i="21"/>
  <c r="AG113" i="21"/>
  <c r="AG218" i="21"/>
  <c r="AG533" i="21"/>
  <c r="AG323" i="21"/>
  <c r="AG428" i="21"/>
  <c r="AG314" i="21"/>
  <c r="AG312" i="21"/>
  <c r="AG313" i="21"/>
  <c r="AG209" i="21"/>
  <c r="AG311" i="21"/>
  <c r="AG206" i="21"/>
  <c r="AG208" i="21"/>
  <c r="AG207" i="21"/>
  <c r="AF68" i="21"/>
  <c r="AE224" i="21"/>
  <c r="AG64" i="23" s="1"/>
  <c r="AE434" i="21"/>
  <c r="AG88" i="23" s="1"/>
  <c r="AE539" i="21"/>
  <c r="AG100" i="23" s="1"/>
  <c r="AE119" i="21"/>
  <c r="AG52" i="23" s="1"/>
  <c r="AE329" i="21"/>
  <c r="AG76" i="23" s="1"/>
  <c r="AG518" i="21"/>
  <c r="AG413" i="21"/>
  <c r="AG308" i="21"/>
  <c r="AG98" i="21"/>
  <c r="AG212" i="21"/>
  <c r="AG422" i="21"/>
  <c r="AG317" i="21"/>
  <c r="AG527" i="21"/>
  <c r="AG107" i="21"/>
  <c r="AG524" i="21"/>
  <c r="AG523" i="21"/>
  <c r="AG522" i="21"/>
  <c r="AG521" i="21"/>
  <c r="AG419" i="21"/>
  <c r="AG417" i="21"/>
  <c r="AG416" i="21"/>
  <c r="AG418" i="21"/>
  <c r="AF529" i="21"/>
  <c r="AF424" i="21"/>
  <c r="AF319" i="21"/>
  <c r="AF214" i="21"/>
  <c r="AF109" i="21"/>
  <c r="AF130" i="21" s="1"/>
  <c r="AH51" i="23" s="1"/>
  <c r="AG485" i="21"/>
  <c r="AG482" i="21"/>
  <c r="AG377" i="21"/>
  <c r="AG272" i="21"/>
  <c r="AG379" i="21"/>
  <c r="AG274" i="21"/>
  <c r="AG275" i="21"/>
  <c r="AG380" i="21"/>
  <c r="AG483" i="21"/>
  <c r="AG378" i="21"/>
  <c r="AG273" i="21"/>
  <c r="AG484" i="21"/>
  <c r="AE147" i="21"/>
  <c r="AE42" i="21"/>
  <c r="AF54" i="21"/>
  <c r="AQ512" i="21" l="1" a="1"/>
  <c r="AQ512" i="21" s="1"/>
  <c r="AQ511" i="21" a="1"/>
  <c r="AQ511" i="21" s="1"/>
  <c r="AQ510" i="21" a="1"/>
  <c r="AQ510" i="21" s="1"/>
  <c r="AQ516" i="21" a="1"/>
  <c r="AQ516" i="21" s="1"/>
  <c r="AQ508" i="21" a="1"/>
  <c r="AQ508" i="21" s="1"/>
  <c r="AQ515" i="21" a="1"/>
  <c r="AQ515" i="21" s="1"/>
  <c r="AQ507" i="21" a="1"/>
  <c r="AQ507" i="21" s="1"/>
  <c r="AQ513" i="21" a="1"/>
  <c r="AQ513" i="21" s="1"/>
  <c r="AQ509" i="21" a="1"/>
  <c r="AQ509" i="21" s="1"/>
  <c r="AQ453" i="21" a="1"/>
  <c r="AQ453" i="21" s="1"/>
  <c r="AQ514" i="21" a="1"/>
  <c r="AQ514" i="21" s="1"/>
  <c r="AQ458" i="21" a="1"/>
  <c r="AQ458" i="21" s="1"/>
  <c r="AQ452" i="21" a="1"/>
  <c r="AQ452" i="21" s="1"/>
  <c r="AQ457" i="21" a="1"/>
  <c r="AQ457" i="21" s="1"/>
  <c r="AQ456" i="21" a="1"/>
  <c r="AQ456" i="21" s="1"/>
  <c r="AQ451" i="21" a="1"/>
  <c r="AQ451" i="21" s="1"/>
  <c r="AQ460" i="21" a="1"/>
  <c r="AQ460" i="21" s="1"/>
  <c r="AQ455" i="21" a="1"/>
  <c r="AQ455" i="21" s="1"/>
  <c r="AQ410" i="21" a="1"/>
  <c r="AQ410" i="21" s="1"/>
  <c r="AQ402" i="21" a="1"/>
  <c r="AQ402" i="21" s="1"/>
  <c r="AQ459" i="21" a="1"/>
  <c r="AQ459" i="21" s="1"/>
  <c r="AQ409" i="21" a="1"/>
  <c r="AQ409" i="21" s="1"/>
  <c r="AQ408" i="21" a="1"/>
  <c r="AQ408" i="21" s="1"/>
  <c r="AQ407" i="21" a="1"/>
  <c r="AQ407" i="21" s="1"/>
  <c r="AQ454" i="21" a="1"/>
  <c r="AQ454" i="21" s="1"/>
  <c r="AQ405" i="21" a="1"/>
  <c r="AQ405" i="21" s="1"/>
  <c r="AQ411" i="21" a="1"/>
  <c r="AQ411" i="21" s="1"/>
  <c r="AQ406" i="21" a="1"/>
  <c r="AQ406" i="21" s="1"/>
  <c r="AQ404" i="21" a="1"/>
  <c r="AQ404" i="21" s="1"/>
  <c r="AQ403" i="21" a="1"/>
  <c r="AQ403" i="21" s="1"/>
  <c r="AQ350" i="21" a="1"/>
  <c r="AQ350" i="21" s="1"/>
  <c r="AQ355" i="21" a="1"/>
  <c r="AQ355" i="21" s="1"/>
  <c r="AQ349" i="21" a="1"/>
  <c r="AQ349" i="21" s="1"/>
  <c r="AQ354" i="21" a="1"/>
  <c r="AQ354" i="21" s="1"/>
  <c r="AQ348" i="21" a="1"/>
  <c r="AQ348" i="21" s="1"/>
  <c r="AQ346" i="21" a="1"/>
  <c r="AQ346" i="21" s="1"/>
  <c r="AQ301" i="21" a="1"/>
  <c r="AQ301" i="21" s="1"/>
  <c r="AQ306" i="21" a="1"/>
  <c r="AQ306" i="21" s="1"/>
  <c r="AQ248" i="21" a="1"/>
  <c r="AQ248" i="21" s="1"/>
  <c r="AQ353" i="21" a="1"/>
  <c r="AQ353" i="21" s="1"/>
  <c r="AQ305" i="21" a="1"/>
  <c r="AQ305" i="21" s="1"/>
  <c r="AQ300" i="21" a="1"/>
  <c r="AQ300" i="21" s="1"/>
  <c r="AQ247" i="21" a="1"/>
  <c r="AQ247" i="21" s="1"/>
  <c r="AQ352" i="21" a="1"/>
  <c r="AQ352" i="21" s="1"/>
  <c r="AQ304" i="21" a="1"/>
  <c r="AQ304" i="21" s="1"/>
  <c r="AQ299" i="21" a="1"/>
  <c r="AQ299" i="21" s="1"/>
  <c r="AQ246" i="21" a="1"/>
  <c r="AQ246" i="21" s="1"/>
  <c r="AQ351" i="21" a="1"/>
  <c r="AQ351" i="21" s="1"/>
  <c r="AQ298" i="21" a="1"/>
  <c r="AQ298" i="21" s="1"/>
  <c r="AQ245" i="21" a="1"/>
  <c r="AQ245" i="21" s="1"/>
  <c r="AQ347" i="21" a="1"/>
  <c r="AQ347" i="21" s="1"/>
  <c r="AQ303" i="21" a="1"/>
  <c r="AQ303" i="21" s="1"/>
  <c r="AQ302" i="21" a="1"/>
  <c r="AQ302" i="21" s="1"/>
  <c r="AQ297" i="21" a="1"/>
  <c r="AQ297" i="21" s="1"/>
  <c r="AQ243" i="21" a="1"/>
  <c r="AQ243" i="21" s="1"/>
  <c r="AQ200" i="21" a="1"/>
  <c r="AQ200" i="21" s="1"/>
  <c r="AQ193" i="21" a="1"/>
  <c r="AQ193" i="21" s="1"/>
  <c r="AQ199" i="21" a="1"/>
  <c r="AQ199" i="21" s="1"/>
  <c r="AQ192" i="21" a="1"/>
  <c r="AQ192" i="21" s="1"/>
  <c r="AQ143" i="21" a="1"/>
  <c r="AQ143" i="21" s="1"/>
  <c r="AQ136" i="21" a="1"/>
  <c r="AQ136" i="21" s="1"/>
  <c r="AQ198" i="21" a="1"/>
  <c r="AQ198" i="21" s="1"/>
  <c r="AQ142" i="21" a="1"/>
  <c r="AQ142" i="21" s="1"/>
  <c r="AQ250" i="21" a="1"/>
  <c r="AQ250" i="21" s="1"/>
  <c r="AQ197" i="21" a="1"/>
  <c r="AQ197" i="21" s="1"/>
  <c r="AQ167" i="21"/>
  <c r="AQ169" i="21"/>
  <c r="AQ171" i="21"/>
  <c r="AQ141" i="21" a="1"/>
  <c r="AQ141" i="21" s="1"/>
  <c r="AQ249" i="21" a="1"/>
  <c r="AQ249" i="21" s="1"/>
  <c r="AQ196" i="21" a="1"/>
  <c r="AQ196" i="21" s="1"/>
  <c r="AQ140" i="21" a="1"/>
  <c r="AQ140" i="21" s="1"/>
  <c r="AQ244" i="21" a="1"/>
  <c r="AQ244" i="21" s="1"/>
  <c r="AQ195" i="21" a="1"/>
  <c r="AQ195" i="21" s="1"/>
  <c r="AQ242" i="21" a="1"/>
  <c r="AQ242" i="21" s="1"/>
  <c r="AQ138" i="21" a="1"/>
  <c r="AQ138" i="21" s="1"/>
  <c r="AQ94" i="21" a="1"/>
  <c r="AQ94" i="21" s="1"/>
  <c r="AQ87" i="21" a="1"/>
  <c r="AQ87" i="21" s="1"/>
  <c r="AQ201" i="21" a="1"/>
  <c r="AQ201" i="21" s="1"/>
  <c r="AQ170" i="21"/>
  <c r="AQ93" i="21" a="1"/>
  <c r="AQ93" i="21" s="1"/>
  <c r="AQ33" i="21" a="1"/>
  <c r="AQ33" i="21" s="1"/>
  <c r="AQ194" i="21" a="1"/>
  <c r="AQ194" i="21" s="1"/>
  <c r="AQ145" i="21" a="1"/>
  <c r="AQ145" i="21" s="1"/>
  <c r="AQ92" i="21" a="1"/>
  <c r="AQ92" i="21" s="1"/>
  <c r="AQ40" i="21" a="1"/>
  <c r="AQ40" i="21" s="1"/>
  <c r="AQ144" i="21" a="1"/>
  <c r="AQ144" i="21" s="1"/>
  <c r="AQ91" i="21" a="1"/>
  <c r="AQ91" i="21" s="1"/>
  <c r="AQ39" i="21" a="1"/>
  <c r="AQ39" i="21" s="1"/>
  <c r="AQ32" i="21" a="1"/>
  <c r="AQ32" i="21" s="1"/>
  <c r="AQ139" i="21" a="1"/>
  <c r="AQ139" i="21" s="1"/>
  <c r="AQ90" i="21" a="1"/>
  <c r="AQ90" i="21" s="1"/>
  <c r="AQ38" i="21" a="1"/>
  <c r="AQ38" i="21" s="1"/>
  <c r="AQ31" i="21" a="1"/>
  <c r="AQ31" i="21" s="1"/>
  <c r="AQ96" i="21" a="1"/>
  <c r="AQ96" i="21" s="1"/>
  <c r="AQ89" i="21" a="1"/>
  <c r="AQ89" i="21" s="1"/>
  <c r="AQ241" i="21" a="1"/>
  <c r="AQ241" i="21" s="1"/>
  <c r="AQ168" i="21"/>
  <c r="AQ137" i="21" a="1"/>
  <c r="AQ137" i="21" s="1"/>
  <c r="AQ88" i="21" a="1"/>
  <c r="AQ88" i="21" s="1"/>
  <c r="AQ36" i="21" a="1"/>
  <c r="AQ36" i="21" s="1"/>
  <c r="AQ37" i="21" a="1"/>
  <c r="AQ37" i="21" s="1"/>
  <c r="AQ95" i="21" a="1"/>
  <c r="AQ95" i="21" s="1"/>
  <c r="AQ35" i="21" a="1"/>
  <c r="AQ35" i="21" s="1"/>
  <c r="AQ34" i="21" a="1"/>
  <c r="AQ34" i="21" s="1"/>
  <c r="AQ276" i="21"/>
  <c r="AQ105" i="21"/>
  <c r="AQ315" i="21"/>
  <c r="AQ381" i="21"/>
  <c r="AQ486" i="21"/>
  <c r="AQ525" i="21"/>
  <c r="AQ210" i="21"/>
  <c r="AQ66" i="21"/>
  <c r="AQ420" i="21"/>
  <c r="AQ157" i="21" a="1"/>
  <c r="AQ157" i="21" s="1"/>
  <c r="AQ472" i="21" a="1"/>
  <c r="AQ472" i="21" s="1"/>
  <c r="AQ261" i="21" a="1"/>
  <c r="AQ261" i="21" s="1"/>
  <c r="AQ367" i="21" a="1"/>
  <c r="AQ367" i="21" s="1"/>
  <c r="AQ366" i="21" a="1"/>
  <c r="AQ366" i="21" s="1"/>
  <c r="AQ471" i="21" a="1"/>
  <c r="AQ471" i="21" s="1"/>
  <c r="AQ262" i="21" a="1"/>
  <c r="AQ262" i="21" s="1"/>
  <c r="AQ50" i="21" a="1"/>
  <c r="AQ50" i="21" s="1"/>
  <c r="AQ365" i="21" a="1"/>
  <c r="AQ365" i="21" s="1"/>
  <c r="AQ51" i="21" a="1"/>
  <c r="AQ51" i="21" s="1"/>
  <c r="AQ260" i="21" a="1"/>
  <c r="AQ260" i="21" s="1"/>
  <c r="AQ52" i="21" a="1"/>
  <c r="AQ52" i="21" s="1"/>
  <c r="AQ156" i="21" a="1"/>
  <c r="AQ156" i="21" s="1"/>
  <c r="AQ155" i="21" a="1"/>
  <c r="AQ155" i="21" s="1"/>
  <c r="AQ429" i="21"/>
  <c r="AQ101" i="21"/>
  <c r="AQ63" i="21"/>
  <c r="AQ62" i="21"/>
  <c r="AQ104" i="21"/>
  <c r="AQ102" i="21"/>
  <c r="AQ64" i="21"/>
  <c r="AQ103" i="21"/>
  <c r="AQ65" i="21"/>
  <c r="AR22" i="21"/>
  <c r="AR366" i="21" s="1" a="1"/>
  <c r="AR366" i="21" s="1"/>
  <c r="AI92" i="23"/>
  <c r="AI80" i="23"/>
  <c r="AI68" i="23"/>
  <c r="AQ519" i="21"/>
  <c r="AQ115" i="21"/>
  <c r="AQ116" i="21"/>
  <c r="AQ114" i="21"/>
  <c r="AQ220" i="21"/>
  <c r="AQ219" i="21"/>
  <c r="AQ325" i="21"/>
  <c r="AQ221" i="21"/>
  <c r="AQ431" i="21"/>
  <c r="AQ535" i="21"/>
  <c r="AQ324" i="21"/>
  <c r="AQ430" i="21"/>
  <c r="AQ326" i="21"/>
  <c r="AQ534" i="21"/>
  <c r="AQ536" i="21"/>
  <c r="AQ204" i="21"/>
  <c r="AQ99" i="21"/>
  <c r="AR14" i="21"/>
  <c r="AT78" i="23"/>
  <c r="AT90" i="23"/>
  <c r="AT54" i="23"/>
  <c r="AT66" i="23"/>
  <c r="AT42" i="23"/>
  <c r="AQ414" i="21"/>
  <c r="AQ203" i="21"/>
  <c r="AQ309" i="21"/>
  <c r="AG93" i="23"/>
  <c r="AF56" i="23"/>
  <c r="AF44" i="23"/>
  <c r="AF491" i="21"/>
  <c r="AH94" i="23" s="1"/>
  <c r="AF162" i="21"/>
  <c r="AH57" i="23" s="1"/>
  <c r="AF176" i="21"/>
  <c r="AH58" i="23" s="1"/>
  <c r="AF281" i="21"/>
  <c r="AH70" i="23" s="1"/>
  <c r="AF386" i="21"/>
  <c r="AH82" i="23" s="1"/>
  <c r="AF550" i="21"/>
  <c r="AH99" i="23" s="1"/>
  <c r="AF477" i="21"/>
  <c r="AH93" i="23" s="1"/>
  <c r="AG488" i="21"/>
  <c r="AH465" i="21"/>
  <c r="AG474" i="21"/>
  <c r="AO462" i="21"/>
  <c r="AF445" i="21"/>
  <c r="AH87" i="23" s="1"/>
  <c r="AF372" i="21"/>
  <c r="AH81" i="23" s="1"/>
  <c r="AH360" i="21"/>
  <c r="AG383" i="21"/>
  <c r="AG369" i="21"/>
  <c r="AO357" i="21"/>
  <c r="AF340" i="21"/>
  <c r="AH75" i="23" s="1"/>
  <c r="AF267" i="21"/>
  <c r="AH69" i="23" s="1"/>
  <c r="AH255" i="21"/>
  <c r="AG278" i="21"/>
  <c r="AG264" i="21"/>
  <c r="AO252" i="21"/>
  <c r="AF235" i="21"/>
  <c r="AH63" i="23" s="1"/>
  <c r="AE150" i="21"/>
  <c r="AG173" i="21"/>
  <c r="AG159" i="21"/>
  <c r="AF57" i="21"/>
  <c r="AH45" i="23" s="1"/>
  <c r="AF71" i="21"/>
  <c r="AH46" i="23" s="1"/>
  <c r="AE45" i="21"/>
  <c r="AS13" i="21"/>
  <c r="AH113" i="21"/>
  <c r="AH533" i="21"/>
  <c r="AH323" i="21"/>
  <c r="AH218" i="21"/>
  <c r="AH428" i="21"/>
  <c r="AP432" i="21"/>
  <c r="AP222" i="21"/>
  <c r="AP537" i="21"/>
  <c r="AP327" i="21"/>
  <c r="AP117" i="21"/>
  <c r="AH314" i="21"/>
  <c r="AH312" i="21"/>
  <c r="AH313" i="21"/>
  <c r="AH209" i="21"/>
  <c r="AH311" i="21"/>
  <c r="AH208" i="21"/>
  <c r="AH206" i="21"/>
  <c r="AH207" i="21"/>
  <c r="AG68" i="21"/>
  <c r="AF539" i="21"/>
  <c r="AH100" i="23" s="1"/>
  <c r="AF434" i="21"/>
  <c r="AH88" i="23" s="1"/>
  <c r="AF119" i="21"/>
  <c r="AH52" i="23" s="1"/>
  <c r="AF329" i="21"/>
  <c r="AH76" i="23" s="1"/>
  <c r="AF224" i="21"/>
  <c r="AH64" i="23" s="1"/>
  <c r="AH98" i="21"/>
  <c r="AH308" i="21"/>
  <c r="AH413" i="21"/>
  <c r="AH518" i="21"/>
  <c r="AH212" i="21"/>
  <c r="AH422" i="21"/>
  <c r="AH317" i="21"/>
  <c r="AH527" i="21"/>
  <c r="AH107" i="21"/>
  <c r="AH521" i="21"/>
  <c r="AH523" i="21"/>
  <c r="AH522" i="21"/>
  <c r="AH524" i="21"/>
  <c r="AH417" i="21"/>
  <c r="AH416" i="21"/>
  <c r="AH419" i="21"/>
  <c r="AH418" i="21"/>
  <c r="AG529" i="21"/>
  <c r="AG319" i="21"/>
  <c r="AG424" i="21"/>
  <c r="AG214" i="21"/>
  <c r="AG109" i="21"/>
  <c r="AG130" i="21" s="1"/>
  <c r="AI51" i="23" s="1"/>
  <c r="AH379" i="21"/>
  <c r="AH274" i="21"/>
  <c r="AH377" i="21"/>
  <c r="AH272" i="21"/>
  <c r="AH483" i="21"/>
  <c r="AH378" i="21"/>
  <c r="AH273" i="21"/>
  <c r="AH482" i="21"/>
  <c r="AH484" i="21"/>
  <c r="AH380" i="21"/>
  <c r="AH275" i="21"/>
  <c r="AH485" i="21"/>
  <c r="AF147" i="21"/>
  <c r="AF42" i="21"/>
  <c r="AG54" i="21"/>
  <c r="AR516" i="21" l="1" a="1"/>
  <c r="AR516" i="21" s="1"/>
  <c r="AR510" i="21" a="1"/>
  <c r="AR510" i="21" s="1"/>
  <c r="AR509" i="21" a="1"/>
  <c r="AR509" i="21" s="1"/>
  <c r="AR508" i="21" a="1"/>
  <c r="AR508" i="21" s="1"/>
  <c r="AR514" i="21" a="1"/>
  <c r="AR514" i="21" s="1"/>
  <c r="AR513" i="21" a="1"/>
  <c r="AR513" i="21" s="1"/>
  <c r="AR507" i="21" a="1"/>
  <c r="AR507" i="21" s="1"/>
  <c r="AR515" i="21" a="1"/>
  <c r="AR515" i="21" s="1"/>
  <c r="AR512" i="21" a="1"/>
  <c r="AR512" i="21" s="1"/>
  <c r="AR511" i="21" a="1"/>
  <c r="AR511" i="21" s="1"/>
  <c r="AR459" i="21" a="1"/>
  <c r="AR459" i="21" s="1"/>
  <c r="AR458" i="21" a="1"/>
  <c r="AR458" i="21" s="1"/>
  <c r="AR453" i="21" a="1"/>
  <c r="AR453" i="21" s="1"/>
  <c r="AR457" i="21" a="1"/>
  <c r="AR457" i="21" s="1"/>
  <c r="AR452" i="21" a="1"/>
  <c r="AR452" i="21" s="1"/>
  <c r="AR456" i="21" a="1"/>
  <c r="AR456" i="21" s="1"/>
  <c r="AR451" i="21" a="1"/>
  <c r="AR451" i="21" s="1"/>
  <c r="AR408" i="21" a="1"/>
  <c r="AR408" i="21" s="1"/>
  <c r="AR407" i="21" a="1"/>
  <c r="AR407" i="21" s="1"/>
  <c r="AR406" i="21" a="1"/>
  <c r="AR406" i="21" s="1"/>
  <c r="AR460" i="21" a="1"/>
  <c r="AR460" i="21" s="1"/>
  <c r="AR405" i="21" a="1"/>
  <c r="AR405" i="21" s="1"/>
  <c r="AR455" i="21" a="1"/>
  <c r="AR455" i="21" s="1"/>
  <c r="AR410" i="21" a="1"/>
  <c r="AR410" i="21" s="1"/>
  <c r="AR403" i="21" a="1"/>
  <c r="AR403" i="21" s="1"/>
  <c r="AR454" i="21" a="1"/>
  <c r="AR454" i="21" s="1"/>
  <c r="AR402" i="21" a="1"/>
  <c r="AR402" i="21" s="1"/>
  <c r="AR411" i="21" a="1"/>
  <c r="AR411" i="21" s="1"/>
  <c r="AR409" i="21" a="1"/>
  <c r="AR409" i="21" s="1"/>
  <c r="AR404" i="21" a="1"/>
  <c r="AR404" i="21" s="1"/>
  <c r="AR351" i="21" a="1"/>
  <c r="AR351" i="21" s="1"/>
  <c r="AR350" i="21" a="1"/>
  <c r="AR350" i="21" s="1"/>
  <c r="AR355" i="21" a="1"/>
  <c r="AR355" i="21" s="1"/>
  <c r="AR349" i="21" a="1"/>
  <c r="AR349" i="21" s="1"/>
  <c r="AR354" i="21" a="1"/>
  <c r="AR354" i="21" s="1"/>
  <c r="AR347" i="21" a="1"/>
  <c r="AR347" i="21" s="1"/>
  <c r="AR297" i="21" a="1"/>
  <c r="AR297" i="21" s="1"/>
  <c r="AR346" i="21" a="1"/>
  <c r="AR346" i="21" s="1"/>
  <c r="AR302" i="21" a="1"/>
  <c r="AR302" i="21" s="1"/>
  <c r="AR246" i="21" a="1"/>
  <c r="AR246" i="21" s="1"/>
  <c r="AR301" i="21" a="1"/>
  <c r="AR301" i="21" s="1"/>
  <c r="AR245" i="21" a="1"/>
  <c r="AR245" i="21" s="1"/>
  <c r="AR306" i="21" a="1"/>
  <c r="AR306" i="21" s="1"/>
  <c r="AR300" i="21" a="1"/>
  <c r="AR300" i="21" s="1"/>
  <c r="AR244" i="21" a="1"/>
  <c r="AR244" i="21" s="1"/>
  <c r="AR243" i="21" a="1"/>
  <c r="AR243" i="21" s="1"/>
  <c r="AR353" i="21" a="1"/>
  <c r="AR353" i="21" s="1"/>
  <c r="AR305" i="21" a="1"/>
  <c r="AR305" i="21" s="1"/>
  <c r="AR299" i="21" a="1"/>
  <c r="AR299" i="21" s="1"/>
  <c r="AR352" i="21" a="1"/>
  <c r="AR352" i="21" s="1"/>
  <c r="AR304" i="21" a="1"/>
  <c r="AR304" i="21" s="1"/>
  <c r="AR298" i="21" a="1"/>
  <c r="AR298" i="21" s="1"/>
  <c r="AR249" i="21" a="1"/>
  <c r="AR249" i="21" s="1"/>
  <c r="AR241" i="21" a="1"/>
  <c r="AR241" i="21" s="1"/>
  <c r="AR248" i="21" a="1"/>
  <c r="AR248" i="21" s="1"/>
  <c r="AR196" i="21" a="1"/>
  <c r="AR196" i="21" s="1"/>
  <c r="AR247" i="21" a="1"/>
  <c r="AR247" i="21" s="1"/>
  <c r="AR201" i="21" a="1"/>
  <c r="AR201" i="21" s="1"/>
  <c r="AR140" i="21" a="1"/>
  <c r="AR140" i="21" s="1"/>
  <c r="AR242" i="21" a="1"/>
  <c r="AR242" i="21" s="1"/>
  <c r="AR195" i="21" a="1"/>
  <c r="AR195" i="21" s="1"/>
  <c r="AR139" i="21" a="1"/>
  <c r="AR139" i="21" s="1"/>
  <c r="AR200" i="21" a="1"/>
  <c r="AR200" i="21" s="1"/>
  <c r="AR194" i="21" a="1"/>
  <c r="AR194" i="21" s="1"/>
  <c r="AR145" i="21" a="1"/>
  <c r="AR145" i="21" s="1"/>
  <c r="AR138" i="21" a="1"/>
  <c r="AR138" i="21" s="1"/>
  <c r="AR303" i="21" a="1"/>
  <c r="AR303" i="21" s="1"/>
  <c r="AR199" i="21" a="1"/>
  <c r="AR199" i="21" s="1"/>
  <c r="AR193" i="21" a="1"/>
  <c r="AR193" i="21" s="1"/>
  <c r="AR167" i="21"/>
  <c r="AR169" i="21"/>
  <c r="AR171" i="21"/>
  <c r="AR144" i="21" a="1"/>
  <c r="AR144" i="21" s="1"/>
  <c r="AR137" i="21" a="1"/>
  <c r="AR137" i="21" s="1"/>
  <c r="AR198" i="21" a="1"/>
  <c r="AR198" i="21" s="1"/>
  <c r="AR192" i="21" a="1"/>
  <c r="AR192" i="21" s="1"/>
  <c r="AR197" i="21" a="1"/>
  <c r="AR197" i="21" s="1"/>
  <c r="AR143" i="21" a="1"/>
  <c r="AR143" i="21" s="1"/>
  <c r="AR141" i="21" a="1"/>
  <c r="AR141" i="21" s="1"/>
  <c r="AR90" i="21" a="1"/>
  <c r="AR90" i="21" s="1"/>
  <c r="AR136" i="21" a="1"/>
  <c r="AR136" i="21" s="1"/>
  <c r="AR89" i="21" a="1"/>
  <c r="AR89" i="21" s="1"/>
  <c r="AR38" i="21" a="1"/>
  <c r="AR38" i="21" s="1"/>
  <c r="AR31" i="21" a="1"/>
  <c r="AR31" i="21" s="1"/>
  <c r="AR170" i="21"/>
  <c r="AR96" i="21" a="1"/>
  <c r="AR96" i="21" s="1"/>
  <c r="AR37" i="21" a="1"/>
  <c r="AR37" i="21" s="1"/>
  <c r="AR95" i="21" a="1"/>
  <c r="AR95" i="21" s="1"/>
  <c r="AR88" i="21" a="1"/>
  <c r="AR88" i="21" s="1"/>
  <c r="AR36" i="21" a="1"/>
  <c r="AR36" i="21" s="1"/>
  <c r="AR348" i="21" a="1"/>
  <c r="AR348" i="21" s="1"/>
  <c r="AR94" i="21" a="1"/>
  <c r="AR94" i="21" s="1"/>
  <c r="AR87" i="21" a="1"/>
  <c r="AR87" i="21" s="1"/>
  <c r="AR35" i="21" a="1"/>
  <c r="AR35" i="21" s="1"/>
  <c r="AR250" i="21" a="1"/>
  <c r="AR250" i="21" s="1"/>
  <c r="AR93" i="21" a="1"/>
  <c r="AR93" i="21" s="1"/>
  <c r="AR92" i="21" a="1"/>
  <c r="AR92" i="21" s="1"/>
  <c r="AR34" i="21" a="1"/>
  <c r="AR34" i="21" s="1"/>
  <c r="AR168" i="21"/>
  <c r="AR33" i="21" a="1"/>
  <c r="AR33" i="21" s="1"/>
  <c r="AR91" i="21" a="1"/>
  <c r="AR91" i="21" s="1"/>
  <c r="AR32" i="21" a="1"/>
  <c r="AR32" i="21" s="1"/>
  <c r="AR142" i="21" a="1"/>
  <c r="AR142" i="21" s="1"/>
  <c r="AR40" i="21" a="1"/>
  <c r="AR40" i="21" s="1"/>
  <c r="AR39" i="21" a="1"/>
  <c r="AR39" i="21" s="1"/>
  <c r="AR276" i="21"/>
  <c r="AR105" i="21"/>
  <c r="AR210" i="21"/>
  <c r="AR420" i="21"/>
  <c r="AR525" i="21"/>
  <c r="AR315" i="21"/>
  <c r="AR486" i="21"/>
  <c r="AR381" i="21"/>
  <c r="AR66" i="21"/>
  <c r="AR52" i="21" a="1"/>
  <c r="AR52" i="21" s="1"/>
  <c r="AR156" i="21" a="1"/>
  <c r="AR156" i="21" s="1"/>
  <c r="AR157" i="21" a="1"/>
  <c r="AR157" i="21" s="1"/>
  <c r="AR472" i="21" a="1"/>
  <c r="AR472" i="21" s="1"/>
  <c r="AR261" i="21" a="1"/>
  <c r="AR261" i="21" s="1"/>
  <c r="AR367" i="21" a="1"/>
  <c r="AR367" i="21" s="1"/>
  <c r="AR155" i="21" a="1"/>
  <c r="AR155" i="21" s="1"/>
  <c r="AR260" i="21" a="1"/>
  <c r="AR260" i="21" s="1"/>
  <c r="AR50" i="21" a="1"/>
  <c r="AR50" i="21" s="1"/>
  <c r="AR51" i="21" a="1"/>
  <c r="AR51" i="21" s="1"/>
  <c r="AR262" i="21" a="1"/>
  <c r="AR262" i="21" s="1"/>
  <c r="AR470" i="21" a="1"/>
  <c r="AR470" i="21" s="1"/>
  <c r="AR471" i="21" a="1"/>
  <c r="AR471" i="21" s="1"/>
  <c r="AR365" i="21" a="1"/>
  <c r="AR365" i="21" s="1"/>
  <c r="AR104" i="21"/>
  <c r="AR65" i="21"/>
  <c r="AR103" i="21"/>
  <c r="AR64" i="21"/>
  <c r="AR101" i="21"/>
  <c r="AR62" i="21"/>
  <c r="AR102" i="21"/>
  <c r="AR63" i="21"/>
  <c r="AS22" i="21"/>
  <c r="AS471" i="21" s="1" a="1"/>
  <c r="AS471" i="21" s="1"/>
  <c r="AJ68" i="23"/>
  <c r="AJ92" i="23"/>
  <c r="AJ80" i="23"/>
  <c r="AR116" i="21"/>
  <c r="AR325" i="21"/>
  <c r="AR535" i="21"/>
  <c r="AR536" i="21"/>
  <c r="AR115" i="21"/>
  <c r="AR221" i="21"/>
  <c r="AR326" i="21"/>
  <c r="AR114" i="21"/>
  <c r="AR203" i="21"/>
  <c r="AR220" i="21"/>
  <c r="AR324" i="21"/>
  <c r="AR534" i="21"/>
  <c r="AR219" i="21"/>
  <c r="AR430" i="21"/>
  <c r="AR429" i="21"/>
  <c r="AR431" i="21"/>
  <c r="AR414" i="21"/>
  <c r="AS14" i="21"/>
  <c r="AU66" i="23"/>
  <c r="AU42" i="23"/>
  <c r="AU78" i="23"/>
  <c r="AU90" i="23"/>
  <c r="AU54" i="23"/>
  <c r="AR519" i="21"/>
  <c r="AR99" i="21"/>
  <c r="AR204" i="21"/>
  <c r="AR309" i="21"/>
  <c r="AG44" i="23"/>
  <c r="AG56" i="23"/>
  <c r="AG162" i="21"/>
  <c r="AI57" i="23" s="1"/>
  <c r="AG491" i="21"/>
  <c r="AI94" i="23" s="1"/>
  <c r="AG176" i="21"/>
  <c r="AI58" i="23" s="1"/>
  <c r="AG281" i="21"/>
  <c r="AI70" i="23" s="1"/>
  <c r="AG386" i="21"/>
  <c r="AI82" i="23" s="1"/>
  <c r="AG477" i="21"/>
  <c r="AG550" i="21"/>
  <c r="AI99" i="23" s="1"/>
  <c r="AI465" i="21"/>
  <c r="AH488" i="21"/>
  <c r="AH474" i="21"/>
  <c r="AP462" i="21"/>
  <c r="AG445" i="21"/>
  <c r="AI87" i="23" s="1"/>
  <c r="AG372" i="21"/>
  <c r="AI81" i="23" s="1"/>
  <c r="AI360" i="21"/>
  <c r="AH383" i="21"/>
  <c r="AH369" i="21"/>
  <c r="AP357" i="21"/>
  <c r="AG340" i="21"/>
  <c r="AI75" i="23" s="1"/>
  <c r="AG267" i="21"/>
  <c r="AI255" i="21"/>
  <c r="AH278" i="21"/>
  <c r="AH264" i="21"/>
  <c r="AP252" i="21"/>
  <c r="AG235" i="21"/>
  <c r="AI63" i="23" s="1"/>
  <c r="AF150" i="21"/>
  <c r="AH173" i="21"/>
  <c r="AH159" i="21"/>
  <c r="AG71" i="21"/>
  <c r="AI46" i="23" s="1"/>
  <c r="AG57" i="21"/>
  <c r="AI45" i="23" s="1"/>
  <c r="AF45" i="21"/>
  <c r="AT13" i="21"/>
  <c r="AI323" i="21"/>
  <c r="AI533" i="21"/>
  <c r="AI113" i="21"/>
  <c r="AI428" i="21"/>
  <c r="AI218" i="21"/>
  <c r="AQ222" i="21"/>
  <c r="AQ432" i="21"/>
  <c r="AQ537" i="21"/>
  <c r="AQ327" i="21"/>
  <c r="AQ117" i="21"/>
  <c r="AI314" i="21"/>
  <c r="AI313" i="21"/>
  <c r="AI209" i="21"/>
  <c r="AI311" i="21"/>
  <c r="AI208" i="21"/>
  <c r="AI312" i="21"/>
  <c r="AI207" i="21"/>
  <c r="AI206" i="21"/>
  <c r="AH68" i="21"/>
  <c r="AG434" i="21"/>
  <c r="AI88" i="23" s="1"/>
  <c r="AG119" i="21"/>
  <c r="AI52" i="23" s="1"/>
  <c r="AG224" i="21"/>
  <c r="AI64" i="23" s="1"/>
  <c r="AG329" i="21"/>
  <c r="AI76" i="23" s="1"/>
  <c r="AG539" i="21"/>
  <c r="AI100" i="23" s="1"/>
  <c r="AI98" i="21"/>
  <c r="AI413" i="21"/>
  <c r="AI518" i="21"/>
  <c r="AI308" i="21"/>
  <c r="AI317" i="21"/>
  <c r="AI527" i="21"/>
  <c r="AI212" i="21"/>
  <c r="AI422" i="21"/>
  <c r="AI107" i="21"/>
  <c r="AI523" i="21"/>
  <c r="AI521" i="21"/>
  <c r="AI522" i="21"/>
  <c r="AI524" i="21"/>
  <c r="AI419" i="21"/>
  <c r="AI418" i="21"/>
  <c r="AI417" i="21"/>
  <c r="AI416" i="21"/>
  <c r="AH529" i="21"/>
  <c r="AH424" i="21"/>
  <c r="AH319" i="21"/>
  <c r="AH214" i="21"/>
  <c r="AH109" i="21"/>
  <c r="AH130" i="21" s="1"/>
  <c r="AJ51" i="23" s="1"/>
  <c r="AI484" i="21"/>
  <c r="AI379" i="21"/>
  <c r="AI274" i="21"/>
  <c r="AI483" i="21"/>
  <c r="AI378" i="21"/>
  <c r="AI273" i="21"/>
  <c r="AI380" i="21"/>
  <c r="AI275" i="21"/>
  <c r="AI485" i="21"/>
  <c r="AI482" i="21"/>
  <c r="AI377" i="21"/>
  <c r="AI272" i="21"/>
  <c r="AG147" i="21"/>
  <c r="AG42" i="21"/>
  <c r="AH54" i="21"/>
  <c r="AS512" i="21" l="1" a="1"/>
  <c r="AS512" i="21" s="1"/>
  <c r="AS510" i="21" a="1"/>
  <c r="AS510" i="21" s="1"/>
  <c r="AS515" i="21" a="1"/>
  <c r="AS515" i="21" s="1"/>
  <c r="AS507" i="21" a="1"/>
  <c r="AS507" i="21" s="1"/>
  <c r="AS514" i="21" a="1"/>
  <c r="AS514" i="21" s="1"/>
  <c r="AS511" i="21" a="1"/>
  <c r="AS511" i="21" s="1"/>
  <c r="AS509" i="21" a="1"/>
  <c r="AS509" i="21" s="1"/>
  <c r="AS508" i="21" a="1"/>
  <c r="AS508" i="21" s="1"/>
  <c r="AS516" i="21" a="1"/>
  <c r="AS516" i="21" s="1"/>
  <c r="AS513" i="21" a="1"/>
  <c r="AS513" i="21" s="1"/>
  <c r="AS460" i="21" a="1"/>
  <c r="AS460" i="21" s="1"/>
  <c r="AS455" i="21" a="1"/>
  <c r="AS455" i="21" s="1"/>
  <c r="AS459" i="21" a="1"/>
  <c r="AS459" i="21" s="1"/>
  <c r="AS454" i="21" a="1"/>
  <c r="AS454" i="21" s="1"/>
  <c r="AS458" i="21" a="1"/>
  <c r="AS458" i="21" s="1"/>
  <c r="AS453" i="21" a="1"/>
  <c r="AS453" i="21" s="1"/>
  <c r="AS451" i="21" a="1"/>
  <c r="AS451" i="21" s="1"/>
  <c r="AS456" i="21" a="1"/>
  <c r="AS456" i="21" s="1"/>
  <c r="AS405" i="21" a="1"/>
  <c r="AS405" i="21" s="1"/>
  <c r="AS452" i="21" a="1"/>
  <c r="AS452" i="21" s="1"/>
  <c r="AS411" i="21" a="1"/>
  <c r="AS411" i="21" s="1"/>
  <c r="AS404" i="21" a="1"/>
  <c r="AS404" i="21" s="1"/>
  <c r="AS403" i="21" a="1"/>
  <c r="AS403" i="21" s="1"/>
  <c r="AS410" i="21" a="1"/>
  <c r="AS410" i="21" s="1"/>
  <c r="AS402" i="21" a="1"/>
  <c r="AS402" i="21" s="1"/>
  <c r="AS408" i="21" a="1"/>
  <c r="AS408" i="21" s="1"/>
  <c r="AS409" i="21" a="1"/>
  <c r="AS409" i="21" s="1"/>
  <c r="AS407" i="21" a="1"/>
  <c r="AS407" i="21" s="1"/>
  <c r="AS406" i="21" a="1"/>
  <c r="AS406" i="21" s="1"/>
  <c r="AS347" i="21" a="1"/>
  <c r="AS347" i="21" s="1"/>
  <c r="AS353" i="21" a="1"/>
  <c r="AS353" i="21" s="1"/>
  <c r="AS346" i="21" a="1"/>
  <c r="AS346" i="21" s="1"/>
  <c r="AS352" i="21" a="1"/>
  <c r="AS352" i="21" s="1"/>
  <c r="AS351" i="21" a="1"/>
  <c r="AS351" i="21" s="1"/>
  <c r="AS457" i="21" a="1"/>
  <c r="AS457" i="21" s="1"/>
  <c r="AS349" i="21" a="1"/>
  <c r="AS349" i="21" s="1"/>
  <c r="AS354" i="21" a="1"/>
  <c r="AS354" i="21" s="1"/>
  <c r="AS304" i="21" a="1"/>
  <c r="AS304" i="21" s="1"/>
  <c r="AS298" i="21" a="1"/>
  <c r="AS298" i="21" s="1"/>
  <c r="AS350" i="21" a="1"/>
  <c r="AS350" i="21" s="1"/>
  <c r="AS297" i="21" a="1"/>
  <c r="AS297" i="21" s="1"/>
  <c r="AS244" i="21" a="1"/>
  <c r="AS244" i="21" s="1"/>
  <c r="AS348" i="21" a="1"/>
  <c r="AS348" i="21" s="1"/>
  <c r="AS303" i="21" a="1"/>
  <c r="AS303" i="21" s="1"/>
  <c r="AS243" i="21" a="1"/>
  <c r="AS243" i="21" s="1"/>
  <c r="AS302" i="21" a="1"/>
  <c r="AS302" i="21" s="1"/>
  <c r="AS250" i="21" a="1"/>
  <c r="AS250" i="21" s="1"/>
  <c r="AS242" i="21" a="1"/>
  <c r="AS242" i="21" s="1"/>
  <c r="AS306" i="21" a="1"/>
  <c r="AS306" i="21" s="1"/>
  <c r="AS249" i="21" a="1"/>
  <c r="AS249" i="21" s="1"/>
  <c r="AS241" i="21" a="1"/>
  <c r="AS241" i="21" s="1"/>
  <c r="AS301" i="21" a="1"/>
  <c r="AS301" i="21" s="1"/>
  <c r="AS305" i="21" a="1"/>
  <c r="AS305" i="21" s="1"/>
  <c r="AS300" i="21" a="1"/>
  <c r="AS300" i="21" s="1"/>
  <c r="AS247" i="21" a="1"/>
  <c r="AS247" i="21" s="1"/>
  <c r="AS199" i="21" a="1"/>
  <c r="AS199" i="21" s="1"/>
  <c r="AS192" i="21" a="1"/>
  <c r="AS192" i="21" s="1"/>
  <c r="AS198" i="21" a="1"/>
  <c r="AS198" i="21" s="1"/>
  <c r="AS168" i="21"/>
  <c r="AS170" i="21"/>
  <c r="AS144" i="21" a="1"/>
  <c r="AS144" i="21" s="1"/>
  <c r="AS137" i="21" a="1"/>
  <c r="AS137" i="21" s="1"/>
  <c r="AS143" i="21" a="1"/>
  <c r="AS143" i="21" s="1"/>
  <c r="AS136" i="21" a="1"/>
  <c r="AS136" i="21" s="1"/>
  <c r="AS299" i="21" a="1"/>
  <c r="AS299" i="21" s="1"/>
  <c r="AS197" i="21" a="1"/>
  <c r="AS197" i="21" s="1"/>
  <c r="AS142" i="21" a="1"/>
  <c r="AS142" i="21" s="1"/>
  <c r="AS248" i="21" a="1"/>
  <c r="AS248" i="21" s="1"/>
  <c r="AS196" i="21" a="1"/>
  <c r="AS196" i="21" s="1"/>
  <c r="AS246" i="21" a="1"/>
  <c r="AS246" i="21" s="1"/>
  <c r="AS195" i="21" a="1"/>
  <c r="AS195" i="21" s="1"/>
  <c r="AS355" i="21" a="1"/>
  <c r="AS355" i="21" s="1"/>
  <c r="AS245" i="21" a="1"/>
  <c r="AS245" i="21" s="1"/>
  <c r="AS201" i="21" a="1"/>
  <c r="AS201" i="21" s="1"/>
  <c r="AS194" i="21" a="1"/>
  <c r="AS194" i="21" s="1"/>
  <c r="AS140" i="21" a="1"/>
  <c r="AS140" i="21" s="1"/>
  <c r="AS94" i="21" a="1"/>
  <c r="AS94" i="21" s="1"/>
  <c r="AS87" i="21" a="1"/>
  <c r="AS87" i="21" s="1"/>
  <c r="AS167" i="21"/>
  <c r="AS93" i="21" a="1"/>
  <c r="AS93" i="21" s="1"/>
  <c r="AS36" i="21" a="1"/>
  <c r="AS36" i="21" s="1"/>
  <c r="AS145" i="21" a="1"/>
  <c r="AS145" i="21" s="1"/>
  <c r="AS92" i="21" a="1"/>
  <c r="AS92" i="21" s="1"/>
  <c r="AS35" i="21" a="1"/>
  <c r="AS35" i="21" s="1"/>
  <c r="AS141" i="21" a="1"/>
  <c r="AS141" i="21" s="1"/>
  <c r="AS34" i="21" a="1"/>
  <c r="AS34" i="21" s="1"/>
  <c r="AS169" i="21"/>
  <c r="AS139" i="21" a="1"/>
  <c r="AS139" i="21" s="1"/>
  <c r="AS91" i="21" a="1"/>
  <c r="AS91" i="21" s="1"/>
  <c r="AS40" i="21" a="1"/>
  <c r="AS40" i="21" s="1"/>
  <c r="AS33" i="21" a="1"/>
  <c r="AS33" i="21" s="1"/>
  <c r="AS138" i="21" a="1"/>
  <c r="AS138" i="21" s="1"/>
  <c r="AS96" i="21" a="1"/>
  <c r="AS96" i="21" s="1"/>
  <c r="AS90" i="21" a="1"/>
  <c r="AS90" i="21" s="1"/>
  <c r="AS200" i="21" a="1"/>
  <c r="AS200" i="21" s="1"/>
  <c r="AS95" i="21" a="1"/>
  <c r="AS95" i="21" s="1"/>
  <c r="AS89" i="21" a="1"/>
  <c r="AS89" i="21" s="1"/>
  <c r="AS38" i="21" a="1"/>
  <c r="AS38" i="21" s="1"/>
  <c r="AS31" i="21" a="1"/>
  <c r="AS31" i="21" s="1"/>
  <c r="AS88" i="21" a="1"/>
  <c r="AS88" i="21" s="1"/>
  <c r="AS39" i="21" a="1"/>
  <c r="AS39" i="21" s="1"/>
  <c r="AS37" i="21" a="1"/>
  <c r="AS37" i="21" s="1"/>
  <c r="AS193" i="21" a="1"/>
  <c r="AS193" i="21" s="1"/>
  <c r="AS32" i="21" a="1"/>
  <c r="AS32" i="21" s="1"/>
  <c r="AS171" i="21"/>
  <c r="AS105" i="21"/>
  <c r="AS315" i="21"/>
  <c r="AS486" i="21"/>
  <c r="AS276" i="21"/>
  <c r="AS420" i="21"/>
  <c r="AS66" i="21"/>
  <c r="AS210" i="21"/>
  <c r="AS525" i="21"/>
  <c r="AS381" i="21"/>
  <c r="AS367" i="21" a="1"/>
  <c r="AS367" i="21" s="1"/>
  <c r="AS52" i="21" a="1"/>
  <c r="AS52" i="21" s="1"/>
  <c r="AS155" i="21" a="1"/>
  <c r="AS155" i="21" s="1"/>
  <c r="AS50" i="21" a="1"/>
  <c r="AS50" i="21" s="1"/>
  <c r="AS365" i="21" a="1"/>
  <c r="AS365" i="21" s="1"/>
  <c r="AS51" i="21" a="1"/>
  <c r="AS51" i="21" s="1"/>
  <c r="AS262" i="21" a="1"/>
  <c r="AS262" i="21" s="1"/>
  <c r="AS156" i="21" a="1"/>
  <c r="AS156" i="21" s="1"/>
  <c r="AS260" i="21" a="1"/>
  <c r="AS260" i="21" s="1"/>
  <c r="AS157" i="21" a="1"/>
  <c r="AS157" i="21" s="1"/>
  <c r="AS366" i="21" a="1"/>
  <c r="AS366" i="21" s="1"/>
  <c r="AS472" i="21" a="1"/>
  <c r="AS472" i="21" s="1"/>
  <c r="AS470" i="21" a="1"/>
  <c r="AS470" i="21" s="1"/>
  <c r="AS261" i="21" a="1"/>
  <c r="AS261" i="21" s="1"/>
  <c r="AS114" i="21"/>
  <c r="AS65" i="21"/>
  <c r="AS104" i="21"/>
  <c r="AS64" i="21"/>
  <c r="AS103" i="21"/>
  <c r="AS63" i="21"/>
  <c r="AS101" i="21"/>
  <c r="AS102" i="21"/>
  <c r="AS62" i="21"/>
  <c r="AT22" i="21"/>
  <c r="AT365" i="21" s="1" a="1"/>
  <c r="AT365" i="21" s="1"/>
  <c r="AK68" i="23"/>
  <c r="AK92" i="23"/>
  <c r="AK80" i="23"/>
  <c r="AS534" i="21"/>
  <c r="AS431" i="21"/>
  <c r="AS116" i="21"/>
  <c r="AS221" i="21"/>
  <c r="AS115" i="21"/>
  <c r="AS325" i="21"/>
  <c r="AS220" i="21"/>
  <c r="AS430" i="21"/>
  <c r="AS219" i="21"/>
  <c r="AS324" i="21"/>
  <c r="AS326" i="21"/>
  <c r="AS536" i="21"/>
  <c r="AS429" i="21"/>
  <c r="AS535" i="21"/>
  <c r="AS204" i="21"/>
  <c r="AS203" i="21"/>
  <c r="AS309" i="21"/>
  <c r="AS414" i="21"/>
  <c r="AT14" i="21"/>
  <c r="AV66" i="23"/>
  <c r="AV42" i="23"/>
  <c r="AV78" i="23"/>
  <c r="AV90" i="23"/>
  <c r="AV54" i="23"/>
  <c r="AS519" i="21"/>
  <c r="AS99" i="21"/>
  <c r="AH56" i="23"/>
  <c r="AH44" i="23"/>
  <c r="AI69" i="23"/>
  <c r="AI93" i="23"/>
  <c r="AH162" i="21"/>
  <c r="AJ57" i="23" s="1"/>
  <c r="AH281" i="21"/>
  <c r="AJ70" i="23" s="1"/>
  <c r="AH386" i="21"/>
  <c r="AJ82" i="23" s="1"/>
  <c r="AH176" i="21"/>
  <c r="AJ58" i="23" s="1"/>
  <c r="AH491" i="21"/>
  <c r="AJ94" i="23" s="1"/>
  <c r="AH477" i="21"/>
  <c r="AJ93" i="23" s="1"/>
  <c r="AH550" i="21"/>
  <c r="AJ99" i="23" s="1"/>
  <c r="AJ465" i="21"/>
  <c r="AI488" i="21"/>
  <c r="AI474" i="21"/>
  <c r="AQ462" i="21"/>
  <c r="AH445" i="21"/>
  <c r="AJ87" i="23" s="1"/>
  <c r="AH372" i="21"/>
  <c r="AJ81" i="23" s="1"/>
  <c r="AJ360" i="21"/>
  <c r="AI383" i="21"/>
  <c r="AI369" i="21"/>
  <c r="AQ357" i="21"/>
  <c r="AH340" i="21"/>
  <c r="AJ75" i="23" s="1"/>
  <c r="AH267" i="21"/>
  <c r="AJ69" i="23" s="1"/>
  <c r="AJ255" i="21"/>
  <c r="AI278" i="21"/>
  <c r="AI264" i="21"/>
  <c r="AQ252" i="21"/>
  <c r="AG150" i="21"/>
  <c r="AH235" i="21"/>
  <c r="AJ63" i="23" s="1"/>
  <c r="AI173" i="21"/>
  <c r="AI159" i="21"/>
  <c r="AH71" i="21"/>
  <c r="AJ46" i="23" s="1"/>
  <c r="AH57" i="21"/>
  <c r="AJ45" i="23" s="1"/>
  <c r="AG45" i="21"/>
  <c r="AU13" i="21"/>
  <c r="AJ428" i="21"/>
  <c r="AJ323" i="21"/>
  <c r="AJ113" i="21"/>
  <c r="AJ218" i="21"/>
  <c r="AJ533" i="21"/>
  <c r="AR537" i="21"/>
  <c r="AR327" i="21"/>
  <c r="AR117" i="21"/>
  <c r="AR432" i="21"/>
  <c r="AR222" i="21"/>
  <c r="AJ313" i="21"/>
  <c r="AJ311" i="21"/>
  <c r="AJ208" i="21"/>
  <c r="AJ314" i="21"/>
  <c r="AJ312" i="21"/>
  <c r="AJ209" i="21"/>
  <c r="AJ207" i="21"/>
  <c r="AJ206" i="21"/>
  <c r="AJ518" i="21"/>
  <c r="AI68" i="21"/>
  <c r="AH329" i="21"/>
  <c r="AJ76" i="23" s="1"/>
  <c r="AH434" i="21"/>
  <c r="AJ88" i="23" s="1"/>
  <c r="AH539" i="21"/>
  <c r="AJ100" i="23" s="1"/>
  <c r="AH119" i="21"/>
  <c r="AJ52" i="23" s="1"/>
  <c r="AH224" i="21"/>
  <c r="AJ64" i="23" s="1"/>
  <c r="AJ413" i="21"/>
  <c r="AJ308" i="21"/>
  <c r="AJ98" i="21"/>
  <c r="AJ317" i="21"/>
  <c r="AJ527" i="21"/>
  <c r="AJ212" i="21"/>
  <c r="AJ422" i="21"/>
  <c r="AJ107" i="21"/>
  <c r="AJ523" i="21"/>
  <c r="AJ524" i="21"/>
  <c r="AJ521" i="21"/>
  <c r="AJ522" i="21"/>
  <c r="AJ419" i="21"/>
  <c r="AJ417" i="21"/>
  <c r="AJ416" i="21"/>
  <c r="AJ418" i="21"/>
  <c r="AI529" i="21"/>
  <c r="AI424" i="21"/>
  <c r="AI319" i="21"/>
  <c r="AI214" i="21"/>
  <c r="AI109" i="21"/>
  <c r="AI130" i="21" s="1"/>
  <c r="AK51" i="23" s="1"/>
  <c r="AJ485" i="21"/>
  <c r="AJ379" i="21"/>
  <c r="AJ483" i="21"/>
  <c r="AJ378" i="21"/>
  <c r="AJ273" i="21"/>
  <c r="AJ484" i="21"/>
  <c r="AJ380" i="21"/>
  <c r="AJ275" i="21"/>
  <c r="AJ482" i="21"/>
  <c r="AJ377" i="21"/>
  <c r="AJ272" i="21"/>
  <c r="AJ274" i="21"/>
  <c r="AH147" i="21"/>
  <c r="AH42" i="21"/>
  <c r="AI54" i="21"/>
  <c r="AT510" i="21" l="1" a="1"/>
  <c r="AT510" i="21" s="1"/>
  <c r="AT516" i="21" a="1"/>
  <c r="AT516" i="21" s="1"/>
  <c r="AT508" i="21" a="1"/>
  <c r="AT508" i="21" s="1"/>
  <c r="AT513" i="21" a="1"/>
  <c r="AT513" i="21" s="1"/>
  <c r="AT512" i="21" a="1"/>
  <c r="AT512" i="21" s="1"/>
  <c r="AT515" i="21" a="1"/>
  <c r="AT515" i="21" s="1"/>
  <c r="AT514" i="21" a="1"/>
  <c r="AT514" i="21" s="1"/>
  <c r="AT509" i="21" a="1"/>
  <c r="AT509" i="21" s="1"/>
  <c r="AT507" i="21" a="1"/>
  <c r="AT507" i="21" s="1"/>
  <c r="AT511" i="21" a="1"/>
  <c r="AT511" i="21" s="1"/>
  <c r="AT456" i="21" a="1"/>
  <c r="AT456" i="21" s="1"/>
  <c r="AT455" i="21" a="1"/>
  <c r="AT455" i="21" s="1"/>
  <c r="AT454" i="21" a="1"/>
  <c r="AT454" i="21" s="1"/>
  <c r="AT459" i="21" a="1"/>
  <c r="AT459" i="21" s="1"/>
  <c r="AT453" i="21" a="1"/>
  <c r="AT453" i="21" s="1"/>
  <c r="AT460" i="21" a="1"/>
  <c r="AT460" i="21" s="1"/>
  <c r="AT409" i="21" a="1"/>
  <c r="AT409" i="21" s="1"/>
  <c r="AT402" i="21" a="1"/>
  <c r="AT402" i="21" s="1"/>
  <c r="AT458" i="21" a="1"/>
  <c r="AT458" i="21" s="1"/>
  <c r="AT408" i="21" a="1"/>
  <c r="AT408" i="21" s="1"/>
  <c r="AT457" i="21" a="1"/>
  <c r="AT457" i="21" s="1"/>
  <c r="AT407" i="21" a="1"/>
  <c r="AT407" i="21" s="1"/>
  <c r="AT406" i="21" a="1"/>
  <c r="AT406" i="21" s="1"/>
  <c r="AT452" i="21" a="1"/>
  <c r="AT452" i="21" s="1"/>
  <c r="AT451" i="21" a="1"/>
  <c r="AT451" i="21" s="1"/>
  <c r="AT405" i="21" a="1"/>
  <c r="AT405" i="21" s="1"/>
  <c r="AT403" i="21" a="1"/>
  <c r="AT403" i="21" s="1"/>
  <c r="AT411" i="21" a="1"/>
  <c r="AT411" i="21" s="1"/>
  <c r="AT410" i="21" a="1"/>
  <c r="AT410" i="21" s="1"/>
  <c r="AT404" i="21" a="1"/>
  <c r="AT404" i="21" s="1"/>
  <c r="AT355" i="21" a="1"/>
  <c r="AT355" i="21" s="1"/>
  <c r="AT349" i="21" a="1"/>
  <c r="AT349" i="21" s="1"/>
  <c r="AT348" i="21" a="1"/>
  <c r="AT348" i="21" s="1"/>
  <c r="AT354" i="21" a="1"/>
  <c r="AT354" i="21" s="1"/>
  <c r="AT347" i="21" a="1"/>
  <c r="AT347" i="21" s="1"/>
  <c r="AT353" i="21" a="1"/>
  <c r="AT353" i="21" s="1"/>
  <c r="AT351" i="21" a="1"/>
  <c r="AT351" i="21" s="1"/>
  <c r="AT305" i="21" a="1"/>
  <c r="AT305" i="21" s="1"/>
  <c r="AT304" i="21" a="1"/>
  <c r="AT304" i="21" s="1"/>
  <c r="AT299" i="21" a="1"/>
  <c r="AT299" i="21" s="1"/>
  <c r="AT250" i="21" a="1"/>
  <c r="AT250" i="21" s="1"/>
  <c r="AT242" i="21" a="1"/>
  <c r="AT242" i="21" s="1"/>
  <c r="AT298" i="21" a="1"/>
  <c r="AT298" i="21" s="1"/>
  <c r="AT249" i="21" a="1"/>
  <c r="AT249" i="21" s="1"/>
  <c r="AT241" i="21" a="1"/>
  <c r="AT241" i="21" s="1"/>
  <c r="AT352" i="21" a="1"/>
  <c r="AT352" i="21" s="1"/>
  <c r="AT303" i="21" a="1"/>
  <c r="AT303" i="21" s="1"/>
  <c r="AT297" i="21" a="1"/>
  <c r="AT297" i="21" s="1"/>
  <c r="AT248" i="21" a="1"/>
  <c r="AT248" i="21" s="1"/>
  <c r="AT350" i="21" a="1"/>
  <c r="AT350" i="21" s="1"/>
  <c r="AT247" i="21" a="1"/>
  <c r="AT247" i="21" s="1"/>
  <c r="AT302" i="21" a="1"/>
  <c r="AT302" i="21" s="1"/>
  <c r="AT346" i="21" a="1"/>
  <c r="AT346" i="21" s="1"/>
  <c r="AT306" i="21" a="1"/>
  <c r="AT306" i="21" s="1"/>
  <c r="AT301" i="21" a="1"/>
  <c r="AT301" i="21" s="1"/>
  <c r="AT245" i="21" a="1"/>
  <c r="AT245" i="21" s="1"/>
  <c r="AT195" i="21" a="1"/>
  <c r="AT195" i="21" s="1"/>
  <c r="AT300" i="21" a="1"/>
  <c r="AT300" i="21" s="1"/>
  <c r="AT246" i="21" a="1"/>
  <c r="AT246" i="21" s="1"/>
  <c r="AT201" i="21" a="1"/>
  <c r="AT201" i="21" s="1"/>
  <c r="AT194" i="21" a="1"/>
  <c r="AT194" i="21" s="1"/>
  <c r="AT140" i="21" a="1"/>
  <c r="AT140" i="21" s="1"/>
  <c r="AT244" i="21" a="1"/>
  <c r="AT244" i="21" s="1"/>
  <c r="AT200" i="21" a="1"/>
  <c r="AT200" i="21" s="1"/>
  <c r="AT193" i="21" a="1"/>
  <c r="AT193" i="21" s="1"/>
  <c r="AT168" i="21"/>
  <c r="AT170" i="21"/>
  <c r="AT243" i="21" a="1"/>
  <c r="AT243" i="21" s="1"/>
  <c r="AT199" i="21" a="1"/>
  <c r="AT199" i="21" s="1"/>
  <c r="AT139" i="21" a="1"/>
  <c r="AT139" i="21" s="1"/>
  <c r="AT198" i="21" a="1"/>
  <c r="AT198" i="21" s="1"/>
  <c r="AT192" i="21" a="1"/>
  <c r="AT192" i="21" s="1"/>
  <c r="AT145" i="21" a="1"/>
  <c r="AT145" i="21" s="1"/>
  <c r="AT138" i="21" a="1"/>
  <c r="AT138" i="21" s="1"/>
  <c r="AT197" i="21" a="1"/>
  <c r="AT197" i="21" s="1"/>
  <c r="AT167" i="21"/>
  <c r="AT169" i="21"/>
  <c r="AT171" i="21"/>
  <c r="AT143" i="21" a="1"/>
  <c r="AT143" i="21" s="1"/>
  <c r="AT136" i="21" a="1"/>
  <c r="AT136" i="21" s="1"/>
  <c r="AT137" i="21" a="1"/>
  <c r="AT137" i="21" s="1"/>
  <c r="AT91" i="21" a="1"/>
  <c r="AT91" i="21" s="1"/>
  <c r="AT90" i="21" a="1"/>
  <c r="AT90" i="21" s="1"/>
  <c r="AT40" i="21" a="1"/>
  <c r="AT40" i="21" s="1"/>
  <c r="AT32" i="21" a="1"/>
  <c r="AT32" i="21" s="1"/>
  <c r="AT96" i="21" a="1"/>
  <c r="AT96" i="21" s="1"/>
  <c r="AT89" i="21" a="1"/>
  <c r="AT89" i="21" s="1"/>
  <c r="AT39" i="21" a="1"/>
  <c r="AT39" i="21" s="1"/>
  <c r="AT31" i="21" a="1"/>
  <c r="AT31" i="21" s="1"/>
  <c r="AT95" i="21" a="1"/>
  <c r="AT95" i="21" s="1"/>
  <c r="AT88" i="21" a="1"/>
  <c r="AT88" i="21" s="1"/>
  <c r="AT38" i="21" a="1"/>
  <c r="AT38" i="21" s="1"/>
  <c r="AT94" i="21" a="1"/>
  <c r="AT94" i="21" s="1"/>
  <c r="AT87" i="21" a="1"/>
  <c r="AT87" i="21" s="1"/>
  <c r="AT37" i="21" a="1"/>
  <c r="AT37" i="21" s="1"/>
  <c r="AT196" i="21" a="1"/>
  <c r="AT196" i="21" s="1"/>
  <c r="AT144" i="21" a="1"/>
  <c r="AT144" i="21" s="1"/>
  <c r="AT93" i="21" a="1"/>
  <c r="AT93" i="21" s="1"/>
  <c r="AT142" i="21" a="1"/>
  <c r="AT142" i="21" s="1"/>
  <c r="AT35" i="21" a="1"/>
  <c r="AT35" i="21" s="1"/>
  <c r="AT34" i="21" a="1"/>
  <c r="AT34" i="21" s="1"/>
  <c r="AT33" i="21" a="1"/>
  <c r="AT33" i="21" s="1"/>
  <c r="AT36" i="21" a="1"/>
  <c r="AT36" i="21" s="1"/>
  <c r="AT141" i="21" a="1"/>
  <c r="AT141" i="21" s="1"/>
  <c r="AT92" i="21" a="1"/>
  <c r="AT92" i="21" s="1"/>
  <c r="AT105" i="21"/>
  <c r="AT315" i="21"/>
  <c r="AT381" i="21"/>
  <c r="AT210" i="21"/>
  <c r="AT525" i="21"/>
  <c r="AT420" i="21"/>
  <c r="AT276" i="21"/>
  <c r="AT486" i="21"/>
  <c r="AT66" i="21"/>
  <c r="AT260" i="21" a="1"/>
  <c r="AT260" i="21" s="1"/>
  <c r="AT156" i="21" a="1"/>
  <c r="AT156" i="21" s="1"/>
  <c r="AT261" i="21" a="1"/>
  <c r="AT261" i="21" s="1"/>
  <c r="AT157" i="21" a="1"/>
  <c r="AT157" i="21" s="1"/>
  <c r="AT471" i="21" a="1"/>
  <c r="AT471" i="21" s="1"/>
  <c r="AT262" i="21" a="1"/>
  <c r="AT262" i="21" s="1"/>
  <c r="AT367" i="21" a="1"/>
  <c r="AT367" i="21" s="1"/>
  <c r="AT52" i="21" a="1"/>
  <c r="AT52" i="21" s="1"/>
  <c r="AT50" i="21" a="1"/>
  <c r="AT50" i="21" s="1"/>
  <c r="AT51" i="21" a="1"/>
  <c r="AT51" i="21" s="1"/>
  <c r="AT472" i="21" a="1"/>
  <c r="AT472" i="21" s="1"/>
  <c r="AT366" i="21" a="1"/>
  <c r="AT366" i="21" s="1"/>
  <c r="AT470" i="21" a="1"/>
  <c r="AT470" i="21" s="1"/>
  <c r="AT155" i="21" a="1"/>
  <c r="AT155" i="21" s="1"/>
  <c r="AT536" i="21"/>
  <c r="AT101" i="21"/>
  <c r="AT65" i="21"/>
  <c r="AT64" i="21"/>
  <c r="AT104" i="21"/>
  <c r="AT63" i="21"/>
  <c r="AT102" i="21"/>
  <c r="AT103" i="21"/>
  <c r="AT62" i="21"/>
  <c r="AU22" i="21"/>
  <c r="AU365" i="21" s="1" a="1"/>
  <c r="AU365" i="21" s="1"/>
  <c r="AL92" i="23"/>
  <c r="AL68" i="23"/>
  <c r="AL80" i="23"/>
  <c r="AT203" i="21"/>
  <c r="AT115" i="21"/>
  <c r="AT116" i="21"/>
  <c r="AT114" i="21"/>
  <c r="AT219" i="21"/>
  <c r="AT325" i="21"/>
  <c r="AT221" i="21"/>
  <c r="AT535" i="21"/>
  <c r="AT326" i="21"/>
  <c r="AT534" i="21"/>
  <c r="AT220" i="21"/>
  <c r="AT431" i="21"/>
  <c r="AT430" i="21"/>
  <c r="AT324" i="21"/>
  <c r="AT429" i="21"/>
  <c r="AT204" i="21"/>
  <c r="AT99" i="21"/>
  <c r="AT414" i="21"/>
  <c r="AT519" i="21"/>
  <c r="AT309" i="21"/>
  <c r="AU14" i="21"/>
  <c r="AW90" i="23"/>
  <c r="AW66" i="23"/>
  <c r="AW42" i="23"/>
  <c r="AW78" i="23"/>
  <c r="AW54" i="23"/>
  <c r="AI44" i="23"/>
  <c r="AI56" i="23"/>
  <c r="AI162" i="21"/>
  <c r="AK57" i="23" s="1"/>
  <c r="AI176" i="21"/>
  <c r="AK58" i="23" s="1"/>
  <c r="AI281" i="21"/>
  <c r="AK70" i="23" s="1"/>
  <c r="AI386" i="21"/>
  <c r="AK82" i="23" s="1"/>
  <c r="AI491" i="21"/>
  <c r="AK94" i="23" s="1"/>
  <c r="AI477" i="21"/>
  <c r="AK93" i="23" s="1"/>
  <c r="AI550" i="21"/>
  <c r="AK99" i="23" s="1"/>
  <c r="AK465" i="21"/>
  <c r="AJ488" i="21"/>
  <c r="AJ474" i="21"/>
  <c r="AR462" i="21"/>
  <c r="AI445" i="21"/>
  <c r="AK87" i="23" s="1"/>
  <c r="AI372" i="21"/>
  <c r="AK81" i="23" s="1"/>
  <c r="AK360" i="21"/>
  <c r="AJ383" i="21"/>
  <c r="AJ369" i="21"/>
  <c r="AR357" i="21"/>
  <c r="AI340" i="21"/>
  <c r="AK75" i="23" s="1"/>
  <c r="AI267" i="21"/>
  <c r="AK69" i="23" s="1"/>
  <c r="AK255" i="21"/>
  <c r="AJ278" i="21"/>
  <c r="AJ264" i="21"/>
  <c r="AR252" i="21"/>
  <c r="AI235" i="21"/>
  <c r="AK63" i="23" s="1"/>
  <c r="AH150" i="21"/>
  <c r="AJ173" i="21"/>
  <c r="AJ159" i="21"/>
  <c r="AI57" i="21"/>
  <c r="AK45" i="23" s="1"/>
  <c r="AI71" i="21"/>
  <c r="AK46" i="23" s="1"/>
  <c r="AH45" i="21"/>
  <c r="AV13" i="21"/>
  <c r="AK218" i="21"/>
  <c r="AK428" i="21"/>
  <c r="AK533" i="21"/>
  <c r="AK113" i="21"/>
  <c r="AK323" i="21"/>
  <c r="AS537" i="21"/>
  <c r="AS327" i="21"/>
  <c r="AS117" i="21"/>
  <c r="AS432" i="21"/>
  <c r="AS222" i="21"/>
  <c r="AK314" i="21"/>
  <c r="AK313" i="21"/>
  <c r="AK311" i="21"/>
  <c r="AK208" i="21"/>
  <c r="AK209" i="21"/>
  <c r="AK312" i="21"/>
  <c r="AK207" i="21"/>
  <c r="AK206" i="21"/>
  <c r="AI434" i="21"/>
  <c r="AK88" i="23" s="1"/>
  <c r="AJ68" i="21"/>
  <c r="AI539" i="21"/>
  <c r="AK100" i="23" s="1"/>
  <c r="AI224" i="21"/>
  <c r="AK64" i="23" s="1"/>
  <c r="AI119" i="21"/>
  <c r="AK52" i="23" s="1"/>
  <c r="AI329" i="21"/>
  <c r="AK76" i="23" s="1"/>
  <c r="AK518" i="21"/>
  <c r="AK308" i="21"/>
  <c r="AK98" i="21"/>
  <c r="AK413" i="21"/>
  <c r="AK317" i="21"/>
  <c r="AK527" i="21"/>
  <c r="AK212" i="21"/>
  <c r="AK422" i="21"/>
  <c r="AK107" i="21"/>
  <c r="AK522" i="21"/>
  <c r="AK523" i="21"/>
  <c r="AK524" i="21"/>
  <c r="AK521" i="21"/>
  <c r="AK418" i="21"/>
  <c r="AK417" i="21"/>
  <c r="AK416" i="21"/>
  <c r="AK419" i="21"/>
  <c r="AJ529" i="21"/>
  <c r="AJ319" i="21"/>
  <c r="AJ424" i="21"/>
  <c r="AJ214" i="21"/>
  <c r="AJ109" i="21"/>
  <c r="AJ130" i="21" s="1"/>
  <c r="AL51" i="23" s="1"/>
  <c r="AK485" i="21"/>
  <c r="AK483" i="21"/>
  <c r="AK378" i="21"/>
  <c r="AK273" i="21"/>
  <c r="AK484" i="21"/>
  <c r="AK380" i="21"/>
  <c r="AK275" i="21"/>
  <c r="AK482" i="21"/>
  <c r="AK377" i="21"/>
  <c r="AK272" i="21"/>
  <c r="AK379" i="21"/>
  <c r="AK274" i="21"/>
  <c r="AI147" i="21"/>
  <c r="AI42" i="21"/>
  <c r="AJ54" i="21"/>
  <c r="AU516" i="21" l="1" a="1"/>
  <c r="AU516" i="21" s="1"/>
  <c r="AU508" i="21" a="1"/>
  <c r="AU508" i="21" s="1"/>
  <c r="AU514" i="21" a="1"/>
  <c r="AU514" i="21" s="1"/>
  <c r="AU511" i="21" a="1"/>
  <c r="AU511" i="21" s="1"/>
  <c r="AU510" i="21" a="1"/>
  <c r="AU510" i="21" s="1"/>
  <c r="AU507" i="21" a="1"/>
  <c r="AU507" i="21" s="1"/>
  <c r="AU515" i="21" a="1"/>
  <c r="AU515" i="21" s="1"/>
  <c r="AU513" i="21" a="1"/>
  <c r="AU513" i="21" s="1"/>
  <c r="AU512" i="21" a="1"/>
  <c r="AU512" i="21" s="1"/>
  <c r="AU459" i="21" a="1"/>
  <c r="AU459" i="21" s="1"/>
  <c r="AU452" i="21" a="1"/>
  <c r="AU452" i="21" s="1"/>
  <c r="AU458" i="21" a="1"/>
  <c r="AU458" i="21" s="1"/>
  <c r="AU451" i="21" a="1"/>
  <c r="AU451" i="21" s="1"/>
  <c r="AU457" i="21" a="1"/>
  <c r="AU457" i="21" s="1"/>
  <c r="AU455" i="21" a="1"/>
  <c r="AU455" i="21" s="1"/>
  <c r="AU453" i="21" a="1"/>
  <c r="AU453" i="21" s="1"/>
  <c r="AU406" i="21" a="1"/>
  <c r="AU406" i="21" s="1"/>
  <c r="AU405" i="21" a="1"/>
  <c r="AU405" i="21" s="1"/>
  <c r="AU411" i="21" a="1"/>
  <c r="AU411" i="21" s="1"/>
  <c r="AU404" i="21" a="1"/>
  <c r="AU404" i="21" s="1"/>
  <c r="AU460" i="21" a="1"/>
  <c r="AU460" i="21" s="1"/>
  <c r="AU410" i="21" a="1"/>
  <c r="AU410" i="21" s="1"/>
  <c r="AU509" i="21" a="1"/>
  <c r="AU509" i="21" s="1"/>
  <c r="AU456" i="21" a="1"/>
  <c r="AU456" i="21" s="1"/>
  <c r="AU408" i="21" a="1"/>
  <c r="AU408" i="21" s="1"/>
  <c r="AU402" i="21" a="1"/>
  <c r="AU402" i="21" s="1"/>
  <c r="AU409" i="21" a="1"/>
  <c r="AU409" i="21" s="1"/>
  <c r="AU407" i="21" a="1"/>
  <c r="AU407" i="21" s="1"/>
  <c r="AU403" i="21" a="1"/>
  <c r="AU403" i="21" s="1"/>
  <c r="AU454" i="21" a="1"/>
  <c r="AU454" i="21" s="1"/>
  <c r="AU350" i="21" a="1"/>
  <c r="AU350" i="21" s="1"/>
  <c r="AU349" i="21" a="1"/>
  <c r="AU349" i="21" s="1"/>
  <c r="AU355" i="21" a="1"/>
  <c r="AU355" i="21" s="1"/>
  <c r="AU354" i="21" a="1"/>
  <c r="AU354" i="21" s="1"/>
  <c r="AU348" i="21" a="1"/>
  <c r="AU348" i="21" s="1"/>
  <c r="AU353" i="21" a="1"/>
  <c r="AU353" i="21" s="1"/>
  <c r="AU347" i="21" a="1"/>
  <c r="AU347" i="21" s="1"/>
  <c r="AU306" i="21" a="1"/>
  <c r="AU306" i="21" s="1"/>
  <c r="AU301" i="21" a="1"/>
  <c r="AU301" i="21" s="1"/>
  <c r="AU346" i="21" a="1"/>
  <c r="AU346" i="21" s="1"/>
  <c r="AU305" i="21" a="1"/>
  <c r="AU305" i="21" s="1"/>
  <c r="AU300" i="21" a="1"/>
  <c r="AU300" i="21" s="1"/>
  <c r="AU248" i="21" a="1"/>
  <c r="AU248" i="21" s="1"/>
  <c r="AU247" i="21" a="1"/>
  <c r="AU247" i="21" s="1"/>
  <c r="AU304" i="21" a="1"/>
  <c r="AU304" i="21" s="1"/>
  <c r="AU299" i="21" a="1"/>
  <c r="AU299" i="21" s="1"/>
  <c r="AU246" i="21" a="1"/>
  <c r="AU246" i="21" s="1"/>
  <c r="AU298" i="21" a="1"/>
  <c r="AU298" i="21" s="1"/>
  <c r="AU245" i="21" a="1"/>
  <c r="AU245" i="21" s="1"/>
  <c r="AU303" i="21" a="1"/>
  <c r="AU303" i="21" s="1"/>
  <c r="AU297" i="21" a="1"/>
  <c r="AU297" i="21" s="1"/>
  <c r="AU352" i="21" a="1"/>
  <c r="AU352" i="21" s="1"/>
  <c r="AU302" i="21" a="1"/>
  <c r="AU302" i="21" s="1"/>
  <c r="AU243" i="21" a="1"/>
  <c r="AU243" i="21" s="1"/>
  <c r="AU241" i="21" a="1"/>
  <c r="AU241" i="21" s="1"/>
  <c r="AU198" i="21" a="1"/>
  <c r="AU198" i="21" s="1"/>
  <c r="AU192" i="21" a="1"/>
  <c r="AU192" i="21" s="1"/>
  <c r="AU145" i="21" a="1"/>
  <c r="AU145" i="21" s="1"/>
  <c r="AU197" i="21" a="1"/>
  <c r="AU197" i="21" s="1"/>
  <c r="AU144" i="21" a="1"/>
  <c r="AU144" i="21" s="1"/>
  <c r="AU137" i="21" a="1"/>
  <c r="AU137" i="21" s="1"/>
  <c r="AU196" i="21" a="1"/>
  <c r="AU196" i="21" s="1"/>
  <c r="AU168" i="21"/>
  <c r="AU170" i="21"/>
  <c r="AU143" i="21" a="1"/>
  <c r="AU143" i="21" s="1"/>
  <c r="AU136" i="21" a="1"/>
  <c r="AU136" i="21" s="1"/>
  <c r="AU250" i="21" a="1"/>
  <c r="AU250" i="21" s="1"/>
  <c r="AU201" i="21" a="1"/>
  <c r="AU201" i="21" s="1"/>
  <c r="AU195" i="21" a="1"/>
  <c r="AU195" i="21" s="1"/>
  <c r="AU142" i="21" a="1"/>
  <c r="AU142" i="21" s="1"/>
  <c r="AU351" i="21" a="1"/>
  <c r="AU351" i="21" s="1"/>
  <c r="AU249" i="21" a="1"/>
  <c r="AU249" i="21" s="1"/>
  <c r="AU200" i="21" a="1"/>
  <c r="AU200" i="21" s="1"/>
  <c r="AU194" i="21" a="1"/>
  <c r="AU194" i="21" s="1"/>
  <c r="AU244" i="21" a="1"/>
  <c r="AU244" i="21" s="1"/>
  <c r="AU199" i="21" a="1"/>
  <c r="AU199" i="21" s="1"/>
  <c r="AU140" i="21" a="1"/>
  <c r="AU140" i="21" s="1"/>
  <c r="AU171" i="21"/>
  <c r="AU94" i="21" a="1"/>
  <c r="AU94" i="21" s="1"/>
  <c r="AU93" i="21" a="1"/>
  <c r="AU93" i="21" s="1"/>
  <c r="AU87" i="21" a="1"/>
  <c r="AU87" i="21" s="1"/>
  <c r="AU37" i="21" a="1"/>
  <c r="AU37" i="21" s="1"/>
  <c r="AU167" i="21"/>
  <c r="AU141" i="21" a="1"/>
  <c r="AU141" i="21" s="1"/>
  <c r="AU92" i="21" a="1"/>
  <c r="AU92" i="21" s="1"/>
  <c r="AU139" i="21" a="1"/>
  <c r="AU139" i="21" s="1"/>
  <c r="AU91" i="21" a="1"/>
  <c r="AU91" i="21" s="1"/>
  <c r="AU36" i="21" a="1"/>
  <c r="AU36" i="21" s="1"/>
  <c r="AU242" i="21" a="1"/>
  <c r="AU242" i="21" s="1"/>
  <c r="AU193" i="21" a="1"/>
  <c r="AU193" i="21" s="1"/>
  <c r="AU138" i="21" a="1"/>
  <c r="AU138" i="21" s="1"/>
  <c r="AU35" i="21" a="1"/>
  <c r="AU35" i="21" s="1"/>
  <c r="AU169" i="21"/>
  <c r="AU96" i="21" a="1"/>
  <c r="AU96" i="21" s="1"/>
  <c r="AU90" i="21" a="1"/>
  <c r="AU90" i="21" s="1"/>
  <c r="AU95" i="21" a="1"/>
  <c r="AU95" i="21" s="1"/>
  <c r="AU89" i="21" a="1"/>
  <c r="AU89" i="21" s="1"/>
  <c r="AU40" i="21" a="1"/>
  <c r="AU40" i="21" s="1"/>
  <c r="AU33" i="21" a="1"/>
  <c r="AU33" i="21" s="1"/>
  <c r="AU39" i="21" a="1"/>
  <c r="AU39" i="21" s="1"/>
  <c r="AU38" i="21" a="1"/>
  <c r="AU38" i="21" s="1"/>
  <c r="AU34" i="21" a="1"/>
  <c r="AU34" i="21" s="1"/>
  <c r="AU32" i="21" a="1"/>
  <c r="AU32" i="21" s="1"/>
  <c r="AU88" i="21" a="1"/>
  <c r="AU88" i="21" s="1"/>
  <c r="AU31" i="21" a="1"/>
  <c r="AU31" i="21" s="1"/>
  <c r="AU210" i="21"/>
  <c r="AU315" i="21"/>
  <c r="AU486" i="21"/>
  <c r="AU525" i="21"/>
  <c r="AU105" i="21"/>
  <c r="AU276" i="21"/>
  <c r="AU420" i="21"/>
  <c r="AU381" i="21"/>
  <c r="AU66" i="21"/>
  <c r="AU367" i="21" a="1"/>
  <c r="AU367" i="21" s="1"/>
  <c r="AU260" i="21" a="1"/>
  <c r="AU260" i="21" s="1"/>
  <c r="AU471" i="21" a="1"/>
  <c r="AU471" i="21" s="1"/>
  <c r="AU262" i="21" a="1"/>
  <c r="AU262" i="21" s="1"/>
  <c r="AU157" i="21" a="1"/>
  <c r="AU157" i="21" s="1"/>
  <c r="AU472" i="21" a="1"/>
  <c r="AU472" i="21" s="1"/>
  <c r="AU156" i="21" a="1"/>
  <c r="AU156" i="21" s="1"/>
  <c r="AU470" i="21" a="1"/>
  <c r="AU470" i="21" s="1"/>
  <c r="AU366" i="21" a="1"/>
  <c r="AU366" i="21" s="1"/>
  <c r="AU50" i="21" a="1"/>
  <c r="AU50" i="21" s="1"/>
  <c r="AU261" i="21" a="1"/>
  <c r="AU261" i="21" s="1"/>
  <c r="AU51" i="21" a="1"/>
  <c r="AU51" i="21" s="1"/>
  <c r="AU155" i="21" a="1"/>
  <c r="AU155" i="21" s="1"/>
  <c r="AU52" i="21" a="1"/>
  <c r="AU52" i="21" s="1"/>
  <c r="AU536" i="21"/>
  <c r="AU101" i="21"/>
  <c r="AU65" i="21"/>
  <c r="AU104" i="21"/>
  <c r="AU64" i="21"/>
  <c r="AU102" i="21"/>
  <c r="AU62" i="21"/>
  <c r="AU103" i="21"/>
  <c r="AU63" i="21"/>
  <c r="AV22" i="21"/>
  <c r="AV156" i="21" s="1" a="1"/>
  <c r="AV156" i="21" s="1"/>
  <c r="AM68" i="23"/>
  <c r="AM80" i="23"/>
  <c r="AM92" i="23"/>
  <c r="AU535" i="21"/>
  <c r="AU324" i="21"/>
  <c r="AU114" i="21"/>
  <c r="AU115" i="21"/>
  <c r="AU219" i="21"/>
  <c r="AU99" i="21"/>
  <c r="AU116" i="21"/>
  <c r="AU221" i="21"/>
  <c r="AU430" i="21"/>
  <c r="AU325" i="21"/>
  <c r="AU519" i="21"/>
  <c r="AU203" i="21"/>
  <c r="AU414" i="21"/>
  <c r="AU204" i="21"/>
  <c r="AV14" i="21"/>
  <c r="AX90" i="23"/>
  <c r="AX78" i="23"/>
  <c r="AX42" i="23"/>
  <c r="AX54" i="23"/>
  <c r="AX66" i="23"/>
  <c r="AU309" i="21"/>
  <c r="AU220" i="21"/>
  <c r="AU431" i="21"/>
  <c r="AU534" i="21"/>
  <c r="AU326" i="21"/>
  <c r="AU429" i="21"/>
  <c r="AJ56" i="23"/>
  <c r="AJ44" i="23"/>
  <c r="AJ162" i="21"/>
  <c r="AL57" i="23" s="1"/>
  <c r="AJ176" i="21"/>
  <c r="AL58" i="23" s="1"/>
  <c r="AJ281" i="21"/>
  <c r="AL70" i="23" s="1"/>
  <c r="AJ386" i="21"/>
  <c r="AL82" i="23" s="1"/>
  <c r="AJ491" i="21"/>
  <c r="AL94" i="23" s="1"/>
  <c r="AJ477" i="21"/>
  <c r="AL93" i="23" s="1"/>
  <c r="AJ550" i="21"/>
  <c r="AL99" i="23" s="1"/>
  <c r="AL465" i="21"/>
  <c r="AK488" i="21"/>
  <c r="AK474" i="21"/>
  <c r="AS462" i="21"/>
  <c r="AJ445" i="21"/>
  <c r="AL87" i="23" s="1"/>
  <c r="AJ372" i="21"/>
  <c r="AL360" i="21"/>
  <c r="AK383" i="21"/>
  <c r="AK369" i="21"/>
  <c r="AS357" i="21"/>
  <c r="AJ340" i="21"/>
  <c r="AL75" i="23" s="1"/>
  <c r="AJ267" i="21"/>
  <c r="AL69" i="23" s="1"/>
  <c r="AL255" i="21"/>
  <c r="AK278" i="21"/>
  <c r="AK264" i="21"/>
  <c r="AS252" i="21"/>
  <c r="AJ235" i="21"/>
  <c r="AL63" i="23" s="1"/>
  <c r="AI150" i="21"/>
  <c r="AK173" i="21"/>
  <c r="AK159" i="21"/>
  <c r="AJ57" i="21"/>
  <c r="AL45" i="23" s="1"/>
  <c r="AJ71" i="21"/>
  <c r="AL46" i="23" s="1"/>
  <c r="AI45" i="21"/>
  <c r="AW13" i="21"/>
  <c r="AT537" i="21"/>
  <c r="AT327" i="21"/>
  <c r="AT117" i="21"/>
  <c r="AT432" i="21"/>
  <c r="AT222" i="21"/>
  <c r="AL218" i="21"/>
  <c r="AL428" i="21"/>
  <c r="AL323" i="21"/>
  <c r="AL533" i="21"/>
  <c r="AL113" i="21"/>
  <c r="AL314" i="21"/>
  <c r="AL313" i="21"/>
  <c r="AL208" i="21"/>
  <c r="AL312" i="21"/>
  <c r="AL311" i="21"/>
  <c r="AL207" i="21"/>
  <c r="AL206" i="21"/>
  <c r="AL209" i="21"/>
  <c r="AK68" i="21"/>
  <c r="AJ434" i="21"/>
  <c r="AL88" i="23" s="1"/>
  <c r="AJ119" i="21"/>
  <c r="AL52" i="23" s="1"/>
  <c r="AJ224" i="21"/>
  <c r="AL64" i="23" s="1"/>
  <c r="AJ329" i="21"/>
  <c r="AL76" i="23" s="1"/>
  <c r="AJ539" i="21"/>
  <c r="AL100" i="23" s="1"/>
  <c r="AL308" i="21"/>
  <c r="AL413" i="21"/>
  <c r="AL518" i="21"/>
  <c r="AL98" i="21"/>
  <c r="AL317" i="21"/>
  <c r="AL527" i="21"/>
  <c r="AL212" i="21"/>
  <c r="AL422" i="21"/>
  <c r="AL107" i="21"/>
  <c r="AL524" i="21"/>
  <c r="AL522" i="21"/>
  <c r="AL521" i="21"/>
  <c r="AL523" i="21"/>
  <c r="AL419" i="21"/>
  <c r="AL416" i="21"/>
  <c r="AL417" i="21"/>
  <c r="AL418" i="21"/>
  <c r="AK529" i="21"/>
  <c r="AK424" i="21"/>
  <c r="AK319" i="21"/>
  <c r="AK214" i="21"/>
  <c r="AK109" i="21"/>
  <c r="AK130" i="21" s="1"/>
  <c r="AM51" i="23" s="1"/>
  <c r="AL483" i="21"/>
  <c r="AL485" i="21"/>
  <c r="AL378" i="21"/>
  <c r="AL273" i="21"/>
  <c r="AL484" i="21"/>
  <c r="AL380" i="21"/>
  <c r="AL275" i="21"/>
  <c r="AL482" i="21"/>
  <c r="AL377" i="21"/>
  <c r="AL272" i="21"/>
  <c r="AL379" i="21"/>
  <c r="AL274" i="21"/>
  <c r="AJ147" i="21"/>
  <c r="AJ42" i="21"/>
  <c r="AK54" i="21"/>
  <c r="AV514" i="21" l="1" a="1"/>
  <c r="AV514" i="21" s="1"/>
  <c r="AV513" i="21" a="1"/>
  <c r="AV513" i="21" s="1"/>
  <c r="AV512" i="21" a="1"/>
  <c r="AV512" i="21" s="1"/>
  <c r="AV509" i="21" a="1"/>
  <c r="AV509" i="21" s="1"/>
  <c r="AV516" i="21" a="1"/>
  <c r="AV516" i="21" s="1"/>
  <c r="AV508" i="21" a="1"/>
  <c r="AV508" i="21" s="1"/>
  <c r="AV515" i="21" a="1"/>
  <c r="AV515" i="21" s="1"/>
  <c r="AV511" i="21" a="1"/>
  <c r="AV511" i="21" s="1"/>
  <c r="AV510" i="21" a="1"/>
  <c r="AV510" i="21" s="1"/>
  <c r="AV456" i="21" a="1"/>
  <c r="AV456" i="21" s="1"/>
  <c r="AV460" i="21" a="1"/>
  <c r="AV460" i="21" s="1"/>
  <c r="AV455" i="21" a="1"/>
  <c r="AV455" i="21" s="1"/>
  <c r="AV459" i="21" a="1"/>
  <c r="AV459" i="21" s="1"/>
  <c r="AV454" i="21" a="1"/>
  <c r="AV454" i="21" s="1"/>
  <c r="AV453" i="21" a="1"/>
  <c r="AV453" i="21" s="1"/>
  <c r="AV507" i="21" a="1"/>
  <c r="AV507" i="21" s="1"/>
  <c r="AV451" i="21" a="1"/>
  <c r="AV451" i="21" s="1"/>
  <c r="AV458" i="21" a="1"/>
  <c r="AV458" i="21" s="1"/>
  <c r="AV457" i="21" a="1"/>
  <c r="AV457" i="21" s="1"/>
  <c r="AV410" i="21" a="1"/>
  <c r="AV410" i="21" s="1"/>
  <c r="AV402" i="21" a="1"/>
  <c r="AV402" i="21" s="1"/>
  <c r="AV409" i="21" a="1"/>
  <c r="AV409" i="21" s="1"/>
  <c r="AV452" i="21" a="1"/>
  <c r="AV452" i="21" s="1"/>
  <c r="AV408" i="21" a="1"/>
  <c r="AV408" i="21" s="1"/>
  <c r="AV407" i="21" a="1"/>
  <c r="AV407" i="21" s="1"/>
  <c r="AV405" i="21" a="1"/>
  <c r="AV405" i="21" s="1"/>
  <c r="AV411" i="21" a="1"/>
  <c r="AV411" i="21" s="1"/>
  <c r="AV406" i="21" a="1"/>
  <c r="AV406" i="21" s="1"/>
  <c r="AV404" i="21" a="1"/>
  <c r="AV404" i="21" s="1"/>
  <c r="AV352" i="21" a="1"/>
  <c r="AV352" i="21" s="1"/>
  <c r="AV351" i="21" a="1"/>
  <c r="AV351" i="21" s="1"/>
  <c r="AV346" i="21" a="1"/>
  <c r="AV346" i="21" s="1"/>
  <c r="AV350" i="21" a="1"/>
  <c r="AV350" i="21" s="1"/>
  <c r="AV355" i="21" a="1"/>
  <c r="AV355" i="21" s="1"/>
  <c r="AV348" i="21" a="1"/>
  <c r="AV348" i="21" s="1"/>
  <c r="AV403" i="21" a="1"/>
  <c r="AV403" i="21" s="1"/>
  <c r="AV354" i="21" a="1"/>
  <c r="AV354" i="21" s="1"/>
  <c r="AV302" i="21" a="1"/>
  <c r="AV302" i="21" s="1"/>
  <c r="AV353" i="21" a="1"/>
  <c r="AV353" i="21" s="1"/>
  <c r="AV306" i="21" a="1"/>
  <c r="AV306" i="21" s="1"/>
  <c r="AV301" i="21" a="1"/>
  <c r="AV301" i="21" s="1"/>
  <c r="AV246" i="21" a="1"/>
  <c r="AV246" i="21" s="1"/>
  <c r="AV349" i="21" a="1"/>
  <c r="AV349" i="21" s="1"/>
  <c r="AV300" i="21" a="1"/>
  <c r="AV300" i="21" s="1"/>
  <c r="AV245" i="21" a="1"/>
  <c r="AV245" i="21" s="1"/>
  <c r="AV305" i="21" a="1"/>
  <c r="AV305" i="21" s="1"/>
  <c r="AV299" i="21" a="1"/>
  <c r="AV299" i="21" s="1"/>
  <c r="AV244" i="21" a="1"/>
  <c r="AV244" i="21" s="1"/>
  <c r="AV347" i="21" a="1"/>
  <c r="AV347" i="21" s="1"/>
  <c r="AV304" i="21" a="1"/>
  <c r="AV304" i="21" s="1"/>
  <c r="AV243" i="21" a="1"/>
  <c r="AV243" i="21" s="1"/>
  <c r="AV298" i="21" a="1"/>
  <c r="AV298" i="21" s="1"/>
  <c r="AV303" i="21" a="1"/>
  <c r="AV303" i="21" s="1"/>
  <c r="AV249" i="21" a="1"/>
  <c r="AV249" i="21" s="1"/>
  <c r="AV241" i="21" a="1"/>
  <c r="AV241" i="21" s="1"/>
  <c r="AV250" i="21" a="1"/>
  <c r="AV250" i="21" s="1"/>
  <c r="AV201" i="21" a="1"/>
  <c r="AV201" i="21" s="1"/>
  <c r="AV194" i="21" a="1"/>
  <c r="AV194" i="21" s="1"/>
  <c r="AV248" i="21" a="1"/>
  <c r="AV248" i="21" s="1"/>
  <c r="AV200" i="21" a="1"/>
  <c r="AV200" i="21" s="1"/>
  <c r="AV193" i="21" a="1"/>
  <c r="AV193" i="21" s="1"/>
  <c r="AV142" i="21" a="1"/>
  <c r="AV142" i="21" s="1"/>
  <c r="AV247" i="21" a="1"/>
  <c r="AV247" i="21" s="1"/>
  <c r="AV141" i="21" a="1"/>
  <c r="AV141" i="21" s="1"/>
  <c r="AV242" i="21" a="1"/>
  <c r="AV242" i="21" s="1"/>
  <c r="AV199" i="21" a="1"/>
  <c r="AV199" i="21" s="1"/>
  <c r="AV192" i="21" a="1"/>
  <c r="AV192" i="21" s="1"/>
  <c r="AV140" i="21" a="1"/>
  <c r="AV140" i="21" s="1"/>
  <c r="AV198" i="21" a="1"/>
  <c r="AV198" i="21" s="1"/>
  <c r="AV168" i="21"/>
  <c r="AV170" i="21"/>
  <c r="AV139" i="21" a="1"/>
  <c r="AV139" i="21" s="1"/>
  <c r="AV197" i="21" a="1"/>
  <c r="AV197" i="21" s="1"/>
  <c r="AV297" i="21" a="1"/>
  <c r="AV297" i="21" s="1"/>
  <c r="AV196" i="21" a="1"/>
  <c r="AV196" i="21" s="1"/>
  <c r="AV144" i="21" a="1"/>
  <c r="AV144" i="21" s="1"/>
  <c r="AV137" i="21" a="1"/>
  <c r="AV137" i="21" s="1"/>
  <c r="AV136" i="21" a="1"/>
  <c r="AV136" i="21" s="1"/>
  <c r="AV96" i="21" a="1"/>
  <c r="AV96" i="21" s="1"/>
  <c r="AV171" i="21"/>
  <c r="AV95" i="21" a="1"/>
  <c r="AV95" i="21" s="1"/>
  <c r="AV89" i="21" a="1"/>
  <c r="AV89" i="21" s="1"/>
  <c r="AV34" i="21" a="1"/>
  <c r="AV34" i="21" s="1"/>
  <c r="AV195" i="21" a="1"/>
  <c r="AV195" i="21" s="1"/>
  <c r="AV94" i="21" a="1"/>
  <c r="AV94" i="21" s="1"/>
  <c r="AV40" i="21" a="1"/>
  <c r="AV40" i="21" s="1"/>
  <c r="AV33" i="21" a="1"/>
  <c r="AV33" i="21" s="1"/>
  <c r="AV167" i="21"/>
  <c r="AV88" i="21" a="1"/>
  <c r="AV88" i="21" s="1"/>
  <c r="AV39" i="21" a="1"/>
  <c r="AV39" i="21" s="1"/>
  <c r="AV32" i="21" a="1"/>
  <c r="AV32" i="21" s="1"/>
  <c r="AV145" i="21" a="1"/>
  <c r="AV145" i="21" s="1"/>
  <c r="AV93" i="21" a="1"/>
  <c r="AV93" i="21" s="1"/>
  <c r="AV87" i="21" a="1"/>
  <c r="AV87" i="21" s="1"/>
  <c r="AV31" i="21" a="1"/>
  <c r="AV31" i="21" s="1"/>
  <c r="AV92" i="21" a="1"/>
  <c r="AV92" i="21" s="1"/>
  <c r="AV169" i="21"/>
  <c r="AV143" i="21" a="1"/>
  <c r="AV143" i="21" s="1"/>
  <c r="AV91" i="21" a="1"/>
  <c r="AV91" i="21" s="1"/>
  <c r="AV37" i="21" a="1"/>
  <c r="AV37" i="21" s="1"/>
  <c r="AV35" i="21" a="1"/>
  <c r="AV35" i="21" s="1"/>
  <c r="AV90" i="21" a="1"/>
  <c r="AV90" i="21" s="1"/>
  <c r="AV138" i="21" a="1"/>
  <c r="AV138" i="21" s="1"/>
  <c r="AV36" i="21" a="1"/>
  <c r="AV36" i="21" s="1"/>
  <c r="AV38" i="21" a="1"/>
  <c r="AV38" i="21" s="1"/>
  <c r="AV66" i="21"/>
  <c r="AV381" i="21"/>
  <c r="AV210" i="21"/>
  <c r="AV486" i="21"/>
  <c r="AV276" i="21"/>
  <c r="AV420" i="21"/>
  <c r="AV315" i="21"/>
  <c r="AV105" i="21"/>
  <c r="AV525" i="21"/>
  <c r="AV157" i="21" a="1"/>
  <c r="AV157" i="21" s="1"/>
  <c r="AV52" i="21" a="1"/>
  <c r="AV52" i="21" s="1"/>
  <c r="AV155" i="21" a="1"/>
  <c r="AV155" i="21" s="1"/>
  <c r="AV471" i="21" a="1"/>
  <c r="AV471" i="21" s="1"/>
  <c r="AV260" i="21" a="1"/>
  <c r="AV260" i="21" s="1"/>
  <c r="AV366" i="21" a="1"/>
  <c r="AV366" i="21" s="1"/>
  <c r="AV261" i="21" a="1"/>
  <c r="AV261" i="21" s="1"/>
  <c r="AV472" i="21" a="1"/>
  <c r="AV472" i="21" s="1"/>
  <c r="AV50" i="21" a="1"/>
  <c r="AV50" i="21" s="1"/>
  <c r="AV51" i="21" a="1"/>
  <c r="AV51" i="21" s="1"/>
  <c r="AV367" i="21" a="1"/>
  <c r="AV367" i="21" s="1"/>
  <c r="AV262" i="21" a="1"/>
  <c r="AV262" i="21" s="1"/>
  <c r="AV365" i="21" a="1"/>
  <c r="AV365" i="21" s="1"/>
  <c r="AV470" i="21" a="1"/>
  <c r="AV470" i="21" s="1"/>
  <c r="AV114" i="21"/>
  <c r="AV101" i="21"/>
  <c r="AV65" i="21"/>
  <c r="AV104" i="21"/>
  <c r="AV64" i="21"/>
  <c r="AV102" i="21"/>
  <c r="AV62" i="21"/>
  <c r="AV103" i="21"/>
  <c r="AV63" i="21"/>
  <c r="AW22" i="21"/>
  <c r="AW156" i="21" s="1" a="1"/>
  <c r="AW156" i="21" s="1"/>
  <c r="AN80" i="23"/>
  <c r="AN68" i="23"/>
  <c r="AN92" i="23"/>
  <c r="AV326" i="21"/>
  <c r="AV325" i="21"/>
  <c r="AV116" i="21"/>
  <c r="AV220" i="21"/>
  <c r="AV429" i="21"/>
  <c r="AV115" i="21"/>
  <c r="AV431" i="21"/>
  <c r="AV535" i="21"/>
  <c r="AV221" i="21"/>
  <c r="AV536" i="21"/>
  <c r="AV219" i="21"/>
  <c r="AV519" i="21"/>
  <c r="AV204" i="21"/>
  <c r="AW14" i="21"/>
  <c r="AY78" i="23"/>
  <c r="AY54" i="23"/>
  <c r="AY90" i="23"/>
  <c r="AY66" i="23"/>
  <c r="AY42" i="23"/>
  <c r="AV203" i="21"/>
  <c r="AV430" i="21"/>
  <c r="AV534" i="21"/>
  <c r="AV309" i="21"/>
  <c r="AV324" i="21"/>
  <c r="AV99" i="21"/>
  <c r="AV414" i="21"/>
  <c r="AK44" i="23"/>
  <c r="AL81" i="23"/>
  <c r="AK56" i="23"/>
  <c r="AK162" i="21"/>
  <c r="AM57" i="23" s="1"/>
  <c r="AK281" i="21"/>
  <c r="AM70" i="23" s="1"/>
  <c r="AK386" i="21"/>
  <c r="AM82" i="23" s="1"/>
  <c r="AK491" i="21"/>
  <c r="AM94" i="23" s="1"/>
  <c r="AK176" i="21"/>
  <c r="AM58" i="23" s="1"/>
  <c r="AK477" i="21"/>
  <c r="AM93" i="23" s="1"/>
  <c r="AK550" i="21"/>
  <c r="AM99" i="23" s="1"/>
  <c r="AM465" i="21"/>
  <c r="AL488" i="21"/>
  <c r="AL474" i="21"/>
  <c r="AT462" i="21"/>
  <c r="AK445" i="21"/>
  <c r="AM87" i="23" s="1"/>
  <c r="AK372" i="21"/>
  <c r="AM81" i="23" s="1"/>
  <c r="AM360" i="21"/>
  <c r="AL383" i="21"/>
  <c r="AL369" i="21"/>
  <c r="AT357" i="21"/>
  <c r="AK340" i="21"/>
  <c r="AM75" i="23" s="1"/>
  <c r="AK267" i="21"/>
  <c r="AM255" i="21"/>
  <c r="AL278" i="21"/>
  <c r="AL264" i="21"/>
  <c r="AT252" i="21"/>
  <c r="AK235" i="21"/>
  <c r="AM63" i="23" s="1"/>
  <c r="AJ150" i="21"/>
  <c r="AL173" i="21"/>
  <c r="AL159" i="21"/>
  <c r="AK71" i="21"/>
  <c r="AM46" i="23" s="1"/>
  <c r="AK57" i="21"/>
  <c r="AM45" i="23" s="1"/>
  <c r="AJ45" i="21"/>
  <c r="AX13" i="21"/>
  <c r="AU117" i="21"/>
  <c r="AU432" i="21"/>
  <c r="AU222" i="21"/>
  <c r="AU537" i="21"/>
  <c r="AU327" i="21"/>
  <c r="AM428" i="21"/>
  <c r="AM113" i="21"/>
  <c r="AM323" i="21"/>
  <c r="AM533" i="21"/>
  <c r="AM218" i="21"/>
  <c r="AM314" i="21"/>
  <c r="AM312" i="21"/>
  <c r="AM209" i="21"/>
  <c r="AM311" i="21"/>
  <c r="AM313" i="21"/>
  <c r="AM208" i="21"/>
  <c r="AM206" i="21"/>
  <c r="AM207" i="21"/>
  <c r="AL68" i="21"/>
  <c r="AK434" i="21"/>
  <c r="AM88" i="23" s="1"/>
  <c r="AK119" i="21"/>
  <c r="AM52" i="23" s="1"/>
  <c r="AK329" i="21"/>
  <c r="AM76" i="23" s="1"/>
  <c r="AK224" i="21"/>
  <c r="AM64" i="23" s="1"/>
  <c r="AK539" i="21"/>
  <c r="AM100" i="23" s="1"/>
  <c r="AM98" i="21"/>
  <c r="AM518" i="21"/>
  <c r="AM413" i="21"/>
  <c r="AM308" i="21"/>
  <c r="AM212" i="21"/>
  <c r="AM422" i="21"/>
  <c r="AM107" i="21"/>
  <c r="AM527" i="21"/>
  <c r="AM317" i="21"/>
  <c r="AM522" i="21"/>
  <c r="AM524" i="21"/>
  <c r="AM523" i="21"/>
  <c r="AM521" i="21"/>
  <c r="AM419" i="21"/>
  <c r="AM418" i="21"/>
  <c r="AM416" i="21"/>
  <c r="AM417" i="21"/>
  <c r="AL529" i="21"/>
  <c r="AL424" i="21"/>
  <c r="AL319" i="21"/>
  <c r="AL214" i="21"/>
  <c r="AL109" i="21"/>
  <c r="AL130" i="21" s="1"/>
  <c r="AN51" i="23" s="1"/>
  <c r="AM485" i="21"/>
  <c r="AM483" i="21"/>
  <c r="AM484" i="21"/>
  <c r="AM380" i="21"/>
  <c r="AM275" i="21"/>
  <c r="AM482" i="21"/>
  <c r="AM377" i="21"/>
  <c r="AM272" i="21"/>
  <c r="AM378" i="21"/>
  <c r="AM273" i="21"/>
  <c r="AM379" i="21"/>
  <c r="AM274" i="21"/>
  <c r="AK147" i="21"/>
  <c r="AK42" i="21"/>
  <c r="AL54" i="21"/>
  <c r="AW511" i="21" l="1" a="1"/>
  <c r="AW511" i="21" s="1"/>
  <c r="AW516" i="21" a="1"/>
  <c r="AW516" i="21" s="1"/>
  <c r="AW510" i="21" a="1"/>
  <c r="AW510" i="21" s="1"/>
  <c r="AW514" i="21" a="1"/>
  <c r="AW514" i="21" s="1"/>
  <c r="AW507" i="21" a="1"/>
  <c r="AW507" i="21" s="1"/>
  <c r="AW513" i="21" a="1"/>
  <c r="AW513" i="21" s="1"/>
  <c r="AW515" i="21" a="1"/>
  <c r="AW515" i="21" s="1"/>
  <c r="AW512" i="21" a="1"/>
  <c r="AW512" i="21" s="1"/>
  <c r="AW509" i="21" a="1"/>
  <c r="AW509" i="21" s="1"/>
  <c r="AW457" i="21" a="1"/>
  <c r="AW457" i="21" s="1"/>
  <c r="AW451" i="21" a="1"/>
  <c r="AW451" i="21" s="1"/>
  <c r="AW456" i="21" a="1"/>
  <c r="AW456" i="21" s="1"/>
  <c r="AW508" i="21" a="1"/>
  <c r="AW508" i="21" s="1"/>
  <c r="AW460" i="21" a="1"/>
  <c r="AW460" i="21" s="1"/>
  <c r="AW454" i="21" a="1"/>
  <c r="AW454" i="21" s="1"/>
  <c r="AW407" i="21" a="1"/>
  <c r="AW407" i="21" s="1"/>
  <c r="AW459" i="21" a="1"/>
  <c r="AW459" i="21" s="1"/>
  <c r="AW406" i="21" a="1"/>
  <c r="AW406" i="21" s="1"/>
  <c r="AW458" i="21" a="1"/>
  <c r="AW458" i="21" s="1"/>
  <c r="AW405" i="21" a="1"/>
  <c r="AW405" i="21" s="1"/>
  <c r="AW455" i="21" a="1"/>
  <c r="AW455" i="21" s="1"/>
  <c r="AW453" i="21" a="1"/>
  <c r="AW453" i="21" s="1"/>
  <c r="AW410" i="21" a="1"/>
  <c r="AW410" i="21" s="1"/>
  <c r="AW403" i="21" a="1"/>
  <c r="AW403" i="21" s="1"/>
  <c r="AW409" i="21" a="1"/>
  <c r="AW409" i="21" s="1"/>
  <c r="AW408" i="21" a="1"/>
  <c r="AW408" i="21" s="1"/>
  <c r="AW404" i="21" a="1"/>
  <c r="AW404" i="21" s="1"/>
  <c r="AW402" i="21" a="1"/>
  <c r="AW402" i="21" s="1"/>
  <c r="AW355" i="21" a="1"/>
  <c r="AW355" i="21" s="1"/>
  <c r="AW354" i="21" a="1"/>
  <c r="AW354" i="21" s="1"/>
  <c r="AW348" i="21" a="1"/>
  <c r="AW348" i="21" s="1"/>
  <c r="AW452" i="21" a="1"/>
  <c r="AW452" i="21" s="1"/>
  <c r="AW352" i="21" a="1"/>
  <c r="AW352" i="21" s="1"/>
  <c r="AW347" i="21" a="1"/>
  <c r="AW347" i="21" s="1"/>
  <c r="AW353" i="21" a="1"/>
  <c r="AW353" i="21" s="1"/>
  <c r="AW346" i="21" a="1"/>
  <c r="AW346" i="21" s="1"/>
  <c r="AW411" i="21" a="1"/>
  <c r="AW411" i="21" s="1"/>
  <c r="AW351" i="21" a="1"/>
  <c r="AW351" i="21" s="1"/>
  <c r="AW302" i="21" a="1"/>
  <c r="AW302" i="21" s="1"/>
  <c r="AW244" i="21" a="1"/>
  <c r="AW244" i="21" s="1"/>
  <c r="AW306" i="21" a="1"/>
  <c r="AW306" i="21" s="1"/>
  <c r="AW301" i="21" a="1"/>
  <c r="AW301" i="21" s="1"/>
  <c r="AW243" i="21" a="1"/>
  <c r="AW243" i="21" s="1"/>
  <c r="AW300" i="21" a="1"/>
  <c r="AW300" i="21" s="1"/>
  <c r="AW250" i="21" a="1"/>
  <c r="AW250" i="21" s="1"/>
  <c r="AW242" i="21" a="1"/>
  <c r="AW242" i="21" s="1"/>
  <c r="AW305" i="21" a="1"/>
  <c r="AW305" i="21" s="1"/>
  <c r="AW299" i="21" a="1"/>
  <c r="AW299" i="21" s="1"/>
  <c r="AW249" i="21" a="1"/>
  <c r="AW249" i="21" s="1"/>
  <c r="AW241" i="21" a="1"/>
  <c r="AW241" i="21" s="1"/>
  <c r="AW350" i="21" a="1"/>
  <c r="AW350" i="21" s="1"/>
  <c r="AW298" i="21" a="1"/>
  <c r="AW298" i="21" s="1"/>
  <c r="AW349" i="21" a="1"/>
  <c r="AW349" i="21" s="1"/>
  <c r="AW304" i="21" a="1"/>
  <c r="AW304" i="21" s="1"/>
  <c r="AW247" i="21" a="1"/>
  <c r="AW247" i="21" s="1"/>
  <c r="AW197" i="21" a="1"/>
  <c r="AW197" i="21" s="1"/>
  <c r="AW196" i="21" a="1"/>
  <c r="AW196" i="21" s="1"/>
  <c r="AW167" i="21"/>
  <c r="AW169" i="21"/>
  <c r="AW171" i="21"/>
  <c r="AW145" i="21" a="1"/>
  <c r="AW145" i="21" s="1"/>
  <c r="AW138" i="21" a="1"/>
  <c r="AW138" i="21" s="1"/>
  <c r="AW195" i="21" a="1"/>
  <c r="AW195" i="21" s="1"/>
  <c r="AW144" i="21" a="1"/>
  <c r="AW144" i="21" s="1"/>
  <c r="AW303" i="21" a="1"/>
  <c r="AW303" i="21" s="1"/>
  <c r="AW201" i="21" a="1"/>
  <c r="AW201" i="21" s="1"/>
  <c r="AW143" i="21" a="1"/>
  <c r="AW143" i="21" s="1"/>
  <c r="AW137" i="21" a="1"/>
  <c r="AW137" i="21" s="1"/>
  <c r="AW297" i="21" a="1"/>
  <c r="AW297" i="21" s="1"/>
  <c r="AW200" i="21" a="1"/>
  <c r="AW200" i="21" s="1"/>
  <c r="AW194" i="21" a="1"/>
  <c r="AW194" i="21" s="1"/>
  <c r="AW142" i="21" a="1"/>
  <c r="AW142" i="21" s="1"/>
  <c r="AW136" i="21" a="1"/>
  <c r="AW136" i="21" s="1"/>
  <c r="AW248" i="21" a="1"/>
  <c r="AW248" i="21" s="1"/>
  <c r="AW199" i="21" a="1"/>
  <c r="AW199" i="21" s="1"/>
  <c r="AW246" i="21" a="1"/>
  <c r="AW246" i="21" s="1"/>
  <c r="AW193" i="21" a="1"/>
  <c r="AW193" i="21" s="1"/>
  <c r="AW141" i="21" a="1"/>
  <c r="AW141" i="21" s="1"/>
  <c r="AW198" i="21" a="1"/>
  <c r="AW198" i="21" s="1"/>
  <c r="AW168" i="21"/>
  <c r="AW92" i="21" a="1"/>
  <c r="AW92" i="21" s="1"/>
  <c r="AW192" i="21" a="1"/>
  <c r="AW192" i="21" s="1"/>
  <c r="AW38" i="21" a="1"/>
  <c r="AW38" i="21" s="1"/>
  <c r="AW31" i="21" a="1"/>
  <c r="AW31" i="21" s="1"/>
  <c r="AW140" i="21" a="1"/>
  <c r="AW140" i="21" s="1"/>
  <c r="AW91" i="21" a="1"/>
  <c r="AW91" i="21" s="1"/>
  <c r="AW37" i="21" a="1"/>
  <c r="AW37" i="21" s="1"/>
  <c r="AW245" i="21" a="1"/>
  <c r="AW245" i="21" s="1"/>
  <c r="AW170" i="21"/>
  <c r="AW139" i="21" a="1"/>
  <c r="AW139" i="21" s="1"/>
  <c r="AW96" i="21" a="1"/>
  <c r="AW96" i="21" s="1"/>
  <c r="AW90" i="21" a="1"/>
  <c r="AW90" i="21" s="1"/>
  <c r="AW36" i="21" a="1"/>
  <c r="AW36" i="21" s="1"/>
  <c r="AW95" i="21" a="1"/>
  <c r="AW95" i="21" s="1"/>
  <c r="AW89" i="21" a="1"/>
  <c r="AW89" i="21" s="1"/>
  <c r="AW35" i="21" a="1"/>
  <c r="AW35" i="21" s="1"/>
  <c r="AW88" i="21" a="1"/>
  <c r="AW88" i="21" s="1"/>
  <c r="AW94" i="21" a="1"/>
  <c r="AW94" i="21" s="1"/>
  <c r="AW87" i="21" a="1"/>
  <c r="AW87" i="21" s="1"/>
  <c r="AW33" i="21" a="1"/>
  <c r="AW33" i="21" s="1"/>
  <c r="AW40" i="21" a="1"/>
  <c r="AW40" i="21" s="1"/>
  <c r="AW93" i="21" a="1"/>
  <c r="AW93" i="21" s="1"/>
  <c r="AW39" i="21" a="1"/>
  <c r="AW39" i="21" s="1"/>
  <c r="AW34" i="21" a="1"/>
  <c r="AW34" i="21" s="1"/>
  <c r="AW32" i="21" a="1"/>
  <c r="AW32" i="21" s="1"/>
  <c r="AW276" i="21"/>
  <c r="AW210" i="21"/>
  <c r="AW525" i="21"/>
  <c r="AW315" i="21"/>
  <c r="AW381" i="21"/>
  <c r="AW105" i="21"/>
  <c r="AW420" i="21"/>
  <c r="AW486" i="21"/>
  <c r="AW66" i="21"/>
  <c r="AW155" i="21" a="1"/>
  <c r="AW155" i="21" s="1"/>
  <c r="AW262" i="21" a="1"/>
  <c r="AW262" i="21" s="1"/>
  <c r="AW157" i="21" a="1"/>
  <c r="AW157" i="21" s="1"/>
  <c r="AW261" i="21" a="1"/>
  <c r="AW261" i="21" s="1"/>
  <c r="AW367" i="21" a="1"/>
  <c r="AW367" i="21" s="1"/>
  <c r="AW470" i="21" a="1"/>
  <c r="AW470" i="21" s="1"/>
  <c r="AW471" i="21" a="1"/>
  <c r="AW471" i="21" s="1"/>
  <c r="AW52" i="21" a="1"/>
  <c r="AW52" i="21" s="1"/>
  <c r="AW472" i="21" a="1"/>
  <c r="AW472" i="21" s="1"/>
  <c r="AW50" i="21" a="1"/>
  <c r="AW50" i="21" s="1"/>
  <c r="AW51" i="21" a="1"/>
  <c r="AW51" i="21" s="1"/>
  <c r="AW365" i="21" a="1"/>
  <c r="AW365" i="21" s="1"/>
  <c r="AW260" i="21" a="1"/>
  <c r="AW260" i="21" s="1"/>
  <c r="AW366" i="21" a="1"/>
  <c r="AW366" i="21" s="1"/>
  <c r="AW65" i="21"/>
  <c r="AW104" i="21"/>
  <c r="AW64" i="21"/>
  <c r="AW103" i="21"/>
  <c r="AW63" i="21"/>
  <c r="AW101" i="21"/>
  <c r="AW102" i="21"/>
  <c r="AW62" i="21"/>
  <c r="AX22" i="21"/>
  <c r="AX261" i="21" s="1" a="1"/>
  <c r="AX261" i="21" s="1"/>
  <c r="AO68" i="23"/>
  <c r="AO92" i="23"/>
  <c r="AO80" i="23"/>
  <c r="AW220" i="21"/>
  <c r="AW116" i="21"/>
  <c r="AW115" i="21"/>
  <c r="AW326" i="21"/>
  <c r="AW204" i="21"/>
  <c r="AW430" i="21"/>
  <c r="AW219" i="21"/>
  <c r="AW536" i="21"/>
  <c r="AW429" i="21"/>
  <c r="AW114" i="21"/>
  <c r="AW221" i="21"/>
  <c r="AW535" i="21"/>
  <c r="AW534" i="21"/>
  <c r="AW203" i="21"/>
  <c r="AW519" i="21"/>
  <c r="AW99" i="21"/>
  <c r="AW431" i="21"/>
  <c r="AW324" i="21"/>
  <c r="AW309" i="21"/>
  <c r="AX14" i="21"/>
  <c r="AZ78" i="23"/>
  <c r="AZ54" i="23"/>
  <c r="AZ90" i="23"/>
  <c r="AZ66" i="23"/>
  <c r="AZ42" i="23"/>
  <c r="AW414" i="21"/>
  <c r="AW325" i="21"/>
  <c r="AL56" i="23"/>
  <c r="AL44" i="23"/>
  <c r="AM69" i="23"/>
  <c r="AL176" i="21"/>
  <c r="AN58" i="23" s="1"/>
  <c r="AL281" i="21"/>
  <c r="AN70" i="23" s="1"/>
  <c r="AL162" i="21"/>
  <c r="AN57" i="23" s="1"/>
  <c r="AL386" i="21"/>
  <c r="AN82" i="23" s="1"/>
  <c r="AL491" i="21"/>
  <c r="AN94" i="23" s="1"/>
  <c r="AL550" i="21"/>
  <c r="AN99" i="23" s="1"/>
  <c r="AL477" i="21"/>
  <c r="AN93" i="23" s="1"/>
  <c r="AN465" i="21"/>
  <c r="AM488" i="21"/>
  <c r="AM474" i="21"/>
  <c r="AU462" i="21"/>
  <c r="AL372" i="21"/>
  <c r="AN81" i="23" s="1"/>
  <c r="AL445" i="21"/>
  <c r="AN87" i="23" s="1"/>
  <c r="AN360" i="21"/>
  <c r="AM383" i="21"/>
  <c r="AM369" i="21"/>
  <c r="AU357" i="21"/>
  <c r="AL340" i="21"/>
  <c r="AN75" i="23" s="1"/>
  <c r="AL267" i="21"/>
  <c r="AN255" i="21"/>
  <c r="AM278" i="21"/>
  <c r="AM264" i="21"/>
  <c r="AU252" i="21"/>
  <c r="AL235" i="21"/>
  <c r="AN63" i="23" s="1"/>
  <c r="AK150" i="21"/>
  <c r="AM173" i="21"/>
  <c r="AM159" i="21"/>
  <c r="AL71" i="21"/>
  <c r="AN46" i="23" s="1"/>
  <c r="AL57" i="21"/>
  <c r="AN45" i="23" s="1"/>
  <c r="AK45" i="21"/>
  <c r="AY13" i="21"/>
  <c r="AN113" i="21"/>
  <c r="AN323" i="21"/>
  <c r="AN218" i="21"/>
  <c r="AN533" i="21"/>
  <c r="AN428" i="21"/>
  <c r="AV432" i="21"/>
  <c r="AV222" i="21"/>
  <c r="AV537" i="21"/>
  <c r="AV327" i="21"/>
  <c r="AV117" i="21"/>
  <c r="AN313" i="21"/>
  <c r="AN312" i="21"/>
  <c r="AN209" i="21"/>
  <c r="AN314" i="21"/>
  <c r="AN208" i="21"/>
  <c r="AN206" i="21"/>
  <c r="AN311" i="21"/>
  <c r="AN207" i="21"/>
  <c r="AM68" i="21"/>
  <c r="AL329" i="21"/>
  <c r="AN76" i="23" s="1"/>
  <c r="AL119" i="21"/>
  <c r="AN52" i="23" s="1"/>
  <c r="AL434" i="21"/>
  <c r="AN88" i="23" s="1"/>
  <c r="AL539" i="21"/>
  <c r="AN100" i="23" s="1"/>
  <c r="AL224" i="21"/>
  <c r="AN64" i="23" s="1"/>
  <c r="AN98" i="21"/>
  <c r="AN518" i="21"/>
  <c r="AN308" i="21"/>
  <c r="AN413" i="21"/>
  <c r="AN212" i="21"/>
  <c r="AN422" i="21"/>
  <c r="AN317" i="21"/>
  <c r="AN527" i="21"/>
  <c r="AN107" i="21"/>
  <c r="AN524" i="21"/>
  <c r="AN521" i="21"/>
  <c r="AN522" i="21"/>
  <c r="AN523" i="21"/>
  <c r="AN419" i="21"/>
  <c r="AN417" i="21"/>
  <c r="AN418" i="21"/>
  <c r="AN416" i="21"/>
  <c r="AM529" i="21"/>
  <c r="AM319" i="21"/>
  <c r="AM424" i="21"/>
  <c r="AM214" i="21"/>
  <c r="AM109" i="21"/>
  <c r="AM130" i="21" s="1"/>
  <c r="AO51" i="23" s="1"/>
  <c r="AN485" i="21"/>
  <c r="AN484" i="21"/>
  <c r="AN380" i="21"/>
  <c r="AN275" i="21"/>
  <c r="AN482" i="21"/>
  <c r="AN377" i="21"/>
  <c r="AN272" i="21"/>
  <c r="AN379" i="21"/>
  <c r="AN274" i="21"/>
  <c r="AN483" i="21"/>
  <c r="AN378" i="21"/>
  <c r="AN273" i="21"/>
  <c r="AL147" i="21"/>
  <c r="AL42" i="21"/>
  <c r="AM54" i="21"/>
  <c r="AX514" i="21" l="1" a="1"/>
  <c r="AX514" i="21" s="1"/>
  <c r="AX508" i="21" a="1"/>
  <c r="AX508" i="21" s="1"/>
  <c r="AX507" i="21" a="1"/>
  <c r="AX507" i="21" s="1"/>
  <c r="AX513" i="21" a="1"/>
  <c r="AX513" i="21" s="1"/>
  <c r="AX510" i="21" a="1"/>
  <c r="AX510" i="21" s="1"/>
  <c r="AX516" i="21" a="1"/>
  <c r="AX516" i="21" s="1"/>
  <c r="AX512" i="21" a="1"/>
  <c r="AX512" i="21" s="1"/>
  <c r="AX511" i="21" a="1"/>
  <c r="AX511" i="21" s="1"/>
  <c r="AX509" i="21" a="1"/>
  <c r="AX509" i="21" s="1"/>
  <c r="AX515" i="21" a="1"/>
  <c r="AX515" i="21" s="1"/>
  <c r="AX454" i="21" a="1"/>
  <c r="AX454" i="21" s="1"/>
  <c r="AX460" i="21" a="1"/>
  <c r="AX460" i="21" s="1"/>
  <c r="AX453" i="21" a="1"/>
  <c r="AX453" i="21" s="1"/>
  <c r="AX459" i="21" a="1"/>
  <c r="AX459" i="21" s="1"/>
  <c r="AX458" i="21" a="1"/>
  <c r="AX458" i="21" s="1"/>
  <c r="AX452" i="21" a="1"/>
  <c r="AX452" i="21" s="1"/>
  <c r="AX456" i="21" a="1"/>
  <c r="AX456" i="21" s="1"/>
  <c r="AX455" i="21" a="1"/>
  <c r="AX455" i="21" s="1"/>
  <c r="AX411" i="21" a="1"/>
  <c r="AX411" i="21" s="1"/>
  <c r="AX405" i="21" a="1"/>
  <c r="AX405" i="21" s="1"/>
  <c r="AX451" i="21" a="1"/>
  <c r="AX451" i="21" s="1"/>
  <c r="AX410" i="21" a="1"/>
  <c r="AX410" i="21" s="1"/>
  <c r="AX404" i="21" a="1"/>
  <c r="AX404" i="21" s="1"/>
  <c r="AX403" i="21" a="1"/>
  <c r="AX403" i="21" s="1"/>
  <c r="AX409" i="21" a="1"/>
  <c r="AX409" i="21" s="1"/>
  <c r="AX402" i="21" a="1"/>
  <c r="AX402" i="21" s="1"/>
  <c r="AX407" i="21" a="1"/>
  <c r="AX407" i="21" s="1"/>
  <c r="AX351" i="21" a="1"/>
  <c r="AX351" i="21" s="1"/>
  <c r="AX346" i="21" a="1"/>
  <c r="AX346" i="21" s="1"/>
  <c r="AX350" i="21" a="1"/>
  <c r="AX350" i="21" s="1"/>
  <c r="AX457" i="21" a="1"/>
  <c r="AX457" i="21" s="1"/>
  <c r="AX408" i="21" a="1"/>
  <c r="AX408" i="21" s="1"/>
  <c r="AX406" i="21" a="1"/>
  <c r="AX406" i="21" s="1"/>
  <c r="AX354" i="21" a="1"/>
  <c r="AX354" i="21" s="1"/>
  <c r="AX348" i="21" a="1"/>
  <c r="AX348" i="21" s="1"/>
  <c r="AX349" i="21" a="1"/>
  <c r="AX349" i="21" s="1"/>
  <c r="AX347" i="21" a="1"/>
  <c r="AX347" i="21" s="1"/>
  <c r="AX355" i="21" a="1"/>
  <c r="AX355" i="21" s="1"/>
  <c r="AX303" i="21" a="1"/>
  <c r="AX303" i="21" s="1"/>
  <c r="AX297" i="21" a="1"/>
  <c r="AX297" i="21" s="1"/>
  <c r="AX250" i="21" a="1"/>
  <c r="AX250" i="21" s="1"/>
  <c r="AX242" i="21" a="1"/>
  <c r="AX242" i="21" s="1"/>
  <c r="AX353" i="21" a="1"/>
  <c r="AX353" i="21" s="1"/>
  <c r="AX302" i="21" a="1"/>
  <c r="AX302" i="21" s="1"/>
  <c r="AX249" i="21" a="1"/>
  <c r="AX249" i="21" s="1"/>
  <c r="AX241" i="21" a="1"/>
  <c r="AX241" i="21" s="1"/>
  <c r="AX352" i="21" a="1"/>
  <c r="AX352" i="21" s="1"/>
  <c r="AX248" i="21" a="1"/>
  <c r="AX248" i="21" s="1"/>
  <c r="AX306" i="21" a="1"/>
  <c r="AX306" i="21" s="1"/>
  <c r="AX301" i="21" a="1"/>
  <c r="AX301" i="21" s="1"/>
  <c r="AX247" i="21" a="1"/>
  <c r="AX247" i="21" s="1"/>
  <c r="AX300" i="21" a="1"/>
  <c r="AX300" i="21" s="1"/>
  <c r="AX305" i="21" a="1"/>
  <c r="AX305" i="21" s="1"/>
  <c r="AX299" i="21" a="1"/>
  <c r="AX299" i="21" s="1"/>
  <c r="AX245" i="21" a="1"/>
  <c r="AX245" i="21" s="1"/>
  <c r="AX200" i="21" a="1"/>
  <c r="AX200" i="21" s="1"/>
  <c r="AX194" i="21" a="1"/>
  <c r="AX194" i="21" s="1"/>
  <c r="AX304" i="21" a="1"/>
  <c r="AX304" i="21" s="1"/>
  <c r="AX193" i="21" a="1"/>
  <c r="AX193" i="21" s="1"/>
  <c r="AX142" i="21" a="1"/>
  <c r="AX142" i="21" s="1"/>
  <c r="AX298" i="21" a="1"/>
  <c r="AX298" i="21" s="1"/>
  <c r="AX246" i="21" a="1"/>
  <c r="AX246" i="21" s="1"/>
  <c r="AX199" i="21" a="1"/>
  <c r="AX199" i="21" s="1"/>
  <c r="AX192" i="21" a="1"/>
  <c r="AX192" i="21" s="1"/>
  <c r="AX167" i="21"/>
  <c r="AX169" i="21"/>
  <c r="AX171" i="21"/>
  <c r="AX141" i="21" a="1"/>
  <c r="AX141" i="21" s="1"/>
  <c r="AX244" i="21" a="1"/>
  <c r="AX244" i="21" s="1"/>
  <c r="AX198" i="21" a="1"/>
  <c r="AX198" i="21" s="1"/>
  <c r="AX140" i="21" a="1"/>
  <c r="AX140" i="21" s="1"/>
  <c r="AX243" i="21" a="1"/>
  <c r="AX243" i="21" s="1"/>
  <c r="AX197" i="21" a="1"/>
  <c r="AX197" i="21" s="1"/>
  <c r="AX196" i="21" a="1"/>
  <c r="AX196" i="21" s="1"/>
  <c r="AX201" i="21" a="1"/>
  <c r="AX201" i="21" s="1"/>
  <c r="AX168" i="21"/>
  <c r="AX170" i="21"/>
  <c r="AX145" i="21" a="1"/>
  <c r="AX145" i="21" s="1"/>
  <c r="AX138" i="21" a="1"/>
  <c r="AX138" i="21" s="1"/>
  <c r="AX136" i="21" a="1"/>
  <c r="AX136" i="21" s="1"/>
  <c r="AX95" i="21" a="1"/>
  <c r="AX95" i="21" s="1"/>
  <c r="AX89" i="21" a="1"/>
  <c r="AX89" i="21" s="1"/>
  <c r="AX94" i="21" a="1"/>
  <c r="AX94" i="21" s="1"/>
  <c r="AX88" i="21" a="1"/>
  <c r="AX88" i="21" s="1"/>
  <c r="AX36" i="21" a="1"/>
  <c r="AX36" i="21" s="1"/>
  <c r="AX93" i="21" a="1"/>
  <c r="AX93" i="21" s="1"/>
  <c r="AX87" i="21" a="1"/>
  <c r="AX87" i="21" s="1"/>
  <c r="AX35" i="21" a="1"/>
  <c r="AX35" i="21" s="1"/>
  <c r="AX34" i="21" a="1"/>
  <c r="AX34" i="21" s="1"/>
  <c r="AX144" i="21" a="1"/>
  <c r="AX144" i="21" s="1"/>
  <c r="AX92" i="21" a="1"/>
  <c r="AX92" i="21" s="1"/>
  <c r="AX40" i="21" a="1"/>
  <c r="AX40" i="21" s="1"/>
  <c r="AX33" i="21" a="1"/>
  <c r="AX33" i="21" s="1"/>
  <c r="AX143" i="21" a="1"/>
  <c r="AX143" i="21" s="1"/>
  <c r="AX91" i="21" a="1"/>
  <c r="AX91" i="21" s="1"/>
  <c r="AX139" i="21" a="1"/>
  <c r="AX139" i="21" s="1"/>
  <c r="AX90" i="21" a="1"/>
  <c r="AX90" i="21" s="1"/>
  <c r="AX31" i="21" a="1"/>
  <c r="AX31" i="21" s="1"/>
  <c r="AX96" i="21" a="1"/>
  <c r="AX96" i="21" s="1"/>
  <c r="AX32" i="21" a="1"/>
  <c r="AX32" i="21" s="1"/>
  <c r="AX195" i="21" a="1"/>
  <c r="AX195" i="21" s="1"/>
  <c r="AX137" i="21" a="1"/>
  <c r="AX137" i="21" s="1"/>
  <c r="AX39" i="21" a="1"/>
  <c r="AX39" i="21" s="1"/>
  <c r="AX38" i="21" a="1"/>
  <c r="AX38" i="21" s="1"/>
  <c r="AX37" i="21" a="1"/>
  <c r="AX37" i="21" s="1"/>
  <c r="AX276" i="21"/>
  <c r="AX210" i="21"/>
  <c r="AX420" i="21"/>
  <c r="AX66" i="21"/>
  <c r="AX315" i="21"/>
  <c r="AX486" i="21"/>
  <c r="AX381" i="21"/>
  <c r="AX105" i="21"/>
  <c r="AX525" i="21"/>
  <c r="AX366" i="21" a="1"/>
  <c r="AX366" i="21" s="1"/>
  <c r="AX51" i="21" a="1"/>
  <c r="AX51" i="21" s="1"/>
  <c r="AX367" i="21" a="1"/>
  <c r="AX367" i="21" s="1"/>
  <c r="AX157" i="21" a="1"/>
  <c r="AX157" i="21" s="1"/>
  <c r="AX471" i="21" a="1"/>
  <c r="AX471" i="21" s="1"/>
  <c r="AX470" i="21" a="1"/>
  <c r="AX470" i="21" s="1"/>
  <c r="AX365" i="21" a="1"/>
  <c r="AX365" i="21" s="1"/>
  <c r="AX262" i="21" a="1"/>
  <c r="AX262" i="21" s="1"/>
  <c r="AX155" i="21" a="1"/>
  <c r="AX155" i="21" s="1"/>
  <c r="AX472" i="21" a="1"/>
  <c r="AX472" i="21" s="1"/>
  <c r="AX260" i="21" a="1"/>
  <c r="AX260" i="21" s="1"/>
  <c r="AX52" i="21" a="1"/>
  <c r="AX52" i="21" s="1"/>
  <c r="AX156" i="21" a="1"/>
  <c r="AX156" i="21" s="1"/>
  <c r="AX50" i="21" a="1"/>
  <c r="AX50" i="21" s="1"/>
  <c r="AX101" i="21"/>
  <c r="AX65" i="21"/>
  <c r="AX64" i="21"/>
  <c r="AX104" i="21"/>
  <c r="AX63" i="21"/>
  <c r="AX102" i="21"/>
  <c r="AX103" i="21"/>
  <c r="AX62" i="21"/>
  <c r="AY22" i="21"/>
  <c r="AY366" i="21" s="1" a="1"/>
  <c r="AY366" i="21" s="1"/>
  <c r="AP68" i="23"/>
  <c r="AP92" i="23"/>
  <c r="AP80" i="23"/>
  <c r="AX115" i="21"/>
  <c r="AX114" i="21"/>
  <c r="AX430" i="21"/>
  <c r="AX116" i="21"/>
  <c r="AX429" i="21"/>
  <c r="AX221" i="21"/>
  <c r="AX534" i="21"/>
  <c r="AX219" i="21"/>
  <c r="AX324" i="21"/>
  <c r="AX220" i="21"/>
  <c r="AX204" i="21"/>
  <c r="AX309" i="21"/>
  <c r="AX326" i="21"/>
  <c r="AX536" i="21"/>
  <c r="AX325" i="21"/>
  <c r="AX431" i="21"/>
  <c r="AX519" i="21"/>
  <c r="AX414" i="21"/>
  <c r="AX99" i="21"/>
  <c r="AX535" i="21"/>
  <c r="AX203" i="21"/>
  <c r="AY14" i="21"/>
  <c r="BA78" i="23"/>
  <c r="BA54" i="23"/>
  <c r="BA90" i="23"/>
  <c r="BA66" i="23"/>
  <c r="BA42" i="23"/>
  <c r="AM56" i="23"/>
  <c r="AN69" i="23"/>
  <c r="AM44" i="23"/>
  <c r="AM162" i="21"/>
  <c r="AO57" i="23" s="1"/>
  <c r="AM281" i="21"/>
  <c r="AO70" i="23" s="1"/>
  <c r="AM386" i="21"/>
  <c r="AO82" i="23" s="1"/>
  <c r="AM176" i="21"/>
  <c r="AO58" i="23" s="1"/>
  <c r="AM491" i="21"/>
  <c r="AO94" i="23" s="1"/>
  <c r="AM550" i="21"/>
  <c r="AO99" i="23" s="1"/>
  <c r="AM477" i="21"/>
  <c r="AO93" i="23" s="1"/>
  <c r="AO465" i="21"/>
  <c r="AN488" i="21"/>
  <c r="AN474" i="21"/>
  <c r="AV462" i="21"/>
  <c r="AM445" i="21"/>
  <c r="AO87" i="23" s="1"/>
  <c r="AM372" i="21"/>
  <c r="AO360" i="21"/>
  <c r="AN383" i="21"/>
  <c r="AN369" i="21"/>
  <c r="AV357" i="21"/>
  <c r="AM340" i="21"/>
  <c r="AO75" i="23" s="1"/>
  <c r="AM267" i="21"/>
  <c r="AO255" i="21"/>
  <c r="AN278" i="21"/>
  <c r="AN264" i="21"/>
  <c r="AV252" i="21"/>
  <c r="AM235" i="21"/>
  <c r="AO63" i="23" s="1"/>
  <c r="AL150" i="21"/>
  <c r="AN173" i="21"/>
  <c r="AN159" i="21"/>
  <c r="AM71" i="21"/>
  <c r="AO46" i="23" s="1"/>
  <c r="AM57" i="21"/>
  <c r="AO45" i="23" s="1"/>
  <c r="AL45" i="21"/>
  <c r="AZ13" i="21"/>
  <c r="AW432" i="21"/>
  <c r="AW222" i="21"/>
  <c r="AW537" i="21"/>
  <c r="AW327" i="21"/>
  <c r="AW117" i="21"/>
  <c r="AO533" i="21"/>
  <c r="AO428" i="21"/>
  <c r="AO113" i="21"/>
  <c r="AO218" i="21"/>
  <c r="AO323" i="21"/>
  <c r="AO314" i="21"/>
  <c r="AO312" i="21"/>
  <c r="AO209" i="21"/>
  <c r="AO311" i="21"/>
  <c r="AO313" i="21"/>
  <c r="AO206" i="21"/>
  <c r="AO208" i="21"/>
  <c r="AO207" i="21"/>
  <c r="AO518" i="21"/>
  <c r="AN68" i="21"/>
  <c r="AM434" i="21"/>
  <c r="AO88" i="23" s="1"/>
  <c r="AM539" i="21"/>
  <c r="AO100" i="23" s="1"/>
  <c r="AM224" i="21"/>
  <c r="AO64" i="23" s="1"/>
  <c r="AM329" i="21"/>
  <c r="AO76" i="23" s="1"/>
  <c r="AM119" i="21"/>
  <c r="AO52" i="23" s="1"/>
  <c r="AO98" i="21"/>
  <c r="AO413" i="21"/>
  <c r="AO308" i="21"/>
  <c r="AO212" i="21"/>
  <c r="AO422" i="21"/>
  <c r="AO317" i="21"/>
  <c r="AO527" i="21"/>
  <c r="AO107" i="21"/>
  <c r="AO524" i="21"/>
  <c r="AO521" i="21"/>
  <c r="AO523" i="21"/>
  <c r="AO522" i="21"/>
  <c r="AO419" i="21"/>
  <c r="AO417" i="21"/>
  <c r="AO416" i="21"/>
  <c r="AO418" i="21"/>
  <c r="AN529" i="21"/>
  <c r="AN319" i="21"/>
  <c r="AN424" i="21"/>
  <c r="AN109" i="21"/>
  <c r="AN130" i="21" s="1"/>
  <c r="AP51" i="23" s="1"/>
  <c r="AN214" i="21"/>
  <c r="AN235" i="21" s="1"/>
  <c r="AP63" i="23" s="1"/>
  <c r="AO482" i="21"/>
  <c r="AO377" i="21"/>
  <c r="AO272" i="21"/>
  <c r="AO379" i="21"/>
  <c r="AO274" i="21"/>
  <c r="AO484" i="21"/>
  <c r="AO275" i="21"/>
  <c r="AO485" i="21"/>
  <c r="AO378" i="21"/>
  <c r="AO273" i="21"/>
  <c r="AO483" i="21"/>
  <c r="AO380" i="21"/>
  <c r="AM147" i="21"/>
  <c r="AM42" i="21"/>
  <c r="AN54" i="21"/>
  <c r="AY511" i="21" l="1" a="1"/>
  <c r="AY511" i="21" s="1"/>
  <c r="AY516" i="21" a="1"/>
  <c r="AY516" i="21" s="1"/>
  <c r="AY510" i="21" a="1"/>
  <c r="AY510" i="21" s="1"/>
  <c r="AY509" i="21" a="1"/>
  <c r="AY509" i="21" s="1"/>
  <c r="AY513" i="21" a="1"/>
  <c r="AY513" i="21" s="1"/>
  <c r="AY507" i="21" a="1"/>
  <c r="AY507" i="21" s="1"/>
  <c r="AY512" i="21" a="1"/>
  <c r="AY512" i="21" s="1"/>
  <c r="AY515" i="21" a="1"/>
  <c r="AY515" i="21" s="1"/>
  <c r="AY508" i="21" a="1"/>
  <c r="AY508" i="21" s="1"/>
  <c r="AY457" i="21" a="1"/>
  <c r="AY457" i="21" s="1"/>
  <c r="AY456" i="21" a="1"/>
  <c r="AY456" i="21" s="1"/>
  <c r="AY455" i="21" a="1"/>
  <c r="AY455" i="21" s="1"/>
  <c r="AY514" i="21" a="1"/>
  <c r="AY514" i="21" s="1"/>
  <c r="AY460" i="21" a="1"/>
  <c r="AY460" i="21" s="1"/>
  <c r="AY454" i="21" a="1"/>
  <c r="AY454" i="21" s="1"/>
  <c r="AY459" i="21" a="1"/>
  <c r="AY459" i="21" s="1"/>
  <c r="AY452" i="21" a="1"/>
  <c r="AY452" i="21" s="1"/>
  <c r="AY408" i="21" a="1"/>
  <c r="AY408" i="21" s="1"/>
  <c r="AY407" i="21" a="1"/>
  <c r="AY407" i="21" s="1"/>
  <c r="AY458" i="21" a="1"/>
  <c r="AY458" i="21" s="1"/>
  <c r="AY406" i="21" a="1"/>
  <c r="AY406" i="21" s="1"/>
  <c r="AY453" i="21" a="1"/>
  <c r="AY453" i="21" s="1"/>
  <c r="AY405" i="21" a="1"/>
  <c r="AY405" i="21" s="1"/>
  <c r="AY451" i="21" a="1"/>
  <c r="AY451" i="21" s="1"/>
  <c r="AY411" i="21" a="1"/>
  <c r="AY411" i="21" s="1"/>
  <c r="AY409" i="21" a="1"/>
  <c r="AY409" i="21" s="1"/>
  <c r="AY404" i="21" a="1"/>
  <c r="AY404" i="21" s="1"/>
  <c r="AY353" i="21" a="1"/>
  <c r="AY353" i="21" s="1"/>
  <c r="AY348" i="21" a="1"/>
  <c r="AY348" i="21" s="1"/>
  <c r="AY403" i="21" a="1"/>
  <c r="AY403" i="21" s="1"/>
  <c r="AY352" i="21" a="1"/>
  <c r="AY352" i="21" s="1"/>
  <c r="AY347" i="21" a="1"/>
  <c r="AY347" i="21" s="1"/>
  <c r="AY402" i="21" a="1"/>
  <c r="AY402" i="21" s="1"/>
  <c r="AY346" i="21" a="1"/>
  <c r="AY346" i="21" s="1"/>
  <c r="AY351" i="21" a="1"/>
  <c r="AY351" i="21" s="1"/>
  <c r="AY355" i="21" a="1"/>
  <c r="AY355" i="21" s="1"/>
  <c r="AY354" i="21" a="1"/>
  <c r="AY354" i="21" s="1"/>
  <c r="AY350" i="21" a="1"/>
  <c r="AY350" i="21" s="1"/>
  <c r="AY349" i="21" a="1"/>
  <c r="AY349" i="21" s="1"/>
  <c r="AY410" i="21" a="1"/>
  <c r="AY410" i="21" s="1"/>
  <c r="AY299" i="21" a="1"/>
  <c r="AY299" i="21" s="1"/>
  <c r="AY304" i="21" a="1"/>
  <c r="AY304" i="21" s="1"/>
  <c r="AY298" i="21" a="1"/>
  <c r="AY298" i="21" s="1"/>
  <c r="AY248" i="21" a="1"/>
  <c r="AY248" i="21" s="1"/>
  <c r="AY303" i="21" a="1"/>
  <c r="AY303" i="21" s="1"/>
  <c r="AY297" i="21" a="1"/>
  <c r="AY297" i="21" s="1"/>
  <c r="AY247" i="21" a="1"/>
  <c r="AY247" i="21" s="1"/>
  <c r="AY302" i="21" a="1"/>
  <c r="AY302" i="21" s="1"/>
  <c r="AY246" i="21" a="1"/>
  <c r="AY246" i="21" s="1"/>
  <c r="AY301" i="21" a="1"/>
  <c r="AY301" i="21" s="1"/>
  <c r="AY245" i="21" a="1"/>
  <c r="AY245" i="21" s="1"/>
  <c r="AY306" i="21" a="1"/>
  <c r="AY306" i="21" s="1"/>
  <c r="AY300" i="21" a="1"/>
  <c r="AY300" i="21" s="1"/>
  <c r="AY243" i="21" a="1"/>
  <c r="AY243" i="21" s="1"/>
  <c r="AY242" i="21" a="1"/>
  <c r="AY242" i="21" s="1"/>
  <c r="AY196" i="21" a="1"/>
  <c r="AY196" i="21" s="1"/>
  <c r="AY241" i="21" a="1"/>
  <c r="AY241" i="21" s="1"/>
  <c r="AY195" i="21" a="1"/>
  <c r="AY195" i="21" s="1"/>
  <c r="AY139" i="21" a="1"/>
  <c r="AY139" i="21" s="1"/>
  <c r="AY138" i="21" a="1"/>
  <c r="AY138" i="21" s="1"/>
  <c r="AY201" i="21" a="1"/>
  <c r="AY201" i="21" s="1"/>
  <c r="AY194" i="21" a="1"/>
  <c r="AY194" i="21" s="1"/>
  <c r="AY167" i="21"/>
  <c r="AY169" i="21"/>
  <c r="AY171" i="21"/>
  <c r="AY145" i="21" a="1"/>
  <c r="AY145" i="21" s="1"/>
  <c r="AY200" i="21" a="1"/>
  <c r="AY200" i="21" s="1"/>
  <c r="AY193" i="21" a="1"/>
  <c r="AY193" i="21" s="1"/>
  <c r="AY144" i="21" a="1"/>
  <c r="AY144" i="21" s="1"/>
  <c r="AY137" i="21" a="1"/>
  <c r="AY137" i="21" s="1"/>
  <c r="AY250" i="21" a="1"/>
  <c r="AY250" i="21" s="1"/>
  <c r="AY199" i="21" a="1"/>
  <c r="AY199" i="21" s="1"/>
  <c r="AY192" i="21" a="1"/>
  <c r="AY192" i="21" s="1"/>
  <c r="AY249" i="21" a="1"/>
  <c r="AY249" i="21" s="1"/>
  <c r="AY198" i="21" a="1"/>
  <c r="AY198" i="21" s="1"/>
  <c r="AY142" i="21" a="1"/>
  <c r="AY142" i="21" s="1"/>
  <c r="AY143" i="21" a="1"/>
  <c r="AY143" i="21" s="1"/>
  <c r="AY92" i="21" a="1"/>
  <c r="AY92" i="21" s="1"/>
  <c r="AY168" i="21"/>
  <c r="AY141" i="21" a="1"/>
  <c r="AY141" i="21" s="1"/>
  <c r="AY91" i="21" a="1"/>
  <c r="AY91" i="21" s="1"/>
  <c r="AY33" i="21" a="1"/>
  <c r="AY33" i="21" s="1"/>
  <c r="AY244" i="21" a="1"/>
  <c r="AY244" i="21" s="1"/>
  <c r="AY140" i="21" a="1"/>
  <c r="AY140" i="21" s="1"/>
  <c r="AY40" i="21" a="1"/>
  <c r="AY40" i="21" s="1"/>
  <c r="AY32" i="21" a="1"/>
  <c r="AY32" i="21" s="1"/>
  <c r="AY136" i="21" a="1"/>
  <c r="AY136" i="21" s="1"/>
  <c r="AY96" i="21" a="1"/>
  <c r="AY96" i="21" s="1"/>
  <c r="AY90" i="21" a="1"/>
  <c r="AY90" i="21" s="1"/>
  <c r="AY39" i="21" a="1"/>
  <c r="AY39" i="21" s="1"/>
  <c r="AY31" i="21" a="1"/>
  <c r="AY31" i="21" s="1"/>
  <c r="AY170" i="21"/>
  <c r="AY89" i="21" a="1"/>
  <c r="AY89" i="21" s="1"/>
  <c r="AY38" i="21" a="1"/>
  <c r="AY38" i="21" s="1"/>
  <c r="AY305" i="21" a="1"/>
  <c r="AY305" i="21" s="1"/>
  <c r="AY197" i="21" a="1"/>
  <c r="AY197" i="21" s="1"/>
  <c r="AY95" i="21" a="1"/>
  <c r="AY95" i="21" s="1"/>
  <c r="AY88" i="21" a="1"/>
  <c r="AY88" i="21" s="1"/>
  <c r="AY94" i="21" a="1"/>
  <c r="AY94" i="21" s="1"/>
  <c r="AY87" i="21" a="1"/>
  <c r="AY87" i="21" s="1"/>
  <c r="AY36" i="21" a="1"/>
  <c r="AY36" i="21" s="1"/>
  <c r="AY37" i="21" a="1"/>
  <c r="AY37" i="21" s="1"/>
  <c r="AY35" i="21" a="1"/>
  <c r="AY35" i="21" s="1"/>
  <c r="AY34" i="21" a="1"/>
  <c r="AY34" i="21" s="1"/>
  <c r="AY93" i="21" a="1"/>
  <c r="AY93" i="21" s="1"/>
  <c r="AY276" i="21"/>
  <c r="AY105" i="21"/>
  <c r="AY315" i="21"/>
  <c r="AY381" i="21"/>
  <c r="AY420" i="21"/>
  <c r="AY486" i="21"/>
  <c r="AY66" i="21"/>
  <c r="AY210" i="21"/>
  <c r="AY525" i="21"/>
  <c r="AY157" i="21" a="1"/>
  <c r="AY157" i="21" s="1"/>
  <c r="AY367" i="21" a="1"/>
  <c r="AY367" i="21" s="1"/>
  <c r="AY470" i="21" a="1"/>
  <c r="AY470" i="21" s="1"/>
  <c r="AY156" i="21" a="1"/>
  <c r="AY156" i="21" s="1"/>
  <c r="AY365" i="21" a="1"/>
  <c r="AY365" i="21" s="1"/>
  <c r="AY472" i="21" a="1"/>
  <c r="AY472" i="21" s="1"/>
  <c r="AY155" i="21" a="1"/>
  <c r="AY155" i="21" s="1"/>
  <c r="AY471" i="21" a="1"/>
  <c r="AY471" i="21" s="1"/>
  <c r="AY262" i="21" a="1"/>
  <c r="AY262" i="21" s="1"/>
  <c r="AY50" i="21" a="1"/>
  <c r="AY50" i="21" s="1"/>
  <c r="AY261" i="21" a="1"/>
  <c r="AY261" i="21" s="1"/>
  <c r="AY51" i="21" a="1"/>
  <c r="AY51" i="21" s="1"/>
  <c r="AY260" i="21" a="1"/>
  <c r="AY260" i="21" s="1"/>
  <c r="AY52" i="21" a="1"/>
  <c r="AY52" i="21" s="1"/>
  <c r="AY220" i="21"/>
  <c r="AY102" i="21"/>
  <c r="AY101" i="21"/>
  <c r="AY65" i="21"/>
  <c r="AY64" i="21"/>
  <c r="AY103" i="21"/>
  <c r="AY62" i="21"/>
  <c r="AY104" i="21"/>
  <c r="AY63" i="21"/>
  <c r="AZ22" i="21"/>
  <c r="AZ472" i="21" s="1" a="1"/>
  <c r="AZ472" i="21" s="1"/>
  <c r="AQ92" i="23"/>
  <c r="AQ68" i="23"/>
  <c r="AQ80" i="23"/>
  <c r="AY114" i="21"/>
  <c r="AY429" i="21"/>
  <c r="AY326" i="21"/>
  <c r="AY324" i="21"/>
  <c r="AY221" i="21"/>
  <c r="AY309" i="21"/>
  <c r="AY116" i="21"/>
  <c r="AY325" i="21"/>
  <c r="AY431" i="21"/>
  <c r="AY115" i="21"/>
  <c r="AY534" i="21"/>
  <c r="AY219" i="21"/>
  <c r="AY536" i="21"/>
  <c r="AY99" i="21"/>
  <c r="AY519" i="21"/>
  <c r="AZ14" i="21"/>
  <c r="BB78" i="23"/>
  <c r="BB90" i="23"/>
  <c r="BB66" i="23"/>
  <c r="BB42" i="23"/>
  <c r="BB54" i="23"/>
  <c r="AY204" i="21"/>
  <c r="AY535" i="21"/>
  <c r="AY203" i="21"/>
  <c r="AY430" i="21"/>
  <c r="AY414" i="21"/>
  <c r="AN56" i="23"/>
  <c r="AO69" i="23"/>
  <c r="AN44" i="23"/>
  <c r="AO81" i="23"/>
  <c r="AN162" i="21"/>
  <c r="AP57" i="23" s="1"/>
  <c r="AN176" i="21"/>
  <c r="AP58" i="23" s="1"/>
  <c r="AN281" i="21"/>
  <c r="AP70" i="23" s="1"/>
  <c r="AN386" i="21"/>
  <c r="AP82" i="23" s="1"/>
  <c r="AN491" i="21"/>
  <c r="AP94" i="23" s="1"/>
  <c r="AN550" i="21"/>
  <c r="AP99" i="23" s="1"/>
  <c r="AN477" i="21"/>
  <c r="AP93" i="23" s="1"/>
  <c r="AP465" i="21"/>
  <c r="AO488" i="21"/>
  <c r="AO474" i="21"/>
  <c r="AW462" i="21"/>
  <c r="AN445" i="21"/>
  <c r="AP87" i="23" s="1"/>
  <c r="AN372" i="21"/>
  <c r="AO383" i="21"/>
  <c r="AP360" i="21"/>
  <c r="AO369" i="21"/>
  <c r="AW357" i="21"/>
  <c r="AN340" i="21"/>
  <c r="AP75" i="23" s="1"/>
  <c r="AN267" i="21"/>
  <c r="AP69" i="23" s="1"/>
  <c r="AP255" i="21"/>
  <c r="AO264" i="21"/>
  <c r="AO278" i="21"/>
  <c r="AW252" i="21"/>
  <c r="AM150" i="21"/>
  <c r="AO173" i="21"/>
  <c r="AO159" i="21"/>
  <c r="AN71" i="21"/>
  <c r="AP46" i="23" s="1"/>
  <c r="AN57" i="21"/>
  <c r="AP45" i="23" s="1"/>
  <c r="AM45" i="21"/>
  <c r="BA13" i="21"/>
  <c r="AX432" i="21"/>
  <c r="AX222" i="21"/>
  <c r="AX537" i="21"/>
  <c r="AX327" i="21"/>
  <c r="AX117" i="21"/>
  <c r="AP533" i="21"/>
  <c r="AP218" i="21"/>
  <c r="AP113" i="21"/>
  <c r="AP323" i="21"/>
  <c r="AP428" i="21"/>
  <c r="AP314" i="21"/>
  <c r="AP312" i="21"/>
  <c r="AP209" i="21"/>
  <c r="AP311" i="21"/>
  <c r="AP208" i="21"/>
  <c r="AP313" i="21"/>
  <c r="AP206" i="21"/>
  <c r="AP207" i="21"/>
  <c r="AO68" i="21"/>
  <c r="AN434" i="21"/>
  <c r="AP88" i="23" s="1"/>
  <c r="AN119" i="21"/>
  <c r="AP52" i="23" s="1"/>
  <c r="AN224" i="21"/>
  <c r="AP64" i="23" s="1"/>
  <c r="AN329" i="21"/>
  <c r="AP76" i="23" s="1"/>
  <c r="AN539" i="21"/>
  <c r="AP100" i="23" s="1"/>
  <c r="AP518" i="21"/>
  <c r="AP308" i="21"/>
  <c r="AP98" i="21"/>
  <c r="AP413" i="21"/>
  <c r="AP212" i="21"/>
  <c r="AP422" i="21"/>
  <c r="AP317" i="21"/>
  <c r="AP527" i="21"/>
  <c r="AP107" i="21"/>
  <c r="AP521" i="21"/>
  <c r="AP523" i="21"/>
  <c r="AP524" i="21"/>
  <c r="AP522" i="21"/>
  <c r="AP417" i="21"/>
  <c r="AP416" i="21"/>
  <c r="AP418" i="21"/>
  <c r="AP419" i="21"/>
  <c r="AO529" i="21"/>
  <c r="AO550" i="21" s="1"/>
  <c r="AQ99" i="23" s="1"/>
  <c r="AO319" i="21"/>
  <c r="AO424" i="21"/>
  <c r="AO109" i="21"/>
  <c r="AO130" i="21" s="1"/>
  <c r="AQ51" i="23" s="1"/>
  <c r="AO214" i="21"/>
  <c r="AP482" i="21"/>
  <c r="AP272" i="21"/>
  <c r="AP379" i="21"/>
  <c r="AP274" i="21"/>
  <c r="AP485" i="21"/>
  <c r="AP378" i="21"/>
  <c r="AP273" i="21"/>
  <c r="AP483" i="21"/>
  <c r="AP377" i="21"/>
  <c r="AP484" i="21"/>
  <c r="AP380" i="21"/>
  <c r="AP275" i="21"/>
  <c r="AN147" i="21"/>
  <c r="AN42" i="21"/>
  <c r="AO54" i="21"/>
  <c r="AZ507" i="21" l="1" a="1"/>
  <c r="AZ507" i="21" s="1"/>
  <c r="AZ513" i="21" a="1"/>
  <c r="AZ513" i="21" s="1"/>
  <c r="AZ512" i="21" a="1"/>
  <c r="AZ512" i="21" s="1"/>
  <c r="AZ516" i="21" a="1"/>
  <c r="AZ516" i="21" s="1"/>
  <c r="AZ515" i="21" a="1"/>
  <c r="AZ515" i="21" s="1"/>
  <c r="AZ509" i="21" a="1"/>
  <c r="AZ509" i="21" s="1"/>
  <c r="AZ510" i="21" a="1"/>
  <c r="AZ510" i="21" s="1"/>
  <c r="AZ508" i="21" a="1"/>
  <c r="AZ508" i="21" s="1"/>
  <c r="AZ511" i="21" a="1"/>
  <c r="AZ511" i="21" s="1"/>
  <c r="AZ460" i="21" a="1"/>
  <c r="AZ460" i="21" s="1"/>
  <c r="AZ452" i="21" a="1"/>
  <c r="AZ452" i="21" s="1"/>
  <c r="AZ459" i="21" a="1"/>
  <c r="AZ459" i="21" s="1"/>
  <c r="AZ451" i="21" a="1"/>
  <c r="AZ451" i="21" s="1"/>
  <c r="AZ514" i="21" a="1"/>
  <c r="AZ514" i="21" s="1"/>
  <c r="AZ458" i="21" a="1"/>
  <c r="AZ458" i="21" s="1"/>
  <c r="AZ457" i="21" a="1"/>
  <c r="AZ457" i="21" s="1"/>
  <c r="AZ455" i="21" a="1"/>
  <c r="AZ455" i="21" s="1"/>
  <c r="AZ453" i="21" a="1"/>
  <c r="AZ453" i="21" s="1"/>
  <c r="AZ406" i="21" a="1"/>
  <c r="AZ406" i="21" s="1"/>
  <c r="AZ405" i="21" a="1"/>
  <c r="AZ405" i="21" s="1"/>
  <c r="AZ411" i="21" a="1"/>
  <c r="AZ411" i="21" s="1"/>
  <c r="AZ404" i="21" a="1"/>
  <c r="AZ404" i="21" s="1"/>
  <c r="AZ410" i="21" a="1"/>
  <c r="AZ410" i="21" s="1"/>
  <c r="AZ403" i="21" a="1"/>
  <c r="AZ403" i="21" s="1"/>
  <c r="AZ456" i="21" a="1"/>
  <c r="AZ456" i="21" s="1"/>
  <c r="AZ409" i="21" a="1"/>
  <c r="AZ409" i="21" s="1"/>
  <c r="AZ355" i="21" a="1"/>
  <c r="AZ355" i="21" s="1"/>
  <c r="AZ354" i="21" a="1"/>
  <c r="AZ354" i="21" s="1"/>
  <c r="AZ349" i="21" a="1"/>
  <c r="AZ349" i="21" s="1"/>
  <c r="AZ454" i="21" a="1"/>
  <c r="AZ454" i="21" s="1"/>
  <c r="AZ348" i="21" a="1"/>
  <c r="AZ348" i="21" s="1"/>
  <c r="AZ408" i="21" a="1"/>
  <c r="AZ408" i="21" s="1"/>
  <c r="AZ353" i="21" a="1"/>
  <c r="AZ353" i="21" s="1"/>
  <c r="AZ407" i="21" a="1"/>
  <c r="AZ407" i="21" s="1"/>
  <c r="AZ402" i="21" a="1"/>
  <c r="AZ402" i="21" s="1"/>
  <c r="AZ351" i="21" a="1"/>
  <c r="AZ351" i="21" s="1"/>
  <c r="AZ346" i="21" a="1"/>
  <c r="AZ346" i="21" s="1"/>
  <c r="AZ347" i="21" a="1"/>
  <c r="AZ347" i="21" s="1"/>
  <c r="AZ305" i="21" a="1"/>
  <c r="AZ305" i="21" s="1"/>
  <c r="AZ299" i="21" a="1"/>
  <c r="AZ299" i="21" s="1"/>
  <c r="AZ304" i="21" a="1"/>
  <c r="AZ304" i="21" s="1"/>
  <c r="AZ246" i="21" a="1"/>
  <c r="AZ246" i="21" s="1"/>
  <c r="AZ298" i="21" a="1"/>
  <c r="AZ298" i="21" s="1"/>
  <c r="AZ245" i="21" a="1"/>
  <c r="AZ245" i="21" s="1"/>
  <c r="AZ303" i="21" a="1"/>
  <c r="AZ303" i="21" s="1"/>
  <c r="AZ244" i="21" a="1"/>
  <c r="AZ244" i="21" s="1"/>
  <c r="AZ302" i="21" a="1"/>
  <c r="AZ302" i="21" s="1"/>
  <c r="AZ297" i="21" a="1"/>
  <c r="AZ297" i="21" s="1"/>
  <c r="AZ243" i="21" a="1"/>
  <c r="AZ243" i="21" s="1"/>
  <c r="AZ301" i="21" a="1"/>
  <c r="AZ301" i="21" s="1"/>
  <c r="AZ352" i="21" a="1"/>
  <c r="AZ352" i="21" s="1"/>
  <c r="AZ300" i="21" a="1"/>
  <c r="AZ300" i="21" s="1"/>
  <c r="AZ249" i="21" a="1"/>
  <c r="AZ249" i="21" s="1"/>
  <c r="AZ241" i="21" a="1"/>
  <c r="AZ241" i="21" s="1"/>
  <c r="AZ199" i="21" a="1"/>
  <c r="AZ199" i="21" s="1"/>
  <c r="AZ193" i="21" a="1"/>
  <c r="AZ193" i="21" s="1"/>
  <c r="AZ250" i="21" a="1"/>
  <c r="AZ250" i="21" s="1"/>
  <c r="AZ198" i="21" a="1"/>
  <c r="AZ198" i="21" s="1"/>
  <c r="AZ192" i="21" a="1"/>
  <c r="AZ192" i="21" s="1"/>
  <c r="AZ143" i="21" a="1"/>
  <c r="AZ143" i="21" s="1"/>
  <c r="AZ136" i="21" a="1"/>
  <c r="AZ136" i="21" s="1"/>
  <c r="AZ248" i="21" a="1"/>
  <c r="AZ248" i="21" s="1"/>
  <c r="AZ197" i="21" a="1"/>
  <c r="AZ197" i="21" s="1"/>
  <c r="AZ142" i="21" a="1"/>
  <c r="AZ142" i="21" s="1"/>
  <c r="AZ350" i="21" a="1"/>
  <c r="AZ350" i="21" s="1"/>
  <c r="AZ247" i="21" a="1"/>
  <c r="AZ247" i="21" s="1"/>
  <c r="AZ141" i="21" a="1"/>
  <c r="AZ141" i="21" s="1"/>
  <c r="AZ242" i="21" a="1"/>
  <c r="AZ242" i="21" s="1"/>
  <c r="AZ196" i="21" a="1"/>
  <c r="AZ196" i="21" s="1"/>
  <c r="AZ167" i="21"/>
  <c r="AZ169" i="21"/>
  <c r="AZ171" i="21"/>
  <c r="AZ140" i="21" a="1"/>
  <c r="AZ140" i="21" s="1"/>
  <c r="AZ306" i="21" a="1"/>
  <c r="AZ306" i="21" s="1"/>
  <c r="AZ201" i="21" a="1"/>
  <c r="AZ201" i="21" s="1"/>
  <c r="AZ195" i="21" a="1"/>
  <c r="AZ195" i="21" s="1"/>
  <c r="AZ145" i="21" a="1"/>
  <c r="AZ145" i="21" s="1"/>
  <c r="AZ139" i="21" a="1"/>
  <c r="AZ139" i="21" s="1"/>
  <c r="AZ96" i="21" a="1"/>
  <c r="AZ96" i="21" s="1"/>
  <c r="AZ95" i="21" a="1"/>
  <c r="AZ95" i="21" s="1"/>
  <c r="AZ88" i="21" a="1"/>
  <c r="AZ88" i="21" s="1"/>
  <c r="AZ37" i="21" a="1"/>
  <c r="AZ37" i="21" s="1"/>
  <c r="AZ168" i="21"/>
  <c r="AZ94" i="21" a="1"/>
  <c r="AZ94" i="21" s="1"/>
  <c r="AZ87" i="21" a="1"/>
  <c r="AZ87" i="21" s="1"/>
  <c r="AZ36" i="21" a="1"/>
  <c r="AZ36" i="21" s="1"/>
  <c r="AZ34" i="21" a="1"/>
  <c r="AZ34" i="21" s="1"/>
  <c r="AZ200" i="21" a="1"/>
  <c r="AZ200" i="21" s="1"/>
  <c r="AZ144" i="21" a="1"/>
  <c r="AZ144" i="21" s="1"/>
  <c r="AZ93" i="21" a="1"/>
  <c r="AZ93" i="21" s="1"/>
  <c r="AZ35" i="21" a="1"/>
  <c r="AZ35" i="21" s="1"/>
  <c r="AZ194" i="21" a="1"/>
  <c r="AZ194" i="21" s="1"/>
  <c r="AZ92" i="21" a="1"/>
  <c r="AZ92" i="21" s="1"/>
  <c r="AZ170" i="21"/>
  <c r="AZ91" i="21" a="1"/>
  <c r="AZ91" i="21" s="1"/>
  <c r="AZ138" i="21" a="1"/>
  <c r="AZ138" i="21" s="1"/>
  <c r="AZ90" i="21" a="1"/>
  <c r="AZ90" i="21" s="1"/>
  <c r="AZ40" i="21" a="1"/>
  <c r="AZ40" i="21" s="1"/>
  <c r="AZ33" i="21" a="1"/>
  <c r="AZ33" i="21" s="1"/>
  <c r="AZ32" i="21" a="1"/>
  <c r="AZ32" i="21" s="1"/>
  <c r="AZ31" i="21" a="1"/>
  <c r="AZ31" i="21" s="1"/>
  <c r="AZ137" i="21" a="1"/>
  <c r="AZ137" i="21" s="1"/>
  <c r="AZ38" i="21" a="1"/>
  <c r="AZ38" i="21" s="1"/>
  <c r="AZ89" i="21" a="1"/>
  <c r="AZ89" i="21" s="1"/>
  <c r="AZ39" i="21" a="1"/>
  <c r="AZ39" i="21" s="1"/>
  <c r="AZ276" i="21"/>
  <c r="AZ420" i="21"/>
  <c r="AZ210" i="21"/>
  <c r="AZ525" i="21"/>
  <c r="AZ381" i="21"/>
  <c r="AZ66" i="21"/>
  <c r="AZ315" i="21"/>
  <c r="AZ105" i="21"/>
  <c r="AZ486" i="21"/>
  <c r="AZ155" i="21" a="1"/>
  <c r="AZ155" i="21" s="1"/>
  <c r="AZ260" i="21" a="1"/>
  <c r="AZ260" i="21" s="1"/>
  <c r="AZ262" i="21" a="1"/>
  <c r="AZ262" i="21" s="1"/>
  <c r="AZ366" i="21" a="1"/>
  <c r="AZ366" i="21" s="1"/>
  <c r="AZ50" i="21" a="1"/>
  <c r="AZ50" i="21" s="1"/>
  <c r="AZ367" i="21" a="1"/>
  <c r="AZ367" i="21" s="1"/>
  <c r="AZ51" i="21" a="1"/>
  <c r="AZ51" i="21" s="1"/>
  <c r="AZ470" i="21" a="1"/>
  <c r="AZ470" i="21" s="1"/>
  <c r="AZ52" i="21" a="1"/>
  <c r="AZ52" i="21" s="1"/>
  <c r="AZ471" i="21" a="1"/>
  <c r="AZ471" i="21" s="1"/>
  <c r="AZ156" i="21" a="1"/>
  <c r="AZ156" i="21" s="1"/>
  <c r="AZ365" i="21" a="1"/>
  <c r="AZ365" i="21" s="1"/>
  <c r="AZ157" i="21" a="1"/>
  <c r="AZ157" i="21" s="1"/>
  <c r="AZ261" i="21" a="1"/>
  <c r="AZ261" i="21" s="1"/>
  <c r="AZ102" i="21"/>
  <c r="AZ101" i="21"/>
  <c r="AZ65" i="21"/>
  <c r="AZ64" i="21"/>
  <c r="AZ103" i="21"/>
  <c r="AZ62" i="21"/>
  <c r="AZ104" i="21"/>
  <c r="AZ63" i="21"/>
  <c r="BA22" i="21"/>
  <c r="BA471" i="21" s="1" a="1"/>
  <c r="BA471" i="21" s="1"/>
  <c r="AR92" i="23"/>
  <c r="AR80" i="23"/>
  <c r="AR68" i="23"/>
  <c r="AZ116" i="21"/>
  <c r="AZ536" i="21"/>
  <c r="AZ114" i="21"/>
  <c r="AZ534" i="21"/>
  <c r="AZ219" i="21"/>
  <c r="AZ220" i="21"/>
  <c r="AZ325" i="21"/>
  <c r="AZ429" i="21"/>
  <c r="AZ519" i="21"/>
  <c r="AZ431" i="21"/>
  <c r="AZ324" i="21"/>
  <c r="AZ430" i="21"/>
  <c r="AZ99" i="21"/>
  <c r="AZ115" i="21"/>
  <c r="AZ221" i="21"/>
  <c r="AZ326" i="21"/>
  <c r="AZ535" i="21"/>
  <c r="AZ203" i="21"/>
  <c r="AZ309" i="21"/>
  <c r="BA14" i="21"/>
  <c r="BC90" i="23"/>
  <c r="BC66" i="23"/>
  <c r="BC42" i="23"/>
  <c r="BC54" i="23"/>
  <c r="BC78" i="23"/>
  <c r="AZ414" i="21"/>
  <c r="AZ204" i="21"/>
  <c r="AO56" i="23"/>
  <c r="AO44" i="23"/>
  <c r="AP81" i="23"/>
  <c r="AO386" i="21"/>
  <c r="AQ82" i="23" s="1"/>
  <c r="AO162" i="21"/>
  <c r="AQ57" i="23" s="1"/>
  <c r="AO281" i="21"/>
  <c r="AQ70" i="23" s="1"/>
  <c r="AO176" i="21"/>
  <c r="AQ58" i="23" s="1"/>
  <c r="AO491" i="21"/>
  <c r="AQ94" i="23" s="1"/>
  <c r="AO477" i="21"/>
  <c r="AQ93" i="23" s="1"/>
  <c r="AQ465" i="21"/>
  <c r="AP488" i="21"/>
  <c r="AP474" i="21"/>
  <c r="AX462" i="21"/>
  <c r="AO372" i="21"/>
  <c r="AQ81" i="23" s="1"/>
  <c r="AO445" i="21"/>
  <c r="AQ87" i="23" s="1"/>
  <c r="AQ360" i="21"/>
  <c r="AP369" i="21"/>
  <c r="AP383" i="21"/>
  <c r="AX357" i="21"/>
  <c r="AO340" i="21"/>
  <c r="AQ75" i="23" s="1"/>
  <c r="AO267" i="21"/>
  <c r="AQ69" i="23" s="1"/>
  <c r="AQ255" i="21"/>
  <c r="AP278" i="21"/>
  <c r="AP264" i="21"/>
  <c r="AX252" i="21"/>
  <c r="AO235" i="21"/>
  <c r="AQ63" i="23" s="1"/>
  <c r="AN150" i="21"/>
  <c r="AP173" i="21"/>
  <c r="AP159" i="21"/>
  <c r="AO57" i="21"/>
  <c r="AQ45" i="23" s="1"/>
  <c r="AO71" i="21"/>
  <c r="AQ46" i="23" s="1"/>
  <c r="AN45" i="21"/>
  <c r="BB13" i="21"/>
  <c r="AQ533" i="21"/>
  <c r="AQ323" i="21"/>
  <c r="AQ113" i="21"/>
  <c r="AQ428" i="21"/>
  <c r="AQ218" i="21"/>
  <c r="AY432" i="21"/>
  <c r="AY537" i="21"/>
  <c r="AY327" i="21"/>
  <c r="AY117" i="21"/>
  <c r="AY222" i="21"/>
  <c r="AQ314" i="21"/>
  <c r="AQ209" i="21"/>
  <c r="AQ311" i="21"/>
  <c r="AQ208" i="21"/>
  <c r="AQ313" i="21"/>
  <c r="AQ312" i="21"/>
  <c r="AQ207" i="21"/>
  <c r="AQ206" i="21"/>
  <c r="AP68" i="21"/>
  <c r="AO224" i="21"/>
  <c r="AQ64" i="23" s="1"/>
  <c r="AO329" i="21"/>
  <c r="AQ76" i="23" s="1"/>
  <c r="AO539" i="21"/>
  <c r="AQ100" i="23" s="1"/>
  <c r="AO434" i="21"/>
  <c r="AQ88" i="23" s="1"/>
  <c r="AO119" i="21"/>
  <c r="AQ52" i="23" s="1"/>
  <c r="AQ98" i="21"/>
  <c r="AQ413" i="21"/>
  <c r="AQ518" i="21"/>
  <c r="AQ308" i="21"/>
  <c r="AQ317" i="21"/>
  <c r="AQ527" i="21"/>
  <c r="AQ212" i="21"/>
  <c r="AQ422" i="21"/>
  <c r="AQ107" i="21"/>
  <c r="AQ524" i="21"/>
  <c r="AQ521" i="21"/>
  <c r="AQ523" i="21"/>
  <c r="AQ522" i="21"/>
  <c r="AQ417" i="21"/>
  <c r="AQ418" i="21"/>
  <c r="AQ419" i="21"/>
  <c r="AQ416" i="21"/>
  <c r="AP529" i="21"/>
  <c r="AP424" i="21"/>
  <c r="AP319" i="21"/>
  <c r="AP214" i="21"/>
  <c r="AP109" i="21"/>
  <c r="AP130" i="21" s="1"/>
  <c r="AR51" i="23" s="1"/>
  <c r="AQ484" i="21"/>
  <c r="AQ379" i="21"/>
  <c r="AQ274" i="21"/>
  <c r="AQ485" i="21"/>
  <c r="AQ378" i="21"/>
  <c r="AQ273" i="21"/>
  <c r="AQ483" i="21"/>
  <c r="AQ380" i="21"/>
  <c r="AQ275" i="21"/>
  <c r="AQ482" i="21"/>
  <c r="AQ377" i="21"/>
  <c r="AQ272" i="21"/>
  <c r="AO147" i="21"/>
  <c r="AO42" i="21"/>
  <c r="AP54" i="21"/>
  <c r="BA516" i="21" l="1" a="1"/>
  <c r="BA516" i="21" s="1"/>
  <c r="BA510" i="21" a="1"/>
  <c r="BA510" i="21" s="1"/>
  <c r="BA509" i="21" a="1"/>
  <c r="BA509" i="21" s="1"/>
  <c r="BA515" i="21" a="1"/>
  <c r="BA515" i="21" s="1"/>
  <c r="BA508" i="21" a="1"/>
  <c r="BA508" i="21" s="1"/>
  <c r="BA512" i="21" a="1"/>
  <c r="BA512" i="21" s="1"/>
  <c r="BA514" i="21" a="1"/>
  <c r="BA514" i="21" s="1"/>
  <c r="BA513" i="21" a="1"/>
  <c r="BA513" i="21" s="1"/>
  <c r="BA507" i="21" a="1"/>
  <c r="BA507" i="21" s="1"/>
  <c r="BA456" i="21" a="1"/>
  <c r="BA456" i="21" s="1"/>
  <c r="BA511" i="21" a="1"/>
  <c r="BA511" i="21" s="1"/>
  <c r="BA455" i="21" a="1"/>
  <c r="BA455" i="21" s="1"/>
  <c r="BA460" i="21" a="1"/>
  <c r="BA460" i="21" s="1"/>
  <c r="BA454" i="21" a="1"/>
  <c r="BA454" i="21" s="1"/>
  <c r="BA452" i="21" a="1"/>
  <c r="BA452" i="21" s="1"/>
  <c r="BA459" i="21" a="1"/>
  <c r="BA459" i="21" s="1"/>
  <c r="BA458" i="21" a="1"/>
  <c r="BA458" i="21" s="1"/>
  <c r="BA410" i="21" a="1"/>
  <c r="BA410" i="21" s="1"/>
  <c r="BA403" i="21" a="1"/>
  <c r="BA403" i="21" s="1"/>
  <c r="BA457" i="21" a="1"/>
  <c r="BA457" i="21" s="1"/>
  <c r="BA409" i="21" a="1"/>
  <c r="BA409" i="21" s="1"/>
  <c r="BA402" i="21" a="1"/>
  <c r="BA402" i="21" s="1"/>
  <c r="BA453" i="21" a="1"/>
  <c r="BA453" i="21" s="1"/>
  <c r="BA408" i="21" a="1"/>
  <c r="BA408" i="21" s="1"/>
  <c r="BA451" i="21" a="1"/>
  <c r="BA451" i="21" s="1"/>
  <c r="BA406" i="21" a="1"/>
  <c r="BA406" i="21" s="1"/>
  <c r="BA407" i="21" a="1"/>
  <c r="BA407" i="21" s="1"/>
  <c r="BA405" i="21" a="1"/>
  <c r="BA405" i="21" s="1"/>
  <c r="BA351" i="21" a="1"/>
  <c r="BA351" i="21" s="1"/>
  <c r="BA404" i="21" a="1"/>
  <c r="BA404" i="21" s="1"/>
  <c r="BA350" i="21" a="1"/>
  <c r="BA350" i="21" s="1"/>
  <c r="BA355" i="21" a="1"/>
  <c r="BA355" i="21" s="1"/>
  <c r="BA354" i="21" a="1"/>
  <c r="BA354" i="21" s="1"/>
  <c r="BA349" i="21" a="1"/>
  <c r="BA349" i="21" s="1"/>
  <c r="BA348" i="21" a="1"/>
  <c r="BA348" i="21" s="1"/>
  <c r="BA347" i="21" a="1"/>
  <c r="BA347" i="21" s="1"/>
  <c r="BA411" i="21" a="1"/>
  <c r="BA411" i="21" s="1"/>
  <c r="BA346" i="21" a="1"/>
  <c r="BA346" i="21" s="1"/>
  <c r="BA306" i="21" a="1"/>
  <c r="BA306" i="21" s="1"/>
  <c r="BA300" i="21" a="1"/>
  <c r="BA300" i="21" s="1"/>
  <c r="BA244" i="21" a="1"/>
  <c r="BA244" i="21" s="1"/>
  <c r="BA305" i="21" a="1"/>
  <c r="BA305" i="21" s="1"/>
  <c r="BA299" i="21" a="1"/>
  <c r="BA299" i="21" s="1"/>
  <c r="BA243" i="21" a="1"/>
  <c r="BA243" i="21" s="1"/>
  <c r="BA304" i="21" a="1"/>
  <c r="BA304" i="21" s="1"/>
  <c r="BA298" i="21" a="1"/>
  <c r="BA298" i="21" s="1"/>
  <c r="BA250" i="21" a="1"/>
  <c r="BA250" i="21" s="1"/>
  <c r="BA242" i="21" a="1"/>
  <c r="BA242" i="21" s="1"/>
  <c r="BA353" i="21" a="1"/>
  <c r="BA353" i="21" s="1"/>
  <c r="BA249" i="21" a="1"/>
  <c r="BA249" i="21" s="1"/>
  <c r="BA241" i="21" a="1"/>
  <c r="BA241" i="21" s="1"/>
  <c r="BA352" i="21" a="1"/>
  <c r="BA352" i="21" s="1"/>
  <c r="BA303" i="21" a="1"/>
  <c r="BA303" i="21" s="1"/>
  <c r="BA297" i="21" a="1"/>
  <c r="BA297" i="21" s="1"/>
  <c r="BA302" i="21" a="1"/>
  <c r="BA302" i="21" s="1"/>
  <c r="BA247" i="21" a="1"/>
  <c r="BA247" i="21" s="1"/>
  <c r="BA245" i="21" a="1"/>
  <c r="BA245" i="21" s="1"/>
  <c r="BA196" i="21" a="1"/>
  <c r="BA196" i="21" s="1"/>
  <c r="BA195" i="21" a="1"/>
  <c r="BA195" i="21" s="1"/>
  <c r="BA168" i="21"/>
  <c r="BA170" i="21"/>
  <c r="BA140" i="21" a="1"/>
  <c r="BA140" i="21" s="1"/>
  <c r="BA201" i="21" a="1"/>
  <c r="BA201" i="21" s="1"/>
  <c r="BA194" i="21" a="1"/>
  <c r="BA194" i="21" s="1"/>
  <c r="BA139" i="21" a="1"/>
  <c r="BA139" i="21" s="1"/>
  <c r="BA200" i="21" a="1"/>
  <c r="BA200" i="21" s="1"/>
  <c r="BA193" i="21" a="1"/>
  <c r="BA193" i="21" s="1"/>
  <c r="BA145" i="21" a="1"/>
  <c r="BA145" i="21" s="1"/>
  <c r="BA138" i="21" a="1"/>
  <c r="BA138" i="21" s="1"/>
  <c r="BA301" i="21" a="1"/>
  <c r="BA301" i="21" s="1"/>
  <c r="BA199" i="21" a="1"/>
  <c r="BA199" i="21" s="1"/>
  <c r="BA192" i="21" a="1"/>
  <c r="BA192" i="21" s="1"/>
  <c r="BA144" i="21" a="1"/>
  <c r="BA144" i="21" s="1"/>
  <c r="BA137" i="21" a="1"/>
  <c r="BA137" i="21" s="1"/>
  <c r="BA198" i="21" a="1"/>
  <c r="BA198" i="21" s="1"/>
  <c r="BA248" i="21" a="1"/>
  <c r="BA248" i="21" s="1"/>
  <c r="BA142" i="21" a="1"/>
  <c r="BA142" i="21" s="1"/>
  <c r="BA92" i="21" a="1"/>
  <c r="BA92" i="21" s="1"/>
  <c r="BA246" i="21" a="1"/>
  <c r="BA246" i="21" s="1"/>
  <c r="BA141" i="21" a="1"/>
  <c r="BA141" i="21" s="1"/>
  <c r="BA35" i="21" a="1"/>
  <c r="BA35" i="21" s="1"/>
  <c r="BA38" i="21" a="1"/>
  <c r="BA38" i="21" s="1"/>
  <c r="BA197" i="21" a="1"/>
  <c r="BA197" i="21" s="1"/>
  <c r="BA171" i="21"/>
  <c r="BA136" i="21" a="1"/>
  <c r="BA136" i="21" s="1"/>
  <c r="BA91" i="21" a="1"/>
  <c r="BA91" i="21" s="1"/>
  <c r="BA34" i="21" a="1"/>
  <c r="BA34" i="21" s="1"/>
  <c r="BA96" i="21" a="1"/>
  <c r="BA96" i="21" s="1"/>
  <c r="BA90" i="21" a="1"/>
  <c r="BA90" i="21" s="1"/>
  <c r="BA40" i="21" a="1"/>
  <c r="BA40" i="21" s="1"/>
  <c r="BA33" i="21" a="1"/>
  <c r="BA33" i="21" s="1"/>
  <c r="BA167" i="21"/>
  <c r="BA95" i="21" a="1"/>
  <c r="BA95" i="21" s="1"/>
  <c r="BA89" i="21" a="1"/>
  <c r="BA89" i="21" s="1"/>
  <c r="BA39" i="21" a="1"/>
  <c r="BA39" i="21" s="1"/>
  <c r="BA32" i="21" a="1"/>
  <c r="BA32" i="21" s="1"/>
  <c r="BA31" i="21" a="1"/>
  <c r="BA31" i="21" s="1"/>
  <c r="BA88" i="21" a="1"/>
  <c r="BA88" i="21" s="1"/>
  <c r="BA94" i="21" a="1"/>
  <c r="BA94" i="21" s="1"/>
  <c r="BA87" i="21" a="1"/>
  <c r="BA87" i="21" s="1"/>
  <c r="BA37" i="21" a="1"/>
  <c r="BA37" i="21" s="1"/>
  <c r="BA143" i="21" a="1"/>
  <c r="BA143" i="21" s="1"/>
  <c r="BA93" i="21" a="1"/>
  <c r="BA93" i="21" s="1"/>
  <c r="BA169" i="21"/>
  <c r="BA36" i="21" a="1"/>
  <c r="BA36" i="21" s="1"/>
  <c r="BA276" i="21"/>
  <c r="BA105" i="21"/>
  <c r="BA315" i="21"/>
  <c r="BA486" i="21"/>
  <c r="BA420" i="21"/>
  <c r="BA66" i="21"/>
  <c r="BA210" i="21"/>
  <c r="BA525" i="21"/>
  <c r="BA381" i="21"/>
  <c r="BA51" i="21" a="1"/>
  <c r="BA51" i="21" s="1"/>
  <c r="BA472" i="21" a="1"/>
  <c r="BA472" i="21" s="1"/>
  <c r="BA365" i="21" a="1"/>
  <c r="BA365" i="21" s="1"/>
  <c r="BA50" i="21" a="1"/>
  <c r="BA50" i="21" s="1"/>
  <c r="BA262" i="21" a="1"/>
  <c r="BA262" i="21" s="1"/>
  <c r="BA52" i="21" a="1"/>
  <c r="BA52" i="21" s="1"/>
  <c r="BA155" i="21" a="1"/>
  <c r="BA155" i="21" s="1"/>
  <c r="BA367" i="21" a="1"/>
  <c r="BA367" i="21" s="1"/>
  <c r="BA260" i="21" a="1"/>
  <c r="BA260" i="21" s="1"/>
  <c r="BA156" i="21" a="1"/>
  <c r="BA156" i="21" s="1"/>
  <c r="BA366" i="21" a="1"/>
  <c r="BA366" i="21" s="1"/>
  <c r="BA157" i="21" a="1"/>
  <c r="BA157" i="21" s="1"/>
  <c r="BA470" i="21" a="1"/>
  <c r="BA470" i="21" s="1"/>
  <c r="BA261" i="21" a="1"/>
  <c r="BA261" i="21" s="1"/>
  <c r="BA103" i="21"/>
  <c r="BA62" i="21"/>
  <c r="BA102" i="21"/>
  <c r="BA101" i="21"/>
  <c r="BA65" i="21"/>
  <c r="BA104" i="21"/>
  <c r="BA63" i="21"/>
  <c r="BA64" i="21"/>
  <c r="BB22" i="21"/>
  <c r="BB471" i="21" s="1" a="1"/>
  <c r="BB471" i="21" s="1"/>
  <c r="AS68" i="23"/>
  <c r="AS92" i="23"/>
  <c r="AS80" i="23"/>
  <c r="BA414" i="21"/>
  <c r="BA221" i="21"/>
  <c r="BA536" i="21"/>
  <c r="BA220" i="21"/>
  <c r="BA115" i="21"/>
  <c r="BA431" i="21"/>
  <c r="BA429" i="21"/>
  <c r="BA324" i="21"/>
  <c r="BA219" i="21"/>
  <c r="BA325" i="21"/>
  <c r="BA116" i="21"/>
  <c r="BA430" i="21"/>
  <c r="BA99" i="21"/>
  <c r="BA114" i="21"/>
  <c r="BA204" i="21"/>
  <c r="BA203" i="21"/>
  <c r="BA519" i="21"/>
  <c r="BB14" i="21"/>
  <c r="BD66" i="23"/>
  <c r="BD42" i="23"/>
  <c r="BD90" i="23"/>
  <c r="BD54" i="23"/>
  <c r="BD78" i="23"/>
  <c r="BA534" i="21"/>
  <c r="BA309" i="21"/>
  <c r="BA326" i="21"/>
  <c r="BA535" i="21"/>
  <c r="AP56" i="23"/>
  <c r="AP44" i="23"/>
  <c r="AP162" i="21"/>
  <c r="AR57" i="23" s="1"/>
  <c r="AP176" i="21"/>
  <c r="AR58" i="23" s="1"/>
  <c r="AP281" i="21"/>
  <c r="AR70" i="23" s="1"/>
  <c r="AP386" i="21"/>
  <c r="AR82" i="23" s="1"/>
  <c r="AP491" i="21"/>
  <c r="AR94" i="23" s="1"/>
  <c r="AP550" i="21"/>
  <c r="AR99" i="23" s="1"/>
  <c r="AP477" i="21"/>
  <c r="AR93" i="23" s="1"/>
  <c r="AR465" i="21"/>
  <c r="AQ488" i="21"/>
  <c r="AQ474" i="21"/>
  <c r="AY462" i="21"/>
  <c r="AP445" i="21"/>
  <c r="AR87" i="23" s="1"/>
  <c r="AP372" i="21"/>
  <c r="AR81" i="23" s="1"/>
  <c r="AR360" i="21"/>
  <c r="AQ383" i="21"/>
  <c r="AQ369" i="21"/>
  <c r="AY357" i="21"/>
  <c r="AP267" i="21"/>
  <c r="AP340" i="21"/>
  <c r="AR75" i="23" s="1"/>
  <c r="AR255" i="21"/>
  <c r="AQ278" i="21"/>
  <c r="AQ264" i="21"/>
  <c r="AY252" i="21"/>
  <c r="AO150" i="21"/>
  <c r="AP235" i="21"/>
  <c r="AR63" i="23" s="1"/>
  <c r="AQ173" i="21"/>
  <c r="AQ159" i="21"/>
  <c r="AP71" i="21"/>
  <c r="AR46" i="23" s="1"/>
  <c r="AP57" i="21"/>
  <c r="AR45" i="23" s="1"/>
  <c r="AO45" i="21"/>
  <c r="BC13" i="21"/>
  <c r="AZ537" i="21"/>
  <c r="AZ327" i="21"/>
  <c r="AZ117" i="21"/>
  <c r="AZ432" i="21"/>
  <c r="AZ222" i="21"/>
  <c r="AR218" i="21"/>
  <c r="AR113" i="21"/>
  <c r="AR323" i="21"/>
  <c r="AR428" i="21"/>
  <c r="AR533" i="21"/>
  <c r="AR313" i="21"/>
  <c r="AR311" i="21"/>
  <c r="AR208" i="21"/>
  <c r="AR314" i="21"/>
  <c r="AR312" i="21"/>
  <c r="AR209" i="21"/>
  <c r="AR207" i="21"/>
  <c r="AR206" i="21"/>
  <c r="AQ68" i="21"/>
  <c r="AP434" i="21"/>
  <c r="AR88" i="23" s="1"/>
  <c r="AP539" i="21"/>
  <c r="AR100" i="23" s="1"/>
  <c r="AP224" i="21"/>
  <c r="AR64" i="23" s="1"/>
  <c r="AP329" i="21"/>
  <c r="AR76" i="23" s="1"/>
  <c r="AP119" i="21"/>
  <c r="AR52" i="23" s="1"/>
  <c r="AR98" i="21"/>
  <c r="AR308" i="21"/>
  <c r="AR413" i="21"/>
  <c r="AR518" i="21"/>
  <c r="AR317" i="21"/>
  <c r="AR527" i="21"/>
  <c r="AR212" i="21"/>
  <c r="AR422" i="21"/>
  <c r="AR107" i="21"/>
  <c r="AR523" i="21"/>
  <c r="AR522" i="21"/>
  <c r="AR524" i="21"/>
  <c r="AR521" i="21"/>
  <c r="AR419" i="21"/>
  <c r="AR416" i="21"/>
  <c r="AR418" i="21"/>
  <c r="AR417" i="21"/>
  <c r="AQ529" i="21"/>
  <c r="AQ319" i="21"/>
  <c r="AQ424" i="21"/>
  <c r="AQ214" i="21"/>
  <c r="AQ109" i="21"/>
  <c r="AQ130" i="21" s="1"/>
  <c r="AS51" i="23" s="1"/>
  <c r="AR485" i="21"/>
  <c r="AR378" i="21"/>
  <c r="AR273" i="21"/>
  <c r="AR483" i="21"/>
  <c r="AR380" i="21"/>
  <c r="AR275" i="21"/>
  <c r="AR274" i="21"/>
  <c r="AR484" i="21"/>
  <c r="AR482" i="21"/>
  <c r="AR377" i="21"/>
  <c r="AR272" i="21"/>
  <c r="AR379" i="21"/>
  <c r="AP147" i="21"/>
  <c r="AP42" i="21"/>
  <c r="AQ54" i="21"/>
  <c r="BB513" i="21" l="1" a="1"/>
  <c r="BB513" i="21" s="1"/>
  <c r="BB512" i="21" a="1"/>
  <c r="BB512" i="21" s="1"/>
  <c r="BB511" i="21" a="1"/>
  <c r="BB511" i="21" s="1"/>
  <c r="BB515" i="21" a="1"/>
  <c r="BB515" i="21" s="1"/>
  <c r="BB509" i="21" a="1"/>
  <c r="BB509" i="21" s="1"/>
  <c r="BB514" i="21" a="1"/>
  <c r="BB514" i="21" s="1"/>
  <c r="BB508" i="21" a="1"/>
  <c r="BB508" i="21" s="1"/>
  <c r="BB507" i="21" a="1"/>
  <c r="BB507" i="21" s="1"/>
  <c r="BB516" i="21" a="1"/>
  <c r="BB516" i="21" s="1"/>
  <c r="BB510" i="21" a="1"/>
  <c r="BB510" i="21" s="1"/>
  <c r="BB460" i="21" a="1"/>
  <c r="BB460" i="21" s="1"/>
  <c r="BB453" i="21" a="1"/>
  <c r="BB453" i="21" s="1"/>
  <c r="BB459" i="21" a="1"/>
  <c r="BB459" i="21" s="1"/>
  <c r="BB452" i="21" a="1"/>
  <c r="BB452" i="21" s="1"/>
  <c r="BB458" i="21" a="1"/>
  <c r="BB458" i="21" s="1"/>
  <c r="BB451" i="21" a="1"/>
  <c r="BB451" i="21" s="1"/>
  <c r="BB457" i="21" a="1"/>
  <c r="BB457" i="21" s="1"/>
  <c r="BB456" i="21" a="1"/>
  <c r="BB456" i="21" s="1"/>
  <c r="BB406" i="21" a="1"/>
  <c r="BB406" i="21" s="1"/>
  <c r="BB405" i="21" a="1"/>
  <c r="BB405" i="21" s="1"/>
  <c r="BB411" i="21" a="1"/>
  <c r="BB411" i="21" s="1"/>
  <c r="BB404" i="21" a="1"/>
  <c r="BB404" i="21" s="1"/>
  <c r="BB455" i="21" a="1"/>
  <c r="BB455" i="21" s="1"/>
  <c r="BB409" i="21" a="1"/>
  <c r="BB409" i="21" s="1"/>
  <c r="BB402" i="21" a="1"/>
  <c r="BB402" i="21" s="1"/>
  <c r="BB352" i="21" a="1"/>
  <c r="BB352" i="21" s="1"/>
  <c r="BB347" i="21" a="1"/>
  <c r="BB347" i="21" s="1"/>
  <c r="BB454" i="21" a="1"/>
  <c r="BB454" i="21" s="1"/>
  <c r="BB410" i="21" a="1"/>
  <c r="BB410" i="21" s="1"/>
  <c r="BB346" i="21" a="1"/>
  <c r="BB346" i="21" s="1"/>
  <c r="BB408" i="21" a="1"/>
  <c r="BB408" i="21" s="1"/>
  <c r="BB351" i="21" a="1"/>
  <c r="BB351" i="21" s="1"/>
  <c r="BB407" i="21" a="1"/>
  <c r="BB407" i="21" s="1"/>
  <c r="BB403" i="21" a="1"/>
  <c r="BB403" i="21" s="1"/>
  <c r="BB354" i="21" a="1"/>
  <c r="BB354" i="21" s="1"/>
  <c r="BB349" i="21" a="1"/>
  <c r="BB349" i="21" s="1"/>
  <c r="BB355" i="21" a="1"/>
  <c r="BB355" i="21" s="1"/>
  <c r="BB353" i="21" a="1"/>
  <c r="BB353" i="21" s="1"/>
  <c r="BB350" i="21" a="1"/>
  <c r="BB350" i="21" s="1"/>
  <c r="BB301" i="21" a="1"/>
  <c r="BB301" i="21" s="1"/>
  <c r="BB250" i="21" a="1"/>
  <c r="BB250" i="21" s="1"/>
  <c r="BB242" i="21" a="1"/>
  <c r="BB242" i="21" s="1"/>
  <c r="BB306" i="21" a="1"/>
  <c r="BB306" i="21" s="1"/>
  <c r="BB300" i="21" a="1"/>
  <c r="BB300" i="21" s="1"/>
  <c r="BB249" i="21" a="1"/>
  <c r="BB249" i="21" s="1"/>
  <c r="BB241" i="21" a="1"/>
  <c r="BB241" i="21" s="1"/>
  <c r="BB348" i="21" a="1"/>
  <c r="BB348" i="21" s="1"/>
  <c r="BB305" i="21" a="1"/>
  <c r="BB305" i="21" s="1"/>
  <c r="BB299" i="21" a="1"/>
  <c r="BB299" i="21" s="1"/>
  <c r="BB248" i="21" a="1"/>
  <c r="BB248" i="21" s="1"/>
  <c r="BB304" i="21" a="1"/>
  <c r="BB304" i="21" s="1"/>
  <c r="BB247" i="21" a="1"/>
  <c r="BB247" i="21" s="1"/>
  <c r="BB303" i="21" a="1"/>
  <c r="BB303" i="21" s="1"/>
  <c r="BB298" i="21" a="1"/>
  <c r="BB298" i="21" s="1"/>
  <c r="BB245" i="21" a="1"/>
  <c r="BB245" i="21" s="1"/>
  <c r="BB198" i="21" a="1"/>
  <c r="BB198" i="21" s="1"/>
  <c r="BB192" i="21" a="1"/>
  <c r="BB192" i="21" s="1"/>
  <c r="BB197" i="21" a="1"/>
  <c r="BB197" i="21" s="1"/>
  <c r="BB144" i="21" a="1"/>
  <c r="BB144" i="21" s="1"/>
  <c r="BB137" i="21" a="1"/>
  <c r="BB137" i="21" s="1"/>
  <c r="BB302" i="21" a="1"/>
  <c r="BB302" i="21" s="1"/>
  <c r="BB168" i="21"/>
  <c r="BB170" i="21"/>
  <c r="BB143" i="21" a="1"/>
  <c r="BB143" i="21" s="1"/>
  <c r="BB136" i="21" a="1"/>
  <c r="BB136" i="21" s="1"/>
  <c r="BB297" i="21" a="1"/>
  <c r="BB297" i="21" s="1"/>
  <c r="BB246" i="21" a="1"/>
  <c r="BB246" i="21" s="1"/>
  <c r="BB196" i="21" a="1"/>
  <c r="BB196" i="21" s="1"/>
  <c r="BB142" i="21" a="1"/>
  <c r="BB142" i="21" s="1"/>
  <c r="BB244" i="21" a="1"/>
  <c r="BB244" i="21" s="1"/>
  <c r="BB195" i="21" a="1"/>
  <c r="BB195" i="21" s="1"/>
  <c r="BB141" i="21" a="1"/>
  <c r="BB141" i="21" s="1"/>
  <c r="BB243" i="21" a="1"/>
  <c r="BB243" i="21" s="1"/>
  <c r="BB201" i="21" a="1"/>
  <c r="BB201" i="21" s="1"/>
  <c r="BB194" i="21" a="1"/>
  <c r="BB194" i="21" s="1"/>
  <c r="BB200" i="21" a="1"/>
  <c r="BB200" i="21" s="1"/>
  <c r="BB193" i="21" a="1"/>
  <c r="BB193" i="21" s="1"/>
  <c r="BB167" i="21"/>
  <c r="BB169" i="21"/>
  <c r="BB171" i="21"/>
  <c r="BB199" i="21" a="1"/>
  <c r="BB199" i="21" s="1"/>
  <c r="BB94" i="21" a="1"/>
  <c r="BB94" i="21" s="1"/>
  <c r="BB88" i="21" a="1"/>
  <c r="BB88" i="21" s="1"/>
  <c r="BB39" i="21" a="1"/>
  <c r="BB39" i="21" s="1"/>
  <c r="BB31" i="21" a="1"/>
  <c r="BB31" i="21" s="1"/>
  <c r="BB93" i="21" a="1"/>
  <c r="BB93" i="21" s="1"/>
  <c r="BB87" i="21" a="1"/>
  <c r="BB87" i="21" s="1"/>
  <c r="BB38" i="21" a="1"/>
  <c r="BB38" i="21" s="1"/>
  <c r="BB145" i="21" a="1"/>
  <c r="BB145" i="21" s="1"/>
  <c r="BB37" i="21" a="1"/>
  <c r="BB37" i="21" s="1"/>
  <c r="BB35" i="21" a="1"/>
  <c r="BB35" i="21" s="1"/>
  <c r="BB140" i="21" a="1"/>
  <c r="BB140" i="21" s="1"/>
  <c r="BB92" i="21" a="1"/>
  <c r="BB92" i="21" s="1"/>
  <c r="BB36" i="21" a="1"/>
  <c r="BB36" i="21" s="1"/>
  <c r="BB139" i="21" a="1"/>
  <c r="BB139" i="21" s="1"/>
  <c r="BB91" i="21" a="1"/>
  <c r="BB91" i="21" s="1"/>
  <c r="BB138" i="21" a="1"/>
  <c r="BB138" i="21" s="1"/>
  <c r="BB96" i="21" a="1"/>
  <c r="BB96" i="21" s="1"/>
  <c r="BB90" i="21" a="1"/>
  <c r="BB90" i="21" s="1"/>
  <c r="BB34" i="21" a="1"/>
  <c r="BB34" i="21" s="1"/>
  <c r="BB40" i="21" a="1"/>
  <c r="BB40" i="21" s="1"/>
  <c r="BB95" i="21" a="1"/>
  <c r="BB95" i="21" s="1"/>
  <c r="BB33" i="21" a="1"/>
  <c r="BB33" i="21" s="1"/>
  <c r="BB32" i="21" a="1"/>
  <c r="BB32" i="21" s="1"/>
  <c r="BB89" i="21" a="1"/>
  <c r="BB89" i="21" s="1"/>
  <c r="BB276" i="21"/>
  <c r="BB105" i="21"/>
  <c r="BB315" i="21"/>
  <c r="BB381" i="21"/>
  <c r="BB525" i="21"/>
  <c r="BB66" i="21"/>
  <c r="BB420" i="21"/>
  <c r="BB210" i="21"/>
  <c r="BB486" i="21"/>
  <c r="BB52" i="21" a="1"/>
  <c r="BB52" i="21" s="1"/>
  <c r="BB157" i="21" a="1"/>
  <c r="BB157" i="21" s="1"/>
  <c r="BB262" i="21" a="1"/>
  <c r="BB262" i="21" s="1"/>
  <c r="BB472" i="21" a="1"/>
  <c r="BB472" i="21" s="1"/>
  <c r="BB260" i="21" a="1"/>
  <c r="BB260" i="21" s="1"/>
  <c r="BB366" i="21" a="1"/>
  <c r="BB366" i="21" s="1"/>
  <c r="BB156" i="21" a="1"/>
  <c r="BB156" i="21" s="1"/>
  <c r="BB470" i="21" a="1"/>
  <c r="BB470" i="21" s="1"/>
  <c r="BB261" i="21" a="1"/>
  <c r="BB261" i="21" s="1"/>
  <c r="BB367" i="21" a="1"/>
  <c r="BB367" i="21" s="1"/>
  <c r="BB365" i="21" a="1"/>
  <c r="BB365" i="21" s="1"/>
  <c r="BB50" i="21" a="1"/>
  <c r="BB50" i="21" s="1"/>
  <c r="BB155" i="21" a="1"/>
  <c r="BB155" i="21" s="1"/>
  <c r="BB51" i="21" a="1"/>
  <c r="BB51" i="21" s="1"/>
  <c r="BB103" i="21"/>
  <c r="BB63" i="21"/>
  <c r="BB102" i="21"/>
  <c r="BB62" i="21"/>
  <c r="BB101" i="21"/>
  <c r="BB104" i="21"/>
  <c r="BB64" i="21"/>
  <c r="BB65" i="21"/>
  <c r="BC22" i="21"/>
  <c r="BC472" i="21" s="1" a="1"/>
  <c r="BC472" i="21" s="1"/>
  <c r="AT68" i="23"/>
  <c r="AT92" i="23"/>
  <c r="AT80" i="23"/>
  <c r="BB535" i="21"/>
  <c r="BB114" i="21"/>
  <c r="BB325" i="21"/>
  <c r="BB534" i="21"/>
  <c r="BB204" i="21"/>
  <c r="BB115" i="21"/>
  <c r="BB116" i="21"/>
  <c r="BB309" i="21"/>
  <c r="BB431" i="21"/>
  <c r="BB219" i="21"/>
  <c r="BB430" i="21"/>
  <c r="BB203" i="21"/>
  <c r="BB221" i="21"/>
  <c r="BB414" i="21"/>
  <c r="BB99" i="21"/>
  <c r="BB429" i="21"/>
  <c r="BB326" i="21"/>
  <c r="BB324" i="21"/>
  <c r="BB220" i="21"/>
  <c r="BB536" i="21"/>
  <c r="BB519" i="21"/>
  <c r="BC14" i="21"/>
  <c r="BE90" i="23"/>
  <c r="BE66" i="23"/>
  <c r="BE42" i="23"/>
  <c r="BE54" i="23"/>
  <c r="BE78" i="23"/>
  <c r="AR69" i="23"/>
  <c r="AQ56" i="23"/>
  <c r="AQ44" i="23"/>
  <c r="AQ162" i="21"/>
  <c r="AS57" i="23" s="1"/>
  <c r="AQ176" i="21"/>
  <c r="AS58" i="23" s="1"/>
  <c r="AQ281" i="21"/>
  <c r="AS70" i="23" s="1"/>
  <c r="AQ386" i="21"/>
  <c r="AS82" i="23" s="1"/>
  <c r="AQ491" i="21"/>
  <c r="AS94" i="23" s="1"/>
  <c r="AQ477" i="21"/>
  <c r="AS93" i="23" s="1"/>
  <c r="AQ550" i="21"/>
  <c r="AS99" i="23" s="1"/>
  <c r="AR488" i="21"/>
  <c r="AS465" i="21"/>
  <c r="AR474" i="21"/>
  <c r="AZ462" i="21"/>
  <c r="AQ445" i="21"/>
  <c r="AS87" i="23" s="1"/>
  <c r="AQ372" i="21"/>
  <c r="AS81" i="23" s="1"/>
  <c r="AS360" i="21"/>
  <c r="AR383" i="21"/>
  <c r="AZ357" i="21"/>
  <c r="AR369" i="21"/>
  <c r="AQ340" i="21"/>
  <c r="AS75" i="23" s="1"/>
  <c r="AQ267" i="21"/>
  <c r="AS255" i="21"/>
  <c r="AR278" i="21"/>
  <c r="AR264" i="21"/>
  <c r="AZ252" i="21"/>
  <c r="AP150" i="21"/>
  <c r="AQ235" i="21"/>
  <c r="AS63" i="23" s="1"/>
  <c r="AR173" i="21"/>
  <c r="AR159" i="21"/>
  <c r="AQ57" i="21"/>
  <c r="AS45" i="23" s="1"/>
  <c r="AQ71" i="21"/>
  <c r="AS46" i="23" s="1"/>
  <c r="AP45" i="21"/>
  <c r="BD13" i="21"/>
  <c r="AS218" i="21"/>
  <c r="AS428" i="21"/>
  <c r="AS533" i="21"/>
  <c r="AS113" i="21"/>
  <c r="AS323" i="21"/>
  <c r="BA537" i="21"/>
  <c r="BA327" i="21"/>
  <c r="BA117" i="21"/>
  <c r="BA432" i="21"/>
  <c r="BA222" i="21"/>
  <c r="AS314" i="21"/>
  <c r="AS313" i="21"/>
  <c r="AS311" i="21"/>
  <c r="AS208" i="21"/>
  <c r="AS209" i="21"/>
  <c r="AS312" i="21"/>
  <c r="AS207" i="21"/>
  <c r="AS206" i="21"/>
  <c r="AR68" i="21"/>
  <c r="AQ434" i="21"/>
  <c r="AS88" i="23" s="1"/>
  <c r="AQ539" i="21"/>
  <c r="AS100" i="23" s="1"/>
  <c r="AQ224" i="21"/>
  <c r="AS64" i="23" s="1"/>
  <c r="AQ119" i="21"/>
  <c r="AS52" i="23" s="1"/>
  <c r="AQ329" i="21"/>
  <c r="AS76" i="23" s="1"/>
  <c r="AS413" i="21"/>
  <c r="AS518" i="21"/>
  <c r="AS308" i="21"/>
  <c r="AS98" i="21"/>
  <c r="AS317" i="21"/>
  <c r="AS527" i="21"/>
  <c r="AS212" i="21"/>
  <c r="AS422" i="21"/>
  <c r="AS107" i="21"/>
  <c r="AS522" i="21"/>
  <c r="AS523" i="21"/>
  <c r="AS521" i="21"/>
  <c r="AS524" i="21"/>
  <c r="AS417" i="21"/>
  <c r="AS419" i="21"/>
  <c r="AS418" i="21"/>
  <c r="AS416" i="21"/>
  <c r="AR529" i="21"/>
  <c r="AR319" i="21"/>
  <c r="AR424" i="21"/>
  <c r="AR214" i="21"/>
  <c r="AR109" i="21"/>
  <c r="AR130" i="21" s="1"/>
  <c r="AT51" i="23" s="1"/>
  <c r="AS485" i="21"/>
  <c r="AS378" i="21"/>
  <c r="AS273" i="21"/>
  <c r="AS483" i="21"/>
  <c r="AS380" i="21"/>
  <c r="AS275" i="21"/>
  <c r="AS484" i="21"/>
  <c r="AS482" i="21"/>
  <c r="AS377" i="21"/>
  <c r="AS272" i="21"/>
  <c r="AS379" i="21"/>
  <c r="AS274" i="21"/>
  <c r="AQ147" i="21"/>
  <c r="AQ42" i="21"/>
  <c r="AR54" i="21"/>
  <c r="BC510" i="21" l="1" a="1"/>
  <c r="BC510" i="21" s="1"/>
  <c r="BC516" i="21" a="1"/>
  <c r="BC516" i="21" s="1"/>
  <c r="BC509" i="21" a="1"/>
  <c r="BC509" i="21" s="1"/>
  <c r="BC508" i="21" a="1"/>
  <c r="BC508" i="21" s="1"/>
  <c r="BC513" i="21" a="1"/>
  <c r="BC513" i="21" s="1"/>
  <c r="BC512" i="21" a="1"/>
  <c r="BC512" i="21" s="1"/>
  <c r="BC515" i="21" a="1"/>
  <c r="BC515" i="21" s="1"/>
  <c r="BC514" i="21" a="1"/>
  <c r="BC514" i="21" s="1"/>
  <c r="BC511" i="21" a="1"/>
  <c r="BC511" i="21" s="1"/>
  <c r="BC507" i="21" a="1"/>
  <c r="BC507" i="21" s="1"/>
  <c r="BC456" i="21" a="1"/>
  <c r="BC456" i="21" s="1"/>
  <c r="BC455" i="21" a="1"/>
  <c r="BC455" i="21" s="1"/>
  <c r="BC454" i="21" a="1"/>
  <c r="BC454" i="21" s="1"/>
  <c r="BC459" i="21" a="1"/>
  <c r="BC459" i="21" s="1"/>
  <c r="BC452" i="21" a="1"/>
  <c r="BC452" i="21" s="1"/>
  <c r="BC458" i="21" a="1"/>
  <c r="BC458" i="21" s="1"/>
  <c r="BC457" i="21" a="1"/>
  <c r="BC457" i="21" s="1"/>
  <c r="BC404" i="21" a="1"/>
  <c r="BC404" i="21" s="1"/>
  <c r="BC453" i="21" a="1"/>
  <c r="BC453" i="21" s="1"/>
  <c r="BC411" i="21" a="1"/>
  <c r="BC411" i="21" s="1"/>
  <c r="BC403" i="21" a="1"/>
  <c r="BC403" i="21" s="1"/>
  <c r="BC451" i="21" a="1"/>
  <c r="BC451" i="21" s="1"/>
  <c r="BC410" i="21" a="1"/>
  <c r="BC410" i="21" s="1"/>
  <c r="BC402" i="21" a="1"/>
  <c r="BC402" i="21" s="1"/>
  <c r="BC409" i="21" a="1"/>
  <c r="BC409" i="21" s="1"/>
  <c r="BC407" i="21" a="1"/>
  <c r="BC407" i="21" s="1"/>
  <c r="BC406" i="21" a="1"/>
  <c r="BC406" i="21" s="1"/>
  <c r="BC460" i="21" a="1"/>
  <c r="BC460" i="21" s="1"/>
  <c r="BC405" i="21" a="1"/>
  <c r="BC405" i="21" s="1"/>
  <c r="BC354" i="21" a="1"/>
  <c r="BC354" i="21" s="1"/>
  <c r="BC349" i="21" a="1"/>
  <c r="BC349" i="21" s="1"/>
  <c r="BC353" i="21" a="1"/>
  <c r="BC353" i="21" s="1"/>
  <c r="BC348" i="21" a="1"/>
  <c r="BC348" i="21" s="1"/>
  <c r="BC347" i="21" a="1"/>
  <c r="BC347" i="21" s="1"/>
  <c r="BC352" i="21" a="1"/>
  <c r="BC352" i="21" s="1"/>
  <c r="BC346" i="21" a="1"/>
  <c r="BC346" i="21" s="1"/>
  <c r="BC351" i="21" a="1"/>
  <c r="BC351" i="21" s="1"/>
  <c r="BC408" i="21" a="1"/>
  <c r="BC408" i="21" s="1"/>
  <c r="BC355" i="21" a="1"/>
  <c r="BC355" i="21" s="1"/>
  <c r="BC297" i="21" a="1"/>
  <c r="BC297" i="21" s="1"/>
  <c r="BC350" i="21" a="1"/>
  <c r="BC350" i="21" s="1"/>
  <c r="BC301" i="21" a="1"/>
  <c r="BC301" i="21" s="1"/>
  <c r="BC306" i="21" a="1"/>
  <c r="BC306" i="21" s="1"/>
  <c r="BC247" i="21" a="1"/>
  <c r="BC247" i="21" s="1"/>
  <c r="BC300" i="21" a="1"/>
  <c r="BC300" i="21" s="1"/>
  <c r="BC246" i="21" a="1"/>
  <c r="BC246" i="21" s="1"/>
  <c r="BC305" i="21" a="1"/>
  <c r="BC305" i="21" s="1"/>
  <c r="BC245" i="21" a="1"/>
  <c r="BC245" i="21" s="1"/>
  <c r="BC304" i="21" a="1"/>
  <c r="BC304" i="21" s="1"/>
  <c r="BC299" i="21" a="1"/>
  <c r="BC299" i="21" s="1"/>
  <c r="BC303" i="21" a="1"/>
  <c r="BC303" i="21" s="1"/>
  <c r="BC298" i="21" a="1"/>
  <c r="BC298" i="21" s="1"/>
  <c r="BC250" i="21" a="1"/>
  <c r="BC250" i="21" s="1"/>
  <c r="BC243" i="21" a="1"/>
  <c r="BC243" i="21" s="1"/>
  <c r="BC302" i="21" a="1"/>
  <c r="BC302" i="21" s="1"/>
  <c r="BC244" i="21" a="1"/>
  <c r="BC244" i="21" s="1"/>
  <c r="BC201" i="21" a="1"/>
  <c r="BC201" i="21" s="1"/>
  <c r="BC195" i="21" a="1"/>
  <c r="BC195" i="21" s="1"/>
  <c r="BC242" i="21" a="1"/>
  <c r="BC242" i="21" s="1"/>
  <c r="BC200" i="21" a="1"/>
  <c r="BC200" i="21" s="1"/>
  <c r="BC194" i="21" a="1"/>
  <c r="BC194" i="21" s="1"/>
  <c r="BC141" i="21" a="1"/>
  <c r="BC141" i="21" s="1"/>
  <c r="BC241" i="21" a="1"/>
  <c r="BC241" i="21" s="1"/>
  <c r="BC199" i="21" a="1"/>
  <c r="BC199" i="21" s="1"/>
  <c r="BC140" i="21" a="1"/>
  <c r="BC140" i="21" s="1"/>
  <c r="BC193" i="21" a="1"/>
  <c r="BC193" i="21" s="1"/>
  <c r="BC168" i="21"/>
  <c r="BC170" i="21"/>
  <c r="BC139" i="21" a="1"/>
  <c r="BC139" i="21" s="1"/>
  <c r="BC198" i="21" a="1"/>
  <c r="BC198" i="21" s="1"/>
  <c r="BC192" i="21" a="1"/>
  <c r="BC192" i="21" s="1"/>
  <c r="BC145" i="21" a="1"/>
  <c r="BC145" i="21" s="1"/>
  <c r="BC138" i="21" a="1"/>
  <c r="BC138" i="21" s="1"/>
  <c r="BC249" i="21" a="1"/>
  <c r="BC249" i="21" s="1"/>
  <c r="BC197" i="21" a="1"/>
  <c r="BC197" i="21" s="1"/>
  <c r="BC143" i="21" a="1"/>
  <c r="BC143" i="21" s="1"/>
  <c r="BC137" i="21" a="1"/>
  <c r="BC137" i="21" s="1"/>
  <c r="BC248" i="21" a="1"/>
  <c r="BC248" i="21" s="1"/>
  <c r="BC169" i="21"/>
  <c r="BC96" i="21" a="1"/>
  <c r="BC96" i="21" s="1"/>
  <c r="BC90" i="21" a="1"/>
  <c r="BC90" i="21" s="1"/>
  <c r="BC36" i="21" a="1"/>
  <c r="BC36" i="21" s="1"/>
  <c r="BC136" i="21" a="1"/>
  <c r="BC136" i="21" s="1"/>
  <c r="BC89" i="21" a="1"/>
  <c r="BC89" i="21" s="1"/>
  <c r="BC35" i="21" a="1"/>
  <c r="BC35" i="21" s="1"/>
  <c r="BC171" i="21"/>
  <c r="BC95" i="21" a="1"/>
  <c r="BC95" i="21" s="1"/>
  <c r="BC88" i="21" a="1"/>
  <c r="BC88" i="21" s="1"/>
  <c r="BC34" i="21" a="1"/>
  <c r="BC34" i="21" s="1"/>
  <c r="BC94" i="21" a="1"/>
  <c r="BC94" i="21" s="1"/>
  <c r="BC40" i="21" a="1"/>
  <c r="BC40" i="21" s="1"/>
  <c r="BC33" i="21" a="1"/>
  <c r="BC33" i="21" s="1"/>
  <c r="BC167" i="21"/>
  <c r="BC93" i="21" a="1"/>
  <c r="BC93" i="21" s="1"/>
  <c r="BC87" i="21" a="1"/>
  <c r="BC87" i="21" s="1"/>
  <c r="BC39" i="21" a="1"/>
  <c r="BC39" i="21" s="1"/>
  <c r="BC144" i="21" a="1"/>
  <c r="BC144" i="21" s="1"/>
  <c r="BC92" i="21" a="1"/>
  <c r="BC92" i="21" s="1"/>
  <c r="BC38" i="21" a="1"/>
  <c r="BC38" i="21" s="1"/>
  <c r="BC32" i="21" a="1"/>
  <c r="BC32" i="21" s="1"/>
  <c r="BC31" i="21" a="1"/>
  <c r="BC31" i="21" s="1"/>
  <c r="BC142" i="21" a="1"/>
  <c r="BC142" i="21" s="1"/>
  <c r="BC91" i="21" a="1"/>
  <c r="BC91" i="21" s="1"/>
  <c r="BC196" i="21" a="1"/>
  <c r="BC196" i="21" s="1"/>
  <c r="BC37" i="21" a="1"/>
  <c r="BC37" i="21" s="1"/>
  <c r="BC210" i="21"/>
  <c r="BC276" i="21"/>
  <c r="BC105" i="21"/>
  <c r="BC486" i="21"/>
  <c r="BC525" i="21"/>
  <c r="BC315" i="21"/>
  <c r="BC420" i="21"/>
  <c r="BC381" i="21"/>
  <c r="BC66" i="21"/>
  <c r="BC156" i="21" a="1"/>
  <c r="BC156" i="21" s="1"/>
  <c r="BC470" i="21" a="1"/>
  <c r="BC470" i="21" s="1"/>
  <c r="BC50" i="21" a="1"/>
  <c r="BC50" i="21" s="1"/>
  <c r="BC365" i="21" a="1"/>
  <c r="BC365" i="21" s="1"/>
  <c r="BC51" i="21" a="1"/>
  <c r="BC51" i="21" s="1"/>
  <c r="BC155" i="21" a="1"/>
  <c r="BC155" i="21" s="1"/>
  <c r="BC52" i="21" a="1"/>
  <c r="BC52" i="21" s="1"/>
  <c r="BC366" i="21" a="1"/>
  <c r="BC366" i="21" s="1"/>
  <c r="BC157" i="21" a="1"/>
  <c r="BC157" i="21" s="1"/>
  <c r="BC367" i="21" a="1"/>
  <c r="BC367" i="21" s="1"/>
  <c r="BC261" i="21" a="1"/>
  <c r="BC261" i="21" s="1"/>
  <c r="BC260" i="21" a="1"/>
  <c r="BC260" i="21" s="1"/>
  <c r="BC262" i="21" a="1"/>
  <c r="BC262" i="21" s="1"/>
  <c r="BC471" i="21" a="1"/>
  <c r="BC471" i="21" s="1"/>
  <c r="BC102" i="21"/>
  <c r="BC63" i="21"/>
  <c r="BC101" i="21"/>
  <c r="BC62" i="21"/>
  <c r="BC103" i="21"/>
  <c r="BC64" i="21"/>
  <c r="BC104" i="21"/>
  <c r="BC65" i="21"/>
  <c r="BD22" i="21"/>
  <c r="BD470" i="21" s="1" a="1"/>
  <c r="BD470" i="21" s="1"/>
  <c r="AU68" i="23"/>
  <c r="AU92" i="23"/>
  <c r="AU80" i="23"/>
  <c r="BC116" i="21"/>
  <c r="BC324" i="21"/>
  <c r="BC219" i="21"/>
  <c r="BC220" i="21"/>
  <c r="BC431" i="21"/>
  <c r="BC429" i="21"/>
  <c r="BC114" i="21"/>
  <c r="BC430" i="21"/>
  <c r="BC221" i="21"/>
  <c r="BC536" i="21"/>
  <c r="BC325" i="21"/>
  <c r="BC535" i="21"/>
  <c r="BC326" i="21"/>
  <c r="BC534" i="21"/>
  <c r="BC115" i="21"/>
  <c r="BC204" i="21"/>
  <c r="BC519" i="21"/>
  <c r="BC99" i="21"/>
  <c r="BC414" i="21"/>
  <c r="BD14" i="21"/>
  <c r="BF90" i="23"/>
  <c r="BF78" i="23"/>
  <c r="BF54" i="23"/>
  <c r="BF66" i="23"/>
  <c r="BF42" i="23"/>
  <c r="BC309" i="21"/>
  <c r="BC203" i="21"/>
  <c r="AR56" i="23"/>
  <c r="AS69" i="23"/>
  <c r="AR44" i="23"/>
  <c r="AR281" i="21"/>
  <c r="AT70" i="23" s="1"/>
  <c r="AR162" i="21"/>
  <c r="AT57" i="23" s="1"/>
  <c r="AR386" i="21"/>
  <c r="AT82" i="23" s="1"/>
  <c r="AR176" i="21"/>
  <c r="AT58" i="23" s="1"/>
  <c r="AR491" i="21"/>
  <c r="AT94" i="23" s="1"/>
  <c r="AR477" i="21"/>
  <c r="AT93" i="23" s="1"/>
  <c r="AR550" i="21"/>
  <c r="AT99" i="23" s="1"/>
  <c r="AT465" i="21"/>
  <c r="AS488" i="21"/>
  <c r="BA462" i="21"/>
  <c r="AS474" i="21"/>
  <c r="AR445" i="21"/>
  <c r="AT87" i="23" s="1"/>
  <c r="AR372" i="21"/>
  <c r="AT360" i="21"/>
  <c r="AS383" i="21"/>
  <c r="AS369" i="21"/>
  <c r="BA357" i="21"/>
  <c r="AR340" i="21"/>
  <c r="AT75" i="23" s="1"/>
  <c r="AR267" i="21"/>
  <c r="AT255" i="21"/>
  <c r="AS278" i="21"/>
  <c r="AS264" i="21"/>
  <c r="BA252" i="21"/>
  <c r="AQ150" i="21"/>
  <c r="AR235" i="21"/>
  <c r="AT63" i="23" s="1"/>
  <c r="AS173" i="21"/>
  <c r="AS159" i="21"/>
  <c r="AR71" i="21"/>
  <c r="AT46" i="23" s="1"/>
  <c r="AR57" i="21"/>
  <c r="AT45" i="23" s="1"/>
  <c r="AQ45" i="21"/>
  <c r="BE13" i="21"/>
  <c r="BB537" i="21"/>
  <c r="BB327" i="21"/>
  <c r="BB117" i="21"/>
  <c r="BB432" i="21"/>
  <c r="BB222" i="21"/>
  <c r="AT428" i="21"/>
  <c r="AT323" i="21"/>
  <c r="AT113" i="21"/>
  <c r="AT218" i="21"/>
  <c r="AT533" i="21"/>
  <c r="AT314" i="21"/>
  <c r="AT313" i="21"/>
  <c r="AT208" i="21"/>
  <c r="AT312" i="21"/>
  <c r="AT311" i="21"/>
  <c r="AT207" i="21"/>
  <c r="AT206" i="21"/>
  <c r="AT209" i="21"/>
  <c r="AS68" i="21"/>
  <c r="AR434" i="21"/>
  <c r="AT88" i="23" s="1"/>
  <c r="AR539" i="21"/>
  <c r="AT100" i="23" s="1"/>
  <c r="AR119" i="21"/>
  <c r="AT52" i="23" s="1"/>
  <c r="AR329" i="21"/>
  <c r="AT76" i="23" s="1"/>
  <c r="AR224" i="21"/>
  <c r="AT64" i="23" s="1"/>
  <c r="AT308" i="21"/>
  <c r="AT413" i="21"/>
  <c r="AT98" i="21"/>
  <c r="AT518" i="21"/>
  <c r="AT317" i="21"/>
  <c r="AT527" i="21"/>
  <c r="AT212" i="21"/>
  <c r="AT422" i="21"/>
  <c r="AT107" i="21"/>
  <c r="AT524" i="21"/>
  <c r="AT523" i="21"/>
  <c r="AT522" i="21"/>
  <c r="AT521" i="21"/>
  <c r="AT418" i="21"/>
  <c r="AT416" i="21"/>
  <c r="AT419" i="21"/>
  <c r="AT417" i="21"/>
  <c r="AS424" i="21"/>
  <c r="AS529" i="21"/>
  <c r="AS319" i="21"/>
  <c r="AS214" i="21"/>
  <c r="AS109" i="21"/>
  <c r="AS130" i="21" s="1"/>
  <c r="AU51" i="23" s="1"/>
  <c r="AT483" i="21"/>
  <c r="AT485" i="21"/>
  <c r="AT378" i="21"/>
  <c r="AT273" i="21"/>
  <c r="AT380" i="21"/>
  <c r="AT275" i="21"/>
  <c r="AT484" i="21"/>
  <c r="AT482" i="21"/>
  <c r="AT377" i="21"/>
  <c r="AT272" i="21"/>
  <c r="AT379" i="21"/>
  <c r="AT274" i="21"/>
  <c r="AR147" i="21"/>
  <c r="AR42" i="21"/>
  <c r="AS54" i="21"/>
  <c r="BD515" i="21" l="1" a="1"/>
  <c r="BD515" i="21" s="1"/>
  <c r="BD507" i="21" a="1"/>
  <c r="BD507" i="21" s="1"/>
  <c r="BD514" i="21" a="1"/>
  <c r="BD514" i="21" s="1"/>
  <c r="BD513" i="21" a="1"/>
  <c r="BD513" i="21" s="1"/>
  <c r="BD510" i="21" a="1"/>
  <c r="BD510" i="21" s="1"/>
  <c r="BD509" i="21" a="1"/>
  <c r="BD509" i="21" s="1"/>
  <c r="BD516" i="21" a="1"/>
  <c r="BD516" i="21" s="1"/>
  <c r="BD512" i="21" a="1"/>
  <c r="BD512" i="21" s="1"/>
  <c r="BD508" i="21" a="1"/>
  <c r="BD508" i="21" s="1"/>
  <c r="BD511" i="21" a="1"/>
  <c r="BD511" i="21" s="1"/>
  <c r="BD460" i="21" a="1"/>
  <c r="BD460" i="21" s="1"/>
  <c r="BD453" i="21" a="1"/>
  <c r="BD453" i="21" s="1"/>
  <c r="BD459" i="21" a="1"/>
  <c r="BD459" i="21" s="1"/>
  <c r="BD458" i="21" a="1"/>
  <c r="BD458" i="21" s="1"/>
  <c r="BD452" i="21" a="1"/>
  <c r="BD452" i="21" s="1"/>
  <c r="BD457" i="21" a="1"/>
  <c r="BD457" i="21" s="1"/>
  <c r="BD451" i="21" a="1"/>
  <c r="BD451" i="21" s="1"/>
  <c r="BD456" i="21" a="1"/>
  <c r="BD456" i="21" s="1"/>
  <c r="BD409" i="21" a="1"/>
  <c r="BD409" i="21" s="1"/>
  <c r="BD408" i="21" a="1"/>
  <c r="BD408" i="21" s="1"/>
  <c r="BD407" i="21" a="1"/>
  <c r="BD407" i="21" s="1"/>
  <c r="BD406" i="21" a="1"/>
  <c r="BD406" i="21" s="1"/>
  <c r="BD455" i="21" a="1"/>
  <c r="BD455" i="21" s="1"/>
  <c r="BD454" i="21" a="1"/>
  <c r="BD454" i="21" s="1"/>
  <c r="BD411" i="21" a="1"/>
  <c r="BD411" i="21" s="1"/>
  <c r="BD404" i="21" a="1"/>
  <c r="BD404" i="21" s="1"/>
  <c r="BD355" i="21" a="1"/>
  <c r="BD355" i="21" s="1"/>
  <c r="BD410" i="21" a="1"/>
  <c r="BD410" i="21" s="1"/>
  <c r="BD350" i="21" a="1"/>
  <c r="BD350" i="21" s="1"/>
  <c r="BD354" i="21" a="1"/>
  <c r="BD354" i="21" s="1"/>
  <c r="BD349" i="21" a="1"/>
  <c r="BD349" i="21" s="1"/>
  <c r="BD405" i="21" a="1"/>
  <c r="BD405" i="21" s="1"/>
  <c r="BD348" i="21" a="1"/>
  <c r="BD348" i="21" s="1"/>
  <c r="BD403" i="21" a="1"/>
  <c r="BD403" i="21" s="1"/>
  <c r="BD402" i="21" a="1"/>
  <c r="BD402" i="21" s="1"/>
  <c r="BD352" i="21" a="1"/>
  <c r="BD352" i="21" s="1"/>
  <c r="BD346" i="21" a="1"/>
  <c r="BD346" i="21" s="1"/>
  <c r="BD351" i="21" a="1"/>
  <c r="BD351" i="21" s="1"/>
  <c r="BD347" i="21" a="1"/>
  <c r="BD347" i="21" s="1"/>
  <c r="BD303" i="21" a="1"/>
  <c r="BD303" i="21" s="1"/>
  <c r="BD298" i="21" a="1"/>
  <c r="BD298" i="21" s="1"/>
  <c r="BD302" i="21" a="1"/>
  <c r="BD302" i="21" s="1"/>
  <c r="BD297" i="21" a="1"/>
  <c r="BD297" i="21" s="1"/>
  <c r="BD245" i="21" a="1"/>
  <c r="BD245" i="21" s="1"/>
  <c r="BD244" i="21" a="1"/>
  <c r="BD244" i="21" s="1"/>
  <c r="BD301" i="21" a="1"/>
  <c r="BD301" i="21" s="1"/>
  <c r="BD250" i="21" a="1"/>
  <c r="BD250" i="21" s="1"/>
  <c r="BD243" i="21" a="1"/>
  <c r="BD243" i="21" s="1"/>
  <c r="BD306" i="21" a="1"/>
  <c r="BD306" i="21" s="1"/>
  <c r="BD300" i="21" a="1"/>
  <c r="BD300" i="21" s="1"/>
  <c r="BD249" i="21" a="1"/>
  <c r="BD249" i="21" s="1"/>
  <c r="BD242" i="21" a="1"/>
  <c r="BD242" i="21" s="1"/>
  <c r="BD305" i="21" a="1"/>
  <c r="BD305" i="21" s="1"/>
  <c r="BD299" i="21" a="1"/>
  <c r="BD299" i="21" s="1"/>
  <c r="BD248" i="21" a="1"/>
  <c r="BD248" i="21" s="1"/>
  <c r="BD198" i="21" a="1"/>
  <c r="BD198" i="21" s="1"/>
  <c r="BD197" i="21" a="1"/>
  <c r="BD197" i="21" s="1"/>
  <c r="BD144" i="21" a="1"/>
  <c r="BD144" i="21" s="1"/>
  <c r="BD137" i="21" a="1"/>
  <c r="BD137" i="21" s="1"/>
  <c r="BD353" i="21" a="1"/>
  <c r="BD353" i="21" s="1"/>
  <c r="BD196" i="21" a="1"/>
  <c r="BD196" i="21" s="1"/>
  <c r="BD136" i="21" a="1"/>
  <c r="BD136" i="21" s="1"/>
  <c r="BD247" i="21" a="1"/>
  <c r="BD247" i="21" s="1"/>
  <c r="BD195" i="21" a="1"/>
  <c r="BD195" i="21" s="1"/>
  <c r="BD143" i="21" a="1"/>
  <c r="BD143" i="21" s="1"/>
  <c r="BD246" i="21" a="1"/>
  <c r="BD246" i="21" s="1"/>
  <c r="BD201" i="21" a="1"/>
  <c r="BD201" i="21" s="1"/>
  <c r="BD194" i="21" a="1"/>
  <c r="BD194" i="21" s="1"/>
  <c r="BD168" i="21"/>
  <c r="BD170" i="21"/>
  <c r="BD142" i="21" a="1"/>
  <c r="BD142" i="21" s="1"/>
  <c r="BD241" i="21" a="1"/>
  <c r="BD241" i="21" s="1"/>
  <c r="BD200" i="21" a="1"/>
  <c r="BD200" i="21" s="1"/>
  <c r="BD193" i="21" a="1"/>
  <c r="BD193" i="21" s="1"/>
  <c r="BD304" i="21" a="1"/>
  <c r="BD304" i="21" s="1"/>
  <c r="BD140" i="21" a="1"/>
  <c r="BD140" i="21" s="1"/>
  <c r="BD87" i="21" a="1"/>
  <c r="BD87" i="21" s="1"/>
  <c r="BD169" i="21"/>
  <c r="BD93" i="21" a="1"/>
  <c r="BD93" i="21" s="1"/>
  <c r="BD33" i="21" a="1"/>
  <c r="BD33" i="21" s="1"/>
  <c r="BD145" i="21" a="1"/>
  <c r="BD145" i="21" s="1"/>
  <c r="BD92" i="21" a="1"/>
  <c r="BD92" i="21" s="1"/>
  <c r="BD40" i="21" a="1"/>
  <c r="BD40" i="21" s="1"/>
  <c r="BD32" i="21" a="1"/>
  <c r="BD32" i="21" s="1"/>
  <c r="BD37" i="21" a="1"/>
  <c r="BD37" i="21" s="1"/>
  <c r="BD141" i="21" a="1"/>
  <c r="BD141" i="21" s="1"/>
  <c r="BD91" i="21" a="1"/>
  <c r="BD91" i="21" s="1"/>
  <c r="BD39" i="21" a="1"/>
  <c r="BD39" i="21" s="1"/>
  <c r="BD31" i="21" a="1"/>
  <c r="BD31" i="21" s="1"/>
  <c r="BD171" i="21"/>
  <c r="BD139" i="21" a="1"/>
  <c r="BD139" i="21" s="1"/>
  <c r="BD90" i="21" a="1"/>
  <c r="BD90" i="21" s="1"/>
  <c r="BD38" i="21" a="1"/>
  <c r="BD38" i="21" s="1"/>
  <c r="BD199" i="21" a="1"/>
  <c r="BD199" i="21" s="1"/>
  <c r="BD138" i="21" a="1"/>
  <c r="BD138" i="21" s="1"/>
  <c r="BD96" i="21" a="1"/>
  <c r="BD96" i="21" s="1"/>
  <c r="BD89" i="21" a="1"/>
  <c r="BD89" i="21" s="1"/>
  <c r="BD192" i="21" a="1"/>
  <c r="BD192" i="21" s="1"/>
  <c r="BD167" i="21"/>
  <c r="BD95" i="21" a="1"/>
  <c r="BD95" i="21" s="1"/>
  <c r="BD36" i="21" a="1"/>
  <c r="BD36" i="21" s="1"/>
  <c r="BD88" i="21" a="1"/>
  <c r="BD88" i="21" s="1"/>
  <c r="BD35" i="21" a="1"/>
  <c r="BD35" i="21" s="1"/>
  <c r="BD34" i="21" a="1"/>
  <c r="BD34" i="21" s="1"/>
  <c r="BD94" i="21" a="1"/>
  <c r="BD94" i="21" s="1"/>
  <c r="BD210" i="21"/>
  <c r="BD66" i="21"/>
  <c r="BD381" i="21"/>
  <c r="BD486" i="21"/>
  <c r="BD276" i="21"/>
  <c r="BD525" i="21"/>
  <c r="BD420" i="21"/>
  <c r="BD315" i="21"/>
  <c r="BD105" i="21"/>
  <c r="BD51" i="21" a="1"/>
  <c r="BD51" i="21" s="1"/>
  <c r="BD156" i="21" a="1"/>
  <c r="BD156" i="21" s="1"/>
  <c r="BD260" i="21" a="1"/>
  <c r="BD260" i="21" s="1"/>
  <c r="BD50" i="21" a="1"/>
  <c r="BD50" i="21" s="1"/>
  <c r="BD471" i="21" a="1"/>
  <c r="BD471" i="21" s="1"/>
  <c r="BD52" i="21" a="1"/>
  <c r="BD52" i="21" s="1"/>
  <c r="BD262" i="21" a="1"/>
  <c r="BD262" i="21" s="1"/>
  <c r="BD157" i="21" a="1"/>
  <c r="BD157" i="21" s="1"/>
  <c r="BD261" i="21" a="1"/>
  <c r="BD261" i="21" s="1"/>
  <c r="BD155" i="21" a="1"/>
  <c r="BD155" i="21" s="1"/>
  <c r="BD365" i="21" a="1"/>
  <c r="BD365" i="21" s="1"/>
  <c r="BD367" i="21" a="1"/>
  <c r="BD367" i="21" s="1"/>
  <c r="BD472" i="21" a="1"/>
  <c r="BD472" i="21" s="1"/>
  <c r="BD366" i="21" a="1"/>
  <c r="BD366" i="21" s="1"/>
  <c r="BD101" i="21"/>
  <c r="BD62" i="21"/>
  <c r="BD104" i="21"/>
  <c r="BD65" i="21"/>
  <c r="BD102" i="21"/>
  <c r="BD63" i="21"/>
  <c r="BD103" i="21"/>
  <c r="BD64" i="21"/>
  <c r="BE22" i="21"/>
  <c r="BE470" i="21" s="1" a="1"/>
  <c r="BE470" i="21" s="1"/>
  <c r="AV68" i="23"/>
  <c r="AV92" i="23"/>
  <c r="AV80" i="23"/>
  <c r="BD115" i="21"/>
  <c r="BD219" i="21"/>
  <c r="BD325" i="21"/>
  <c r="BD221" i="21"/>
  <c r="BD99" i="21"/>
  <c r="BD431" i="21"/>
  <c r="BD116" i="21"/>
  <c r="BD534" i="21"/>
  <c r="BD114" i="21"/>
  <c r="BD220" i="21"/>
  <c r="BD429" i="21"/>
  <c r="BD519" i="21"/>
  <c r="BE14" i="21"/>
  <c r="BG54" i="23"/>
  <c r="BG78" i="23"/>
  <c r="BG90" i="23"/>
  <c r="BG66" i="23"/>
  <c r="BG42" i="23"/>
  <c r="BD203" i="21"/>
  <c r="BD536" i="21"/>
  <c r="BD309" i="21"/>
  <c r="BD204" i="21"/>
  <c r="BD430" i="21"/>
  <c r="BD326" i="21"/>
  <c r="BD414" i="21"/>
  <c r="BD535" i="21"/>
  <c r="BD324" i="21"/>
  <c r="AS56" i="23"/>
  <c r="AT69" i="23"/>
  <c r="AS44" i="23"/>
  <c r="AT81" i="23"/>
  <c r="AS281" i="21"/>
  <c r="AU70" i="23" s="1"/>
  <c r="AS162" i="21"/>
  <c r="AU57" i="23" s="1"/>
  <c r="AS176" i="21"/>
  <c r="AU58" i="23" s="1"/>
  <c r="AS386" i="21"/>
  <c r="AU82" i="23" s="1"/>
  <c r="AS491" i="21"/>
  <c r="AU94" i="23" s="1"/>
  <c r="AS477" i="21"/>
  <c r="AU93" i="23" s="1"/>
  <c r="AS550" i="21"/>
  <c r="AU99" i="23" s="1"/>
  <c r="AU465" i="21"/>
  <c r="AT488" i="21"/>
  <c r="AT474" i="21"/>
  <c r="BB462" i="21"/>
  <c r="AS445" i="21"/>
  <c r="AU87" i="23" s="1"/>
  <c r="AS372" i="21"/>
  <c r="AU360" i="21"/>
  <c r="AT383" i="21"/>
  <c r="AT369" i="21"/>
  <c r="BB357" i="21"/>
  <c r="AS340" i="21"/>
  <c r="AU75" i="23" s="1"/>
  <c r="AS267" i="21"/>
  <c r="AU255" i="21"/>
  <c r="AT278" i="21"/>
  <c r="AT264" i="21"/>
  <c r="BB252" i="21"/>
  <c r="AS235" i="21"/>
  <c r="AU63" i="23" s="1"/>
  <c r="AR150" i="21"/>
  <c r="AT173" i="21"/>
  <c r="AT159" i="21"/>
  <c r="AS71" i="21"/>
  <c r="AU46" i="23" s="1"/>
  <c r="AS57" i="21"/>
  <c r="AU45" i="23" s="1"/>
  <c r="AR45" i="21"/>
  <c r="BF13" i="21"/>
  <c r="AU113" i="21"/>
  <c r="AU428" i="21"/>
  <c r="AU323" i="21"/>
  <c r="AU533" i="21"/>
  <c r="AU218" i="21"/>
  <c r="BC537" i="21"/>
  <c r="BC327" i="21"/>
  <c r="BC432" i="21"/>
  <c r="BC222" i="21"/>
  <c r="BC117" i="21"/>
  <c r="AU314" i="21"/>
  <c r="AU313" i="21"/>
  <c r="AU312" i="21"/>
  <c r="AU209" i="21"/>
  <c r="AU311" i="21"/>
  <c r="AU208" i="21"/>
  <c r="AU207" i="21"/>
  <c r="AU206" i="21"/>
  <c r="AT68" i="21"/>
  <c r="AS329" i="21"/>
  <c r="AU76" i="23" s="1"/>
  <c r="AS224" i="21"/>
  <c r="AU64" i="23" s="1"/>
  <c r="AS539" i="21"/>
  <c r="AU100" i="23" s="1"/>
  <c r="AS119" i="21"/>
  <c r="AU52" i="23" s="1"/>
  <c r="AS434" i="21"/>
  <c r="AU88" i="23" s="1"/>
  <c r="AU413" i="21"/>
  <c r="AU518" i="21"/>
  <c r="AU308" i="21"/>
  <c r="AU98" i="21"/>
  <c r="AU212" i="21"/>
  <c r="AU422" i="21"/>
  <c r="AU107" i="21"/>
  <c r="AU527" i="21"/>
  <c r="AU317" i="21"/>
  <c r="AU522" i="21"/>
  <c r="AU524" i="21"/>
  <c r="AU523" i="21"/>
  <c r="AU521" i="21"/>
  <c r="AU418" i="21"/>
  <c r="AU419" i="21"/>
  <c r="AU416" i="21"/>
  <c r="AU417" i="21"/>
  <c r="AT529" i="21"/>
  <c r="AT319" i="21"/>
  <c r="AT424" i="21"/>
  <c r="AT214" i="21"/>
  <c r="AT109" i="21"/>
  <c r="AT130" i="21" s="1"/>
  <c r="AV51" i="23" s="1"/>
  <c r="AU485" i="21"/>
  <c r="AU483" i="21"/>
  <c r="AU380" i="21"/>
  <c r="AU275" i="21"/>
  <c r="AU484" i="21"/>
  <c r="AU482" i="21"/>
  <c r="AU377" i="21"/>
  <c r="AU272" i="21"/>
  <c r="AU379" i="21"/>
  <c r="AU274" i="21"/>
  <c r="AU378" i="21"/>
  <c r="AU273" i="21"/>
  <c r="AS147" i="21"/>
  <c r="AS42" i="21"/>
  <c r="AT54" i="21"/>
  <c r="BE511" i="21" l="1" a="1"/>
  <c r="BE511" i="21" s="1"/>
  <c r="BE510" i="21" a="1"/>
  <c r="BE510" i="21" s="1"/>
  <c r="BE514" i="21" a="1"/>
  <c r="BE514" i="21" s="1"/>
  <c r="BE513" i="21" a="1"/>
  <c r="BE513" i="21" s="1"/>
  <c r="BE507" i="21" a="1"/>
  <c r="BE507" i="21" s="1"/>
  <c r="BE515" i="21" a="1"/>
  <c r="BE515" i="21" s="1"/>
  <c r="BE512" i="21" a="1"/>
  <c r="BE512" i="21" s="1"/>
  <c r="BE509" i="21" a="1"/>
  <c r="BE509" i="21" s="1"/>
  <c r="BE508" i="21" a="1"/>
  <c r="BE508" i="21" s="1"/>
  <c r="BE516" i="21" a="1"/>
  <c r="BE516" i="21" s="1"/>
  <c r="BE457" i="21" a="1"/>
  <c r="BE457" i="21" s="1"/>
  <c r="BE456" i="21" a="1"/>
  <c r="BE456" i="21" s="1"/>
  <c r="BE455" i="21" a="1"/>
  <c r="BE455" i="21" s="1"/>
  <c r="BE454" i="21" a="1"/>
  <c r="BE454" i="21" s="1"/>
  <c r="BE459" i="21" a="1"/>
  <c r="BE459" i="21" s="1"/>
  <c r="BE452" i="21" a="1"/>
  <c r="BE452" i="21" s="1"/>
  <c r="BE458" i="21" a="1"/>
  <c r="BE458" i="21" s="1"/>
  <c r="BE453" i="21" a="1"/>
  <c r="BE453" i="21" s="1"/>
  <c r="BE405" i="21" a="1"/>
  <c r="BE405" i="21" s="1"/>
  <c r="BE451" i="21" a="1"/>
  <c r="BE451" i="21" s="1"/>
  <c r="BE411" i="21" a="1"/>
  <c r="BE411" i="21" s="1"/>
  <c r="BE404" i="21" a="1"/>
  <c r="BE404" i="21" s="1"/>
  <c r="BE410" i="21" a="1"/>
  <c r="BE410" i="21" s="1"/>
  <c r="BE409" i="21" a="1"/>
  <c r="BE409" i="21" s="1"/>
  <c r="BE403" i="21" a="1"/>
  <c r="BE403" i="21" s="1"/>
  <c r="BE460" i="21" a="1"/>
  <c r="BE460" i="21" s="1"/>
  <c r="BE406" i="21" a="1"/>
  <c r="BE406" i="21" s="1"/>
  <c r="BE402" i="21" a="1"/>
  <c r="BE402" i="21" s="1"/>
  <c r="BE352" i="21" a="1"/>
  <c r="BE352" i="21" s="1"/>
  <c r="BE351" i="21" a="1"/>
  <c r="BE351" i="21" s="1"/>
  <c r="BE350" i="21" a="1"/>
  <c r="BE350" i="21" s="1"/>
  <c r="BE355" i="21" a="1"/>
  <c r="BE355" i="21" s="1"/>
  <c r="BE408" i="21" a="1"/>
  <c r="BE408" i="21" s="1"/>
  <c r="BE348" i="21" a="1"/>
  <c r="BE348" i="21" s="1"/>
  <c r="BE407" i="21" a="1"/>
  <c r="BE407" i="21" s="1"/>
  <c r="BE354" i="21" a="1"/>
  <c r="BE354" i="21" s="1"/>
  <c r="BE353" i="21" a="1"/>
  <c r="BE353" i="21" s="1"/>
  <c r="BE347" i="21" a="1"/>
  <c r="BE347" i="21" s="1"/>
  <c r="BE304" i="21" a="1"/>
  <c r="BE304" i="21" s="1"/>
  <c r="BE299" i="21" a="1"/>
  <c r="BE299" i="21" s="1"/>
  <c r="BE298" i="21" a="1"/>
  <c r="BE298" i="21" s="1"/>
  <c r="BE249" i="21" a="1"/>
  <c r="BE249" i="21" s="1"/>
  <c r="BE242" i="21" a="1"/>
  <c r="BE242" i="21" s="1"/>
  <c r="BE303" i="21" a="1"/>
  <c r="BE303" i="21" s="1"/>
  <c r="BE248" i="21" a="1"/>
  <c r="BE248" i="21" s="1"/>
  <c r="BE241" i="21" a="1"/>
  <c r="BE241" i="21" s="1"/>
  <c r="BE302" i="21" a="1"/>
  <c r="BE302" i="21" s="1"/>
  <c r="BE297" i="21" a="1"/>
  <c r="BE297" i="21" s="1"/>
  <c r="BE247" i="21" a="1"/>
  <c r="BE247" i="21" s="1"/>
  <c r="BE301" i="21" a="1"/>
  <c r="BE301" i="21" s="1"/>
  <c r="BE246" i="21" a="1"/>
  <c r="BE246" i="21" s="1"/>
  <c r="BE349" i="21" a="1"/>
  <c r="BE349" i="21" s="1"/>
  <c r="BE306" i="21" a="1"/>
  <c r="BE306" i="21" s="1"/>
  <c r="BE346" i="21" a="1"/>
  <c r="BE346" i="21" s="1"/>
  <c r="BE305" i="21" a="1"/>
  <c r="BE305" i="21" s="1"/>
  <c r="BE300" i="21" a="1"/>
  <c r="BE300" i="21" s="1"/>
  <c r="BE244" i="21" a="1"/>
  <c r="BE244" i="21" s="1"/>
  <c r="BE200" i="21" a="1"/>
  <c r="BE200" i="21" s="1"/>
  <c r="BE194" i="21" a="1"/>
  <c r="BE194" i="21" s="1"/>
  <c r="BE243" i="21" a="1"/>
  <c r="BE243" i="21" s="1"/>
  <c r="BE199" i="21" a="1"/>
  <c r="BE199" i="21" s="1"/>
  <c r="BE167" i="21"/>
  <c r="BE169" i="21"/>
  <c r="BE171" i="21"/>
  <c r="BE193" i="21" a="1"/>
  <c r="BE193" i="21" s="1"/>
  <c r="BE141" i="21" a="1"/>
  <c r="BE141" i="21" s="1"/>
  <c r="BE198" i="21" a="1"/>
  <c r="BE198" i="21" s="1"/>
  <c r="BE192" i="21" a="1"/>
  <c r="BE192" i="21" s="1"/>
  <c r="BE140" i="21" a="1"/>
  <c r="BE140" i="21" s="1"/>
  <c r="BE197" i="21" a="1"/>
  <c r="BE197" i="21" s="1"/>
  <c r="BE139" i="21" a="1"/>
  <c r="BE139" i="21" s="1"/>
  <c r="BE196" i="21" a="1"/>
  <c r="BE196" i="21" s="1"/>
  <c r="BE250" i="21" a="1"/>
  <c r="BE250" i="21" s="1"/>
  <c r="BE195" i="21" a="1"/>
  <c r="BE195" i="21" s="1"/>
  <c r="BE144" i="21" a="1"/>
  <c r="BE144" i="21" s="1"/>
  <c r="BE137" i="21" a="1"/>
  <c r="BE137" i="21" s="1"/>
  <c r="BE138" i="21" a="1"/>
  <c r="BE138" i="21" s="1"/>
  <c r="BE90" i="21" a="1"/>
  <c r="BE90" i="21" s="1"/>
  <c r="BE136" i="21" a="1"/>
  <c r="BE136" i="21" s="1"/>
  <c r="BE96" i="21" a="1"/>
  <c r="BE96" i="21" s="1"/>
  <c r="BE89" i="21" a="1"/>
  <c r="BE89" i="21" s="1"/>
  <c r="BE37" i="21" a="1"/>
  <c r="BE37" i="21" s="1"/>
  <c r="BE31" i="21" a="1"/>
  <c r="BE31" i="21" s="1"/>
  <c r="BE34" i="21" a="1"/>
  <c r="BE34" i="21" s="1"/>
  <c r="BE95" i="21" a="1"/>
  <c r="BE95" i="21" s="1"/>
  <c r="BE88" i="21" a="1"/>
  <c r="BE88" i="21" s="1"/>
  <c r="BE201" i="21" a="1"/>
  <c r="BE201" i="21" s="1"/>
  <c r="BE168" i="21"/>
  <c r="BE87" i="21" a="1"/>
  <c r="BE87" i="21" s="1"/>
  <c r="BE36" i="21" a="1"/>
  <c r="BE36" i="21" s="1"/>
  <c r="BE94" i="21" a="1"/>
  <c r="BE94" i="21" s="1"/>
  <c r="BE35" i="21" a="1"/>
  <c r="BE35" i="21" s="1"/>
  <c r="BE145" i="21" a="1"/>
  <c r="BE145" i="21" s="1"/>
  <c r="BE93" i="21" a="1"/>
  <c r="BE93" i="21" s="1"/>
  <c r="BE170" i="21"/>
  <c r="BE143" i="21" a="1"/>
  <c r="BE143" i="21" s="1"/>
  <c r="BE92" i="21" a="1"/>
  <c r="BE92" i="21" s="1"/>
  <c r="BE40" i="21" a="1"/>
  <c r="BE40" i="21" s="1"/>
  <c r="BE33" i="21" a="1"/>
  <c r="BE33" i="21" s="1"/>
  <c r="BE142" i="21" a="1"/>
  <c r="BE142" i="21" s="1"/>
  <c r="BE39" i="21" a="1"/>
  <c r="BE39" i="21" s="1"/>
  <c r="BE245" i="21" a="1"/>
  <c r="BE245" i="21" s="1"/>
  <c r="BE38" i="21" a="1"/>
  <c r="BE38" i="21" s="1"/>
  <c r="BE32" i="21" a="1"/>
  <c r="BE32" i="21" s="1"/>
  <c r="BE91" i="21" a="1"/>
  <c r="BE91" i="21" s="1"/>
  <c r="BE210" i="21"/>
  <c r="BE276" i="21"/>
  <c r="BE525" i="21"/>
  <c r="BE105" i="21"/>
  <c r="BE381" i="21"/>
  <c r="BE66" i="21"/>
  <c r="BE486" i="21"/>
  <c r="BE315" i="21"/>
  <c r="BE420" i="21"/>
  <c r="BE157" i="21" a="1"/>
  <c r="BE157" i="21" s="1"/>
  <c r="BE155" i="21" a="1"/>
  <c r="BE155" i="21" s="1"/>
  <c r="BE365" i="21" a="1"/>
  <c r="BE365" i="21" s="1"/>
  <c r="BE367" i="21" a="1"/>
  <c r="BE367" i="21" s="1"/>
  <c r="BE472" i="21" a="1"/>
  <c r="BE472" i="21" s="1"/>
  <c r="BE471" i="21" a="1"/>
  <c r="BE471" i="21" s="1"/>
  <c r="BE260" i="21" a="1"/>
  <c r="BE260" i="21" s="1"/>
  <c r="BE366" i="21" a="1"/>
  <c r="BE366" i="21" s="1"/>
  <c r="BE156" i="21" a="1"/>
  <c r="BE156" i="21" s="1"/>
  <c r="BE50" i="21" a="1"/>
  <c r="BE50" i="21" s="1"/>
  <c r="BE262" i="21" a="1"/>
  <c r="BE262" i="21" s="1"/>
  <c r="BE51" i="21" a="1"/>
  <c r="BE51" i="21" s="1"/>
  <c r="BE261" i="21" a="1"/>
  <c r="BE261" i="21" s="1"/>
  <c r="BE52" i="21" a="1"/>
  <c r="BE52" i="21" s="1"/>
  <c r="BE102" i="21"/>
  <c r="BE101" i="21"/>
  <c r="BE65" i="21"/>
  <c r="BE64" i="21"/>
  <c r="BE103" i="21"/>
  <c r="BE62" i="21"/>
  <c r="BE104" i="21"/>
  <c r="BE63" i="21"/>
  <c r="BF22" i="21"/>
  <c r="BF471" i="21" s="1" a="1"/>
  <c r="BF471" i="21" s="1"/>
  <c r="AW68" i="23"/>
  <c r="AW92" i="23"/>
  <c r="AW80" i="23"/>
  <c r="BE116" i="21"/>
  <c r="BE309" i="21"/>
  <c r="BE221" i="21"/>
  <c r="BE219" i="21"/>
  <c r="BE534" i="21"/>
  <c r="BE324" i="21"/>
  <c r="BE431" i="21"/>
  <c r="BE114" i="21"/>
  <c r="BE536" i="21"/>
  <c r="BE115" i="21"/>
  <c r="BE325" i="21"/>
  <c r="BE535" i="21"/>
  <c r="BE326" i="21"/>
  <c r="BE220" i="21"/>
  <c r="BE430" i="21"/>
  <c r="BE429" i="21"/>
  <c r="BF14" i="21"/>
  <c r="BH54" i="23"/>
  <c r="BH78" i="23"/>
  <c r="BH90" i="23"/>
  <c r="BH66" i="23"/>
  <c r="BH42" i="23"/>
  <c r="BE99" i="21"/>
  <c r="BE414" i="21"/>
  <c r="BE203" i="21"/>
  <c r="BE204" i="21"/>
  <c r="BE519" i="21"/>
  <c r="AU81" i="23"/>
  <c r="AU69" i="23"/>
  <c r="AT56" i="23"/>
  <c r="AT44" i="23"/>
  <c r="AT491" i="21"/>
  <c r="AV94" i="23" s="1"/>
  <c r="AT162" i="21"/>
  <c r="AV57" i="23" s="1"/>
  <c r="AT176" i="21"/>
  <c r="AV58" i="23" s="1"/>
  <c r="AT281" i="21"/>
  <c r="AV70" i="23" s="1"/>
  <c r="AT386" i="21"/>
  <c r="AV82" i="23" s="1"/>
  <c r="AT550" i="21"/>
  <c r="AV99" i="23" s="1"/>
  <c r="AT477" i="21"/>
  <c r="AV93" i="23" s="1"/>
  <c r="AV465" i="21"/>
  <c r="AU488" i="21"/>
  <c r="AU474" i="21"/>
  <c r="BC462" i="21"/>
  <c r="AT445" i="21"/>
  <c r="AV87" i="23" s="1"/>
  <c r="AT372" i="21"/>
  <c r="AU383" i="21"/>
  <c r="AV360" i="21"/>
  <c r="AU369" i="21"/>
  <c r="BC357" i="21"/>
  <c r="AT340" i="21"/>
  <c r="AV75" i="23" s="1"/>
  <c r="AT267" i="21"/>
  <c r="AV255" i="21"/>
  <c r="AU278" i="21"/>
  <c r="AU264" i="21"/>
  <c r="BC252" i="21"/>
  <c r="AS150" i="21"/>
  <c r="AT235" i="21"/>
  <c r="AV63" i="23" s="1"/>
  <c r="AU173" i="21"/>
  <c r="AU159" i="21"/>
  <c r="AT57" i="21"/>
  <c r="AV45" i="23" s="1"/>
  <c r="AT71" i="21"/>
  <c r="AV46" i="23" s="1"/>
  <c r="AS45" i="21"/>
  <c r="BG13" i="21"/>
  <c r="AV218" i="21"/>
  <c r="AV428" i="21"/>
  <c r="AV533" i="21"/>
  <c r="AV323" i="21"/>
  <c r="AV113" i="21"/>
  <c r="BD432" i="21"/>
  <c r="BD222" i="21"/>
  <c r="BD537" i="21"/>
  <c r="BD327" i="21"/>
  <c r="BD117" i="21"/>
  <c r="AV313" i="21"/>
  <c r="AV312" i="21"/>
  <c r="AV314" i="21"/>
  <c r="AV209" i="21"/>
  <c r="AV208" i="21"/>
  <c r="AV206" i="21"/>
  <c r="AV311" i="21"/>
  <c r="AV207" i="21"/>
  <c r="AU68" i="21"/>
  <c r="AT434" i="21"/>
  <c r="AV88" i="23" s="1"/>
  <c r="AT539" i="21"/>
  <c r="AV100" i="23" s="1"/>
  <c r="AT329" i="21"/>
  <c r="AV76" i="23" s="1"/>
  <c r="AT224" i="21"/>
  <c r="AV64" i="23" s="1"/>
  <c r="AT119" i="21"/>
  <c r="AV52" i="23" s="1"/>
  <c r="AV518" i="21"/>
  <c r="AV98" i="21"/>
  <c r="AV308" i="21"/>
  <c r="AV413" i="21"/>
  <c r="AV212" i="21"/>
  <c r="AV422" i="21"/>
  <c r="AV317" i="21"/>
  <c r="AV527" i="21"/>
  <c r="AV107" i="21"/>
  <c r="AV524" i="21"/>
  <c r="AV521" i="21"/>
  <c r="AV522" i="21"/>
  <c r="AV523" i="21"/>
  <c r="AV419" i="21"/>
  <c r="AV416" i="21"/>
  <c r="AV417" i="21"/>
  <c r="AV418" i="21"/>
  <c r="AU529" i="21"/>
  <c r="AU424" i="21"/>
  <c r="AU319" i="21"/>
  <c r="AU214" i="21"/>
  <c r="AU109" i="21"/>
  <c r="AU130" i="21" s="1"/>
  <c r="AW51" i="23" s="1"/>
  <c r="AV485" i="21"/>
  <c r="AV483" i="21"/>
  <c r="AV380" i="21"/>
  <c r="AV275" i="21"/>
  <c r="AV484" i="21"/>
  <c r="AV482" i="21"/>
  <c r="AV377" i="21"/>
  <c r="AV272" i="21"/>
  <c r="AV379" i="21"/>
  <c r="AV274" i="21"/>
  <c r="AV378" i="21"/>
  <c r="AV273" i="21"/>
  <c r="AT147" i="21"/>
  <c r="AT42" i="21"/>
  <c r="AU54" i="21"/>
  <c r="BF509" i="21" l="1" a="1"/>
  <c r="BF509" i="21" s="1"/>
  <c r="BF516" i="21" a="1"/>
  <c r="BF516" i="21" s="1"/>
  <c r="BF508" i="21" a="1"/>
  <c r="BF508" i="21" s="1"/>
  <c r="BF515" i="21" a="1"/>
  <c r="BF515" i="21" s="1"/>
  <c r="BF507" i="21" a="1"/>
  <c r="BF507" i="21" s="1"/>
  <c r="BF512" i="21" a="1"/>
  <c r="BF512" i="21" s="1"/>
  <c r="BF511" i="21" a="1"/>
  <c r="BF511" i="21" s="1"/>
  <c r="BF514" i="21" a="1"/>
  <c r="BF514" i="21" s="1"/>
  <c r="BF513" i="21" a="1"/>
  <c r="BF513" i="21" s="1"/>
  <c r="BF460" i="21" a="1"/>
  <c r="BF460" i="21" s="1"/>
  <c r="BF453" i="21" a="1"/>
  <c r="BF453" i="21" s="1"/>
  <c r="BF459" i="21" a="1"/>
  <c r="BF459" i="21" s="1"/>
  <c r="BF458" i="21" a="1"/>
  <c r="BF458" i="21" s="1"/>
  <c r="BF452" i="21" a="1"/>
  <c r="BF452" i="21" s="1"/>
  <c r="BF457" i="21" a="1"/>
  <c r="BF457" i="21" s="1"/>
  <c r="BF451" i="21" a="1"/>
  <c r="BF451" i="21" s="1"/>
  <c r="BF456" i="21" a="1"/>
  <c r="BF456" i="21" s="1"/>
  <c r="BF410" i="21" a="1"/>
  <c r="BF410" i="21" s="1"/>
  <c r="BF402" i="21" a="1"/>
  <c r="BF402" i="21" s="1"/>
  <c r="BF409" i="21" a="1"/>
  <c r="BF409" i="21" s="1"/>
  <c r="BF408" i="21" a="1"/>
  <c r="BF408" i="21" s="1"/>
  <c r="BF510" i="21" a="1"/>
  <c r="BF510" i="21" s="1"/>
  <c r="BF455" i="21" a="1"/>
  <c r="BF455" i="21" s="1"/>
  <c r="BF407" i="21" a="1"/>
  <c r="BF407" i="21" s="1"/>
  <c r="BF454" i="21" a="1"/>
  <c r="BF454" i="21" s="1"/>
  <c r="BF405" i="21" a="1"/>
  <c r="BF405" i="21" s="1"/>
  <c r="BF347" i="21" a="1"/>
  <c r="BF347" i="21" s="1"/>
  <c r="BF411" i="21" a="1"/>
  <c r="BF411" i="21" s="1"/>
  <c r="BF353" i="21" a="1"/>
  <c r="BF353" i="21" s="1"/>
  <c r="BF346" i="21" a="1"/>
  <c r="BF346" i="21" s="1"/>
  <c r="BF406" i="21" a="1"/>
  <c r="BF406" i="21" s="1"/>
  <c r="BF352" i="21" a="1"/>
  <c r="BF352" i="21" s="1"/>
  <c r="BF404" i="21" a="1"/>
  <c r="BF404" i="21" s="1"/>
  <c r="BF403" i="21" a="1"/>
  <c r="BF403" i="21" s="1"/>
  <c r="BF355" i="21" a="1"/>
  <c r="BF355" i="21" s="1"/>
  <c r="BF350" i="21" a="1"/>
  <c r="BF350" i="21" s="1"/>
  <c r="BF348" i="21" a="1"/>
  <c r="BF348" i="21" s="1"/>
  <c r="BF354" i="21" a="1"/>
  <c r="BF354" i="21" s="1"/>
  <c r="BF304" i="21" a="1"/>
  <c r="BF304" i="21" s="1"/>
  <c r="BF299" i="21" a="1"/>
  <c r="BF299" i="21" s="1"/>
  <c r="BF246" i="21" a="1"/>
  <c r="BF246" i="21" s="1"/>
  <c r="BF303" i="21" a="1"/>
  <c r="BF303" i="21" s="1"/>
  <c r="BF245" i="21" a="1"/>
  <c r="BF245" i="21" s="1"/>
  <c r="BF351" i="21" a="1"/>
  <c r="BF351" i="21" s="1"/>
  <c r="BF298" i="21" a="1"/>
  <c r="BF298" i="21" s="1"/>
  <c r="BF349" i="21" a="1"/>
  <c r="BF349" i="21" s="1"/>
  <c r="BF302" i="21" a="1"/>
  <c r="BF302" i="21" s="1"/>
  <c r="BF297" i="21" a="1"/>
  <c r="BF297" i="21" s="1"/>
  <c r="BF250" i="21" a="1"/>
  <c r="BF250" i="21" s="1"/>
  <c r="BF244" i="21" a="1"/>
  <c r="BF244" i="21" s="1"/>
  <c r="BF306" i="21" a="1"/>
  <c r="BF306" i="21" s="1"/>
  <c r="BF301" i="21" a="1"/>
  <c r="BF301" i="21" s="1"/>
  <c r="BF249" i="21" a="1"/>
  <c r="BF249" i="21" s="1"/>
  <c r="BF242" i="21" a="1"/>
  <c r="BF242" i="21" s="1"/>
  <c r="BF197" i="21" a="1"/>
  <c r="BF197" i="21" s="1"/>
  <c r="BF196" i="21" a="1"/>
  <c r="BF196" i="21" s="1"/>
  <c r="BF145" i="21" a="1"/>
  <c r="BF145" i="21" s="1"/>
  <c r="BF139" i="21" a="1"/>
  <c r="BF139" i="21" s="1"/>
  <c r="BF305" i="21" a="1"/>
  <c r="BF305" i="21" s="1"/>
  <c r="BF248" i="21" a="1"/>
  <c r="BF248" i="21" s="1"/>
  <c r="BF201" i="21" a="1"/>
  <c r="BF201" i="21" s="1"/>
  <c r="BF167" i="21"/>
  <c r="BF169" i="21"/>
  <c r="BF171" i="21"/>
  <c r="BF144" i="21" a="1"/>
  <c r="BF144" i="21" s="1"/>
  <c r="BF138" i="21" a="1"/>
  <c r="BF138" i="21" s="1"/>
  <c r="BF300" i="21" a="1"/>
  <c r="BF300" i="21" s="1"/>
  <c r="BF247" i="21" a="1"/>
  <c r="BF247" i="21" s="1"/>
  <c r="BF195" i="21" a="1"/>
  <c r="BF195" i="21" s="1"/>
  <c r="BF137" i="21" a="1"/>
  <c r="BF137" i="21" s="1"/>
  <c r="BF243" i="21" a="1"/>
  <c r="BF243" i="21" s="1"/>
  <c r="BF200" i="21" a="1"/>
  <c r="BF200" i="21" s="1"/>
  <c r="BF194" i="21" a="1"/>
  <c r="BF194" i="21" s="1"/>
  <c r="BF143" i="21" a="1"/>
  <c r="BF143" i="21" s="1"/>
  <c r="BF136" i="21" a="1"/>
  <c r="BF136" i="21" s="1"/>
  <c r="BF241" i="21" a="1"/>
  <c r="BF241" i="21" s="1"/>
  <c r="BF193" i="21" a="1"/>
  <c r="BF193" i="21" s="1"/>
  <c r="BF199" i="21" a="1"/>
  <c r="BF199" i="21" s="1"/>
  <c r="BF192" i="21" a="1"/>
  <c r="BF192" i="21" s="1"/>
  <c r="BF168" i="21"/>
  <c r="BF170" i="21"/>
  <c r="BF141" i="21" a="1"/>
  <c r="BF141" i="21" s="1"/>
  <c r="BF93" i="21" a="1"/>
  <c r="BF93" i="21" s="1"/>
  <c r="BF87" i="21" a="1"/>
  <c r="BF87" i="21" s="1"/>
  <c r="BF198" i="21" a="1"/>
  <c r="BF198" i="21" s="1"/>
  <c r="BF142" i="21" a="1"/>
  <c r="BF142" i="21" s="1"/>
  <c r="BF92" i="21" a="1"/>
  <c r="BF92" i="21" s="1"/>
  <c r="BF40" i="21" a="1"/>
  <c r="BF40" i="21" s="1"/>
  <c r="BF34" i="21" a="1"/>
  <c r="BF34" i="21" s="1"/>
  <c r="BF31" i="21" a="1"/>
  <c r="BF31" i="21" s="1"/>
  <c r="BF140" i="21" a="1"/>
  <c r="BF140" i="21" s="1"/>
  <c r="BF91" i="21" a="1"/>
  <c r="BF91" i="21" s="1"/>
  <c r="BF39" i="21" a="1"/>
  <c r="BF39" i="21" s="1"/>
  <c r="BF33" i="21" a="1"/>
  <c r="BF33" i="21" s="1"/>
  <c r="BF90" i="21" a="1"/>
  <c r="BF90" i="21" s="1"/>
  <c r="BF32" i="21" a="1"/>
  <c r="BF32" i="21" s="1"/>
  <c r="BF38" i="21" a="1"/>
  <c r="BF38" i="21" s="1"/>
  <c r="BF96" i="21" a="1"/>
  <c r="BF96" i="21" s="1"/>
  <c r="BF95" i="21" a="1"/>
  <c r="BF95" i="21" s="1"/>
  <c r="BF89" i="21" a="1"/>
  <c r="BF89" i="21" s="1"/>
  <c r="BF37" i="21" a="1"/>
  <c r="BF37" i="21" s="1"/>
  <c r="BF94" i="21" a="1"/>
  <c r="BF94" i="21" s="1"/>
  <c r="BF35" i="21" a="1"/>
  <c r="BF35" i="21" s="1"/>
  <c r="BF88" i="21" a="1"/>
  <c r="BF88" i="21" s="1"/>
  <c r="BF36" i="21" a="1"/>
  <c r="BF36" i="21" s="1"/>
  <c r="BF276" i="21"/>
  <c r="BF210" i="21"/>
  <c r="BF315" i="21"/>
  <c r="BF420" i="21"/>
  <c r="BF66" i="21"/>
  <c r="BF105" i="21"/>
  <c r="BF486" i="21"/>
  <c r="BF381" i="21"/>
  <c r="BF525" i="21"/>
  <c r="BF470" i="21" a="1"/>
  <c r="BF470" i="21" s="1"/>
  <c r="BF365" i="21" a="1"/>
  <c r="BF365" i="21" s="1"/>
  <c r="BF262" i="21" a="1"/>
  <c r="BF262" i="21" s="1"/>
  <c r="BF260" i="21" a="1"/>
  <c r="BF260" i="21" s="1"/>
  <c r="BF472" i="21" a="1"/>
  <c r="BF472" i="21" s="1"/>
  <c r="BF50" i="21" a="1"/>
  <c r="BF50" i="21" s="1"/>
  <c r="BF156" i="21" a="1"/>
  <c r="BF156" i="21" s="1"/>
  <c r="BF51" i="21" a="1"/>
  <c r="BF51" i="21" s="1"/>
  <c r="BF261" i="21" a="1"/>
  <c r="BF261" i="21" s="1"/>
  <c r="BF52" i="21" a="1"/>
  <c r="BF52" i="21" s="1"/>
  <c r="BF366" i="21" a="1"/>
  <c r="BF366" i="21" s="1"/>
  <c r="BF157" i="21" a="1"/>
  <c r="BF157" i="21" s="1"/>
  <c r="BF367" i="21" a="1"/>
  <c r="BF367" i="21" s="1"/>
  <c r="BF155" i="21" a="1"/>
  <c r="BF155" i="21" s="1"/>
  <c r="BF326" i="21"/>
  <c r="BF101" i="21"/>
  <c r="BF62" i="21"/>
  <c r="BF104" i="21"/>
  <c r="BF65" i="21"/>
  <c r="BF102" i="21"/>
  <c r="BF63" i="21"/>
  <c r="BF103" i="21"/>
  <c r="BF64" i="21"/>
  <c r="BG22" i="21"/>
  <c r="BG471" i="21" s="1" a="1"/>
  <c r="BG471" i="21" s="1"/>
  <c r="AX68" i="23"/>
  <c r="AX92" i="23"/>
  <c r="AX80" i="23"/>
  <c r="BF114" i="21"/>
  <c r="BF325" i="21"/>
  <c r="BF219" i="21"/>
  <c r="BF534" i="21"/>
  <c r="BF220" i="21"/>
  <c r="BF221" i="21"/>
  <c r="BF99" i="21"/>
  <c r="BF430" i="21"/>
  <c r="BF115" i="21"/>
  <c r="BF536" i="21"/>
  <c r="BF324" i="21"/>
  <c r="BF431" i="21"/>
  <c r="BF429" i="21"/>
  <c r="BF535" i="21"/>
  <c r="BF116" i="21"/>
  <c r="BG14" i="21"/>
  <c r="BI78" i="23"/>
  <c r="BI54" i="23"/>
  <c r="BI90" i="23"/>
  <c r="BI66" i="23"/>
  <c r="BI42" i="23"/>
  <c r="BF204" i="21"/>
  <c r="BF309" i="21"/>
  <c r="BF519" i="21"/>
  <c r="BF203" i="21"/>
  <c r="BF414" i="21"/>
  <c r="AV81" i="23"/>
  <c r="AU56" i="23"/>
  <c r="AV69" i="23"/>
  <c r="AU44" i="23"/>
  <c r="AU386" i="21"/>
  <c r="AW82" i="23" s="1"/>
  <c r="AU162" i="21"/>
  <c r="AW57" i="23" s="1"/>
  <c r="AU176" i="21"/>
  <c r="AW58" i="23" s="1"/>
  <c r="AU281" i="21"/>
  <c r="AW70" i="23" s="1"/>
  <c r="AU491" i="21"/>
  <c r="AW94" i="23" s="1"/>
  <c r="AU477" i="21"/>
  <c r="AW93" i="23" s="1"/>
  <c r="AU550" i="21"/>
  <c r="AW99" i="23" s="1"/>
  <c r="AW465" i="21"/>
  <c r="AV488" i="21"/>
  <c r="AV474" i="21"/>
  <c r="BD462" i="21"/>
  <c r="AU445" i="21"/>
  <c r="AW87" i="23" s="1"/>
  <c r="AU372" i="21"/>
  <c r="AW81" i="23" s="1"/>
  <c r="AW360" i="21"/>
  <c r="AV383" i="21"/>
  <c r="AV369" i="21"/>
  <c r="BD357" i="21"/>
  <c r="AU340" i="21"/>
  <c r="AW75" i="23" s="1"/>
  <c r="AU267" i="21"/>
  <c r="AW255" i="21"/>
  <c r="AV278" i="21"/>
  <c r="AV264" i="21"/>
  <c r="BD252" i="21"/>
  <c r="AT150" i="21"/>
  <c r="AU235" i="21"/>
  <c r="AW63" i="23" s="1"/>
  <c r="AV173" i="21"/>
  <c r="AV159" i="21"/>
  <c r="AU71" i="21"/>
  <c r="AW46" i="23" s="1"/>
  <c r="AU57" i="21"/>
  <c r="AW45" i="23" s="1"/>
  <c r="AT45" i="21"/>
  <c r="BH13" i="21"/>
  <c r="AW113" i="21"/>
  <c r="AW323" i="21"/>
  <c r="AW428" i="21"/>
  <c r="AW533" i="21"/>
  <c r="AW218" i="21"/>
  <c r="BE432" i="21"/>
  <c r="BE222" i="21"/>
  <c r="BE537" i="21"/>
  <c r="BE327" i="21"/>
  <c r="BE117" i="21"/>
  <c r="AW314" i="21"/>
  <c r="AW312" i="21"/>
  <c r="AW313" i="21"/>
  <c r="AW209" i="21"/>
  <c r="AW311" i="21"/>
  <c r="AW206" i="21"/>
  <c r="AW208" i="21"/>
  <c r="AW207" i="21"/>
  <c r="AV68" i="21"/>
  <c r="AU224" i="21"/>
  <c r="AW64" i="23" s="1"/>
  <c r="AU539" i="21"/>
  <c r="AW100" i="23" s="1"/>
  <c r="AU119" i="21"/>
  <c r="AW52" i="23" s="1"/>
  <c r="AU329" i="21"/>
  <c r="AW76" i="23" s="1"/>
  <c r="AU434" i="21"/>
  <c r="AW88" i="23" s="1"/>
  <c r="AW308" i="21"/>
  <c r="AW413" i="21"/>
  <c r="AW98" i="21"/>
  <c r="AW518" i="21"/>
  <c r="AW212" i="21"/>
  <c r="AW422" i="21"/>
  <c r="AW317" i="21"/>
  <c r="AW527" i="21"/>
  <c r="AW107" i="21"/>
  <c r="AW524" i="21"/>
  <c r="AW522" i="21"/>
  <c r="AW523" i="21"/>
  <c r="AW521" i="21"/>
  <c r="AW419" i="21"/>
  <c r="AW416" i="21"/>
  <c r="AW417" i="21"/>
  <c r="AW418" i="21"/>
  <c r="AV529" i="21"/>
  <c r="AV424" i="21"/>
  <c r="AV319" i="21"/>
  <c r="AV214" i="21"/>
  <c r="AV109" i="21"/>
  <c r="AV130" i="21" s="1"/>
  <c r="AX51" i="23" s="1"/>
  <c r="AW484" i="21"/>
  <c r="AW482" i="21"/>
  <c r="AW377" i="21"/>
  <c r="AW272" i="21"/>
  <c r="AW485" i="21"/>
  <c r="AW379" i="21"/>
  <c r="AW274" i="21"/>
  <c r="AW483" i="21"/>
  <c r="AW378" i="21"/>
  <c r="AW273" i="21"/>
  <c r="AW380" i="21"/>
  <c r="AW275" i="21"/>
  <c r="AU147" i="21"/>
  <c r="AU42" i="21"/>
  <c r="AV54" i="21"/>
  <c r="BG514" i="21" l="1" a="1"/>
  <c r="BG514" i="21" s="1"/>
  <c r="BG507" i="21" a="1"/>
  <c r="BG507" i="21" s="1"/>
  <c r="BG513" i="21" a="1"/>
  <c r="BG513" i="21" s="1"/>
  <c r="BG512" i="21" a="1"/>
  <c r="BG512" i="21" s="1"/>
  <c r="BG509" i="21" a="1"/>
  <c r="BG509" i="21" s="1"/>
  <c r="BG516" i="21" a="1"/>
  <c r="BG516" i="21" s="1"/>
  <c r="BG508" i="21" a="1"/>
  <c r="BG508" i="21" s="1"/>
  <c r="BG515" i="21" a="1"/>
  <c r="BG515" i="21" s="1"/>
  <c r="BG511" i="21" a="1"/>
  <c r="BG511" i="21" s="1"/>
  <c r="BG510" i="21" a="1"/>
  <c r="BG510" i="21" s="1"/>
  <c r="BG457" i="21" a="1"/>
  <c r="BG457" i="21" s="1"/>
  <c r="BG456" i="21" a="1"/>
  <c r="BG456" i="21" s="1"/>
  <c r="BG455" i="21" a="1"/>
  <c r="BG455" i="21" s="1"/>
  <c r="BG459" i="21" a="1"/>
  <c r="BG459" i="21" s="1"/>
  <c r="BG453" i="21" a="1"/>
  <c r="BG453" i="21" s="1"/>
  <c r="BG454" i="21" a="1"/>
  <c r="BG454" i="21" s="1"/>
  <c r="BG452" i="21" a="1"/>
  <c r="BG452" i="21" s="1"/>
  <c r="BG407" i="21" a="1"/>
  <c r="BG407" i="21" s="1"/>
  <c r="BG451" i="21" a="1"/>
  <c r="BG451" i="21" s="1"/>
  <c r="BG406" i="21" a="1"/>
  <c r="BG406" i="21" s="1"/>
  <c r="BG405" i="21" a="1"/>
  <c r="BG405" i="21" s="1"/>
  <c r="BG404" i="21" a="1"/>
  <c r="BG404" i="21" s="1"/>
  <c r="BG460" i="21" a="1"/>
  <c r="BG460" i="21" s="1"/>
  <c r="BG410" i="21" a="1"/>
  <c r="BG410" i="21" s="1"/>
  <c r="BG403" i="21" a="1"/>
  <c r="BG403" i="21" s="1"/>
  <c r="BG402" i="21" a="1"/>
  <c r="BG402" i="21" s="1"/>
  <c r="BG355" i="21" a="1"/>
  <c r="BG355" i="21" s="1"/>
  <c r="BG349" i="21" a="1"/>
  <c r="BG349" i="21" s="1"/>
  <c r="BG354" i="21" a="1"/>
  <c r="BG354" i="21" s="1"/>
  <c r="BG348" i="21" a="1"/>
  <c r="BG348" i="21" s="1"/>
  <c r="BG353" i="21" a="1"/>
  <c r="BG353" i="21" s="1"/>
  <c r="BG347" i="21" a="1"/>
  <c r="BG347" i="21" s="1"/>
  <c r="BG411" i="21" a="1"/>
  <c r="BG411" i="21" s="1"/>
  <c r="BG409" i="21" a="1"/>
  <c r="BG409" i="21" s="1"/>
  <c r="BG352" i="21" a="1"/>
  <c r="BG352" i="21" s="1"/>
  <c r="BG408" i="21" a="1"/>
  <c r="BG408" i="21" s="1"/>
  <c r="BG351" i="21" a="1"/>
  <c r="BG351" i="21" s="1"/>
  <c r="BG350" i="21" a="1"/>
  <c r="BG350" i="21" s="1"/>
  <c r="BG458" i="21" a="1"/>
  <c r="BG458" i="21" s="1"/>
  <c r="BG346" i="21" a="1"/>
  <c r="BG346" i="21" s="1"/>
  <c r="BG306" i="21" a="1"/>
  <c r="BG306" i="21" s="1"/>
  <c r="BG305" i="21" a="1"/>
  <c r="BG305" i="21" s="1"/>
  <c r="BG300" i="21" a="1"/>
  <c r="BG300" i="21" s="1"/>
  <c r="BG243" i="21" a="1"/>
  <c r="BG243" i="21" s="1"/>
  <c r="BG304" i="21" a="1"/>
  <c r="BG304" i="21" s="1"/>
  <c r="BG299" i="21" a="1"/>
  <c r="BG299" i="21" s="1"/>
  <c r="BG250" i="21" a="1"/>
  <c r="BG250" i="21" s="1"/>
  <c r="BG242" i="21" a="1"/>
  <c r="BG242" i="21" s="1"/>
  <c r="BG298" i="21" a="1"/>
  <c r="BG298" i="21" s="1"/>
  <c r="BG249" i="21" a="1"/>
  <c r="BG249" i="21" s="1"/>
  <c r="BG241" i="21" a="1"/>
  <c r="BG241" i="21" s="1"/>
  <c r="BG303" i="21" a="1"/>
  <c r="BG303" i="21" s="1"/>
  <c r="BG248" i="21" a="1"/>
  <c r="BG248" i="21" s="1"/>
  <c r="BG302" i="21" a="1"/>
  <c r="BG302" i="21" s="1"/>
  <c r="BG297" i="21" a="1"/>
  <c r="BG297" i="21" s="1"/>
  <c r="BG246" i="21" a="1"/>
  <c r="BG246" i="21" s="1"/>
  <c r="BG244" i="21" a="1"/>
  <c r="BG244" i="21" s="1"/>
  <c r="BG200" i="21" a="1"/>
  <c r="BG200" i="21" s="1"/>
  <c r="BG193" i="21" a="1"/>
  <c r="BG193" i="21" s="1"/>
  <c r="BG301" i="21" a="1"/>
  <c r="BG301" i="21" s="1"/>
  <c r="BG199" i="21" a="1"/>
  <c r="BG199" i="21" s="1"/>
  <c r="BG192" i="21" a="1"/>
  <c r="BG192" i="21" s="1"/>
  <c r="BG198" i="21" a="1"/>
  <c r="BG198" i="21" s="1"/>
  <c r="BG141" i="21" a="1"/>
  <c r="BG141" i="21" s="1"/>
  <c r="BG197" i="21" a="1"/>
  <c r="BG197" i="21" s="1"/>
  <c r="BG167" i="21"/>
  <c r="BG169" i="21"/>
  <c r="BG171" i="21"/>
  <c r="BG140" i="21" a="1"/>
  <c r="BG140" i="21" s="1"/>
  <c r="BG196" i="21" a="1"/>
  <c r="BG196" i="21" s="1"/>
  <c r="BG145" i="21" a="1"/>
  <c r="BG145" i="21" s="1"/>
  <c r="BG139" i="21" a="1"/>
  <c r="BG139" i="21" s="1"/>
  <c r="BG195" i="21" a="1"/>
  <c r="BG195" i="21" s="1"/>
  <c r="BG247" i="21" a="1"/>
  <c r="BG247" i="21" s="1"/>
  <c r="BG201" i="21" a="1"/>
  <c r="BG201" i="21" s="1"/>
  <c r="BG137" i="21" a="1"/>
  <c r="BG137" i="21" s="1"/>
  <c r="BG194" i="21" a="1"/>
  <c r="BG194" i="21" s="1"/>
  <c r="BG136" i="21" a="1"/>
  <c r="BG136" i="21" s="1"/>
  <c r="BG96" i="21" a="1"/>
  <c r="BG96" i="21" s="1"/>
  <c r="BG90" i="21" a="1"/>
  <c r="BG90" i="21" s="1"/>
  <c r="BG39" i="21" a="1"/>
  <c r="BG39" i="21" s="1"/>
  <c r="BG31" i="21" a="1"/>
  <c r="BG31" i="21" s="1"/>
  <c r="BG35" i="21" a="1"/>
  <c r="BG35" i="21" s="1"/>
  <c r="BG89" i="21" a="1"/>
  <c r="BG89" i="21" s="1"/>
  <c r="BG38" i="21" a="1"/>
  <c r="BG38" i="21" s="1"/>
  <c r="BG95" i="21" a="1"/>
  <c r="BG95" i="21" s="1"/>
  <c r="BG88" i="21" a="1"/>
  <c r="BG88" i="21" s="1"/>
  <c r="BG37" i="21" a="1"/>
  <c r="BG37" i="21" s="1"/>
  <c r="BG168" i="21"/>
  <c r="BG144" i="21" a="1"/>
  <c r="BG144" i="21" s="1"/>
  <c r="BG94" i="21" a="1"/>
  <c r="BG94" i="21" s="1"/>
  <c r="BG87" i="21" a="1"/>
  <c r="BG87" i="21" s="1"/>
  <c r="BG36" i="21" a="1"/>
  <c r="BG36" i="21" s="1"/>
  <c r="BG143" i="21" a="1"/>
  <c r="BG143" i="21" s="1"/>
  <c r="BG93" i="21" a="1"/>
  <c r="BG93" i="21" s="1"/>
  <c r="BG245" i="21" a="1"/>
  <c r="BG245" i="21" s="1"/>
  <c r="BG142" i="21" a="1"/>
  <c r="BG142" i="21" s="1"/>
  <c r="BG92" i="21" a="1"/>
  <c r="BG92" i="21" s="1"/>
  <c r="BG34" i="21" a="1"/>
  <c r="BG34" i="21" s="1"/>
  <c r="BG170" i="21"/>
  <c r="BG40" i="21" a="1"/>
  <c r="BG40" i="21" s="1"/>
  <c r="BG91" i="21" a="1"/>
  <c r="BG91" i="21" s="1"/>
  <c r="BG33" i="21" a="1"/>
  <c r="BG33" i="21" s="1"/>
  <c r="BG138" i="21" a="1"/>
  <c r="BG138" i="21" s="1"/>
  <c r="BG32" i="21" a="1"/>
  <c r="BG32" i="21" s="1"/>
  <c r="BG276" i="21"/>
  <c r="BG105" i="21"/>
  <c r="BG315" i="21"/>
  <c r="BG381" i="21"/>
  <c r="BG486" i="21"/>
  <c r="BG525" i="21"/>
  <c r="BG66" i="21"/>
  <c r="BG210" i="21"/>
  <c r="BG420" i="21"/>
  <c r="BG470" i="21" a="1"/>
  <c r="BG470" i="21" s="1"/>
  <c r="BG50" i="21" a="1"/>
  <c r="BG50" i="21" s="1"/>
  <c r="BG260" i="21" a="1"/>
  <c r="BG260" i="21" s="1"/>
  <c r="BG52" i="21" a="1"/>
  <c r="BG52" i="21" s="1"/>
  <c r="BG365" i="21" a="1"/>
  <c r="BG365" i="21" s="1"/>
  <c r="BG262" i="21" a="1"/>
  <c r="BG262" i="21" s="1"/>
  <c r="BG261" i="21" a="1"/>
  <c r="BG261" i="21" s="1"/>
  <c r="BG156" i="21" a="1"/>
  <c r="BG156" i="21" s="1"/>
  <c r="BG366" i="21" a="1"/>
  <c r="BG366" i="21" s="1"/>
  <c r="BG472" i="21" a="1"/>
  <c r="BG472" i="21" s="1"/>
  <c r="BG157" i="21" a="1"/>
  <c r="BG157" i="21" s="1"/>
  <c r="BG367" i="21" a="1"/>
  <c r="BG367" i="21" s="1"/>
  <c r="BG51" i="21" a="1"/>
  <c r="BG51" i="21" s="1"/>
  <c r="BG155" i="21" a="1"/>
  <c r="BG155" i="21" s="1"/>
  <c r="BG101" i="21"/>
  <c r="BG65" i="21"/>
  <c r="BG104" i="21"/>
  <c r="BG64" i="21"/>
  <c r="BG102" i="21"/>
  <c r="BG62" i="21"/>
  <c r="BG103" i="21"/>
  <c r="BG63" i="21"/>
  <c r="BH22" i="21"/>
  <c r="BH155" i="21" s="1" a="1"/>
  <c r="BH155" i="21" s="1"/>
  <c r="AY68" i="23"/>
  <c r="AY92" i="23"/>
  <c r="AY80" i="23"/>
  <c r="BG430" i="21"/>
  <c r="BG431" i="21"/>
  <c r="BG535" i="21"/>
  <c r="BG325" i="21"/>
  <c r="BG219" i="21"/>
  <c r="BG220" i="21"/>
  <c r="BG324" i="21"/>
  <c r="BG536" i="21"/>
  <c r="BG519" i="21"/>
  <c r="BG221" i="21"/>
  <c r="BG429" i="21"/>
  <c r="BG115" i="21"/>
  <c r="BG534" i="21"/>
  <c r="BG309" i="21"/>
  <c r="BG114" i="21"/>
  <c r="BG116" i="21"/>
  <c r="BG326" i="21"/>
  <c r="BG414" i="21"/>
  <c r="BH14" i="21"/>
  <c r="BJ78" i="23"/>
  <c r="BJ90" i="23"/>
  <c r="BJ66" i="23"/>
  <c r="BJ42" i="23"/>
  <c r="BJ54" i="23"/>
  <c r="BG99" i="21"/>
  <c r="BG204" i="21"/>
  <c r="BG203" i="21"/>
  <c r="AW69" i="23"/>
  <c r="AV56" i="23"/>
  <c r="AV44" i="23"/>
  <c r="AV162" i="21"/>
  <c r="AX57" i="23" s="1"/>
  <c r="AV176" i="21"/>
  <c r="AX58" i="23" s="1"/>
  <c r="AV281" i="21"/>
  <c r="AX70" i="23" s="1"/>
  <c r="AV386" i="21"/>
  <c r="AX82" i="23" s="1"/>
  <c r="AV491" i="21"/>
  <c r="AX94" i="23" s="1"/>
  <c r="AV477" i="21"/>
  <c r="AX93" i="23" s="1"/>
  <c r="AV550" i="21"/>
  <c r="AX99" i="23" s="1"/>
  <c r="AW488" i="21"/>
  <c r="AX465" i="21"/>
  <c r="AW474" i="21"/>
  <c r="BE462" i="21"/>
  <c r="AV445" i="21"/>
  <c r="AX87" i="23" s="1"/>
  <c r="AV372" i="21"/>
  <c r="AX360" i="21"/>
  <c r="AW383" i="21"/>
  <c r="AW369" i="21"/>
  <c r="BE357" i="21"/>
  <c r="AV340" i="21"/>
  <c r="AX75" i="23" s="1"/>
  <c r="AV267" i="21"/>
  <c r="AX255" i="21"/>
  <c r="AW278" i="21"/>
  <c r="AW264" i="21"/>
  <c r="BE252" i="21"/>
  <c r="AU150" i="21"/>
  <c r="AV235" i="21"/>
  <c r="AX63" i="23" s="1"/>
  <c r="AW173" i="21"/>
  <c r="AW159" i="21"/>
  <c r="AV57" i="21"/>
  <c r="AX45" i="23" s="1"/>
  <c r="AV71" i="21"/>
  <c r="AX46" i="23" s="1"/>
  <c r="AU45" i="21"/>
  <c r="BI13" i="21"/>
  <c r="AX323" i="21"/>
  <c r="AX218" i="21"/>
  <c r="AX533" i="21"/>
  <c r="AX113" i="21"/>
  <c r="AX428" i="21"/>
  <c r="BF432" i="21"/>
  <c r="BF222" i="21"/>
  <c r="BF537" i="21"/>
  <c r="BF327" i="21"/>
  <c r="BF117" i="21"/>
  <c r="AX314" i="21"/>
  <c r="AX312" i="21"/>
  <c r="AX313" i="21"/>
  <c r="AX209" i="21"/>
  <c r="AX311" i="21"/>
  <c r="AX208" i="21"/>
  <c r="AX206" i="21"/>
  <c r="AX207" i="21"/>
  <c r="AW68" i="21"/>
  <c r="AV224" i="21"/>
  <c r="AX64" i="23" s="1"/>
  <c r="AV434" i="21"/>
  <c r="AX88" i="23" s="1"/>
  <c r="AV329" i="21"/>
  <c r="AX76" i="23" s="1"/>
  <c r="AV539" i="21"/>
  <c r="AX100" i="23" s="1"/>
  <c r="AV119" i="21"/>
  <c r="AX52" i="23" s="1"/>
  <c r="AX308" i="21"/>
  <c r="AX518" i="21"/>
  <c r="AX98" i="21"/>
  <c r="AX413" i="21"/>
  <c r="AX212" i="21"/>
  <c r="AX422" i="21"/>
  <c r="AX317" i="21"/>
  <c r="AX527" i="21"/>
  <c r="AX107" i="21"/>
  <c r="AX521" i="21"/>
  <c r="AX523" i="21"/>
  <c r="AX522" i="21"/>
  <c r="AX524" i="21"/>
  <c r="AX419" i="21"/>
  <c r="AX417" i="21"/>
  <c r="AX416" i="21"/>
  <c r="AX418" i="21"/>
  <c r="AW529" i="21"/>
  <c r="AW424" i="21"/>
  <c r="AW319" i="21"/>
  <c r="AW214" i="21"/>
  <c r="AW109" i="21"/>
  <c r="AW130" i="21" s="1"/>
  <c r="AY51" i="23" s="1"/>
  <c r="AX485" i="21"/>
  <c r="AX379" i="21"/>
  <c r="AX274" i="21"/>
  <c r="AX272" i="21"/>
  <c r="AX378" i="21"/>
  <c r="AX273" i="21"/>
  <c r="AX483" i="21"/>
  <c r="AX380" i="21"/>
  <c r="AX275" i="21"/>
  <c r="AX484" i="21"/>
  <c r="AX482" i="21"/>
  <c r="AX377" i="21"/>
  <c r="AV147" i="21"/>
  <c r="AV42" i="21"/>
  <c r="AW54" i="21"/>
  <c r="BH511" i="21" l="1" a="1"/>
  <c r="BH511" i="21" s="1"/>
  <c r="BH510" i="21" a="1"/>
  <c r="BH510" i="21" s="1"/>
  <c r="BH516" i="21" a="1"/>
  <c r="BH516" i="21" s="1"/>
  <c r="BH507" i="21" a="1"/>
  <c r="BH507" i="21" s="1"/>
  <c r="BH513" i="21" a="1"/>
  <c r="BH513" i="21" s="1"/>
  <c r="BH514" i="21" a="1"/>
  <c r="BH514" i="21" s="1"/>
  <c r="BH512" i="21" a="1"/>
  <c r="BH512" i="21" s="1"/>
  <c r="BH515" i="21" a="1"/>
  <c r="BH515" i="21" s="1"/>
  <c r="BH509" i="21" a="1"/>
  <c r="BH509" i="21" s="1"/>
  <c r="BH508" i="21" a="1"/>
  <c r="BH508" i="21" s="1"/>
  <c r="BH453" i="21" a="1"/>
  <c r="BH453" i="21" s="1"/>
  <c r="BH460" i="21" a="1"/>
  <c r="BH460" i="21" s="1"/>
  <c r="BH459" i="21" a="1"/>
  <c r="BH459" i="21" s="1"/>
  <c r="BH452" i="21" a="1"/>
  <c r="BH452" i="21" s="1"/>
  <c r="BH458" i="21" a="1"/>
  <c r="BH458" i="21" s="1"/>
  <c r="BH451" i="21" a="1"/>
  <c r="BH451" i="21" s="1"/>
  <c r="BH456" i="21" a="1"/>
  <c r="BH456" i="21" s="1"/>
  <c r="BH410" i="21" a="1"/>
  <c r="BH410" i="21" s="1"/>
  <c r="BH404" i="21" a="1"/>
  <c r="BH404" i="21" s="1"/>
  <c r="BH457" i="21" a="1"/>
  <c r="BH457" i="21" s="1"/>
  <c r="BH403" i="21" a="1"/>
  <c r="BH403" i="21" s="1"/>
  <c r="BH455" i="21" a="1"/>
  <c r="BH455" i="21" s="1"/>
  <c r="BH409" i="21" a="1"/>
  <c r="BH409" i="21" s="1"/>
  <c r="BH402" i="21" a="1"/>
  <c r="BH402" i="21" s="1"/>
  <c r="BH454" i="21" a="1"/>
  <c r="BH454" i="21" s="1"/>
  <c r="BH408" i="21" a="1"/>
  <c r="BH408" i="21" s="1"/>
  <c r="BH406" i="21" a="1"/>
  <c r="BH406" i="21" s="1"/>
  <c r="BH411" i="21" a="1"/>
  <c r="BH411" i="21" s="1"/>
  <c r="BH351" i="21" a="1"/>
  <c r="BH351" i="21" s="1"/>
  <c r="BH407" i="21" a="1"/>
  <c r="BH407" i="21" s="1"/>
  <c r="BH350" i="21" a="1"/>
  <c r="BH350" i="21" s="1"/>
  <c r="BH355" i="21" a="1"/>
  <c r="BH355" i="21" s="1"/>
  <c r="BH349" i="21" a="1"/>
  <c r="BH349" i="21" s="1"/>
  <c r="BH405" i="21" a="1"/>
  <c r="BH405" i="21" s="1"/>
  <c r="BH348" i="21" a="1"/>
  <c r="BH348" i="21" s="1"/>
  <c r="BH353" i="21" a="1"/>
  <c r="BH353" i="21" s="1"/>
  <c r="BH354" i="21" a="1"/>
  <c r="BH354" i="21" s="1"/>
  <c r="BH352" i="21" a="1"/>
  <c r="BH352" i="21" s="1"/>
  <c r="BH347" i="21" a="1"/>
  <c r="BH347" i="21" s="1"/>
  <c r="BH346" i="21" a="1"/>
  <c r="BH346" i="21" s="1"/>
  <c r="BH306" i="21" a="1"/>
  <c r="BH306" i="21" s="1"/>
  <c r="BH301" i="21" a="1"/>
  <c r="BH301" i="21" s="1"/>
  <c r="BH247" i="21" a="1"/>
  <c r="BH247" i="21" s="1"/>
  <c r="BH300" i="21" a="1"/>
  <c r="BH300" i="21" s="1"/>
  <c r="BH246" i="21" a="1"/>
  <c r="BH246" i="21" s="1"/>
  <c r="BH305" i="21" a="1"/>
  <c r="BH305" i="21" s="1"/>
  <c r="BH304" i="21" a="1"/>
  <c r="BH304" i="21" s="1"/>
  <c r="BH299" i="21" a="1"/>
  <c r="BH299" i="21" s="1"/>
  <c r="BH245" i="21" a="1"/>
  <c r="BH245" i="21" s="1"/>
  <c r="BH303" i="21" a="1"/>
  <c r="BH303" i="21" s="1"/>
  <c r="BH298" i="21" a="1"/>
  <c r="BH298" i="21" s="1"/>
  <c r="BH250" i="21" a="1"/>
  <c r="BH250" i="21" s="1"/>
  <c r="BH243" i="21" a="1"/>
  <c r="BH243" i="21" s="1"/>
  <c r="BH297" i="21" a="1"/>
  <c r="BH297" i="21" s="1"/>
  <c r="BH196" i="21" a="1"/>
  <c r="BH196" i="21" s="1"/>
  <c r="BH249" i="21" a="1"/>
  <c r="BH249" i="21" s="1"/>
  <c r="BH201" i="21" a="1"/>
  <c r="BH201" i="21" s="1"/>
  <c r="BH142" i="21" a="1"/>
  <c r="BH142" i="21" s="1"/>
  <c r="BH137" i="21" a="1"/>
  <c r="BH137" i="21" s="1"/>
  <c r="BH248" i="21" a="1"/>
  <c r="BH248" i="21" s="1"/>
  <c r="BH195" i="21" a="1"/>
  <c r="BH195" i="21" s="1"/>
  <c r="BH136" i="21" a="1"/>
  <c r="BH136" i="21" s="1"/>
  <c r="BH244" i="21" a="1"/>
  <c r="BH244" i="21" s="1"/>
  <c r="BH200" i="21" a="1"/>
  <c r="BH200" i="21" s="1"/>
  <c r="BH194" i="21" a="1"/>
  <c r="BH194" i="21" s="1"/>
  <c r="BH141" i="21" a="1"/>
  <c r="BH141" i="21" s="1"/>
  <c r="BH242" i="21" a="1"/>
  <c r="BH242" i="21" s="1"/>
  <c r="BH199" i="21" a="1"/>
  <c r="BH199" i="21" s="1"/>
  <c r="BH193" i="21" a="1"/>
  <c r="BH193" i="21" s="1"/>
  <c r="BH167" i="21"/>
  <c r="BH169" i="21"/>
  <c r="BH171" i="21"/>
  <c r="BH145" i="21" a="1"/>
  <c r="BH145" i="21" s="1"/>
  <c r="BH140" i="21" a="1"/>
  <c r="BH140" i="21" s="1"/>
  <c r="BH241" i="21" a="1"/>
  <c r="BH241" i="21" s="1"/>
  <c r="BH198" i="21" a="1"/>
  <c r="BH198" i="21" s="1"/>
  <c r="BH192" i="21" a="1"/>
  <c r="BH192" i="21" s="1"/>
  <c r="BH197" i="21" a="1"/>
  <c r="BH197" i="21" s="1"/>
  <c r="BH144" i="21" a="1"/>
  <c r="BH144" i="21" s="1"/>
  <c r="BH139" i="21" a="1"/>
  <c r="BH139" i="21" s="1"/>
  <c r="BH170" i="21"/>
  <c r="BH143" i="21" a="1"/>
  <c r="BH143" i="21" s="1"/>
  <c r="BH93" i="21" a="1"/>
  <c r="BH93" i="21" s="1"/>
  <c r="BH87" i="21" a="1"/>
  <c r="BH87" i="21" s="1"/>
  <c r="BH36" i="21" a="1"/>
  <c r="BH36" i="21" s="1"/>
  <c r="BH138" i="21" a="1"/>
  <c r="BH138" i="21" s="1"/>
  <c r="BH92" i="21" a="1"/>
  <c r="BH92" i="21" s="1"/>
  <c r="BH35" i="21" a="1"/>
  <c r="BH35" i="21" s="1"/>
  <c r="BH40" i="21" a="1"/>
  <c r="BH40" i="21" s="1"/>
  <c r="BH302" i="21" a="1"/>
  <c r="BH302" i="21" s="1"/>
  <c r="BH91" i="21" a="1"/>
  <c r="BH91" i="21" s="1"/>
  <c r="BH33" i="21" a="1"/>
  <c r="BH33" i="21" s="1"/>
  <c r="BH90" i="21" a="1"/>
  <c r="BH90" i="21" s="1"/>
  <c r="BH34" i="21" a="1"/>
  <c r="BH34" i="21" s="1"/>
  <c r="BH168" i="21"/>
  <c r="BH96" i="21" a="1"/>
  <c r="BH96" i="21" s="1"/>
  <c r="BH89" i="21" a="1"/>
  <c r="BH89" i="21" s="1"/>
  <c r="BH95" i="21" a="1"/>
  <c r="BH95" i="21" s="1"/>
  <c r="BH39" i="21" a="1"/>
  <c r="BH39" i="21" s="1"/>
  <c r="BH32" i="21" a="1"/>
  <c r="BH32" i="21" s="1"/>
  <c r="BH38" i="21" a="1"/>
  <c r="BH38" i="21" s="1"/>
  <c r="BH37" i="21" a="1"/>
  <c r="BH37" i="21" s="1"/>
  <c r="BH94" i="21" a="1"/>
  <c r="BH94" i="21" s="1"/>
  <c r="BH88" i="21" a="1"/>
  <c r="BH88" i="21" s="1"/>
  <c r="BH31" i="21" a="1"/>
  <c r="BH31" i="21" s="1"/>
  <c r="BH276" i="21"/>
  <c r="BH210" i="21"/>
  <c r="BH420" i="21"/>
  <c r="BH525" i="21"/>
  <c r="BH105" i="21"/>
  <c r="BH486" i="21"/>
  <c r="BH381" i="21"/>
  <c r="BH66" i="21"/>
  <c r="BH315" i="21"/>
  <c r="BH51" i="21" a="1"/>
  <c r="BH51" i="21" s="1"/>
  <c r="BH52" i="21" a="1"/>
  <c r="BH52" i="21" s="1"/>
  <c r="BH261" i="21" a="1"/>
  <c r="BH261" i="21" s="1"/>
  <c r="BH472" i="21" a="1"/>
  <c r="BH472" i="21" s="1"/>
  <c r="BH260" i="21" a="1"/>
  <c r="BH260" i="21" s="1"/>
  <c r="BH262" i="21" a="1"/>
  <c r="BH262" i="21" s="1"/>
  <c r="BH157" i="21" a="1"/>
  <c r="BH157" i="21" s="1"/>
  <c r="BH470" i="21" a="1"/>
  <c r="BH470" i="21" s="1"/>
  <c r="BH156" i="21" a="1"/>
  <c r="BH156" i="21" s="1"/>
  <c r="BH471" i="21" a="1"/>
  <c r="BH471" i="21" s="1"/>
  <c r="BH366" i="21" a="1"/>
  <c r="BH366" i="21" s="1"/>
  <c r="BH365" i="21" a="1"/>
  <c r="BH365" i="21" s="1"/>
  <c r="BH367" i="21" a="1"/>
  <c r="BH367" i="21" s="1"/>
  <c r="BH50" i="21" a="1"/>
  <c r="BH50" i="21" s="1"/>
  <c r="BH101" i="21"/>
  <c r="BH65" i="21"/>
  <c r="BH104" i="21"/>
  <c r="BH64" i="21"/>
  <c r="BH102" i="21"/>
  <c r="BH62" i="21"/>
  <c r="BH103" i="21"/>
  <c r="BH63" i="21"/>
  <c r="BI22" i="21"/>
  <c r="BI367" i="21" s="1" a="1"/>
  <c r="BI367" i="21" s="1"/>
  <c r="AZ68" i="23"/>
  <c r="AZ92" i="23"/>
  <c r="AZ80" i="23"/>
  <c r="BH116" i="21"/>
  <c r="BH221" i="21"/>
  <c r="BH324" i="21"/>
  <c r="BH326" i="21"/>
  <c r="BH519" i="21"/>
  <c r="BH114" i="21"/>
  <c r="BH219" i="21"/>
  <c r="BH220" i="21"/>
  <c r="BH115" i="21"/>
  <c r="BH535" i="21"/>
  <c r="BH325" i="21"/>
  <c r="BH431" i="21"/>
  <c r="BH536" i="21"/>
  <c r="BH534" i="21"/>
  <c r="BH204" i="21"/>
  <c r="BI14" i="21"/>
  <c r="BK78" i="23"/>
  <c r="BK66" i="23"/>
  <c r="BK42" i="23"/>
  <c r="BK90" i="23"/>
  <c r="BK54" i="23"/>
  <c r="BH99" i="21"/>
  <c r="BH203" i="21"/>
  <c r="BH429" i="21"/>
  <c r="BH430" i="21"/>
  <c r="BH414" i="21"/>
  <c r="BH309" i="21"/>
  <c r="AW44" i="23"/>
  <c r="AX81" i="23"/>
  <c r="AX69" i="23"/>
  <c r="AW56" i="23"/>
  <c r="AW491" i="21"/>
  <c r="AY94" i="23" s="1"/>
  <c r="AW162" i="21"/>
  <c r="AY57" i="23" s="1"/>
  <c r="AW176" i="21"/>
  <c r="AY58" i="23" s="1"/>
  <c r="AW281" i="21"/>
  <c r="AY70" i="23" s="1"/>
  <c r="AW386" i="21"/>
  <c r="AY82" i="23" s="1"/>
  <c r="AW477" i="21"/>
  <c r="AW550" i="21"/>
  <c r="AY99" i="23" s="1"/>
  <c r="AX488" i="21"/>
  <c r="AY465" i="21"/>
  <c r="AX474" i="21"/>
  <c r="BF462" i="21"/>
  <c r="AW445" i="21"/>
  <c r="AY87" i="23" s="1"/>
  <c r="AW372" i="21"/>
  <c r="AY81" i="23" s="1"/>
  <c r="AY360" i="21"/>
  <c r="AX383" i="21"/>
  <c r="AX369" i="21"/>
  <c r="BF357" i="21"/>
  <c r="AW340" i="21"/>
  <c r="AY75" i="23" s="1"/>
  <c r="AW267" i="21"/>
  <c r="AY255" i="21"/>
  <c r="AX278" i="21"/>
  <c r="AX264" i="21"/>
  <c r="BF252" i="21"/>
  <c r="AW235" i="21"/>
  <c r="AY63" i="23" s="1"/>
  <c r="AV150" i="21"/>
  <c r="AX173" i="21"/>
  <c r="AX159" i="21"/>
  <c r="AW71" i="21"/>
  <c r="AY46" i="23" s="1"/>
  <c r="AW57" i="21"/>
  <c r="AY45" i="23" s="1"/>
  <c r="AV45" i="21"/>
  <c r="BJ13" i="21"/>
  <c r="BG222" i="21"/>
  <c r="BG537" i="21"/>
  <c r="BG327" i="21"/>
  <c r="BG117" i="21"/>
  <c r="BG432" i="21"/>
  <c r="AY113" i="21"/>
  <c r="AY428" i="21"/>
  <c r="AY533" i="21"/>
  <c r="AY218" i="21"/>
  <c r="AY323" i="21"/>
  <c r="AY314" i="21"/>
  <c r="AY313" i="21"/>
  <c r="AY209" i="21"/>
  <c r="AY311" i="21"/>
  <c r="AY208" i="21"/>
  <c r="AY312" i="21"/>
  <c r="AY207" i="21"/>
  <c r="AY206" i="21"/>
  <c r="AX68" i="21"/>
  <c r="AW224" i="21"/>
  <c r="AY64" i="23" s="1"/>
  <c r="AW119" i="21"/>
  <c r="AY52" i="23" s="1"/>
  <c r="AW329" i="21"/>
  <c r="AY76" i="23" s="1"/>
  <c r="AW434" i="21"/>
  <c r="AY88" i="23" s="1"/>
  <c r="AW539" i="21"/>
  <c r="AY100" i="23" s="1"/>
  <c r="AY98" i="21"/>
  <c r="AY308" i="21"/>
  <c r="AY518" i="21"/>
  <c r="AY413" i="21"/>
  <c r="AY317" i="21"/>
  <c r="AY527" i="21"/>
  <c r="AY422" i="21"/>
  <c r="AY107" i="21"/>
  <c r="AY212" i="21"/>
  <c r="AY521" i="21"/>
  <c r="AY523" i="21"/>
  <c r="AY524" i="21"/>
  <c r="AY522" i="21"/>
  <c r="AY419" i="21"/>
  <c r="AY417" i="21"/>
  <c r="AY416" i="21"/>
  <c r="AY418" i="21"/>
  <c r="AX319" i="21"/>
  <c r="AX529" i="21"/>
  <c r="AX424" i="21"/>
  <c r="AX214" i="21"/>
  <c r="AX109" i="21"/>
  <c r="AX130" i="21" s="1"/>
  <c r="AZ51" i="23" s="1"/>
  <c r="AY484" i="21"/>
  <c r="AY485" i="21"/>
  <c r="AY379" i="21"/>
  <c r="AY274" i="21"/>
  <c r="AY378" i="21"/>
  <c r="AY273" i="21"/>
  <c r="AY483" i="21"/>
  <c r="AY380" i="21"/>
  <c r="AY275" i="21"/>
  <c r="AY482" i="21"/>
  <c r="AY377" i="21"/>
  <c r="AY272" i="21"/>
  <c r="AW147" i="21"/>
  <c r="AW42" i="21"/>
  <c r="AX54" i="21"/>
  <c r="BI516" i="21" l="1" a="1"/>
  <c r="BI516" i="21" s="1"/>
  <c r="BI508" i="21" a="1"/>
  <c r="BI508" i="21" s="1"/>
  <c r="BI515" i="21" a="1"/>
  <c r="BI515" i="21" s="1"/>
  <c r="BI507" i="21" a="1"/>
  <c r="BI507" i="21" s="1"/>
  <c r="BI514" i="21" a="1"/>
  <c r="BI514" i="21" s="1"/>
  <c r="BI511" i="21" a="1"/>
  <c r="BI511" i="21" s="1"/>
  <c r="BI510" i="21" a="1"/>
  <c r="BI510" i="21" s="1"/>
  <c r="BI513" i="21" a="1"/>
  <c r="BI513" i="21" s="1"/>
  <c r="BI512" i="21" a="1"/>
  <c r="BI512" i="21" s="1"/>
  <c r="BI509" i="21" a="1"/>
  <c r="BI509" i="21" s="1"/>
  <c r="BI457" i="21" a="1"/>
  <c r="BI457" i="21" s="1"/>
  <c r="BI456" i="21" a="1"/>
  <c r="BI456" i="21" s="1"/>
  <c r="BI455" i="21" a="1"/>
  <c r="BI455" i="21" s="1"/>
  <c r="BI459" i="21" a="1"/>
  <c r="BI459" i="21" s="1"/>
  <c r="BI453" i="21" a="1"/>
  <c r="BI453" i="21" s="1"/>
  <c r="BI452" i="21" a="1"/>
  <c r="BI452" i="21" s="1"/>
  <c r="BI451" i="21" a="1"/>
  <c r="BI451" i="21" s="1"/>
  <c r="BI408" i="21" a="1"/>
  <c r="BI408" i="21" s="1"/>
  <c r="BI407" i="21" a="1"/>
  <c r="BI407" i="21" s="1"/>
  <c r="BI406" i="21" a="1"/>
  <c r="BI406" i="21" s="1"/>
  <c r="BI460" i="21" a="1"/>
  <c r="BI460" i="21" s="1"/>
  <c r="BI405" i="21" a="1"/>
  <c r="BI405" i="21" s="1"/>
  <c r="BI458" i="21" a="1"/>
  <c r="BI458" i="21" s="1"/>
  <c r="BI411" i="21" a="1"/>
  <c r="BI411" i="21" s="1"/>
  <c r="BI403" i="21" a="1"/>
  <c r="BI403" i="21" s="1"/>
  <c r="BI402" i="21" a="1"/>
  <c r="BI402" i="21" s="1"/>
  <c r="BI353" i="21" a="1"/>
  <c r="BI353" i="21" s="1"/>
  <c r="BI346" i="21" a="1"/>
  <c r="BI346" i="21" s="1"/>
  <c r="BI352" i="21" a="1"/>
  <c r="BI352" i="21" s="1"/>
  <c r="BI351" i="21" a="1"/>
  <c r="BI351" i="21" s="1"/>
  <c r="BI350" i="21" a="1"/>
  <c r="BI350" i="21" s="1"/>
  <c r="BI410" i="21" a="1"/>
  <c r="BI410" i="21" s="1"/>
  <c r="BI454" i="21" a="1"/>
  <c r="BI454" i="21" s="1"/>
  <c r="BI409" i="21" a="1"/>
  <c r="BI409" i="21" s="1"/>
  <c r="BI355" i="21" a="1"/>
  <c r="BI355" i="21" s="1"/>
  <c r="BI348" i="21" a="1"/>
  <c r="BI348" i="21" s="1"/>
  <c r="BI404" i="21" a="1"/>
  <c r="BI404" i="21" s="1"/>
  <c r="BI347" i="21" a="1"/>
  <c r="BI347" i="21" s="1"/>
  <c r="BI354" i="21" a="1"/>
  <c r="BI354" i="21" s="1"/>
  <c r="BI302" i="21" a="1"/>
  <c r="BI302" i="21" s="1"/>
  <c r="BI306" i="21" a="1"/>
  <c r="BI306" i="21" s="1"/>
  <c r="BI245" i="21" a="1"/>
  <c r="BI245" i="21" s="1"/>
  <c r="BI301" i="21" a="1"/>
  <c r="BI301" i="21" s="1"/>
  <c r="BI250" i="21" a="1"/>
  <c r="BI250" i="21" s="1"/>
  <c r="BI244" i="21" a="1"/>
  <c r="BI244" i="21" s="1"/>
  <c r="BI305" i="21" a="1"/>
  <c r="BI305" i="21" s="1"/>
  <c r="BI249" i="21" a="1"/>
  <c r="BI249" i="21" s="1"/>
  <c r="BI243" i="21" a="1"/>
  <c r="BI243" i="21" s="1"/>
  <c r="BI300" i="21" a="1"/>
  <c r="BI300" i="21" s="1"/>
  <c r="BI248" i="21" a="1"/>
  <c r="BI248" i="21" s="1"/>
  <c r="BI242" i="21" a="1"/>
  <c r="BI242" i="21" s="1"/>
  <c r="BI304" i="21" a="1"/>
  <c r="BI304" i="21" s="1"/>
  <c r="BI299" i="21" a="1"/>
  <c r="BI299" i="21" s="1"/>
  <c r="BI349" i="21" a="1"/>
  <c r="BI349" i="21" s="1"/>
  <c r="BI298" i="21" a="1"/>
  <c r="BI298" i="21" s="1"/>
  <c r="BI247" i="21" a="1"/>
  <c r="BI247" i="21" s="1"/>
  <c r="BI241" i="21" a="1"/>
  <c r="BI241" i="21" s="1"/>
  <c r="BI199" i="21" a="1"/>
  <c r="BI199" i="21" s="1"/>
  <c r="BI192" i="21" a="1"/>
  <c r="BI192" i="21" s="1"/>
  <c r="BI198" i="21" a="1"/>
  <c r="BI198" i="21" s="1"/>
  <c r="BI168" i="21"/>
  <c r="BI170" i="21"/>
  <c r="BI137" i="21" a="1"/>
  <c r="BI137" i="21" s="1"/>
  <c r="BI141" i="21" a="1"/>
  <c r="BI141" i="21" s="1"/>
  <c r="BI136" i="21" a="1"/>
  <c r="BI136" i="21" s="1"/>
  <c r="BI197" i="21" a="1"/>
  <c r="BI197" i="21" s="1"/>
  <c r="BI145" i="21" a="1"/>
  <c r="BI145" i="21" s="1"/>
  <c r="BI140" i="21" a="1"/>
  <c r="BI140" i="21" s="1"/>
  <c r="BI196" i="21" a="1"/>
  <c r="BI196" i="21" s="1"/>
  <c r="BI144" i="21" a="1"/>
  <c r="BI144" i="21" s="1"/>
  <c r="BI303" i="21" a="1"/>
  <c r="BI303" i="21" s="1"/>
  <c r="BI195" i="21" a="1"/>
  <c r="BI195" i="21" s="1"/>
  <c r="BI297" i="21" a="1"/>
  <c r="BI297" i="21" s="1"/>
  <c r="BI201" i="21" a="1"/>
  <c r="BI201" i="21" s="1"/>
  <c r="BI194" i="21" a="1"/>
  <c r="BI194" i="21" s="1"/>
  <c r="BI143" i="21" a="1"/>
  <c r="BI143" i="21" s="1"/>
  <c r="BI95" i="21" a="1"/>
  <c r="BI95" i="21" s="1"/>
  <c r="BI89" i="21" a="1"/>
  <c r="BI89" i="21" s="1"/>
  <c r="BI88" i="21" a="1"/>
  <c r="BI88" i="21" s="1"/>
  <c r="BI34" i="21" a="1"/>
  <c r="BI34" i="21" s="1"/>
  <c r="BI169" i="21"/>
  <c r="BI142" i="21" a="1"/>
  <c r="BI142" i="21" s="1"/>
  <c r="BI94" i="21" a="1"/>
  <c r="BI94" i="21" s="1"/>
  <c r="BI40" i="21" a="1"/>
  <c r="BI40" i="21" s="1"/>
  <c r="BI33" i="21" a="1"/>
  <c r="BI33" i="21" s="1"/>
  <c r="BI139" i="21" a="1"/>
  <c r="BI139" i="21" s="1"/>
  <c r="BI93" i="21" a="1"/>
  <c r="BI93" i="21" s="1"/>
  <c r="BI87" i="21" a="1"/>
  <c r="BI87" i="21" s="1"/>
  <c r="BI39" i="21" a="1"/>
  <c r="BI39" i="21" s="1"/>
  <c r="BI32" i="21" a="1"/>
  <c r="BI32" i="21" s="1"/>
  <c r="BI138" i="21" a="1"/>
  <c r="BI138" i="21" s="1"/>
  <c r="BI92" i="21" a="1"/>
  <c r="BI92" i="21" s="1"/>
  <c r="BI38" i="21" a="1"/>
  <c r="BI38" i="21" s="1"/>
  <c r="BI31" i="21" a="1"/>
  <c r="BI31" i="21" s="1"/>
  <c r="BI246" i="21" a="1"/>
  <c r="BI246" i="21" s="1"/>
  <c r="BI200" i="21" a="1"/>
  <c r="BI200" i="21" s="1"/>
  <c r="BI171" i="21"/>
  <c r="BI37" i="21" a="1"/>
  <c r="BI37" i="21" s="1"/>
  <c r="BI193" i="21" a="1"/>
  <c r="BI193" i="21" s="1"/>
  <c r="BI91" i="21" a="1"/>
  <c r="BI91" i="21" s="1"/>
  <c r="BI90" i="21" a="1"/>
  <c r="BI90" i="21" s="1"/>
  <c r="BI167" i="21"/>
  <c r="BI35" i="21" a="1"/>
  <c r="BI35" i="21" s="1"/>
  <c r="BI36" i="21" a="1"/>
  <c r="BI36" i="21" s="1"/>
  <c r="BI96" i="21" a="1"/>
  <c r="BI96" i="21" s="1"/>
  <c r="BI105" i="21"/>
  <c r="BI315" i="21"/>
  <c r="BI486" i="21"/>
  <c r="BI276" i="21"/>
  <c r="BI210" i="21"/>
  <c r="BI420" i="21"/>
  <c r="BI66" i="21"/>
  <c r="BI525" i="21"/>
  <c r="BI381" i="21"/>
  <c r="BI50" i="21" a="1"/>
  <c r="BI50" i="21" s="1"/>
  <c r="BI52" i="21" a="1"/>
  <c r="BI52" i="21" s="1"/>
  <c r="BI157" i="21" a="1"/>
  <c r="BI157" i="21" s="1"/>
  <c r="BI260" i="21" a="1"/>
  <c r="BI260" i="21" s="1"/>
  <c r="BI365" i="21" a="1"/>
  <c r="BI365" i="21" s="1"/>
  <c r="BI155" i="21" a="1"/>
  <c r="BI155" i="21" s="1"/>
  <c r="BI51" i="21" a="1"/>
  <c r="BI51" i="21" s="1"/>
  <c r="BI472" i="21" a="1"/>
  <c r="BI472" i="21" s="1"/>
  <c r="BI156" i="21" a="1"/>
  <c r="BI156" i="21" s="1"/>
  <c r="BI366" i="21" a="1"/>
  <c r="BI366" i="21" s="1"/>
  <c r="BI262" i="21" a="1"/>
  <c r="BI262" i="21" s="1"/>
  <c r="BI470" i="21" a="1"/>
  <c r="BI470" i="21" s="1"/>
  <c r="BI261" i="21" a="1"/>
  <c r="BI261" i="21" s="1"/>
  <c r="BI471" i="21" a="1"/>
  <c r="BI471" i="21" s="1"/>
  <c r="BI101" i="21"/>
  <c r="BI65" i="21"/>
  <c r="BI104" i="21"/>
  <c r="BI64" i="21"/>
  <c r="BI102" i="21"/>
  <c r="BI62" i="21"/>
  <c r="BI103" i="21"/>
  <c r="BI63" i="21"/>
  <c r="BJ22" i="21"/>
  <c r="BJ472" i="21" s="1" a="1"/>
  <c r="BJ472" i="21" s="1"/>
  <c r="BA92" i="23"/>
  <c r="BA68" i="23"/>
  <c r="BA80" i="23"/>
  <c r="BI114" i="21"/>
  <c r="BI220" i="21"/>
  <c r="BI324" i="21"/>
  <c r="BI116" i="21"/>
  <c r="BI430" i="21"/>
  <c r="BI219" i="21"/>
  <c r="BI204" i="21"/>
  <c r="BI115" i="21"/>
  <c r="BI325" i="21"/>
  <c r="BI431" i="21"/>
  <c r="BI221" i="21"/>
  <c r="BI429" i="21"/>
  <c r="BI326" i="21"/>
  <c r="BI536" i="21"/>
  <c r="BI534" i="21"/>
  <c r="BI535" i="21"/>
  <c r="BI309" i="21"/>
  <c r="BI414" i="21"/>
  <c r="BI203" i="21"/>
  <c r="BI519" i="21"/>
  <c r="BJ14" i="21"/>
  <c r="BL78" i="23"/>
  <c r="BL66" i="23"/>
  <c r="BL42" i="23"/>
  <c r="BL90" i="23"/>
  <c r="BL54" i="23"/>
  <c r="BI99" i="21"/>
  <c r="AX56" i="23"/>
  <c r="AY93" i="23"/>
  <c r="AX44" i="23"/>
  <c r="AY69" i="23"/>
  <c r="AX491" i="21"/>
  <c r="AZ94" i="23" s="1"/>
  <c r="AX162" i="21"/>
  <c r="AZ57" i="23" s="1"/>
  <c r="AX176" i="21"/>
  <c r="AZ58" i="23" s="1"/>
  <c r="AX281" i="21"/>
  <c r="AZ70" i="23" s="1"/>
  <c r="AX386" i="21"/>
  <c r="AZ82" i="23" s="1"/>
  <c r="AX550" i="21"/>
  <c r="AZ99" i="23" s="1"/>
  <c r="AX477" i="21"/>
  <c r="AZ93" i="23" s="1"/>
  <c r="AY474" i="21"/>
  <c r="AZ465" i="21"/>
  <c r="AY488" i="21"/>
  <c r="BG462" i="21"/>
  <c r="AX445" i="21"/>
  <c r="AZ87" i="23" s="1"/>
  <c r="AX372" i="21"/>
  <c r="AZ81" i="23" s="1"/>
  <c r="BG357" i="21"/>
  <c r="AZ360" i="21"/>
  <c r="AY383" i="21"/>
  <c r="AY369" i="21"/>
  <c r="AX340" i="21"/>
  <c r="AZ75" i="23" s="1"/>
  <c r="AX267" i="21"/>
  <c r="AZ69" i="23" s="1"/>
  <c r="AZ255" i="21"/>
  <c r="AY278" i="21"/>
  <c r="AY264" i="21"/>
  <c r="BG252" i="21"/>
  <c r="AW150" i="21"/>
  <c r="AX235" i="21"/>
  <c r="AZ63" i="23" s="1"/>
  <c r="AY173" i="21"/>
  <c r="AY159" i="21"/>
  <c r="AX57" i="21"/>
  <c r="AZ45" i="23" s="1"/>
  <c r="AX71" i="21"/>
  <c r="AZ46" i="23" s="1"/>
  <c r="AW45" i="21"/>
  <c r="BK13" i="21"/>
  <c r="BH537" i="21"/>
  <c r="BH327" i="21"/>
  <c r="BH117" i="21"/>
  <c r="BH432" i="21"/>
  <c r="BH222" i="21"/>
  <c r="AZ428" i="21"/>
  <c r="AZ113" i="21"/>
  <c r="AZ533" i="21"/>
  <c r="AZ323" i="21"/>
  <c r="AZ218" i="21"/>
  <c r="AZ313" i="21"/>
  <c r="AZ311" i="21"/>
  <c r="AZ314" i="21"/>
  <c r="AZ208" i="21"/>
  <c r="AZ312" i="21"/>
  <c r="AZ209" i="21"/>
  <c r="AZ207" i="21"/>
  <c r="AZ206" i="21"/>
  <c r="AZ518" i="21"/>
  <c r="AY68" i="21"/>
  <c r="AX434" i="21"/>
  <c r="AZ88" i="23" s="1"/>
  <c r="AX119" i="21"/>
  <c r="AZ52" i="23" s="1"/>
  <c r="AX224" i="21"/>
  <c r="AZ64" i="23" s="1"/>
  <c r="AX539" i="21"/>
  <c r="AZ100" i="23" s="1"/>
  <c r="AX329" i="21"/>
  <c r="AZ76" i="23" s="1"/>
  <c r="AZ413" i="21"/>
  <c r="AZ308" i="21"/>
  <c r="AZ98" i="21"/>
  <c r="AZ317" i="21"/>
  <c r="AZ527" i="21"/>
  <c r="AZ212" i="21"/>
  <c r="AZ422" i="21"/>
  <c r="AZ107" i="21"/>
  <c r="AZ523" i="21"/>
  <c r="AZ521" i="21"/>
  <c r="AZ524" i="21"/>
  <c r="AZ522" i="21"/>
  <c r="AZ419" i="21"/>
  <c r="AZ416" i="21"/>
  <c r="AZ417" i="21"/>
  <c r="AZ418" i="21"/>
  <c r="AY319" i="21"/>
  <c r="AY529" i="21"/>
  <c r="AY424" i="21"/>
  <c r="AY214" i="21"/>
  <c r="AY109" i="21"/>
  <c r="AY130" i="21" s="1"/>
  <c r="BA51" i="23" s="1"/>
  <c r="AZ485" i="21"/>
  <c r="AZ379" i="21"/>
  <c r="AZ378" i="21"/>
  <c r="AZ273" i="21"/>
  <c r="AZ483" i="21"/>
  <c r="AZ380" i="21"/>
  <c r="AZ275" i="21"/>
  <c r="AZ482" i="21"/>
  <c r="AZ377" i="21"/>
  <c r="AZ272" i="21"/>
  <c r="AZ484" i="21"/>
  <c r="AZ274" i="21"/>
  <c r="AX147" i="21"/>
  <c r="AX42" i="21"/>
  <c r="AY54" i="21"/>
  <c r="BJ513" i="21" l="1" a="1"/>
  <c r="BJ513" i="21" s="1"/>
  <c r="BJ512" i="21" a="1"/>
  <c r="BJ512" i="21" s="1"/>
  <c r="BJ511" i="21" a="1"/>
  <c r="BJ511" i="21" s="1"/>
  <c r="BJ516" i="21" a="1"/>
  <c r="BJ516" i="21" s="1"/>
  <c r="BJ509" i="21" a="1"/>
  <c r="BJ509" i="21" s="1"/>
  <c r="BJ515" i="21" a="1"/>
  <c r="BJ515" i="21" s="1"/>
  <c r="BJ508" i="21" a="1"/>
  <c r="BJ508" i="21" s="1"/>
  <c r="BJ514" i="21" a="1"/>
  <c r="BJ514" i="21" s="1"/>
  <c r="BJ510" i="21" a="1"/>
  <c r="BJ510" i="21" s="1"/>
  <c r="BJ454" i="21" a="1"/>
  <c r="BJ454" i="21" s="1"/>
  <c r="BJ460" i="21" a="1"/>
  <c r="BJ460" i="21" s="1"/>
  <c r="BJ453" i="21" a="1"/>
  <c r="BJ453" i="21" s="1"/>
  <c r="BJ459" i="21" a="1"/>
  <c r="BJ459" i="21" s="1"/>
  <c r="BJ452" i="21" a="1"/>
  <c r="BJ452" i="21" s="1"/>
  <c r="BJ458" i="21" a="1"/>
  <c r="BJ458" i="21" s="1"/>
  <c r="BJ451" i="21" a="1"/>
  <c r="BJ451" i="21" s="1"/>
  <c r="BJ507" i="21" a="1"/>
  <c r="BJ507" i="21" s="1"/>
  <c r="BJ457" i="21" a="1"/>
  <c r="BJ457" i="21" s="1"/>
  <c r="BJ456" i="21" a="1"/>
  <c r="BJ456" i="21" s="1"/>
  <c r="BJ405" i="21" a="1"/>
  <c r="BJ405" i="21" s="1"/>
  <c r="BJ455" i="21" a="1"/>
  <c r="BJ455" i="21" s="1"/>
  <c r="BJ411" i="21" a="1"/>
  <c r="BJ411" i="21" s="1"/>
  <c r="BJ404" i="21" a="1"/>
  <c r="BJ404" i="21" s="1"/>
  <c r="BJ410" i="21" a="1"/>
  <c r="BJ410" i="21" s="1"/>
  <c r="BJ403" i="21" a="1"/>
  <c r="BJ403" i="21" s="1"/>
  <c r="BJ408" i="21" a="1"/>
  <c r="BJ408" i="21" s="1"/>
  <c r="BJ409" i="21" a="1"/>
  <c r="BJ409" i="21" s="1"/>
  <c r="BJ348" i="21" a="1"/>
  <c r="BJ348" i="21" s="1"/>
  <c r="BJ407" i="21" a="1"/>
  <c r="BJ407" i="21" s="1"/>
  <c r="BJ354" i="21" a="1"/>
  <c r="BJ354" i="21" s="1"/>
  <c r="BJ347" i="21" a="1"/>
  <c r="BJ347" i="21" s="1"/>
  <c r="BJ406" i="21" a="1"/>
  <c r="BJ406" i="21" s="1"/>
  <c r="BJ353" i="21" a="1"/>
  <c r="BJ353" i="21" s="1"/>
  <c r="BJ402" i="21" a="1"/>
  <c r="BJ402" i="21" s="1"/>
  <c r="BJ352" i="21" a="1"/>
  <c r="BJ352" i="21" s="1"/>
  <c r="BJ346" i="21" a="1"/>
  <c r="BJ346" i="21" s="1"/>
  <c r="BJ350" i="21" a="1"/>
  <c r="BJ350" i="21" s="1"/>
  <c r="BJ355" i="21" a="1"/>
  <c r="BJ355" i="21" s="1"/>
  <c r="BJ351" i="21" a="1"/>
  <c r="BJ351" i="21" s="1"/>
  <c r="BJ349" i="21" a="1"/>
  <c r="BJ349" i="21" s="1"/>
  <c r="BJ303" i="21" a="1"/>
  <c r="BJ303" i="21" s="1"/>
  <c r="BJ297" i="21" a="1"/>
  <c r="BJ297" i="21" s="1"/>
  <c r="BJ247" i="21" a="1"/>
  <c r="BJ247" i="21" s="1"/>
  <c r="BJ241" i="21" a="1"/>
  <c r="BJ241" i="21" s="1"/>
  <c r="BJ302" i="21" a="1"/>
  <c r="BJ302" i="21" s="1"/>
  <c r="BJ246" i="21" a="1"/>
  <c r="BJ246" i="21" s="1"/>
  <c r="BJ306" i="21" a="1"/>
  <c r="BJ306" i="21" s="1"/>
  <c r="BJ301" i="21" a="1"/>
  <c r="BJ301" i="21" s="1"/>
  <c r="BJ300" i="21" a="1"/>
  <c r="BJ300" i="21" s="1"/>
  <c r="BJ245" i="21" a="1"/>
  <c r="BJ245" i="21" s="1"/>
  <c r="BJ305" i="21" a="1"/>
  <c r="BJ305" i="21" s="1"/>
  <c r="BJ304" i="21" a="1"/>
  <c r="BJ304" i="21" s="1"/>
  <c r="BJ299" i="21" a="1"/>
  <c r="BJ299" i="21" s="1"/>
  <c r="BJ243" i="21" a="1"/>
  <c r="BJ243" i="21" s="1"/>
  <c r="BJ249" i="21" a="1"/>
  <c r="BJ249" i="21" s="1"/>
  <c r="BJ195" i="21" a="1"/>
  <c r="BJ195" i="21" s="1"/>
  <c r="BJ248" i="21" a="1"/>
  <c r="BJ248" i="21" s="1"/>
  <c r="BJ201" i="21" a="1"/>
  <c r="BJ201" i="21" s="1"/>
  <c r="BJ194" i="21" a="1"/>
  <c r="BJ194" i="21" s="1"/>
  <c r="BJ145" i="21" a="1"/>
  <c r="BJ145" i="21" s="1"/>
  <c r="BJ136" i="21" a="1"/>
  <c r="BJ136" i="21" s="1"/>
  <c r="BJ244" i="21" a="1"/>
  <c r="BJ244" i="21" s="1"/>
  <c r="BJ200" i="21" a="1"/>
  <c r="BJ200" i="21" s="1"/>
  <c r="BJ193" i="21" a="1"/>
  <c r="BJ193" i="21" s="1"/>
  <c r="BJ168" i="21"/>
  <c r="BJ170" i="21"/>
  <c r="BJ140" i="21" a="1"/>
  <c r="BJ140" i="21" s="1"/>
  <c r="BJ242" i="21" a="1"/>
  <c r="BJ242" i="21" s="1"/>
  <c r="BJ199" i="21" a="1"/>
  <c r="BJ199" i="21" s="1"/>
  <c r="BJ144" i="21" a="1"/>
  <c r="BJ144" i="21" s="1"/>
  <c r="BJ298" i="21" a="1"/>
  <c r="BJ298" i="21" s="1"/>
  <c r="BJ198" i="21" a="1"/>
  <c r="BJ198" i="21" s="1"/>
  <c r="BJ192" i="21" a="1"/>
  <c r="BJ192" i="21" s="1"/>
  <c r="BJ139" i="21" a="1"/>
  <c r="BJ139" i="21" s="1"/>
  <c r="BJ197" i="21" a="1"/>
  <c r="BJ197" i="21" s="1"/>
  <c r="BJ167" i="21"/>
  <c r="BJ169" i="21"/>
  <c r="BJ171" i="21"/>
  <c r="BJ142" i="21" a="1"/>
  <c r="BJ142" i="21" s="1"/>
  <c r="BJ92" i="21" a="1"/>
  <c r="BJ92" i="21" s="1"/>
  <c r="BJ91" i="21" a="1"/>
  <c r="BJ91" i="21" s="1"/>
  <c r="BJ38" i="21" a="1"/>
  <c r="BJ38" i="21" s="1"/>
  <c r="BJ143" i="21" a="1"/>
  <c r="BJ143" i="21" s="1"/>
  <c r="BJ90" i="21" a="1"/>
  <c r="BJ90" i="21" s="1"/>
  <c r="BJ37" i="21" a="1"/>
  <c r="BJ37" i="21" s="1"/>
  <c r="BJ96" i="21" a="1"/>
  <c r="BJ96" i="21" s="1"/>
  <c r="BJ36" i="21" a="1"/>
  <c r="BJ36" i="21" s="1"/>
  <c r="BJ250" i="21" a="1"/>
  <c r="BJ250" i="21" s="1"/>
  <c r="BJ196" i="21" a="1"/>
  <c r="BJ196" i="21" s="1"/>
  <c r="BJ141" i="21" a="1"/>
  <c r="BJ141" i="21" s="1"/>
  <c r="BJ95" i="21" a="1"/>
  <c r="BJ95" i="21" s="1"/>
  <c r="BJ89" i="21" a="1"/>
  <c r="BJ89" i="21" s="1"/>
  <c r="BJ35" i="21" a="1"/>
  <c r="BJ35" i="21" s="1"/>
  <c r="BJ34" i="21" a="1"/>
  <c r="BJ34" i="21" s="1"/>
  <c r="BJ138" i="21" a="1"/>
  <c r="BJ138" i="21" s="1"/>
  <c r="BJ94" i="21" a="1"/>
  <c r="BJ94" i="21" s="1"/>
  <c r="BJ88" i="21" a="1"/>
  <c r="BJ88" i="21" s="1"/>
  <c r="BJ137" i="21" a="1"/>
  <c r="BJ137" i="21" s="1"/>
  <c r="BJ93" i="21" a="1"/>
  <c r="BJ93" i="21" s="1"/>
  <c r="BJ87" i="21" a="1"/>
  <c r="BJ87" i="21" s="1"/>
  <c r="BJ33" i="21" a="1"/>
  <c r="BJ33" i="21" s="1"/>
  <c r="BJ40" i="21" a="1"/>
  <c r="BJ40" i="21" s="1"/>
  <c r="BJ39" i="21" a="1"/>
  <c r="BJ39" i="21" s="1"/>
  <c r="BJ32" i="21" a="1"/>
  <c r="BJ32" i="21" s="1"/>
  <c r="BJ31" i="21" a="1"/>
  <c r="BJ31" i="21" s="1"/>
  <c r="BJ105" i="21"/>
  <c r="BJ315" i="21"/>
  <c r="BJ381" i="21"/>
  <c r="BJ276" i="21"/>
  <c r="BJ525" i="21"/>
  <c r="BJ210" i="21"/>
  <c r="BJ486" i="21"/>
  <c r="BJ66" i="21"/>
  <c r="BJ420" i="21"/>
  <c r="BJ260" i="21" a="1"/>
  <c r="BJ260" i="21" s="1"/>
  <c r="BJ366" i="21" a="1"/>
  <c r="BJ366" i="21" s="1"/>
  <c r="BJ157" i="21" a="1"/>
  <c r="BJ157" i="21" s="1"/>
  <c r="BJ470" i="21" a="1"/>
  <c r="BJ470" i="21" s="1"/>
  <c r="BJ367" i="21" a="1"/>
  <c r="BJ367" i="21" s="1"/>
  <c r="BJ156" i="21" a="1"/>
  <c r="BJ156" i="21" s="1"/>
  <c r="BJ261" i="21" a="1"/>
  <c r="BJ261" i="21" s="1"/>
  <c r="BJ52" i="21" a="1"/>
  <c r="BJ52" i="21" s="1"/>
  <c r="BJ155" i="21" a="1"/>
  <c r="BJ155" i="21" s="1"/>
  <c r="BJ50" i="21" a="1"/>
  <c r="BJ50" i="21" s="1"/>
  <c r="BJ471" i="21" a="1"/>
  <c r="BJ471" i="21" s="1"/>
  <c r="BJ51" i="21" a="1"/>
  <c r="BJ51" i="21" s="1"/>
  <c r="BJ262" i="21" a="1"/>
  <c r="BJ262" i="21" s="1"/>
  <c r="BJ365" i="21" a="1"/>
  <c r="BJ365" i="21" s="1"/>
  <c r="BJ65" i="21"/>
  <c r="BJ104" i="21"/>
  <c r="BJ64" i="21"/>
  <c r="BJ103" i="21"/>
  <c r="BJ63" i="21"/>
  <c r="BJ101" i="21"/>
  <c r="BJ102" i="21"/>
  <c r="BJ62" i="21"/>
  <c r="BK22" i="21"/>
  <c r="BK261" i="21" s="1" a="1"/>
  <c r="BK261" i="21" s="1"/>
  <c r="BB68" i="23"/>
  <c r="BB92" i="23"/>
  <c r="BB80" i="23"/>
  <c r="BJ534" i="21"/>
  <c r="BJ221" i="21"/>
  <c r="BJ326" i="21"/>
  <c r="BJ220" i="21"/>
  <c r="BJ116" i="21"/>
  <c r="BJ431" i="21"/>
  <c r="BJ430" i="21"/>
  <c r="BJ114" i="21"/>
  <c r="BJ219" i="21"/>
  <c r="BJ535" i="21"/>
  <c r="BJ115" i="21"/>
  <c r="BJ325" i="21"/>
  <c r="BJ429" i="21"/>
  <c r="BJ536" i="21"/>
  <c r="BJ324" i="21"/>
  <c r="BJ414" i="21"/>
  <c r="BK14" i="21"/>
  <c r="BM90" i="23"/>
  <c r="BM78" i="23"/>
  <c r="BM66" i="23"/>
  <c r="BM42" i="23"/>
  <c r="BM54" i="23"/>
  <c r="BJ99" i="21"/>
  <c r="BJ309" i="21"/>
  <c r="BJ519" i="21"/>
  <c r="BJ203" i="21"/>
  <c r="BJ204" i="21"/>
  <c r="AY56" i="23"/>
  <c r="AY44" i="23"/>
  <c r="AY162" i="21"/>
  <c r="BA57" i="23" s="1"/>
  <c r="AY176" i="21"/>
  <c r="BA58" i="23" s="1"/>
  <c r="AY281" i="21"/>
  <c r="BA70" i="23" s="1"/>
  <c r="AY386" i="21"/>
  <c r="BA82" i="23" s="1"/>
  <c r="AY491" i="21"/>
  <c r="BA94" i="23" s="1"/>
  <c r="AY477" i="21"/>
  <c r="BA93" i="23" s="1"/>
  <c r="AY550" i="21"/>
  <c r="BA99" i="23" s="1"/>
  <c r="AZ488" i="21"/>
  <c r="BA465" i="21"/>
  <c r="AZ474" i="21"/>
  <c r="BH462" i="21"/>
  <c r="AY445" i="21"/>
  <c r="BA87" i="23" s="1"/>
  <c r="AY372" i="21"/>
  <c r="BA81" i="23" s="1"/>
  <c r="AZ383" i="21"/>
  <c r="BA360" i="21"/>
  <c r="AZ369" i="21"/>
  <c r="BH357" i="21"/>
  <c r="AY340" i="21"/>
  <c r="BA75" i="23" s="1"/>
  <c r="AY267" i="21"/>
  <c r="BA69" i="23" s="1"/>
  <c r="BA255" i="21"/>
  <c r="AZ278" i="21"/>
  <c r="AZ264" i="21"/>
  <c r="BH252" i="21"/>
  <c r="AX150" i="21"/>
  <c r="AY235" i="21"/>
  <c r="BA63" i="23" s="1"/>
  <c r="AZ173" i="21"/>
  <c r="AZ159" i="21"/>
  <c r="AY57" i="21"/>
  <c r="BA45" i="23" s="1"/>
  <c r="AY71" i="21"/>
  <c r="BA46" i="23" s="1"/>
  <c r="AX45" i="21"/>
  <c r="BL13" i="21"/>
  <c r="BI537" i="21"/>
  <c r="BI327" i="21"/>
  <c r="BI117" i="21"/>
  <c r="BI432" i="21"/>
  <c r="BI222" i="21"/>
  <c r="BA323" i="21"/>
  <c r="BA533" i="21"/>
  <c r="BA218" i="21"/>
  <c r="BA428" i="21"/>
  <c r="BA113" i="21"/>
  <c r="BA314" i="21"/>
  <c r="BA313" i="21"/>
  <c r="BA311" i="21"/>
  <c r="BA208" i="21"/>
  <c r="BA209" i="21"/>
  <c r="BA207" i="21"/>
  <c r="BA206" i="21"/>
  <c r="BA312" i="21"/>
  <c r="AZ68" i="21"/>
  <c r="AY434" i="21"/>
  <c r="BA88" i="23" s="1"/>
  <c r="AY539" i="21"/>
  <c r="BA100" i="23" s="1"/>
  <c r="AY224" i="21"/>
  <c r="BA64" i="23" s="1"/>
  <c r="AY329" i="21"/>
  <c r="BA76" i="23" s="1"/>
  <c r="AY119" i="21"/>
  <c r="BA52" i="23" s="1"/>
  <c r="BA308" i="21"/>
  <c r="BA518" i="21"/>
  <c r="BA98" i="21"/>
  <c r="BA413" i="21"/>
  <c r="BA317" i="21"/>
  <c r="BA527" i="21"/>
  <c r="BA212" i="21"/>
  <c r="BA422" i="21"/>
  <c r="BA107" i="21"/>
  <c r="BA522" i="21"/>
  <c r="BA521" i="21"/>
  <c r="BA524" i="21"/>
  <c r="BA523" i="21"/>
  <c r="BA416" i="21"/>
  <c r="BA418" i="21"/>
  <c r="BA417" i="21"/>
  <c r="BA419" i="21"/>
  <c r="AZ529" i="21"/>
  <c r="AZ550" i="21" s="1"/>
  <c r="BB99" i="23" s="1"/>
  <c r="AZ319" i="21"/>
  <c r="AZ424" i="21"/>
  <c r="AZ214" i="21"/>
  <c r="AZ109" i="21"/>
  <c r="AZ130" i="21" s="1"/>
  <c r="BB51" i="23" s="1"/>
  <c r="BA485" i="21"/>
  <c r="BA378" i="21"/>
  <c r="BA273" i="21"/>
  <c r="BA483" i="21"/>
  <c r="BA380" i="21"/>
  <c r="BA275" i="21"/>
  <c r="BA482" i="21"/>
  <c r="BA377" i="21"/>
  <c r="BA272" i="21"/>
  <c r="BA484" i="21"/>
  <c r="BA379" i="21"/>
  <c r="BA274" i="21"/>
  <c r="AY147" i="21"/>
  <c r="AY42" i="21"/>
  <c r="AZ54" i="21"/>
  <c r="BK511" i="21" l="1" a="1"/>
  <c r="BK511" i="21" s="1"/>
  <c r="BK516" i="21" a="1"/>
  <c r="BK516" i="21" s="1"/>
  <c r="BK510" i="21" a="1"/>
  <c r="BK510" i="21" s="1"/>
  <c r="BK509" i="21" a="1"/>
  <c r="BK509" i="21" s="1"/>
  <c r="BK513" i="21" a="1"/>
  <c r="BK513" i="21" s="1"/>
  <c r="BK512" i="21" a="1"/>
  <c r="BK512" i="21" s="1"/>
  <c r="BK514" i="21" a="1"/>
  <c r="BK514" i="21" s="1"/>
  <c r="BK508" i="21" a="1"/>
  <c r="BK508" i="21" s="1"/>
  <c r="BK456" i="21" a="1"/>
  <c r="BK456" i="21" s="1"/>
  <c r="BK458" i="21" a="1"/>
  <c r="BK458" i="21" s="1"/>
  <c r="BK457" i="21" a="1"/>
  <c r="BK457" i="21" s="1"/>
  <c r="BK455" i="21" a="1"/>
  <c r="BK455" i="21" s="1"/>
  <c r="BK515" i="21" a="1"/>
  <c r="BK515" i="21" s="1"/>
  <c r="BK507" i="21" a="1"/>
  <c r="BK507" i="21" s="1"/>
  <c r="BK453" i="21" a="1"/>
  <c r="BK453" i="21" s="1"/>
  <c r="BK451" i="21" a="1"/>
  <c r="BK451" i="21" s="1"/>
  <c r="BK409" i="21" a="1"/>
  <c r="BK409" i="21" s="1"/>
  <c r="BK403" i="21" a="1"/>
  <c r="BK403" i="21" s="1"/>
  <c r="BK408" i="21" a="1"/>
  <c r="BK408" i="21" s="1"/>
  <c r="BK402" i="21" a="1"/>
  <c r="BK402" i="21" s="1"/>
  <c r="BK460" i="21" a="1"/>
  <c r="BK460" i="21" s="1"/>
  <c r="BK407" i="21" a="1"/>
  <c r="BK407" i="21" s="1"/>
  <c r="BK459" i="21" a="1"/>
  <c r="BK459" i="21" s="1"/>
  <c r="BK454" i="21" a="1"/>
  <c r="BK454" i="21" s="1"/>
  <c r="BK405" i="21" a="1"/>
  <c r="BK405" i="21" s="1"/>
  <c r="BK349" i="21" a="1"/>
  <c r="BK349" i="21" s="1"/>
  <c r="BK355" i="21" a="1"/>
  <c r="BK355" i="21" s="1"/>
  <c r="BK354" i="21" a="1"/>
  <c r="BK354" i="21" s="1"/>
  <c r="BK348" i="21" a="1"/>
  <c r="BK348" i="21" s="1"/>
  <c r="BK411" i="21" a="1"/>
  <c r="BK411" i="21" s="1"/>
  <c r="BK452" i="21" a="1"/>
  <c r="BK452" i="21" s="1"/>
  <c r="BK410" i="21" a="1"/>
  <c r="BK410" i="21" s="1"/>
  <c r="BK406" i="21" a="1"/>
  <c r="BK406" i="21" s="1"/>
  <c r="BK352" i="21" a="1"/>
  <c r="BK352" i="21" s="1"/>
  <c r="BK346" i="21" a="1"/>
  <c r="BK346" i="21" s="1"/>
  <c r="BK353" i="21" a="1"/>
  <c r="BK353" i="21" s="1"/>
  <c r="BK350" i="21" a="1"/>
  <c r="BK350" i="21" s="1"/>
  <c r="BK304" i="21" a="1"/>
  <c r="BK304" i="21" s="1"/>
  <c r="BK299" i="21" a="1"/>
  <c r="BK299" i="21" s="1"/>
  <c r="BK351" i="21" a="1"/>
  <c r="BK351" i="21" s="1"/>
  <c r="BK298" i="21" a="1"/>
  <c r="BK298" i="21" s="1"/>
  <c r="BK249" i="21" a="1"/>
  <c r="BK249" i="21" s="1"/>
  <c r="BK243" i="21" a="1"/>
  <c r="BK243" i="21" s="1"/>
  <c r="BK347" i="21" a="1"/>
  <c r="BK347" i="21" s="1"/>
  <c r="BK303" i="21" a="1"/>
  <c r="BK303" i="21" s="1"/>
  <c r="BK297" i="21" a="1"/>
  <c r="BK297" i="21" s="1"/>
  <c r="BK248" i="21" a="1"/>
  <c r="BK248" i="21" s="1"/>
  <c r="BK302" i="21" a="1"/>
  <c r="BK302" i="21" s="1"/>
  <c r="BK242" i="21" a="1"/>
  <c r="BK242" i="21" s="1"/>
  <c r="BK247" i="21" a="1"/>
  <c r="BK247" i="21" s="1"/>
  <c r="BK241" i="21" a="1"/>
  <c r="BK241" i="21" s="1"/>
  <c r="BK306" i="21" a="1"/>
  <c r="BK306" i="21" s="1"/>
  <c r="BK301" i="21" a="1"/>
  <c r="BK301" i="21" s="1"/>
  <c r="BK305" i="21" a="1"/>
  <c r="BK305" i="21" s="1"/>
  <c r="BK300" i="21" a="1"/>
  <c r="BK300" i="21" s="1"/>
  <c r="BK245" i="21" a="1"/>
  <c r="BK245" i="21" s="1"/>
  <c r="BK198" i="21" a="1"/>
  <c r="BK198" i="21" s="1"/>
  <c r="BK192" i="21" a="1"/>
  <c r="BK192" i="21" s="1"/>
  <c r="BK144" i="21" a="1"/>
  <c r="BK144" i="21" s="1"/>
  <c r="BK197" i="21" a="1"/>
  <c r="BK197" i="21" s="1"/>
  <c r="BK139" i="21" a="1"/>
  <c r="BK139" i="21" s="1"/>
  <c r="BK404" i="21" a="1"/>
  <c r="BK404" i="21" s="1"/>
  <c r="BK250" i="21" a="1"/>
  <c r="BK250" i="21" s="1"/>
  <c r="BK196" i="21" a="1"/>
  <c r="BK196" i="21" s="1"/>
  <c r="BK168" i="21"/>
  <c r="BK170" i="21"/>
  <c r="BK143" i="21" a="1"/>
  <c r="BK143" i="21" s="1"/>
  <c r="BK246" i="21" a="1"/>
  <c r="BK246" i="21" s="1"/>
  <c r="BK201" i="21" a="1"/>
  <c r="BK201" i="21" s="1"/>
  <c r="BK195" i="21" a="1"/>
  <c r="BK195" i="21" s="1"/>
  <c r="BK138" i="21" a="1"/>
  <c r="BK138" i="21" s="1"/>
  <c r="BK244" i="21" a="1"/>
  <c r="BK244" i="21" s="1"/>
  <c r="BK200" i="21" a="1"/>
  <c r="BK200" i="21" s="1"/>
  <c r="BK194" i="21" a="1"/>
  <c r="BK194" i="21" s="1"/>
  <c r="BK199" i="21" a="1"/>
  <c r="BK199" i="21" s="1"/>
  <c r="BK137" i="21" a="1"/>
  <c r="BK137" i="21" s="1"/>
  <c r="BK167" i="21"/>
  <c r="BK136" i="21" a="1"/>
  <c r="BK136" i="21" s="1"/>
  <c r="BK95" i="21" a="1"/>
  <c r="BK95" i="21" s="1"/>
  <c r="BK88" i="21" a="1"/>
  <c r="BK88" i="21" s="1"/>
  <c r="BK94" i="21" a="1"/>
  <c r="BK94" i="21" s="1"/>
  <c r="BK36" i="21" a="1"/>
  <c r="BK36" i="21" s="1"/>
  <c r="BK32" i="21" a="1"/>
  <c r="BK32" i="21" s="1"/>
  <c r="BK93" i="21" a="1"/>
  <c r="BK93" i="21" s="1"/>
  <c r="BK87" i="21" a="1"/>
  <c r="BK87" i="21" s="1"/>
  <c r="BK35" i="21" a="1"/>
  <c r="BK35" i="21" s="1"/>
  <c r="BK39" i="21" a="1"/>
  <c r="BK39" i="21" s="1"/>
  <c r="BK193" i="21" a="1"/>
  <c r="BK193" i="21" s="1"/>
  <c r="BK169" i="21"/>
  <c r="BK145" i="21" a="1"/>
  <c r="BK145" i="21" s="1"/>
  <c r="BK92" i="21" a="1"/>
  <c r="BK92" i="21" s="1"/>
  <c r="BK34" i="21" a="1"/>
  <c r="BK34" i="21" s="1"/>
  <c r="BK142" i="21" a="1"/>
  <c r="BK142" i="21" s="1"/>
  <c r="BK91" i="21" a="1"/>
  <c r="BK91" i="21" s="1"/>
  <c r="BK40" i="21" a="1"/>
  <c r="BK40" i="21" s="1"/>
  <c r="BK33" i="21" a="1"/>
  <c r="BK33" i="21" s="1"/>
  <c r="BK141" i="21" a="1"/>
  <c r="BK141" i="21" s="1"/>
  <c r="BK171" i="21"/>
  <c r="BK140" i="21" a="1"/>
  <c r="BK140" i="21" s="1"/>
  <c r="BK90" i="21" a="1"/>
  <c r="BK90" i="21" s="1"/>
  <c r="BK38" i="21" a="1"/>
  <c r="BK38" i="21" s="1"/>
  <c r="BK31" i="21" a="1"/>
  <c r="BK31" i="21" s="1"/>
  <c r="BK37" i="21" a="1"/>
  <c r="BK37" i="21" s="1"/>
  <c r="BK96" i="21" a="1"/>
  <c r="BK96" i="21" s="1"/>
  <c r="BK89" i="21" a="1"/>
  <c r="BK89" i="21" s="1"/>
  <c r="BK276" i="21"/>
  <c r="BK210" i="21"/>
  <c r="BK315" i="21"/>
  <c r="BK486" i="21"/>
  <c r="BK525" i="21"/>
  <c r="BK105" i="21"/>
  <c r="BK420" i="21"/>
  <c r="BK381" i="21"/>
  <c r="BK66" i="21"/>
  <c r="BK157" i="21" a="1"/>
  <c r="BK157" i="21" s="1"/>
  <c r="BK156" i="21" a="1"/>
  <c r="BK156" i="21" s="1"/>
  <c r="BK471" i="21" a="1"/>
  <c r="BK471" i="21" s="1"/>
  <c r="BK260" i="21" a="1"/>
  <c r="BK260" i="21" s="1"/>
  <c r="BK365" i="21" a="1"/>
  <c r="BK365" i="21" s="1"/>
  <c r="BK155" i="21" a="1"/>
  <c r="BK155" i="21" s="1"/>
  <c r="BK367" i="21" a="1"/>
  <c r="BK367" i="21" s="1"/>
  <c r="BK470" i="21" a="1"/>
  <c r="BK470" i="21" s="1"/>
  <c r="BK50" i="21" a="1"/>
  <c r="BK50" i="21" s="1"/>
  <c r="BK51" i="21" a="1"/>
  <c r="BK51" i="21" s="1"/>
  <c r="BK262" i="21" a="1"/>
  <c r="BK262" i="21" s="1"/>
  <c r="BK472" i="21" a="1"/>
  <c r="BK472" i="21" s="1"/>
  <c r="BK366" i="21" a="1"/>
  <c r="BK366" i="21" s="1"/>
  <c r="BK52" i="21" a="1"/>
  <c r="BK52" i="21" s="1"/>
  <c r="BK116" i="21"/>
  <c r="BK101" i="21"/>
  <c r="BK65" i="21"/>
  <c r="BK64" i="21"/>
  <c r="BK104" i="21"/>
  <c r="BK63" i="21"/>
  <c r="BK102" i="21"/>
  <c r="BK103" i="21"/>
  <c r="BK62" i="21"/>
  <c r="BL22" i="21"/>
  <c r="BL156" i="21" s="1" a="1"/>
  <c r="BL156" i="21" s="1"/>
  <c r="BC68" i="23"/>
  <c r="BC92" i="23"/>
  <c r="BC80" i="23"/>
  <c r="BK325" i="21"/>
  <c r="BK534" i="21"/>
  <c r="BK203" i="21"/>
  <c r="BK430" i="21"/>
  <c r="BK99" i="21"/>
  <c r="BK221" i="21"/>
  <c r="BK220" i="21"/>
  <c r="BL14" i="21"/>
  <c r="BN90" i="23"/>
  <c r="BN78" i="23"/>
  <c r="BN54" i="23"/>
  <c r="BN66" i="23"/>
  <c r="BN42" i="23"/>
  <c r="BK309" i="21"/>
  <c r="BK324" i="21"/>
  <c r="BK431" i="21"/>
  <c r="BK429" i="21"/>
  <c r="BK535" i="21"/>
  <c r="BK115" i="21"/>
  <c r="BK326" i="21"/>
  <c r="BK519" i="21"/>
  <c r="BK114" i="21"/>
  <c r="BK536" i="21"/>
  <c r="BK219" i="21"/>
  <c r="BK204" i="21"/>
  <c r="BK414" i="21"/>
  <c r="AZ44" i="23"/>
  <c r="AZ56" i="23"/>
  <c r="AZ162" i="21"/>
  <c r="BB57" i="23" s="1"/>
  <c r="AZ176" i="21"/>
  <c r="BB58" i="23" s="1"/>
  <c r="AZ281" i="21"/>
  <c r="BB70" i="23" s="1"/>
  <c r="AZ386" i="21"/>
  <c r="BB82" i="23" s="1"/>
  <c r="AZ491" i="21"/>
  <c r="BB94" i="23" s="1"/>
  <c r="AZ477" i="21"/>
  <c r="BB93" i="23" s="1"/>
  <c r="BB465" i="21"/>
  <c r="BA488" i="21"/>
  <c r="BA474" i="21"/>
  <c r="BI462" i="21"/>
  <c r="AZ445" i="21"/>
  <c r="BB87" i="23" s="1"/>
  <c r="AZ372" i="21"/>
  <c r="BB81" i="23" s="1"/>
  <c r="BB360" i="21"/>
  <c r="BA383" i="21"/>
  <c r="BA369" i="21"/>
  <c r="BI357" i="21"/>
  <c r="AZ340" i="21"/>
  <c r="BB75" i="23" s="1"/>
  <c r="AZ267" i="21"/>
  <c r="BB69" i="23" s="1"/>
  <c r="BB255" i="21"/>
  <c r="BA278" i="21"/>
  <c r="BA264" i="21"/>
  <c r="BI252" i="21"/>
  <c r="AY150" i="21"/>
  <c r="AZ235" i="21"/>
  <c r="BB63" i="23" s="1"/>
  <c r="BA173" i="21"/>
  <c r="BA159" i="21"/>
  <c r="AZ57" i="21"/>
  <c r="BB45" i="23" s="1"/>
  <c r="AZ71" i="21"/>
  <c r="BB46" i="23" s="1"/>
  <c r="AY45" i="21"/>
  <c r="BM13" i="21"/>
  <c r="BB533" i="21"/>
  <c r="BB113" i="21"/>
  <c r="BB218" i="21"/>
  <c r="BB428" i="21"/>
  <c r="BB323" i="21"/>
  <c r="BJ537" i="21"/>
  <c r="BJ327" i="21"/>
  <c r="BJ117" i="21"/>
  <c r="BJ432" i="21"/>
  <c r="BJ222" i="21"/>
  <c r="BB314" i="21"/>
  <c r="BB313" i="21"/>
  <c r="BB208" i="21"/>
  <c r="BB312" i="21"/>
  <c r="BB311" i="21"/>
  <c r="BB207" i="21"/>
  <c r="BB206" i="21"/>
  <c r="BB209" i="21"/>
  <c r="BA68" i="21"/>
  <c r="AZ119" i="21"/>
  <c r="BB52" i="23" s="1"/>
  <c r="AZ329" i="21"/>
  <c r="BB76" i="23" s="1"/>
  <c r="AZ434" i="21"/>
  <c r="BB88" i="23" s="1"/>
  <c r="AZ539" i="21"/>
  <c r="BB100" i="23" s="1"/>
  <c r="AZ224" i="21"/>
  <c r="BB64" i="23" s="1"/>
  <c r="BB98" i="21"/>
  <c r="BB518" i="21"/>
  <c r="BB308" i="21"/>
  <c r="BB413" i="21"/>
  <c r="BB317" i="21"/>
  <c r="BB527" i="21"/>
  <c r="BB212" i="21"/>
  <c r="BB422" i="21"/>
  <c r="BB107" i="21"/>
  <c r="BB524" i="21"/>
  <c r="BB523" i="21"/>
  <c r="BB522" i="21"/>
  <c r="BB521" i="21"/>
  <c r="BB419" i="21"/>
  <c r="BB417" i="21"/>
  <c r="BB416" i="21"/>
  <c r="BB418" i="21"/>
  <c r="BA529" i="21"/>
  <c r="BA319" i="21"/>
  <c r="BA424" i="21"/>
  <c r="BA214" i="21"/>
  <c r="BA109" i="21"/>
  <c r="BA130" i="21" s="1"/>
  <c r="BC51" i="23" s="1"/>
  <c r="BB483" i="21"/>
  <c r="BB485" i="21"/>
  <c r="BB378" i="21"/>
  <c r="BB273" i="21"/>
  <c r="BB380" i="21"/>
  <c r="BB275" i="21"/>
  <c r="BB482" i="21"/>
  <c r="BB377" i="21"/>
  <c r="BB272" i="21"/>
  <c r="BB484" i="21"/>
  <c r="BB379" i="21"/>
  <c r="BB274" i="21"/>
  <c r="AZ147" i="21"/>
  <c r="AZ42" i="21"/>
  <c r="BA54" i="21"/>
  <c r="BL515" i="21" l="1" a="1"/>
  <c r="BL515" i="21" s="1"/>
  <c r="BL507" i="21" a="1"/>
  <c r="BL507" i="21" s="1"/>
  <c r="BL514" i="21" a="1"/>
  <c r="BL514" i="21" s="1"/>
  <c r="BL513" i="21" a="1"/>
  <c r="BL513" i="21" s="1"/>
  <c r="BL512" i="21" a="1"/>
  <c r="BL512" i="21" s="1"/>
  <c r="BL510" i="21" a="1"/>
  <c r="BL510" i="21" s="1"/>
  <c r="BL509" i="21" a="1"/>
  <c r="BL509" i="21" s="1"/>
  <c r="BL516" i="21" a="1"/>
  <c r="BL516" i="21" s="1"/>
  <c r="BL511" i="21" a="1"/>
  <c r="BL511" i="21" s="1"/>
  <c r="BL455" i="21" a="1"/>
  <c r="BL455" i="21" s="1"/>
  <c r="BL508" i="21" a="1"/>
  <c r="BL508" i="21" s="1"/>
  <c r="BL460" i="21" a="1"/>
  <c r="BL460" i="21" s="1"/>
  <c r="BL453" i="21" a="1"/>
  <c r="BL453" i="21" s="1"/>
  <c r="BL456" i="21" a="1"/>
  <c r="BL456" i="21" s="1"/>
  <c r="BL454" i="21" a="1"/>
  <c r="BL454" i="21" s="1"/>
  <c r="BL459" i="21" a="1"/>
  <c r="BL459" i="21" s="1"/>
  <c r="BL451" i="21" a="1"/>
  <c r="BL451" i="21" s="1"/>
  <c r="BL458" i="21" a="1"/>
  <c r="BL458" i="21" s="1"/>
  <c r="BL406" i="21" a="1"/>
  <c r="BL406" i="21" s="1"/>
  <c r="BL457" i="21" a="1"/>
  <c r="BL457" i="21" s="1"/>
  <c r="BL405" i="21" a="1"/>
  <c r="BL405" i="21" s="1"/>
  <c r="BL452" i="21" a="1"/>
  <c r="BL452" i="21" s="1"/>
  <c r="BL404" i="21" a="1"/>
  <c r="BL404" i="21" s="1"/>
  <c r="BL411" i="21" a="1"/>
  <c r="BL411" i="21" s="1"/>
  <c r="BL403" i="21" a="1"/>
  <c r="BL403" i="21" s="1"/>
  <c r="BL409" i="21" a="1"/>
  <c r="BL409" i="21" s="1"/>
  <c r="BL410" i="21" a="1"/>
  <c r="BL410" i="21" s="1"/>
  <c r="BL408" i="21" a="1"/>
  <c r="BL408" i="21" s="1"/>
  <c r="BL351" i="21" a="1"/>
  <c r="BL351" i="21" s="1"/>
  <c r="BL346" i="21" a="1"/>
  <c r="BL346" i="21" s="1"/>
  <c r="BL407" i="21" a="1"/>
  <c r="BL407" i="21" s="1"/>
  <c r="BL350" i="21" a="1"/>
  <c r="BL350" i="21" s="1"/>
  <c r="BL402" i="21" a="1"/>
  <c r="BL402" i="21" s="1"/>
  <c r="BL349" i="21" a="1"/>
  <c r="BL349" i="21" s="1"/>
  <c r="BL354" i="21" a="1"/>
  <c r="BL354" i="21" s="1"/>
  <c r="BL348" i="21" a="1"/>
  <c r="BL348" i="21" s="1"/>
  <c r="BL347" i="21" a="1"/>
  <c r="BL347" i="21" s="1"/>
  <c r="BL355" i="21" a="1"/>
  <c r="BL355" i="21" s="1"/>
  <c r="BL352" i="21" a="1"/>
  <c r="BL352" i="21" s="1"/>
  <c r="BL305" i="21" a="1"/>
  <c r="BL305" i="21" s="1"/>
  <c r="BL299" i="21" a="1"/>
  <c r="BL299" i="21" s="1"/>
  <c r="BL304" i="21" a="1"/>
  <c r="BL304" i="21" s="1"/>
  <c r="BL298" i="21" a="1"/>
  <c r="BL298" i="21" s="1"/>
  <c r="BL250" i="21" a="1"/>
  <c r="BL250" i="21" s="1"/>
  <c r="BL245" i="21" a="1"/>
  <c r="BL245" i="21" s="1"/>
  <c r="BL303" i="21" a="1"/>
  <c r="BL303" i="21" s="1"/>
  <c r="BL244" i="21" a="1"/>
  <c r="BL244" i="21" s="1"/>
  <c r="BL297" i="21" a="1"/>
  <c r="BL297" i="21" s="1"/>
  <c r="BL249" i="21" a="1"/>
  <c r="BL249" i="21" s="1"/>
  <c r="BL243" i="21" a="1"/>
  <c r="BL243" i="21" s="1"/>
  <c r="BL302" i="21" a="1"/>
  <c r="BL302" i="21" s="1"/>
  <c r="BL306" i="21" a="1"/>
  <c r="BL306" i="21" s="1"/>
  <c r="BL301" i="21" a="1"/>
  <c r="BL301" i="21" s="1"/>
  <c r="BL248" i="21" a="1"/>
  <c r="BL248" i="21" s="1"/>
  <c r="BL353" i="21" a="1"/>
  <c r="BL353" i="21" s="1"/>
  <c r="BL300" i="21" a="1"/>
  <c r="BL300" i="21" s="1"/>
  <c r="BL246" i="21" a="1"/>
  <c r="BL246" i="21" s="1"/>
  <c r="BL201" i="21" a="1"/>
  <c r="BL201" i="21" s="1"/>
  <c r="BL194" i="21" a="1"/>
  <c r="BL194" i="21" s="1"/>
  <c r="BL242" i="21" a="1"/>
  <c r="BL242" i="21" s="1"/>
  <c r="BL200" i="21" a="1"/>
  <c r="BL200" i="21" s="1"/>
  <c r="BL193" i="21" a="1"/>
  <c r="BL193" i="21" s="1"/>
  <c r="BL139" i="21" a="1"/>
  <c r="BL139" i="21" s="1"/>
  <c r="BL241" i="21" a="1"/>
  <c r="BL241" i="21" s="1"/>
  <c r="BL143" i="21" a="1"/>
  <c r="BL143" i="21" s="1"/>
  <c r="BL138" i="21" a="1"/>
  <c r="BL138" i="21" s="1"/>
  <c r="BL199" i="21" a="1"/>
  <c r="BL199" i="21" s="1"/>
  <c r="BL192" i="21" a="1"/>
  <c r="BL192" i="21" s="1"/>
  <c r="BL142" i="21" a="1"/>
  <c r="BL142" i="21" s="1"/>
  <c r="BL198" i="21" a="1"/>
  <c r="BL198" i="21" s="1"/>
  <c r="BL168" i="21"/>
  <c r="BL170" i="21"/>
  <c r="BL137" i="21" a="1"/>
  <c r="BL137" i="21" s="1"/>
  <c r="BL197" i="21" a="1"/>
  <c r="BL197" i="21" s="1"/>
  <c r="BL196" i="21" a="1"/>
  <c r="BL196" i="21" s="1"/>
  <c r="BL145" i="21" a="1"/>
  <c r="BL145" i="21" s="1"/>
  <c r="BL136" i="21" a="1"/>
  <c r="BL136" i="21" s="1"/>
  <c r="BL92" i="21" a="1"/>
  <c r="BL92" i="21" s="1"/>
  <c r="BL195" i="21" a="1"/>
  <c r="BL195" i="21" s="1"/>
  <c r="BL167" i="21"/>
  <c r="BL91" i="21" a="1"/>
  <c r="BL91" i="21" s="1"/>
  <c r="BL39" i="21" a="1"/>
  <c r="BL39" i="21" s="1"/>
  <c r="BL32" i="21" a="1"/>
  <c r="BL32" i="21" s="1"/>
  <c r="BL90" i="21" a="1"/>
  <c r="BL90" i="21" s="1"/>
  <c r="BL31" i="21" a="1"/>
  <c r="BL31" i="21" s="1"/>
  <c r="BL247" i="21" a="1"/>
  <c r="BL247" i="21" s="1"/>
  <c r="BL96" i="21" a="1"/>
  <c r="BL96" i="21" s="1"/>
  <c r="BL89" i="21" a="1"/>
  <c r="BL89" i="21" s="1"/>
  <c r="BL38" i="21" a="1"/>
  <c r="BL38" i="21" s="1"/>
  <c r="BL36" i="21" a="1"/>
  <c r="BL36" i="21" s="1"/>
  <c r="BL169" i="21"/>
  <c r="BL95" i="21" a="1"/>
  <c r="BL95" i="21" s="1"/>
  <c r="BL37" i="21" a="1"/>
  <c r="BL37" i="21" s="1"/>
  <c r="BL144" i="21" a="1"/>
  <c r="BL144" i="21" s="1"/>
  <c r="BL94" i="21" a="1"/>
  <c r="BL94" i="21" s="1"/>
  <c r="BL88" i="21" a="1"/>
  <c r="BL88" i="21" s="1"/>
  <c r="BL141" i="21" a="1"/>
  <c r="BL141" i="21" s="1"/>
  <c r="BL87" i="21" a="1"/>
  <c r="BL87" i="21" s="1"/>
  <c r="BL35" i="21" a="1"/>
  <c r="BL35" i="21" s="1"/>
  <c r="BL140" i="21" a="1"/>
  <c r="BL140" i="21" s="1"/>
  <c r="BL93" i="21" a="1"/>
  <c r="BL93" i="21" s="1"/>
  <c r="BL171" i="21"/>
  <c r="BL40" i="21" a="1"/>
  <c r="BL40" i="21" s="1"/>
  <c r="BL34" i="21" a="1"/>
  <c r="BL34" i="21" s="1"/>
  <c r="BL33" i="21" a="1"/>
  <c r="BL33" i="21" s="1"/>
  <c r="BL276" i="21"/>
  <c r="BL66" i="21"/>
  <c r="BL381" i="21"/>
  <c r="BL315" i="21"/>
  <c r="BL486" i="21"/>
  <c r="BL210" i="21"/>
  <c r="BL105" i="21"/>
  <c r="BL420" i="21"/>
  <c r="BL525" i="21"/>
  <c r="BL260" i="21" a="1"/>
  <c r="BL260" i="21" s="1"/>
  <c r="BL262" i="21" a="1"/>
  <c r="BL262" i="21" s="1"/>
  <c r="BL366" i="21" a="1"/>
  <c r="BL366" i="21" s="1"/>
  <c r="BL157" i="21" a="1"/>
  <c r="BL157" i="21" s="1"/>
  <c r="BL261" i="21" a="1"/>
  <c r="BL261" i="21" s="1"/>
  <c r="BL365" i="21" a="1"/>
  <c r="BL365" i="21" s="1"/>
  <c r="BL470" i="21" a="1"/>
  <c r="BL470" i="21" s="1"/>
  <c r="BL51" i="21" a="1"/>
  <c r="BL51" i="21" s="1"/>
  <c r="BL472" i="21" a="1"/>
  <c r="BL472" i="21" s="1"/>
  <c r="BL52" i="21" a="1"/>
  <c r="BL52" i="21" s="1"/>
  <c r="BL155" i="21" a="1"/>
  <c r="BL155" i="21" s="1"/>
  <c r="BL367" i="21" a="1"/>
  <c r="BL367" i="21" s="1"/>
  <c r="BL50" i="21" a="1"/>
  <c r="BL50" i="21" s="1"/>
  <c r="BL471" i="21" a="1"/>
  <c r="BL471" i="21" s="1"/>
  <c r="BL536" i="21"/>
  <c r="BL101" i="21"/>
  <c r="BL65" i="21"/>
  <c r="BL104" i="21"/>
  <c r="BL64" i="21"/>
  <c r="BL102" i="21"/>
  <c r="BL62" i="21"/>
  <c r="BL103" i="21"/>
  <c r="BL63" i="21"/>
  <c r="BM22" i="21"/>
  <c r="BM471" i="21" s="1" a="1"/>
  <c r="BM471" i="21" s="1"/>
  <c r="BD80" i="23"/>
  <c r="BD68" i="23"/>
  <c r="BD92" i="23"/>
  <c r="BL220" i="21"/>
  <c r="BL324" i="21"/>
  <c r="BL116" i="21"/>
  <c r="BL114" i="21"/>
  <c r="BL219" i="21"/>
  <c r="BL534" i="21"/>
  <c r="BL115" i="21"/>
  <c r="BL221" i="21"/>
  <c r="BL325" i="21"/>
  <c r="BL429" i="21"/>
  <c r="BL326" i="21"/>
  <c r="BL431" i="21"/>
  <c r="BL535" i="21"/>
  <c r="BL203" i="21"/>
  <c r="BL99" i="21"/>
  <c r="BL309" i="21"/>
  <c r="BL414" i="21"/>
  <c r="BL430" i="21"/>
  <c r="BL519" i="21"/>
  <c r="BL204" i="21"/>
  <c r="BM14" i="21"/>
  <c r="BO90" i="23"/>
  <c r="BO54" i="23"/>
  <c r="BO78" i="23"/>
  <c r="BO66" i="23"/>
  <c r="BO42" i="23"/>
  <c r="BA56" i="23"/>
  <c r="BA44" i="23"/>
  <c r="BA162" i="21"/>
  <c r="BC57" i="23" s="1"/>
  <c r="BA176" i="21"/>
  <c r="BC58" i="23" s="1"/>
  <c r="BA281" i="21"/>
  <c r="BC70" i="23" s="1"/>
  <c r="BA386" i="21"/>
  <c r="BC82" i="23" s="1"/>
  <c r="BA491" i="21"/>
  <c r="BC94" i="23" s="1"/>
  <c r="BA550" i="21"/>
  <c r="BC99" i="23" s="1"/>
  <c r="BA477" i="21"/>
  <c r="BC93" i="23" s="1"/>
  <c r="BB474" i="21"/>
  <c r="BC465" i="21"/>
  <c r="BB488" i="21"/>
  <c r="BJ462" i="21"/>
  <c r="BA445" i="21"/>
  <c r="BC87" i="23" s="1"/>
  <c r="BA372" i="21"/>
  <c r="BC81" i="23" s="1"/>
  <c r="BC360" i="21"/>
  <c r="BB383" i="21"/>
  <c r="BB369" i="21"/>
  <c r="BJ357" i="21"/>
  <c r="BA340" i="21"/>
  <c r="BC75" i="23" s="1"/>
  <c r="BA267" i="21"/>
  <c r="BC69" i="23" s="1"/>
  <c r="BC255" i="21"/>
  <c r="BB278" i="21"/>
  <c r="BB264" i="21"/>
  <c r="BJ252" i="21"/>
  <c r="AZ150" i="21"/>
  <c r="BA235" i="21"/>
  <c r="BC63" i="23" s="1"/>
  <c r="BB173" i="21"/>
  <c r="BB159" i="21"/>
  <c r="BA71" i="21"/>
  <c r="BC46" i="23" s="1"/>
  <c r="BA57" i="21"/>
  <c r="BC45" i="23" s="1"/>
  <c r="AZ45" i="21"/>
  <c r="BN13" i="21"/>
  <c r="BC218" i="21"/>
  <c r="BC428" i="21"/>
  <c r="BC533" i="21"/>
  <c r="BC113" i="21"/>
  <c r="BC323" i="21"/>
  <c r="BK327" i="21"/>
  <c r="BK117" i="21"/>
  <c r="BK432" i="21"/>
  <c r="BK222" i="21"/>
  <c r="BK537" i="21"/>
  <c r="BC314" i="21"/>
  <c r="BC312" i="21"/>
  <c r="BC209" i="21"/>
  <c r="BC311" i="21"/>
  <c r="BC313" i="21"/>
  <c r="BC208" i="21"/>
  <c r="BC206" i="21"/>
  <c r="BC207" i="21"/>
  <c r="BB68" i="21"/>
  <c r="BA119" i="21"/>
  <c r="BC52" i="23" s="1"/>
  <c r="BA434" i="21"/>
  <c r="BC88" i="23" s="1"/>
  <c r="BA539" i="21"/>
  <c r="BC100" i="23" s="1"/>
  <c r="BA329" i="21"/>
  <c r="BC76" i="23" s="1"/>
  <c r="BA224" i="21"/>
  <c r="BC64" i="23" s="1"/>
  <c r="BC308" i="21"/>
  <c r="BC98" i="21"/>
  <c r="BC518" i="21"/>
  <c r="BC413" i="21"/>
  <c r="BC212" i="21"/>
  <c r="BC422" i="21"/>
  <c r="BC107" i="21"/>
  <c r="BC317" i="21"/>
  <c r="BC527" i="21"/>
  <c r="BC522" i="21"/>
  <c r="BC524" i="21"/>
  <c r="BC523" i="21"/>
  <c r="BC521" i="21"/>
  <c r="BC418" i="21"/>
  <c r="BC417" i="21"/>
  <c r="BC419" i="21"/>
  <c r="BC416" i="21"/>
  <c r="BB529" i="21"/>
  <c r="BB319" i="21"/>
  <c r="BB424" i="21"/>
  <c r="BB214" i="21"/>
  <c r="BB109" i="21"/>
  <c r="BB130" i="21" s="1"/>
  <c r="BD51" i="23" s="1"/>
  <c r="BC485" i="21"/>
  <c r="BC380" i="21"/>
  <c r="BC275" i="21"/>
  <c r="BC273" i="21"/>
  <c r="BC483" i="21"/>
  <c r="BC482" i="21"/>
  <c r="BC377" i="21"/>
  <c r="BC272" i="21"/>
  <c r="BC484" i="21"/>
  <c r="BC379" i="21"/>
  <c r="BC274" i="21"/>
  <c r="BC378" i="21"/>
  <c r="BA147" i="21"/>
  <c r="BA42" i="21"/>
  <c r="BB54" i="21"/>
  <c r="BM512" i="21" l="1" a="1"/>
  <c r="BM512" i="21" s="1"/>
  <c r="BM511" i="21" a="1"/>
  <c r="BM511" i="21" s="1"/>
  <c r="BM510" i="21" a="1"/>
  <c r="BM510" i="21" s="1"/>
  <c r="BM515" i="21" a="1"/>
  <c r="BM515" i="21" s="1"/>
  <c r="BM508" i="21" a="1"/>
  <c r="BM508" i="21" s="1"/>
  <c r="BM514" i="21" a="1"/>
  <c r="BM514" i="21" s="1"/>
  <c r="BM507" i="21" a="1"/>
  <c r="BM507" i="21" s="1"/>
  <c r="BM516" i="21" a="1"/>
  <c r="BM516" i="21" s="1"/>
  <c r="BM513" i="21" a="1"/>
  <c r="BM513" i="21" s="1"/>
  <c r="BM459" i="21" a="1"/>
  <c r="BM459" i="21" s="1"/>
  <c r="BM451" i="21" a="1"/>
  <c r="BM451" i="21" s="1"/>
  <c r="BM509" i="21" a="1"/>
  <c r="BM509" i="21" s="1"/>
  <c r="BM457" i="21" a="1"/>
  <c r="BM457" i="21" s="1"/>
  <c r="BM455" i="21" a="1"/>
  <c r="BM455" i="21" s="1"/>
  <c r="BM454" i="21" a="1"/>
  <c r="BM454" i="21" s="1"/>
  <c r="BM453" i="21" a="1"/>
  <c r="BM453" i="21" s="1"/>
  <c r="BM452" i="21" a="1"/>
  <c r="BM452" i="21" s="1"/>
  <c r="BM460" i="21" a="1"/>
  <c r="BM460" i="21" s="1"/>
  <c r="BM411" i="21" a="1"/>
  <c r="BM411" i="21" s="1"/>
  <c r="BM404" i="21" a="1"/>
  <c r="BM404" i="21" s="1"/>
  <c r="BM410" i="21" a="1"/>
  <c r="BM410" i="21" s="1"/>
  <c r="BM403" i="21" a="1"/>
  <c r="BM403" i="21" s="1"/>
  <c r="BM409" i="21" a="1"/>
  <c r="BM409" i="21" s="1"/>
  <c r="BM402" i="21" a="1"/>
  <c r="BM402" i="21" s="1"/>
  <c r="BM408" i="21" a="1"/>
  <c r="BM408" i="21" s="1"/>
  <c r="BM458" i="21" a="1"/>
  <c r="BM458" i="21" s="1"/>
  <c r="BM407" i="21" a="1"/>
  <c r="BM407" i="21" s="1"/>
  <c r="BM353" i="21" a="1"/>
  <c r="BM353" i="21" s="1"/>
  <c r="BM352" i="21" a="1"/>
  <c r="BM352" i="21" s="1"/>
  <c r="BM347" i="21" a="1"/>
  <c r="BM347" i="21" s="1"/>
  <c r="BM346" i="21" a="1"/>
  <c r="BM346" i="21" s="1"/>
  <c r="BM456" i="21" a="1"/>
  <c r="BM456" i="21" s="1"/>
  <c r="BM351" i="21" a="1"/>
  <c r="BM351" i="21" s="1"/>
  <c r="BM406" i="21" a="1"/>
  <c r="BM406" i="21" s="1"/>
  <c r="BM349" i="21" a="1"/>
  <c r="BM349" i="21" s="1"/>
  <c r="BM355" i="21" a="1"/>
  <c r="BM355" i="21" s="1"/>
  <c r="BM354" i="21" a="1"/>
  <c r="BM354" i="21" s="1"/>
  <c r="BM350" i="21" a="1"/>
  <c r="BM350" i="21" s="1"/>
  <c r="BM405" i="21" a="1"/>
  <c r="BM405" i="21" s="1"/>
  <c r="BM305" i="21" a="1"/>
  <c r="BM305" i="21" s="1"/>
  <c r="BM300" i="21" a="1"/>
  <c r="BM300" i="21" s="1"/>
  <c r="BM299" i="21" a="1"/>
  <c r="BM299" i="21" s="1"/>
  <c r="BM241" i="21" a="1"/>
  <c r="BM241" i="21" s="1"/>
  <c r="BM304" i="21" a="1"/>
  <c r="BM304" i="21" s="1"/>
  <c r="BM298" i="21" a="1"/>
  <c r="BM298" i="21" s="1"/>
  <c r="BM247" i="21" a="1"/>
  <c r="BM247" i="21" s="1"/>
  <c r="BM303" i="21" a="1"/>
  <c r="BM303" i="21" s="1"/>
  <c r="BM246" i="21" a="1"/>
  <c r="BM246" i="21" s="1"/>
  <c r="BM302" i="21" a="1"/>
  <c r="BM302" i="21" s="1"/>
  <c r="BM297" i="21" a="1"/>
  <c r="BM297" i="21" s="1"/>
  <c r="BM245" i="21" a="1"/>
  <c r="BM245" i="21" s="1"/>
  <c r="BM348" i="21" a="1"/>
  <c r="BM348" i="21" s="1"/>
  <c r="BM306" i="21" a="1"/>
  <c r="BM306" i="21" s="1"/>
  <c r="BM301" i="21" a="1"/>
  <c r="BM301" i="21" s="1"/>
  <c r="BM250" i="21" a="1"/>
  <c r="BM250" i="21" s="1"/>
  <c r="BM197" i="21" a="1"/>
  <c r="BM197" i="21" s="1"/>
  <c r="BM249" i="21" a="1"/>
  <c r="BM249" i="21" s="1"/>
  <c r="BM196" i="21" a="1"/>
  <c r="BM196" i="21" s="1"/>
  <c r="BM167" i="21"/>
  <c r="BM169" i="21"/>
  <c r="BM171" i="21"/>
  <c r="BM138" i="21" a="1"/>
  <c r="BM138" i="21" s="1"/>
  <c r="BM248" i="21" a="1"/>
  <c r="BM248" i="21" s="1"/>
  <c r="BM195" i="21" a="1"/>
  <c r="BM195" i="21" s="1"/>
  <c r="BM142" i="21" a="1"/>
  <c r="BM142" i="21" s="1"/>
  <c r="BM244" i="21" a="1"/>
  <c r="BM244" i="21" s="1"/>
  <c r="BM201" i="21" a="1"/>
  <c r="BM201" i="21" s="1"/>
  <c r="BM137" i="21" a="1"/>
  <c r="BM137" i="21" s="1"/>
  <c r="BM243" i="21" a="1"/>
  <c r="BM243" i="21" s="1"/>
  <c r="BM200" i="21" a="1"/>
  <c r="BM200" i="21" s="1"/>
  <c r="BM194" i="21" a="1"/>
  <c r="BM194" i="21" s="1"/>
  <c r="BM141" i="21" a="1"/>
  <c r="BM141" i="21" s="1"/>
  <c r="BM136" i="21" a="1"/>
  <c r="BM136" i="21" s="1"/>
  <c r="BM242" i="21" a="1"/>
  <c r="BM242" i="21" s="1"/>
  <c r="BM199" i="21" a="1"/>
  <c r="BM199" i="21" s="1"/>
  <c r="BM193" i="21" a="1"/>
  <c r="BM193" i="21" s="1"/>
  <c r="BM144" i="21" a="1"/>
  <c r="BM144" i="21" s="1"/>
  <c r="BM192" i="21" a="1"/>
  <c r="BM192" i="21" s="1"/>
  <c r="BM140" i="21" a="1"/>
  <c r="BM140" i="21" s="1"/>
  <c r="BM95" i="21" a="1"/>
  <c r="BM95" i="21" s="1"/>
  <c r="BM88" i="21" a="1"/>
  <c r="BM88" i="21" s="1"/>
  <c r="BM170" i="21"/>
  <c r="BM139" i="21" a="1"/>
  <c r="BM139" i="21" s="1"/>
  <c r="BM87" i="21" a="1"/>
  <c r="BM87" i="21" s="1"/>
  <c r="BM36" i="21" a="1"/>
  <c r="BM36" i="21" s="1"/>
  <c r="BM94" i="21" a="1"/>
  <c r="BM94" i="21" s="1"/>
  <c r="BM35" i="21" a="1"/>
  <c r="BM35" i="21" s="1"/>
  <c r="BM93" i="21" a="1"/>
  <c r="BM93" i="21" s="1"/>
  <c r="BM34" i="21" a="1"/>
  <c r="BM34" i="21" s="1"/>
  <c r="BM92" i="21" a="1"/>
  <c r="BM92" i="21" s="1"/>
  <c r="BM33" i="21" a="1"/>
  <c r="BM33" i="21" s="1"/>
  <c r="BM40" i="21" a="1"/>
  <c r="BM40" i="21" s="1"/>
  <c r="BM145" i="21" a="1"/>
  <c r="BM145" i="21" s="1"/>
  <c r="BM91" i="21" a="1"/>
  <c r="BM91" i="21" s="1"/>
  <c r="BM168" i="21"/>
  <c r="BM90" i="21" a="1"/>
  <c r="BM90" i="21" s="1"/>
  <c r="BM39" i="21" a="1"/>
  <c r="BM39" i="21" s="1"/>
  <c r="BM32" i="21" a="1"/>
  <c r="BM32" i="21" s="1"/>
  <c r="BM198" i="21" a="1"/>
  <c r="BM198" i="21" s="1"/>
  <c r="BM96" i="21" a="1"/>
  <c r="BM96" i="21" s="1"/>
  <c r="BM143" i="21" a="1"/>
  <c r="BM143" i="21" s="1"/>
  <c r="BM89" i="21" a="1"/>
  <c r="BM89" i="21" s="1"/>
  <c r="BM38" i="21" a="1"/>
  <c r="BM38" i="21" s="1"/>
  <c r="BM37" i="21" a="1"/>
  <c r="BM37" i="21" s="1"/>
  <c r="BM31" i="21" a="1"/>
  <c r="BM31" i="21" s="1"/>
  <c r="BM276" i="21"/>
  <c r="BM210" i="21"/>
  <c r="BM525" i="21"/>
  <c r="BM315" i="21"/>
  <c r="BM381" i="21"/>
  <c r="BM66" i="21"/>
  <c r="BM105" i="21"/>
  <c r="BM420" i="21"/>
  <c r="BM486" i="21"/>
  <c r="BM52" i="21" a="1"/>
  <c r="BM52" i="21" s="1"/>
  <c r="BM50" i="21" a="1"/>
  <c r="BM50" i="21" s="1"/>
  <c r="BM155" i="21" a="1"/>
  <c r="BM155" i="21" s="1"/>
  <c r="BM262" i="21" a="1"/>
  <c r="BM262" i="21" s="1"/>
  <c r="BM260" i="21" a="1"/>
  <c r="BM260" i="21" s="1"/>
  <c r="BM367" i="21" a="1"/>
  <c r="BM367" i="21" s="1"/>
  <c r="BM365" i="21" a="1"/>
  <c r="BM365" i="21" s="1"/>
  <c r="BM472" i="21" a="1"/>
  <c r="BM472" i="21" s="1"/>
  <c r="BM366" i="21" a="1"/>
  <c r="BM366" i="21" s="1"/>
  <c r="BM156" i="21" a="1"/>
  <c r="BM156" i="21" s="1"/>
  <c r="BM261" i="21" a="1"/>
  <c r="BM261" i="21" s="1"/>
  <c r="BM51" i="21" a="1"/>
  <c r="BM51" i="21" s="1"/>
  <c r="BM470" i="21" a="1"/>
  <c r="BM470" i="21" s="1"/>
  <c r="BM157" i="21" a="1"/>
  <c r="BM157" i="21" s="1"/>
  <c r="BM536" i="21"/>
  <c r="BM101" i="21"/>
  <c r="BM65" i="21"/>
  <c r="BM64" i="21"/>
  <c r="BM104" i="21"/>
  <c r="BM63" i="21"/>
  <c r="BM102" i="21"/>
  <c r="BM103" i="21"/>
  <c r="BM62" i="21"/>
  <c r="BN22" i="21"/>
  <c r="BN366" i="21" s="1" a="1"/>
  <c r="BN366" i="21" s="1"/>
  <c r="BM204" i="21"/>
  <c r="BM220" i="21"/>
  <c r="BE92" i="23"/>
  <c r="BE80" i="23"/>
  <c r="BE68" i="23"/>
  <c r="BM429" i="21"/>
  <c r="BM114" i="21"/>
  <c r="BM535" i="21"/>
  <c r="BM203" i="21"/>
  <c r="BM414" i="21"/>
  <c r="BM534" i="21"/>
  <c r="BM519" i="21"/>
  <c r="BM99" i="21"/>
  <c r="BM430" i="21"/>
  <c r="BM221" i="21"/>
  <c r="BM115" i="21"/>
  <c r="BM326" i="21"/>
  <c r="BM431" i="21"/>
  <c r="BM219" i="21"/>
  <c r="BM309" i="21"/>
  <c r="BN14" i="21"/>
  <c r="BP90" i="23"/>
  <c r="BP54" i="23"/>
  <c r="BP66" i="23"/>
  <c r="BP42" i="23"/>
  <c r="BP78" i="23"/>
  <c r="BM116" i="21"/>
  <c r="BM324" i="21"/>
  <c r="BM325" i="21"/>
  <c r="BB56" i="23"/>
  <c r="BB44" i="23"/>
  <c r="BB162" i="21"/>
  <c r="BD57" i="23" s="1"/>
  <c r="BB176" i="21"/>
  <c r="BD58" i="23" s="1"/>
  <c r="BB281" i="21"/>
  <c r="BD70" i="23" s="1"/>
  <c r="BB386" i="21"/>
  <c r="BD82" i="23" s="1"/>
  <c r="BB491" i="21"/>
  <c r="BD94" i="23" s="1"/>
  <c r="BB477" i="21"/>
  <c r="BD93" i="23" s="1"/>
  <c r="BB550" i="21"/>
  <c r="BD99" i="23" s="1"/>
  <c r="BD465" i="21"/>
  <c r="BC488" i="21"/>
  <c r="BC474" i="21"/>
  <c r="BK462" i="21"/>
  <c r="BB372" i="21"/>
  <c r="BD81" i="23" s="1"/>
  <c r="BB445" i="21"/>
  <c r="BD87" i="23" s="1"/>
  <c r="BC383" i="21"/>
  <c r="BD360" i="21"/>
  <c r="BC369" i="21"/>
  <c r="BK357" i="21"/>
  <c r="BB340" i="21"/>
  <c r="BD75" i="23" s="1"/>
  <c r="BB267" i="21"/>
  <c r="BD255" i="21"/>
  <c r="BC278" i="21"/>
  <c r="BC264" i="21"/>
  <c r="BK252" i="21"/>
  <c r="BB235" i="21"/>
  <c r="BD63" i="23" s="1"/>
  <c r="BA150" i="21"/>
  <c r="BC173" i="21"/>
  <c r="BC159" i="21"/>
  <c r="BB57" i="21"/>
  <c r="BD45" i="23" s="1"/>
  <c r="BB71" i="21"/>
  <c r="BD46" i="23" s="1"/>
  <c r="BA45" i="21"/>
  <c r="BO13" i="21"/>
  <c r="BD113" i="21"/>
  <c r="BD533" i="21"/>
  <c r="BD428" i="21"/>
  <c r="BD323" i="21"/>
  <c r="BD218" i="21"/>
  <c r="BL432" i="21"/>
  <c r="BL222" i="21"/>
  <c r="BL537" i="21"/>
  <c r="BL327" i="21"/>
  <c r="BL117" i="21"/>
  <c r="BC68" i="21"/>
  <c r="BD313" i="21"/>
  <c r="BD314" i="21"/>
  <c r="BD312" i="21"/>
  <c r="BD209" i="21"/>
  <c r="BD208" i="21"/>
  <c r="BD206" i="21"/>
  <c r="BD311" i="21"/>
  <c r="BD207" i="21"/>
  <c r="BB539" i="21"/>
  <c r="BD100" i="23" s="1"/>
  <c r="BB119" i="21"/>
  <c r="BD52" i="23" s="1"/>
  <c r="BB224" i="21"/>
  <c r="BD64" i="23" s="1"/>
  <c r="BB329" i="21"/>
  <c r="BD76" i="23" s="1"/>
  <c r="BB434" i="21"/>
  <c r="BD88" i="23" s="1"/>
  <c r="BD98" i="21"/>
  <c r="BD518" i="21"/>
  <c r="BD308" i="21"/>
  <c r="BD413" i="21"/>
  <c r="BD212" i="21"/>
  <c r="BD422" i="21"/>
  <c r="BD317" i="21"/>
  <c r="BD527" i="21"/>
  <c r="BD107" i="21"/>
  <c r="BD524" i="21"/>
  <c r="BD521" i="21"/>
  <c r="BD523" i="21"/>
  <c r="BD522" i="21"/>
  <c r="BD418" i="21"/>
  <c r="BD417" i="21"/>
  <c r="BD419" i="21"/>
  <c r="BD416" i="21"/>
  <c r="BC529" i="21"/>
  <c r="BC424" i="21"/>
  <c r="BC319" i="21"/>
  <c r="BC214" i="21"/>
  <c r="BC109" i="21"/>
  <c r="BC130" i="21" s="1"/>
  <c r="BE51" i="23" s="1"/>
  <c r="BD485" i="21"/>
  <c r="BD380" i="21"/>
  <c r="BD275" i="21"/>
  <c r="BD483" i="21"/>
  <c r="BD482" i="21"/>
  <c r="BD377" i="21"/>
  <c r="BD272" i="21"/>
  <c r="BD484" i="21"/>
  <c r="BD379" i="21"/>
  <c r="BD274" i="21"/>
  <c r="BD378" i="21"/>
  <c r="BD273" i="21"/>
  <c r="BB147" i="21"/>
  <c r="BB42" i="21"/>
  <c r="BC54" i="21"/>
  <c r="BN510" i="21" l="1" a="1"/>
  <c r="BN510" i="21" s="1"/>
  <c r="BN516" i="21" a="1"/>
  <c r="BN516" i="21" s="1"/>
  <c r="BN509" i="21" a="1"/>
  <c r="BN509" i="21" s="1"/>
  <c r="BN515" i="21" a="1"/>
  <c r="BN515" i="21" s="1"/>
  <c r="BN508" i="21" a="1"/>
  <c r="BN508" i="21" s="1"/>
  <c r="BN514" i="21" a="1"/>
  <c r="BN514" i="21" s="1"/>
  <c r="BN507" i="21" a="1"/>
  <c r="BN507" i="21" s="1"/>
  <c r="BN513" i="21" a="1"/>
  <c r="BN513" i="21" s="1"/>
  <c r="BN512" i="21" a="1"/>
  <c r="BN512" i="21" s="1"/>
  <c r="BN511" i="21" a="1"/>
  <c r="BN511" i="21" s="1"/>
  <c r="BN456" i="21" a="1"/>
  <c r="BN456" i="21" s="1"/>
  <c r="BN454" i="21" a="1"/>
  <c r="BN454" i="21" s="1"/>
  <c r="BN455" i="21" a="1"/>
  <c r="BN455" i="21" s="1"/>
  <c r="BN453" i="21" a="1"/>
  <c r="BN453" i="21" s="1"/>
  <c r="BN452" i="21" a="1"/>
  <c r="BN452" i="21" s="1"/>
  <c r="BN459" i="21" a="1"/>
  <c r="BN459" i="21" s="1"/>
  <c r="BN408" i="21" a="1"/>
  <c r="BN408" i="21" s="1"/>
  <c r="BN460" i="21" a="1"/>
  <c r="BN460" i="21" s="1"/>
  <c r="BN407" i="21" a="1"/>
  <c r="BN407" i="21" s="1"/>
  <c r="BN458" i="21" a="1"/>
  <c r="BN458" i="21" s="1"/>
  <c r="BN406" i="21" a="1"/>
  <c r="BN406" i="21" s="1"/>
  <c r="BN457" i="21" a="1"/>
  <c r="BN457" i="21" s="1"/>
  <c r="BN451" i="21" a="1"/>
  <c r="BN451" i="21" s="1"/>
  <c r="BN410" i="21" a="1"/>
  <c r="BN410" i="21" s="1"/>
  <c r="BN404" i="21" a="1"/>
  <c r="BN404" i="21" s="1"/>
  <c r="BN409" i="21" a="1"/>
  <c r="BN409" i="21" s="1"/>
  <c r="BN355" i="21" a="1"/>
  <c r="BN355" i="21" s="1"/>
  <c r="BN349" i="21" a="1"/>
  <c r="BN349" i="21" s="1"/>
  <c r="BN405" i="21" a="1"/>
  <c r="BN405" i="21" s="1"/>
  <c r="BN354" i="21" a="1"/>
  <c r="BN354" i="21" s="1"/>
  <c r="BN348" i="21" a="1"/>
  <c r="BN348" i="21" s="1"/>
  <c r="BN403" i="21" a="1"/>
  <c r="BN403" i="21" s="1"/>
  <c r="BN353" i="21" a="1"/>
  <c r="BN353" i="21" s="1"/>
  <c r="BN402" i="21" a="1"/>
  <c r="BN402" i="21" s="1"/>
  <c r="BN352" i="21" a="1"/>
  <c r="BN352" i="21" s="1"/>
  <c r="BN347" i="21" a="1"/>
  <c r="BN347" i="21" s="1"/>
  <c r="BN346" i="21" a="1"/>
  <c r="BN346" i="21" s="1"/>
  <c r="BN411" i="21" a="1"/>
  <c r="BN411" i="21" s="1"/>
  <c r="BN350" i="21" a="1"/>
  <c r="BN350" i="21" s="1"/>
  <c r="BN305" i="21" a="1"/>
  <c r="BN305" i="21" s="1"/>
  <c r="BN300" i="21" a="1"/>
  <c r="BN300" i="21" s="1"/>
  <c r="BN304" i="21" a="1"/>
  <c r="BN304" i="21" s="1"/>
  <c r="BN299" i="21" a="1"/>
  <c r="BN299" i="21" s="1"/>
  <c r="BN244" i="21" a="1"/>
  <c r="BN244" i="21" s="1"/>
  <c r="BN249" i="21" a="1"/>
  <c r="BN249" i="21" s="1"/>
  <c r="BN243" i="21" a="1"/>
  <c r="BN243" i="21" s="1"/>
  <c r="BN351" i="21" a="1"/>
  <c r="BN351" i="21" s="1"/>
  <c r="BN303" i="21" a="1"/>
  <c r="BN303" i="21" s="1"/>
  <c r="BN298" i="21" a="1"/>
  <c r="BN298" i="21" s="1"/>
  <c r="BN248" i="21" a="1"/>
  <c r="BN248" i="21" s="1"/>
  <c r="BN242" i="21" a="1"/>
  <c r="BN242" i="21" s="1"/>
  <c r="BN247" i="21" a="1"/>
  <c r="BN247" i="21" s="1"/>
  <c r="BN302" i="21" a="1"/>
  <c r="BN302" i="21" s="1"/>
  <c r="BN297" i="21" a="1"/>
  <c r="BN297" i="21" s="1"/>
  <c r="BN241" i="21" a="1"/>
  <c r="BN241" i="21" s="1"/>
  <c r="BN200" i="21" a="1"/>
  <c r="BN200" i="21" s="1"/>
  <c r="BN194" i="21" a="1"/>
  <c r="BN194" i="21" s="1"/>
  <c r="BN193" i="21" a="1"/>
  <c r="BN193" i="21" s="1"/>
  <c r="BN137" i="21" a="1"/>
  <c r="BN137" i="21" s="1"/>
  <c r="BN199" i="21" a="1"/>
  <c r="BN199" i="21" s="1"/>
  <c r="BN192" i="21" a="1"/>
  <c r="BN192" i="21" s="1"/>
  <c r="BN167" i="21"/>
  <c r="BN169" i="21"/>
  <c r="BN171" i="21"/>
  <c r="BN141" i="21" a="1"/>
  <c r="BN141" i="21" s="1"/>
  <c r="BN306" i="21" a="1"/>
  <c r="BN306" i="21" s="1"/>
  <c r="BN198" i="21" a="1"/>
  <c r="BN198" i="21" s="1"/>
  <c r="BN145" i="21" a="1"/>
  <c r="BN145" i="21" s="1"/>
  <c r="BN136" i="21" a="1"/>
  <c r="BN136" i="21" s="1"/>
  <c r="BN301" i="21" a="1"/>
  <c r="BN301" i="21" s="1"/>
  <c r="BN250" i="21" a="1"/>
  <c r="BN250" i="21" s="1"/>
  <c r="BN197" i="21" a="1"/>
  <c r="BN197" i="21" s="1"/>
  <c r="BN140" i="21" a="1"/>
  <c r="BN140" i="21" s="1"/>
  <c r="BN246" i="21" a="1"/>
  <c r="BN246" i="21" s="1"/>
  <c r="BN196" i="21" a="1"/>
  <c r="BN196" i="21" s="1"/>
  <c r="BN245" i="21" a="1"/>
  <c r="BN245" i="21" s="1"/>
  <c r="BN201" i="21" a="1"/>
  <c r="BN201" i="21" s="1"/>
  <c r="BN168" i="21"/>
  <c r="BN170" i="21"/>
  <c r="BN139" i="21" a="1"/>
  <c r="BN139" i="21" s="1"/>
  <c r="BN143" i="21" a="1"/>
  <c r="BN143" i="21" s="1"/>
  <c r="BN92" i="21" a="1"/>
  <c r="BN92" i="21" s="1"/>
  <c r="BN142" i="21" a="1"/>
  <c r="BN142" i="21" s="1"/>
  <c r="BN91" i="21" a="1"/>
  <c r="BN91" i="21" s="1"/>
  <c r="BN34" i="21" a="1"/>
  <c r="BN34" i="21" s="1"/>
  <c r="BN90" i="21" a="1"/>
  <c r="BN90" i="21" s="1"/>
  <c r="BN40" i="21" a="1"/>
  <c r="BN40" i="21" s="1"/>
  <c r="BN33" i="21" a="1"/>
  <c r="BN33" i="21" s="1"/>
  <c r="BN38" i="21" a="1"/>
  <c r="BN38" i="21" s="1"/>
  <c r="BN138" i="21" a="1"/>
  <c r="BN138" i="21" s="1"/>
  <c r="BN96" i="21" a="1"/>
  <c r="BN96" i="21" s="1"/>
  <c r="BN39" i="21" a="1"/>
  <c r="BN39" i="21" s="1"/>
  <c r="BN32" i="21" a="1"/>
  <c r="BN32" i="21" s="1"/>
  <c r="BN95" i="21" a="1"/>
  <c r="BN95" i="21" s="1"/>
  <c r="BN89" i="21" a="1"/>
  <c r="BN89" i="21" s="1"/>
  <c r="BN31" i="21" a="1"/>
  <c r="BN31" i="21" s="1"/>
  <c r="BN94" i="21" a="1"/>
  <c r="BN94" i="21" s="1"/>
  <c r="BN88" i="21" a="1"/>
  <c r="BN88" i="21" s="1"/>
  <c r="BN195" i="21" a="1"/>
  <c r="BN195" i="21" s="1"/>
  <c r="BN93" i="21" a="1"/>
  <c r="BN93" i="21" s="1"/>
  <c r="BN87" i="21" a="1"/>
  <c r="BN87" i="21" s="1"/>
  <c r="BN37" i="21" a="1"/>
  <c r="BN37" i="21" s="1"/>
  <c r="BN36" i="21" a="1"/>
  <c r="BN36" i="21" s="1"/>
  <c r="BN144" i="21" a="1"/>
  <c r="BN144" i="21" s="1"/>
  <c r="BN35" i="21" a="1"/>
  <c r="BN35" i="21" s="1"/>
  <c r="BN276" i="21"/>
  <c r="BN210" i="21"/>
  <c r="BN105" i="21"/>
  <c r="BN420" i="21"/>
  <c r="BN66" i="21"/>
  <c r="BN315" i="21"/>
  <c r="BN486" i="21"/>
  <c r="BN381" i="21"/>
  <c r="BN525" i="21"/>
  <c r="BN471" i="21" a="1"/>
  <c r="BN471" i="21" s="1"/>
  <c r="BN50" i="21" a="1"/>
  <c r="BN50" i="21" s="1"/>
  <c r="BN157" i="21" a="1"/>
  <c r="BN157" i="21" s="1"/>
  <c r="BN155" i="21" a="1"/>
  <c r="BN155" i="21" s="1"/>
  <c r="BN365" i="21" a="1"/>
  <c r="BN365" i="21" s="1"/>
  <c r="BN260" i="21" a="1"/>
  <c r="BN260" i="21" s="1"/>
  <c r="BN156" i="21" a="1"/>
  <c r="BN156" i="21" s="1"/>
  <c r="BN367" i="21" a="1"/>
  <c r="BN367" i="21" s="1"/>
  <c r="BN262" i="21" a="1"/>
  <c r="BN262" i="21" s="1"/>
  <c r="BN472" i="21" a="1"/>
  <c r="BN472" i="21" s="1"/>
  <c r="BN470" i="21" a="1"/>
  <c r="BN470" i="21" s="1"/>
  <c r="BN51" i="21" a="1"/>
  <c r="BN51" i="21" s="1"/>
  <c r="BN261" i="21" a="1"/>
  <c r="BN261" i="21" s="1"/>
  <c r="BN52" i="21" a="1"/>
  <c r="BN52" i="21" s="1"/>
  <c r="BN534" i="21"/>
  <c r="BN102" i="21"/>
  <c r="BN101" i="21"/>
  <c r="BN65" i="21"/>
  <c r="BN64" i="21"/>
  <c r="BN103" i="21"/>
  <c r="BN62" i="21"/>
  <c r="BN104" i="21"/>
  <c r="BN63" i="21"/>
  <c r="BO22" i="21"/>
  <c r="BO472" i="21" s="1" a="1"/>
  <c r="BO472" i="21" s="1"/>
  <c r="BF80" i="23"/>
  <c r="BF68" i="23"/>
  <c r="BF92" i="23"/>
  <c r="BN431" i="21"/>
  <c r="BN221" i="21"/>
  <c r="BN220" i="21"/>
  <c r="BN115" i="21"/>
  <c r="BN326" i="21"/>
  <c r="BN324" i="21"/>
  <c r="BN114" i="21"/>
  <c r="BN116" i="21"/>
  <c r="BN430" i="21"/>
  <c r="BN309" i="21"/>
  <c r="BN325" i="21"/>
  <c r="BN536" i="21"/>
  <c r="BN535" i="21"/>
  <c r="BO14" i="21"/>
  <c r="BQ78" i="23"/>
  <c r="BQ54" i="23"/>
  <c r="BQ66" i="23"/>
  <c r="BQ42" i="23"/>
  <c r="BQ90" i="23"/>
  <c r="BN204" i="21"/>
  <c r="BN414" i="21"/>
  <c r="BN519" i="21"/>
  <c r="BN203" i="21"/>
  <c r="BN429" i="21"/>
  <c r="BN99" i="21"/>
  <c r="BN219" i="21"/>
  <c r="BC56" i="23"/>
  <c r="BC44" i="23"/>
  <c r="BD69" i="23"/>
  <c r="BC386" i="21"/>
  <c r="BE82" i="23" s="1"/>
  <c r="BC162" i="21"/>
  <c r="BE57" i="23" s="1"/>
  <c r="BC176" i="21"/>
  <c r="BE58" i="23" s="1"/>
  <c r="BC281" i="21"/>
  <c r="BE70" i="23" s="1"/>
  <c r="BC491" i="21"/>
  <c r="BE94" i="23" s="1"/>
  <c r="BC477" i="21"/>
  <c r="BC550" i="21"/>
  <c r="BE99" i="23" s="1"/>
  <c r="BD488" i="21"/>
  <c r="BE465" i="21"/>
  <c r="BD474" i="21"/>
  <c r="BL462" i="21"/>
  <c r="BC372" i="21"/>
  <c r="BE81" i="23" s="1"/>
  <c r="BC445" i="21"/>
  <c r="BE87" i="23" s="1"/>
  <c r="BD383" i="21"/>
  <c r="BE360" i="21"/>
  <c r="BD369" i="21"/>
  <c r="BL357" i="21"/>
  <c r="BC340" i="21"/>
  <c r="BE75" i="23" s="1"/>
  <c r="BC267" i="21"/>
  <c r="BE69" i="23" s="1"/>
  <c r="BE255" i="21"/>
  <c r="BD278" i="21"/>
  <c r="BD264" i="21"/>
  <c r="BL252" i="21"/>
  <c r="BC235" i="21"/>
  <c r="BE63" i="23" s="1"/>
  <c r="BB150" i="21"/>
  <c r="BD173" i="21"/>
  <c r="BD159" i="21"/>
  <c r="BC71" i="21"/>
  <c r="BE46" i="23" s="1"/>
  <c r="BC57" i="21"/>
  <c r="BE45" i="23" s="1"/>
  <c r="BB45" i="21"/>
  <c r="BP13" i="21"/>
  <c r="BE428" i="21"/>
  <c r="BE113" i="21"/>
  <c r="BE218" i="21"/>
  <c r="BE533" i="21"/>
  <c r="BE323" i="21"/>
  <c r="BM432" i="21"/>
  <c r="BM222" i="21"/>
  <c r="BM537" i="21"/>
  <c r="BM327" i="21"/>
  <c r="BM117" i="21"/>
  <c r="BE314" i="21"/>
  <c r="BE312" i="21"/>
  <c r="BE209" i="21"/>
  <c r="BE311" i="21"/>
  <c r="BE313" i="21"/>
  <c r="BE208" i="21"/>
  <c r="BE206" i="21"/>
  <c r="BE207" i="21"/>
  <c r="BD68" i="21"/>
  <c r="BC434" i="21"/>
  <c r="BE88" i="23" s="1"/>
  <c r="BC119" i="21"/>
  <c r="BE52" i="23" s="1"/>
  <c r="BC224" i="21"/>
  <c r="BE64" i="23" s="1"/>
  <c r="BC329" i="21"/>
  <c r="BE76" i="23" s="1"/>
  <c r="BC539" i="21"/>
  <c r="BE100" i="23" s="1"/>
  <c r="BE98" i="21"/>
  <c r="BE413" i="21"/>
  <c r="BE308" i="21"/>
  <c r="BE518" i="21"/>
  <c r="BE212" i="21"/>
  <c r="BE422" i="21"/>
  <c r="BE317" i="21"/>
  <c r="BE527" i="21"/>
  <c r="BE107" i="21"/>
  <c r="BE524" i="21"/>
  <c r="BE523" i="21"/>
  <c r="BE522" i="21"/>
  <c r="BE521" i="21"/>
  <c r="BE419" i="21"/>
  <c r="BE418" i="21"/>
  <c r="BE416" i="21"/>
  <c r="BE417" i="21"/>
  <c r="BD424" i="21"/>
  <c r="BD529" i="21"/>
  <c r="BD550" i="21" s="1"/>
  <c r="BF99" i="23" s="1"/>
  <c r="BD319" i="21"/>
  <c r="BD214" i="21"/>
  <c r="BD109" i="21"/>
  <c r="BD130" i="21" s="1"/>
  <c r="BF51" i="23" s="1"/>
  <c r="BE483" i="21"/>
  <c r="BE482" i="21"/>
  <c r="BE377" i="21"/>
  <c r="BE272" i="21"/>
  <c r="BE380" i="21"/>
  <c r="BE484" i="21"/>
  <c r="BE275" i="21"/>
  <c r="BE379" i="21"/>
  <c r="BE274" i="21"/>
  <c r="BE485" i="21"/>
  <c r="BE378" i="21"/>
  <c r="BE273" i="21"/>
  <c r="BC147" i="21"/>
  <c r="BC42" i="21"/>
  <c r="BD54" i="21"/>
  <c r="BO514" i="21" l="1" a="1"/>
  <c r="BO514" i="21" s="1"/>
  <c r="BO507" i="21" a="1"/>
  <c r="BO507" i="21" s="1"/>
  <c r="BO513" i="21" a="1"/>
  <c r="BO513" i="21" s="1"/>
  <c r="BO512" i="21" a="1"/>
  <c r="BO512" i="21" s="1"/>
  <c r="BO511" i="21" a="1"/>
  <c r="BO511" i="21" s="1"/>
  <c r="BO509" i="21" a="1"/>
  <c r="BO509" i="21" s="1"/>
  <c r="BO516" i="21" a="1"/>
  <c r="BO516" i="21" s="1"/>
  <c r="BO508" i="21" a="1"/>
  <c r="BO508" i="21" s="1"/>
  <c r="BO515" i="21" a="1"/>
  <c r="BO515" i="21" s="1"/>
  <c r="BO510" i="21" a="1"/>
  <c r="BO510" i="21" s="1"/>
  <c r="BO460" i="21" a="1"/>
  <c r="BO460" i="21" s="1"/>
  <c r="BO453" i="21" a="1"/>
  <c r="BO453" i="21" s="1"/>
  <c r="BO451" i="21" a="1"/>
  <c r="BO451" i="21" s="1"/>
  <c r="BO455" i="21" a="1"/>
  <c r="BO455" i="21" s="1"/>
  <c r="BO454" i="21" a="1"/>
  <c r="BO454" i="21" s="1"/>
  <c r="BO452" i="21" a="1"/>
  <c r="BO452" i="21" s="1"/>
  <c r="BO458" i="21" a="1"/>
  <c r="BO458" i="21" s="1"/>
  <c r="BO457" i="21" a="1"/>
  <c r="BO457" i="21" s="1"/>
  <c r="BO456" i="21" a="1"/>
  <c r="BO456" i="21" s="1"/>
  <c r="BO404" i="21" a="1"/>
  <c r="BO404" i="21" s="1"/>
  <c r="BO411" i="21" a="1"/>
  <c r="BO411" i="21" s="1"/>
  <c r="BO410" i="21" a="1"/>
  <c r="BO410" i="21" s="1"/>
  <c r="BO403" i="21" a="1"/>
  <c r="BO403" i="21" s="1"/>
  <c r="BO409" i="21" a="1"/>
  <c r="BO409" i="21" s="1"/>
  <c r="BO402" i="21" a="1"/>
  <c r="BO402" i="21" s="1"/>
  <c r="BO407" i="21" a="1"/>
  <c r="BO407" i="21" s="1"/>
  <c r="BO350" i="21" a="1"/>
  <c r="BO350" i="21" s="1"/>
  <c r="BO459" i="21" a="1"/>
  <c r="BO459" i="21" s="1"/>
  <c r="BO355" i="21" a="1"/>
  <c r="BO355" i="21" s="1"/>
  <c r="BO349" i="21" a="1"/>
  <c r="BO349" i="21" s="1"/>
  <c r="BO408" i="21" a="1"/>
  <c r="BO408" i="21" s="1"/>
  <c r="BO354" i="21" a="1"/>
  <c r="BO354" i="21" s="1"/>
  <c r="BO406" i="21" a="1"/>
  <c r="BO406" i="21" s="1"/>
  <c r="BO405" i="21" a="1"/>
  <c r="BO405" i="21" s="1"/>
  <c r="BO352" i="21" a="1"/>
  <c r="BO352" i="21" s="1"/>
  <c r="BO347" i="21" a="1"/>
  <c r="BO347" i="21" s="1"/>
  <c r="BO351" i="21" a="1"/>
  <c r="BO351" i="21" s="1"/>
  <c r="BO348" i="21" a="1"/>
  <c r="BO348" i="21" s="1"/>
  <c r="BO346" i="21" a="1"/>
  <c r="BO346" i="21" s="1"/>
  <c r="BO306" i="21" a="1"/>
  <c r="BO306" i="21" s="1"/>
  <c r="BO300" i="21" a="1"/>
  <c r="BO300" i="21" s="1"/>
  <c r="BO246" i="21" a="1"/>
  <c r="BO246" i="21" s="1"/>
  <c r="BO353" i="21" a="1"/>
  <c r="BO353" i="21" s="1"/>
  <c r="BO305" i="21" a="1"/>
  <c r="BO305" i="21" s="1"/>
  <c r="BO299" i="21" a="1"/>
  <c r="BO299" i="21" s="1"/>
  <c r="BO245" i="21" a="1"/>
  <c r="BO245" i="21" s="1"/>
  <c r="BO304" i="21" a="1"/>
  <c r="BO304" i="21" s="1"/>
  <c r="BO298" i="21" a="1"/>
  <c r="BO298" i="21" s="1"/>
  <c r="BO244" i="21" a="1"/>
  <c r="BO244" i="21" s="1"/>
  <c r="BO303" i="21" a="1"/>
  <c r="BO303" i="21" s="1"/>
  <c r="BO250" i="21" a="1"/>
  <c r="BO250" i="21" s="1"/>
  <c r="BO302" i="21" a="1"/>
  <c r="BO302" i="21" s="1"/>
  <c r="BO297" i="21" a="1"/>
  <c r="BO297" i="21" s="1"/>
  <c r="BO248" i="21" a="1"/>
  <c r="BO248" i="21" s="1"/>
  <c r="BO242" i="21" a="1"/>
  <c r="BO242" i="21" s="1"/>
  <c r="BO196" i="21" a="1"/>
  <c r="BO196" i="21" s="1"/>
  <c r="BO247" i="21" a="1"/>
  <c r="BO247" i="21" s="1"/>
  <c r="BO195" i="21" a="1"/>
  <c r="BO195" i="21" s="1"/>
  <c r="BO141" i="21" a="1"/>
  <c r="BO141" i="21" s="1"/>
  <c r="BO136" i="21" a="1"/>
  <c r="BO136" i="21" s="1"/>
  <c r="BO301" i="21" a="1"/>
  <c r="BO301" i="21" s="1"/>
  <c r="BO243" i="21" a="1"/>
  <c r="BO243" i="21" s="1"/>
  <c r="BO201" i="21" a="1"/>
  <c r="BO201" i="21" s="1"/>
  <c r="BO145" i="21" a="1"/>
  <c r="BO145" i="21" s="1"/>
  <c r="BO140" i="21" a="1"/>
  <c r="BO140" i="21" s="1"/>
  <c r="BO241" i="21" a="1"/>
  <c r="BO241" i="21" s="1"/>
  <c r="BO200" i="21" a="1"/>
  <c r="BO200" i="21" s="1"/>
  <c r="BO194" i="21" a="1"/>
  <c r="BO194" i="21" s="1"/>
  <c r="BO167" i="21"/>
  <c r="BO169" i="21"/>
  <c r="BO171" i="21"/>
  <c r="BO144" i="21" a="1"/>
  <c r="BO144" i="21" s="1"/>
  <c r="BO199" i="21" a="1"/>
  <c r="BO199" i="21" s="1"/>
  <c r="BO193" i="21" a="1"/>
  <c r="BO193" i="21" s="1"/>
  <c r="BO139" i="21" a="1"/>
  <c r="BO139" i="21" s="1"/>
  <c r="BO192" i="21" a="1"/>
  <c r="BO192" i="21" s="1"/>
  <c r="BO198" i="21" a="1"/>
  <c r="BO198" i="21" s="1"/>
  <c r="BO138" i="21" a="1"/>
  <c r="BO138" i="21" s="1"/>
  <c r="BO94" i="21" a="1"/>
  <c r="BO94" i="21" s="1"/>
  <c r="BO88" i="21" a="1"/>
  <c r="BO88" i="21" s="1"/>
  <c r="BO249" i="21" a="1"/>
  <c r="BO249" i="21" s="1"/>
  <c r="BO143" i="21" a="1"/>
  <c r="BO143" i="21" s="1"/>
  <c r="BO93" i="21" a="1"/>
  <c r="BO93" i="21" s="1"/>
  <c r="BO87" i="21" a="1"/>
  <c r="BO87" i="21" s="1"/>
  <c r="BO37" i="21" a="1"/>
  <c r="BO37" i="21" s="1"/>
  <c r="BO31" i="21" a="1"/>
  <c r="BO31" i="21" s="1"/>
  <c r="BO170" i="21"/>
  <c r="BO142" i="21" a="1"/>
  <c r="BO142" i="21" s="1"/>
  <c r="BO92" i="21" a="1"/>
  <c r="BO92" i="21" s="1"/>
  <c r="BO36" i="21" a="1"/>
  <c r="BO36" i="21" s="1"/>
  <c r="BO197" i="21" a="1"/>
  <c r="BO197" i="21" s="1"/>
  <c r="BO91" i="21" a="1"/>
  <c r="BO91" i="21" s="1"/>
  <c r="BO35" i="21" a="1"/>
  <c r="BO35" i="21" s="1"/>
  <c r="BO96" i="21" a="1"/>
  <c r="BO96" i="21" s="1"/>
  <c r="BO34" i="21" a="1"/>
  <c r="BO34" i="21" s="1"/>
  <c r="BO137" i="21" a="1"/>
  <c r="BO137" i="21" s="1"/>
  <c r="BO90" i="21" a="1"/>
  <c r="BO90" i="21" s="1"/>
  <c r="BO40" i="21" a="1"/>
  <c r="BO40" i="21" s="1"/>
  <c r="BO33" i="21" a="1"/>
  <c r="BO33" i="21" s="1"/>
  <c r="BO168" i="21"/>
  <c r="BO39" i="21" a="1"/>
  <c r="BO39" i="21" s="1"/>
  <c r="BO89" i="21" a="1"/>
  <c r="BO89" i="21" s="1"/>
  <c r="BO32" i="21" a="1"/>
  <c r="BO32" i="21" s="1"/>
  <c r="BO38" i="21" a="1"/>
  <c r="BO38" i="21" s="1"/>
  <c r="BO95" i="21" a="1"/>
  <c r="BO95" i="21" s="1"/>
  <c r="BO276" i="21"/>
  <c r="BO105" i="21"/>
  <c r="BO315" i="21"/>
  <c r="BO381" i="21"/>
  <c r="BO66" i="21"/>
  <c r="BO210" i="21"/>
  <c r="BO420" i="21"/>
  <c r="BO486" i="21"/>
  <c r="BO525" i="21"/>
  <c r="BO157" i="21" a="1"/>
  <c r="BO157" i="21" s="1"/>
  <c r="BO367" i="21" a="1"/>
  <c r="BO367" i="21" s="1"/>
  <c r="BO262" i="21" a="1"/>
  <c r="BO262" i="21" s="1"/>
  <c r="BO471" i="21" a="1"/>
  <c r="BO471" i="21" s="1"/>
  <c r="BO365" i="21" a="1"/>
  <c r="BO365" i="21" s="1"/>
  <c r="BO50" i="21" a="1"/>
  <c r="BO50" i="21" s="1"/>
  <c r="BO260" i="21" a="1"/>
  <c r="BO260" i="21" s="1"/>
  <c r="BO51" i="21" a="1"/>
  <c r="BO51" i="21" s="1"/>
  <c r="BO366" i="21" a="1"/>
  <c r="BO366" i="21" s="1"/>
  <c r="BO52" i="21" a="1"/>
  <c r="BO52" i="21" s="1"/>
  <c r="BO470" i="21" a="1"/>
  <c r="BO470" i="21" s="1"/>
  <c r="BO155" i="21" a="1"/>
  <c r="BO155" i="21" s="1"/>
  <c r="BO156" i="21" a="1"/>
  <c r="BO156" i="21" s="1"/>
  <c r="BO261" i="21" a="1"/>
  <c r="BO261" i="21" s="1"/>
  <c r="BO103" i="21"/>
  <c r="BO62" i="21"/>
  <c r="BO102" i="21"/>
  <c r="BO101" i="21"/>
  <c r="BO65" i="21"/>
  <c r="BO104" i="21"/>
  <c r="BO63" i="21"/>
  <c r="BO64" i="21"/>
  <c r="BP22" i="21"/>
  <c r="BP472" i="21" s="1" a="1"/>
  <c r="BP472" i="21" s="1"/>
  <c r="BG68" i="23"/>
  <c r="BG92" i="23"/>
  <c r="BG80" i="23"/>
  <c r="BO535" i="21"/>
  <c r="BO324" i="21"/>
  <c r="BO534" i="21"/>
  <c r="BO220" i="21"/>
  <c r="BO221" i="21"/>
  <c r="BO325" i="21"/>
  <c r="BO519" i="21"/>
  <c r="BO114" i="21"/>
  <c r="BO99" i="21"/>
  <c r="BO430" i="21"/>
  <c r="BO536" i="21"/>
  <c r="BO414" i="21"/>
  <c r="BO429" i="21"/>
  <c r="BO204" i="21"/>
  <c r="BO309" i="21"/>
  <c r="BO431" i="21"/>
  <c r="BP14" i="21"/>
  <c r="BR78" i="23"/>
  <c r="BR90" i="23"/>
  <c r="BR66" i="23"/>
  <c r="BR42" i="23"/>
  <c r="BR54" i="23"/>
  <c r="BO116" i="21"/>
  <c r="BO115" i="21"/>
  <c r="BO326" i="21"/>
  <c r="BO219" i="21"/>
  <c r="BO203" i="21"/>
  <c r="BD56" i="23"/>
  <c r="BD44" i="23"/>
  <c r="BE93" i="23"/>
  <c r="BD162" i="21"/>
  <c r="BF57" i="23" s="1"/>
  <c r="BD176" i="21"/>
  <c r="BF58" i="23" s="1"/>
  <c r="BD281" i="21"/>
  <c r="BF70" i="23" s="1"/>
  <c r="BD386" i="21"/>
  <c r="BF82" i="23" s="1"/>
  <c r="BD491" i="21"/>
  <c r="BF94" i="23" s="1"/>
  <c r="BD477" i="21"/>
  <c r="BF93" i="23" s="1"/>
  <c r="BE488" i="21"/>
  <c r="BF465" i="21"/>
  <c r="BE474" i="21"/>
  <c r="BM462" i="21"/>
  <c r="BD445" i="21"/>
  <c r="BF87" i="23" s="1"/>
  <c r="BD372" i="21"/>
  <c r="BF81" i="23" s="1"/>
  <c r="BF360" i="21"/>
  <c r="BE369" i="21"/>
  <c r="BE383" i="21"/>
  <c r="BM357" i="21"/>
  <c r="BD340" i="21"/>
  <c r="BF75" i="23" s="1"/>
  <c r="BD267" i="21"/>
  <c r="BF255" i="21"/>
  <c r="BE278" i="21"/>
  <c r="BE264" i="21"/>
  <c r="BM252" i="21"/>
  <c r="BC150" i="21"/>
  <c r="BD235" i="21"/>
  <c r="BF63" i="23" s="1"/>
  <c r="BE173" i="21"/>
  <c r="BE159" i="21"/>
  <c r="BD71" i="21"/>
  <c r="BF46" i="23" s="1"/>
  <c r="BD57" i="21"/>
  <c r="BF45" i="23" s="1"/>
  <c r="BC45" i="21"/>
  <c r="BQ13" i="21"/>
  <c r="BE119" i="21"/>
  <c r="BG52" i="23" s="1"/>
  <c r="BE539" i="21"/>
  <c r="BG100" i="23" s="1"/>
  <c r="BE434" i="21"/>
  <c r="BG88" i="23" s="1"/>
  <c r="BE224" i="21"/>
  <c r="BG64" i="23" s="1"/>
  <c r="BN432" i="21"/>
  <c r="BN222" i="21"/>
  <c r="BN537" i="21"/>
  <c r="BN327" i="21"/>
  <c r="BN117" i="21"/>
  <c r="BF428" i="21"/>
  <c r="BF533" i="21"/>
  <c r="BF323" i="21"/>
  <c r="BF218" i="21"/>
  <c r="BF113" i="21"/>
  <c r="BF314" i="21"/>
  <c r="BF312" i="21"/>
  <c r="BF209" i="21"/>
  <c r="BF311" i="21"/>
  <c r="BF208" i="21"/>
  <c r="BF313" i="21"/>
  <c r="BF207" i="21"/>
  <c r="BF206" i="21"/>
  <c r="BE68" i="21"/>
  <c r="BD119" i="21"/>
  <c r="BF52" i="23" s="1"/>
  <c r="BD539" i="21"/>
  <c r="BF100" i="23" s="1"/>
  <c r="BD224" i="21"/>
  <c r="BF64" i="23" s="1"/>
  <c r="BD329" i="21"/>
  <c r="BF76" i="23" s="1"/>
  <c r="BD434" i="21"/>
  <c r="BF88" i="23" s="1"/>
  <c r="BF308" i="21"/>
  <c r="BF518" i="21"/>
  <c r="BF98" i="21"/>
  <c r="BF413" i="21"/>
  <c r="BE329" i="21"/>
  <c r="BG76" i="23" s="1"/>
  <c r="BF212" i="21"/>
  <c r="BF422" i="21"/>
  <c r="BF317" i="21"/>
  <c r="BF527" i="21"/>
  <c r="BF107" i="21"/>
  <c r="BF521" i="21"/>
  <c r="BF523" i="21"/>
  <c r="BF524" i="21"/>
  <c r="BF522" i="21"/>
  <c r="BF417" i="21"/>
  <c r="BF416" i="21"/>
  <c r="BF418" i="21"/>
  <c r="BF419" i="21"/>
  <c r="BE529" i="21"/>
  <c r="BE550" i="21" s="1"/>
  <c r="BG99" i="23" s="1"/>
  <c r="BE424" i="21"/>
  <c r="BE445" i="21" s="1"/>
  <c r="BG87" i="23" s="1"/>
  <c r="BE319" i="21"/>
  <c r="BE214" i="21"/>
  <c r="BE109" i="21"/>
  <c r="BE130" i="21" s="1"/>
  <c r="BG51" i="23" s="1"/>
  <c r="BF484" i="21"/>
  <c r="BF379" i="21"/>
  <c r="BF274" i="21"/>
  <c r="BF378" i="21"/>
  <c r="BF273" i="21"/>
  <c r="BF377" i="21"/>
  <c r="BF483" i="21"/>
  <c r="BF482" i="21"/>
  <c r="BF485" i="21"/>
  <c r="BF380" i="21"/>
  <c r="BF275" i="21"/>
  <c r="BF272" i="21"/>
  <c r="BD147" i="21"/>
  <c r="BD42" i="21"/>
  <c r="BE54" i="21"/>
  <c r="BP512" i="21" l="1" a="1"/>
  <c r="BP512" i="21" s="1"/>
  <c r="BP511" i="21" a="1"/>
  <c r="BP511" i="21" s="1"/>
  <c r="BP510" i="21" a="1"/>
  <c r="BP510" i="21" s="1"/>
  <c r="BP516" i="21" a="1"/>
  <c r="BP516" i="21" s="1"/>
  <c r="BP509" i="21" a="1"/>
  <c r="BP509" i="21" s="1"/>
  <c r="BP514" i="21" a="1"/>
  <c r="BP514" i="21" s="1"/>
  <c r="BP507" i="21" a="1"/>
  <c r="BP507" i="21" s="1"/>
  <c r="BP515" i="21" a="1"/>
  <c r="BP515" i="21" s="1"/>
  <c r="BP513" i="21" a="1"/>
  <c r="BP513" i="21" s="1"/>
  <c r="BP458" i="21" a="1"/>
  <c r="BP458" i="21" s="1"/>
  <c r="BP456" i="21" a="1"/>
  <c r="BP456" i="21" s="1"/>
  <c r="BP454" i="21" a="1"/>
  <c r="BP454" i="21" s="1"/>
  <c r="BP453" i="21" a="1"/>
  <c r="BP453" i="21" s="1"/>
  <c r="BP508" i="21" a="1"/>
  <c r="BP508" i="21" s="1"/>
  <c r="BP452" i="21" a="1"/>
  <c r="BP452" i="21" s="1"/>
  <c r="BP451" i="21" a="1"/>
  <c r="BP451" i="21" s="1"/>
  <c r="BP459" i="21" a="1"/>
  <c r="BP459" i="21" s="1"/>
  <c r="BP402" i="21" a="1"/>
  <c r="BP402" i="21" s="1"/>
  <c r="BP409" i="21" a="1"/>
  <c r="BP409" i="21" s="1"/>
  <c r="BP408" i="21" a="1"/>
  <c r="BP408" i="21" s="1"/>
  <c r="BP460" i="21" a="1"/>
  <c r="BP460" i="21" s="1"/>
  <c r="BP407" i="21" a="1"/>
  <c r="BP407" i="21" s="1"/>
  <c r="BP457" i="21" a="1"/>
  <c r="BP457" i="21" s="1"/>
  <c r="BP455" i="21" a="1"/>
  <c r="BP455" i="21" s="1"/>
  <c r="BP405" i="21" a="1"/>
  <c r="BP405" i="21" s="1"/>
  <c r="BP410" i="21" a="1"/>
  <c r="BP410" i="21" s="1"/>
  <c r="BP406" i="21" a="1"/>
  <c r="BP406" i="21" s="1"/>
  <c r="BP352" i="21" a="1"/>
  <c r="BP352" i="21" s="1"/>
  <c r="BP347" i="21" a="1"/>
  <c r="BP347" i="21" s="1"/>
  <c r="BP404" i="21" a="1"/>
  <c r="BP404" i="21" s="1"/>
  <c r="BP351" i="21" a="1"/>
  <c r="BP351" i="21" s="1"/>
  <c r="BP346" i="21" a="1"/>
  <c r="BP346" i="21" s="1"/>
  <c r="BP403" i="21" a="1"/>
  <c r="BP403" i="21" s="1"/>
  <c r="BP350" i="21" a="1"/>
  <c r="BP350" i="21" s="1"/>
  <c r="BP354" i="21" a="1"/>
  <c r="BP354" i="21" s="1"/>
  <c r="BP349" i="21" a="1"/>
  <c r="BP349" i="21" s="1"/>
  <c r="BP355" i="21" a="1"/>
  <c r="BP355" i="21" s="1"/>
  <c r="BP353" i="21" a="1"/>
  <c r="BP353" i="21" s="1"/>
  <c r="BP306" i="21" a="1"/>
  <c r="BP306" i="21" s="1"/>
  <c r="BP411" i="21" a="1"/>
  <c r="BP411" i="21" s="1"/>
  <c r="BP305" i="21" a="1"/>
  <c r="BP305" i="21" s="1"/>
  <c r="BP348" i="21" a="1"/>
  <c r="BP348" i="21" s="1"/>
  <c r="BP297" i="21" a="1"/>
  <c r="BP297" i="21" s="1"/>
  <c r="BP304" i="21" a="1"/>
  <c r="BP304" i="21" s="1"/>
  <c r="BP248" i="21" a="1"/>
  <c r="BP248" i="21" s="1"/>
  <c r="BP303" i="21" a="1"/>
  <c r="BP303" i="21" s="1"/>
  <c r="BP247" i="21" a="1"/>
  <c r="BP247" i="21" s="1"/>
  <c r="BP241" i="21" a="1"/>
  <c r="BP241" i="21" s="1"/>
  <c r="BP302" i="21" a="1"/>
  <c r="BP302" i="21" s="1"/>
  <c r="BP246" i="21" a="1"/>
  <c r="BP246" i="21" s="1"/>
  <c r="BP301" i="21" a="1"/>
  <c r="BP301" i="21" s="1"/>
  <c r="BP300" i="21" a="1"/>
  <c r="BP300" i="21" s="1"/>
  <c r="BP299" i="21" a="1"/>
  <c r="BP299" i="21" s="1"/>
  <c r="BP250" i="21" a="1"/>
  <c r="BP250" i="21" s="1"/>
  <c r="BP244" i="21" a="1"/>
  <c r="BP244" i="21" s="1"/>
  <c r="BP197" i="21" a="1"/>
  <c r="BP197" i="21" s="1"/>
  <c r="BP192" i="21" a="1"/>
  <c r="BP192" i="21" s="1"/>
  <c r="BP298" i="21" a="1"/>
  <c r="BP298" i="21" s="1"/>
  <c r="BP140" i="21" a="1"/>
  <c r="BP140" i="21" s="1"/>
  <c r="BP196" i="21" a="1"/>
  <c r="BP196" i="21" s="1"/>
  <c r="BP144" i="21" a="1"/>
  <c r="BP144" i="21" s="1"/>
  <c r="BP249" i="21" a="1"/>
  <c r="BP249" i="21" s="1"/>
  <c r="BP201" i="21" a="1"/>
  <c r="BP201" i="21" s="1"/>
  <c r="BP139" i="21" a="1"/>
  <c r="BP139" i="21" s="1"/>
  <c r="BP245" i="21" a="1"/>
  <c r="BP245" i="21" s="1"/>
  <c r="BP195" i="21" a="1"/>
  <c r="BP195" i="21" s="1"/>
  <c r="BP167" i="21"/>
  <c r="BP169" i="21"/>
  <c r="BP171" i="21"/>
  <c r="BP143" i="21" a="1"/>
  <c r="BP143" i="21" s="1"/>
  <c r="BP138" i="21" a="1"/>
  <c r="BP138" i="21" s="1"/>
  <c r="BP243" i="21" a="1"/>
  <c r="BP243" i="21" s="1"/>
  <c r="BP200" i="21" a="1"/>
  <c r="BP200" i="21" s="1"/>
  <c r="BP194" i="21" a="1"/>
  <c r="BP194" i="21" s="1"/>
  <c r="BP242" i="21" a="1"/>
  <c r="BP242" i="21" s="1"/>
  <c r="BP199" i="21" a="1"/>
  <c r="BP199" i="21" s="1"/>
  <c r="BP193" i="21" a="1"/>
  <c r="BP193" i="21" s="1"/>
  <c r="BP137" i="21" a="1"/>
  <c r="BP137" i="21" s="1"/>
  <c r="BP168" i="21"/>
  <c r="BP136" i="21" a="1"/>
  <c r="BP136" i="21" s="1"/>
  <c r="BP91" i="21" a="1"/>
  <c r="BP91" i="21" s="1"/>
  <c r="BP90" i="21" a="1"/>
  <c r="BP90" i="21" s="1"/>
  <c r="BP40" i="21" a="1"/>
  <c r="BP40" i="21" s="1"/>
  <c r="BP34" i="21" a="1"/>
  <c r="BP34" i="21" s="1"/>
  <c r="BP198" i="21" a="1"/>
  <c r="BP198" i="21" s="1"/>
  <c r="BP145" i="21" a="1"/>
  <c r="BP145" i="21" s="1"/>
  <c r="BP96" i="21" a="1"/>
  <c r="BP96" i="21" s="1"/>
  <c r="BP89" i="21" a="1"/>
  <c r="BP89" i="21" s="1"/>
  <c r="BP39" i="21" a="1"/>
  <c r="BP39" i="21" s="1"/>
  <c r="BP33" i="21" a="1"/>
  <c r="BP33" i="21" s="1"/>
  <c r="BP170" i="21"/>
  <c r="BP142" i="21" a="1"/>
  <c r="BP142" i="21" s="1"/>
  <c r="BP95" i="21" a="1"/>
  <c r="BP95" i="21" s="1"/>
  <c r="BP88" i="21" a="1"/>
  <c r="BP88" i="21" s="1"/>
  <c r="BP32" i="21" a="1"/>
  <c r="BP32" i="21" s="1"/>
  <c r="BP37" i="21" a="1"/>
  <c r="BP37" i="21" s="1"/>
  <c r="BP141" i="21" a="1"/>
  <c r="BP141" i="21" s="1"/>
  <c r="BP94" i="21" a="1"/>
  <c r="BP94" i="21" s="1"/>
  <c r="BP87" i="21" a="1"/>
  <c r="BP87" i="21" s="1"/>
  <c r="BP38" i="21" a="1"/>
  <c r="BP38" i="21" s="1"/>
  <c r="BP31" i="21" a="1"/>
  <c r="BP31" i="21" s="1"/>
  <c r="BP93" i="21" a="1"/>
  <c r="BP93" i="21" s="1"/>
  <c r="BP36" i="21" a="1"/>
  <c r="BP36" i="21" s="1"/>
  <c r="BP35" i="21" a="1"/>
  <c r="BP35" i="21" s="1"/>
  <c r="BP92" i="21" a="1"/>
  <c r="BP92" i="21" s="1"/>
  <c r="BP276" i="21"/>
  <c r="BP420" i="21"/>
  <c r="BP525" i="21"/>
  <c r="BP315" i="21"/>
  <c r="BP210" i="21"/>
  <c r="BP105" i="21"/>
  <c r="BP381" i="21"/>
  <c r="BP66" i="21"/>
  <c r="BP486" i="21"/>
  <c r="BP261" i="21" a="1"/>
  <c r="BP261" i="21" s="1"/>
  <c r="BP367" i="21" a="1"/>
  <c r="BP367" i="21" s="1"/>
  <c r="BP157" i="21" a="1"/>
  <c r="BP157" i="21" s="1"/>
  <c r="BP470" i="21" a="1"/>
  <c r="BP470" i="21" s="1"/>
  <c r="BP156" i="21" a="1"/>
  <c r="BP156" i="21" s="1"/>
  <c r="BP471" i="21" a="1"/>
  <c r="BP471" i="21" s="1"/>
  <c r="BP155" i="21" a="1"/>
  <c r="BP155" i="21" s="1"/>
  <c r="BP365" i="21" a="1"/>
  <c r="BP365" i="21" s="1"/>
  <c r="BP262" i="21" a="1"/>
  <c r="BP262" i="21" s="1"/>
  <c r="BP50" i="21" a="1"/>
  <c r="BP50" i="21" s="1"/>
  <c r="BP260" i="21" a="1"/>
  <c r="BP260" i="21" s="1"/>
  <c r="BP51" i="21" a="1"/>
  <c r="BP51" i="21" s="1"/>
  <c r="BP366" i="21" a="1"/>
  <c r="BP366" i="21" s="1"/>
  <c r="BP52" i="21" a="1"/>
  <c r="BP52" i="21" s="1"/>
  <c r="BP103" i="21"/>
  <c r="BP63" i="21"/>
  <c r="BP102" i="21"/>
  <c r="BP62" i="21"/>
  <c r="BP101" i="21"/>
  <c r="BP104" i="21"/>
  <c r="BP64" i="21"/>
  <c r="BP65" i="21"/>
  <c r="BQ22" i="21"/>
  <c r="BQ471" i="21" s="1" a="1"/>
  <c r="BQ471" i="21" s="1"/>
  <c r="BP204" i="21"/>
  <c r="BH68" i="23"/>
  <c r="BH92" i="23"/>
  <c r="BH80" i="23"/>
  <c r="BP114" i="21"/>
  <c r="BP116" i="21"/>
  <c r="BP325" i="21"/>
  <c r="BP534" i="21"/>
  <c r="BP221" i="21"/>
  <c r="BP220" i="21"/>
  <c r="BP429" i="21"/>
  <c r="BP536" i="21"/>
  <c r="BP431" i="21"/>
  <c r="BP219" i="21"/>
  <c r="BP326" i="21"/>
  <c r="BP115" i="21"/>
  <c r="BP430" i="21"/>
  <c r="BQ14" i="21"/>
  <c r="BS66" i="23"/>
  <c r="BS42" i="23"/>
  <c r="BS78" i="23"/>
  <c r="BS90" i="23"/>
  <c r="BS54" i="23"/>
  <c r="BP414" i="21"/>
  <c r="BP309" i="21"/>
  <c r="BP519" i="21"/>
  <c r="BP99" i="21"/>
  <c r="BP324" i="21"/>
  <c r="BP203" i="21"/>
  <c r="BP535" i="21"/>
  <c r="BE56" i="23"/>
  <c r="BE44" i="23"/>
  <c r="BF69" i="23"/>
  <c r="BE491" i="21"/>
  <c r="BG94" i="23" s="1"/>
  <c r="BE162" i="21"/>
  <c r="BG57" i="23" s="1"/>
  <c r="BE176" i="21"/>
  <c r="BG58" i="23" s="1"/>
  <c r="BE386" i="21"/>
  <c r="BG82" i="23" s="1"/>
  <c r="BE281" i="21"/>
  <c r="BG70" i="23" s="1"/>
  <c r="BE477" i="21"/>
  <c r="BG465" i="21"/>
  <c r="BF488" i="21"/>
  <c r="BF474" i="21"/>
  <c r="BN462" i="21"/>
  <c r="BE372" i="21"/>
  <c r="BF383" i="21"/>
  <c r="BG360" i="21"/>
  <c r="BF369" i="21"/>
  <c r="BN357" i="21"/>
  <c r="BE340" i="21"/>
  <c r="BG75" i="23" s="1"/>
  <c r="BE267" i="21"/>
  <c r="BG255" i="21"/>
  <c r="BF278" i="21"/>
  <c r="BF264" i="21"/>
  <c r="BN252" i="21"/>
  <c r="BE235" i="21"/>
  <c r="BG63" i="23" s="1"/>
  <c r="BD150" i="21"/>
  <c r="BF159" i="21"/>
  <c r="BF173" i="21"/>
  <c r="BE71" i="21"/>
  <c r="BG46" i="23" s="1"/>
  <c r="BE57" i="21"/>
  <c r="BG45" i="23" s="1"/>
  <c r="BD45" i="21"/>
  <c r="BR13" i="21"/>
  <c r="BF224" i="21"/>
  <c r="BH64" i="23" s="1"/>
  <c r="BF434" i="21"/>
  <c r="BH88" i="23" s="1"/>
  <c r="BF119" i="21"/>
  <c r="BH52" i="23" s="1"/>
  <c r="BF539" i="21"/>
  <c r="BH100" i="23" s="1"/>
  <c r="BO222" i="21"/>
  <c r="BO537" i="21"/>
  <c r="BO327" i="21"/>
  <c r="BO117" i="21"/>
  <c r="BO432" i="21"/>
  <c r="BG533" i="21"/>
  <c r="BG428" i="21"/>
  <c r="BG218" i="21"/>
  <c r="BG323" i="21"/>
  <c r="BG113" i="21"/>
  <c r="BG314" i="21"/>
  <c r="BG209" i="21"/>
  <c r="BG311" i="21"/>
  <c r="BG208" i="21"/>
  <c r="BG313" i="21"/>
  <c r="BG312" i="21"/>
  <c r="BG207" i="21"/>
  <c r="BG206" i="21"/>
  <c r="BF68" i="21"/>
  <c r="BG98" i="21"/>
  <c r="BG518" i="21"/>
  <c r="BG413" i="21"/>
  <c r="BG308" i="21"/>
  <c r="BF329" i="21"/>
  <c r="BH76" i="23" s="1"/>
  <c r="BG317" i="21"/>
  <c r="BG527" i="21"/>
  <c r="BG212" i="21"/>
  <c r="BG107" i="21"/>
  <c r="BG422" i="21"/>
  <c r="BG524" i="21"/>
  <c r="BG522" i="21"/>
  <c r="BG521" i="21"/>
  <c r="BG523" i="21"/>
  <c r="BG419" i="21"/>
  <c r="BG416" i="21"/>
  <c r="BG418" i="21"/>
  <c r="BG417" i="21"/>
  <c r="BF529" i="21"/>
  <c r="BF424" i="21"/>
  <c r="BF319" i="21"/>
  <c r="BF214" i="21"/>
  <c r="BF235" i="21" s="1"/>
  <c r="BH63" i="23" s="1"/>
  <c r="BF109" i="21"/>
  <c r="BF130" i="21" s="1"/>
  <c r="BH51" i="23" s="1"/>
  <c r="BG484" i="21"/>
  <c r="BG379" i="21"/>
  <c r="BG274" i="21"/>
  <c r="BG378" i="21"/>
  <c r="BG273" i="21"/>
  <c r="BG485" i="21"/>
  <c r="BG380" i="21"/>
  <c r="BG275" i="21"/>
  <c r="BG483" i="21"/>
  <c r="BG482" i="21"/>
  <c r="BG377" i="21"/>
  <c r="BG272" i="21"/>
  <c r="BE147" i="21"/>
  <c r="BE42" i="21"/>
  <c r="BF54" i="21"/>
  <c r="BQ516" i="21" l="1" a="1"/>
  <c r="BQ516" i="21" s="1"/>
  <c r="BQ509" i="21" a="1"/>
  <c r="BQ509" i="21" s="1"/>
  <c r="BQ508" i="21" a="1"/>
  <c r="BQ508" i="21" s="1"/>
  <c r="BQ515" i="21" a="1"/>
  <c r="BQ515" i="21" s="1"/>
  <c r="BQ507" i="21" a="1"/>
  <c r="BQ507" i="21" s="1"/>
  <c r="BQ514" i="21" a="1"/>
  <c r="BQ514" i="21" s="1"/>
  <c r="BQ512" i="21" a="1"/>
  <c r="BQ512" i="21" s="1"/>
  <c r="BQ511" i="21" a="1"/>
  <c r="BQ511" i="21" s="1"/>
  <c r="BQ510" i="21" a="1"/>
  <c r="BQ510" i="21" s="1"/>
  <c r="BQ513" i="21" a="1"/>
  <c r="BQ513" i="21" s="1"/>
  <c r="BQ456" i="21" a="1"/>
  <c r="BQ456" i="21" s="1"/>
  <c r="BQ455" i="21" a="1"/>
  <c r="BQ455" i="21" s="1"/>
  <c r="BQ454" i="21" a="1"/>
  <c r="BQ454" i="21" s="1"/>
  <c r="BQ453" i="21" a="1"/>
  <c r="BQ453" i="21" s="1"/>
  <c r="BQ452" i="21" a="1"/>
  <c r="BQ452" i="21" s="1"/>
  <c r="BQ451" i="21" a="1"/>
  <c r="BQ451" i="21" s="1"/>
  <c r="BQ459" i="21" a="1"/>
  <c r="BQ459" i="21" s="1"/>
  <c r="BQ460" i="21" a="1"/>
  <c r="BQ460" i="21" s="1"/>
  <c r="BQ407" i="21" a="1"/>
  <c r="BQ407" i="21" s="1"/>
  <c r="BQ458" i="21" a="1"/>
  <c r="BQ458" i="21" s="1"/>
  <c r="BQ406" i="21" a="1"/>
  <c r="BQ406" i="21" s="1"/>
  <c r="BQ457" i="21" a="1"/>
  <c r="BQ457" i="21" s="1"/>
  <c r="BQ405" i="21" a="1"/>
  <c r="BQ405" i="21" s="1"/>
  <c r="BQ411" i="21" a="1"/>
  <c r="BQ411" i="21" s="1"/>
  <c r="BQ404" i="21" a="1"/>
  <c r="BQ404" i="21" s="1"/>
  <c r="BQ409" i="21" a="1"/>
  <c r="BQ409" i="21" s="1"/>
  <c r="BQ402" i="21" a="1"/>
  <c r="BQ402" i="21" s="1"/>
  <c r="BQ353" i="21" a="1"/>
  <c r="BQ353" i="21" s="1"/>
  <c r="BQ348" i="21" a="1"/>
  <c r="BQ348" i="21" s="1"/>
  <c r="BQ410" i="21" a="1"/>
  <c r="BQ410" i="21" s="1"/>
  <c r="BQ352" i="21" a="1"/>
  <c r="BQ352" i="21" s="1"/>
  <c r="BQ347" i="21" a="1"/>
  <c r="BQ347" i="21" s="1"/>
  <c r="BQ408" i="21" a="1"/>
  <c r="BQ408" i="21" s="1"/>
  <c r="BQ346" i="21" a="1"/>
  <c r="BQ346" i="21" s="1"/>
  <c r="BQ403" i="21" a="1"/>
  <c r="BQ403" i="21" s="1"/>
  <c r="BQ350" i="21" a="1"/>
  <c r="BQ350" i="21" s="1"/>
  <c r="BQ349" i="21" a="1"/>
  <c r="BQ349" i="21" s="1"/>
  <c r="BQ306" i="21" a="1"/>
  <c r="BQ306" i="21" s="1"/>
  <c r="BQ298" i="21" a="1"/>
  <c r="BQ298" i="21" s="1"/>
  <c r="BQ305" i="21" a="1"/>
  <c r="BQ305" i="21" s="1"/>
  <c r="BQ297" i="21" a="1"/>
  <c r="BQ297" i="21" s="1"/>
  <c r="BQ304" i="21" a="1"/>
  <c r="BQ304" i="21" s="1"/>
  <c r="BQ355" i="21" a="1"/>
  <c r="BQ355" i="21" s="1"/>
  <c r="BQ303" i="21" a="1"/>
  <c r="BQ303" i="21" s="1"/>
  <c r="BQ354" i="21" a="1"/>
  <c r="BQ354" i="21" s="1"/>
  <c r="BQ351" i="21" a="1"/>
  <c r="BQ351" i="21" s="1"/>
  <c r="BQ301" i="21" a="1"/>
  <c r="BQ301" i="21" s="1"/>
  <c r="BQ299" i="21" a="1"/>
  <c r="BQ299" i="21" s="1"/>
  <c r="BQ250" i="21" a="1"/>
  <c r="BQ250" i="21" s="1"/>
  <c r="BQ244" i="21" a="1"/>
  <c r="BQ244" i="21" s="1"/>
  <c r="BQ249" i="21" a="1"/>
  <c r="BQ249" i="21" s="1"/>
  <c r="BQ248" i="21" a="1"/>
  <c r="BQ248" i="21" s="1"/>
  <c r="BQ243" i="21" a="1"/>
  <c r="BQ243" i="21" s="1"/>
  <c r="BQ242" i="21" a="1"/>
  <c r="BQ242" i="21" s="1"/>
  <c r="BQ302" i="21" a="1"/>
  <c r="BQ302" i="21" s="1"/>
  <c r="BQ300" i="21" a="1"/>
  <c r="BQ300" i="21" s="1"/>
  <c r="BQ245" i="21" a="1"/>
  <c r="BQ245" i="21" s="1"/>
  <c r="BQ199" i="21" a="1"/>
  <c r="BQ199" i="21" s="1"/>
  <c r="BQ194" i="21" a="1"/>
  <c r="BQ194" i="21" s="1"/>
  <c r="BQ241" i="21" a="1"/>
  <c r="BQ241" i="21" s="1"/>
  <c r="BQ193" i="21" a="1"/>
  <c r="BQ193" i="21" s="1"/>
  <c r="BQ168" i="21"/>
  <c r="BQ170" i="21"/>
  <c r="BQ139" i="21" a="1"/>
  <c r="BQ139" i="21" s="1"/>
  <c r="BQ198" i="21" a="1"/>
  <c r="BQ198" i="21" s="1"/>
  <c r="BQ192" i="21" a="1"/>
  <c r="BQ192" i="21" s="1"/>
  <c r="BQ143" i="21" a="1"/>
  <c r="BQ143" i="21" s="1"/>
  <c r="BQ138" i="21" a="1"/>
  <c r="BQ138" i="21" s="1"/>
  <c r="BQ197" i="21" a="1"/>
  <c r="BQ197" i="21" s="1"/>
  <c r="BQ142" i="21" a="1"/>
  <c r="BQ142" i="21" s="1"/>
  <c r="BQ196" i="21" a="1"/>
  <c r="BQ196" i="21" s="1"/>
  <c r="BQ247" i="21" a="1"/>
  <c r="BQ247" i="21" s="1"/>
  <c r="BQ201" i="21" a="1"/>
  <c r="BQ201" i="21" s="1"/>
  <c r="BQ195" i="21" a="1"/>
  <c r="BQ195" i="21" s="1"/>
  <c r="BQ141" i="21" a="1"/>
  <c r="BQ141" i="21" s="1"/>
  <c r="BQ136" i="21" a="1"/>
  <c r="BQ136" i="21" s="1"/>
  <c r="BQ246" i="21" a="1"/>
  <c r="BQ246" i="21" s="1"/>
  <c r="BQ200" i="21" a="1"/>
  <c r="BQ200" i="21" s="1"/>
  <c r="BQ171" i="21"/>
  <c r="BQ137" i="21" a="1"/>
  <c r="BQ137" i="21" s="1"/>
  <c r="BQ94" i="21" a="1"/>
  <c r="BQ94" i="21" s="1"/>
  <c r="BQ87" i="21" a="1"/>
  <c r="BQ87" i="21" s="1"/>
  <c r="BQ93" i="21" a="1"/>
  <c r="BQ93" i="21" s="1"/>
  <c r="BQ40" i="21" a="1"/>
  <c r="BQ40" i="21" s="1"/>
  <c r="BQ167" i="21"/>
  <c r="BQ92" i="21" a="1"/>
  <c r="BQ92" i="21" s="1"/>
  <c r="BQ36" i="21" a="1"/>
  <c r="BQ36" i="21" s="1"/>
  <c r="BQ145" i="21" a="1"/>
  <c r="BQ145" i="21" s="1"/>
  <c r="BQ35" i="21" a="1"/>
  <c r="BQ35" i="21" s="1"/>
  <c r="BQ144" i="21" a="1"/>
  <c r="BQ144" i="21" s="1"/>
  <c r="BQ91" i="21" a="1"/>
  <c r="BQ91" i="21" s="1"/>
  <c r="BQ34" i="21" a="1"/>
  <c r="BQ34" i="21" s="1"/>
  <c r="BQ33" i="21" a="1"/>
  <c r="BQ33" i="21" s="1"/>
  <c r="BQ169" i="21"/>
  <c r="BQ96" i="21" a="1"/>
  <c r="BQ96" i="21" s="1"/>
  <c r="BQ90" i="21" a="1"/>
  <c r="BQ90" i="21" s="1"/>
  <c r="BQ140" i="21" a="1"/>
  <c r="BQ140" i="21" s="1"/>
  <c r="BQ95" i="21" a="1"/>
  <c r="BQ95" i="21" s="1"/>
  <c r="BQ89" i="21" a="1"/>
  <c r="BQ89" i="21" s="1"/>
  <c r="BQ39" i="21" a="1"/>
  <c r="BQ39" i="21" s="1"/>
  <c r="BQ32" i="21" a="1"/>
  <c r="BQ32" i="21" s="1"/>
  <c r="BQ31" i="21" a="1"/>
  <c r="BQ31" i="21" s="1"/>
  <c r="BQ88" i="21" a="1"/>
  <c r="BQ88" i="21" s="1"/>
  <c r="BQ38" i="21" a="1"/>
  <c r="BQ38" i="21" s="1"/>
  <c r="BQ37" i="21" a="1"/>
  <c r="BQ37" i="21" s="1"/>
  <c r="BQ105" i="21"/>
  <c r="BQ315" i="21"/>
  <c r="BQ276" i="21"/>
  <c r="BQ210" i="21"/>
  <c r="BQ486" i="21"/>
  <c r="BQ420" i="21"/>
  <c r="BQ66" i="21"/>
  <c r="BQ525" i="21"/>
  <c r="BQ381" i="21"/>
  <c r="BQ365" i="21" a="1"/>
  <c r="BQ365" i="21" s="1"/>
  <c r="BQ155" i="21" a="1"/>
  <c r="BQ155" i="21" s="1"/>
  <c r="BQ51" i="21" a="1"/>
  <c r="BQ51" i="21" s="1"/>
  <c r="BQ262" i="21" a="1"/>
  <c r="BQ262" i="21" s="1"/>
  <c r="BQ50" i="21" a="1"/>
  <c r="BQ50" i="21" s="1"/>
  <c r="BQ156" i="21" a="1"/>
  <c r="BQ156" i="21" s="1"/>
  <c r="BQ260" i="21" a="1"/>
  <c r="BQ260" i="21" s="1"/>
  <c r="BQ52" i="21" a="1"/>
  <c r="BQ52" i="21" s="1"/>
  <c r="BQ472" i="21" a="1"/>
  <c r="BQ472" i="21" s="1"/>
  <c r="BQ157" i="21" a="1"/>
  <c r="BQ157" i="21" s="1"/>
  <c r="BQ366" i="21" a="1"/>
  <c r="BQ366" i="21" s="1"/>
  <c r="BQ367" i="21" a="1"/>
  <c r="BQ367" i="21" s="1"/>
  <c r="BQ470" i="21" a="1"/>
  <c r="BQ470" i="21" s="1"/>
  <c r="BQ261" i="21" a="1"/>
  <c r="BQ261" i="21" s="1"/>
  <c r="BQ103" i="21"/>
  <c r="BQ62" i="21"/>
  <c r="BQ102" i="21"/>
  <c r="BQ101" i="21"/>
  <c r="BQ65" i="21"/>
  <c r="BQ104" i="21"/>
  <c r="BQ63" i="21"/>
  <c r="BQ64" i="21"/>
  <c r="BR22" i="21"/>
  <c r="BR365" i="21" s="1" a="1"/>
  <c r="BR365" i="21" s="1"/>
  <c r="BI80" i="23"/>
  <c r="BI68" i="23"/>
  <c r="BI92" i="23"/>
  <c r="BQ116" i="21"/>
  <c r="BQ534" i="21"/>
  <c r="BQ115" i="21"/>
  <c r="BQ220" i="21"/>
  <c r="BQ431" i="21"/>
  <c r="BQ325" i="21"/>
  <c r="BQ429" i="21"/>
  <c r="BQ326" i="21"/>
  <c r="BQ536" i="21"/>
  <c r="BQ204" i="21"/>
  <c r="BQ219" i="21"/>
  <c r="BQ430" i="21"/>
  <c r="BQ414" i="21"/>
  <c r="BQ114" i="21"/>
  <c r="BQ221" i="21"/>
  <c r="BQ324" i="21"/>
  <c r="BQ535" i="21"/>
  <c r="BQ519" i="21"/>
  <c r="BQ309" i="21"/>
  <c r="BQ99" i="21"/>
  <c r="BR14" i="21"/>
  <c r="BT66" i="23"/>
  <c r="BT42" i="23"/>
  <c r="BT78" i="23"/>
  <c r="BT90" i="23"/>
  <c r="BT54" i="23"/>
  <c r="BQ203" i="21"/>
  <c r="BF44" i="23"/>
  <c r="BG81" i="23"/>
  <c r="BF56" i="23"/>
  <c r="BG93" i="23"/>
  <c r="BG69" i="23"/>
  <c r="BF386" i="21"/>
  <c r="BH82" i="23" s="1"/>
  <c r="BF176" i="21"/>
  <c r="BH58" i="23" s="1"/>
  <c r="BF162" i="21"/>
  <c r="BH57" i="23" s="1"/>
  <c r="BF281" i="21"/>
  <c r="BH70" i="23" s="1"/>
  <c r="BF491" i="21"/>
  <c r="BH94" i="23" s="1"/>
  <c r="BF550" i="21"/>
  <c r="BH99" i="23" s="1"/>
  <c r="BF477" i="21"/>
  <c r="BH93" i="23" s="1"/>
  <c r="BH465" i="21"/>
  <c r="BG488" i="21"/>
  <c r="BG474" i="21"/>
  <c r="BO462" i="21"/>
  <c r="BF445" i="21"/>
  <c r="BH87" i="23" s="1"/>
  <c r="BF372" i="21"/>
  <c r="BH81" i="23" s="1"/>
  <c r="BH360" i="21"/>
  <c r="BG383" i="21"/>
  <c r="BG369" i="21"/>
  <c r="BO357" i="21"/>
  <c r="BF267" i="21"/>
  <c r="BH69" i="23" s="1"/>
  <c r="BF340" i="21"/>
  <c r="BH75" i="23" s="1"/>
  <c r="BH255" i="21"/>
  <c r="BG278" i="21"/>
  <c r="BG264" i="21"/>
  <c r="BO252" i="21"/>
  <c r="BE150" i="21"/>
  <c r="BG173" i="21"/>
  <c r="BG159" i="21"/>
  <c r="BF71" i="21"/>
  <c r="BH46" i="23" s="1"/>
  <c r="BF57" i="21"/>
  <c r="BH45" i="23" s="1"/>
  <c r="BE45" i="21"/>
  <c r="BS13" i="21"/>
  <c r="BG329" i="21"/>
  <c r="BI76" i="23" s="1"/>
  <c r="BG434" i="21"/>
  <c r="BI88" i="23" s="1"/>
  <c r="BG119" i="21"/>
  <c r="BI52" i="23" s="1"/>
  <c r="BG539" i="21"/>
  <c r="BI100" i="23" s="1"/>
  <c r="BP537" i="21"/>
  <c r="BP327" i="21"/>
  <c r="BP117" i="21"/>
  <c r="BP432" i="21"/>
  <c r="BP222" i="21"/>
  <c r="BH113" i="21"/>
  <c r="BH428" i="21"/>
  <c r="BH533" i="21"/>
  <c r="BH218" i="21"/>
  <c r="BH323" i="21"/>
  <c r="BH313" i="21"/>
  <c r="BH314" i="21"/>
  <c r="BH311" i="21"/>
  <c r="BH208" i="21"/>
  <c r="BH312" i="21"/>
  <c r="BH209" i="21"/>
  <c r="BH207" i="21"/>
  <c r="BH206" i="21"/>
  <c r="BG68" i="21"/>
  <c r="BH308" i="21"/>
  <c r="BH413" i="21"/>
  <c r="BH98" i="21"/>
  <c r="BH518" i="21"/>
  <c r="BG224" i="21"/>
  <c r="BI64" i="23" s="1"/>
  <c r="BH317" i="21"/>
  <c r="BH527" i="21"/>
  <c r="BH212" i="21"/>
  <c r="BH422" i="21"/>
  <c r="BH107" i="21"/>
  <c r="BH523" i="21"/>
  <c r="BH522" i="21"/>
  <c r="BH521" i="21"/>
  <c r="BH524" i="21"/>
  <c r="BH419" i="21"/>
  <c r="BH417" i="21"/>
  <c r="BH416" i="21"/>
  <c r="BH418" i="21"/>
  <c r="BG529" i="21"/>
  <c r="BG319" i="21"/>
  <c r="BG424" i="21"/>
  <c r="BG214" i="21"/>
  <c r="BG109" i="21"/>
  <c r="BG130" i="21" s="1"/>
  <c r="BI51" i="23" s="1"/>
  <c r="BH485" i="21"/>
  <c r="BH378" i="21"/>
  <c r="BH273" i="21"/>
  <c r="BH379" i="21"/>
  <c r="BH484" i="21"/>
  <c r="BH274" i="21"/>
  <c r="BH380" i="21"/>
  <c r="BH275" i="21"/>
  <c r="BH483" i="21"/>
  <c r="BH482" i="21"/>
  <c r="BH377" i="21"/>
  <c r="BH272" i="21"/>
  <c r="BF147" i="21"/>
  <c r="BF42" i="21"/>
  <c r="BG54" i="21"/>
  <c r="BR513" i="21" l="1" a="1"/>
  <c r="BR513" i="21" s="1"/>
  <c r="BR512" i="21" a="1"/>
  <c r="BR512" i="21" s="1"/>
  <c r="BR511" i="21" a="1"/>
  <c r="BR511" i="21" s="1"/>
  <c r="BR510" i="21" a="1"/>
  <c r="BR510" i="21" s="1"/>
  <c r="BR516" i="21" a="1"/>
  <c r="BR516" i="21" s="1"/>
  <c r="BR509" i="21" a="1"/>
  <c r="BR509" i="21" s="1"/>
  <c r="BR515" i="21" a="1"/>
  <c r="BR515" i="21" s="1"/>
  <c r="BR508" i="21" a="1"/>
  <c r="BR508" i="21" s="1"/>
  <c r="BR514" i="21" a="1"/>
  <c r="BR514" i="21" s="1"/>
  <c r="BR453" i="21" a="1"/>
  <c r="BR453" i="21" s="1"/>
  <c r="BR460" i="21" a="1"/>
  <c r="BR460" i="21" s="1"/>
  <c r="BR458" i="21" a="1"/>
  <c r="BR458" i="21" s="1"/>
  <c r="BR451" i="21" a="1"/>
  <c r="BR451" i="21" s="1"/>
  <c r="BR456" i="21" a="1"/>
  <c r="BR456" i="21" s="1"/>
  <c r="BR507" i="21" a="1"/>
  <c r="BR507" i="21" s="1"/>
  <c r="BR455" i="21" a="1"/>
  <c r="BR455" i="21" s="1"/>
  <c r="BR454" i="21" a="1"/>
  <c r="BR454" i="21" s="1"/>
  <c r="BR452" i="21" a="1"/>
  <c r="BR452" i="21" s="1"/>
  <c r="BR457" i="21" a="1"/>
  <c r="BR457" i="21" s="1"/>
  <c r="BR403" i="21" a="1"/>
  <c r="BR403" i="21" s="1"/>
  <c r="BR409" i="21" a="1"/>
  <c r="BR409" i="21" s="1"/>
  <c r="BR402" i="21" a="1"/>
  <c r="BR402" i="21" s="1"/>
  <c r="BR408" i="21" a="1"/>
  <c r="BR408" i="21" s="1"/>
  <c r="BR407" i="21" a="1"/>
  <c r="BR407" i="21" s="1"/>
  <c r="BR406" i="21" a="1"/>
  <c r="BR406" i="21" s="1"/>
  <c r="BR405" i="21" a="1"/>
  <c r="BR405" i="21" s="1"/>
  <c r="BR355" i="21" a="1"/>
  <c r="BR355" i="21" s="1"/>
  <c r="BR350" i="21" a="1"/>
  <c r="BR350" i="21" s="1"/>
  <c r="BR459" i="21" a="1"/>
  <c r="BR459" i="21" s="1"/>
  <c r="BR404" i="21" a="1"/>
  <c r="BR404" i="21" s="1"/>
  <c r="BR354" i="21" a="1"/>
  <c r="BR354" i="21" s="1"/>
  <c r="BR349" i="21" a="1"/>
  <c r="BR349" i="21" s="1"/>
  <c r="BR348" i="21" a="1"/>
  <c r="BR348" i="21" s="1"/>
  <c r="BR353" i="21" a="1"/>
  <c r="BR353" i="21" s="1"/>
  <c r="BR411" i="21" a="1"/>
  <c r="BR411" i="21" s="1"/>
  <c r="BR346" i="21" a="1"/>
  <c r="BR346" i="21" s="1"/>
  <c r="BR352" i="21" a="1"/>
  <c r="BR352" i="21" s="1"/>
  <c r="BR351" i="21" a="1"/>
  <c r="BR351" i="21" s="1"/>
  <c r="BR303" i="21" a="1"/>
  <c r="BR303" i="21" s="1"/>
  <c r="BR302" i="21" a="1"/>
  <c r="BR302" i="21" s="1"/>
  <c r="BR410" i="21" a="1"/>
  <c r="BR410" i="21" s="1"/>
  <c r="BR347" i="21" a="1"/>
  <c r="BR347" i="21" s="1"/>
  <c r="BR301" i="21" a="1"/>
  <c r="BR301" i="21" s="1"/>
  <c r="BR300" i="21" a="1"/>
  <c r="BR300" i="21" s="1"/>
  <c r="BR305" i="21" a="1"/>
  <c r="BR305" i="21" s="1"/>
  <c r="BR299" i="21" a="1"/>
  <c r="BR299" i="21" s="1"/>
  <c r="BR306" i="21" a="1"/>
  <c r="BR306" i="21" s="1"/>
  <c r="BR304" i="21" a="1"/>
  <c r="BR304" i="21" s="1"/>
  <c r="BR246" i="21" a="1"/>
  <c r="BR246" i="21" s="1"/>
  <c r="BR245" i="21" a="1"/>
  <c r="BR245" i="21" s="1"/>
  <c r="BR298" i="21" a="1"/>
  <c r="BR298" i="21" s="1"/>
  <c r="BR250" i="21" a="1"/>
  <c r="BR250" i="21" s="1"/>
  <c r="BR244" i="21" a="1"/>
  <c r="BR244" i="21" s="1"/>
  <c r="BR297" i="21" a="1"/>
  <c r="BR297" i="21" s="1"/>
  <c r="BR249" i="21" a="1"/>
  <c r="BR249" i="21" s="1"/>
  <c r="BR242" i="21" a="1"/>
  <c r="BR242" i="21" s="1"/>
  <c r="BR200" i="21" a="1"/>
  <c r="BR200" i="21" s="1"/>
  <c r="BR195" i="21" a="1"/>
  <c r="BR195" i="21" s="1"/>
  <c r="BR248" i="21" a="1"/>
  <c r="BR248" i="21" s="1"/>
  <c r="BR194" i="21" a="1"/>
  <c r="BR194" i="21" s="1"/>
  <c r="BR143" i="21" a="1"/>
  <c r="BR143" i="21" s="1"/>
  <c r="BR138" i="21" a="1"/>
  <c r="BR138" i="21" s="1"/>
  <c r="BR247" i="21" a="1"/>
  <c r="BR247" i="21" s="1"/>
  <c r="BR199" i="21" a="1"/>
  <c r="BR199" i="21" s="1"/>
  <c r="BR193" i="21" a="1"/>
  <c r="BR193" i="21" s="1"/>
  <c r="BR168" i="21"/>
  <c r="BR170" i="21"/>
  <c r="BR142" i="21" a="1"/>
  <c r="BR142" i="21" s="1"/>
  <c r="BR243" i="21" a="1"/>
  <c r="BR243" i="21" s="1"/>
  <c r="BR137" i="21" a="1"/>
  <c r="BR137" i="21" s="1"/>
  <c r="BR198" i="21" a="1"/>
  <c r="BR198" i="21" s="1"/>
  <c r="BR192" i="21" a="1"/>
  <c r="BR192" i="21" s="1"/>
  <c r="BR141" i="21" a="1"/>
  <c r="BR141" i="21" s="1"/>
  <c r="BR241" i="21" a="1"/>
  <c r="BR241" i="21" s="1"/>
  <c r="BR197" i="21" a="1"/>
  <c r="BR197" i="21" s="1"/>
  <c r="BR201" i="21" a="1"/>
  <c r="BR201" i="21" s="1"/>
  <c r="BR167" i="21"/>
  <c r="BR169" i="21"/>
  <c r="BR171" i="21"/>
  <c r="BR140" i="21" a="1"/>
  <c r="BR140" i="21" s="1"/>
  <c r="BR91" i="21" a="1"/>
  <c r="BR91" i="21" s="1"/>
  <c r="BR139" i="21" a="1"/>
  <c r="BR139" i="21" s="1"/>
  <c r="BR90" i="21" a="1"/>
  <c r="BR90" i="21" s="1"/>
  <c r="BR39" i="21" a="1"/>
  <c r="BR39" i="21" s="1"/>
  <c r="BR33" i="21" a="1"/>
  <c r="BR33" i="21" s="1"/>
  <c r="BR136" i="21" a="1"/>
  <c r="BR136" i="21" s="1"/>
  <c r="BR96" i="21" a="1"/>
  <c r="BR96" i="21" s="1"/>
  <c r="BR89" i="21" a="1"/>
  <c r="BR89" i="21" s="1"/>
  <c r="BR32" i="21" a="1"/>
  <c r="BR32" i="21" s="1"/>
  <c r="BR36" i="21" a="1"/>
  <c r="BR36" i="21" s="1"/>
  <c r="BR95" i="21" a="1"/>
  <c r="BR95" i="21" s="1"/>
  <c r="BR88" i="21" a="1"/>
  <c r="BR88" i="21" s="1"/>
  <c r="BR38" i="21" a="1"/>
  <c r="BR38" i="21" s="1"/>
  <c r="BR31" i="21" a="1"/>
  <c r="BR31" i="21" s="1"/>
  <c r="BR145" i="21" a="1"/>
  <c r="BR145" i="21" s="1"/>
  <c r="BR94" i="21" a="1"/>
  <c r="BR94" i="21" s="1"/>
  <c r="BR87" i="21" a="1"/>
  <c r="BR87" i="21" s="1"/>
  <c r="BR37" i="21" a="1"/>
  <c r="BR37" i="21" s="1"/>
  <c r="BR144" i="21" a="1"/>
  <c r="BR144" i="21" s="1"/>
  <c r="BR93" i="21" a="1"/>
  <c r="BR93" i="21" s="1"/>
  <c r="BR35" i="21" a="1"/>
  <c r="BR35" i="21" s="1"/>
  <c r="BR196" i="21" a="1"/>
  <c r="BR196" i="21" s="1"/>
  <c r="BR92" i="21" a="1"/>
  <c r="BR92" i="21" s="1"/>
  <c r="BR40" i="21" a="1"/>
  <c r="BR40" i="21" s="1"/>
  <c r="BR34" i="21" a="1"/>
  <c r="BR34" i="21" s="1"/>
  <c r="BR105" i="21"/>
  <c r="BR315" i="21"/>
  <c r="BR381" i="21"/>
  <c r="BR276" i="21"/>
  <c r="BR525" i="21"/>
  <c r="BR210" i="21"/>
  <c r="BR420" i="21"/>
  <c r="BR66" i="21"/>
  <c r="BR486" i="21"/>
  <c r="BR50" i="21" a="1"/>
  <c r="BR50" i="21" s="1"/>
  <c r="BR155" i="21" a="1"/>
  <c r="BR155" i="21" s="1"/>
  <c r="BR51" i="21" a="1"/>
  <c r="BR51" i="21" s="1"/>
  <c r="BR52" i="21" a="1"/>
  <c r="BR52" i="21" s="1"/>
  <c r="BR156" i="21" a="1"/>
  <c r="BR156" i="21" s="1"/>
  <c r="BR471" i="21" a="1"/>
  <c r="BR471" i="21" s="1"/>
  <c r="BR470" i="21" a="1"/>
  <c r="BR470" i="21" s="1"/>
  <c r="BR262" i="21" a="1"/>
  <c r="BR262" i="21" s="1"/>
  <c r="BR260" i="21" a="1"/>
  <c r="BR260" i="21" s="1"/>
  <c r="BR472" i="21" a="1"/>
  <c r="BR472" i="21" s="1"/>
  <c r="BR157" i="21" a="1"/>
  <c r="BR157" i="21" s="1"/>
  <c r="BR366" i="21" a="1"/>
  <c r="BR366" i="21" s="1"/>
  <c r="BR261" i="21" a="1"/>
  <c r="BR261" i="21" s="1"/>
  <c r="BR367" i="21" a="1"/>
  <c r="BR367" i="21" s="1"/>
  <c r="BR103" i="21"/>
  <c r="BR63" i="21"/>
  <c r="BR102" i="21"/>
  <c r="BR62" i="21"/>
  <c r="BR101" i="21"/>
  <c r="BR104" i="21"/>
  <c r="BR64" i="21"/>
  <c r="BR65" i="21"/>
  <c r="BS22" i="21"/>
  <c r="BS472" i="21" s="1" a="1"/>
  <c r="BS472" i="21" s="1"/>
  <c r="BJ92" i="23"/>
  <c r="BJ80" i="23"/>
  <c r="BJ68" i="23"/>
  <c r="BR536" i="21"/>
  <c r="BR115" i="21"/>
  <c r="BR430" i="21"/>
  <c r="BR203" i="21"/>
  <c r="BR114" i="21"/>
  <c r="BR221" i="21"/>
  <c r="BR325" i="21"/>
  <c r="BR534" i="21"/>
  <c r="BR519" i="21"/>
  <c r="BS14" i="21"/>
  <c r="BU90" i="23"/>
  <c r="BU66" i="23"/>
  <c r="BU42" i="23"/>
  <c r="BU78" i="23"/>
  <c r="BU54" i="23"/>
  <c r="BR220" i="21"/>
  <c r="BR204" i="21"/>
  <c r="BR326" i="21"/>
  <c r="BR535" i="21"/>
  <c r="BR99" i="21"/>
  <c r="BR219" i="21"/>
  <c r="BR414" i="21"/>
  <c r="BR116" i="21"/>
  <c r="BR429" i="21"/>
  <c r="BR309" i="21"/>
  <c r="BR324" i="21"/>
  <c r="BR431" i="21"/>
  <c r="BG44" i="23"/>
  <c r="BG56" i="23"/>
  <c r="BG162" i="21"/>
  <c r="BI57" i="23" s="1"/>
  <c r="BG176" i="21"/>
  <c r="BI58" i="23" s="1"/>
  <c r="BG281" i="21"/>
  <c r="BI70" i="23" s="1"/>
  <c r="BG386" i="21"/>
  <c r="BI82" i="23" s="1"/>
  <c r="BG491" i="21"/>
  <c r="BI94" i="23" s="1"/>
  <c r="BG550" i="21"/>
  <c r="BI99" i="23" s="1"/>
  <c r="BG477" i="21"/>
  <c r="BI93" i="23" s="1"/>
  <c r="BI465" i="21"/>
  <c r="BH488" i="21"/>
  <c r="BH474" i="21"/>
  <c r="BP462" i="21"/>
  <c r="BG445" i="21"/>
  <c r="BI87" i="23" s="1"/>
  <c r="BG372" i="21"/>
  <c r="BI81" i="23" s="1"/>
  <c r="BI360" i="21"/>
  <c r="BH383" i="21"/>
  <c r="BH369" i="21"/>
  <c r="BP357" i="21"/>
  <c r="BG340" i="21"/>
  <c r="BI75" i="23" s="1"/>
  <c r="BG267" i="21"/>
  <c r="BI255" i="21"/>
  <c r="BH278" i="21"/>
  <c r="BH264" i="21"/>
  <c r="BP252" i="21"/>
  <c r="BG235" i="21"/>
  <c r="BI63" i="23" s="1"/>
  <c r="BF150" i="21"/>
  <c r="BH173" i="21"/>
  <c r="BH159" i="21"/>
  <c r="BG71" i="21"/>
  <c r="BI46" i="23" s="1"/>
  <c r="BG57" i="21"/>
  <c r="BI45" i="23" s="1"/>
  <c r="BF45" i="21"/>
  <c r="BT13" i="21"/>
  <c r="BH329" i="21"/>
  <c r="BJ76" i="23" s="1"/>
  <c r="BH539" i="21"/>
  <c r="BJ100" i="23" s="1"/>
  <c r="BH224" i="21"/>
  <c r="BJ64" i="23" s="1"/>
  <c r="BH119" i="21"/>
  <c r="BJ52" i="23" s="1"/>
  <c r="BH434" i="21"/>
  <c r="BJ88" i="23" s="1"/>
  <c r="BI218" i="21"/>
  <c r="BI533" i="21"/>
  <c r="BI113" i="21"/>
  <c r="BI428" i="21"/>
  <c r="BI323" i="21"/>
  <c r="BQ537" i="21"/>
  <c r="BQ327" i="21"/>
  <c r="BQ117" i="21"/>
  <c r="BQ432" i="21"/>
  <c r="BQ222" i="21"/>
  <c r="BI314" i="21"/>
  <c r="BI313" i="21"/>
  <c r="BI311" i="21"/>
  <c r="BI208" i="21"/>
  <c r="BI209" i="21"/>
  <c r="BI207" i="21"/>
  <c r="BI206" i="21"/>
  <c r="BI312" i="21"/>
  <c r="BH68" i="21"/>
  <c r="BI518" i="21"/>
  <c r="BI308" i="21"/>
  <c r="BI98" i="21"/>
  <c r="BI413" i="21"/>
  <c r="BI317" i="21"/>
  <c r="BI527" i="21"/>
  <c r="BI212" i="21"/>
  <c r="BI422" i="21"/>
  <c r="BI107" i="21"/>
  <c r="BI522" i="21"/>
  <c r="BI521" i="21"/>
  <c r="BI524" i="21"/>
  <c r="BI523" i="21"/>
  <c r="BI419" i="21"/>
  <c r="BI416" i="21"/>
  <c r="BI417" i="21"/>
  <c r="BI418" i="21"/>
  <c r="BH319" i="21"/>
  <c r="BH529" i="21"/>
  <c r="BH424" i="21"/>
  <c r="BH214" i="21"/>
  <c r="BH109" i="21"/>
  <c r="BH130" i="21" s="1"/>
  <c r="BJ51" i="23" s="1"/>
  <c r="BI485" i="21"/>
  <c r="BI378" i="21"/>
  <c r="BI273" i="21"/>
  <c r="BI380" i="21"/>
  <c r="BI275" i="21"/>
  <c r="BI483" i="21"/>
  <c r="BI482" i="21"/>
  <c r="BI377" i="21"/>
  <c r="BI272" i="21"/>
  <c r="BI484" i="21"/>
  <c r="BI379" i="21"/>
  <c r="BI274" i="21"/>
  <c r="BG147" i="21"/>
  <c r="BG42" i="21"/>
  <c r="BH54" i="21"/>
  <c r="BS511" i="21" l="1" a="1"/>
  <c r="BS511" i="21" s="1"/>
  <c r="BS510" i="21" a="1"/>
  <c r="BS510" i="21" s="1"/>
  <c r="BS516" i="21" a="1"/>
  <c r="BS516" i="21" s="1"/>
  <c r="BS509" i="21" a="1"/>
  <c r="BS509" i="21" s="1"/>
  <c r="BS508" i="21" a="1"/>
  <c r="BS508" i="21" s="1"/>
  <c r="BS514" i="21" a="1"/>
  <c r="BS514" i="21" s="1"/>
  <c r="BS513" i="21" a="1"/>
  <c r="BS513" i="21" s="1"/>
  <c r="BS515" i="21" a="1"/>
  <c r="BS515" i="21" s="1"/>
  <c r="BS512" i="21" a="1"/>
  <c r="BS512" i="21" s="1"/>
  <c r="BS458" i="21" a="1"/>
  <c r="BS458" i="21" s="1"/>
  <c r="BS457" i="21" a="1"/>
  <c r="BS457" i="21" s="1"/>
  <c r="BS455" i="21" a="1"/>
  <c r="BS455" i="21" s="1"/>
  <c r="BS507" i="21" a="1"/>
  <c r="BS507" i="21" s="1"/>
  <c r="BS459" i="21" a="1"/>
  <c r="BS459" i="21" s="1"/>
  <c r="BS456" i="21" a="1"/>
  <c r="BS456" i="21" s="1"/>
  <c r="BS454" i="21" a="1"/>
  <c r="BS454" i="21" s="1"/>
  <c r="BS453" i="21" a="1"/>
  <c r="BS453" i="21" s="1"/>
  <c r="BS451" i="21" a="1"/>
  <c r="BS451" i="21" s="1"/>
  <c r="BS406" i="21" a="1"/>
  <c r="BS406" i="21" s="1"/>
  <c r="BS405" i="21" a="1"/>
  <c r="BS405" i="21" s="1"/>
  <c r="BS411" i="21" a="1"/>
  <c r="BS411" i="21" s="1"/>
  <c r="BS404" i="21" a="1"/>
  <c r="BS404" i="21" s="1"/>
  <c r="BS410" i="21" a="1"/>
  <c r="BS410" i="21" s="1"/>
  <c r="BS460" i="21" a="1"/>
  <c r="BS460" i="21" s="1"/>
  <c r="BS452" i="21" a="1"/>
  <c r="BS452" i="21" s="1"/>
  <c r="BS408" i="21" a="1"/>
  <c r="BS408" i="21" s="1"/>
  <c r="BS402" i="21" a="1"/>
  <c r="BS402" i="21" s="1"/>
  <c r="BS351" i="21" a="1"/>
  <c r="BS351" i="21" s="1"/>
  <c r="BS409" i="21" a="1"/>
  <c r="BS409" i="21" s="1"/>
  <c r="BS350" i="21" a="1"/>
  <c r="BS350" i="21" s="1"/>
  <c r="BS355" i="21" a="1"/>
  <c r="BS355" i="21" s="1"/>
  <c r="BS407" i="21" a="1"/>
  <c r="BS407" i="21" s="1"/>
  <c r="BS354" i="21" a="1"/>
  <c r="BS354" i="21" s="1"/>
  <c r="BS349" i="21" a="1"/>
  <c r="BS349" i="21" s="1"/>
  <c r="BS403" i="21" a="1"/>
  <c r="BS403" i="21" s="1"/>
  <c r="BS300" i="21" a="1"/>
  <c r="BS300" i="21" s="1"/>
  <c r="BS353" i="21" a="1"/>
  <c r="BS353" i="21" s="1"/>
  <c r="BS306" i="21" a="1"/>
  <c r="BS306" i="21" s="1"/>
  <c r="BS299" i="21" a="1"/>
  <c r="BS299" i="21" s="1"/>
  <c r="BS352" i="21" a="1"/>
  <c r="BS352" i="21" s="1"/>
  <c r="BS305" i="21" a="1"/>
  <c r="BS305" i="21" s="1"/>
  <c r="BS298" i="21" a="1"/>
  <c r="BS298" i="21" s="1"/>
  <c r="BS304" i="21" a="1"/>
  <c r="BS304" i="21" s="1"/>
  <c r="BS297" i="21" a="1"/>
  <c r="BS297" i="21" s="1"/>
  <c r="BS348" i="21" a="1"/>
  <c r="BS348" i="21" s="1"/>
  <c r="BS347" i="21" a="1"/>
  <c r="BS347" i="21" s="1"/>
  <c r="BS302" i="21" a="1"/>
  <c r="BS302" i="21" s="1"/>
  <c r="BS346" i="21" a="1"/>
  <c r="BS346" i="21" s="1"/>
  <c r="BS248" i="21" a="1"/>
  <c r="BS248" i="21" s="1"/>
  <c r="BS242" i="21" a="1"/>
  <c r="BS242" i="21" s="1"/>
  <c r="BS247" i="21" a="1"/>
  <c r="BS247" i="21" s="1"/>
  <c r="BS241" i="21" a="1"/>
  <c r="BS241" i="21" s="1"/>
  <c r="BS246" i="21" a="1"/>
  <c r="BS246" i="21" s="1"/>
  <c r="BS303" i="21" a="1"/>
  <c r="BS303" i="21" s="1"/>
  <c r="BS244" i="21" a="1"/>
  <c r="BS244" i="21" s="1"/>
  <c r="BS195" i="21" a="1"/>
  <c r="BS195" i="21" s="1"/>
  <c r="BS199" i="21" a="1"/>
  <c r="BS199" i="21" s="1"/>
  <c r="BS142" i="21" a="1"/>
  <c r="BS142" i="21" s="1"/>
  <c r="BS194" i="21" a="1"/>
  <c r="BS194" i="21" s="1"/>
  <c r="BS137" i="21" a="1"/>
  <c r="BS137" i="21" s="1"/>
  <c r="BS250" i="21" a="1"/>
  <c r="BS250" i="21" s="1"/>
  <c r="BS198" i="21" a="1"/>
  <c r="BS198" i="21" s="1"/>
  <c r="BS193" i="21" a="1"/>
  <c r="BS193" i="21" s="1"/>
  <c r="BS168" i="21"/>
  <c r="BS170" i="21"/>
  <c r="BS141" i="21" a="1"/>
  <c r="BS141" i="21" s="1"/>
  <c r="BS136" i="21" a="1"/>
  <c r="BS136" i="21" s="1"/>
  <c r="BS249" i="21" a="1"/>
  <c r="BS249" i="21" s="1"/>
  <c r="BS197" i="21" a="1"/>
  <c r="BS197" i="21" s="1"/>
  <c r="BS145" i="21" a="1"/>
  <c r="BS145" i="21" s="1"/>
  <c r="BS140" i="21" a="1"/>
  <c r="BS140" i="21" s="1"/>
  <c r="BS245" i="21" a="1"/>
  <c r="BS245" i="21" s="1"/>
  <c r="BS201" i="21" a="1"/>
  <c r="BS201" i="21" s="1"/>
  <c r="BS192" i="21" a="1"/>
  <c r="BS192" i="21" s="1"/>
  <c r="BS196" i="21" a="1"/>
  <c r="BS196" i="21" s="1"/>
  <c r="BS139" i="21" a="1"/>
  <c r="BS139" i="21" s="1"/>
  <c r="BS94" i="21" a="1"/>
  <c r="BS94" i="21" s="1"/>
  <c r="BS301" i="21" a="1"/>
  <c r="BS301" i="21" s="1"/>
  <c r="BS171" i="21"/>
  <c r="BS93" i="21" a="1"/>
  <c r="BS93" i="21" s="1"/>
  <c r="BS87" i="21" a="1"/>
  <c r="BS87" i="21" s="1"/>
  <c r="BS36" i="21" a="1"/>
  <c r="BS36" i="21" s="1"/>
  <c r="BS92" i="21" a="1"/>
  <c r="BS92" i="21" s="1"/>
  <c r="BS35" i="21" a="1"/>
  <c r="BS35" i="21" s="1"/>
  <c r="BS167" i="21"/>
  <c r="BS138" i="21" a="1"/>
  <c r="BS138" i="21" s="1"/>
  <c r="BS91" i="21" a="1"/>
  <c r="BS91" i="21" s="1"/>
  <c r="BS34" i="21" a="1"/>
  <c r="BS34" i="21" s="1"/>
  <c r="BS200" i="21" a="1"/>
  <c r="BS200" i="21" s="1"/>
  <c r="BS40" i="21" a="1"/>
  <c r="BS40" i="21" s="1"/>
  <c r="BS33" i="21" a="1"/>
  <c r="BS33" i="21" s="1"/>
  <c r="BS39" i="21" a="1"/>
  <c r="BS39" i="21" s="1"/>
  <c r="BS96" i="21" a="1"/>
  <c r="BS96" i="21" s="1"/>
  <c r="BS90" i="21" a="1"/>
  <c r="BS90" i="21" s="1"/>
  <c r="BS169" i="21"/>
  <c r="BS144" i="21" a="1"/>
  <c r="BS144" i="21" s="1"/>
  <c r="BS95" i="21" a="1"/>
  <c r="BS95" i="21" s="1"/>
  <c r="BS89" i="21" a="1"/>
  <c r="BS89" i="21" s="1"/>
  <c r="BS38" i="21" a="1"/>
  <c r="BS38" i="21" s="1"/>
  <c r="BS32" i="21" a="1"/>
  <c r="BS32" i="21" s="1"/>
  <c r="BS243" i="21" a="1"/>
  <c r="BS243" i="21" s="1"/>
  <c r="BS37" i="21" a="1"/>
  <c r="BS37" i="21" s="1"/>
  <c r="BS88" i="21" a="1"/>
  <c r="BS88" i="21" s="1"/>
  <c r="BS31" i="21" a="1"/>
  <c r="BS31" i="21" s="1"/>
  <c r="BS143" i="21" a="1"/>
  <c r="BS143" i="21" s="1"/>
  <c r="BS210" i="21"/>
  <c r="BS105" i="21"/>
  <c r="BS486" i="21"/>
  <c r="BS525" i="21"/>
  <c r="BS420" i="21"/>
  <c r="BS315" i="21"/>
  <c r="BS276" i="21"/>
  <c r="BS381" i="21"/>
  <c r="BS66" i="21"/>
  <c r="BS261" i="21" a="1"/>
  <c r="BS261" i="21" s="1"/>
  <c r="BS365" i="21" a="1"/>
  <c r="BS365" i="21" s="1"/>
  <c r="BS470" i="21" a="1"/>
  <c r="BS470" i="21" s="1"/>
  <c r="BS50" i="21" a="1"/>
  <c r="BS50" i="21" s="1"/>
  <c r="BS471" i="21" a="1"/>
  <c r="BS471" i="21" s="1"/>
  <c r="BS51" i="21" a="1"/>
  <c r="BS51" i="21" s="1"/>
  <c r="BS155" i="21" a="1"/>
  <c r="BS155" i="21" s="1"/>
  <c r="BS52" i="21" a="1"/>
  <c r="BS52" i="21" s="1"/>
  <c r="BS366" i="21" a="1"/>
  <c r="BS366" i="21" s="1"/>
  <c r="BS260" i="21" a="1"/>
  <c r="BS260" i="21" s="1"/>
  <c r="BS367" i="21" a="1"/>
  <c r="BS367" i="21" s="1"/>
  <c r="BS157" i="21" a="1"/>
  <c r="BS157" i="21" s="1"/>
  <c r="BS262" i="21" a="1"/>
  <c r="BS262" i="21" s="1"/>
  <c r="BS156" i="21" a="1"/>
  <c r="BS156" i="21" s="1"/>
  <c r="BS326" i="21"/>
  <c r="BS104" i="21"/>
  <c r="BS63" i="21"/>
  <c r="BS103" i="21"/>
  <c r="BS62" i="21"/>
  <c r="BS102" i="21"/>
  <c r="BS101" i="21"/>
  <c r="BS64" i="21"/>
  <c r="BS65" i="21"/>
  <c r="BT22" i="21"/>
  <c r="BT470" i="21" s="1" a="1"/>
  <c r="BT470" i="21" s="1"/>
  <c r="BK68" i="23"/>
  <c r="BK92" i="23"/>
  <c r="BK80" i="23"/>
  <c r="BS221" i="21"/>
  <c r="BS534" i="21"/>
  <c r="BS204" i="21"/>
  <c r="BS116" i="21"/>
  <c r="BS429" i="21"/>
  <c r="BS431" i="21"/>
  <c r="BS430" i="21"/>
  <c r="BS115" i="21"/>
  <c r="BS325" i="21"/>
  <c r="BS219" i="21"/>
  <c r="BS324" i="21"/>
  <c r="BS535" i="21"/>
  <c r="BS99" i="21"/>
  <c r="BS114" i="21"/>
  <c r="BS220" i="21"/>
  <c r="BS536" i="21"/>
  <c r="BT14" i="21"/>
  <c r="BV90" i="23"/>
  <c r="BV78" i="23"/>
  <c r="BV54" i="23"/>
  <c r="BV42" i="23"/>
  <c r="BV66" i="23"/>
  <c r="BS203" i="21"/>
  <c r="BS309" i="21"/>
  <c r="BS414" i="21"/>
  <c r="BS519" i="21"/>
  <c r="BI69" i="23"/>
  <c r="BH56" i="23"/>
  <c r="BH44" i="23"/>
  <c r="BH162" i="21"/>
  <c r="BJ57" i="23" s="1"/>
  <c r="BH176" i="21"/>
  <c r="BJ58" i="23" s="1"/>
  <c r="BH281" i="21"/>
  <c r="BJ70" i="23" s="1"/>
  <c r="BH386" i="21"/>
  <c r="BJ82" i="23" s="1"/>
  <c r="BH491" i="21"/>
  <c r="BJ94" i="23" s="1"/>
  <c r="BH550" i="21"/>
  <c r="BJ99" i="23" s="1"/>
  <c r="BH477" i="21"/>
  <c r="BJ465" i="21"/>
  <c r="BI488" i="21"/>
  <c r="BI474" i="21"/>
  <c r="BQ462" i="21"/>
  <c r="BH445" i="21"/>
  <c r="BJ87" i="23" s="1"/>
  <c r="BH372" i="21"/>
  <c r="BJ81" i="23" s="1"/>
  <c r="BJ360" i="21"/>
  <c r="BI369" i="21"/>
  <c r="BI383" i="21"/>
  <c r="BQ357" i="21"/>
  <c r="BH267" i="21"/>
  <c r="BH340" i="21"/>
  <c r="BJ75" i="23" s="1"/>
  <c r="BJ255" i="21"/>
  <c r="BI278" i="21"/>
  <c r="BI264" i="21"/>
  <c r="BQ252" i="21"/>
  <c r="BG150" i="21"/>
  <c r="BH235" i="21"/>
  <c r="BJ63" i="23" s="1"/>
  <c r="BI173" i="21"/>
  <c r="BI159" i="21"/>
  <c r="BH57" i="21"/>
  <c r="BJ45" i="23" s="1"/>
  <c r="BH71" i="21"/>
  <c r="BJ46" i="23" s="1"/>
  <c r="BG45" i="21"/>
  <c r="BU13" i="21"/>
  <c r="BI119" i="21"/>
  <c r="BK52" i="23" s="1"/>
  <c r="BI329" i="21"/>
  <c r="BK76" i="23" s="1"/>
  <c r="BI224" i="21"/>
  <c r="BK64" i="23" s="1"/>
  <c r="BI434" i="21"/>
  <c r="BK88" i="23" s="1"/>
  <c r="BR537" i="21"/>
  <c r="BR327" i="21"/>
  <c r="BR117" i="21"/>
  <c r="BR432" i="21"/>
  <c r="BR222" i="21"/>
  <c r="BJ428" i="21"/>
  <c r="BJ218" i="21"/>
  <c r="BJ533" i="21"/>
  <c r="BJ323" i="21"/>
  <c r="BJ113" i="21"/>
  <c r="BI68" i="21"/>
  <c r="BJ314" i="21"/>
  <c r="BJ313" i="21"/>
  <c r="BJ208" i="21"/>
  <c r="BJ312" i="21"/>
  <c r="BJ311" i="21"/>
  <c r="BJ207" i="21"/>
  <c r="BJ206" i="21"/>
  <c r="BJ209" i="21"/>
  <c r="BJ98" i="21"/>
  <c r="BJ413" i="21"/>
  <c r="BJ308" i="21"/>
  <c r="BJ518" i="21"/>
  <c r="BI539" i="21"/>
  <c r="BK100" i="23" s="1"/>
  <c r="BJ317" i="21"/>
  <c r="BJ527" i="21"/>
  <c r="BJ212" i="21"/>
  <c r="BJ422" i="21"/>
  <c r="BJ107" i="21"/>
  <c r="BJ524" i="21"/>
  <c r="BJ521" i="21"/>
  <c r="BJ523" i="21"/>
  <c r="BJ522" i="21"/>
  <c r="BJ416" i="21"/>
  <c r="BJ418" i="21"/>
  <c r="BJ419" i="21"/>
  <c r="BJ417" i="21"/>
  <c r="BI319" i="21"/>
  <c r="BI529" i="21"/>
  <c r="BI424" i="21"/>
  <c r="BI214" i="21"/>
  <c r="BI109" i="21"/>
  <c r="BI130" i="21" s="1"/>
  <c r="BK51" i="23" s="1"/>
  <c r="BJ483" i="21"/>
  <c r="BJ485" i="21"/>
  <c r="BJ378" i="21"/>
  <c r="BJ273" i="21"/>
  <c r="BJ380" i="21"/>
  <c r="BJ275" i="21"/>
  <c r="BJ482" i="21"/>
  <c r="BJ377" i="21"/>
  <c r="BJ272" i="21"/>
  <c r="BJ484" i="21"/>
  <c r="BJ379" i="21"/>
  <c r="BJ274" i="21"/>
  <c r="BH147" i="21"/>
  <c r="BH42" i="21"/>
  <c r="BI54" i="21"/>
  <c r="BT516" i="21" l="1" a="1"/>
  <c r="BT516" i="21" s="1"/>
  <c r="BT508" i="21" a="1"/>
  <c r="BT508" i="21" s="1"/>
  <c r="BT515" i="21" a="1"/>
  <c r="BT515" i="21" s="1"/>
  <c r="BT507" i="21" a="1"/>
  <c r="BT507" i="21" s="1"/>
  <c r="BT514" i="21" a="1"/>
  <c r="BT514" i="21" s="1"/>
  <c r="BT513" i="21" a="1"/>
  <c r="BT513" i="21" s="1"/>
  <c r="BT511" i="21" a="1"/>
  <c r="BT511" i="21" s="1"/>
  <c r="BT510" i="21" a="1"/>
  <c r="BT510" i="21" s="1"/>
  <c r="BT509" i="21" a="1"/>
  <c r="BT509" i="21" s="1"/>
  <c r="BT456" i="21" a="1"/>
  <c r="BT456" i="21" s="1"/>
  <c r="BT455" i="21" a="1"/>
  <c r="BT455" i="21" s="1"/>
  <c r="BT512" i="21" a="1"/>
  <c r="BT512" i="21" s="1"/>
  <c r="BT459" i="21" a="1"/>
  <c r="BT459" i="21" s="1"/>
  <c r="BT453" i="21" a="1"/>
  <c r="BT453" i="21" s="1"/>
  <c r="BT458" i="21" a="1"/>
  <c r="BT458" i="21" s="1"/>
  <c r="BT457" i="21" a="1"/>
  <c r="BT457" i="21" s="1"/>
  <c r="BT452" i="21" a="1"/>
  <c r="BT452" i="21" s="1"/>
  <c r="BT409" i="21" a="1"/>
  <c r="BT409" i="21" s="1"/>
  <c r="BT402" i="21" a="1"/>
  <c r="BT402" i="21" s="1"/>
  <c r="BT460" i="21" a="1"/>
  <c r="BT460" i="21" s="1"/>
  <c r="BT408" i="21" a="1"/>
  <c r="BT408" i="21" s="1"/>
  <c r="BT454" i="21" a="1"/>
  <c r="BT454" i="21" s="1"/>
  <c r="BT407" i="21" a="1"/>
  <c r="BT407" i="21" s="1"/>
  <c r="BT451" i="21" a="1"/>
  <c r="BT451" i="21" s="1"/>
  <c r="BT406" i="21" a="1"/>
  <c r="BT406" i="21" s="1"/>
  <c r="BT411" i="21" a="1"/>
  <c r="BT411" i="21" s="1"/>
  <c r="BT405" i="21" a="1"/>
  <c r="BT405" i="21" s="1"/>
  <c r="BT404" i="21" a="1"/>
  <c r="BT404" i="21" s="1"/>
  <c r="BT403" i="21" a="1"/>
  <c r="BT403" i="21" s="1"/>
  <c r="BT352" i="21" a="1"/>
  <c r="BT352" i="21" s="1"/>
  <c r="BT346" i="21" a="1"/>
  <c r="BT346" i="21" s="1"/>
  <c r="BT351" i="21" a="1"/>
  <c r="BT351" i="21" s="1"/>
  <c r="BT350" i="21" a="1"/>
  <c r="BT350" i="21" s="1"/>
  <c r="BT410" i="21" a="1"/>
  <c r="BT410" i="21" s="1"/>
  <c r="BT354" i="21" a="1"/>
  <c r="BT354" i="21" s="1"/>
  <c r="BT348" i="21" a="1"/>
  <c r="BT348" i="21" s="1"/>
  <c r="BT347" i="21" a="1"/>
  <c r="BT347" i="21" s="1"/>
  <c r="BT305" i="21" a="1"/>
  <c r="BT305" i="21" s="1"/>
  <c r="BT297" i="21" a="1"/>
  <c r="BT297" i="21" s="1"/>
  <c r="BT304" i="21" a="1"/>
  <c r="BT304" i="21" s="1"/>
  <c r="BT303" i="21" a="1"/>
  <c r="BT303" i="21" s="1"/>
  <c r="BT355" i="21" a="1"/>
  <c r="BT355" i="21" s="1"/>
  <c r="BT302" i="21" a="1"/>
  <c r="BT302" i="21" s="1"/>
  <c r="BT353" i="21" a="1"/>
  <c r="BT353" i="21" s="1"/>
  <c r="BT300" i="21" a="1"/>
  <c r="BT300" i="21" s="1"/>
  <c r="BT306" i="21" a="1"/>
  <c r="BT306" i="21" s="1"/>
  <c r="BT250" i="21" a="1"/>
  <c r="BT250" i="21" s="1"/>
  <c r="BT245" i="21" a="1"/>
  <c r="BT245" i="21" s="1"/>
  <c r="BT301" i="21" a="1"/>
  <c r="BT301" i="21" s="1"/>
  <c r="BT244" i="21" a="1"/>
  <c r="BT244" i="21" s="1"/>
  <c r="BT299" i="21" a="1"/>
  <c r="BT299" i="21" s="1"/>
  <c r="BT249" i="21" a="1"/>
  <c r="BT249" i="21" s="1"/>
  <c r="BT243" i="21" a="1"/>
  <c r="BT243" i="21" s="1"/>
  <c r="BT298" i="21" a="1"/>
  <c r="BT298" i="21" s="1"/>
  <c r="BT242" i="21" a="1"/>
  <c r="BT242" i="21" s="1"/>
  <c r="BT247" i="21" a="1"/>
  <c r="BT247" i="21" s="1"/>
  <c r="BT241" i="21" a="1"/>
  <c r="BT241" i="21" s="1"/>
  <c r="BT246" i="21" a="1"/>
  <c r="BT246" i="21" s="1"/>
  <c r="BT200" i="21" a="1"/>
  <c r="BT200" i="21" s="1"/>
  <c r="BT195" i="21" a="1"/>
  <c r="BT195" i="21" s="1"/>
  <c r="BT142" i="21" a="1"/>
  <c r="BT142" i="21" s="1"/>
  <c r="BT199" i="21" a="1"/>
  <c r="BT199" i="21" s="1"/>
  <c r="BT194" i="21" a="1"/>
  <c r="BT194" i="21" s="1"/>
  <c r="BT141" i="21" a="1"/>
  <c r="BT141" i="21" s="1"/>
  <c r="BT136" i="21" a="1"/>
  <c r="BT136" i="21" s="1"/>
  <c r="BT193" i="21" a="1"/>
  <c r="BT193" i="21" s="1"/>
  <c r="BT140" i="21" a="1"/>
  <c r="BT140" i="21" s="1"/>
  <c r="BT198" i="21" a="1"/>
  <c r="BT198" i="21" s="1"/>
  <c r="BT192" i="21" a="1"/>
  <c r="BT192" i="21" s="1"/>
  <c r="BT168" i="21"/>
  <c r="BT170" i="21"/>
  <c r="BT197" i="21" a="1"/>
  <c r="BT197" i="21" s="1"/>
  <c r="BT196" i="21" a="1"/>
  <c r="BT196" i="21" s="1"/>
  <c r="BT145" i="21" a="1"/>
  <c r="BT145" i="21" s="1"/>
  <c r="BT138" i="21" a="1"/>
  <c r="BT138" i="21" s="1"/>
  <c r="BT144" i="21" a="1"/>
  <c r="BT144" i="21" s="1"/>
  <c r="BT94" i="21" a="1"/>
  <c r="BT94" i="21" s="1"/>
  <c r="BT89" i="21" a="1"/>
  <c r="BT89" i="21" s="1"/>
  <c r="BT32" i="21" a="1"/>
  <c r="BT32" i="21" s="1"/>
  <c r="BT201" i="21" a="1"/>
  <c r="BT201" i="21" s="1"/>
  <c r="BT171" i="21"/>
  <c r="BT143" i="21" a="1"/>
  <c r="BT143" i="21" s="1"/>
  <c r="BT38" i="21" a="1"/>
  <c r="BT38" i="21" s="1"/>
  <c r="BT31" i="21" a="1"/>
  <c r="BT31" i="21" s="1"/>
  <c r="BT349" i="21" a="1"/>
  <c r="BT349" i="21" s="1"/>
  <c r="BT139" i="21" a="1"/>
  <c r="BT139" i="21" s="1"/>
  <c r="BT93" i="21" a="1"/>
  <c r="BT93" i="21" s="1"/>
  <c r="BT88" i="21" a="1"/>
  <c r="BT88" i="21" s="1"/>
  <c r="BT37" i="21" a="1"/>
  <c r="BT37" i="21" s="1"/>
  <c r="BT35" i="21" a="1"/>
  <c r="BT35" i="21" s="1"/>
  <c r="BT167" i="21"/>
  <c r="BT87" i="21" a="1"/>
  <c r="BT87" i="21" s="1"/>
  <c r="BT36" i="21" a="1"/>
  <c r="BT36" i="21" s="1"/>
  <c r="BT137" i="21" a="1"/>
  <c r="BT137" i="21" s="1"/>
  <c r="BT92" i="21" a="1"/>
  <c r="BT92" i="21" s="1"/>
  <c r="BT248" i="21" a="1"/>
  <c r="BT248" i="21" s="1"/>
  <c r="BT96" i="21" a="1"/>
  <c r="BT96" i="21" s="1"/>
  <c r="BT91" i="21" a="1"/>
  <c r="BT91" i="21" s="1"/>
  <c r="BT40" i="21" a="1"/>
  <c r="BT40" i="21" s="1"/>
  <c r="BT39" i="21" a="1"/>
  <c r="BT39" i="21" s="1"/>
  <c r="BT33" i="21" a="1"/>
  <c r="BT33" i="21" s="1"/>
  <c r="BT169" i="21"/>
  <c r="BT95" i="21" a="1"/>
  <c r="BT95" i="21" s="1"/>
  <c r="BT34" i="21" a="1"/>
  <c r="BT34" i="21" s="1"/>
  <c r="BT90" i="21" a="1"/>
  <c r="BT90" i="21" s="1"/>
  <c r="BT315" i="21"/>
  <c r="BT66" i="21"/>
  <c r="BT210" i="21"/>
  <c r="BT381" i="21"/>
  <c r="BT105" i="21"/>
  <c r="BT486" i="21"/>
  <c r="BT276" i="21"/>
  <c r="BT525" i="21"/>
  <c r="BT420" i="21"/>
  <c r="BT260" i="21" a="1"/>
  <c r="BT260" i="21" s="1"/>
  <c r="BT50" i="21" a="1"/>
  <c r="BT50" i="21" s="1"/>
  <c r="BT156" i="21" a="1"/>
  <c r="BT156" i="21" s="1"/>
  <c r="BT261" i="21" a="1"/>
  <c r="BT261" i="21" s="1"/>
  <c r="BT51" i="21" a="1"/>
  <c r="BT51" i="21" s="1"/>
  <c r="BT262" i="21" a="1"/>
  <c r="BT262" i="21" s="1"/>
  <c r="BT52" i="21" a="1"/>
  <c r="BT52" i="21" s="1"/>
  <c r="BT471" i="21" a="1"/>
  <c r="BT471" i="21" s="1"/>
  <c r="BT366" i="21" a="1"/>
  <c r="BT366" i="21" s="1"/>
  <c r="BT365" i="21" a="1"/>
  <c r="BT365" i="21" s="1"/>
  <c r="BT155" i="21" a="1"/>
  <c r="BT155" i="21" s="1"/>
  <c r="BT472" i="21" a="1"/>
  <c r="BT472" i="21" s="1"/>
  <c r="BT157" i="21" a="1"/>
  <c r="BT157" i="21" s="1"/>
  <c r="BT367" i="21" a="1"/>
  <c r="BT367" i="21" s="1"/>
  <c r="BT64" i="21"/>
  <c r="BT104" i="21"/>
  <c r="BT63" i="21"/>
  <c r="BT103" i="21"/>
  <c r="BT62" i="21"/>
  <c r="BT102" i="21"/>
  <c r="BT101" i="21"/>
  <c r="BT65" i="21"/>
  <c r="BU22" i="21"/>
  <c r="BU261" i="21" s="1" a="1"/>
  <c r="BU261" i="21" s="1"/>
  <c r="BL68" i="23"/>
  <c r="BL92" i="23"/>
  <c r="BL80" i="23"/>
  <c r="BT219" i="21"/>
  <c r="BT114" i="21"/>
  <c r="BT536" i="21"/>
  <c r="BT429" i="21"/>
  <c r="BT116" i="21"/>
  <c r="BT220" i="21"/>
  <c r="BT115" i="21"/>
  <c r="BT326" i="21"/>
  <c r="BT414" i="21"/>
  <c r="BT535" i="21"/>
  <c r="BT204" i="21"/>
  <c r="BT325" i="21"/>
  <c r="BT430" i="21"/>
  <c r="BU14" i="21"/>
  <c r="BW78" i="23"/>
  <c r="BW54" i="23"/>
  <c r="BW90" i="23"/>
  <c r="BW66" i="23"/>
  <c r="BW42" i="23"/>
  <c r="BT324" i="21"/>
  <c r="BT203" i="21"/>
  <c r="BT309" i="21"/>
  <c r="BT221" i="21"/>
  <c r="BT431" i="21"/>
  <c r="BT519" i="21"/>
  <c r="BT99" i="21"/>
  <c r="BT534" i="21"/>
  <c r="BI56" i="23"/>
  <c r="BI44" i="23"/>
  <c r="BJ69" i="23"/>
  <c r="BJ93" i="23"/>
  <c r="BI491" i="21"/>
  <c r="BK94" i="23" s="1"/>
  <c r="BI162" i="21"/>
  <c r="BK57" i="23" s="1"/>
  <c r="BI176" i="21"/>
  <c r="BK58" i="23" s="1"/>
  <c r="BI281" i="21"/>
  <c r="BK70" i="23" s="1"/>
  <c r="BI386" i="21"/>
  <c r="BK82" i="23" s="1"/>
  <c r="BI550" i="21"/>
  <c r="BK99" i="23" s="1"/>
  <c r="BI477" i="21"/>
  <c r="BK93" i="23" s="1"/>
  <c r="BJ488" i="21"/>
  <c r="BK465" i="21"/>
  <c r="BJ474" i="21"/>
  <c r="BR462" i="21"/>
  <c r="BI445" i="21"/>
  <c r="BK87" i="23" s="1"/>
  <c r="BI372" i="21"/>
  <c r="BJ383" i="21"/>
  <c r="BK360" i="21"/>
  <c r="BJ369" i="21"/>
  <c r="BR357" i="21"/>
  <c r="BI340" i="21"/>
  <c r="BK75" i="23" s="1"/>
  <c r="BI267" i="21"/>
  <c r="BK255" i="21"/>
  <c r="BJ278" i="21"/>
  <c r="BJ264" i="21"/>
  <c r="BR252" i="21"/>
  <c r="BH150" i="21"/>
  <c r="BI235" i="21"/>
  <c r="BK63" i="23" s="1"/>
  <c r="BJ159" i="21"/>
  <c r="BJ173" i="21"/>
  <c r="BI71" i="21"/>
  <c r="BK46" i="23" s="1"/>
  <c r="BI57" i="21"/>
  <c r="BK45" i="23" s="1"/>
  <c r="BH45" i="21"/>
  <c r="BV13" i="21"/>
  <c r="BJ224" i="21"/>
  <c r="BL64" i="23" s="1"/>
  <c r="BJ329" i="21"/>
  <c r="BL76" i="23" s="1"/>
  <c r="BJ539" i="21"/>
  <c r="BL100" i="23" s="1"/>
  <c r="BJ434" i="21"/>
  <c r="BL88" i="23" s="1"/>
  <c r="BS537" i="21"/>
  <c r="BS432" i="21"/>
  <c r="BS222" i="21"/>
  <c r="BS327" i="21"/>
  <c r="BS117" i="21"/>
  <c r="BK113" i="21"/>
  <c r="BK533" i="21"/>
  <c r="BK428" i="21"/>
  <c r="BK323" i="21"/>
  <c r="BK218" i="21"/>
  <c r="BK314" i="21"/>
  <c r="BK313" i="21"/>
  <c r="BK312" i="21"/>
  <c r="BK209" i="21"/>
  <c r="BK311" i="21"/>
  <c r="BK208" i="21"/>
  <c r="BK207" i="21"/>
  <c r="BK206" i="21"/>
  <c r="BJ68" i="21"/>
  <c r="BK98" i="21"/>
  <c r="BK413" i="21"/>
  <c r="BK308" i="21"/>
  <c r="BK518" i="21"/>
  <c r="BJ119" i="21"/>
  <c r="BL52" i="23" s="1"/>
  <c r="BK212" i="21"/>
  <c r="BK422" i="21"/>
  <c r="BK317" i="21"/>
  <c r="BK107" i="21"/>
  <c r="BK527" i="21"/>
  <c r="BK522" i="21"/>
  <c r="BK524" i="21"/>
  <c r="BK521" i="21"/>
  <c r="BK523" i="21"/>
  <c r="BK418" i="21"/>
  <c r="BK417" i="21"/>
  <c r="BK419" i="21"/>
  <c r="BK416" i="21"/>
  <c r="BJ529" i="21"/>
  <c r="BJ424" i="21"/>
  <c r="BJ319" i="21"/>
  <c r="BJ214" i="21"/>
  <c r="BJ109" i="21"/>
  <c r="BJ130" i="21" s="1"/>
  <c r="BL51" i="23" s="1"/>
  <c r="BK485" i="21"/>
  <c r="BK380" i="21"/>
  <c r="BK275" i="21"/>
  <c r="BK482" i="21"/>
  <c r="BK377" i="21"/>
  <c r="BK272" i="21"/>
  <c r="BK273" i="21"/>
  <c r="BK483" i="21"/>
  <c r="BK378" i="21"/>
  <c r="BK484" i="21"/>
  <c r="BK379" i="21"/>
  <c r="BK274" i="21"/>
  <c r="BI147" i="21"/>
  <c r="BI42" i="21"/>
  <c r="BJ54" i="21"/>
  <c r="BU513" i="21" l="1" a="1"/>
  <c r="BU513" i="21" s="1"/>
  <c r="BU512" i="21" a="1"/>
  <c r="BU512" i="21" s="1"/>
  <c r="BU511" i="21" a="1"/>
  <c r="BU511" i="21" s="1"/>
  <c r="BU510" i="21" a="1"/>
  <c r="BU510" i="21" s="1"/>
  <c r="BU516" i="21" a="1"/>
  <c r="BU516" i="21" s="1"/>
  <c r="BU508" i="21" a="1"/>
  <c r="BU508" i="21" s="1"/>
  <c r="BU515" i="21" a="1"/>
  <c r="BU515" i="21" s="1"/>
  <c r="BU514" i="21" a="1"/>
  <c r="BU514" i="21" s="1"/>
  <c r="BU509" i="21" a="1"/>
  <c r="BU509" i="21" s="1"/>
  <c r="BU458" i="21" a="1"/>
  <c r="BU458" i="21" s="1"/>
  <c r="BU452" i="21" a="1"/>
  <c r="BU452" i="21" s="1"/>
  <c r="BU451" i="21" a="1"/>
  <c r="BU451" i="21" s="1"/>
  <c r="BU507" i="21" a="1"/>
  <c r="BU507" i="21" s="1"/>
  <c r="BU456" i="21" a="1"/>
  <c r="BU456" i="21" s="1"/>
  <c r="BU460" i="21" a="1"/>
  <c r="BU460" i="21" s="1"/>
  <c r="BU459" i="21" a="1"/>
  <c r="BU459" i="21" s="1"/>
  <c r="BU457" i="21" a="1"/>
  <c r="BU457" i="21" s="1"/>
  <c r="BU455" i="21" a="1"/>
  <c r="BU455" i="21" s="1"/>
  <c r="BU454" i="21" a="1"/>
  <c r="BU454" i="21" s="1"/>
  <c r="BU453" i="21" a="1"/>
  <c r="BU453" i="21" s="1"/>
  <c r="BU405" i="21" a="1"/>
  <c r="BU405" i="21" s="1"/>
  <c r="BU411" i="21" a="1"/>
  <c r="BU411" i="21" s="1"/>
  <c r="BU404" i="21" a="1"/>
  <c r="BU404" i="21" s="1"/>
  <c r="BU410" i="21" a="1"/>
  <c r="BU410" i="21" s="1"/>
  <c r="BU409" i="21" a="1"/>
  <c r="BU409" i="21" s="1"/>
  <c r="BU403" i="21" a="1"/>
  <c r="BU403" i="21" s="1"/>
  <c r="BU408" i="21" a="1"/>
  <c r="BU408" i="21" s="1"/>
  <c r="BU348" i="21" a="1"/>
  <c r="BU348" i="21" s="1"/>
  <c r="BU407" i="21" a="1"/>
  <c r="BU407" i="21" s="1"/>
  <c r="BU355" i="21" a="1"/>
  <c r="BU355" i="21" s="1"/>
  <c r="BU406" i="21" a="1"/>
  <c r="BU406" i="21" s="1"/>
  <c r="BU354" i="21" a="1"/>
  <c r="BU354" i="21" s="1"/>
  <c r="BU347" i="21" a="1"/>
  <c r="BU347" i="21" s="1"/>
  <c r="BU402" i="21" a="1"/>
  <c r="BU402" i="21" s="1"/>
  <c r="BU353" i="21" a="1"/>
  <c r="BU353" i="21" s="1"/>
  <c r="BU346" i="21" a="1"/>
  <c r="BU346" i="21" s="1"/>
  <c r="BU351" i="21" a="1"/>
  <c r="BU351" i="21" s="1"/>
  <c r="BU352" i="21" a="1"/>
  <c r="BU352" i="21" s="1"/>
  <c r="BU302" i="21" a="1"/>
  <c r="BU302" i="21" s="1"/>
  <c r="BU350" i="21" a="1"/>
  <c r="BU350" i="21" s="1"/>
  <c r="BU349" i="21" a="1"/>
  <c r="BU349" i="21" s="1"/>
  <c r="BU301" i="21" a="1"/>
  <c r="BU301" i="21" s="1"/>
  <c r="BU306" i="21" a="1"/>
  <c r="BU306" i="21" s="1"/>
  <c r="BU300" i="21" a="1"/>
  <c r="BU300" i="21" s="1"/>
  <c r="BU305" i="21" a="1"/>
  <c r="BU305" i="21" s="1"/>
  <c r="BU298" i="21" a="1"/>
  <c r="BU298" i="21" s="1"/>
  <c r="BU297" i="21" a="1"/>
  <c r="BU297" i="21" s="1"/>
  <c r="BU248" i="21" a="1"/>
  <c r="BU248" i="21" s="1"/>
  <c r="BU247" i="21" a="1"/>
  <c r="BU247" i="21" s="1"/>
  <c r="BU246" i="21" a="1"/>
  <c r="BU246" i="21" s="1"/>
  <c r="BU245" i="21" a="1"/>
  <c r="BU245" i="21" s="1"/>
  <c r="BU304" i="21" a="1"/>
  <c r="BU304" i="21" s="1"/>
  <c r="BU303" i="21" a="1"/>
  <c r="BU303" i="21" s="1"/>
  <c r="BU243" i="21" a="1"/>
  <c r="BU243" i="21" s="1"/>
  <c r="BU197" i="21" a="1"/>
  <c r="BU197" i="21" s="1"/>
  <c r="BU196" i="21" a="1"/>
  <c r="BU196" i="21" s="1"/>
  <c r="BU167" i="21"/>
  <c r="BU169" i="21"/>
  <c r="BU171" i="21"/>
  <c r="BU140" i="21" a="1"/>
  <c r="BU140" i="21" s="1"/>
  <c r="BU250" i="21" a="1"/>
  <c r="BU250" i="21" s="1"/>
  <c r="BU195" i="21" a="1"/>
  <c r="BU195" i="21" s="1"/>
  <c r="BU139" i="21" a="1"/>
  <c r="BU139" i="21" s="1"/>
  <c r="BU249" i="21" a="1"/>
  <c r="BU249" i="21" s="1"/>
  <c r="BU201" i="21" a="1"/>
  <c r="BU201" i="21" s="1"/>
  <c r="BU194" i="21" a="1"/>
  <c r="BU194" i="21" s="1"/>
  <c r="BU145" i="21" a="1"/>
  <c r="BU145" i="21" s="1"/>
  <c r="BU138" i="21" a="1"/>
  <c r="BU138" i="21" s="1"/>
  <c r="BU244" i="21" a="1"/>
  <c r="BU244" i="21" s="1"/>
  <c r="BU200" i="21" a="1"/>
  <c r="BU200" i="21" s="1"/>
  <c r="BU137" i="21" a="1"/>
  <c r="BU137" i="21" s="1"/>
  <c r="BU242" i="21" a="1"/>
  <c r="BU242" i="21" s="1"/>
  <c r="BU199" i="21" a="1"/>
  <c r="BU199" i="21" s="1"/>
  <c r="BU193" i="21" a="1"/>
  <c r="BU193" i="21" s="1"/>
  <c r="BU299" i="21" a="1"/>
  <c r="BU299" i="21" s="1"/>
  <c r="BU241" i="21" a="1"/>
  <c r="BU241" i="21" s="1"/>
  <c r="BU198" i="21" a="1"/>
  <c r="BU198" i="21" s="1"/>
  <c r="BU192" i="21" a="1"/>
  <c r="BU192" i="21" s="1"/>
  <c r="BU143" i="21" a="1"/>
  <c r="BU143" i="21" s="1"/>
  <c r="BU136" i="21" a="1"/>
  <c r="BU136" i="21" s="1"/>
  <c r="BU91" i="21" a="1"/>
  <c r="BU91" i="21" s="1"/>
  <c r="BU168" i="21"/>
  <c r="BU96" i="21" a="1"/>
  <c r="BU96" i="21" s="1"/>
  <c r="BU90" i="21" a="1"/>
  <c r="BU90" i="21" s="1"/>
  <c r="BU35" i="21" a="1"/>
  <c r="BU35" i="21" s="1"/>
  <c r="BU32" i="21" a="1"/>
  <c r="BU32" i="21" s="1"/>
  <c r="BU95" i="21" a="1"/>
  <c r="BU95" i="21" s="1"/>
  <c r="BU89" i="21" a="1"/>
  <c r="BU89" i="21" s="1"/>
  <c r="BU34" i="21" a="1"/>
  <c r="BU34" i="21" s="1"/>
  <c r="BU39" i="21" a="1"/>
  <c r="BU39" i="21" s="1"/>
  <c r="BU94" i="21" a="1"/>
  <c r="BU94" i="21" s="1"/>
  <c r="BU88" i="21" a="1"/>
  <c r="BU88" i="21" s="1"/>
  <c r="BU33" i="21" a="1"/>
  <c r="BU33" i="21" s="1"/>
  <c r="BU170" i="21"/>
  <c r="BU87" i="21" a="1"/>
  <c r="BU87" i="21" s="1"/>
  <c r="BU40" i="21" a="1"/>
  <c r="BU40" i="21" s="1"/>
  <c r="BU144" i="21" a="1"/>
  <c r="BU144" i="21" s="1"/>
  <c r="BU93" i="21" a="1"/>
  <c r="BU93" i="21" s="1"/>
  <c r="BU142" i="21" a="1"/>
  <c r="BU142" i="21" s="1"/>
  <c r="BU92" i="21" a="1"/>
  <c r="BU92" i="21" s="1"/>
  <c r="BU38" i="21" a="1"/>
  <c r="BU38" i="21" s="1"/>
  <c r="BU31" i="21" a="1"/>
  <c r="BU31" i="21" s="1"/>
  <c r="BU37" i="21" a="1"/>
  <c r="BU37" i="21" s="1"/>
  <c r="BU36" i="21" a="1"/>
  <c r="BU36" i="21" s="1"/>
  <c r="BU141" i="21" a="1"/>
  <c r="BU141" i="21" s="1"/>
  <c r="BU210" i="21"/>
  <c r="BU525" i="21"/>
  <c r="BU276" i="21"/>
  <c r="BU315" i="21"/>
  <c r="BU105" i="21"/>
  <c r="BU420" i="21"/>
  <c r="BU381" i="21"/>
  <c r="BU66" i="21"/>
  <c r="BU486" i="21"/>
  <c r="BU52" i="21" a="1"/>
  <c r="BU52" i="21" s="1"/>
  <c r="BU51" i="21" a="1"/>
  <c r="BU51" i="21" s="1"/>
  <c r="BU155" i="21" a="1"/>
  <c r="BU155" i="21" s="1"/>
  <c r="BU260" i="21" a="1"/>
  <c r="BU260" i="21" s="1"/>
  <c r="BU365" i="21" a="1"/>
  <c r="BU365" i="21" s="1"/>
  <c r="BU157" i="21" a="1"/>
  <c r="BU157" i="21" s="1"/>
  <c r="BU470" i="21" a="1"/>
  <c r="BU470" i="21" s="1"/>
  <c r="BU471" i="21" a="1"/>
  <c r="BU471" i="21" s="1"/>
  <c r="BU262" i="21" a="1"/>
  <c r="BU262" i="21" s="1"/>
  <c r="BU367" i="21" a="1"/>
  <c r="BU367" i="21" s="1"/>
  <c r="BU472" i="21" a="1"/>
  <c r="BU472" i="21" s="1"/>
  <c r="BU366" i="21" a="1"/>
  <c r="BU366" i="21" s="1"/>
  <c r="BU156" i="21" a="1"/>
  <c r="BU156" i="21" s="1"/>
  <c r="BU50" i="21" a="1"/>
  <c r="BU50" i="21" s="1"/>
  <c r="BU65" i="21"/>
  <c r="BU104" i="21"/>
  <c r="BU64" i="21"/>
  <c r="BU103" i="21"/>
  <c r="BU63" i="21"/>
  <c r="BU102" i="21"/>
  <c r="BU62" i="21"/>
  <c r="BU101" i="21"/>
  <c r="BV22" i="21"/>
  <c r="BV471" i="21" s="1" a="1"/>
  <c r="BV471" i="21" s="1"/>
  <c r="BM68" i="23"/>
  <c r="BM92" i="23"/>
  <c r="BM80" i="23"/>
  <c r="BU115" i="21"/>
  <c r="BU114" i="21"/>
  <c r="BU324" i="21"/>
  <c r="BU325" i="21"/>
  <c r="BU536" i="21"/>
  <c r="BU534" i="21"/>
  <c r="BU221" i="21"/>
  <c r="BU326" i="21"/>
  <c r="BU535" i="21"/>
  <c r="BU220" i="21"/>
  <c r="BU430" i="21"/>
  <c r="BU429" i="21"/>
  <c r="BU431" i="21"/>
  <c r="BU116" i="21"/>
  <c r="BU219" i="21"/>
  <c r="BU519" i="21"/>
  <c r="BU309" i="21"/>
  <c r="BV14" i="21"/>
  <c r="BX78" i="23"/>
  <c r="BX54" i="23"/>
  <c r="BX90" i="23"/>
  <c r="BX66" i="23"/>
  <c r="BX42" i="23"/>
  <c r="BU414" i="21"/>
  <c r="BU99" i="21"/>
  <c r="BU203" i="21"/>
  <c r="BU204" i="21"/>
  <c r="BJ56" i="23"/>
  <c r="BK81" i="23"/>
  <c r="BJ44" i="23"/>
  <c r="BK69" i="23"/>
  <c r="BJ386" i="21"/>
  <c r="BL82" i="23" s="1"/>
  <c r="BJ491" i="21"/>
  <c r="BL94" i="23" s="1"/>
  <c r="BJ176" i="21"/>
  <c r="BL58" i="23" s="1"/>
  <c r="BJ162" i="21"/>
  <c r="BL57" i="23" s="1"/>
  <c r="BJ281" i="21"/>
  <c r="BL70" i="23" s="1"/>
  <c r="BJ550" i="21"/>
  <c r="BL99" i="23" s="1"/>
  <c r="BJ477" i="21"/>
  <c r="BL465" i="21"/>
  <c r="BK488" i="21"/>
  <c r="BK474" i="21"/>
  <c r="BS462" i="21"/>
  <c r="BJ445" i="21"/>
  <c r="BL87" i="23" s="1"/>
  <c r="BJ372" i="21"/>
  <c r="BL81" i="23" s="1"/>
  <c r="BL360" i="21"/>
  <c r="BK383" i="21"/>
  <c r="BK369" i="21"/>
  <c r="BS357" i="21"/>
  <c r="BJ267" i="21"/>
  <c r="BL69" i="23" s="1"/>
  <c r="BJ340" i="21"/>
  <c r="BL75" i="23" s="1"/>
  <c r="BL255" i="21"/>
  <c r="BK278" i="21"/>
  <c r="BK264" i="21"/>
  <c r="BS252" i="21"/>
  <c r="BI150" i="21"/>
  <c r="BJ235" i="21"/>
  <c r="BL63" i="23" s="1"/>
  <c r="BK173" i="21"/>
  <c r="BK159" i="21"/>
  <c r="BJ57" i="21"/>
  <c r="BL45" i="23" s="1"/>
  <c r="BJ71" i="21"/>
  <c r="BL46" i="23" s="1"/>
  <c r="BI45" i="21"/>
  <c r="BW13" i="21"/>
  <c r="BK434" i="21"/>
  <c r="BM88" i="23" s="1"/>
  <c r="BK119" i="21"/>
  <c r="BM52" i="23" s="1"/>
  <c r="BK224" i="21"/>
  <c r="BM64" i="23" s="1"/>
  <c r="BT432" i="21"/>
  <c r="BT222" i="21"/>
  <c r="BT537" i="21"/>
  <c r="BT327" i="21"/>
  <c r="BT117" i="21"/>
  <c r="BL428" i="21"/>
  <c r="BL113" i="21"/>
  <c r="BL218" i="21"/>
  <c r="BL533" i="21"/>
  <c r="BL323" i="21"/>
  <c r="BL313" i="21"/>
  <c r="BL312" i="21"/>
  <c r="BL209" i="21"/>
  <c r="BL208" i="21"/>
  <c r="BL314" i="21"/>
  <c r="BL206" i="21"/>
  <c r="BL311" i="21"/>
  <c r="BL207" i="21"/>
  <c r="BK68" i="21"/>
  <c r="BL413" i="21"/>
  <c r="BL308" i="21"/>
  <c r="BL98" i="21"/>
  <c r="BL518" i="21"/>
  <c r="BK539" i="21"/>
  <c r="BM100" i="23" s="1"/>
  <c r="BK329" i="21"/>
  <c r="BM76" i="23" s="1"/>
  <c r="BL212" i="21"/>
  <c r="BL422" i="21"/>
  <c r="BL317" i="21"/>
  <c r="BL527" i="21"/>
  <c r="BL107" i="21"/>
  <c r="BL524" i="21"/>
  <c r="BL521" i="21"/>
  <c r="BL522" i="21"/>
  <c r="BL523" i="21"/>
  <c r="BL419" i="21"/>
  <c r="BL417" i="21"/>
  <c r="BL416" i="21"/>
  <c r="BL418" i="21"/>
  <c r="BK319" i="21"/>
  <c r="BK529" i="21"/>
  <c r="BK424" i="21"/>
  <c r="BK214" i="21"/>
  <c r="BK109" i="21"/>
  <c r="BK130" i="21" s="1"/>
  <c r="BM51" i="23" s="1"/>
  <c r="BL485" i="21"/>
  <c r="BL380" i="21"/>
  <c r="BL275" i="21"/>
  <c r="BL482" i="21"/>
  <c r="BL377" i="21"/>
  <c r="BL272" i="21"/>
  <c r="BL483" i="21"/>
  <c r="BL484" i="21"/>
  <c r="BL379" i="21"/>
  <c r="BL274" i="21"/>
  <c r="BL378" i="21"/>
  <c r="BL273" i="21"/>
  <c r="BJ147" i="21"/>
  <c r="BJ42" i="21"/>
  <c r="BK54" i="21"/>
  <c r="BV511" i="21" l="1" a="1"/>
  <c r="BV511" i="21" s="1"/>
  <c r="BV510" i="21" a="1"/>
  <c r="BV510" i="21" s="1"/>
  <c r="BV509" i="21" a="1"/>
  <c r="BV509" i="21" s="1"/>
  <c r="BV516" i="21" a="1"/>
  <c r="BV516" i="21" s="1"/>
  <c r="BV508" i="21" a="1"/>
  <c r="BV508" i="21" s="1"/>
  <c r="BV514" i="21" a="1"/>
  <c r="BV514" i="21" s="1"/>
  <c r="BV513" i="21" a="1"/>
  <c r="BV513" i="21" s="1"/>
  <c r="BV515" i="21" a="1"/>
  <c r="BV515" i="21" s="1"/>
  <c r="BV512" i="21" a="1"/>
  <c r="BV512" i="21" s="1"/>
  <c r="BV455" i="21" a="1"/>
  <c r="BV455" i="21" s="1"/>
  <c r="BV507" i="21" a="1"/>
  <c r="BV507" i="21" s="1"/>
  <c r="BV460" i="21" a="1"/>
  <c r="BV460" i="21" s="1"/>
  <c r="BV454" i="21" a="1"/>
  <c r="BV454" i="21" s="1"/>
  <c r="BV459" i="21" a="1"/>
  <c r="BV459" i="21" s="1"/>
  <c r="BV453" i="21" a="1"/>
  <c r="BV453" i="21" s="1"/>
  <c r="BV458" i="21" a="1"/>
  <c r="BV458" i="21" s="1"/>
  <c r="BV457" i="21" a="1"/>
  <c r="BV457" i="21" s="1"/>
  <c r="BV456" i="21" a="1"/>
  <c r="BV456" i="21" s="1"/>
  <c r="BV410" i="21" a="1"/>
  <c r="BV410" i="21" s="1"/>
  <c r="BV402" i="21" a="1"/>
  <c r="BV402" i="21" s="1"/>
  <c r="BV409" i="21" a="1"/>
  <c r="BV409" i="21" s="1"/>
  <c r="BV408" i="21" a="1"/>
  <c r="BV408" i="21" s="1"/>
  <c r="BV407" i="21" a="1"/>
  <c r="BV407" i="21" s="1"/>
  <c r="BV452" i="21" a="1"/>
  <c r="BV452" i="21" s="1"/>
  <c r="BV405" i="21" a="1"/>
  <c r="BV405" i="21" s="1"/>
  <c r="BV403" i="21" a="1"/>
  <c r="BV403" i="21" s="1"/>
  <c r="BV451" i="21" a="1"/>
  <c r="BV451" i="21" s="1"/>
  <c r="BV354" i="21" a="1"/>
  <c r="BV354" i="21" s="1"/>
  <c r="BV346" i="21" a="1"/>
  <c r="BV346" i="21" s="1"/>
  <c r="BV353" i="21" a="1"/>
  <c r="BV353" i="21" s="1"/>
  <c r="BV352" i="21" a="1"/>
  <c r="BV352" i="21" s="1"/>
  <c r="BV351" i="21" a="1"/>
  <c r="BV351" i="21" s="1"/>
  <c r="BV411" i="21" a="1"/>
  <c r="BV411" i="21" s="1"/>
  <c r="BV406" i="21" a="1"/>
  <c r="BV406" i="21" s="1"/>
  <c r="BV349" i="21" a="1"/>
  <c r="BV349" i="21" s="1"/>
  <c r="BV347" i="21" a="1"/>
  <c r="BV347" i="21" s="1"/>
  <c r="BV404" i="21" a="1"/>
  <c r="BV404" i="21" s="1"/>
  <c r="BV306" i="21" a="1"/>
  <c r="BV306" i="21" s="1"/>
  <c r="BV299" i="21" a="1"/>
  <c r="BV299" i="21" s="1"/>
  <c r="BV305" i="21" a="1"/>
  <c r="BV305" i="21" s="1"/>
  <c r="BV298" i="21" a="1"/>
  <c r="BV298" i="21" s="1"/>
  <c r="BV304" i="21" a="1"/>
  <c r="BV304" i="21" s="1"/>
  <c r="BV297" i="21" a="1"/>
  <c r="BV297" i="21" s="1"/>
  <c r="BV355" i="21" a="1"/>
  <c r="BV355" i="21" s="1"/>
  <c r="BV350" i="21" a="1"/>
  <c r="BV350" i="21" s="1"/>
  <c r="BV302" i="21" a="1"/>
  <c r="BV302" i="21" s="1"/>
  <c r="BV303" i="21" a="1"/>
  <c r="BV303" i="21" s="1"/>
  <c r="BV301" i="21" a="1"/>
  <c r="BV301" i="21" s="1"/>
  <c r="BV250" i="21" a="1"/>
  <c r="BV250" i="21" s="1"/>
  <c r="BV244" i="21" a="1"/>
  <c r="BV244" i="21" s="1"/>
  <c r="BV300" i="21" a="1"/>
  <c r="BV300" i="21" s="1"/>
  <c r="BV249" i="21" a="1"/>
  <c r="BV249" i="21" s="1"/>
  <c r="BV243" i="21" a="1"/>
  <c r="BV243" i="21" s="1"/>
  <c r="BV242" i="21" a="1"/>
  <c r="BV242" i="21" s="1"/>
  <c r="BV348" i="21" a="1"/>
  <c r="BV348" i="21" s="1"/>
  <c r="BV247" i="21" a="1"/>
  <c r="BV247" i="21" s="1"/>
  <c r="BV245" i="21" a="1"/>
  <c r="BV245" i="21" s="1"/>
  <c r="BV201" i="21" a="1"/>
  <c r="BV201" i="21" s="1"/>
  <c r="BV194" i="21" a="1"/>
  <c r="BV194" i="21" s="1"/>
  <c r="BV241" i="21" a="1"/>
  <c r="BV241" i="21" s="1"/>
  <c r="BV200" i="21" a="1"/>
  <c r="BV200" i="21" s="1"/>
  <c r="BV193" i="21" a="1"/>
  <c r="BV193" i="21" s="1"/>
  <c r="BV145" i="21" a="1"/>
  <c r="BV145" i="21" s="1"/>
  <c r="BV137" i="21" a="1"/>
  <c r="BV137" i="21" s="1"/>
  <c r="BV199" i="21" a="1"/>
  <c r="BV199" i="21" s="1"/>
  <c r="BV192" i="21" a="1"/>
  <c r="BV192" i="21" s="1"/>
  <c r="BV167" i="21"/>
  <c r="BV169" i="21"/>
  <c r="BV171" i="21"/>
  <c r="BV144" i="21" a="1"/>
  <c r="BV144" i="21" s="1"/>
  <c r="BV136" i="21" a="1"/>
  <c r="BV136" i="21" s="1"/>
  <c r="BV198" i="21" a="1"/>
  <c r="BV198" i="21" s="1"/>
  <c r="BV143" i="21" a="1"/>
  <c r="BV143" i="21" s="1"/>
  <c r="BV197" i="21" a="1"/>
  <c r="BV197" i="21" s="1"/>
  <c r="BV142" i="21" a="1"/>
  <c r="BV142" i="21" s="1"/>
  <c r="BV196" i="21" a="1"/>
  <c r="BV196" i="21" s="1"/>
  <c r="BV248" i="21" a="1"/>
  <c r="BV248" i="21" s="1"/>
  <c r="BV168" i="21"/>
  <c r="BV170" i="21"/>
  <c r="BV140" i="21" a="1"/>
  <c r="BV140" i="21" s="1"/>
  <c r="BV195" i="21" a="1"/>
  <c r="BV195" i="21" s="1"/>
  <c r="BV92" i="21" a="1"/>
  <c r="BV92" i="21" s="1"/>
  <c r="BV87" i="21" a="1"/>
  <c r="BV87" i="21" s="1"/>
  <c r="BV40" i="21" a="1"/>
  <c r="BV40" i="21" s="1"/>
  <c r="BV33" i="21" a="1"/>
  <c r="BV33" i="21" s="1"/>
  <c r="BV141" i="21" a="1"/>
  <c r="BV141" i="21" s="1"/>
  <c r="BV91" i="21" a="1"/>
  <c r="BV91" i="21" s="1"/>
  <c r="BV39" i="21" a="1"/>
  <c r="BV39" i="21" s="1"/>
  <c r="BV32" i="21" a="1"/>
  <c r="BV32" i="21" s="1"/>
  <c r="BV139" i="21" a="1"/>
  <c r="BV139" i="21" s="1"/>
  <c r="BV96" i="21" a="1"/>
  <c r="BV96" i="21" s="1"/>
  <c r="BV90" i="21" a="1"/>
  <c r="BV90" i="21" s="1"/>
  <c r="BV31" i="21" a="1"/>
  <c r="BV31" i="21" s="1"/>
  <c r="BV138" i="21" a="1"/>
  <c r="BV138" i="21" s="1"/>
  <c r="BV95" i="21" a="1"/>
  <c r="BV95" i="21" s="1"/>
  <c r="BV38" i="21" a="1"/>
  <c r="BV38" i="21" s="1"/>
  <c r="BV37" i="21" a="1"/>
  <c r="BV37" i="21" s="1"/>
  <c r="BV246" i="21" a="1"/>
  <c r="BV246" i="21" s="1"/>
  <c r="BV94" i="21" a="1"/>
  <c r="BV94" i="21" s="1"/>
  <c r="BV89" i="21" a="1"/>
  <c r="BV89" i="21" s="1"/>
  <c r="BV88" i="21" a="1"/>
  <c r="BV88" i="21" s="1"/>
  <c r="BV36" i="21" a="1"/>
  <c r="BV36" i="21" s="1"/>
  <c r="BV35" i="21" a="1"/>
  <c r="BV35" i="21" s="1"/>
  <c r="BV34" i="21" a="1"/>
  <c r="BV34" i="21" s="1"/>
  <c r="BV93" i="21" a="1"/>
  <c r="BV93" i="21" s="1"/>
  <c r="BV276" i="21"/>
  <c r="BV210" i="21"/>
  <c r="BV420" i="21"/>
  <c r="BV315" i="21"/>
  <c r="BV66" i="21"/>
  <c r="BV105" i="21"/>
  <c r="BV486" i="21"/>
  <c r="BV525" i="21"/>
  <c r="BV381" i="21"/>
  <c r="BV260" i="21" a="1"/>
  <c r="BV260" i="21" s="1"/>
  <c r="BV470" i="21" a="1"/>
  <c r="BV470" i="21" s="1"/>
  <c r="BV262" i="21" a="1"/>
  <c r="BV262" i="21" s="1"/>
  <c r="BV156" i="21" a="1"/>
  <c r="BV156" i="21" s="1"/>
  <c r="BV472" i="21" a="1"/>
  <c r="BV472" i="21" s="1"/>
  <c r="BV50" i="21" a="1"/>
  <c r="BV50" i="21" s="1"/>
  <c r="BV261" i="21" a="1"/>
  <c r="BV261" i="21" s="1"/>
  <c r="BV51" i="21" a="1"/>
  <c r="BV51" i="21" s="1"/>
  <c r="BV365" i="21" a="1"/>
  <c r="BV365" i="21" s="1"/>
  <c r="BV52" i="21" a="1"/>
  <c r="BV52" i="21" s="1"/>
  <c r="BV366" i="21" a="1"/>
  <c r="BV366" i="21" s="1"/>
  <c r="BV157" i="21" a="1"/>
  <c r="BV157" i="21" s="1"/>
  <c r="BV367" i="21" a="1"/>
  <c r="BV367" i="21" s="1"/>
  <c r="BV155" i="21" a="1"/>
  <c r="BV155" i="21" s="1"/>
  <c r="BV104" i="21"/>
  <c r="BV64" i="21"/>
  <c r="BV103" i="21"/>
  <c r="BV63" i="21"/>
  <c r="BV102" i="21"/>
  <c r="BV62" i="21"/>
  <c r="BV101" i="21"/>
  <c r="BV65" i="21"/>
  <c r="BW22" i="21"/>
  <c r="BW260" i="21" s="1" a="1"/>
  <c r="BW260" i="21" s="1"/>
  <c r="BN68" i="23"/>
  <c r="BN92" i="23"/>
  <c r="BN80" i="23"/>
  <c r="BV536" i="21"/>
  <c r="BV534" i="21"/>
  <c r="BV114" i="21"/>
  <c r="BV204" i="21"/>
  <c r="BV203" i="21"/>
  <c r="BV221" i="21"/>
  <c r="BV219" i="21"/>
  <c r="BV519" i="21"/>
  <c r="BV535" i="21"/>
  <c r="BV116" i="21"/>
  <c r="BV324" i="21"/>
  <c r="BV220" i="21"/>
  <c r="BV326" i="21"/>
  <c r="BV325" i="21"/>
  <c r="BV430" i="21"/>
  <c r="BV429" i="21"/>
  <c r="BV115" i="21"/>
  <c r="BV431" i="21"/>
  <c r="BV99" i="21"/>
  <c r="BV414" i="21"/>
  <c r="BW14" i="21"/>
  <c r="BY78" i="23"/>
  <c r="BY54" i="23"/>
  <c r="BY90" i="23"/>
  <c r="BY66" i="23"/>
  <c r="BY42" i="23"/>
  <c r="BV309" i="21"/>
  <c r="BK56" i="23"/>
  <c r="BK44" i="23"/>
  <c r="BL93" i="23"/>
  <c r="BK162" i="21"/>
  <c r="BM57" i="23" s="1"/>
  <c r="BK281" i="21"/>
  <c r="BM70" i="23" s="1"/>
  <c r="BK386" i="21"/>
  <c r="BM82" i="23" s="1"/>
  <c r="BK176" i="21"/>
  <c r="BM58" i="23" s="1"/>
  <c r="BK491" i="21"/>
  <c r="BM94" i="23" s="1"/>
  <c r="BK550" i="21"/>
  <c r="BM99" i="23" s="1"/>
  <c r="BK477" i="21"/>
  <c r="BM93" i="23" s="1"/>
  <c r="BM465" i="21"/>
  <c r="BL488" i="21"/>
  <c r="BL474" i="21"/>
  <c r="BT462" i="21"/>
  <c r="BK372" i="21"/>
  <c r="BK445" i="21"/>
  <c r="BM87" i="23" s="1"/>
  <c r="BM360" i="21"/>
  <c r="BL383" i="21"/>
  <c r="BL369" i="21"/>
  <c r="BT357" i="21"/>
  <c r="BK267" i="21"/>
  <c r="BM69" i="23" s="1"/>
  <c r="BK340" i="21"/>
  <c r="BM75" i="23" s="1"/>
  <c r="BM255" i="21"/>
  <c r="BL278" i="21"/>
  <c r="BL264" i="21"/>
  <c r="BT252" i="21"/>
  <c r="BK235" i="21"/>
  <c r="BM63" i="23" s="1"/>
  <c r="BJ150" i="21"/>
  <c r="BL173" i="21"/>
  <c r="BL159" i="21"/>
  <c r="BK57" i="21"/>
  <c r="BM45" i="23" s="1"/>
  <c r="BK71" i="21"/>
  <c r="BM46" i="23" s="1"/>
  <c r="BJ45" i="21"/>
  <c r="BX13" i="21"/>
  <c r="BL224" i="21"/>
  <c r="BN64" i="23" s="1"/>
  <c r="BL329" i="21"/>
  <c r="BN76" i="23" s="1"/>
  <c r="BL539" i="21"/>
  <c r="BN100" i="23" s="1"/>
  <c r="BL434" i="21"/>
  <c r="BN88" i="23" s="1"/>
  <c r="BM218" i="21"/>
  <c r="BM323" i="21"/>
  <c r="BM428" i="21"/>
  <c r="BM113" i="21"/>
  <c r="BM533" i="21"/>
  <c r="BU432" i="21"/>
  <c r="BU222" i="21"/>
  <c r="BU537" i="21"/>
  <c r="BU327" i="21"/>
  <c r="BU117" i="21"/>
  <c r="BM314" i="21"/>
  <c r="BM312" i="21"/>
  <c r="BM313" i="21"/>
  <c r="BM209" i="21"/>
  <c r="BM311" i="21"/>
  <c r="BM206" i="21"/>
  <c r="BM208" i="21"/>
  <c r="BM207" i="21"/>
  <c r="BL68" i="21"/>
  <c r="BM98" i="21"/>
  <c r="BM413" i="21"/>
  <c r="BM518" i="21"/>
  <c r="BM308" i="21"/>
  <c r="BL119" i="21"/>
  <c r="BN52" i="23" s="1"/>
  <c r="BM212" i="21"/>
  <c r="BM422" i="21"/>
  <c r="BM317" i="21"/>
  <c r="BM527" i="21"/>
  <c r="BM107" i="21"/>
  <c r="BM524" i="21"/>
  <c r="BM523" i="21"/>
  <c r="BM522" i="21"/>
  <c r="BM521" i="21"/>
  <c r="BM419" i="21"/>
  <c r="BM418" i="21"/>
  <c r="BM416" i="21"/>
  <c r="BM417" i="21"/>
  <c r="BL424" i="21"/>
  <c r="BL529" i="21"/>
  <c r="BL319" i="21"/>
  <c r="BL340" i="21" s="1"/>
  <c r="BN75" i="23" s="1"/>
  <c r="BL214" i="21"/>
  <c r="BL109" i="21"/>
  <c r="BL130" i="21" s="1"/>
  <c r="BN51" i="23" s="1"/>
  <c r="BM482" i="21"/>
  <c r="BM377" i="21"/>
  <c r="BM272" i="21"/>
  <c r="BM275" i="21"/>
  <c r="BM483" i="21"/>
  <c r="BM484" i="21"/>
  <c r="BM379" i="21"/>
  <c r="BM274" i="21"/>
  <c r="BM380" i="21"/>
  <c r="BM485" i="21"/>
  <c r="BM378" i="21"/>
  <c r="BM273" i="21"/>
  <c r="BK147" i="21"/>
  <c r="BK42" i="21"/>
  <c r="BL54" i="21"/>
  <c r="BW509" i="21" l="1" a="1"/>
  <c r="BW509" i="21" s="1"/>
  <c r="BW516" i="21" a="1"/>
  <c r="BW516" i="21" s="1"/>
  <c r="BW508" i="21" a="1"/>
  <c r="BW508" i="21" s="1"/>
  <c r="BW515" i="21" a="1"/>
  <c r="BW515" i="21" s="1"/>
  <c r="BW507" i="21" a="1"/>
  <c r="BW507" i="21" s="1"/>
  <c r="BW514" i="21" a="1"/>
  <c r="BW514" i="21" s="1"/>
  <c r="BW512" i="21" a="1"/>
  <c r="BW512" i="21" s="1"/>
  <c r="BW511" i="21" a="1"/>
  <c r="BW511" i="21" s="1"/>
  <c r="BW510" i="21" a="1"/>
  <c r="BW510" i="21" s="1"/>
  <c r="BW513" i="21" a="1"/>
  <c r="BW513" i="21" s="1"/>
  <c r="BW458" i="21" a="1"/>
  <c r="BW458" i="21" s="1"/>
  <c r="BW451" i="21" a="1"/>
  <c r="BW451" i="21" s="1"/>
  <c r="BW457" i="21" a="1"/>
  <c r="BW457" i="21" s="1"/>
  <c r="BW455" i="21" a="1"/>
  <c r="BW455" i="21" s="1"/>
  <c r="BW460" i="21" a="1"/>
  <c r="BW460" i="21" s="1"/>
  <c r="BW459" i="21" a="1"/>
  <c r="BW459" i="21" s="1"/>
  <c r="BW456" i="21" a="1"/>
  <c r="BW456" i="21" s="1"/>
  <c r="BW454" i="21" a="1"/>
  <c r="BW454" i="21" s="1"/>
  <c r="BW407" i="21" a="1"/>
  <c r="BW407" i="21" s="1"/>
  <c r="BW453" i="21" a="1"/>
  <c r="BW453" i="21" s="1"/>
  <c r="BW406" i="21" a="1"/>
  <c r="BW406" i="21" s="1"/>
  <c r="BW452" i="21" a="1"/>
  <c r="BW452" i="21" s="1"/>
  <c r="BW405" i="21" a="1"/>
  <c r="BW405" i="21" s="1"/>
  <c r="BW410" i="21" a="1"/>
  <c r="BW410" i="21" s="1"/>
  <c r="BW403" i="21" a="1"/>
  <c r="BW403" i="21" s="1"/>
  <c r="BW411" i="21" a="1"/>
  <c r="BW411" i="21" s="1"/>
  <c r="BW409" i="21" a="1"/>
  <c r="BW409" i="21" s="1"/>
  <c r="BW352" i="21" a="1"/>
  <c r="BW352" i="21" s="1"/>
  <c r="BW408" i="21" a="1"/>
  <c r="BW408" i="21" s="1"/>
  <c r="BW351" i="21" a="1"/>
  <c r="BW351" i="21" s="1"/>
  <c r="BW404" i="21" a="1"/>
  <c r="BW404" i="21" s="1"/>
  <c r="BW350" i="21" a="1"/>
  <c r="BW350" i="21" s="1"/>
  <c r="BW402" i="21" a="1"/>
  <c r="BW402" i="21" s="1"/>
  <c r="BW349" i="21" a="1"/>
  <c r="BW349" i="21" s="1"/>
  <c r="BW355" i="21" a="1"/>
  <c r="BW355" i="21" s="1"/>
  <c r="BW347" i="21" a="1"/>
  <c r="BW347" i="21" s="1"/>
  <c r="BW354" i="21" a="1"/>
  <c r="BW354" i="21" s="1"/>
  <c r="BW303" i="21" a="1"/>
  <c r="BW303" i="21" s="1"/>
  <c r="BW353" i="21" a="1"/>
  <c r="BW353" i="21" s="1"/>
  <c r="BW302" i="21" a="1"/>
  <c r="BW302" i="21" s="1"/>
  <c r="BW348" i="21" a="1"/>
  <c r="BW348" i="21" s="1"/>
  <c r="BW301" i="21" a="1"/>
  <c r="BW301" i="21" s="1"/>
  <c r="BW346" i="21" a="1"/>
  <c r="BW346" i="21" s="1"/>
  <c r="BW300" i="21" a="1"/>
  <c r="BW300" i="21" s="1"/>
  <c r="BW306" i="21" a="1"/>
  <c r="BW306" i="21" s="1"/>
  <c r="BW298" i="21" a="1"/>
  <c r="BW298" i="21" s="1"/>
  <c r="BW297" i="21" a="1"/>
  <c r="BW297" i="21" s="1"/>
  <c r="BW249" i="21" a="1"/>
  <c r="BW249" i="21" s="1"/>
  <c r="BW241" i="21" a="1"/>
  <c r="BW241" i="21" s="1"/>
  <c r="BW248" i="21" a="1"/>
  <c r="BW248" i="21" s="1"/>
  <c r="BW247" i="21" a="1"/>
  <c r="BW247" i="21" s="1"/>
  <c r="BW305" i="21" a="1"/>
  <c r="BW305" i="21" s="1"/>
  <c r="BW246" i="21" a="1"/>
  <c r="BW246" i="21" s="1"/>
  <c r="BW304" i="21" a="1"/>
  <c r="BW304" i="21" s="1"/>
  <c r="BW299" i="21" a="1"/>
  <c r="BW299" i="21" s="1"/>
  <c r="BW244" i="21" a="1"/>
  <c r="BW244" i="21" s="1"/>
  <c r="BW198" i="21" a="1"/>
  <c r="BW198" i="21" s="1"/>
  <c r="BW197" i="21" a="1"/>
  <c r="BW197" i="21" s="1"/>
  <c r="BW143" i="21" a="1"/>
  <c r="BW143" i="21" s="1"/>
  <c r="BW250" i="21" a="1"/>
  <c r="BW250" i="21" s="1"/>
  <c r="BW196" i="21" a="1"/>
  <c r="BW196" i="21" s="1"/>
  <c r="BW142" i="21" a="1"/>
  <c r="BW142" i="21" s="1"/>
  <c r="BW245" i="21" a="1"/>
  <c r="BW245" i="21" s="1"/>
  <c r="BW195" i="21" a="1"/>
  <c r="BW195" i="21" s="1"/>
  <c r="BW167" i="21"/>
  <c r="BW169" i="21"/>
  <c r="BW171" i="21"/>
  <c r="BW141" i="21" a="1"/>
  <c r="BW141" i="21" s="1"/>
  <c r="BW243" i="21" a="1"/>
  <c r="BW243" i="21" s="1"/>
  <c r="BW194" i="21" a="1"/>
  <c r="BW194" i="21" s="1"/>
  <c r="BW140" i="21" a="1"/>
  <c r="BW140" i="21" s="1"/>
  <c r="BW242" i="21" a="1"/>
  <c r="BW242" i="21" s="1"/>
  <c r="BW201" i="21" a="1"/>
  <c r="BW201" i="21" s="1"/>
  <c r="BW200" i="21" a="1"/>
  <c r="BW200" i="21" s="1"/>
  <c r="BW193" i="21" a="1"/>
  <c r="BW193" i="21" s="1"/>
  <c r="BW138" i="21" a="1"/>
  <c r="BW138" i="21" s="1"/>
  <c r="BW137" i="21" a="1"/>
  <c r="BW137" i="21" s="1"/>
  <c r="BW94" i="21" a="1"/>
  <c r="BW94" i="21" s="1"/>
  <c r="BW88" i="21" a="1"/>
  <c r="BW88" i="21" s="1"/>
  <c r="BW136" i="21" a="1"/>
  <c r="BW136" i="21" s="1"/>
  <c r="BW38" i="21" a="1"/>
  <c r="BW38" i="21" s="1"/>
  <c r="BW168" i="21"/>
  <c r="BW93" i="21" a="1"/>
  <c r="BW93" i="21" s="1"/>
  <c r="BW87" i="21" a="1"/>
  <c r="BW87" i="21" s="1"/>
  <c r="BW37" i="21" a="1"/>
  <c r="BW37" i="21" s="1"/>
  <c r="BW92" i="21" a="1"/>
  <c r="BW92" i="21" s="1"/>
  <c r="BW36" i="21" a="1"/>
  <c r="BW36" i="21" s="1"/>
  <c r="BW34" i="21" a="1"/>
  <c r="BW34" i="21" s="1"/>
  <c r="BW91" i="21" a="1"/>
  <c r="BW91" i="21" s="1"/>
  <c r="BW35" i="21" a="1"/>
  <c r="BW35" i="21" s="1"/>
  <c r="BW170" i="21"/>
  <c r="BW145" i="21" a="1"/>
  <c r="BW145" i="21" s="1"/>
  <c r="BW96" i="21" a="1"/>
  <c r="BW96" i="21" s="1"/>
  <c r="BW90" i="21" a="1"/>
  <c r="BW90" i="21" s="1"/>
  <c r="BW199" i="21" a="1"/>
  <c r="BW199" i="21" s="1"/>
  <c r="BW144" i="21" a="1"/>
  <c r="BW144" i="21" s="1"/>
  <c r="BW33" i="21" a="1"/>
  <c r="BW33" i="21" s="1"/>
  <c r="BW95" i="21" a="1"/>
  <c r="BW95" i="21" s="1"/>
  <c r="BW89" i="21" a="1"/>
  <c r="BW89" i="21" s="1"/>
  <c r="BW139" i="21" a="1"/>
  <c r="BW139" i="21" s="1"/>
  <c r="BW40" i="21" a="1"/>
  <c r="BW40" i="21" s="1"/>
  <c r="BW192" i="21" a="1"/>
  <c r="BW192" i="21" s="1"/>
  <c r="BW31" i="21" a="1"/>
  <c r="BW31" i="21" s="1"/>
  <c r="BW39" i="21" a="1"/>
  <c r="BW39" i="21" s="1"/>
  <c r="BW32" i="21" a="1"/>
  <c r="BW32" i="21" s="1"/>
  <c r="BW276" i="21"/>
  <c r="BW105" i="21"/>
  <c r="BW315" i="21"/>
  <c r="BW210" i="21"/>
  <c r="BW381" i="21"/>
  <c r="BW486" i="21"/>
  <c r="BW525" i="21"/>
  <c r="BW66" i="21"/>
  <c r="BW420" i="21"/>
  <c r="BW51" i="21" a="1"/>
  <c r="BW51" i="21" s="1"/>
  <c r="BW156" i="21" a="1"/>
  <c r="BW156" i="21" s="1"/>
  <c r="BW52" i="21" a="1"/>
  <c r="BW52" i="21" s="1"/>
  <c r="BW470" i="21" a="1"/>
  <c r="BW470" i="21" s="1"/>
  <c r="BW366" i="21" a="1"/>
  <c r="BW366" i="21" s="1"/>
  <c r="BW472" i="21" a="1"/>
  <c r="BW472" i="21" s="1"/>
  <c r="BW157" i="21" a="1"/>
  <c r="BW157" i="21" s="1"/>
  <c r="BW367" i="21" a="1"/>
  <c r="BW367" i="21" s="1"/>
  <c r="BW365" i="21" a="1"/>
  <c r="BW365" i="21" s="1"/>
  <c r="BW471" i="21" a="1"/>
  <c r="BW471" i="21" s="1"/>
  <c r="BW155" i="21" a="1"/>
  <c r="BW155" i="21" s="1"/>
  <c r="BW262" i="21" a="1"/>
  <c r="BW262" i="21" s="1"/>
  <c r="BW261" i="21" a="1"/>
  <c r="BW261" i="21" s="1"/>
  <c r="BW50" i="21" a="1"/>
  <c r="BW50" i="21" s="1"/>
  <c r="BW64" i="21"/>
  <c r="BW104" i="21"/>
  <c r="BW63" i="21"/>
  <c r="BW103" i="21"/>
  <c r="BW62" i="21"/>
  <c r="BW102" i="21"/>
  <c r="BW101" i="21"/>
  <c r="BW65" i="21"/>
  <c r="BX22" i="21"/>
  <c r="BX155" i="21" s="1" a="1"/>
  <c r="BX155" i="21" s="1"/>
  <c r="BO92" i="23"/>
  <c r="BO68" i="23"/>
  <c r="BO80" i="23"/>
  <c r="BW221" i="21"/>
  <c r="BW431" i="21"/>
  <c r="BW114" i="21"/>
  <c r="BW99" i="21"/>
  <c r="BW325" i="21"/>
  <c r="BW535" i="21"/>
  <c r="BW324" i="21"/>
  <c r="BW204" i="21"/>
  <c r="BW430" i="21"/>
  <c r="BW116" i="21"/>
  <c r="BW203" i="21"/>
  <c r="BW519" i="21"/>
  <c r="BX14" i="21"/>
  <c r="BZ78" i="23"/>
  <c r="BZ90" i="23"/>
  <c r="BZ66" i="23"/>
  <c r="BZ42" i="23"/>
  <c r="BZ54" i="23"/>
  <c r="BW219" i="21"/>
  <c r="BW220" i="21"/>
  <c r="BW536" i="21"/>
  <c r="BW429" i="21"/>
  <c r="BW115" i="21"/>
  <c r="BW309" i="21"/>
  <c r="BW534" i="21"/>
  <c r="BW326" i="21"/>
  <c r="BW414" i="21"/>
  <c r="BL56" i="23"/>
  <c r="BM81" i="23"/>
  <c r="BL44" i="23"/>
  <c r="BL162" i="21"/>
  <c r="BN57" i="23" s="1"/>
  <c r="BL176" i="21"/>
  <c r="BN58" i="23" s="1"/>
  <c r="BL281" i="21"/>
  <c r="BN70" i="23" s="1"/>
  <c r="BL386" i="21"/>
  <c r="BN82" i="23" s="1"/>
  <c r="BL491" i="21"/>
  <c r="BN94" i="23" s="1"/>
  <c r="BL550" i="21"/>
  <c r="BN99" i="23" s="1"/>
  <c r="BL477" i="21"/>
  <c r="BN465" i="21"/>
  <c r="BM488" i="21"/>
  <c r="BM474" i="21"/>
  <c r="BU462" i="21"/>
  <c r="BL445" i="21"/>
  <c r="BN87" i="23" s="1"/>
  <c r="BL372" i="21"/>
  <c r="BN81" i="23" s="1"/>
  <c r="BN360" i="21"/>
  <c r="BM383" i="21"/>
  <c r="BM369" i="21"/>
  <c r="BU357" i="21"/>
  <c r="BL267" i="21"/>
  <c r="BN69" i="23" s="1"/>
  <c r="BN255" i="21"/>
  <c r="BM278" i="21"/>
  <c r="BM264" i="21"/>
  <c r="BU252" i="21"/>
  <c r="BK150" i="21"/>
  <c r="BL235" i="21"/>
  <c r="BN63" i="23" s="1"/>
  <c r="BM173" i="21"/>
  <c r="BM159" i="21"/>
  <c r="BL71" i="21"/>
  <c r="BN46" i="23" s="1"/>
  <c r="BL57" i="21"/>
  <c r="BN45" i="23" s="1"/>
  <c r="BK45" i="21"/>
  <c r="BY13" i="21"/>
  <c r="BM224" i="21"/>
  <c r="BO64" i="23" s="1"/>
  <c r="BM434" i="21"/>
  <c r="BO88" i="23" s="1"/>
  <c r="BM119" i="21"/>
  <c r="BO52" i="23" s="1"/>
  <c r="BM539" i="21"/>
  <c r="BO100" i="23" s="1"/>
  <c r="BM329" i="21"/>
  <c r="BO76" i="23" s="1"/>
  <c r="BV432" i="21"/>
  <c r="BV222" i="21"/>
  <c r="BV537" i="21"/>
  <c r="BV327" i="21"/>
  <c r="BV117" i="21"/>
  <c r="BN218" i="21"/>
  <c r="BN428" i="21"/>
  <c r="BN323" i="21"/>
  <c r="BN533" i="21"/>
  <c r="BN113" i="21"/>
  <c r="BN314" i="21"/>
  <c r="BN312" i="21"/>
  <c r="BN313" i="21"/>
  <c r="BN209" i="21"/>
  <c r="BN311" i="21"/>
  <c r="BN208" i="21"/>
  <c r="BN207" i="21"/>
  <c r="BN206" i="21"/>
  <c r="BM68" i="21"/>
  <c r="BN308" i="21"/>
  <c r="BN518" i="21"/>
  <c r="BN98" i="21"/>
  <c r="BN413" i="21"/>
  <c r="BN212" i="21"/>
  <c r="BN422" i="21"/>
  <c r="BN317" i="21"/>
  <c r="BN527" i="21"/>
  <c r="BN107" i="21"/>
  <c r="BN521" i="21"/>
  <c r="BN523" i="21"/>
  <c r="BN524" i="21"/>
  <c r="BN522" i="21"/>
  <c r="BN417" i="21"/>
  <c r="BN416" i="21"/>
  <c r="BN419" i="21"/>
  <c r="BN418" i="21"/>
  <c r="BM529" i="21"/>
  <c r="BM550" i="21" s="1"/>
  <c r="BO99" i="23" s="1"/>
  <c r="BM424" i="21"/>
  <c r="BM319" i="21"/>
  <c r="BM214" i="21"/>
  <c r="BM109" i="21"/>
  <c r="BM130" i="21" s="1"/>
  <c r="BO51" i="23" s="1"/>
  <c r="BN483" i="21"/>
  <c r="BN484" i="21"/>
  <c r="BN379" i="21"/>
  <c r="BN274" i="21"/>
  <c r="BN377" i="21"/>
  <c r="BN482" i="21"/>
  <c r="BN485" i="21"/>
  <c r="BN378" i="21"/>
  <c r="BN273" i="21"/>
  <c r="BN272" i="21"/>
  <c r="BN380" i="21"/>
  <c r="BN275" i="21"/>
  <c r="BL147" i="21"/>
  <c r="BL42" i="21"/>
  <c r="BM54" i="21"/>
  <c r="BX515" i="21" l="1" a="1"/>
  <c r="BX515" i="21" s="1"/>
  <c r="BX507" i="21" a="1"/>
  <c r="BX507" i="21" s="1"/>
  <c r="BX514" i="21" a="1"/>
  <c r="BX514" i="21" s="1"/>
  <c r="BX513" i="21" a="1"/>
  <c r="BX513" i="21" s="1"/>
  <c r="BX512" i="21" a="1"/>
  <c r="BX512" i="21" s="1"/>
  <c r="BX510" i="21" a="1"/>
  <c r="BX510" i="21" s="1"/>
  <c r="BX509" i="21" a="1"/>
  <c r="BX509" i="21" s="1"/>
  <c r="BX516" i="21" a="1"/>
  <c r="BX516" i="21" s="1"/>
  <c r="BX511" i="21" a="1"/>
  <c r="BX511" i="21" s="1"/>
  <c r="BX454" i="21" a="1"/>
  <c r="BX454" i="21" s="1"/>
  <c r="BX459" i="21" a="1"/>
  <c r="BX459" i="21" s="1"/>
  <c r="BX453" i="21" a="1"/>
  <c r="BX453" i="21" s="1"/>
  <c r="BX508" i="21" a="1"/>
  <c r="BX508" i="21" s="1"/>
  <c r="BX460" i="21" a="1"/>
  <c r="BX460" i="21" s="1"/>
  <c r="BX458" i="21" a="1"/>
  <c r="BX458" i="21" s="1"/>
  <c r="BX457" i="21" a="1"/>
  <c r="BX457" i="21" s="1"/>
  <c r="BX456" i="21" a="1"/>
  <c r="BX456" i="21" s="1"/>
  <c r="BX455" i="21" a="1"/>
  <c r="BX455" i="21" s="1"/>
  <c r="BX452" i="21" a="1"/>
  <c r="BX452" i="21" s="1"/>
  <c r="BX451" i="21" a="1"/>
  <c r="BX451" i="21" s="1"/>
  <c r="BX411" i="21" a="1"/>
  <c r="BX411" i="21" s="1"/>
  <c r="BX405" i="21" a="1"/>
  <c r="BX405" i="21" s="1"/>
  <c r="BX410" i="21" a="1"/>
  <c r="BX410" i="21" s="1"/>
  <c r="BX404" i="21" a="1"/>
  <c r="BX404" i="21" s="1"/>
  <c r="BX403" i="21" a="1"/>
  <c r="BX403" i="21" s="1"/>
  <c r="BX409" i="21" a="1"/>
  <c r="BX409" i="21" s="1"/>
  <c r="BX402" i="21" a="1"/>
  <c r="BX402" i="21" s="1"/>
  <c r="BX407" i="21" a="1"/>
  <c r="BX407" i="21" s="1"/>
  <c r="BX349" i="21" a="1"/>
  <c r="BX349" i="21" s="1"/>
  <c r="BX355" i="21" a="1"/>
  <c r="BX355" i="21" s="1"/>
  <c r="BX348" i="21" a="1"/>
  <c r="BX348" i="21" s="1"/>
  <c r="BX354" i="21" a="1"/>
  <c r="BX354" i="21" s="1"/>
  <c r="BX347" i="21" a="1"/>
  <c r="BX347" i="21" s="1"/>
  <c r="BX353" i="21" a="1"/>
  <c r="BX353" i="21" s="1"/>
  <c r="BX346" i="21" a="1"/>
  <c r="BX346" i="21" s="1"/>
  <c r="BX408" i="21" a="1"/>
  <c r="BX408" i="21" s="1"/>
  <c r="BX406" i="21" a="1"/>
  <c r="BX406" i="21" s="1"/>
  <c r="BX351" i="21" a="1"/>
  <c r="BX351" i="21" s="1"/>
  <c r="BX301" i="21" a="1"/>
  <c r="BX301" i="21" s="1"/>
  <c r="BX300" i="21" a="1"/>
  <c r="BX300" i="21" s="1"/>
  <c r="BX306" i="21" a="1"/>
  <c r="BX306" i="21" s="1"/>
  <c r="BX299" i="21" a="1"/>
  <c r="BX299" i="21" s="1"/>
  <c r="BX305" i="21" a="1"/>
  <c r="BX305" i="21" s="1"/>
  <c r="BX298" i="21" a="1"/>
  <c r="BX298" i="21" s="1"/>
  <c r="BX352" i="21" a="1"/>
  <c r="BX352" i="21" s="1"/>
  <c r="BX350" i="21" a="1"/>
  <c r="BX350" i="21" s="1"/>
  <c r="BX304" i="21" a="1"/>
  <c r="BX304" i="21" s="1"/>
  <c r="BX303" i="21" a="1"/>
  <c r="BX303" i="21" s="1"/>
  <c r="BX247" i="21" a="1"/>
  <c r="BX247" i="21" s="1"/>
  <c r="BX302" i="21" a="1"/>
  <c r="BX302" i="21" s="1"/>
  <c r="BX246" i="21" a="1"/>
  <c r="BX246" i="21" s="1"/>
  <c r="BX297" i="21" a="1"/>
  <c r="BX297" i="21" s="1"/>
  <c r="BX245" i="21" a="1"/>
  <c r="BX245" i="21" s="1"/>
  <c r="BX244" i="21" a="1"/>
  <c r="BX244" i="21" s="1"/>
  <c r="BX250" i="21" a="1"/>
  <c r="BX250" i="21" s="1"/>
  <c r="BX242" i="21" a="1"/>
  <c r="BX242" i="21" s="1"/>
  <c r="BX243" i="21" a="1"/>
  <c r="BX243" i="21" s="1"/>
  <c r="BX201" i="21" a="1"/>
  <c r="BX201" i="21" s="1"/>
  <c r="BX195" i="21" a="1"/>
  <c r="BX195" i="21" s="1"/>
  <c r="BX241" i="21" a="1"/>
  <c r="BX241" i="21" s="1"/>
  <c r="BX200" i="21" a="1"/>
  <c r="BX200" i="21" s="1"/>
  <c r="BX194" i="21" a="1"/>
  <c r="BX194" i="21" s="1"/>
  <c r="BX140" i="21" a="1"/>
  <c r="BX140" i="21" s="1"/>
  <c r="BX193" i="21" a="1"/>
  <c r="BX193" i="21" s="1"/>
  <c r="BX139" i="21" a="1"/>
  <c r="BX139" i="21" s="1"/>
  <c r="BX199" i="21" a="1"/>
  <c r="BX199" i="21" s="1"/>
  <c r="BX192" i="21" a="1"/>
  <c r="BX192" i="21" s="1"/>
  <c r="BX138" i="21" a="1"/>
  <c r="BX138" i="21" s="1"/>
  <c r="BX198" i="21" a="1"/>
  <c r="BX198" i="21" s="1"/>
  <c r="BX167" i="21"/>
  <c r="BX169" i="21"/>
  <c r="BX171" i="21"/>
  <c r="BX145" i="21" a="1"/>
  <c r="BX145" i="21" s="1"/>
  <c r="BX137" i="21" a="1"/>
  <c r="BX137" i="21" s="1"/>
  <c r="BX197" i="21" a="1"/>
  <c r="BX197" i="21" s="1"/>
  <c r="BX249" i="21" a="1"/>
  <c r="BX249" i="21" s="1"/>
  <c r="BX196" i="21" a="1"/>
  <c r="BX196" i="21" s="1"/>
  <c r="BX143" i="21" a="1"/>
  <c r="BX143" i="21" s="1"/>
  <c r="BX96" i="21" a="1"/>
  <c r="BX96" i="21" s="1"/>
  <c r="BX90" i="21" a="1"/>
  <c r="BX90" i="21" s="1"/>
  <c r="BX144" i="21" a="1"/>
  <c r="BX144" i="21" s="1"/>
  <c r="BX89" i="21" a="1"/>
  <c r="BX89" i="21" s="1"/>
  <c r="BX31" i="21" a="1"/>
  <c r="BX31" i="21" s="1"/>
  <c r="BX142" i="21" a="1"/>
  <c r="BX142" i="21" s="1"/>
  <c r="BX95" i="21" a="1"/>
  <c r="BX95" i="21" s="1"/>
  <c r="BX88" i="21" a="1"/>
  <c r="BX88" i="21" s="1"/>
  <c r="BX34" i="21" a="1"/>
  <c r="BX34" i="21" s="1"/>
  <c r="BX168" i="21"/>
  <c r="BX141" i="21" a="1"/>
  <c r="BX141" i="21" s="1"/>
  <c r="BX94" i="21" a="1"/>
  <c r="BX94" i="21" s="1"/>
  <c r="BX40" i="21" a="1"/>
  <c r="BX40" i="21" s="1"/>
  <c r="BX33" i="21" a="1"/>
  <c r="BX33" i="21" s="1"/>
  <c r="BX248" i="21" a="1"/>
  <c r="BX248" i="21" s="1"/>
  <c r="BX136" i="21" a="1"/>
  <c r="BX136" i="21" s="1"/>
  <c r="BX87" i="21" a="1"/>
  <c r="BX87" i="21" s="1"/>
  <c r="BX39" i="21" a="1"/>
  <c r="BX39" i="21" s="1"/>
  <c r="BX32" i="21" a="1"/>
  <c r="BX32" i="21" s="1"/>
  <c r="BX93" i="21" a="1"/>
  <c r="BX93" i="21" s="1"/>
  <c r="BX38" i="21" a="1"/>
  <c r="BX38" i="21" s="1"/>
  <c r="BX170" i="21"/>
  <c r="BX92" i="21" a="1"/>
  <c r="BX92" i="21" s="1"/>
  <c r="BX37" i="21" a="1"/>
  <c r="BX37" i="21" s="1"/>
  <c r="BX91" i="21" a="1"/>
  <c r="BX91" i="21" s="1"/>
  <c r="BX36" i="21" a="1"/>
  <c r="BX36" i="21" s="1"/>
  <c r="BX35" i="21" a="1"/>
  <c r="BX35" i="21" s="1"/>
  <c r="BX276" i="21"/>
  <c r="BX420" i="21"/>
  <c r="BX315" i="21"/>
  <c r="BX525" i="21"/>
  <c r="BX486" i="21"/>
  <c r="BX66" i="21"/>
  <c r="BX210" i="21"/>
  <c r="BX105" i="21"/>
  <c r="BX381" i="21"/>
  <c r="BX260" i="21" a="1"/>
  <c r="BX260" i="21" s="1"/>
  <c r="BX52" i="21" a="1"/>
  <c r="BX52" i="21" s="1"/>
  <c r="BX156" i="21" a="1"/>
  <c r="BX156" i="21" s="1"/>
  <c r="BX470" i="21" a="1"/>
  <c r="BX470" i="21" s="1"/>
  <c r="BX157" i="21" a="1"/>
  <c r="BX157" i="21" s="1"/>
  <c r="BX471" i="21" a="1"/>
  <c r="BX471" i="21" s="1"/>
  <c r="BX261" i="21" a="1"/>
  <c r="BX261" i="21" s="1"/>
  <c r="BX365" i="21" a="1"/>
  <c r="BX365" i="21" s="1"/>
  <c r="BX472" i="21" a="1"/>
  <c r="BX472" i="21" s="1"/>
  <c r="BX50" i="21" a="1"/>
  <c r="BX50" i="21" s="1"/>
  <c r="BX366" i="21" a="1"/>
  <c r="BX366" i="21" s="1"/>
  <c r="BX51" i="21" a="1"/>
  <c r="BX51" i="21" s="1"/>
  <c r="BX367" i="21" a="1"/>
  <c r="BX367" i="21" s="1"/>
  <c r="BX262" i="21" a="1"/>
  <c r="BX262" i="21" s="1"/>
  <c r="BX326" i="21"/>
  <c r="BX104" i="21"/>
  <c r="BX63" i="21"/>
  <c r="BX103" i="21"/>
  <c r="BX101" i="21"/>
  <c r="BX65" i="21"/>
  <c r="BX64" i="21"/>
  <c r="BX62" i="21"/>
  <c r="BX102" i="21"/>
  <c r="BY22" i="21"/>
  <c r="BY261" i="21" s="1" a="1"/>
  <c r="BY261" i="21" s="1"/>
  <c r="BP68" i="23"/>
  <c r="BP92" i="23"/>
  <c r="BP80" i="23"/>
  <c r="BX115" i="21"/>
  <c r="BX116" i="21"/>
  <c r="BX219" i="21"/>
  <c r="BX534" i="21"/>
  <c r="BX324" i="21"/>
  <c r="BX220" i="21"/>
  <c r="BX536" i="21"/>
  <c r="BX325" i="21"/>
  <c r="BX429" i="21"/>
  <c r="BX431" i="21"/>
  <c r="BX203" i="21"/>
  <c r="BX99" i="21"/>
  <c r="BX309" i="21"/>
  <c r="BX535" i="21"/>
  <c r="BX430" i="21"/>
  <c r="BX204" i="21"/>
  <c r="BX414" i="21"/>
  <c r="BX519" i="21"/>
  <c r="BY14" i="21"/>
  <c r="CA78" i="23"/>
  <c r="CA90" i="23"/>
  <c r="CA66" i="23"/>
  <c r="CA42" i="23"/>
  <c r="CA54" i="23"/>
  <c r="BX114" i="21"/>
  <c r="BX221" i="21"/>
  <c r="BM56" i="23"/>
  <c r="BM44" i="23"/>
  <c r="BN93" i="23"/>
  <c r="BM162" i="21"/>
  <c r="BO57" i="23" s="1"/>
  <c r="BM176" i="21"/>
  <c r="BO58" i="23" s="1"/>
  <c r="BM281" i="21"/>
  <c r="BO70" i="23" s="1"/>
  <c r="BM386" i="21"/>
  <c r="BO82" i="23" s="1"/>
  <c r="BM491" i="21"/>
  <c r="BO94" i="23" s="1"/>
  <c r="BM477" i="21"/>
  <c r="BO465" i="21"/>
  <c r="BN488" i="21"/>
  <c r="BV462" i="21"/>
  <c r="BN474" i="21"/>
  <c r="BM445" i="21"/>
  <c r="BO87" i="23" s="1"/>
  <c r="BM372" i="21"/>
  <c r="BO81" i="23" s="1"/>
  <c r="BO360" i="21"/>
  <c r="BN383" i="21"/>
  <c r="BN369" i="21"/>
  <c r="BV357" i="21"/>
  <c r="BM340" i="21"/>
  <c r="BO75" i="23" s="1"/>
  <c r="BM267" i="21"/>
  <c r="BO255" i="21"/>
  <c r="BN278" i="21"/>
  <c r="BN264" i="21"/>
  <c r="BV252" i="21"/>
  <c r="BL150" i="21"/>
  <c r="BM235" i="21"/>
  <c r="BO63" i="23" s="1"/>
  <c r="BN159" i="21"/>
  <c r="BN173" i="21"/>
  <c r="BM57" i="21"/>
  <c r="BO45" i="23" s="1"/>
  <c r="BM71" i="21"/>
  <c r="BO46" i="23" s="1"/>
  <c r="BL45" i="21"/>
  <c r="BZ13" i="21"/>
  <c r="BN224" i="21"/>
  <c r="BP64" i="23" s="1"/>
  <c r="BN119" i="21"/>
  <c r="BP52" i="23" s="1"/>
  <c r="BN329" i="21"/>
  <c r="BP76" i="23" s="1"/>
  <c r="BN539" i="21"/>
  <c r="BP100" i="23" s="1"/>
  <c r="BN434" i="21"/>
  <c r="BP88" i="23" s="1"/>
  <c r="BW432" i="21"/>
  <c r="BW537" i="21"/>
  <c r="BW327" i="21"/>
  <c r="BW117" i="21"/>
  <c r="BW222" i="21"/>
  <c r="BO113" i="21"/>
  <c r="BO218" i="21"/>
  <c r="BO533" i="21"/>
  <c r="BO323" i="21"/>
  <c r="BO428" i="21"/>
  <c r="BN68" i="21"/>
  <c r="BO314" i="21"/>
  <c r="BO313" i="21"/>
  <c r="BO209" i="21"/>
  <c r="BO311" i="21"/>
  <c r="BO208" i="21"/>
  <c r="BO207" i="21"/>
  <c r="BO312" i="21"/>
  <c r="BO206" i="21"/>
  <c r="BO98" i="21"/>
  <c r="BO308" i="21"/>
  <c r="BO413" i="21"/>
  <c r="BO518" i="21"/>
  <c r="BO317" i="21"/>
  <c r="BO527" i="21"/>
  <c r="BO422" i="21"/>
  <c r="BO107" i="21"/>
  <c r="BO212" i="21"/>
  <c r="BO524" i="21"/>
  <c r="BO523" i="21"/>
  <c r="BO522" i="21"/>
  <c r="BO521" i="21"/>
  <c r="BO419" i="21"/>
  <c r="BO416" i="21"/>
  <c r="BO418" i="21"/>
  <c r="BO417" i="21"/>
  <c r="BN529" i="21"/>
  <c r="BN424" i="21"/>
  <c r="BN445" i="21" s="1"/>
  <c r="BP87" i="23" s="1"/>
  <c r="BN319" i="21"/>
  <c r="BN340" i="21" s="1"/>
  <c r="BP75" i="23" s="1"/>
  <c r="BN214" i="21"/>
  <c r="BN109" i="21"/>
  <c r="BN130" i="21" s="1"/>
  <c r="BP51" i="23" s="1"/>
  <c r="BO484" i="21"/>
  <c r="BO379" i="21"/>
  <c r="BO274" i="21"/>
  <c r="BO485" i="21"/>
  <c r="BO378" i="21"/>
  <c r="BO273" i="21"/>
  <c r="BO380" i="21"/>
  <c r="BO275" i="21"/>
  <c r="BO482" i="21"/>
  <c r="BO377" i="21"/>
  <c r="BO272" i="21"/>
  <c r="BO483" i="21"/>
  <c r="BM147" i="21"/>
  <c r="BM42" i="21"/>
  <c r="BN54" i="21"/>
  <c r="BY512" i="21" l="1" a="1"/>
  <c r="BY512" i="21" s="1"/>
  <c r="BY511" i="21" a="1"/>
  <c r="BY511" i="21" s="1"/>
  <c r="BY510" i="21" a="1"/>
  <c r="BY510" i="21" s="1"/>
  <c r="BY515" i="21" a="1"/>
  <c r="BY515" i="21" s="1"/>
  <c r="BY508" i="21" a="1"/>
  <c r="BY508" i="21" s="1"/>
  <c r="BY514" i="21" a="1"/>
  <c r="BY514" i="21" s="1"/>
  <c r="BY507" i="21" a="1"/>
  <c r="BY507" i="21" s="1"/>
  <c r="BY516" i="21" a="1"/>
  <c r="BY516" i="21" s="1"/>
  <c r="BY513" i="21" a="1"/>
  <c r="BY513" i="21" s="1"/>
  <c r="BY509" i="21" a="1"/>
  <c r="BY509" i="21" s="1"/>
  <c r="BY456" i="21" a="1"/>
  <c r="BY456" i="21" s="1"/>
  <c r="BY460" i="21" a="1"/>
  <c r="BY460" i="21" s="1"/>
  <c r="BY454" i="21" a="1"/>
  <c r="BY454" i="21" s="1"/>
  <c r="BY459" i="21" a="1"/>
  <c r="BY459" i="21" s="1"/>
  <c r="BY458" i="21" a="1"/>
  <c r="BY458" i="21" s="1"/>
  <c r="BY457" i="21" a="1"/>
  <c r="BY457" i="21" s="1"/>
  <c r="BY453" i="21" a="1"/>
  <c r="BY453" i="21" s="1"/>
  <c r="BY409" i="21" a="1"/>
  <c r="BY409" i="21" s="1"/>
  <c r="BY408" i="21" a="1"/>
  <c r="BY408" i="21" s="1"/>
  <c r="BY407" i="21" a="1"/>
  <c r="BY407" i="21" s="1"/>
  <c r="BY455" i="21" a="1"/>
  <c r="BY455" i="21" s="1"/>
  <c r="BY406" i="21" a="1"/>
  <c r="BY406" i="21" s="1"/>
  <c r="BY452" i="21" a="1"/>
  <c r="BY452" i="21" s="1"/>
  <c r="BY451" i="21" a="1"/>
  <c r="BY451" i="21" s="1"/>
  <c r="BY404" i="21" a="1"/>
  <c r="BY404" i="21" s="1"/>
  <c r="BY411" i="21" a="1"/>
  <c r="BY411" i="21" s="1"/>
  <c r="BY410" i="21" a="1"/>
  <c r="BY410" i="21" s="1"/>
  <c r="BY353" i="21" a="1"/>
  <c r="BY353" i="21" s="1"/>
  <c r="BY346" i="21" a="1"/>
  <c r="BY346" i="21" s="1"/>
  <c r="BY405" i="21" a="1"/>
  <c r="BY405" i="21" s="1"/>
  <c r="BY352" i="21" a="1"/>
  <c r="BY352" i="21" s="1"/>
  <c r="BY403" i="21" a="1"/>
  <c r="BY403" i="21" s="1"/>
  <c r="BY351" i="21" a="1"/>
  <c r="BY351" i="21" s="1"/>
  <c r="BY402" i="21" a="1"/>
  <c r="BY402" i="21" s="1"/>
  <c r="BY350" i="21" a="1"/>
  <c r="BY350" i="21" s="1"/>
  <c r="BY348" i="21" a="1"/>
  <c r="BY348" i="21" s="1"/>
  <c r="BY355" i="21" a="1"/>
  <c r="BY355" i="21" s="1"/>
  <c r="BY354" i="21" a="1"/>
  <c r="BY354" i="21" s="1"/>
  <c r="BY305" i="21" a="1"/>
  <c r="BY305" i="21" s="1"/>
  <c r="BY349" i="21" a="1"/>
  <c r="BY349" i="21" s="1"/>
  <c r="BY304" i="21" a="1"/>
  <c r="BY304" i="21" s="1"/>
  <c r="BY297" i="21" a="1"/>
  <c r="BY297" i="21" s="1"/>
  <c r="BY303" i="21" a="1"/>
  <c r="BY303" i="21" s="1"/>
  <c r="BY347" i="21" a="1"/>
  <c r="BY347" i="21" s="1"/>
  <c r="BY302" i="21" a="1"/>
  <c r="BY302" i="21" s="1"/>
  <c r="BY300" i="21" a="1"/>
  <c r="BY300" i="21" s="1"/>
  <c r="BY244" i="21" a="1"/>
  <c r="BY244" i="21" s="1"/>
  <c r="BY250" i="21" a="1"/>
  <c r="BY250" i="21" s="1"/>
  <c r="BY243" i="21" a="1"/>
  <c r="BY243" i="21" s="1"/>
  <c r="BY306" i="21" a="1"/>
  <c r="BY306" i="21" s="1"/>
  <c r="BY249" i="21" a="1"/>
  <c r="BY249" i="21" s="1"/>
  <c r="BY248" i="21" a="1"/>
  <c r="BY248" i="21" s="1"/>
  <c r="BY242" i="21" a="1"/>
  <c r="BY242" i="21" s="1"/>
  <c r="BY301" i="21" a="1"/>
  <c r="BY301" i="21" s="1"/>
  <c r="BY299" i="21" a="1"/>
  <c r="BY299" i="21" s="1"/>
  <c r="BY198" i="21" a="1"/>
  <c r="BY198" i="21" s="1"/>
  <c r="BY168" i="21"/>
  <c r="BY170" i="21"/>
  <c r="BY138" i="21" a="1"/>
  <c r="BY138" i="21" s="1"/>
  <c r="BY247" i="21" a="1"/>
  <c r="BY247" i="21" s="1"/>
  <c r="BY197" i="21" a="1"/>
  <c r="BY197" i="21" s="1"/>
  <c r="BY145" i="21" a="1"/>
  <c r="BY145" i="21" s="1"/>
  <c r="BY137" i="21" a="1"/>
  <c r="BY137" i="21" s="1"/>
  <c r="BY246" i="21" a="1"/>
  <c r="BY246" i="21" s="1"/>
  <c r="BY196" i="21" a="1"/>
  <c r="BY196" i="21" s="1"/>
  <c r="BY144" i="21" a="1"/>
  <c r="BY144" i="21" s="1"/>
  <c r="BY136" i="21" a="1"/>
  <c r="BY136" i="21" s="1"/>
  <c r="BY298" i="21" a="1"/>
  <c r="BY298" i="21" s="1"/>
  <c r="BY245" i="21" a="1"/>
  <c r="BY245" i="21" s="1"/>
  <c r="BY195" i="21" a="1"/>
  <c r="BY195" i="21" s="1"/>
  <c r="BY143" i="21" a="1"/>
  <c r="BY143" i="21" s="1"/>
  <c r="BY241" i="21" a="1"/>
  <c r="BY241" i="21" s="1"/>
  <c r="BY201" i="21" a="1"/>
  <c r="BY201" i="21" s="1"/>
  <c r="BY194" i="21" a="1"/>
  <c r="BY194" i="21" s="1"/>
  <c r="BY200" i="21" a="1"/>
  <c r="BY200" i="21" s="1"/>
  <c r="BY193" i="21" a="1"/>
  <c r="BY193" i="21" s="1"/>
  <c r="BY141" i="21" a="1"/>
  <c r="BY141" i="21" s="1"/>
  <c r="BY169" i="21"/>
  <c r="BY139" i="21" a="1"/>
  <c r="BY139" i="21" s="1"/>
  <c r="BY92" i="21" a="1"/>
  <c r="BY92" i="21" s="1"/>
  <c r="BY40" i="21" a="1"/>
  <c r="BY40" i="21" s="1"/>
  <c r="BY32" i="21" a="1"/>
  <c r="BY32" i="21" s="1"/>
  <c r="BY91" i="21" a="1"/>
  <c r="BY91" i="21" s="1"/>
  <c r="BY39" i="21" a="1"/>
  <c r="BY39" i="21" s="1"/>
  <c r="BY31" i="21" a="1"/>
  <c r="BY31" i="21" s="1"/>
  <c r="BY36" i="21" a="1"/>
  <c r="BY36" i="21" s="1"/>
  <c r="BY199" i="21" a="1"/>
  <c r="BY199" i="21" s="1"/>
  <c r="BY171" i="21"/>
  <c r="BY90" i="21" a="1"/>
  <c r="BY90" i="21" s="1"/>
  <c r="BY38" i="21" a="1"/>
  <c r="BY38" i="21" s="1"/>
  <c r="BY192" i="21" a="1"/>
  <c r="BY192" i="21" s="1"/>
  <c r="BY96" i="21" a="1"/>
  <c r="BY96" i="21" s="1"/>
  <c r="BY37" i="21" a="1"/>
  <c r="BY37" i="21" s="1"/>
  <c r="BY167" i="21"/>
  <c r="BY95" i="21" a="1"/>
  <c r="BY95" i="21" s="1"/>
  <c r="BY89" i="21" a="1"/>
  <c r="BY89" i="21" s="1"/>
  <c r="BY142" i="21" a="1"/>
  <c r="BY142" i="21" s="1"/>
  <c r="BY94" i="21" a="1"/>
  <c r="BY94" i="21" s="1"/>
  <c r="BY88" i="21" a="1"/>
  <c r="BY88" i="21" s="1"/>
  <c r="BY35" i="21" a="1"/>
  <c r="BY35" i="21" s="1"/>
  <c r="BY34" i="21" a="1"/>
  <c r="BY34" i="21" s="1"/>
  <c r="BY33" i="21" a="1"/>
  <c r="BY33" i="21" s="1"/>
  <c r="BY140" i="21" a="1"/>
  <c r="BY140" i="21" s="1"/>
  <c r="BY87" i="21" a="1"/>
  <c r="BY87" i="21" s="1"/>
  <c r="BY93" i="21" a="1"/>
  <c r="BY93" i="21" s="1"/>
  <c r="BY276" i="21"/>
  <c r="BY105" i="21"/>
  <c r="BY315" i="21"/>
  <c r="BY486" i="21"/>
  <c r="BY420" i="21"/>
  <c r="BY210" i="21"/>
  <c r="BY66" i="21"/>
  <c r="BY381" i="21"/>
  <c r="BY525" i="21"/>
  <c r="BY472" i="21" a="1"/>
  <c r="BY472" i="21" s="1"/>
  <c r="BY262" i="21" a="1"/>
  <c r="BY262" i="21" s="1"/>
  <c r="BY367" i="21" a="1"/>
  <c r="BY367" i="21" s="1"/>
  <c r="BY157" i="21" a="1"/>
  <c r="BY157" i="21" s="1"/>
  <c r="BY155" i="21" a="1"/>
  <c r="BY155" i="21" s="1"/>
  <c r="BY50" i="21" a="1"/>
  <c r="BY50" i="21" s="1"/>
  <c r="BY366" i="21" a="1"/>
  <c r="BY366" i="21" s="1"/>
  <c r="BY156" i="21" a="1"/>
  <c r="BY156" i="21" s="1"/>
  <c r="BY470" i="21" a="1"/>
  <c r="BY470" i="21" s="1"/>
  <c r="BY51" i="21" a="1"/>
  <c r="BY51" i="21" s="1"/>
  <c r="BY52" i="21" a="1"/>
  <c r="BY52" i="21" s="1"/>
  <c r="BY365" i="21" a="1"/>
  <c r="BY365" i="21" s="1"/>
  <c r="BY260" i="21" a="1"/>
  <c r="BY260" i="21" s="1"/>
  <c r="BY471" i="21" a="1"/>
  <c r="BY471" i="21" s="1"/>
  <c r="BY536" i="21"/>
  <c r="BY64" i="21"/>
  <c r="BY104" i="21"/>
  <c r="BY63" i="21"/>
  <c r="BY102" i="21"/>
  <c r="BY101" i="21"/>
  <c r="BY103" i="21"/>
  <c r="BY65" i="21"/>
  <c r="BY62" i="21"/>
  <c r="BZ22" i="21"/>
  <c r="BZ155" i="21" s="1" a="1"/>
  <c r="BZ155" i="21" s="1"/>
  <c r="BQ68" i="23"/>
  <c r="BQ80" i="23"/>
  <c r="BQ92" i="23"/>
  <c r="BY114" i="21"/>
  <c r="BY534" i="21"/>
  <c r="BY116" i="21"/>
  <c r="BY431" i="21"/>
  <c r="BY414" i="21"/>
  <c r="BY324" i="21"/>
  <c r="BY219" i="21"/>
  <c r="BY220" i="21"/>
  <c r="BY429" i="21"/>
  <c r="BY535" i="21"/>
  <c r="BY115" i="21"/>
  <c r="BY221" i="21"/>
  <c r="BY326" i="21"/>
  <c r="BY309" i="21"/>
  <c r="BY519" i="21"/>
  <c r="BY204" i="21"/>
  <c r="BY203" i="21"/>
  <c r="BZ14" i="21"/>
  <c r="CB90" i="23"/>
  <c r="CB66" i="23"/>
  <c r="CB42" i="23"/>
  <c r="CB78" i="23"/>
  <c r="CB54" i="23"/>
  <c r="BY99" i="21"/>
  <c r="BY430" i="21"/>
  <c r="BY325" i="21"/>
  <c r="BO69" i="23"/>
  <c r="BO93" i="23"/>
  <c r="BN44" i="23"/>
  <c r="BN56" i="23"/>
  <c r="BN491" i="21"/>
  <c r="BP94" i="23" s="1"/>
  <c r="BN176" i="21"/>
  <c r="BP58" i="23" s="1"/>
  <c r="BN162" i="21"/>
  <c r="BP57" i="23" s="1"/>
  <c r="BN281" i="21"/>
  <c r="BP70" i="23" s="1"/>
  <c r="BN386" i="21"/>
  <c r="BP82" i="23" s="1"/>
  <c r="BN550" i="21"/>
  <c r="BP99" i="23" s="1"/>
  <c r="BN477" i="21"/>
  <c r="BP465" i="21"/>
  <c r="BO488" i="21"/>
  <c r="BO474" i="21"/>
  <c r="BW462" i="21"/>
  <c r="BN372" i="21"/>
  <c r="BP81" i="23" s="1"/>
  <c r="BP360" i="21"/>
  <c r="BO383" i="21"/>
  <c r="BO369" i="21"/>
  <c r="BW357" i="21"/>
  <c r="BN267" i="21"/>
  <c r="BP69" i="23" s="1"/>
  <c r="BP255" i="21"/>
  <c r="BO278" i="21"/>
  <c r="BO264" i="21"/>
  <c r="BW252" i="21"/>
  <c r="BN235" i="21"/>
  <c r="BP63" i="23" s="1"/>
  <c r="BM150" i="21"/>
  <c r="BO173" i="21"/>
  <c r="BO159" i="21"/>
  <c r="BN57" i="21"/>
  <c r="BP45" i="23" s="1"/>
  <c r="BN71" i="21"/>
  <c r="BP46" i="23" s="1"/>
  <c r="BM45" i="21"/>
  <c r="CA13" i="21"/>
  <c r="BO224" i="21"/>
  <c r="BQ64" i="23" s="1"/>
  <c r="BO119" i="21"/>
  <c r="BQ52" i="23" s="1"/>
  <c r="BO539" i="21"/>
  <c r="BQ100" i="23" s="1"/>
  <c r="BO434" i="21"/>
  <c r="BQ88" i="23" s="1"/>
  <c r="BP533" i="21"/>
  <c r="BP428" i="21"/>
  <c r="BP113" i="21"/>
  <c r="BP323" i="21"/>
  <c r="BP218" i="21"/>
  <c r="BX537" i="21"/>
  <c r="BX327" i="21"/>
  <c r="BX117" i="21"/>
  <c r="BX432" i="21"/>
  <c r="BX222" i="21"/>
  <c r="BP313" i="21"/>
  <c r="BP311" i="21"/>
  <c r="BP208" i="21"/>
  <c r="BP314" i="21"/>
  <c r="BP312" i="21"/>
  <c r="BP209" i="21"/>
  <c r="BP207" i="21"/>
  <c r="BP206" i="21"/>
  <c r="BO68" i="21"/>
  <c r="BP413" i="21"/>
  <c r="BP518" i="21"/>
  <c r="BP308" i="21"/>
  <c r="BP98" i="21"/>
  <c r="BO329" i="21"/>
  <c r="BQ76" i="23" s="1"/>
  <c r="BP317" i="21"/>
  <c r="BP527" i="21"/>
  <c r="BP212" i="21"/>
  <c r="BP422" i="21"/>
  <c r="BP107" i="21"/>
  <c r="BP523" i="21"/>
  <c r="BP524" i="21"/>
  <c r="BP521" i="21"/>
  <c r="BP522" i="21"/>
  <c r="BP419" i="21"/>
  <c r="BP416" i="21"/>
  <c r="BP417" i="21"/>
  <c r="BP418" i="21"/>
  <c r="BO319" i="21"/>
  <c r="BO529" i="21"/>
  <c r="BO424" i="21"/>
  <c r="BO214" i="21"/>
  <c r="BO235" i="21" s="1"/>
  <c r="BQ63" i="23" s="1"/>
  <c r="BO109" i="21"/>
  <c r="BO130" i="21" s="1"/>
  <c r="BQ51" i="23" s="1"/>
  <c r="BP485" i="21"/>
  <c r="BP484" i="21"/>
  <c r="BP274" i="21"/>
  <c r="BP378" i="21"/>
  <c r="BP273" i="21"/>
  <c r="BP380" i="21"/>
  <c r="BP275" i="21"/>
  <c r="BP379" i="21"/>
  <c r="BP482" i="21"/>
  <c r="BP377" i="21"/>
  <c r="BP272" i="21"/>
  <c r="BP483" i="21"/>
  <c r="BN147" i="21"/>
  <c r="BN42" i="21"/>
  <c r="BO54" i="21"/>
  <c r="BZ510" i="21" l="1" a="1"/>
  <c r="BZ510" i="21" s="1"/>
  <c r="BZ509" i="21" a="1"/>
  <c r="BZ509" i="21" s="1"/>
  <c r="BZ516" i="21" a="1"/>
  <c r="BZ516" i="21" s="1"/>
  <c r="BZ508" i="21" a="1"/>
  <c r="BZ508" i="21" s="1"/>
  <c r="BZ515" i="21" a="1"/>
  <c r="BZ515" i="21" s="1"/>
  <c r="BZ507" i="21" a="1"/>
  <c r="BZ507" i="21" s="1"/>
  <c r="BZ513" i="21" a="1"/>
  <c r="BZ513" i="21" s="1"/>
  <c r="BZ512" i="21" a="1"/>
  <c r="BZ512" i="21" s="1"/>
  <c r="BZ511" i="21" a="1"/>
  <c r="BZ511" i="21" s="1"/>
  <c r="BZ458" i="21" a="1"/>
  <c r="BZ458" i="21" s="1"/>
  <c r="BZ452" i="21" a="1"/>
  <c r="BZ452" i="21" s="1"/>
  <c r="BZ457" i="21" a="1"/>
  <c r="BZ457" i="21" s="1"/>
  <c r="BZ460" i="21" a="1"/>
  <c r="BZ460" i="21" s="1"/>
  <c r="BZ459" i="21" a="1"/>
  <c r="BZ459" i="21" s="1"/>
  <c r="BZ456" i="21" a="1"/>
  <c r="BZ456" i="21" s="1"/>
  <c r="BZ455" i="21" a="1"/>
  <c r="BZ455" i="21" s="1"/>
  <c r="BZ454" i="21" a="1"/>
  <c r="BZ454" i="21" s="1"/>
  <c r="BZ407" i="21" a="1"/>
  <c r="BZ407" i="21" s="1"/>
  <c r="BZ453" i="21" a="1"/>
  <c r="BZ453" i="21" s="1"/>
  <c r="BZ406" i="21" a="1"/>
  <c r="BZ406" i="21" s="1"/>
  <c r="BZ514" i="21" a="1"/>
  <c r="BZ514" i="21" s="1"/>
  <c r="BZ451" i="21" a="1"/>
  <c r="BZ451" i="21" s="1"/>
  <c r="BZ405" i="21" a="1"/>
  <c r="BZ405" i="21" s="1"/>
  <c r="BZ404" i="21" a="1"/>
  <c r="BZ404" i="21" s="1"/>
  <c r="BZ410" i="21" a="1"/>
  <c r="BZ410" i="21" s="1"/>
  <c r="BZ402" i="21" a="1"/>
  <c r="BZ402" i="21" s="1"/>
  <c r="BZ350" i="21" a="1"/>
  <c r="BZ350" i="21" s="1"/>
  <c r="BZ349" i="21" a="1"/>
  <c r="BZ349" i="21" s="1"/>
  <c r="BZ411" i="21" a="1"/>
  <c r="BZ411" i="21" s="1"/>
  <c r="BZ355" i="21" a="1"/>
  <c r="BZ355" i="21" s="1"/>
  <c r="BZ348" i="21" a="1"/>
  <c r="BZ348" i="21" s="1"/>
  <c r="BZ409" i="21" a="1"/>
  <c r="BZ409" i="21" s="1"/>
  <c r="BZ408" i="21" a="1"/>
  <c r="BZ408" i="21" s="1"/>
  <c r="BZ353" i="21" a="1"/>
  <c r="BZ353" i="21" s="1"/>
  <c r="BZ346" i="21" a="1"/>
  <c r="BZ346" i="21" s="1"/>
  <c r="BZ302" i="21" a="1"/>
  <c r="BZ302" i="21" s="1"/>
  <c r="BZ301" i="21" a="1"/>
  <c r="BZ301" i="21" s="1"/>
  <c r="BZ300" i="21" a="1"/>
  <c r="BZ300" i="21" s="1"/>
  <c r="BZ354" i="21" a="1"/>
  <c r="BZ354" i="21" s="1"/>
  <c r="BZ299" i="21" a="1"/>
  <c r="BZ299" i="21" s="1"/>
  <c r="BZ352" i="21" a="1"/>
  <c r="BZ352" i="21" s="1"/>
  <c r="BZ351" i="21" a="1"/>
  <c r="BZ351" i="21" s="1"/>
  <c r="BZ305" i="21" a="1"/>
  <c r="BZ305" i="21" s="1"/>
  <c r="BZ297" i="21" a="1"/>
  <c r="BZ297" i="21" s="1"/>
  <c r="BZ304" i="21" a="1"/>
  <c r="BZ304" i="21" s="1"/>
  <c r="BZ303" i="21" a="1"/>
  <c r="BZ303" i="21" s="1"/>
  <c r="BZ248" i="21" a="1"/>
  <c r="BZ248" i="21" s="1"/>
  <c r="BZ298" i="21" a="1"/>
  <c r="BZ298" i="21" s="1"/>
  <c r="BZ247" i="21" a="1"/>
  <c r="BZ247" i="21" s="1"/>
  <c r="BZ246" i="21" a="1"/>
  <c r="BZ246" i="21" s="1"/>
  <c r="BZ347" i="21" a="1"/>
  <c r="BZ347" i="21" s="1"/>
  <c r="BZ245" i="21" a="1"/>
  <c r="BZ245" i="21" s="1"/>
  <c r="BZ403" i="21" a="1"/>
  <c r="BZ403" i="21" s="1"/>
  <c r="BZ243" i="21" a="1"/>
  <c r="BZ243" i="21" s="1"/>
  <c r="BZ242" i="21" a="1"/>
  <c r="BZ242" i="21" s="1"/>
  <c r="BZ241" i="21" a="1"/>
  <c r="BZ241" i="21" s="1"/>
  <c r="BZ195" i="21" a="1"/>
  <c r="BZ195" i="21" s="1"/>
  <c r="BZ144" i="21" a="1"/>
  <c r="BZ144" i="21" s="1"/>
  <c r="BZ136" i="21" a="1"/>
  <c r="BZ136" i="21" s="1"/>
  <c r="BZ201" i="21" a="1"/>
  <c r="BZ201" i="21" s="1"/>
  <c r="BZ194" i="21" a="1"/>
  <c r="BZ194" i="21" s="1"/>
  <c r="BZ168" i="21"/>
  <c r="BZ170" i="21"/>
  <c r="BZ143" i="21" a="1"/>
  <c r="BZ143" i="21" s="1"/>
  <c r="BZ306" i="21" a="1"/>
  <c r="BZ306" i="21" s="1"/>
  <c r="BZ200" i="21" a="1"/>
  <c r="BZ200" i="21" s="1"/>
  <c r="BZ193" i="21" a="1"/>
  <c r="BZ193" i="21" s="1"/>
  <c r="BZ142" i="21" a="1"/>
  <c r="BZ142" i="21" s="1"/>
  <c r="BZ199" i="21" a="1"/>
  <c r="BZ199" i="21" s="1"/>
  <c r="BZ192" i="21" a="1"/>
  <c r="BZ192" i="21" s="1"/>
  <c r="BZ141" i="21" a="1"/>
  <c r="BZ141" i="21" s="1"/>
  <c r="BZ250" i="21" a="1"/>
  <c r="BZ250" i="21" s="1"/>
  <c r="BZ198" i="21" a="1"/>
  <c r="BZ198" i="21" s="1"/>
  <c r="BZ249" i="21" a="1"/>
  <c r="BZ249" i="21" s="1"/>
  <c r="BZ197" i="21" a="1"/>
  <c r="BZ197" i="21" s="1"/>
  <c r="BZ167" i="21"/>
  <c r="BZ169" i="21"/>
  <c r="BZ171" i="21"/>
  <c r="BZ139" i="21" a="1"/>
  <c r="BZ139" i="21" s="1"/>
  <c r="BZ90" i="21" a="1"/>
  <c r="BZ90" i="21" s="1"/>
  <c r="BZ38" i="21" a="1"/>
  <c r="BZ38" i="21" s="1"/>
  <c r="BZ96" i="21" a="1"/>
  <c r="BZ96" i="21" s="1"/>
  <c r="BZ89" i="21" a="1"/>
  <c r="BZ89" i="21" s="1"/>
  <c r="BZ37" i="21" a="1"/>
  <c r="BZ37" i="21" s="1"/>
  <c r="BZ196" i="21" a="1"/>
  <c r="BZ196" i="21" s="1"/>
  <c r="BZ145" i="21" a="1"/>
  <c r="BZ145" i="21" s="1"/>
  <c r="BZ95" i="21" a="1"/>
  <c r="BZ95" i="21" s="1"/>
  <c r="BZ88" i="21" a="1"/>
  <c r="BZ88" i="21" s="1"/>
  <c r="BZ36" i="21" a="1"/>
  <c r="BZ36" i="21" s="1"/>
  <c r="BZ244" i="21" a="1"/>
  <c r="BZ244" i="21" s="1"/>
  <c r="BZ140" i="21" a="1"/>
  <c r="BZ140" i="21" s="1"/>
  <c r="BZ94" i="21" a="1"/>
  <c r="BZ94" i="21" s="1"/>
  <c r="BZ87" i="21" a="1"/>
  <c r="BZ87" i="21" s="1"/>
  <c r="BZ35" i="21" a="1"/>
  <c r="BZ35" i="21" s="1"/>
  <c r="BZ138" i="21" a="1"/>
  <c r="BZ138" i="21" s="1"/>
  <c r="BZ93" i="21" a="1"/>
  <c r="BZ93" i="21" s="1"/>
  <c r="BZ34" i="21" a="1"/>
  <c r="BZ34" i="21" s="1"/>
  <c r="BZ33" i="21" a="1"/>
  <c r="BZ33" i="21" s="1"/>
  <c r="BZ137" i="21" a="1"/>
  <c r="BZ137" i="21" s="1"/>
  <c r="BZ92" i="21" a="1"/>
  <c r="BZ92" i="21" s="1"/>
  <c r="BZ40" i="21" a="1"/>
  <c r="BZ40" i="21" s="1"/>
  <c r="BZ32" i="21" a="1"/>
  <c r="BZ32" i="21" s="1"/>
  <c r="BZ91" i="21" a="1"/>
  <c r="BZ91" i="21" s="1"/>
  <c r="BZ39" i="21" a="1"/>
  <c r="BZ39" i="21" s="1"/>
  <c r="BZ31" i="21" a="1"/>
  <c r="BZ31" i="21" s="1"/>
  <c r="BZ276" i="21"/>
  <c r="BZ105" i="21"/>
  <c r="BZ315" i="21"/>
  <c r="BZ381" i="21"/>
  <c r="BZ525" i="21"/>
  <c r="BZ420" i="21"/>
  <c r="BZ66" i="21"/>
  <c r="BZ486" i="21"/>
  <c r="BZ210" i="21"/>
  <c r="BZ51" i="21" a="1"/>
  <c r="BZ51" i="21" s="1"/>
  <c r="BZ471" i="21" a="1"/>
  <c r="BZ471" i="21" s="1"/>
  <c r="BZ52" i="21" a="1"/>
  <c r="BZ52" i="21" s="1"/>
  <c r="BZ262" i="21" a="1"/>
  <c r="BZ262" i="21" s="1"/>
  <c r="BZ260" i="21" a="1"/>
  <c r="BZ260" i="21" s="1"/>
  <c r="BZ472" i="21" a="1"/>
  <c r="BZ472" i="21" s="1"/>
  <c r="BZ157" i="21" a="1"/>
  <c r="BZ157" i="21" s="1"/>
  <c r="BZ366" i="21" a="1"/>
  <c r="BZ366" i="21" s="1"/>
  <c r="BZ156" i="21" a="1"/>
  <c r="BZ156" i="21" s="1"/>
  <c r="BZ470" i="21" a="1"/>
  <c r="BZ470" i="21" s="1"/>
  <c r="BZ365" i="21" a="1"/>
  <c r="BZ365" i="21" s="1"/>
  <c r="BZ367" i="21" a="1"/>
  <c r="BZ367" i="21" s="1"/>
  <c r="BZ261" i="21" a="1"/>
  <c r="BZ261" i="21" s="1"/>
  <c r="BZ50" i="21" a="1"/>
  <c r="BZ50" i="21" s="1"/>
  <c r="BZ65" i="21"/>
  <c r="BZ104" i="21"/>
  <c r="BZ64" i="21"/>
  <c r="BZ102" i="21"/>
  <c r="BZ62" i="21"/>
  <c r="BZ101" i="21"/>
  <c r="BZ63" i="21"/>
  <c r="BZ103" i="21"/>
  <c r="CA22" i="21"/>
  <c r="CA155" i="21" s="1" a="1"/>
  <c r="CA155" i="21" s="1"/>
  <c r="BR68" i="23"/>
  <c r="BR92" i="23"/>
  <c r="BR80" i="23"/>
  <c r="BZ99" i="21"/>
  <c r="BZ219" i="21"/>
  <c r="BZ221" i="21"/>
  <c r="BZ536" i="21"/>
  <c r="BZ325" i="21"/>
  <c r="BZ324" i="21"/>
  <c r="BZ115" i="21"/>
  <c r="BZ114" i="21"/>
  <c r="BZ430" i="21"/>
  <c r="BZ431" i="21"/>
  <c r="BZ220" i="21"/>
  <c r="BZ326" i="21"/>
  <c r="BZ116" i="21"/>
  <c r="BZ535" i="21"/>
  <c r="BZ429" i="21"/>
  <c r="BZ309" i="21"/>
  <c r="BZ519" i="21"/>
  <c r="BZ414" i="21"/>
  <c r="BZ204" i="21"/>
  <c r="BZ203" i="21"/>
  <c r="BZ534" i="21"/>
  <c r="CA14" i="21"/>
  <c r="CC90" i="23"/>
  <c r="CC66" i="23"/>
  <c r="CC42" i="23"/>
  <c r="CC54" i="23"/>
  <c r="CC78" i="23"/>
  <c r="BO44" i="23"/>
  <c r="BO56" i="23"/>
  <c r="BP93" i="23"/>
  <c r="BO162" i="21"/>
  <c r="BQ57" i="23" s="1"/>
  <c r="BO176" i="21"/>
  <c r="BQ58" i="23" s="1"/>
  <c r="BO281" i="21"/>
  <c r="BQ70" i="23" s="1"/>
  <c r="BO386" i="21"/>
  <c r="BQ82" i="23" s="1"/>
  <c r="BO491" i="21"/>
  <c r="BQ94" i="23" s="1"/>
  <c r="BO477" i="21"/>
  <c r="BQ93" i="23" s="1"/>
  <c r="BO550" i="21"/>
  <c r="BQ99" i="23" s="1"/>
  <c r="BQ465" i="21"/>
  <c r="BP488" i="21"/>
  <c r="BP474" i="21"/>
  <c r="BX462" i="21"/>
  <c r="BO445" i="21"/>
  <c r="BQ87" i="23" s="1"/>
  <c r="BO372" i="21"/>
  <c r="BQ81" i="23" s="1"/>
  <c r="BQ360" i="21"/>
  <c r="BP383" i="21"/>
  <c r="BP369" i="21"/>
  <c r="BX357" i="21"/>
  <c r="BO340" i="21"/>
  <c r="BQ75" i="23" s="1"/>
  <c r="BO267" i="21"/>
  <c r="BQ255" i="21"/>
  <c r="BP278" i="21"/>
  <c r="BP264" i="21"/>
  <c r="BX252" i="21"/>
  <c r="BN150" i="21"/>
  <c r="BP173" i="21"/>
  <c r="BP159" i="21"/>
  <c r="BO71" i="21"/>
  <c r="BQ46" i="23" s="1"/>
  <c r="BO57" i="21"/>
  <c r="BQ45" i="23" s="1"/>
  <c r="BN45" i="21"/>
  <c r="CB13" i="21"/>
  <c r="BP434" i="21"/>
  <c r="BR88" i="23" s="1"/>
  <c r="BP224" i="21"/>
  <c r="BR64" i="23" s="1"/>
  <c r="BP119" i="21"/>
  <c r="BR52" i="23" s="1"/>
  <c r="BP539" i="21"/>
  <c r="BR100" i="23" s="1"/>
  <c r="BY537" i="21"/>
  <c r="BY327" i="21"/>
  <c r="BY117" i="21"/>
  <c r="BY432" i="21"/>
  <c r="BY222" i="21"/>
  <c r="BQ533" i="21"/>
  <c r="BQ428" i="21"/>
  <c r="BQ323" i="21"/>
  <c r="BQ218" i="21"/>
  <c r="BQ113" i="21"/>
  <c r="BQ314" i="21"/>
  <c r="BQ313" i="21"/>
  <c r="BQ311" i="21"/>
  <c r="BQ208" i="21"/>
  <c r="BQ209" i="21"/>
  <c r="BQ207" i="21"/>
  <c r="BQ206" i="21"/>
  <c r="BQ312" i="21"/>
  <c r="BP68" i="21"/>
  <c r="BQ413" i="21"/>
  <c r="BQ518" i="21"/>
  <c r="BQ308" i="21"/>
  <c r="BQ98" i="21"/>
  <c r="BP329" i="21"/>
  <c r="BR76" i="23" s="1"/>
  <c r="BQ317" i="21"/>
  <c r="BQ527" i="21"/>
  <c r="BQ212" i="21"/>
  <c r="BQ422" i="21"/>
  <c r="BQ107" i="21"/>
  <c r="BQ522" i="21"/>
  <c r="BQ523" i="21"/>
  <c r="BQ524" i="21"/>
  <c r="BQ521" i="21"/>
  <c r="BQ416" i="21"/>
  <c r="BQ417" i="21"/>
  <c r="BQ419" i="21"/>
  <c r="BQ418" i="21"/>
  <c r="BP319" i="21"/>
  <c r="BP340" i="21" s="1"/>
  <c r="BR75" i="23" s="1"/>
  <c r="BP529" i="21"/>
  <c r="BP424" i="21"/>
  <c r="BP445" i="21" s="1"/>
  <c r="BR87" i="23" s="1"/>
  <c r="BP214" i="21"/>
  <c r="BP109" i="21"/>
  <c r="BP130" i="21" s="1"/>
  <c r="BR51" i="23" s="1"/>
  <c r="BQ485" i="21"/>
  <c r="BQ484" i="21"/>
  <c r="BQ378" i="21"/>
  <c r="BQ273" i="21"/>
  <c r="BQ380" i="21"/>
  <c r="BQ275" i="21"/>
  <c r="BQ482" i="21"/>
  <c r="BQ377" i="21"/>
  <c r="BQ272" i="21"/>
  <c r="BQ483" i="21"/>
  <c r="BQ379" i="21"/>
  <c r="BQ274" i="21"/>
  <c r="BO147" i="21"/>
  <c r="BO42" i="21"/>
  <c r="BP54" i="21"/>
  <c r="CA515" i="21" l="1" a="1"/>
  <c r="CA515" i="21" s="1"/>
  <c r="CA508" i="21" a="1"/>
  <c r="CA508" i="21" s="1"/>
  <c r="CA514" i="21" a="1"/>
  <c r="CA514" i="21" s="1"/>
  <c r="CA507" i="21" a="1"/>
  <c r="CA507" i="21" s="1"/>
  <c r="CA513" i="21" a="1"/>
  <c r="CA513" i="21" s="1"/>
  <c r="CA512" i="21" a="1"/>
  <c r="CA512" i="21" s="1"/>
  <c r="CA511" i="21" a="1"/>
  <c r="CA511" i="21" s="1"/>
  <c r="CA510" i="21" a="1"/>
  <c r="CA510" i="21" s="1"/>
  <c r="CA516" i="21" a="1"/>
  <c r="CA516" i="21" s="1"/>
  <c r="CA455" i="21" a="1"/>
  <c r="CA455" i="21" s="1"/>
  <c r="CA460" i="21" a="1"/>
  <c r="CA460" i="21" s="1"/>
  <c r="CA454" i="21" a="1"/>
  <c r="CA454" i="21" s="1"/>
  <c r="CA459" i="21" a="1"/>
  <c r="CA459" i="21" s="1"/>
  <c r="CA453" i="21" a="1"/>
  <c r="CA453" i="21" s="1"/>
  <c r="CA458" i="21" a="1"/>
  <c r="CA458" i="21" s="1"/>
  <c r="CA457" i="21" a="1"/>
  <c r="CA457" i="21" s="1"/>
  <c r="CA509" i="21" a="1"/>
  <c r="CA509" i="21" s="1"/>
  <c r="CA451" i="21" a="1"/>
  <c r="CA451" i="21" s="1"/>
  <c r="CA411" i="21" a="1"/>
  <c r="CA411" i="21" s="1"/>
  <c r="CA404" i="21" a="1"/>
  <c r="CA404" i="21" s="1"/>
  <c r="CA410" i="21" a="1"/>
  <c r="CA410" i="21" s="1"/>
  <c r="CA409" i="21" a="1"/>
  <c r="CA409" i="21" s="1"/>
  <c r="CA403" i="21" a="1"/>
  <c r="CA403" i="21" s="1"/>
  <c r="CA408" i="21" a="1"/>
  <c r="CA408" i="21" s="1"/>
  <c r="CA402" i="21" a="1"/>
  <c r="CA402" i="21" s="1"/>
  <c r="CA456" i="21" a="1"/>
  <c r="CA456" i="21" s="1"/>
  <c r="CA407" i="21" a="1"/>
  <c r="CA407" i="21" s="1"/>
  <c r="CA355" i="21" a="1"/>
  <c r="CA355" i="21" s="1"/>
  <c r="CA348" i="21" a="1"/>
  <c r="CA348" i="21" s="1"/>
  <c r="CA406" i="21" a="1"/>
  <c r="CA406" i="21" s="1"/>
  <c r="CA354" i="21" a="1"/>
  <c r="CA354" i="21" s="1"/>
  <c r="CA347" i="21" a="1"/>
  <c r="CA347" i="21" s="1"/>
  <c r="CA405" i="21" a="1"/>
  <c r="CA405" i="21" s="1"/>
  <c r="CA353" i="21" a="1"/>
  <c r="CA353" i="21" s="1"/>
  <c r="CA346" i="21" a="1"/>
  <c r="CA346" i="21" s="1"/>
  <c r="CA352" i="21" a="1"/>
  <c r="CA352" i="21" s="1"/>
  <c r="CA351" i="21" a="1"/>
  <c r="CA351" i="21" s="1"/>
  <c r="CA300" i="21" a="1"/>
  <c r="CA300" i="21" s="1"/>
  <c r="CA350" i="21" a="1"/>
  <c r="CA350" i="21" s="1"/>
  <c r="CA306" i="21" a="1"/>
  <c r="CA306" i="21" s="1"/>
  <c r="CA299" i="21" a="1"/>
  <c r="CA299" i="21" s="1"/>
  <c r="CA452" i="21" a="1"/>
  <c r="CA452" i="21" s="1"/>
  <c r="CA349" i="21" a="1"/>
  <c r="CA349" i="21" s="1"/>
  <c r="CA298" i="21" a="1"/>
  <c r="CA298" i="21" s="1"/>
  <c r="CA305" i="21" a="1"/>
  <c r="CA305" i="21" s="1"/>
  <c r="CA297" i="21" a="1"/>
  <c r="CA297" i="21" s="1"/>
  <c r="CA303" i="21" a="1"/>
  <c r="CA303" i="21" s="1"/>
  <c r="CA246" i="21" a="1"/>
  <c r="CA246" i="21" s="1"/>
  <c r="CA245" i="21" a="1"/>
  <c r="CA245" i="21" s="1"/>
  <c r="CA244" i="21" a="1"/>
  <c r="CA244" i="21" s="1"/>
  <c r="CA304" i="21" a="1"/>
  <c r="CA304" i="21" s="1"/>
  <c r="CA243" i="21" a="1"/>
  <c r="CA243" i="21" s="1"/>
  <c r="CA302" i="21" a="1"/>
  <c r="CA302" i="21" s="1"/>
  <c r="CA301" i="21" a="1"/>
  <c r="CA301" i="21" s="1"/>
  <c r="CA249" i="21" a="1"/>
  <c r="CA249" i="21" s="1"/>
  <c r="CA241" i="21" a="1"/>
  <c r="CA241" i="21" s="1"/>
  <c r="CA200" i="21" a="1"/>
  <c r="CA200" i="21" s="1"/>
  <c r="CA193" i="21" a="1"/>
  <c r="CA193" i="21" s="1"/>
  <c r="CA250" i="21" a="1"/>
  <c r="CA250" i="21" s="1"/>
  <c r="CA199" i="21" a="1"/>
  <c r="CA199" i="21" s="1"/>
  <c r="CA192" i="21" a="1"/>
  <c r="CA192" i="21" s="1"/>
  <c r="CA142" i="21" a="1"/>
  <c r="CA142" i="21" s="1"/>
  <c r="CA248" i="21" a="1"/>
  <c r="CA248" i="21" s="1"/>
  <c r="CA198" i="21" a="1"/>
  <c r="CA198" i="21" s="1"/>
  <c r="CA141" i="21" a="1"/>
  <c r="CA141" i="21" s="1"/>
  <c r="CA247" i="21" a="1"/>
  <c r="CA247" i="21" s="1"/>
  <c r="CA197" i="21" a="1"/>
  <c r="CA197" i="21" s="1"/>
  <c r="CA168" i="21"/>
  <c r="CA170" i="21"/>
  <c r="CA140" i="21" a="1"/>
  <c r="CA140" i="21" s="1"/>
  <c r="CA242" i="21" a="1"/>
  <c r="CA242" i="21" s="1"/>
  <c r="CA196" i="21" a="1"/>
  <c r="CA196" i="21" s="1"/>
  <c r="CA139" i="21" a="1"/>
  <c r="CA139" i="21" s="1"/>
  <c r="CA195" i="21" a="1"/>
  <c r="CA195" i="21" s="1"/>
  <c r="CA194" i="21" a="1"/>
  <c r="CA194" i="21" s="1"/>
  <c r="CA145" i="21" a="1"/>
  <c r="CA145" i="21" s="1"/>
  <c r="CA137" i="21" a="1"/>
  <c r="CA137" i="21" s="1"/>
  <c r="CA201" i="21" a="1"/>
  <c r="CA201" i="21" s="1"/>
  <c r="CA138" i="21" a="1"/>
  <c r="CA138" i="21" s="1"/>
  <c r="CA94" i="21" a="1"/>
  <c r="CA94" i="21" s="1"/>
  <c r="CA87" i="21" a="1"/>
  <c r="CA87" i="21" s="1"/>
  <c r="CA36" i="21" a="1"/>
  <c r="CA36" i="21" s="1"/>
  <c r="CA169" i="21"/>
  <c r="CA136" i="21" a="1"/>
  <c r="CA136" i="21" s="1"/>
  <c r="CA93" i="21" a="1"/>
  <c r="CA93" i="21" s="1"/>
  <c r="CA35" i="21" a="1"/>
  <c r="CA35" i="21" s="1"/>
  <c r="CA31" i="21" a="1"/>
  <c r="CA31" i="21" s="1"/>
  <c r="CA92" i="21" a="1"/>
  <c r="CA92" i="21" s="1"/>
  <c r="CA34" i="21" a="1"/>
  <c r="CA34" i="21" s="1"/>
  <c r="CA91" i="21" a="1"/>
  <c r="CA91" i="21" s="1"/>
  <c r="CA40" i="21" a="1"/>
  <c r="CA40" i="21" s="1"/>
  <c r="CA33" i="21" a="1"/>
  <c r="CA33" i="21" s="1"/>
  <c r="CA38" i="21" a="1"/>
  <c r="CA38" i="21" s="1"/>
  <c r="CA171" i="21"/>
  <c r="CA90" i="21" a="1"/>
  <c r="CA90" i="21" s="1"/>
  <c r="CA39" i="21" a="1"/>
  <c r="CA39" i="21" s="1"/>
  <c r="CA32" i="21" a="1"/>
  <c r="CA32" i="21" s="1"/>
  <c r="CA96" i="21" a="1"/>
  <c r="CA96" i="21" s="1"/>
  <c r="CA89" i="21" a="1"/>
  <c r="CA89" i="21" s="1"/>
  <c r="CA167" i="21"/>
  <c r="CA144" i="21" a="1"/>
  <c r="CA144" i="21" s="1"/>
  <c r="CA88" i="21" a="1"/>
  <c r="CA88" i="21" s="1"/>
  <c r="CA37" i="21" a="1"/>
  <c r="CA37" i="21" s="1"/>
  <c r="CA143" i="21" a="1"/>
  <c r="CA143" i="21" s="1"/>
  <c r="CA95" i="21" a="1"/>
  <c r="CA95" i="21" s="1"/>
  <c r="CA210" i="21"/>
  <c r="CA276" i="21"/>
  <c r="CA486" i="21"/>
  <c r="CA525" i="21"/>
  <c r="CA420" i="21"/>
  <c r="CA315" i="21"/>
  <c r="CA66" i="21"/>
  <c r="CA105" i="21"/>
  <c r="CA381" i="21"/>
  <c r="CA52" i="21" a="1"/>
  <c r="CA52" i="21" s="1"/>
  <c r="CA367" i="21" a="1"/>
  <c r="CA367" i="21" s="1"/>
  <c r="CA260" i="21" a="1"/>
  <c r="CA260" i="21" s="1"/>
  <c r="CA262" i="21" a="1"/>
  <c r="CA262" i="21" s="1"/>
  <c r="CA157" i="21" a="1"/>
  <c r="CA157" i="21" s="1"/>
  <c r="CA472" i="21" a="1"/>
  <c r="CA472" i="21" s="1"/>
  <c r="CA156" i="21" a="1"/>
  <c r="CA156" i="21" s="1"/>
  <c r="CA470" i="21" a="1"/>
  <c r="CA470" i="21" s="1"/>
  <c r="CA365" i="21" a="1"/>
  <c r="CA365" i="21" s="1"/>
  <c r="CA50" i="21" a="1"/>
  <c r="CA50" i="21" s="1"/>
  <c r="CA366" i="21" a="1"/>
  <c r="CA366" i="21" s="1"/>
  <c r="CA471" i="21" a="1"/>
  <c r="CA471" i="21" s="1"/>
  <c r="CA261" i="21" a="1"/>
  <c r="CA261" i="21" s="1"/>
  <c r="CA51" i="21" a="1"/>
  <c r="CA51" i="21" s="1"/>
  <c r="CA65" i="21"/>
  <c r="CA64" i="21"/>
  <c r="CA103" i="21"/>
  <c r="CA62" i="21"/>
  <c r="CA102" i="21"/>
  <c r="CA101" i="21"/>
  <c r="CA104" i="21"/>
  <c r="CA63" i="21"/>
  <c r="CB22" i="21"/>
  <c r="CB261" i="21" s="1" a="1"/>
  <c r="CB261" i="21" s="1"/>
  <c r="BS68" i="23"/>
  <c r="BS92" i="23"/>
  <c r="BS80" i="23"/>
  <c r="CA536" i="21"/>
  <c r="CA414" i="21"/>
  <c r="CA204" i="21"/>
  <c r="CA324" i="21"/>
  <c r="CA114" i="21"/>
  <c r="CA309" i="21"/>
  <c r="CB14" i="21"/>
  <c r="CD90" i="23"/>
  <c r="CD78" i="23"/>
  <c r="CD54" i="23"/>
  <c r="CD42" i="23"/>
  <c r="CD66" i="23"/>
  <c r="CA219" i="21"/>
  <c r="CA220" i="21"/>
  <c r="CA431" i="21"/>
  <c r="CA99" i="21"/>
  <c r="CA325" i="21"/>
  <c r="CA534" i="21"/>
  <c r="CA430" i="21"/>
  <c r="CA203" i="21"/>
  <c r="CA429" i="21"/>
  <c r="CA535" i="21"/>
  <c r="CA115" i="21"/>
  <c r="CA519" i="21"/>
  <c r="CA116" i="21"/>
  <c r="CA221" i="21"/>
  <c r="CA326" i="21"/>
  <c r="BP56" i="23"/>
  <c r="BP44" i="23"/>
  <c r="BQ69" i="23"/>
  <c r="BP162" i="21"/>
  <c r="BR57" i="23" s="1"/>
  <c r="BP176" i="21"/>
  <c r="BR58" i="23" s="1"/>
  <c r="BP281" i="21"/>
  <c r="BR70" i="23" s="1"/>
  <c r="BP386" i="21"/>
  <c r="BR82" i="23" s="1"/>
  <c r="BP491" i="21"/>
  <c r="BR94" i="23" s="1"/>
  <c r="BQ488" i="21"/>
  <c r="BP550" i="21"/>
  <c r="BR99" i="23" s="1"/>
  <c r="BP477" i="21"/>
  <c r="BR93" i="23" s="1"/>
  <c r="BR465" i="21"/>
  <c r="BQ474" i="21"/>
  <c r="BY462" i="21"/>
  <c r="BP372" i="21"/>
  <c r="BR81" i="23" s="1"/>
  <c r="BQ383" i="21"/>
  <c r="BR360" i="21"/>
  <c r="BQ369" i="21"/>
  <c r="BY357" i="21"/>
  <c r="BP267" i="21"/>
  <c r="BR69" i="23" s="1"/>
  <c r="BR255" i="21"/>
  <c r="BQ278" i="21"/>
  <c r="BQ264" i="21"/>
  <c r="BY252" i="21"/>
  <c r="BP235" i="21"/>
  <c r="BR63" i="23" s="1"/>
  <c r="BO150" i="21"/>
  <c r="BQ173" i="21"/>
  <c r="BQ159" i="21"/>
  <c r="BP71" i="21"/>
  <c r="BR46" i="23" s="1"/>
  <c r="BP57" i="21"/>
  <c r="BR45" i="23" s="1"/>
  <c r="BO45" i="21"/>
  <c r="CC13" i="21"/>
  <c r="BQ119" i="21"/>
  <c r="BS52" i="23" s="1"/>
  <c r="BQ539" i="21"/>
  <c r="BS100" i="23" s="1"/>
  <c r="BQ224" i="21"/>
  <c r="BS64" i="23" s="1"/>
  <c r="BQ434" i="21"/>
  <c r="BS88" i="23" s="1"/>
  <c r="BZ537" i="21"/>
  <c r="BZ327" i="21"/>
  <c r="BZ117" i="21"/>
  <c r="BZ432" i="21"/>
  <c r="BZ222" i="21"/>
  <c r="BR218" i="21"/>
  <c r="BR323" i="21"/>
  <c r="BR533" i="21"/>
  <c r="BR428" i="21"/>
  <c r="BR113" i="21"/>
  <c r="BR314" i="21"/>
  <c r="BR313" i="21"/>
  <c r="BR208" i="21"/>
  <c r="BR312" i="21"/>
  <c r="BR311" i="21"/>
  <c r="BR209" i="21"/>
  <c r="BR207" i="21"/>
  <c r="BR206" i="21"/>
  <c r="BQ68" i="21"/>
  <c r="BR413" i="21"/>
  <c r="BR518" i="21"/>
  <c r="BR308" i="21"/>
  <c r="BR98" i="21"/>
  <c r="BQ329" i="21"/>
  <c r="BS76" i="23" s="1"/>
  <c r="BR317" i="21"/>
  <c r="BR527" i="21"/>
  <c r="BR212" i="21"/>
  <c r="BR422" i="21"/>
  <c r="BR107" i="21"/>
  <c r="BR524" i="21"/>
  <c r="BR523" i="21"/>
  <c r="BR522" i="21"/>
  <c r="BR521" i="21"/>
  <c r="BR419" i="21"/>
  <c r="BR417" i="21"/>
  <c r="BR418" i="21"/>
  <c r="BR416" i="21"/>
  <c r="BQ319" i="21"/>
  <c r="BQ340" i="21" s="1"/>
  <c r="BS75" i="23" s="1"/>
  <c r="BQ529" i="21"/>
  <c r="BQ424" i="21"/>
  <c r="BQ445" i="21" s="1"/>
  <c r="BS87" i="23" s="1"/>
  <c r="BQ214" i="21"/>
  <c r="BQ109" i="21"/>
  <c r="BQ130" i="21" s="1"/>
  <c r="BS51" i="23" s="1"/>
  <c r="BR483" i="21"/>
  <c r="BR485" i="21"/>
  <c r="BR378" i="21"/>
  <c r="BR273" i="21"/>
  <c r="BR380" i="21"/>
  <c r="BR275" i="21"/>
  <c r="BR482" i="21"/>
  <c r="BR377" i="21"/>
  <c r="BR272" i="21"/>
  <c r="BR379" i="21"/>
  <c r="BR274" i="21"/>
  <c r="BR484" i="21"/>
  <c r="BP147" i="21"/>
  <c r="BP42" i="21"/>
  <c r="BQ54" i="21"/>
  <c r="CB513" i="21" l="1" a="1"/>
  <c r="CB513" i="21" s="1"/>
  <c r="CB512" i="21" a="1"/>
  <c r="CB512" i="21" s="1"/>
  <c r="CB511" i="21" a="1"/>
  <c r="CB511" i="21" s="1"/>
  <c r="CB510" i="21" a="1"/>
  <c r="CB510" i="21" s="1"/>
  <c r="CB516" i="21" a="1"/>
  <c r="CB516" i="21" s="1"/>
  <c r="CB508" i="21" a="1"/>
  <c r="CB508" i="21" s="1"/>
  <c r="CB515" i="21" a="1"/>
  <c r="CB515" i="21" s="1"/>
  <c r="CB507" i="21" a="1"/>
  <c r="CB507" i="21" s="1"/>
  <c r="CB514" i="21" a="1"/>
  <c r="CB514" i="21" s="1"/>
  <c r="CB457" i="21" a="1"/>
  <c r="CB457" i="21" s="1"/>
  <c r="CB451" i="21" a="1"/>
  <c r="CB451" i="21" s="1"/>
  <c r="CB456" i="21" a="1"/>
  <c r="CB456" i="21" s="1"/>
  <c r="CB509" i="21" a="1"/>
  <c r="CB509" i="21" s="1"/>
  <c r="CB455" i="21" a="1"/>
  <c r="CB455" i="21" s="1"/>
  <c r="CB459" i="21" a="1"/>
  <c r="CB459" i="21" s="1"/>
  <c r="CB458" i="21" a="1"/>
  <c r="CB458" i="21" s="1"/>
  <c r="CB453" i="21" a="1"/>
  <c r="CB453" i="21" s="1"/>
  <c r="CB408" i="21" a="1"/>
  <c r="CB408" i="21" s="1"/>
  <c r="CB460" i="21" a="1"/>
  <c r="CB460" i="21" s="1"/>
  <c r="CB407" i="21" a="1"/>
  <c r="CB407" i="21" s="1"/>
  <c r="CB454" i="21" a="1"/>
  <c r="CB454" i="21" s="1"/>
  <c r="CB406" i="21" a="1"/>
  <c r="CB406" i="21" s="1"/>
  <c r="CB452" i="21" a="1"/>
  <c r="CB452" i="21" s="1"/>
  <c r="CB405" i="21" a="1"/>
  <c r="CB405" i="21" s="1"/>
  <c r="CB411" i="21" a="1"/>
  <c r="CB411" i="21" s="1"/>
  <c r="CB403" i="21" a="1"/>
  <c r="CB403" i="21" s="1"/>
  <c r="CB353" i="21" a="1"/>
  <c r="CB353" i="21" s="1"/>
  <c r="CB352" i="21" a="1"/>
  <c r="CB352" i="21" s="1"/>
  <c r="CB351" i="21" a="1"/>
  <c r="CB351" i="21" s="1"/>
  <c r="CB410" i="21" a="1"/>
  <c r="CB410" i="21" s="1"/>
  <c r="CB350" i="21" a="1"/>
  <c r="CB350" i="21" s="1"/>
  <c r="CB409" i="21" a="1"/>
  <c r="CB409" i="21" s="1"/>
  <c r="CB404" i="21" a="1"/>
  <c r="CB404" i="21" s="1"/>
  <c r="CB348" i="21" a="1"/>
  <c r="CB348" i="21" s="1"/>
  <c r="CB346" i="21" a="1"/>
  <c r="CB346" i="21" s="1"/>
  <c r="CB304" i="21" a="1"/>
  <c r="CB304" i="21" s="1"/>
  <c r="CB297" i="21" a="1"/>
  <c r="CB297" i="21" s="1"/>
  <c r="CB303" i="21" a="1"/>
  <c r="CB303" i="21" s="1"/>
  <c r="CB302" i="21" a="1"/>
  <c r="CB302" i="21" s="1"/>
  <c r="CB355" i="21" a="1"/>
  <c r="CB355" i="21" s="1"/>
  <c r="CB301" i="21" a="1"/>
  <c r="CB301" i="21" s="1"/>
  <c r="CB354" i="21" a="1"/>
  <c r="CB354" i="21" s="1"/>
  <c r="CB402" i="21" a="1"/>
  <c r="CB402" i="21" s="1"/>
  <c r="CB349" i="21" a="1"/>
  <c r="CB349" i="21" s="1"/>
  <c r="CB305" i="21" a="1"/>
  <c r="CB305" i="21" s="1"/>
  <c r="CB300" i="21" a="1"/>
  <c r="CB300" i="21" s="1"/>
  <c r="CB250" i="21" a="1"/>
  <c r="CB250" i="21" s="1"/>
  <c r="CB244" i="21" a="1"/>
  <c r="CB244" i="21" s="1"/>
  <c r="CB299" i="21" a="1"/>
  <c r="CB299" i="21" s="1"/>
  <c r="CB249" i="21" a="1"/>
  <c r="CB249" i="21" s="1"/>
  <c r="CB243" i="21" a="1"/>
  <c r="CB243" i="21" s="1"/>
  <c r="CB347" i="21" a="1"/>
  <c r="CB347" i="21" s="1"/>
  <c r="CB298" i="21" a="1"/>
  <c r="CB298" i="21" s="1"/>
  <c r="CB242" i="21" a="1"/>
  <c r="CB242" i="21" s="1"/>
  <c r="CB248" i="21" a="1"/>
  <c r="CB248" i="21" s="1"/>
  <c r="CB241" i="21" a="1"/>
  <c r="CB241" i="21" s="1"/>
  <c r="CB246" i="21" a="1"/>
  <c r="CB246" i="21" s="1"/>
  <c r="CB197" i="21" a="1"/>
  <c r="CB197" i="21" s="1"/>
  <c r="CB196" i="21" a="1"/>
  <c r="CB196" i="21" s="1"/>
  <c r="CB139" i="21" a="1"/>
  <c r="CB139" i="21" s="1"/>
  <c r="CB306" i="21" a="1"/>
  <c r="CB306" i="21" s="1"/>
  <c r="CB195" i="21" a="1"/>
  <c r="CB195" i="21" s="1"/>
  <c r="CB201" i="21" a="1"/>
  <c r="CB201" i="21" s="1"/>
  <c r="CB194" i="21" a="1"/>
  <c r="CB194" i="21" s="1"/>
  <c r="CB145" i="21" a="1"/>
  <c r="CB145" i="21" s="1"/>
  <c r="CB138" i="21" a="1"/>
  <c r="CB138" i="21" s="1"/>
  <c r="CB200" i="21" a="1"/>
  <c r="CB200" i="21" s="1"/>
  <c r="CB193" i="21" a="1"/>
  <c r="CB193" i="21" s="1"/>
  <c r="CB168" i="21"/>
  <c r="CB170" i="21"/>
  <c r="CB144" i="21" a="1"/>
  <c r="CB144" i="21" s="1"/>
  <c r="CB137" i="21" a="1"/>
  <c r="CB137" i="21" s="1"/>
  <c r="CB192" i="21" a="1"/>
  <c r="CB192" i="21" s="1"/>
  <c r="CB247" i="21" a="1"/>
  <c r="CB247" i="21" s="1"/>
  <c r="CB199" i="21" a="1"/>
  <c r="CB199" i="21" s="1"/>
  <c r="CB142" i="21" a="1"/>
  <c r="CB142" i="21" s="1"/>
  <c r="CB90" i="21" a="1"/>
  <c r="CB90" i="21" s="1"/>
  <c r="CB40" i="21" a="1"/>
  <c r="CB40" i="21" s="1"/>
  <c r="CB32" i="21" a="1"/>
  <c r="CB32" i="21" s="1"/>
  <c r="CB95" i="21" a="1"/>
  <c r="CB95" i="21" s="1"/>
  <c r="CB89" i="21" a="1"/>
  <c r="CB89" i="21" s="1"/>
  <c r="CB39" i="21" a="1"/>
  <c r="CB39" i="21" s="1"/>
  <c r="CB31" i="21" a="1"/>
  <c r="CB31" i="21" s="1"/>
  <c r="CB245" i="21" a="1"/>
  <c r="CB245" i="21" s="1"/>
  <c r="CB169" i="21"/>
  <c r="CB143" i="21" a="1"/>
  <c r="CB143" i="21" s="1"/>
  <c r="CB94" i="21" a="1"/>
  <c r="CB94" i="21" s="1"/>
  <c r="CB88" i="21" a="1"/>
  <c r="CB88" i="21" s="1"/>
  <c r="CB38" i="21" a="1"/>
  <c r="CB38" i="21" s="1"/>
  <c r="CB35" i="21" a="1"/>
  <c r="CB35" i="21" s="1"/>
  <c r="CB141" i="21" a="1"/>
  <c r="CB141" i="21" s="1"/>
  <c r="CB37" i="21" a="1"/>
  <c r="CB37" i="21" s="1"/>
  <c r="CB140" i="21" a="1"/>
  <c r="CB140" i="21" s="1"/>
  <c r="CB93" i="21" a="1"/>
  <c r="CB93" i="21" s="1"/>
  <c r="CB87" i="21" a="1"/>
  <c r="CB87" i="21" s="1"/>
  <c r="CB36" i="21" a="1"/>
  <c r="CB36" i="21" s="1"/>
  <c r="CB171" i="21"/>
  <c r="CB136" i="21" a="1"/>
  <c r="CB136" i="21" s="1"/>
  <c r="CB92" i="21" a="1"/>
  <c r="CB92" i="21" s="1"/>
  <c r="CB34" i="21" a="1"/>
  <c r="CB34" i="21" s="1"/>
  <c r="CB96" i="21" a="1"/>
  <c r="CB96" i="21" s="1"/>
  <c r="CB91" i="21" a="1"/>
  <c r="CB91" i="21" s="1"/>
  <c r="CB33" i="21" a="1"/>
  <c r="CB33" i="21" s="1"/>
  <c r="CB167" i="21"/>
  <c r="CB198" i="21" a="1"/>
  <c r="CB198" i="21" s="1"/>
  <c r="CB276" i="21"/>
  <c r="CB105" i="21"/>
  <c r="CB66" i="21"/>
  <c r="CB381" i="21"/>
  <c r="CB486" i="21"/>
  <c r="CB315" i="21"/>
  <c r="CB420" i="21"/>
  <c r="CB210" i="21"/>
  <c r="CB525" i="21"/>
  <c r="CB367" i="21" a="1"/>
  <c r="CB367" i="21" s="1"/>
  <c r="CB52" i="21" a="1"/>
  <c r="CB52" i="21" s="1"/>
  <c r="CB365" i="21" a="1"/>
  <c r="CB365" i="21" s="1"/>
  <c r="CB155" i="21" a="1"/>
  <c r="CB155" i="21" s="1"/>
  <c r="CB472" i="21" a="1"/>
  <c r="CB472" i="21" s="1"/>
  <c r="CB471" i="21" a="1"/>
  <c r="CB471" i="21" s="1"/>
  <c r="CB260" i="21" a="1"/>
  <c r="CB260" i="21" s="1"/>
  <c r="CB470" i="21" a="1"/>
  <c r="CB470" i="21" s="1"/>
  <c r="CB262" i="21" a="1"/>
  <c r="CB262" i="21" s="1"/>
  <c r="CB50" i="21" a="1"/>
  <c r="CB50" i="21" s="1"/>
  <c r="CB156" i="21" a="1"/>
  <c r="CB156" i="21" s="1"/>
  <c r="CB51" i="21" a="1"/>
  <c r="CB51" i="21" s="1"/>
  <c r="CB366" i="21" a="1"/>
  <c r="CB366" i="21" s="1"/>
  <c r="CB157" i="21" a="1"/>
  <c r="CB157" i="21" s="1"/>
  <c r="CB65" i="21"/>
  <c r="CB103" i="21"/>
  <c r="CB63" i="21"/>
  <c r="CB102" i="21"/>
  <c r="CB62" i="21"/>
  <c r="CB101" i="21"/>
  <c r="CB64" i="21"/>
  <c r="CB104" i="21"/>
  <c r="CC22" i="21"/>
  <c r="CC156" i="21" s="1" a="1"/>
  <c r="CC156" i="21" s="1"/>
  <c r="BT68" i="23"/>
  <c r="BT92" i="23"/>
  <c r="BT80" i="23"/>
  <c r="CB114" i="21"/>
  <c r="CB221" i="21"/>
  <c r="CB116" i="21"/>
  <c r="CB219" i="21"/>
  <c r="CB115" i="21"/>
  <c r="CB324" i="21"/>
  <c r="CB309" i="21"/>
  <c r="CB430" i="21"/>
  <c r="CB325" i="21"/>
  <c r="CB534" i="21"/>
  <c r="CB220" i="21"/>
  <c r="CB326" i="21"/>
  <c r="CB431" i="21"/>
  <c r="CB99" i="21"/>
  <c r="CC14" i="21"/>
  <c r="CE54" i="23"/>
  <c r="CE78" i="23"/>
  <c r="CE90" i="23"/>
  <c r="CE66" i="23"/>
  <c r="CE42" i="23"/>
  <c r="CB414" i="21"/>
  <c r="CB519" i="21"/>
  <c r="CB535" i="21"/>
  <c r="CB536" i="21"/>
  <c r="CB203" i="21"/>
  <c r="CB204" i="21"/>
  <c r="CB429" i="21"/>
  <c r="BQ56" i="23"/>
  <c r="BQ44" i="23"/>
  <c r="BQ281" i="21"/>
  <c r="BS70" i="23" s="1"/>
  <c r="BQ386" i="21"/>
  <c r="BS82" i="23" s="1"/>
  <c r="BQ491" i="21"/>
  <c r="BS94" i="23" s="1"/>
  <c r="BQ162" i="21"/>
  <c r="BS57" i="23" s="1"/>
  <c r="BQ176" i="21"/>
  <c r="BS58" i="23" s="1"/>
  <c r="BQ550" i="21"/>
  <c r="BS99" i="23" s="1"/>
  <c r="BQ477" i="21"/>
  <c r="BS93" i="23" s="1"/>
  <c r="BS465" i="21"/>
  <c r="BR488" i="21"/>
  <c r="BR474" i="21"/>
  <c r="BZ462" i="21"/>
  <c r="BQ372" i="21"/>
  <c r="BS81" i="23" s="1"/>
  <c r="BR383" i="21"/>
  <c r="BS360" i="21"/>
  <c r="BR369" i="21"/>
  <c r="BZ357" i="21"/>
  <c r="BQ267" i="21"/>
  <c r="BS69" i="23" s="1"/>
  <c r="BS255" i="21"/>
  <c r="BR278" i="21"/>
  <c r="BR264" i="21"/>
  <c r="BZ252" i="21"/>
  <c r="BP150" i="21"/>
  <c r="BQ235" i="21"/>
  <c r="BS63" i="23" s="1"/>
  <c r="BR173" i="21"/>
  <c r="BR159" i="21"/>
  <c r="BQ71" i="21"/>
  <c r="BS46" i="23" s="1"/>
  <c r="BQ57" i="21"/>
  <c r="BS45" i="23" s="1"/>
  <c r="BP45" i="21"/>
  <c r="CD13" i="21"/>
  <c r="BR224" i="21"/>
  <c r="BT64" i="23" s="1"/>
  <c r="BR539" i="21"/>
  <c r="BT100" i="23" s="1"/>
  <c r="BR119" i="21"/>
  <c r="BT52" i="23" s="1"/>
  <c r="BR434" i="21"/>
  <c r="BT88" i="23" s="1"/>
  <c r="BR329" i="21"/>
  <c r="BT76" i="23" s="1"/>
  <c r="CA537" i="21"/>
  <c r="CA432" i="21"/>
  <c r="CA222" i="21"/>
  <c r="CA327" i="21"/>
  <c r="CA117" i="21"/>
  <c r="BS323" i="21"/>
  <c r="BS113" i="21"/>
  <c r="BS218" i="21"/>
  <c r="BS533" i="21"/>
  <c r="BS428" i="21"/>
  <c r="BS314" i="21"/>
  <c r="BS312" i="21"/>
  <c r="BS209" i="21"/>
  <c r="BS311" i="21"/>
  <c r="BS313" i="21"/>
  <c r="BS208" i="21"/>
  <c r="BS207" i="21"/>
  <c r="BS206" i="21"/>
  <c r="BR68" i="21"/>
  <c r="BS518" i="21"/>
  <c r="BS308" i="21"/>
  <c r="BS98" i="21"/>
  <c r="BS413" i="21"/>
  <c r="BS212" i="21"/>
  <c r="BS422" i="21"/>
  <c r="BS317" i="21"/>
  <c r="BS527" i="21"/>
  <c r="BS107" i="21"/>
  <c r="BS522" i="21"/>
  <c r="BS524" i="21"/>
  <c r="BS523" i="21"/>
  <c r="BS521" i="21"/>
  <c r="BS419" i="21"/>
  <c r="BS418" i="21"/>
  <c r="BS416" i="21"/>
  <c r="BS417" i="21"/>
  <c r="BR529" i="21"/>
  <c r="BR319" i="21"/>
  <c r="BR424" i="21"/>
  <c r="BR214" i="21"/>
  <c r="BR109" i="21"/>
  <c r="BR130" i="21" s="1"/>
  <c r="BT51" i="23" s="1"/>
  <c r="BS485" i="21"/>
  <c r="BS273" i="21"/>
  <c r="BS380" i="21"/>
  <c r="BS275" i="21"/>
  <c r="BS482" i="21"/>
  <c r="BS377" i="21"/>
  <c r="BS272" i="21"/>
  <c r="BS483" i="21"/>
  <c r="BS379" i="21"/>
  <c r="BS274" i="21"/>
  <c r="BS378" i="21"/>
  <c r="BS484" i="21"/>
  <c r="BQ147" i="21"/>
  <c r="BQ42" i="21"/>
  <c r="BR54" i="21"/>
  <c r="CC511" i="21" l="1" a="1"/>
  <c r="CC511" i="21" s="1"/>
  <c r="CC510" i="21" a="1"/>
  <c r="CC510" i="21" s="1"/>
  <c r="CC509" i="21" a="1"/>
  <c r="CC509" i="21" s="1"/>
  <c r="CC516" i="21" a="1"/>
  <c r="CC516" i="21" s="1"/>
  <c r="CC508" i="21" a="1"/>
  <c r="CC508" i="21" s="1"/>
  <c r="CC514" i="21" a="1"/>
  <c r="CC514" i="21" s="1"/>
  <c r="CC513" i="21" a="1"/>
  <c r="CC513" i="21" s="1"/>
  <c r="CC512" i="21" a="1"/>
  <c r="CC512" i="21" s="1"/>
  <c r="CC507" i="21" a="1"/>
  <c r="CC507" i="21" s="1"/>
  <c r="CC459" i="21" a="1"/>
  <c r="CC459" i="21" s="1"/>
  <c r="CC458" i="21" a="1"/>
  <c r="CC458" i="21" s="1"/>
  <c r="CC453" i="21" a="1"/>
  <c r="CC453" i="21" s="1"/>
  <c r="CC515" i="21" a="1"/>
  <c r="CC515" i="21" s="1"/>
  <c r="CC457" i="21" a="1"/>
  <c r="CC457" i="21" s="1"/>
  <c r="CC451" i="21" a="1"/>
  <c r="CC451" i="21" s="1"/>
  <c r="CC460" i="21" a="1"/>
  <c r="CC460" i="21" s="1"/>
  <c r="CC456" i="21" a="1"/>
  <c r="CC456" i="21" s="1"/>
  <c r="CC454" i="21" a="1"/>
  <c r="CC454" i="21" s="1"/>
  <c r="CC455" i="21" a="1"/>
  <c r="CC455" i="21" s="1"/>
  <c r="CC452" i="21" a="1"/>
  <c r="CC452" i="21" s="1"/>
  <c r="CC406" i="21" a="1"/>
  <c r="CC406" i="21" s="1"/>
  <c r="CC405" i="21" a="1"/>
  <c r="CC405" i="21" s="1"/>
  <c r="CC404" i="21" a="1"/>
  <c r="CC404" i="21" s="1"/>
  <c r="CC411" i="21" a="1"/>
  <c r="CC411" i="21" s="1"/>
  <c r="CC403" i="21" a="1"/>
  <c r="CC403" i="21" s="1"/>
  <c r="CC409" i="21" a="1"/>
  <c r="CC409" i="21" s="1"/>
  <c r="CC410" i="21" a="1"/>
  <c r="CC410" i="21" s="1"/>
  <c r="CC408" i="21" a="1"/>
  <c r="CC408" i="21" s="1"/>
  <c r="CC351" i="21" a="1"/>
  <c r="CC351" i="21" s="1"/>
  <c r="CC407" i="21" a="1"/>
  <c r="CC407" i="21" s="1"/>
  <c r="CC350" i="21" a="1"/>
  <c r="CC350" i="21" s="1"/>
  <c r="CC402" i="21" a="1"/>
  <c r="CC402" i="21" s="1"/>
  <c r="CC349" i="21" a="1"/>
  <c r="CC349" i="21" s="1"/>
  <c r="CC348" i="21" a="1"/>
  <c r="CC348" i="21" s="1"/>
  <c r="CC354" i="21" a="1"/>
  <c r="CC354" i="21" s="1"/>
  <c r="CC346" i="21" a="1"/>
  <c r="CC346" i="21" s="1"/>
  <c r="CC355" i="21" a="1"/>
  <c r="CC355" i="21" s="1"/>
  <c r="CC353" i="21" a="1"/>
  <c r="CC353" i="21" s="1"/>
  <c r="CC301" i="21" a="1"/>
  <c r="CC301" i="21" s="1"/>
  <c r="CC352" i="21" a="1"/>
  <c r="CC352" i="21" s="1"/>
  <c r="CC300" i="21" a="1"/>
  <c r="CC300" i="21" s="1"/>
  <c r="CC347" i="21" a="1"/>
  <c r="CC347" i="21" s="1"/>
  <c r="CC306" i="21" a="1"/>
  <c r="CC306" i="21" s="1"/>
  <c r="CC299" i="21" a="1"/>
  <c r="CC299" i="21" s="1"/>
  <c r="CC305" i="21" a="1"/>
  <c r="CC305" i="21" s="1"/>
  <c r="CC298" i="21" a="1"/>
  <c r="CC298" i="21" s="1"/>
  <c r="CC303" i="21" a="1"/>
  <c r="CC303" i="21" s="1"/>
  <c r="CC297" i="21" a="1"/>
  <c r="CC297" i="21" s="1"/>
  <c r="CC247" i="21" a="1"/>
  <c r="CC247" i="21" s="1"/>
  <c r="CC199" i="21" a="1"/>
  <c r="CC199" i="21" s="1"/>
  <c r="CC246" i="21" a="1"/>
  <c r="CC246" i="21" s="1"/>
  <c r="CC198" i="21" a="1"/>
  <c r="CC198" i="21" s="1"/>
  <c r="CC304" i="21" a="1"/>
  <c r="CC304" i="21" s="1"/>
  <c r="CC245" i="21" a="1"/>
  <c r="CC245" i="21" s="1"/>
  <c r="CC302" i="21" a="1"/>
  <c r="CC302" i="21" s="1"/>
  <c r="CC244" i="21" a="1"/>
  <c r="CC244" i="21" s="1"/>
  <c r="CC250" i="21" a="1"/>
  <c r="CC250" i="21" s="1"/>
  <c r="CC194" i="21" a="1"/>
  <c r="CC194" i="21" s="1"/>
  <c r="CC249" i="21" a="1"/>
  <c r="CC249" i="21" s="1"/>
  <c r="CC193" i="21" a="1"/>
  <c r="CC193" i="21" s="1"/>
  <c r="CC167" i="21"/>
  <c r="CC169" i="21"/>
  <c r="CC171" i="21"/>
  <c r="CC145" i="21" a="1"/>
  <c r="CC145" i="21" s="1"/>
  <c r="CC137" i="21" a="1"/>
  <c r="CC137" i="21" s="1"/>
  <c r="CC248" i="21" a="1"/>
  <c r="CC248" i="21" s="1"/>
  <c r="CC201" i="21" a="1"/>
  <c r="CC201" i="21" s="1"/>
  <c r="CC192" i="21" a="1"/>
  <c r="CC192" i="21" s="1"/>
  <c r="CC144" i="21" a="1"/>
  <c r="CC144" i="21" s="1"/>
  <c r="CC136" i="21" a="1"/>
  <c r="CC136" i="21" s="1"/>
  <c r="CC243" i="21" a="1"/>
  <c r="CC243" i="21" s="1"/>
  <c r="CC200" i="21" a="1"/>
  <c r="CC200" i="21" s="1"/>
  <c r="CC143" i="21" a="1"/>
  <c r="CC143" i="21" s="1"/>
  <c r="CC242" i="21" a="1"/>
  <c r="CC242" i="21" s="1"/>
  <c r="CC142" i="21" a="1"/>
  <c r="CC142" i="21" s="1"/>
  <c r="CC241" i="21" a="1"/>
  <c r="CC241" i="21" s="1"/>
  <c r="CC197" i="21" a="1"/>
  <c r="CC197" i="21" s="1"/>
  <c r="CC196" i="21" a="1"/>
  <c r="CC196" i="21" s="1"/>
  <c r="CC140" i="21" a="1"/>
  <c r="CC140" i="21" s="1"/>
  <c r="CC139" i="21" a="1"/>
  <c r="CC139" i="21" s="1"/>
  <c r="CC37" i="21" a="1"/>
  <c r="CC37" i="21" s="1"/>
  <c r="CC138" i="21" a="1"/>
  <c r="CC138" i="21" s="1"/>
  <c r="CC91" i="21" a="1"/>
  <c r="CC91" i="21" s="1"/>
  <c r="CC40" i="21" a="1"/>
  <c r="CC40" i="21" s="1"/>
  <c r="CC96" i="21" a="1"/>
  <c r="CC96" i="21" s="1"/>
  <c r="CC90" i="21" a="1"/>
  <c r="CC90" i="21" s="1"/>
  <c r="CC36" i="21" a="1"/>
  <c r="CC36" i="21" s="1"/>
  <c r="CC95" i="21" a="1"/>
  <c r="CC95" i="21" s="1"/>
  <c r="CC89" i="21" a="1"/>
  <c r="CC89" i="21" s="1"/>
  <c r="CC35" i="21" a="1"/>
  <c r="CC35" i="21" s="1"/>
  <c r="CC168" i="21"/>
  <c r="CC94" i="21" a="1"/>
  <c r="CC94" i="21" s="1"/>
  <c r="CC88" i="21" a="1"/>
  <c r="CC88" i="21" s="1"/>
  <c r="CC34" i="21" a="1"/>
  <c r="CC34" i="21" s="1"/>
  <c r="CC33" i="21" a="1"/>
  <c r="CC33" i="21" s="1"/>
  <c r="CC195" i="21" a="1"/>
  <c r="CC195" i="21" s="1"/>
  <c r="CC93" i="21" a="1"/>
  <c r="CC93" i="21" s="1"/>
  <c r="CC87" i="21" a="1"/>
  <c r="CC87" i="21" s="1"/>
  <c r="CC39" i="21" a="1"/>
  <c r="CC39" i="21" s="1"/>
  <c r="CC32" i="21" a="1"/>
  <c r="CC32" i="21" s="1"/>
  <c r="CC141" i="21" a="1"/>
  <c r="CC141" i="21" s="1"/>
  <c r="CC92" i="21" a="1"/>
  <c r="CC92" i="21" s="1"/>
  <c r="CC38" i="21" a="1"/>
  <c r="CC38" i="21" s="1"/>
  <c r="CC31" i="21" a="1"/>
  <c r="CC31" i="21" s="1"/>
  <c r="CC170" i="21"/>
  <c r="CC210" i="21"/>
  <c r="CC525" i="21"/>
  <c r="CC420" i="21"/>
  <c r="CC381" i="21"/>
  <c r="CC66" i="21"/>
  <c r="CC315" i="21"/>
  <c r="CC276" i="21"/>
  <c r="CC486" i="21"/>
  <c r="CC105" i="21"/>
  <c r="CC51" i="21" a="1"/>
  <c r="CC51" i="21" s="1"/>
  <c r="CC52" i="21" a="1"/>
  <c r="CC52" i="21" s="1"/>
  <c r="CC155" i="21" a="1"/>
  <c r="CC155" i="21" s="1"/>
  <c r="CC367" i="21" a="1"/>
  <c r="CC367" i="21" s="1"/>
  <c r="CC260" i="21" a="1"/>
  <c r="CC260" i="21" s="1"/>
  <c r="CC261" i="21" a="1"/>
  <c r="CC261" i="21" s="1"/>
  <c r="CC470" i="21" a="1"/>
  <c r="CC470" i="21" s="1"/>
  <c r="CC365" i="21" a="1"/>
  <c r="CC365" i="21" s="1"/>
  <c r="CC50" i="21" a="1"/>
  <c r="CC50" i="21" s="1"/>
  <c r="CC157" i="21" a="1"/>
  <c r="CC157" i="21" s="1"/>
  <c r="CC471" i="21" a="1"/>
  <c r="CC471" i="21" s="1"/>
  <c r="CC472" i="21" a="1"/>
  <c r="CC472" i="21" s="1"/>
  <c r="CC262" i="21" a="1"/>
  <c r="CC262" i="21" s="1"/>
  <c r="CC366" i="21" a="1"/>
  <c r="CC366" i="21" s="1"/>
  <c r="CC326" i="21"/>
  <c r="CC65" i="21"/>
  <c r="CC104" i="21"/>
  <c r="CC64" i="21"/>
  <c r="CC102" i="21"/>
  <c r="CC62" i="21"/>
  <c r="CC101" i="21"/>
  <c r="CC103" i="21"/>
  <c r="CC63" i="21"/>
  <c r="CD22" i="21"/>
  <c r="CD365" i="21" s="1" a="1"/>
  <c r="CD365" i="21" s="1"/>
  <c r="BU68" i="23"/>
  <c r="BU92" i="23"/>
  <c r="BU80" i="23"/>
  <c r="CC534" i="21"/>
  <c r="CC203" i="21"/>
  <c r="CC115" i="21"/>
  <c r="CC220" i="21"/>
  <c r="CC221" i="21"/>
  <c r="CC431" i="21"/>
  <c r="CC116" i="21"/>
  <c r="CC536" i="21"/>
  <c r="CC114" i="21"/>
  <c r="CC324" i="21"/>
  <c r="CC325" i="21"/>
  <c r="CC219" i="21"/>
  <c r="CC99" i="21"/>
  <c r="CC309" i="21"/>
  <c r="CC430" i="21"/>
  <c r="CD14" i="21"/>
  <c r="CF54" i="23"/>
  <c r="CF78" i="23"/>
  <c r="CF66" i="23"/>
  <c r="CF42" i="23"/>
  <c r="CF90" i="23"/>
  <c r="CC414" i="21"/>
  <c r="CC204" i="21"/>
  <c r="CC535" i="21"/>
  <c r="CC429" i="21"/>
  <c r="CC519" i="21"/>
  <c r="BR44" i="23"/>
  <c r="BR56" i="23"/>
  <c r="BR386" i="21"/>
  <c r="BT82" i="23" s="1"/>
  <c r="BR162" i="21"/>
  <c r="BT57" i="23" s="1"/>
  <c r="BR176" i="21"/>
  <c r="BT58" i="23" s="1"/>
  <c r="BR281" i="21"/>
  <c r="BT70" i="23" s="1"/>
  <c r="BR491" i="21"/>
  <c r="BT94" i="23" s="1"/>
  <c r="BR477" i="21"/>
  <c r="BT93" i="23" s="1"/>
  <c r="BR550" i="21"/>
  <c r="BT99" i="23" s="1"/>
  <c r="BT465" i="21"/>
  <c r="BS488" i="21"/>
  <c r="BS474" i="21"/>
  <c r="CA462" i="21"/>
  <c r="BR445" i="21"/>
  <c r="BT87" i="23" s="1"/>
  <c r="BR372" i="21"/>
  <c r="BT81" i="23" s="1"/>
  <c r="BS383" i="21"/>
  <c r="BT360" i="21"/>
  <c r="BS369" i="21"/>
  <c r="CA357" i="21"/>
  <c r="BR340" i="21"/>
  <c r="BT75" i="23" s="1"/>
  <c r="BR267" i="21"/>
  <c r="BT69" i="23" s="1"/>
  <c r="BT255" i="21"/>
  <c r="BS278" i="21"/>
  <c r="BS264" i="21"/>
  <c r="CA252" i="21"/>
  <c r="BQ150" i="21"/>
  <c r="BR235" i="21"/>
  <c r="BT63" i="23" s="1"/>
  <c r="BS159" i="21"/>
  <c r="BS173" i="21"/>
  <c r="BR57" i="21"/>
  <c r="BT45" i="23" s="1"/>
  <c r="BR71" i="21"/>
  <c r="BT46" i="23" s="1"/>
  <c r="BQ45" i="21"/>
  <c r="CE13" i="21"/>
  <c r="BS119" i="21"/>
  <c r="BU52" i="23" s="1"/>
  <c r="BS329" i="21"/>
  <c r="BU76" i="23" s="1"/>
  <c r="BS539" i="21"/>
  <c r="BU100" i="23" s="1"/>
  <c r="BS434" i="21"/>
  <c r="BU88" i="23" s="1"/>
  <c r="BS224" i="21"/>
  <c r="BU64" i="23" s="1"/>
  <c r="CB432" i="21"/>
  <c r="CB222" i="21"/>
  <c r="CB537" i="21"/>
  <c r="CB327" i="21"/>
  <c r="CB117" i="21"/>
  <c r="BT323" i="21"/>
  <c r="BT113" i="21"/>
  <c r="BT218" i="21"/>
  <c r="BT533" i="21"/>
  <c r="BT428" i="21"/>
  <c r="BT313" i="21"/>
  <c r="BT312" i="21"/>
  <c r="BT209" i="21"/>
  <c r="BT314" i="21"/>
  <c r="BT208" i="21"/>
  <c r="BT207" i="21"/>
  <c r="BT311" i="21"/>
  <c r="BT206" i="21"/>
  <c r="BS68" i="21"/>
  <c r="BT308" i="21"/>
  <c r="BT98" i="21"/>
  <c r="BT518" i="21"/>
  <c r="BT413" i="21"/>
  <c r="BT212" i="21"/>
  <c r="BT422" i="21"/>
  <c r="BT317" i="21"/>
  <c r="BT527" i="21"/>
  <c r="BT107" i="21"/>
  <c r="BT524" i="21"/>
  <c r="BT521" i="21"/>
  <c r="BT522" i="21"/>
  <c r="BT523" i="21"/>
  <c r="BT417" i="21"/>
  <c r="BT418" i="21"/>
  <c r="BT416" i="21"/>
  <c r="BT419" i="21"/>
  <c r="BS529" i="21"/>
  <c r="BS319" i="21"/>
  <c r="BS424" i="21"/>
  <c r="BS214" i="21"/>
  <c r="BS109" i="21"/>
  <c r="BS130" i="21" s="1"/>
  <c r="BU51" i="23" s="1"/>
  <c r="BT485" i="21"/>
  <c r="BT380" i="21"/>
  <c r="BT275" i="21"/>
  <c r="BT482" i="21"/>
  <c r="BT377" i="21"/>
  <c r="BT272" i="21"/>
  <c r="BT483" i="21"/>
  <c r="BT379" i="21"/>
  <c r="BT274" i="21"/>
  <c r="BT484" i="21"/>
  <c r="BT378" i="21"/>
  <c r="BT273" i="21"/>
  <c r="BR147" i="21"/>
  <c r="BR42" i="21"/>
  <c r="BS54" i="21"/>
  <c r="CD509" i="21" l="1" a="1"/>
  <c r="CD509" i="21" s="1"/>
  <c r="CD516" i="21" a="1"/>
  <c r="CD516" i="21" s="1"/>
  <c r="CD508" i="21" a="1"/>
  <c r="CD508" i="21" s="1"/>
  <c r="CD515" i="21" a="1"/>
  <c r="CD515" i="21" s="1"/>
  <c r="CD507" i="21" a="1"/>
  <c r="CD507" i="21" s="1"/>
  <c r="CD514" i="21" a="1"/>
  <c r="CD514" i="21" s="1"/>
  <c r="CD512" i="21" a="1"/>
  <c r="CD512" i="21" s="1"/>
  <c r="CD511" i="21" a="1"/>
  <c r="CD511" i="21" s="1"/>
  <c r="CD513" i="21" a="1"/>
  <c r="CD513" i="21" s="1"/>
  <c r="CD456" i="21" a="1"/>
  <c r="CD456" i="21" s="1"/>
  <c r="CD510" i="21" a="1"/>
  <c r="CD510" i="21" s="1"/>
  <c r="CD460" i="21" a="1"/>
  <c r="CD460" i="21" s="1"/>
  <c r="CD454" i="21" a="1"/>
  <c r="CD454" i="21" s="1"/>
  <c r="CD459" i="21" a="1"/>
  <c r="CD459" i="21" s="1"/>
  <c r="CD458" i="21" a="1"/>
  <c r="CD458" i="21" s="1"/>
  <c r="CD457" i="21" a="1"/>
  <c r="CD457" i="21" s="1"/>
  <c r="CD453" i="21" a="1"/>
  <c r="CD453" i="21" s="1"/>
  <c r="CD411" i="21" a="1"/>
  <c r="CD411" i="21" s="1"/>
  <c r="CD404" i="21" a="1"/>
  <c r="CD404" i="21" s="1"/>
  <c r="CD410" i="21" a="1"/>
  <c r="CD410" i="21" s="1"/>
  <c r="CD403" i="21" a="1"/>
  <c r="CD403" i="21" s="1"/>
  <c r="CD402" i="21" a="1"/>
  <c r="CD402" i="21" s="1"/>
  <c r="CD409" i="21" a="1"/>
  <c r="CD409" i="21" s="1"/>
  <c r="CD455" i="21" a="1"/>
  <c r="CD455" i="21" s="1"/>
  <c r="CD452" i="21" a="1"/>
  <c r="CD452" i="21" s="1"/>
  <c r="CD407" i="21" a="1"/>
  <c r="CD407" i="21" s="1"/>
  <c r="CD355" i="21" a="1"/>
  <c r="CD355" i="21" s="1"/>
  <c r="CD349" i="21" a="1"/>
  <c r="CD349" i="21" s="1"/>
  <c r="CD354" i="21" a="1"/>
  <c r="CD354" i="21" s="1"/>
  <c r="CD348" i="21" a="1"/>
  <c r="CD348" i="21" s="1"/>
  <c r="CD347" i="21" a="1"/>
  <c r="CD347" i="21" s="1"/>
  <c r="CD353" i="21" a="1"/>
  <c r="CD353" i="21" s="1"/>
  <c r="CD346" i="21" a="1"/>
  <c r="CD346" i="21" s="1"/>
  <c r="CD408" i="21" a="1"/>
  <c r="CD408" i="21" s="1"/>
  <c r="CD451" i="21" a="1"/>
  <c r="CD451" i="21" s="1"/>
  <c r="CD406" i="21" a="1"/>
  <c r="CD406" i="21" s="1"/>
  <c r="CD351" i="21" a="1"/>
  <c r="CD351" i="21" s="1"/>
  <c r="CD306" i="21" a="1"/>
  <c r="CD306" i="21" s="1"/>
  <c r="CD298" i="21" a="1"/>
  <c r="CD298" i="21" s="1"/>
  <c r="CD305" i="21" a="1"/>
  <c r="CD305" i="21" s="1"/>
  <c r="CD297" i="21" a="1"/>
  <c r="CD297" i="21" s="1"/>
  <c r="CD304" i="21" a="1"/>
  <c r="CD304" i="21" s="1"/>
  <c r="CD303" i="21" a="1"/>
  <c r="CD303" i="21" s="1"/>
  <c r="CD405" i="21" a="1"/>
  <c r="CD405" i="21" s="1"/>
  <c r="CD352" i="21" a="1"/>
  <c r="CD352" i="21" s="1"/>
  <c r="CD350" i="21" a="1"/>
  <c r="CD350" i="21" s="1"/>
  <c r="CD301" i="21" a="1"/>
  <c r="CD301" i="21" s="1"/>
  <c r="CD302" i="21" a="1"/>
  <c r="CD302" i="21" s="1"/>
  <c r="CD300" i="21" a="1"/>
  <c r="CD300" i="21" s="1"/>
  <c r="CD245" i="21" a="1"/>
  <c r="CD245" i="21" s="1"/>
  <c r="CD196" i="21" a="1"/>
  <c r="CD196" i="21" s="1"/>
  <c r="CD299" i="21" a="1"/>
  <c r="CD299" i="21" s="1"/>
  <c r="CD244" i="21" a="1"/>
  <c r="CD244" i="21" s="1"/>
  <c r="CD243" i="21" a="1"/>
  <c r="CD243" i="21" s="1"/>
  <c r="CD195" i="21" a="1"/>
  <c r="CD195" i="21" s="1"/>
  <c r="CD250" i="21" a="1"/>
  <c r="CD250" i="21" s="1"/>
  <c r="CD242" i="21" a="1"/>
  <c r="CD242" i="21" s="1"/>
  <c r="CD201" i="21" a="1"/>
  <c r="CD201" i="21" s="1"/>
  <c r="CD194" i="21" a="1"/>
  <c r="CD194" i="21" s="1"/>
  <c r="CD248" i="21" a="1"/>
  <c r="CD248" i="21" s="1"/>
  <c r="CD199" i="21" a="1"/>
  <c r="CD199" i="21" s="1"/>
  <c r="CD192" i="21" a="1"/>
  <c r="CD192" i="21" s="1"/>
  <c r="CD241" i="21" a="1"/>
  <c r="CD241" i="21" s="1"/>
  <c r="CD197" i="21" a="1"/>
  <c r="CD197" i="21" s="1"/>
  <c r="CD193" i="21" a="1"/>
  <c r="CD193" i="21" s="1"/>
  <c r="CD142" i="21" a="1"/>
  <c r="CD142" i="21" s="1"/>
  <c r="CD167" i="21"/>
  <c r="CD169" i="21"/>
  <c r="CD171" i="21"/>
  <c r="CD141" i="21" a="1"/>
  <c r="CD141" i="21" s="1"/>
  <c r="CD140" i="21" a="1"/>
  <c r="CD140" i="21" s="1"/>
  <c r="CD249" i="21" a="1"/>
  <c r="CD249" i="21" s="1"/>
  <c r="CD247" i="21" a="1"/>
  <c r="CD247" i="21" s="1"/>
  <c r="CD200" i="21" a="1"/>
  <c r="CD200" i="21" s="1"/>
  <c r="CD168" i="21"/>
  <c r="CD170" i="21"/>
  <c r="CD145" i="21" a="1"/>
  <c r="CD145" i="21" s="1"/>
  <c r="CD138" i="21" a="1"/>
  <c r="CD138" i="21" s="1"/>
  <c r="CD93" i="21" a="1"/>
  <c r="CD93" i="21" s="1"/>
  <c r="CD35" i="21" a="1"/>
  <c r="CD35" i="21" s="1"/>
  <c r="CD246" i="21" a="1"/>
  <c r="CD246" i="21" s="1"/>
  <c r="CD92" i="21" a="1"/>
  <c r="CD92" i="21" s="1"/>
  <c r="CD87" i="21" a="1"/>
  <c r="CD87" i="21" s="1"/>
  <c r="CD34" i="21" a="1"/>
  <c r="CD34" i="21" s="1"/>
  <c r="CD144" i="21" a="1"/>
  <c r="CD144" i="21" s="1"/>
  <c r="CD40" i="21" a="1"/>
  <c r="CD40" i="21" s="1"/>
  <c r="CD33" i="21" a="1"/>
  <c r="CD33" i="21" s="1"/>
  <c r="CD143" i="21" a="1"/>
  <c r="CD143" i="21" s="1"/>
  <c r="CD91" i="21" a="1"/>
  <c r="CD91" i="21" s="1"/>
  <c r="CD39" i="21" a="1"/>
  <c r="CD39" i="21" s="1"/>
  <c r="CD32" i="21" a="1"/>
  <c r="CD32" i="21" s="1"/>
  <c r="CD139" i="21" a="1"/>
  <c r="CD139" i="21" s="1"/>
  <c r="CD90" i="21" a="1"/>
  <c r="CD90" i="21" s="1"/>
  <c r="CD31" i="21" a="1"/>
  <c r="CD31" i="21" s="1"/>
  <c r="CD38" i="21" a="1"/>
  <c r="CD38" i="21" s="1"/>
  <c r="CD198" i="21" a="1"/>
  <c r="CD198" i="21" s="1"/>
  <c r="CD137" i="21" a="1"/>
  <c r="CD137" i="21" s="1"/>
  <c r="CD96" i="21" a="1"/>
  <c r="CD96" i="21" s="1"/>
  <c r="CD136" i="21" a="1"/>
  <c r="CD136" i="21" s="1"/>
  <c r="CD95" i="21" a="1"/>
  <c r="CD95" i="21" s="1"/>
  <c r="CD89" i="21" a="1"/>
  <c r="CD89" i="21" s="1"/>
  <c r="CD37" i="21" a="1"/>
  <c r="CD37" i="21" s="1"/>
  <c r="CD36" i="21" a="1"/>
  <c r="CD36" i="21" s="1"/>
  <c r="CD88" i="21" a="1"/>
  <c r="CD88" i="21" s="1"/>
  <c r="CD94" i="21" a="1"/>
  <c r="CD94" i="21" s="1"/>
  <c r="CD276" i="21"/>
  <c r="CD210" i="21"/>
  <c r="CD420" i="21"/>
  <c r="CD105" i="21"/>
  <c r="CD66" i="21"/>
  <c r="CD486" i="21"/>
  <c r="CD381" i="21"/>
  <c r="CD315" i="21"/>
  <c r="CD525" i="21"/>
  <c r="CD155" i="21" a="1"/>
  <c r="CD155" i="21" s="1"/>
  <c r="CD366" i="21" a="1"/>
  <c r="CD366" i="21" s="1"/>
  <c r="CD50" i="21" a="1"/>
  <c r="CD50" i="21" s="1"/>
  <c r="CD52" i="21" a="1"/>
  <c r="CD52" i="21" s="1"/>
  <c r="CD156" i="21" a="1"/>
  <c r="CD156" i="21" s="1"/>
  <c r="CD51" i="21" a="1"/>
  <c r="CD51" i="21" s="1"/>
  <c r="CD157" i="21" a="1"/>
  <c r="CD157" i="21" s="1"/>
  <c r="CD470" i="21" a="1"/>
  <c r="CD470" i="21" s="1"/>
  <c r="CD261" i="21" a="1"/>
  <c r="CD261" i="21" s="1"/>
  <c r="CD367" i="21" a="1"/>
  <c r="CD367" i="21" s="1"/>
  <c r="CD471" i="21" a="1"/>
  <c r="CD471" i="21" s="1"/>
  <c r="CD262" i="21" a="1"/>
  <c r="CD262" i="21" s="1"/>
  <c r="CD260" i="21" a="1"/>
  <c r="CD260" i="21" s="1"/>
  <c r="CD472" i="21" a="1"/>
  <c r="CD472" i="21" s="1"/>
  <c r="CD65" i="21"/>
  <c r="CD104" i="21"/>
  <c r="CD64" i="21"/>
  <c r="CD102" i="21"/>
  <c r="CD62" i="21"/>
  <c r="CD101" i="21"/>
  <c r="CD63" i="21"/>
  <c r="CD103" i="21"/>
  <c r="CE22" i="21"/>
  <c r="CE472" i="21" s="1" a="1"/>
  <c r="CE472" i="21" s="1"/>
  <c r="BV68" i="23"/>
  <c r="BV92" i="23"/>
  <c r="BV80" i="23"/>
  <c r="CD221" i="21"/>
  <c r="CD431" i="21"/>
  <c r="CD99" i="21"/>
  <c r="CD324" i="21"/>
  <c r="CD115" i="21"/>
  <c r="CD219" i="21"/>
  <c r="CD534" i="21"/>
  <c r="CD430" i="21"/>
  <c r="CD116" i="21"/>
  <c r="CD325" i="21"/>
  <c r="CD220" i="21"/>
  <c r="CD536" i="21"/>
  <c r="CD326" i="21"/>
  <c r="CD429" i="21"/>
  <c r="CD114" i="21"/>
  <c r="CD309" i="21"/>
  <c r="CE14" i="21"/>
  <c r="CG78" i="23"/>
  <c r="CG54" i="23"/>
  <c r="CG66" i="23"/>
  <c r="CG42" i="23"/>
  <c r="CG90" i="23"/>
  <c r="CD204" i="21"/>
  <c r="CD414" i="21"/>
  <c r="CD203" i="21"/>
  <c r="CD535" i="21"/>
  <c r="CD519" i="21"/>
  <c r="BS56" i="23"/>
  <c r="BS44" i="23"/>
  <c r="BS386" i="21"/>
  <c r="BU82" i="23" s="1"/>
  <c r="BS176" i="21"/>
  <c r="BU58" i="23" s="1"/>
  <c r="BS281" i="21"/>
  <c r="BU70" i="23" s="1"/>
  <c r="BS162" i="21"/>
  <c r="BU57" i="23" s="1"/>
  <c r="BS491" i="21"/>
  <c r="BU94" i="23" s="1"/>
  <c r="BS550" i="21"/>
  <c r="BU99" i="23" s="1"/>
  <c r="BS477" i="21"/>
  <c r="BU465" i="21"/>
  <c r="BT488" i="21"/>
  <c r="BT474" i="21"/>
  <c r="CB462" i="21"/>
  <c r="BS445" i="21"/>
  <c r="BU87" i="23" s="1"/>
  <c r="BS372" i="21"/>
  <c r="BU360" i="21"/>
  <c r="BT383" i="21"/>
  <c r="BT369" i="21"/>
  <c r="CB357" i="21"/>
  <c r="BS340" i="21"/>
  <c r="BU75" i="23" s="1"/>
  <c r="BS267" i="21"/>
  <c r="BU69" i="23" s="1"/>
  <c r="BU255" i="21"/>
  <c r="BT278" i="21"/>
  <c r="BT264" i="21"/>
  <c r="CB252" i="21"/>
  <c r="BR150" i="21"/>
  <c r="BS235" i="21"/>
  <c r="BU63" i="23" s="1"/>
  <c r="BT159" i="21"/>
  <c r="BT173" i="21"/>
  <c r="BS71" i="21"/>
  <c r="BU46" i="23" s="1"/>
  <c r="BS57" i="21"/>
  <c r="BU45" i="23" s="1"/>
  <c r="BR45" i="21"/>
  <c r="CF13" i="21"/>
  <c r="BT224" i="21"/>
  <c r="BV64" i="23" s="1"/>
  <c r="BT539" i="21"/>
  <c r="BV100" i="23" s="1"/>
  <c r="BT119" i="21"/>
  <c r="BV52" i="23" s="1"/>
  <c r="BT329" i="21"/>
  <c r="BV76" i="23" s="1"/>
  <c r="BT434" i="21"/>
  <c r="BV88" i="23" s="1"/>
  <c r="CC432" i="21"/>
  <c r="CC222" i="21"/>
  <c r="CC537" i="21"/>
  <c r="CC327" i="21"/>
  <c r="CC117" i="21"/>
  <c r="BU533" i="21"/>
  <c r="BU428" i="21"/>
  <c r="BU323" i="21"/>
  <c r="BU113" i="21"/>
  <c r="BU218" i="21"/>
  <c r="BT68" i="21"/>
  <c r="BU314" i="21"/>
  <c r="BU313" i="21"/>
  <c r="BU312" i="21"/>
  <c r="BU209" i="21"/>
  <c r="BU311" i="21"/>
  <c r="BU206" i="21"/>
  <c r="BU207" i="21"/>
  <c r="BU208" i="21"/>
  <c r="BU98" i="21"/>
  <c r="BU413" i="21"/>
  <c r="BU308" i="21"/>
  <c r="BU518" i="21"/>
  <c r="BU212" i="21"/>
  <c r="BU422" i="21"/>
  <c r="BU317" i="21"/>
  <c r="BU527" i="21"/>
  <c r="BU107" i="21"/>
  <c r="BU524" i="21"/>
  <c r="BU521" i="21"/>
  <c r="BU523" i="21"/>
  <c r="BU522" i="21"/>
  <c r="BU419" i="21"/>
  <c r="BU418" i="21"/>
  <c r="BU416" i="21"/>
  <c r="BU417" i="21"/>
  <c r="BT319" i="21"/>
  <c r="BT529" i="21"/>
  <c r="BT424" i="21"/>
  <c r="BT445" i="21" s="1"/>
  <c r="BV87" i="23" s="1"/>
  <c r="BT214" i="21"/>
  <c r="BT109" i="21"/>
  <c r="BT130" i="21" s="1"/>
  <c r="BV51" i="23" s="1"/>
  <c r="BU482" i="21"/>
  <c r="BU377" i="21"/>
  <c r="BU272" i="21"/>
  <c r="BU485" i="21"/>
  <c r="BU380" i="21"/>
  <c r="BU483" i="21"/>
  <c r="BU379" i="21"/>
  <c r="BU274" i="21"/>
  <c r="BU484" i="21"/>
  <c r="BU275" i="21"/>
  <c r="BU378" i="21"/>
  <c r="BU273" i="21"/>
  <c r="BS147" i="21"/>
  <c r="BS42" i="21"/>
  <c r="BT54" i="21"/>
  <c r="CE507" i="21" l="1" a="1"/>
  <c r="CE507" i="21" s="1"/>
  <c r="CE514" i="21" a="1"/>
  <c r="CE514" i="21" s="1"/>
  <c r="CE513" i="21" a="1"/>
  <c r="CE513" i="21" s="1"/>
  <c r="CE512" i="21" a="1"/>
  <c r="CE512" i="21" s="1"/>
  <c r="CE510" i="21" a="1"/>
  <c r="CE510" i="21" s="1"/>
  <c r="CE516" i="21" a="1"/>
  <c r="CE516" i="21" s="1"/>
  <c r="CE509" i="21" a="1"/>
  <c r="CE509" i="21" s="1"/>
  <c r="CE515" i="21" a="1"/>
  <c r="CE515" i="21" s="1"/>
  <c r="CE511" i="21" a="1"/>
  <c r="CE511" i="21" s="1"/>
  <c r="CE508" i="21" a="1"/>
  <c r="CE508" i="21" s="1"/>
  <c r="CE459" i="21" a="1"/>
  <c r="CE459" i="21" s="1"/>
  <c r="CE452" i="21" a="1"/>
  <c r="CE452" i="21" s="1"/>
  <c r="CE458" i="21" a="1"/>
  <c r="CE458" i="21" s="1"/>
  <c r="CE456" i="21" a="1"/>
  <c r="CE456" i="21" s="1"/>
  <c r="CE460" i="21" a="1"/>
  <c r="CE460" i="21" s="1"/>
  <c r="CE457" i="21" a="1"/>
  <c r="CE457" i="21" s="1"/>
  <c r="CE455" i="21" a="1"/>
  <c r="CE455" i="21" s="1"/>
  <c r="CE454" i="21" a="1"/>
  <c r="CE454" i="21" s="1"/>
  <c r="CE408" i="21" a="1"/>
  <c r="CE408" i="21" s="1"/>
  <c r="CE407" i="21" a="1"/>
  <c r="CE407" i="21" s="1"/>
  <c r="CE453" i="21" a="1"/>
  <c r="CE453" i="21" s="1"/>
  <c r="CE406" i="21" a="1"/>
  <c r="CE406" i="21" s="1"/>
  <c r="CE451" i="21" a="1"/>
  <c r="CE451" i="21" s="1"/>
  <c r="CE405" i="21" a="1"/>
  <c r="CE405" i="21" s="1"/>
  <c r="CE411" i="21" a="1"/>
  <c r="CE411" i="21" s="1"/>
  <c r="CE410" i="21" a="1"/>
  <c r="CE410" i="21" s="1"/>
  <c r="CE409" i="21" a="1"/>
  <c r="CE409" i="21" s="1"/>
  <c r="CE353" i="21" a="1"/>
  <c r="CE353" i="21" s="1"/>
  <c r="CE404" i="21" a="1"/>
  <c r="CE404" i="21" s="1"/>
  <c r="CE352" i="21" a="1"/>
  <c r="CE352" i="21" s="1"/>
  <c r="CE403" i="21" a="1"/>
  <c r="CE403" i="21" s="1"/>
  <c r="CE351" i="21" a="1"/>
  <c r="CE351" i="21" s="1"/>
  <c r="CE402" i="21" a="1"/>
  <c r="CE402" i="21" s="1"/>
  <c r="CE350" i="21" a="1"/>
  <c r="CE350" i="21" s="1"/>
  <c r="CE348" i="21" a="1"/>
  <c r="CE348" i="21" s="1"/>
  <c r="CE355" i="21" a="1"/>
  <c r="CE355" i="21" s="1"/>
  <c r="CE354" i="21" a="1"/>
  <c r="CE354" i="21" s="1"/>
  <c r="CE302" i="21" a="1"/>
  <c r="CE302" i="21" s="1"/>
  <c r="CE349" i="21" a="1"/>
  <c r="CE349" i="21" s="1"/>
  <c r="CE347" i="21" a="1"/>
  <c r="CE347" i="21" s="1"/>
  <c r="CE301" i="21" a="1"/>
  <c r="CE301" i="21" s="1"/>
  <c r="CE346" i="21" a="1"/>
  <c r="CE346" i="21" s="1"/>
  <c r="CE300" i="21" a="1"/>
  <c r="CE300" i="21" s="1"/>
  <c r="CE305" i="21" a="1"/>
  <c r="CE305" i="21" s="1"/>
  <c r="CE298" i="21" a="1"/>
  <c r="CE298" i="21" s="1"/>
  <c r="CE250" i="21" a="1"/>
  <c r="CE250" i="21" s="1"/>
  <c r="CE243" i="21" a="1"/>
  <c r="CE243" i="21" s="1"/>
  <c r="CE201" i="21" a="1"/>
  <c r="CE201" i="21" s="1"/>
  <c r="CE306" i="21" a="1"/>
  <c r="CE306" i="21" s="1"/>
  <c r="CE249" i="21" a="1"/>
  <c r="CE249" i="21" s="1"/>
  <c r="CE242" i="21" a="1"/>
  <c r="CE242" i="21" s="1"/>
  <c r="CE200" i="21" a="1"/>
  <c r="CE200" i="21" s="1"/>
  <c r="CE193" i="21" a="1"/>
  <c r="CE193" i="21" s="1"/>
  <c r="CE304" i="21" a="1"/>
  <c r="CE304" i="21" s="1"/>
  <c r="CE248" i="21" a="1"/>
  <c r="CE248" i="21" s="1"/>
  <c r="CE241" i="21" a="1"/>
  <c r="CE241" i="21" s="1"/>
  <c r="CE199" i="21" a="1"/>
  <c r="CE199" i="21" s="1"/>
  <c r="CE192" i="21" a="1"/>
  <c r="CE192" i="21" s="1"/>
  <c r="CE303" i="21" a="1"/>
  <c r="CE303" i="21" s="1"/>
  <c r="CE247" i="21" a="1"/>
  <c r="CE247" i="21" s="1"/>
  <c r="CE198" i="21" a="1"/>
  <c r="CE198" i="21" s="1"/>
  <c r="CE299" i="21" a="1"/>
  <c r="CE299" i="21" s="1"/>
  <c r="CE246" i="21" a="1"/>
  <c r="CE246" i="21" s="1"/>
  <c r="CE196" i="21" a="1"/>
  <c r="CE196" i="21" s="1"/>
  <c r="CE297" i="21" a="1"/>
  <c r="CE297" i="21" s="1"/>
  <c r="CE140" i="21" a="1"/>
  <c r="CE140" i="21" s="1"/>
  <c r="CE139" i="21" a="1"/>
  <c r="CE139" i="21" s="1"/>
  <c r="CE245" i="21" a="1"/>
  <c r="CE245" i="21" s="1"/>
  <c r="CE197" i="21" a="1"/>
  <c r="CE197" i="21" s="1"/>
  <c r="CE167" i="21"/>
  <c r="CE169" i="21"/>
  <c r="CE171" i="21"/>
  <c r="CE138" i="21" a="1"/>
  <c r="CE138" i="21" s="1"/>
  <c r="CE244" i="21" a="1"/>
  <c r="CE244" i="21" s="1"/>
  <c r="CE195" i="21" a="1"/>
  <c r="CE195" i="21" s="1"/>
  <c r="CE145" i="21" a="1"/>
  <c r="CE145" i="21" s="1"/>
  <c r="CE137" i="21" a="1"/>
  <c r="CE137" i="21" s="1"/>
  <c r="CE194" i="21" a="1"/>
  <c r="CE194" i="21" s="1"/>
  <c r="CE143" i="21" a="1"/>
  <c r="CE143" i="21" s="1"/>
  <c r="CE170" i="21"/>
  <c r="CE141" i="21" a="1"/>
  <c r="CE141" i="21" s="1"/>
  <c r="CE39" i="21" a="1"/>
  <c r="CE39" i="21" s="1"/>
  <c r="CE32" i="21" a="1"/>
  <c r="CE32" i="21" s="1"/>
  <c r="CE136" i="21" a="1"/>
  <c r="CE136" i="21" s="1"/>
  <c r="CE95" i="21" a="1"/>
  <c r="CE95" i="21" s="1"/>
  <c r="CE89" i="21" a="1"/>
  <c r="CE89" i="21" s="1"/>
  <c r="CE38" i="21" a="1"/>
  <c r="CE38" i="21" s="1"/>
  <c r="CE31" i="21" a="1"/>
  <c r="CE31" i="21" s="1"/>
  <c r="CE94" i="21" a="1"/>
  <c r="CE94" i="21" s="1"/>
  <c r="CE88" i="21" a="1"/>
  <c r="CE88" i="21" s="1"/>
  <c r="CE37" i="21" a="1"/>
  <c r="CE37" i="21" s="1"/>
  <c r="CE36" i="21" a="1"/>
  <c r="CE36" i="21" s="1"/>
  <c r="CE34" i="21" a="1"/>
  <c r="CE34" i="21" s="1"/>
  <c r="CE93" i="21" a="1"/>
  <c r="CE93" i="21" s="1"/>
  <c r="CE87" i="21" a="1"/>
  <c r="CE87" i="21" s="1"/>
  <c r="CE35" i="21" a="1"/>
  <c r="CE35" i="21" s="1"/>
  <c r="CE168" i="21"/>
  <c r="CE92" i="21" a="1"/>
  <c r="CE92" i="21" s="1"/>
  <c r="CE144" i="21" a="1"/>
  <c r="CE144" i="21" s="1"/>
  <c r="CE91" i="21" a="1"/>
  <c r="CE91" i="21" s="1"/>
  <c r="CE33" i="21" a="1"/>
  <c r="CE33" i="21" s="1"/>
  <c r="CE96" i="21" a="1"/>
  <c r="CE96" i="21" s="1"/>
  <c r="CE90" i="21" a="1"/>
  <c r="CE90" i="21" s="1"/>
  <c r="CE142" i="21" a="1"/>
  <c r="CE142" i="21" s="1"/>
  <c r="CE40" i="21" a="1"/>
  <c r="CE40" i="21" s="1"/>
  <c r="CE276" i="21"/>
  <c r="CE105" i="21"/>
  <c r="CE315" i="21"/>
  <c r="CE210" i="21"/>
  <c r="CE381" i="21"/>
  <c r="CE420" i="21"/>
  <c r="CE66" i="21"/>
  <c r="CE486" i="21"/>
  <c r="CE525" i="21"/>
  <c r="CE367" i="21" a="1"/>
  <c r="CE367" i="21" s="1"/>
  <c r="CE261" i="21" a="1"/>
  <c r="CE261" i="21" s="1"/>
  <c r="CE155" i="21" a="1"/>
  <c r="CE155" i="21" s="1"/>
  <c r="CE471" i="21" a="1"/>
  <c r="CE471" i="21" s="1"/>
  <c r="CE260" i="21" a="1"/>
  <c r="CE260" i="21" s="1"/>
  <c r="CE50" i="21" a="1"/>
  <c r="CE50" i="21" s="1"/>
  <c r="CE262" i="21" a="1"/>
  <c r="CE262" i="21" s="1"/>
  <c r="CE51" i="21" a="1"/>
  <c r="CE51" i="21" s="1"/>
  <c r="CE365" i="21" a="1"/>
  <c r="CE365" i="21" s="1"/>
  <c r="CE52" i="21" a="1"/>
  <c r="CE52" i="21" s="1"/>
  <c r="CE366" i="21" a="1"/>
  <c r="CE366" i="21" s="1"/>
  <c r="CE157" i="21" a="1"/>
  <c r="CE157" i="21" s="1"/>
  <c r="CE156" i="21" a="1"/>
  <c r="CE156" i="21" s="1"/>
  <c r="CE470" i="21" a="1"/>
  <c r="CE470" i="21" s="1"/>
  <c r="CE429" i="21"/>
  <c r="CE65" i="21"/>
  <c r="CE104" i="21"/>
  <c r="CE64" i="21"/>
  <c r="CE102" i="21"/>
  <c r="CE62" i="21"/>
  <c r="CE101" i="21"/>
  <c r="CE103" i="21"/>
  <c r="CE63" i="21"/>
  <c r="CF22" i="21"/>
  <c r="CF155" i="21" s="1" a="1"/>
  <c r="CF155" i="21" s="1"/>
  <c r="BW80" i="23"/>
  <c r="BW68" i="23"/>
  <c r="BW92" i="23"/>
  <c r="CE430" i="21"/>
  <c r="CE326" i="21"/>
  <c r="CE534" i="21"/>
  <c r="CE325" i="21"/>
  <c r="CE115" i="21"/>
  <c r="CE221" i="21"/>
  <c r="CE536" i="21"/>
  <c r="CE414" i="21"/>
  <c r="CE219" i="21"/>
  <c r="CE116" i="21"/>
  <c r="CE220" i="21"/>
  <c r="CE324" i="21"/>
  <c r="CE114" i="21"/>
  <c r="CE431" i="21"/>
  <c r="CE535" i="21"/>
  <c r="CE519" i="21"/>
  <c r="CE204" i="21"/>
  <c r="CF14" i="21"/>
  <c r="CH78" i="23"/>
  <c r="CH90" i="23"/>
  <c r="CH66" i="23"/>
  <c r="CH42" i="23"/>
  <c r="CH54" i="23"/>
  <c r="CE99" i="21"/>
  <c r="CE309" i="21"/>
  <c r="CE203" i="21"/>
  <c r="BT56" i="23"/>
  <c r="BU81" i="23"/>
  <c r="BT44" i="23"/>
  <c r="BU93" i="23"/>
  <c r="BT176" i="21"/>
  <c r="BV58" i="23" s="1"/>
  <c r="BT281" i="21"/>
  <c r="BV70" i="23" s="1"/>
  <c r="BT162" i="21"/>
  <c r="BV57" i="23" s="1"/>
  <c r="BT386" i="21"/>
  <c r="BV82" i="23" s="1"/>
  <c r="BT491" i="21"/>
  <c r="BV94" i="23" s="1"/>
  <c r="BT550" i="21"/>
  <c r="BV99" i="23" s="1"/>
  <c r="BT477" i="21"/>
  <c r="CC462" i="21"/>
  <c r="BV465" i="21"/>
  <c r="BU488" i="21"/>
  <c r="BU474" i="21"/>
  <c r="BT372" i="21"/>
  <c r="BV360" i="21"/>
  <c r="BU383" i="21"/>
  <c r="BU369" i="21"/>
  <c r="CC357" i="21"/>
  <c r="BT340" i="21"/>
  <c r="BV75" i="23" s="1"/>
  <c r="BT267" i="21"/>
  <c r="BV255" i="21"/>
  <c r="BU278" i="21"/>
  <c r="BU264" i="21"/>
  <c r="CC252" i="21"/>
  <c r="BT235" i="21"/>
  <c r="BV63" i="23" s="1"/>
  <c r="BS150" i="21"/>
  <c r="BU173" i="21"/>
  <c r="BU159" i="21"/>
  <c r="BT71" i="21"/>
  <c r="BV46" i="23" s="1"/>
  <c r="BT57" i="21"/>
  <c r="BV45" i="23" s="1"/>
  <c r="BS45" i="21"/>
  <c r="CG13" i="21"/>
  <c r="BU224" i="21"/>
  <c r="BW64" i="23" s="1"/>
  <c r="BU119" i="21"/>
  <c r="BW52" i="23" s="1"/>
  <c r="BU539" i="21"/>
  <c r="BW100" i="23" s="1"/>
  <c r="BU434" i="21"/>
  <c r="BW88" i="23" s="1"/>
  <c r="CD432" i="21"/>
  <c r="CD222" i="21"/>
  <c r="CD537" i="21"/>
  <c r="CD327" i="21"/>
  <c r="CD117" i="21"/>
  <c r="BV533" i="21"/>
  <c r="BV218" i="21"/>
  <c r="BV113" i="21"/>
  <c r="BV428" i="21"/>
  <c r="BV323" i="21"/>
  <c r="BV314" i="21"/>
  <c r="BV312" i="21"/>
  <c r="BV209" i="21"/>
  <c r="BV311" i="21"/>
  <c r="BV208" i="21"/>
  <c r="BV313" i="21"/>
  <c r="BV207" i="21"/>
  <c r="BV206" i="21"/>
  <c r="BU68" i="21"/>
  <c r="BV518" i="21"/>
  <c r="BV308" i="21"/>
  <c r="BV98" i="21"/>
  <c r="BV413" i="21"/>
  <c r="BU329" i="21"/>
  <c r="BW76" i="23" s="1"/>
  <c r="BV212" i="21"/>
  <c r="BV422" i="21"/>
  <c r="BV317" i="21"/>
  <c r="BV527" i="21"/>
  <c r="BV107" i="21"/>
  <c r="BV521" i="21"/>
  <c r="BV523" i="21"/>
  <c r="BV524" i="21"/>
  <c r="BV522" i="21"/>
  <c r="BV417" i="21"/>
  <c r="BV418" i="21"/>
  <c r="BV416" i="21"/>
  <c r="BV419" i="21"/>
  <c r="BU529" i="21"/>
  <c r="BU424" i="21"/>
  <c r="BU319" i="21"/>
  <c r="BU214" i="21"/>
  <c r="BU109" i="21"/>
  <c r="BU130" i="21" s="1"/>
  <c r="BW51" i="23" s="1"/>
  <c r="BV485" i="21"/>
  <c r="BV482" i="21"/>
  <c r="BV377" i="21"/>
  <c r="BV483" i="21"/>
  <c r="BV379" i="21"/>
  <c r="BV274" i="21"/>
  <c r="BV484" i="21"/>
  <c r="BV378" i="21"/>
  <c r="BV273" i="21"/>
  <c r="BV272" i="21"/>
  <c r="BV380" i="21"/>
  <c r="BV275" i="21"/>
  <c r="BT147" i="21"/>
  <c r="BT42" i="21"/>
  <c r="BU54" i="21"/>
  <c r="CF512" i="21" l="1" a="1"/>
  <c r="CF512" i="21" s="1"/>
  <c r="CF511" i="21" a="1"/>
  <c r="CF511" i="21" s="1"/>
  <c r="CF510" i="21" a="1"/>
  <c r="CF510" i="21" s="1"/>
  <c r="CF509" i="21" a="1"/>
  <c r="CF509" i="21" s="1"/>
  <c r="CF515" i="21" a="1"/>
  <c r="CF515" i="21" s="1"/>
  <c r="CF507" i="21" a="1"/>
  <c r="CF507" i="21" s="1"/>
  <c r="CF514" i="21" a="1"/>
  <c r="CF514" i="21" s="1"/>
  <c r="CF513" i="21" a="1"/>
  <c r="CF513" i="21" s="1"/>
  <c r="CF508" i="21" a="1"/>
  <c r="CF508" i="21" s="1"/>
  <c r="CF516" i="21" a="1"/>
  <c r="CF516" i="21" s="1"/>
  <c r="CF456" i="21" a="1"/>
  <c r="CF456" i="21" s="1"/>
  <c r="CF455" i="21" a="1"/>
  <c r="CF455" i="21" s="1"/>
  <c r="CF460" i="21" a="1"/>
  <c r="CF460" i="21" s="1"/>
  <c r="CF453" i="21" a="1"/>
  <c r="CF453" i="21" s="1"/>
  <c r="CF451" i="21" a="1"/>
  <c r="CF451" i="21" s="1"/>
  <c r="CF459" i="21" a="1"/>
  <c r="CF459" i="21" s="1"/>
  <c r="CF458" i="21" a="1"/>
  <c r="CF458" i="21" s="1"/>
  <c r="CF457" i="21" a="1"/>
  <c r="CF457" i="21" s="1"/>
  <c r="CF454" i="21" a="1"/>
  <c r="CF454" i="21" s="1"/>
  <c r="CF452" i="21" a="1"/>
  <c r="CF452" i="21" s="1"/>
  <c r="CF406" i="21" a="1"/>
  <c r="CF406" i="21" s="1"/>
  <c r="CF405" i="21" a="1"/>
  <c r="CF405" i="21" s="1"/>
  <c r="CF411" i="21" a="1"/>
  <c r="CF411" i="21" s="1"/>
  <c r="CF404" i="21" a="1"/>
  <c r="CF404" i="21" s="1"/>
  <c r="CF410" i="21" a="1"/>
  <c r="CF410" i="21" s="1"/>
  <c r="CF403" i="21" a="1"/>
  <c r="CF403" i="21" s="1"/>
  <c r="CF409" i="21" a="1"/>
  <c r="CF409" i="21" s="1"/>
  <c r="CF351" i="21" a="1"/>
  <c r="CF351" i="21" s="1"/>
  <c r="CF350" i="21" a="1"/>
  <c r="CF350" i="21" s="1"/>
  <c r="CF349" i="21" a="1"/>
  <c r="CF349" i="21" s="1"/>
  <c r="CF348" i="21" a="1"/>
  <c r="CF348" i="21" s="1"/>
  <c r="CF408" i="21" a="1"/>
  <c r="CF408" i="21" s="1"/>
  <c r="CF407" i="21" a="1"/>
  <c r="CF407" i="21" s="1"/>
  <c r="CF354" i="21" a="1"/>
  <c r="CF354" i="21" s="1"/>
  <c r="CF346" i="21" a="1"/>
  <c r="CF346" i="21" s="1"/>
  <c r="CF306" i="21" a="1"/>
  <c r="CF306" i="21" s="1"/>
  <c r="CF299" i="21" a="1"/>
  <c r="CF299" i="21" s="1"/>
  <c r="CF305" i="21" a="1"/>
  <c r="CF305" i="21" s="1"/>
  <c r="CF298" i="21" a="1"/>
  <c r="CF298" i="21" s="1"/>
  <c r="CF402" i="21" a="1"/>
  <c r="CF402" i="21" s="1"/>
  <c r="CF355" i="21" a="1"/>
  <c r="CF355" i="21" s="1"/>
  <c r="CF304" i="21" a="1"/>
  <c r="CF304" i="21" s="1"/>
  <c r="CF297" i="21" a="1"/>
  <c r="CF297" i="21" s="1"/>
  <c r="CF353" i="21" a="1"/>
  <c r="CF353" i="21" s="1"/>
  <c r="CF352" i="21" a="1"/>
  <c r="CF352" i="21" s="1"/>
  <c r="CF302" i="21" a="1"/>
  <c r="CF302" i="21" s="1"/>
  <c r="CF301" i="21" a="1"/>
  <c r="CF301" i="21" s="1"/>
  <c r="CF347" i="21" a="1"/>
  <c r="CF347" i="21" s="1"/>
  <c r="CF300" i="21" a="1"/>
  <c r="CF300" i="21" s="1"/>
  <c r="CF246" i="21" a="1"/>
  <c r="CF246" i="21" s="1"/>
  <c r="CF198" i="21" a="1"/>
  <c r="CF198" i="21" s="1"/>
  <c r="CF245" i="21" a="1"/>
  <c r="CF245" i="21" s="1"/>
  <c r="CF197" i="21" a="1"/>
  <c r="CF197" i="21" s="1"/>
  <c r="CF196" i="21" a="1"/>
  <c r="CF196" i="21" s="1"/>
  <c r="CF244" i="21" a="1"/>
  <c r="CF244" i="21" s="1"/>
  <c r="CF195" i="21" a="1"/>
  <c r="CF195" i="21" s="1"/>
  <c r="CF249" i="21" a="1"/>
  <c r="CF249" i="21" s="1"/>
  <c r="CF242" i="21" a="1"/>
  <c r="CF242" i="21" s="1"/>
  <c r="CF200" i="21" a="1"/>
  <c r="CF200" i="21" s="1"/>
  <c r="CF193" i="21" a="1"/>
  <c r="CF193" i="21" s="1"/>
  <c r="CF303" i="21" a="1"/>
  <c r="CF303" i="21" s="1"/>
  <c r="CF241" i="21" a="1"/>
  <c r="CF241" i="21" s="1"/>
  <c r="CF194" i="21" a="1"/>
  <c r="CF194" i="21" s="1"/>
  <c r="CF192" i="21" a="1"/>
  <c r="CF192" i="21" s="1"/>
  <c r="CF138" i="21" a="1"/>
  <c r="CF138" i="21" s="1"/>
  <c r="CF145" i="21" a="1"/>
  <c r="CF145" i="21" s="1"/>
  <c r="CF137" i="21" a="1"/>
  <c r="CF137" i="21" s="1"/>
  <c r="CF144" i="21" a="1"/>
  <c r="CF144" i="21" s="1"/>
  <c r="CF136" i="21" a="1"/>
  <c r="CF136" i="21" s="1"/>
  <c r="CF250" i="21" a="1"/>
  <c r="CF250" i="21" s="1"/>
  <c r="CF167" i="21"/>
  <c r="CF169" i="21"/>
  <c r="CF171" i="21"/>
  <c r="CF143" i="21" a="1"/>
  <c r="CF143" i="21" s="1"/>
  <c r="CF248" i="21" a="1"/>
  <c r="CF248" i="21" s="1"/>
  <c r="CF201" i="21" a="1"/>
  <c r="CF201" i="21" s="1"/>
  <c r="CF247" i="21" a="1"/>
  <c r="CF247" i="21" s="1"/>
  <c r="CF141" i="21" a="1"/>
  <c r="CF141" i="21" s="1"/>
  <c r="CF243" i="21" a="1"/>
  <c r="CF243" i="21" s="1"/>
  <c r="CF93" i="21" a="1"/>
  <c r="CF93" i="21" s="1"/>
  <c r="CF37" i="21" a="1"/>
  <c r="CF37" i="21" s="1"/>
  <c r="CF170" i="21"/>
  <c r="CF92" i="21" a="1"/>
  <c r="CF92" i="21" s="1"/>
  <c r="CF36" i="21" a="1"/>
  <c r="CF36" i="21" s="1"/>
  <c r="CF91" i="21" a="1"/>
  <c r="CF91" i="21" s="1"/>
  <c r="CF35" i="21" a="1"/>
  <c r="CF35" i="21" s="1"/>
  <c r="CF32" i="21" a="1"/>
  <c r="CF32" i="21" s="1"/>
  <c r="CF142" i="21" a="1"/>
  <c r="CF142" i="21" s="1"/>
  <c r="CF90" i="21" a="1"/>
  <c r="CF90" i="21" s="1"/>
  <c r="CF34" i="21" a="1"/>
  <c r="CF34" i="21" s="1"/>
  <c r="CF199" i="21" a="1"/>
  <c r="CF199" i="21" s="1"/>
  <c r="CF140" i="21" a="1"/>
  <c r="CF140" i="21" s="1"/>
  <c r="CF96" i="21" a="1"/>
  <c r="CF96" i="21" s="1"/>
  <c r="CF89" i="21" a="1"/>
  <c r="CF89" i="21" s="1"/>
  <c r="CF40" i="21" a="1"/>
  <c r="CF40" i="21" s="1"/>
  <c r="CF33" i="21" a="1"/>
  <c r="CF33" i="21" s="1"/>
  <c r="CF139" i="21" a="1"/>
  <c r="CF139" i="21" s="1"/>
  <c r="CF88" i="21" a="1"/>
  <c r="CF88" i="21" s="1"/>
  <c r="CF39" i="21" a="1"/>
  <c r="CF39" i="21" s="1"/>
  <c r="CF168" i="21"/>
  <c r="CF95" i="21" a="1"/>
  <c r="CF95" i="21" s="1"/>
  <c r="CF87" i="21" a="1"/>
  <c r="CF87" i="21" s="1"/>
  <c r="CF31" i="21" a="1"/>
  <c r="CF31" i="21" s="1"/>
  <c r="CF94" i="21" a="1"/>
  <c r="CF94" i="21" s="1"/>
  <c r="CF38" i="21" a="1"/>
  <c r="CF38" i="21" s="1"/>
  <c r="CF276" i="21"/>
  <c r="CF315" i="21"/>
  <c r="CF420" i="21"/>
  <c r="CF105" i="21"/>
  <c r="CF525" i="21"/>
  <c r="CF381" i="21"/>
  <c r="CF66" i="21"/>
  <c r="CF486" i="21"/>
  <c r="CF210" i="21"/>
  <c r="CF156" i="21" a="1"/>
  <c r="CF156" i="21" s="1"/>
  <c r="CF157" i="21" a="1"/>
  <c r="CF157" i="21" s="1"/>
  <c r="CF260" i="21" a="1"/>
  <c r="CF260" i="21" s="1"/>
  <c r="CF261" i="21" a="1"/>
  <c r="CF261" i="21" s="1"/>
  <c r="CF262" i="21" a="1"/>
  <c r="CF262" i="21" s="1"/>
  <c r="CF367" i="21" a="1"/>
  <c r="CF367" i="21" s="1"/>
  <c r="CF471" i="21" a="1"/>
  <c r="CF471" i="21" s="1"/>
  <c r="CF50" i="21" a="1"/>
  <c r="CF50" i="21" s="1"/>
  <c r="CF51" i="21" a="1"/>
  <c r="CF51" i="21" s="1"/>
  <c r="CF52" i="21" a="1"/>
  <c r="CF52" i="21" s="1"/>
  <c r="CF366" i="21" a="1"/>
  <c r="CF366" i="21" s="1"/>
  <c r="CF470" i="21" a="1"/>
  <c r="CF470" i="21" s="1"/>
  <c r="CF472" i="21" a="1"/>
  <c r="CF472" i="21" s="1"/>
  <c r="CF365" i="21" a="1"/>
  <c r="CF365" i="21" s="1"/>
  <c r="CF65" i="21"/>
  <c r="CF64" i="21"/>
  <c r="CF103" i="21"/>
  <c r="CF62" i="21"/>
  <c r="CF102" i="21"/>
  <c r="CF101" i="21"/>
  <c r="CF63" i="21"/>
  <c r="CF104" i="21"/>
  <c r="CG22" i="21"/>
  <c r="CG260" i="21" s="1" a="1"/>
  <c r="CG260" i="21" s="1"/>
  <c r="BX68" i="23"/>
  <c r="BX92" i="23"/>
  <c r="BX80" i="23"/>
  <c r="CF221" i="21"/>
  <c r="CF219" i="21"/>
  <c r="CF326" i="21"/>
  <c r="CF116" i="21"/>
  <c r="CF324" i="21"/>
  <c r="CF220" i="21"/>
  <c r="CF430" i="21"/>
  <c r="CF114" i="21"/>
  <c r="CF115" i="21"/>
  <c r="CF534" i="21"/>
  <c r="CF325" i="21"/>
  <c r="CF535" i="21"/>
  <c r="CG14" i="21"/>
  <c r="CI66" i="23"/>
  <c r="CI42" i="23"/>
  <c r="CI78" i="23"/>
  <c r="CI90" i="23"/>
  <c r="CI54" i="23"/>
  <c r="CF414" i="21"/>
  <c r="CF519" i="21"/>
  <c r="CF203" i="21"/>
  <c r="CF204" i="21"/>
  <c r="CF309" i="21"/>
  <c r="CF99" i="21"/>
  <c r="CF429" i="21"/>
  <c r="CF536" i="21"/>
  <c r="CF431" i="21"/>
  <c r="BU44" i="23"/>
  <c r="BV81" i="23"/>
  <c r="BU56" i="23"/>
  <c r="BV93" i="23"/>
  <c r="BV69" i="23"/>
  <c r="BU176" i="21"/>
  <c r="BW58" i="23" s="1"/>
  <c r="BU162" i="21"/>
  <c r="BW57" i="23" s="1"/>
  <c r="BU281" i="21"/>
  <c r="BW70" i="23" s="1"/>
  <c r="BU491" i="21"/>
  <c r="BW94" i="23" s="1"/>
  <c r="BU386" i="21"/>
  <c r="BW82" i="23" s="1"/>
  <c r="BU550" i="21"/>
  <c r="BW99" i="23" s="1"/>
  <c r="BU477" i="21"/>
  <c r="BW465" i="21"/>
  <c r="BV488" i="21"/>
  <c r="BV474" i="21"/>
  <c r="CD462" i="21"/>
  <c r="BU445" i="21"/>
  <c r="BW87" i="23" s="1"/>
  <c r="BU372" i="21"/>
  <c r="BW81" i="23" s="1"/>
  <c r="BW360" i="21"/>
  <c r="BV383" i="21"/>
  <c r="BV369" i="21"/>
  <c r="CD357" i="21"/>
  <c r="BU267" i="21"/>
  <c r="BU340" i="21"/>
  <c r="BW75" i="23" s="1"/>
  <c r="BW255" i="21"/>
  <c r="BV278" i="21"/>
  <c r="CD252" i="21"/>
  <c r="BV264" i="21"/>
  <c r="BT150" i="21"/>
  <c r="BU235" i="21"/>
  <c r="BW63" i="23" s="1"/>
  <c r="BV173" i="21"/>
  <c r="BV159" i="21"/>
  <c r="BU57" i="21"/>
  <c r="BW45" i="23" s="1"/>
  <c r="BU71" i="21"/>
  <c r="BW46" i="23" s="1"/>
  <c r="BT45" i="21"/>
  <c r="CH13" i="21"/>
  <c r="BV224" i="21"/>
  <c r="BX64" i="23" s="1"/>
  <c r="BV539" i="21"/>
  <c r="BX100" i="23" s="1"/>
  <c r="BV434" i="21"/>
  <c r="BX88" i="23" s="1"/>
  <c r="BV119" i="21"/>
  <c r="BX52" i="23" s="1"/>
  <c r="CE537" i="21"/>
  <c r="CE327" i="21"/>
  <c r="CE117" i="21"/>
  <c r="CE222" i="21"/>
  <c r="CE432" i="21"/>
  <c r="BW428" i="21"/>
  <c r="BW533" i="21"/>
  <c r="BW323" i="21"/>
  <c r="BW218" i="21"/>
  <c r="BW113" i="21"/>
  <c r="BW314" i="21"/>
  <c r="BW209" i="21"/>
  <c r="BW311" i="21"/>
  <c r="BW208" i="21"/>
  <c r="BW313" i="21"/>
  <c r="BW207" i="21"/>
  <c r="BW312" i="21"/>
  <c r="BW206" i="21"/>
  <c r="BV68" i="21"/>
  <c r="BW518" i="21"/>
  <c r="BW413" i="21"/>
  <c r="BW98" i="21"/>
  <c r="BW308" i="21"/>
  <c r="BV329" i="21"/>
  <c r="BX76" i="23" s="1"/>
  <c r="BW317" i="21"/>
  <c r="BW527" i="21"/>
  <c r="BW107" i="21"/>
  <c r="BW212" i="21"/>
  <c r="BW422" i="21"/>
  <c r="BW524" i="21"/>
  <c r="BW523" i="21"/>
  <c r="BW521" i="21"/>
  <c r="BW522" i="21"/>
  <c r="BW418" i="21"/>
  <c r="BW416" i="21"/>
  <c r="BW419" i="21"/>
  <c r="BW417" i="21"/>
  <c r="BV319" i="21"/>
  <c r="BV529" i="21"/>
  <c r="BV550" i="21" s="1"/>
  <c r="BX99" i="23" s="1"/>
  <c r="BV424" i="21"/>
  <c r="BV214" i="21"/>
  <c r="BV109" i="21"/>
  <c r="BV130" i="21" s="1"/>
  <c r="BX51" i="23" s="1"/>
  <c r="BW484" i="21"/>
  <c r="BW483" i="21"/>
  <c r="BW379" i="21"/>
  <c r="BW274" i="21"/>
  <c r="BW482" i="21"/>
  <c r="BW378" i="21"/>
  <c r="BW273" i="21"/>
  <c r="BW485" i="21"/>
  <c r="BW380" i="21"/>
  <c r="BW275" i="21"/>
  <c r="BW377" i="21"/>
  <c r="BW272" i="21"/>
  <c r="BU147" i="21"/>
  <c r="BU42" i="21"/>
  <c r="BV54" i="21"/>
  <c r="CG510" i="21" l="1" a="1"/>
  <c r="CG510" i="21" s="1"/>
  <c r="CG516" i="21" a="1"/>
  <c r="CG516" i="21" s="1"/>
  <c r="CG509" i="21" a="1"/>
  <c r="CG509" i="21" s="1"/>
  <c r="CG508" i="21" a="1"/>
  <c r="CG508" i="21" s="1"/>
  <c r="CG515" i="21" a="1"/>
  <c r="CG515" i="21" s="1"/>
  <c r="CG507" i="21" a="1"/>
  <c r="CG507" i="21" s="1"/>
  <c r="CG513" i="21" a="1"/>
  <c r="CG513" i="21" s="1"/>
  <c r="CG512" i="21" a="1"/>
  <c r="CG512" i="21" s="1"/>
  <c r="CG514" i="21" a="1"/>
  <c r="CG514" i="21" s="1"/>
  <c r="CG459" i="21" a="1"/>
  <c r="CG459" i="21" s="1"/>
  <c r="CG452" i="21" a="1"/>
  <c r="CG452" i="21" s="1"/>
  <c r="CG458" i="21" a="1"/>
  <c r="CG458" i="21" s="1"/>
  <c r="CG456" i="21" a="1"/>
  <c r="CG456" i="21" s="1"/>
  <c r="CG453" i="21" a="1"/>
  <c r="CG453" i="21" s="1"/>
  <c r="CG451" i="21" a="1"/>
  <c r="CG451" i="21" s="1"/>
  <c r="CG460" i="21" a="1"/>
  <c r="CG460" i="21" s="1"/>
  <c r="CG457" i="21" a="1"/>
  <c r="CG457" i="21" s="1"/>
  <c r="CG511" i="21" a="1"/>
  <c r="CG511" i="21" s="1"/>
  <c r="CG455" i="21" a="1"/>
  <c r="CG455" i="21" s="1"/>
  <c r="CG454" i="21" a="1"/>
  <c r="CG454" i="21" s="1"/>
  <c r="CG411" i="21" a="1"/>
  <c r="CG411" i="21" s="1"/>
  <c r="CG403" i="21" a="1"/>
  <c r="CG403" i="21" s="1"/>
  <c r="CG410" i="21" a="1"/>
  <c r="CG410" i="21" s="1"/>
  <c r="CG402" i="21" a="1"/>
  <c r="CG402" i="21" s="1"/>
  <c r="CG409" i="21" a="1"/>
  <c r="CG409" i="21" s="1"/>
  <c r="CG408" i="21" a="1"/>
  <c r="CG408" i="21" s="1"/>
  <c r="CG406" i="21" a="1"/>
  <c r="CG406" i="21" s="1"/>
  <c r="CG407" i="21" a="1"/>
  <c r="CG407" i="21" s="1"/>
  <c r="CG349" i="21" a="1"/>
  <c r="CG349" i="21" s="1"/>
  <c r="CG405" i="21" a="1"/>
  <c r="CG405" i="21" s="1"/>
  <c r="CG348" i="21" a="1"/>
  <c r="CG348" i="21" s="1"/>
  <c r="CG404" i="21" a="1"/>
  <c r="CG404" i="21" s="1"/>
  <c r="CG355" i="21" a="1"/>
  <c r="CG355" i="21" s="1"/>
  <c r="CG347" i="21" a="1"/>
  <c r="CG347" i="21" s="1"/>
  <c r="CG354" i="21" a="1"/>
  <c r="CG354" i="21" s="1"/>
  <c r="CG346" i="21" a="1"/>
  <c r="CG346" i="21" s="1"/>
  <c r="CG352" i="21" a="1"/>
  <c r="CG352" i="21" s="1"/>
  <c r="CG353" i="21" a="1"/>
  <c r="CG353" i="21" s="1"/>
  <c r="CG305" i="21" a="1"/>
  <c r="CG305" i="21" s="1"/>
  <c r="CG297" i="21" a="1"/>
  <c r="CG297" i="21" s="1"/>
  <c r="CG351" i="21" a="1"/>
  <c r="CG351" i="21" s="1"/>
  <c r="CG304" i="21" a="1"/>
  <c r="CG304" i="21" s="1"/>
  <c r="CG350" i="21" a="1"/>
  <c r="CG350" i="21" s="1"/>
  <c r="CG303" i="21" a="1"/>
  <c r="CG303" i="21" s="1"/>
  <c r="CG302" i="21" a="1"/>
  <c r="CG302" i="21" s="1"/>
  <c r="CG300" i="21" a="1"/>
  <c r="CG300" i="21" s="1"/>
  <c r="CG244" i="21" a="1"/>
  <c r="CG244" i="21" s="1"/>
  <c r="CG195" i="21" a="1"/>
  <c r="CG195" i="21" s="1"/>
  <c r="CG243" i="21" a="1"/>
  <c r="CG243" i="21" s="1"/>
  <c r="CG201" i="21" a="1"/>
  <c r="CG201" i="21" s="1"/>
  <c r="CG194" i="21" a="1"/>
  <c r="CG194" i="21" s="1"/>
  <c r="CG306" i="21" a="1"/>
  <c r="CG306" i="21" s="1"/>
  <c r="CG250" i="21" a="1"/>
  <c r="CG250" i="21" s="1"/>
  <c r="CG242" i="21" a="1"/>
  <c r="CG242" i="21" s="1"/>
  <c r="CG200" i="21" a="1"/>
  <c r="CG200" i="21" s="1"/>
  <c r="CG193" i="21" a="1"/>
  <c r="CG193" i="21" s="1"/>
  <c r="CG301" i="21" a="1"/>
  <c r="CG301" i="21" s="1"/>
  <c r="CG249" i="21" a="1"/>
  <c r="CG249" i="21" s="1"/>
  <c r="CG241" i="21" a="1"/>
  <c r="CG241" i="21" s="1"/>
  <c r="CG199" i="21" a="1"/>
  <c r="CG199" i="21" s="1"/>
  <c r="CG192" i="21" a="1"/>
  <c r="CG192" i="21" s="1"/>
  <c r="CG299" i="21" a="1"/>
  <c r="CG299" i="21" s="1"/>
  <c r="CG298" i="21" a="1"/>
  <c r="CG298" i="21" s="1"/>
  <c r="CG247" i="21" a="1"/>
  <c r="CG247" i="21" s="1"/>
  <c r="CG248" i="21" a="1"/>
  <c r="CG248" i="21" s="1"/>
  <c r="CG168" i="21"/>
  <c r="CG170" i="21"/>
  <c r="CG144" i="21" a="1"/>
  <c r="CG144" i="21" s="1"/>
  <c r="CG136" i="21" a="1"/>
  <c r="CG136" i="21" s="1"/>
  <c r="CG246" i="21" a="1"/>
  <c r="CG246" i="21" s="1"/>
  <c r="CG198" i="21" a="1"/>
  <c r="CG198" i="21" s="1"/>
  <c r="CG143" i="21" a="1"/>
  <c r="CG143" i="21" s="1"/>
  <c r="CG245" i="21" a="1"/>
  <c r="CG245" i="21" s="1"/>
  <c r="CG197" i="21" a="1"/>
  <c r="CG197" i="21" s="1"/>
  <c r="CG142" i="21" a="1"/>
  <c r="CG142" i="21" s="1"/>
  <c r="CG196" i="21" a="1"/>
  <c r="CG196" i="21" s="1"/>
  <c r="CG141" i="21" a="1"/>
  <c r="CG141" i="21" s="1"/>
  <c r="CG139" i="21" a="1"/>
  <c r="CG139" i="21" s="1"/>
  <c r="CG167" i="21"/>
  <c r="CG140" i="21" a="1"/>
  <c r="CG140" i="21" s="1"/>
  <c r="CG96" i="21" a="1"/>
  <c r="CG96" i="21" s="1"/>
  <c r="CG34" i="21" a="1"/>
  <c r="CG34" i="21" s="1"/>
  <c r="CG138" i="21" a="1"/>
  <c r="CG138" i="21" s="1"/>
  <c r="CG95" i="21" a="1"/>
  <c r="CG95" i="21" s="1"/>
  <c r="CG89" i="21" a="1"/>
  <c r="CG89" i="21" s="1"/>
  <c r="CG33" i="21" a="1"/>
  <c r="CG33" i="21" s="1"/>
  <c r="CG37" i="21" a="1"/>
  <c r="CG37" i="21" s="1"/>
  <c r="CG137" i="21" a="1"/>
  <c r="CG137" i="21" s="1"/>
  <c r="CG94" i="21" a="1"/>
  <c r="CG94" i="21" s="1"/>
  <c r="CG88" i="21" a="1"/>
  <c r="CG88" i="21" s="1"/>
  <c r="CG40" i="21" a="1"/>
  <c r="CG40" i="21" s="1"/>
  <c r="CG32" i="21" a="1"/>
  <c r="CG32" i="21" s="1"/>
  <c r="CG169" i="21"/>
  <c r="CG93" i="21" a="1"/>
  <c r="CG93" i="21" s="1"/>
  <c r="CG87" i="21" a="1"/>
  <c r="CG87" i="21" s="1"/>
  <c r="CG39" i="21" a="1"/>
  <c r="CG39" i="21" s="1"/>
  <c r="CG31" i="21" a="1"/>
  <c r="CG31" i="21" s="1"/>
  <c r="CG92" i="21" a="1"/>
  <c r="CG92" i="21" s="1"/>
  <c r="CG38" i="21" a="1"/>
  <c r="CG38" i="21" s="1"/>
  <c r="CG171" i="21"/>
  <c r="CG91" i="21" a="1"/>
  <c r="CG91" i="21" s="1"/>
  <c r="CG36" i="21" a="1"/>
  <c r="CG36" i="21" s="1"/>
  <c r="CG90" i="21" a="1"/>
  <c r="CG90" i="21" s="1"/>
  <c r="CG35" i="21" a="1"/>
  <c r="CG35" i="21" s="1"/>
  <c r="CG145" i="21" a="1"/>
  <c r="CG145" i="21" s="1"/>
  <c r="CG105" i="21"/>
  <c r="CG315" i="21"/>
  <c r="CG276" i="21"/>
  <c r="CG486" i="21"/>
  <c r="CG210" i="21"/>
  <c r="CG420" i="21"/>
  <c r="CG66" i="21"/>
  <c r="CG525" i="21"/>
  <c r="CG381" i="21"/>
  <c r="CG262" i="21" a="1"/>
  <c r="CG262" i="21" s="1"/>
  <c r="CG156" i="21" a="1"/>
  <c r="CG156" i="21" s="1"/>
  <c r="CG157" i="21" a="1"/>
  <c r="CG157" i="21" s="1"/>
  <c r="CG366" i="21" a="1"/>
  <c r="CG366" i="21" s="1"/>
  <c r="CG367" i="21" a="1"/>
  <c r="CG367" i="21" s="1"/>
  <c r="CG470" i="21" a="1"/>
  <c r="CG470" i="21" s="1"/>
  <c r="CG261" i="21" a="1"/>
  <c r="CG261" i="21" s="1"/>
  <c r="CG471" i="21" a="1"/>
  <c r="CG471" i="21" s="1"/>
  <c r="CG472" i="21" a="1"/>
  <c r="CG472" i="21" s="1"/>
  <c r="CG51" i="21" a="1"/>
  <c r="CG51" i="21" s="1"/>
  <c r="CG155" i="21" a="1"/>
  <c r="CG155" i="21" s="1"/>
  <c r="CG50" i="21" a="1"/>
  <c r="CG50" i="21" s="1"/>
  <c r="CG365" i="21" a="1"/>
  <c r="CG365" i="21" s="1"/>
  <c r="CG52" i="21" a="1"/>
  <c r="CG52" i="21" s="1"/>
  <c r="CG65" i="21"/>
  <c r="CG104" i="21"/>
  <c r="CG63" i="21"/>
  <c r="CG103" i="21"/>
  <c r="CG62" i="21"/>
  <c r="CG102" i="21"/>
  <c r="CG101" i="21"/>
  <c r="CG64" i="21"/>
  <c r="CH22" i="21"/>
  <c r="CH262" i="21" s="1" a="1"/>
  <c r="CH262" i="21" s="1"/>
  <c r="BY92" i="23"/>
  <c r="BY80" i="23"/>
  <c r="BY68" i="23"/>
  <c r="CG324" i="21"/>
  <c r="CG534" i="21"/>
  <c r="CG116" i="21"/>
  <c r="CG219" i="21"/>
  <c r="CG114" i="21"/>
  <c r="CG221" i="21"/>
  <c r="CG326" i="21"/>
  <c r="CG115" i="21"/>
  <c r="CG536" i="21"/>
  <c r="CG431" i="21"/>
  <c r="CG429" i="21"/>
  <c r="CG325" i="21"/>
  <c r="CG220" i="21"/>
  <c r="CG430" i="21"/>
  <c r="CG204" i="21"/>
  <c r="CG414" i="21"/>
  <c r="CG309" i="21"/>
  <c r="CG535" i="21"/>
  <c r="CG203" i="21"/>
  <c r="CG519" i="21"/>
  <c r="CH14" i="21"/>
  <c r="CJ66" i="23"/>
  <c r="CJ42" i="23"/>
  <c r="CJ78" i="23"/>
  <c r="CJ90" i="23"/>
  <c r="CJ54" i="23"/>
  <c r="CG99" i="21"/>
  <c r="BW93" i="23"/>
  <c r="BV56" i="23"/>
  <c r="BW69" i="23"/>
  <c r="BV44" i="23"/>
  <c r="BV162" i="21"/>
  <c r="BX57" i="23" s="1"/>
  <c r="BV176" i="21"/>
  <c r="BX58" i="23" s="1"/>
  <c r="BV281" i="21"/>
  <c r="BX70" i="23" s="1"/>
  <c r="BV386" i="21"/>
  <c r="BX82" i="23" s="1"/>
  <c r="BV491" i="21"/>
  <c r="BX94" i="23" s="1"/>
  <c r="BV477" i="21"/>
  <c r="BX93" i="23" s="1"/>
  <c r="BX465" i="21"/>
  <c r="BW488" i="21"/>
  <c r="BW474" i="21"/>
  <c r="CE462" i="21"/>
  <c r="BV445" i="21"/>
  <c r="BX87" i="23" s="1"/>
  <c r="BV372" i="21"/>
  <c r="BX81" i="23" s="1"/>
  <c r="BX360" i="21"/>
  <c r="BW383" i="21"/>
  <c r="BW369" i="21"/>
  <c r="CE357" i="21"/>
  <c r="BV340" i="21"/>
  <c r="BX75" i="23" s="1"/>
  <c r="BV267" i="21"/>
  <c r="BX69" i="23" s="1"/>
  <c r="BX255" i="21"/>
  <c r="BW278" i="21"/>
  <c r="BW264" i="21"/>
  <c r="CE252" i="21"/>
  <c r="BU150" i="21"/>
  <c r="BV235" i="21"/>
  <c r="BX63" i="23" s="1"/>
  <c r="BW173" i="21"/>
  <c r="BW159" i="21"/>
  <c r="BV57" i="21"/>
  <c r="BX45" i="23" s="1"/>
  <c r="BV71" i="21"/>
  <c r="BX46" i="23" s="1"/>
  <c r="BU45" i="21"/>
  <c r="CI13" i="21"/>
  <c r="BW434" i="21"/>
  <c r="BY88" i="23" s="1"/>
  <c r="BW224" i="21"/>
  <c r="BY64" i="23" s="1"/>
  <c r="BW539" i="21"/>
  <c r="BY100" i="23" s="1"/>
  <c r="BW329" i="21"/>
  <c r="BY76" i="23" s="1"/>
  <c r="BW119" i="21"/>
  <c r="BY52" i="23" s="1"/>
  <c r="BX323" i="21"/>
  <c r="BX533" i="21"/>
  <c r="BX113" i="21"/>
  <c r="BX218" i="21"/>
  <c r="BX428" i="21"/>
  <c r="CF537" i="21"/>
  <c r="CF327" i="21"/>
  <c r="CF117" i="21"/>
  <c r="CF432" i="21"/>
  <c r="CF222" i="21"/>
  <c r="BX313" i="21"/>
  <c r="BX311" i="21"/>
  <c r="BX208" i="21"/>
  <c r="BX314" i="21"/>
  <c r="BX312" i="21"/>
  <c r="BX209" i="21"/>
  <c r="BX206" i="21"/>
  <c r="BX207" i="21"/>
  <c r="BW68" i="21"/>
  <c r="BX308" i="21"/>
  <c r="BX98" i="21"/>
  <c r="BX413" i="21"/>
  <c r="BX518" i="21"/>
  <c r="BX317" i="21"/>
  <c r="BX527" i="21"/>
  <c r="BX212" i="21"/>
  <c r="BX422" i="21"/>
  <c r="BX107" i="21"/>
  <c r="BX524" i="21"/>
  <c r="BX523" i="21"/>
  <c r="BX522" i="21"/>
  <c r="BX521" i="21"/>
  <c r="BX419" i="21"/>
  <c r="BX416" i="21"/>
  <c r="BX417" i="21"/>
  <c r="BX418" i="21"/>
  <c r="BW424" i="21"/>
  <c r="BW529" i="21"/>
  <c r="BW319" i="21"/>
  <c r="BW109" i="21"/>
  <c r="BW130" i="21" s="1"/>
  <c r="BY51" i="23" s="1"/>
  <c r="BW214" i="21"/>
  <c r="BX485" i="21"/>
  <c r="BX484" i="21"/>
  <c r="BX483" i="21"/>
  <c r="BX378" i="21"/>
  <c r="BX273" i="21"/>
  <c r="BX274" i="21"/>
  <c r="BX379" i="21"/>
  <c r="BX380" i="21"/>
  <c r="BX275" i="21"/>
  <c r="BX377" i="21"/>
  <c r="BX272" i="21"/>
  <c r="BX482" i="21"/>
  <c r="BV147" i="21"/>
  <c r="BV42" i="21"/>
  <c r="BW54" i="21"/>
  <c r="CH515" i="21" l="1" a="1"/>
  <c r="CH515" i="21" s="1"/>
  <c r="CH507" i="21" a="1"/>
  <c r="CH507" i="21" s="1"/>
  <c r="CH514" i="21" a="1"/>
  <c r="CH514" i="21" s="1"/>
  <c r="CH513" i="21" a="1"/>
  <c r="CH513" i="21" s="1"/>
  <c r="CH512" i="21" a="1"/>
  <c r="CH512" i="21" s="1"/>
  <c r="CH510" i="21" a="1"/>
  <c r="CH510" i="21" s="1"/>
  <c r="CH509" i="21" a="1"/>
  <c r="CH509" i="21" s="1"/>
  <c r="CH516" i="21" a="1"/>
  <c r="CH516" i="21" s="1"/>
  <c r="CH511" i="21" a="1"/>
  <c r="CH511" i="21" s="1"/>
  <c r="CH508" i="21" a="1"/>
  <c r="CH508" i="21" s="1"/>
  <c r="CH456" i="21" a="1"/>
  <c r="CH456" i="21" s="1"/>
  <c r="CH455" i="21" a="1"/>
  <c r="CH455" i="21" s="1"/>
  <c r="CH460" i="21" a="1"/>
  <c r="CH460" i="21" s="1"/>
  <c r="CH453" i="21" a="1"/>
  <c r="CH453" i="21" s="1"/>
  <c r="CH452" i="21" a="1"/>
  <c r="CH452" i="21" s="1"/>
  <c r="CH451" i="21" a="1"/>
  <c r="CH451" i="21" s="1"/>
  <c r="CH459" i="21" a="1"/>
  <c r="CH459" i="21" s="1"/>
  <c r="CH458" i="21" a="1"/>
  <c r="CH458" i="21" s="1"/>
  <c r="CH457" i="21" a="1"/>
  <c r="CH457" i="21" s="1"/>
  <c r="CH407" i="21" a="1"/>
  <c r="CH407" i="21" s="1"/>
  <c r="CH406" i="21" a="1"/>
  <c r="CH406" i="21" s="1"/>
  <c r="CH405" i="21" a="1"/>
  <c r="CH405" i="21" s="1"/>
  <c r="CH410" i="21" a="1"/>
  <c r="CH410" i="21" s="1"/>
  <c r="CH403" i="21" a="1"/>
  <c r="CH403" i="21" s="1"/>
  <c r="CH354" i="21" a="1"/>
  <c r="CH354" i="21" s="1"/>
  <c r="CH346" i="21" a="1"/>
  <c r="CH346" i="21" s="1"/>
  <c r="CH353" i="21" a="1"/>
  <c r="CH353" i="21" s="1"/>
  <c r="CH411" i="21" a="1"/>
  <c r="CH411" i="21" s="1"/>
  <c r="CH352" i="21" a="1"/>
  <c r="CH352" i="21" s="1"/>
  <c r="CH409" i="21" a="1"/>
  <c r="CH409" i="21" s="1"/>
  <c r="CH351" i="21" a="1"/>
  <c r="CH351" i="21" s="1"/>
  <c r="CH454" i="21" a="1"/>
  <c r="CH454" i="21" s="1"/>
  <c r="CH408" i="21" a="1"/>
  <c r="CH408" i="21" s="1"/>
  <c r="CH404" i="21" a="1"/>
  <c r="CH404" i="21" s="1"/>
  <c r="CH349" i="21" a="1"/>
  <c r="CH349" i="21" s="1"/>
  <c r="CH347" i="21" a="1"/>
  <c r="CH347" i="21" s="1"/>
  <c r="CH302" i="21" a="1"/>
  <c r="CH302" i="21" s="1"/>
  <c r="CH301" i="21" a="1"/>
  <c r="CH301" i="21" s="1"/>
  <c r="CH402" i="21" a="1"/>
  <c r="CH402" i="21" s="1"/>
  <c r="CH300" i="21" a="1"/>
  <c r="CH300" i="21" s="1"/>
  <c r="CH306" i="21" a="1"/>
  <c r="CH306" i="21" s="1"/>
  <c r="CH355" i="21" a="1"/>
  <c r="CH355" i="21" s="1"/>
  <c r="CH350" i="21" a="1"/>
  <c r="CH350" i="21" s="1"/>
  <c r="CH304" i="21" a="1"/>
  <c r="CH304" i="21" s="1"/>
  <c r="CH298" i="21" a="1"/>
  <c r="CH298" i="21" s="1"/>
  <c r="CH348" i="21" a="1"/>
  <c r="CH348" i="21" s="1"/>
  <c r="CH303" i="21" a="1"/>
  <c r="CH303" i="21" s="1"/>
  <c r="CH299" i="21" a="1"/>
  <c r="CH299" i="21" s="1"/>
  <c r="CH249" i="21" a="1"/>
  <c r="CH249" i="21" s="1"/>
  <c r="CH242" i="21" a="1"/>
  <c r="CH242" i="21" s="1"/>
  <c r="CH198" i="21" a="1"/>
  <c r="CH198" i="21" s="1"/>
  <c r="CH297" i="21" a="1"/>
  <c r="CH297" i="21" s="1"/>
  <c r="CH241" i="21" a="1"/>
  <c r="CH241" i="21" s="1"/>
  <c r="CH197" i="21" a="1"/>
  <c r="CH197" i="21" s="1"/>
  <c r="CH248" i="21" a="1"/>
  <c r="CH248" i="21" s="1"/>
  <c r="CH196" i="21" a="1"/>
  <c r="CH196" i="21" s="1"/>
  <c r="CH247" i="21" a="1"/>
  <c r="CH247" i="21" s="1"/>
  <c r="CH305" i="21" a="1"/>
  <c r="CH305" i="21" s="1"/>
  <c r="CH245" i="21" a="1"/>
  <c r="CH245" i="21" s="1"/>
  <c r="CH201" i="21" a="1"/>
  <c r="CH201" i="21" s="1"/>
  <c r="CH194" i="21" a="1"/>
  <c r="CH194" i="21" s="1"/>
  <c r="CH243" i="21" a="1"/>
  <c r="CH243" i="21" s="1"/>
  <c r="CH193" i="21" a="1"/>
  <c r="CH193" i="21" s="1"/>
  <c r="CH192" i="21" a="1"/>
  <c r="CH192" i="21" s="1"/>
  <c r="CH142" i="21" a="1"/>
  <c r="CH142" i="21" s="1"/>
  <c r="CH168" i="21"/>
  <c r="CH170" i="21"/>
  <c r="CH141" i="21" a="1"/>
  <c r="CH141" i="21" s="1"/>
  <c r="CH140" i="21" a="1"/>
  <c r="CH140" i="21" s="1"/>
  <c r="CH139" i="21" a="1"/>
  <c r="CH139" i="21" s="1"/>
  <c r="CH250" i="21" a="1"/>
  <c r="CH250" i="21" s="1"/>
  <c r="CH200" i="21" a="1"/>
  <c r="CH200" i="21" s="1"/>
  <c r="CH246" i="21" a="1"/>
  <c r="CH246" i="21" s="1"/>
  <c r="CH199" i="21" a="1"/>
  <c r="CH199" i="21" s="1"/>
  <c r="CH167" i="21"/>
  <c r="CH169" i="21"/>
  <c r="CH171" i="21"/>
  <c r="CH144" i="21" a="1"/>
  <c r="CH144" i="21" s="1"/>
  <c r="CH137" i="21" a="1"/>
  <c r="CH137" i="21" s="1"/>
  <c r="CH92" i="21" a="1"/>
  <c r="CH92" i="21" s="1"/>
  <c r="CH38" i="21" a="1"/>
  <c r="CH38" i="21" s="1"/>
  <c r="CH31" i="21" a="1"/>
  <c r="CH31" i="21" s="1"/>
  <c r="CH37" i="21" a="1"/>
  <c r="CH37" i="21" s="1"/>
  <c r="CH145" i="21" a="1"/>
  <c r="CH145" i="21" s="1"/>
  <c r="CH91" i="21" a="1"/>
  <c r="CH91" i="21" s="1"/>
  <c r="CH36" i="21" a="1"/>
  <c r="CH36" i="21" s="1"/>
  <c r="CH195" i="21" a="1"/>
  <c r="CH195" i="21" s="1"/>
  <c r="CH143" i="21" a="1"/>
  <c r="CH143" i="21" s="1"/>
  <c r="CH96" i="21" a="1"/>
  <c r="CH96" i="21" s="1"/>
  <c r="CH90" i="21" a="1"/>
  <c r="CH90" i="21" s="1"/>
  <c r="CH35" i="21" a="1"/>
  <c r="CH35" i="21" s="1"/>
  <c r="CH89" i="21" a="1"/>
  <c r="CH89" i="21" s="1"/>
  <c r="CH138" i="21" a="1"/>
  <c r="CH138" i="21" s="1"/>
  <c r="CH95" i="21" a="1"/>
  <c r="CH95" i="21" s="1"/>
  <c r="CH88" i="21" a="1"/>
  <c r="CH88" i="21" s="1"/>
  <c r="CH34" i="21" a="1"/>
  <c r="CH34" i="21" s="1"/>
  <c r="CH136" i="21" a="1"/>
  <c r="CH136" i="21" s="1"/>
  <c r="CH94" i="21" a="1"/>
  <c r="CH94" i="21" s="1"/>
  <c r="CH40" i="21" a="1"/>
  <c r="CH40" i="21" s="1"/>
  <c r="CH33" i="21" a="1"/>
  <c r="CH33" i="21" s="1"/>
  <c r="CH93" i="21" a="1"/>
  <c r="CH93" i="21" s="1"/>
  <c r="CH87" i="21" a="1"/>
  <c r="CH87" i="21" s="1"/>
  <c r="CH39" i="21" a="1"/>
  <c r="CH39" i="21" s="1"/>
  <c r="CH32" i="21" a="1"/>
  <c r="CH32" i="21" s="1"/>
  <c r="CH244" i="21" a="1"/>
  <c r="CH244" i="21" s="1"/>
  <c r="CH105" i="21"/>
  <c r="CH315" i="21"/>
  <c r="CH381" i="21"/>
  <c r="CH276" i="21"/>
  <c r="CH210" i="21"/>
  <c r="CH525" i="21"/>
  <c r="CH420" i="21"/>
  <c r="CH66" i="21"/>
  <c r="CH486" i="21"/>
  <c r="CH260" i="21" a="1"/>
  <c r="CH260" i="21" s="1"/>
  <c r="CH472" i="21" a="1"/>
  <c r="CH472" i="21" s="1"/>
  <c r="CH50" i="21" a="1"/>
  <c r="CH50" i="21" s="1"/>
  <c r="CH366" i="21" a="1"/>
  <c r="CH366" i="21" s="1"/>
  <c r="CH156" i="21" a="1"/>
  <c r="CH156" i="21" s="1"/>
  <c r="CH470" i="21" a="1"/>
  <c r="CH470" i="21" s="1"/>
  <c r="CH261" i="21" a="1"/>
  <c r="CH261" i="21" s="1"/>
  <c r="CH367" i="21" a="1"/>
  <c r="CH367" i="21" s="1"/>
  <c r="CH155" i="21" a="1"/>
  <c r="CH155" i="21" s="1"/>
  <c r="CH51" i="21" a="1"/>
  <c r="CH51" i="21" s="1"/>
  <c r="CH365" i="21" a="1"/>
  <c r="CH365" i="21" s="1"/>
  <c r="CH52" i="21" a="1"/>
  <c r="CH52" i="21" s="1"/>
  <c r="CH471" i="21" a="1"/>
  <c r="CH471" i="21" s="1"/>
  <c r="CH157" i="21" a="1"/>
  <c r="CH157" i="21" s="1"/>
  <c r="CH104" i="21"/>
  <c r="CH64" i="21"/>
  <c r="CH103" i="21"/>
  <c r="CH63" i="21"/>
  <c r="CH102" i="21"/>
  <c r="CH62" i="21"/>
  <c r="CH65" i="21"/>
  <c r="CH101" i="21"/>
  <c r="CI22" i="21"/>
  <c r="CI366" i="21" s="1" a="1"/>
  <c r="CI366" i="21" s="1"/>
  <c r="BZ68" i="23"/>
  <c r="BZ92" i="23"/>
  <c r="BZ80" i="23"/>
  <c r="CH414" i="21"/>
  <c r="CH115" i="21"/>
  <c r="CH325" i="21"/>
  <c r="CH430" i="21"/>
  <c r="CH219" i="21"/>
  <c r="CH203" i="21"/>
  <c r="CH429" i="21"/>
  <c r="CH116" i="21"/>
  <c r="CH114" i="21"/>
  <c r="CH220" i="21"/>
  <c r="CH326" i="21"/>
  <c r="CH324" i="21"/>
  <c r="CH536" i="21"/>
  <c r="CH431" i="21"/>
  <c r="CH221" i="21"/>
  <c r="CH204" i="21"/>
  <c r="CH534" i="21"/>
  <c r="CI14" i="21"/>
  <c r="CK90" i="23"/>
  <c r="CK66" i="23"/>
  <c r="CK42" i="23"/>
  <c r="CK78" i="23"/>
  <c r="CK54" i="23"/>
  <c r="CH519" i="21"/>
  <c r="CH99" i="21"/>
  <c r="CH535" i="21"/>
  <c r="CH309" i="21"/>
  <c r="BW44" i="23"/>
  <c r="BW56" i="23"/>
  <c r="BW176" i="21"/>
  <c r="BY58" i="23" s="1"/>
  <c r="BW281" i="21"/>
  <c r="BY70" i="23" s="1"/>
  <c r="BW386" i="21"/>
  <c r="BY82" i="23" s="1"/>
  <c r="BW162" i="21"/>
  <c r="BY57" i="23" s="1"/>
  <c r="BW491" i="21"/>
  <c r="BY94" i="23" s="1"/>
  <c r="BW550" i="21"/>
  <c r="BY99" i="23" s="1"/>
  <c r="BW477" i="21"/>
  <c r="BY465" i="21"/>
  <c r="BX488" i="21"/>
  <c r="BX474" i="21"/>
  <c r="CF462" i="21"/>
  <c r="BW445" i="21"/>
  <c r="BY87" i="23" s="1"/>
  <c r="BW372" i="21"/>
  <c r="BX383" i="21"/>
  <c r="BY360" i="21"/>
  <c r="BX369" i="21"/>
  <c r="CF357" i="21"/>
  <c r="BW267" i="21"/>
  <c r="BW340" i="21"/>
  <c r="BY75" i="23" s="1"/>
  <c r="BY255" i="21"/>
  <c r="BX278" i="21"/>
  <c r="BX264" i="21"/>
  <c r="CF252" i="21"/>
  <c r="BV150" i="21"/>
  <c r="BW235" i="21"/>
  <c r="BY63" i="23" s="1"/>
  <c r="BX173" i="21"/>
  <c r="BX159" i="21"/>
  <c r="BW71" i="21"/>
  <c r="BY46" i="23" s="1"/>
  <c r="BW57" i="21"/>
  <c r="BY45" i="23" s="1"/>
  <c r="BV45" i="21"/>
  <c r="CJ13" i="21"/>
  <c r="BX119" i="21"/>
  <c r="BZ52" i="23" s="1"/>
  <c r="BX224" i="21"/>
  <c r="BZ64" i="23" s="1"/>
  <c r="BY323" i="21"/>
  <c r="BY113" i="21"/>
  <c r="BY428" i="21"/>
  <c r="BY533" i="21"/>
  <c r="BY218" i="21"/>
  <c r="CG537" i="21"/>
  <c r="CG327" i="21"/>
  <c r="CG117" i="21"/>
  <c r="CG432" i="21"/>
  <c r="CG222" i="21"/>
  <c r="BY314" i="21"/>
  <c r="BY313" i="21"/>
  <c r="BY311" i="21"/>
  <c r="BY208" i="21"/>
  <c r="BY207" i="21"/>
  <c r="BY209" i="21"/>
  <c r="BY312" i="21"/>
  <c r="BY206" i="21"/>
  <c r="BX68" i="21"/>
  <c r="BY308" i="21"/>
  <c r="BY518" i="21"/>
  <c r="BY98" i="21"/>
  <c r="BY413" i="21"/>
  <c r="BX539" i="21"/>
  <c r="BZ100" i="23" s="1"/>
  <c r="BX434" i="21"/>
  <c r="BZ88" i="23" s="1"/>
  <c r="BX329" i="21"/>
  <c r="BZ76" i="23" s="1"/>
  <c r="BY317" i="21"/>
  <c r="BY527" i="21"/>
  <c r="BY212" i="21"/>
  <c r="BY422" i="21"/>
  <c r="BY107" i="21"/>
  <c r="BY522" i="21"/>
  <c r="BY524" i="21"/>
  <c r="BY521" i="21"/>
  <c r="BY523" i="21"/>
  <c r="BY416" i="21"/>
  <c r="BY419" i="21"/>
  <c r="BY417" i="21"/>
  <c r="BY418" i="21"/>
  <c r="BX424" i="21"/>
  <c r="BX445" i="21" s="1"/>
  <c r="BZ87" i="23" s="1"/>
  <c r="BX529" i="21"/>
  <c r="BX319" i="21"/>
  <c r="BX214" i="21"/>
  <c r="BX109" i="21"/>
  <c r="BX130" i="21" s="1"/>
  <c r="BZ51" i="23" s="1"/>
  <c r="BY485" i="21"/>
  <c r="BY484" i="21"/>
  <c r="BY378" i="21"/>
  <c r="BY273" i="21"/>
  <c r="BY380" i="21"/>
  <c r="BY275" i="21"/>
  <c r="BY377" i="21"/>
  <c r="BY272" i="21"/>
  <c r="BY482" i="21"/>
  <c r="BY483" i="21"/>
  <c r="BY379" i="21"/>
  <c r="BY274" i="21"/>
  <c r="BW147" i="21"/>
  <c r="BW42" i="21"/>
  <c r="BX54" i="21"/>
  <c r="CI513" i="21" l="1" a="1"/>
  <c r="CI513" i="21" s="1"/>
  <c r="CI512" i="21" a="1"/>
  <c r="CI512" i="21" s="1"/>
  <c r="CI511" i="21" a="1"/>
  <c r="CI511" i="21" s="1"/>
  <c r="CI510" i="21" a="1"/>
  <c r="CI510" i="21" s="1"/>
  <c r="CI516" i="21" a="1"/>
  <c r="CI516" i="21" s="1"/>
  <c r="CI508" i="21" a="1"/>
  <c r="CI508" i="21" s="1"/>
  <c r="CI515" i="21" a="1"/>
  <c r="CI515" i="21" s="1"/>
  <c r="CI507" i="21" a="1"/>
  <c r="CI507" i="21" s="1"/>
  <c r="CI514" i="21" a="1"/>
  <c r="CI514" i="21" s="1"/>
  <c r="CI509" i="21" a="1"/>
  <c r="CI509" i="21" s="1"/>
  <c r="CI452" i="21" a="1"/>
  <c r="CI452" i="21" s="1"/>
  <c r="CI459" i="21" a="1"/>
  <c r="CI459" i="21" s="1"/>
  <c r="CI457" i="21" a="1"/>
  <c r="CI457" i="21" s="1"/>
  <c r="CI454" i="21" a="1"/>
  <c r="CI454" i="21" s="1"/>
  <c r="CI453" i="21" a="1"/>
  <c r="CI453" i="21" s="1"/>
  <c r="CI451" i="21" a="1"/>
  <c r="CI451" i="21" s="1"/>
  <c r="CI460" i="21" a="1"/>
  <c r="CI460" i="21" s="1"/>
  <c r="CI458" i="21" a="1"/>
  <c r="CI458" i="21" s="1"/>
  <c r="CI456" i="21" a="1"/>
  <c r="CI456" i="21" s="1"/>
  <c r="CI405" i="21" a="1"/>
  <c r="CI405" i="21" s="1"/>
  <c r="CI404" i="21" a="1"/>
  <c r="CI404" i="21" s="1"/>
  <c r="CI411" i="21" a="1"/>
  <c r="CI411" i="21" s="1"/>
  <c r="CI403" i="21" a="1"/>
  <c r="CI403" i="21" s="1"/>
  <c r="CI410" i="21" a="1"/>
  <c r="CI410" i="21" s="1"/>
  <c r="CI402" i="21" a="1"/>
  <c r="CI402" i="21" s="1"/>
  <c r="CI455" i="21" a="1"/>
  <c r="CI455" i="21" s="1"/>
  <c r="CI408" i="21" a="1"/>
  <c r="CI408" i="21" s="1"/>
  <c r="CI409" i="21" a="1"/>
  <c r="CI409" i="21" s="1"/>
  <c r="CI407" i="21" a="1"/>
  <c r="CI407" i="21" s="1"/>
  <c r="CI352" i="21" a="1"/>
  <c r="CI352" i="21" s="1"/>
  <c r="CI406" i="21" a="1"/>
  <c r="CI406" i="21" s="1"/>
  <c r="CI351" i="21" a="1"/>
  <c r="CI351" i="21" s="1"/>
  <c r="CI350" i="21" a="1"/>
  <c r="CI350" i="21" s="1"/>
  <c r="CI349" i="21" a="1"/>
  <c r="CI349" i="21" s="1"/>
  <c r="CI355" i="21" a="1"/>
  <c r="CI355" i="21" s="1"/>
  <c r="CI347" i="21" a="1"/>
  <c r="CI347" i="21" s="1"/>
  <c r="CI354" i="21" a="1"/>
  <c r="CI354" i="21" s="1"/>
  <c r="CI299" i="21" a="1"/>
  <c r="CI299" i="21" s="1"/>
  <c r="CI353" i="21" a="1"/>
  <c r="CI353" i="21" s="1"/>
  <c r="CI305" i="21" a="1"/>
  <c r="CI305" i="21" s="1"/>
  <c r="CI298" i="21" a="1"/>
  <c r="CI298" i="21" s="1"/>
  <c r="CI348" i="21" a="1"/>
  <c r="CI348" i="21" s="1"/>
  <c r="CI304" i="21" a="1"/>
  <c r="CI304" i="21" s="1"/>
  <c r="CI297" i="21" a="1"/>
  <c r="CI297" i="21" s="1"/>
  <c r="CI346" i="21" a="1"/>
  <c r="CI346" i="21" s="1"/>
  <c r="CI303" i="21" a="1"/>
  <c r="CI303" i="21" s="1"/>
  <c r="CI246" i="21" a="1"/>
  <c r="CI246" i="21" s="1"/>
  <c r="CI196" i="21" a="1"/>
  <c r="CI196" i="21" s="1"/>
  <c r="CI306" i="21" a="1"/>
  <c r="CI306" i="21" s="1"/>
  <c r="CI245" i="21" a="1"/>
  <c r="CI245" i="21" s="1"/>
  <c r="CI195" i="21" a="1"/>
  <c r="CI195" i="21" s="1"/>
  <c r="CI302" i="21" a="1"/>
  <c r="CI302" i="21" s="1"/>
  <c r="CI244" i="21" a="1"/>
  <c r="CI244" i="21" s="1"/>
  <c r="CI194" i="21" a="1"/>
  <c r="CI194" i="21" s="1"/>
  <c r="CI301" i="21" a="1"/>
  <c r="CI301" i="21" s="1"/>
  <c r="CI250" i="21" a="1"/>
  <c r="CI250" i="21" s="1"/>
  <c r="CI243" i="21" a="1"/>
  <c r="CI243" i="21" s="1"/>
  <c r="CI201" i="21" a="1"/>
  <c r="CI201" i="21" s="1"/>
  <c r="CI193" i="21" a="1"/>
  <c r="CI193" i="21" s="1"/>
  <c r="CI300" i="21" a="1"/>
  <c r="CI300" i="21" s="1"/>
  <c r="CI248" i="21" a="1"/>
  <c r="CI248" i="21" s="1"/>
  <c r="CI242" i="21" a="1"/>
  <c r="CI242" i="21" s="1"/>
  <c r="CI199" i="21" a="1"/>
  <c r="CI199" i="21" s="1"/>
  <c r="CI249" i="21" a="1"/>
  <c r="CI249" i="21" s="1"/>
  <c r="CI247" i="21" a="1"/>
  <c r="CI247" i="21" s="1"/>
  <c r="CI200" i="21" a="1"/>
  <c r="CI200" i="21" s="1"/>
  <c r="CI139" i="21" a="1"/>
  <c r="CI139" i="21" s="1"/>
  <c r="CI198" i="21" a="1"/>
  <c r="CI198" i="21" s="1"/>
  <c r="CI138" i="21" a="1"/>
  <c r="CI138" i="21" s="1"/>
  <c r="CI197" i="21" a="1"/>
  <c r="CI197" i="21" s="1"/>
  <c r="CI168" i="21"/>
  <c r="CI170" i="21"/>
  <c r="CI145" i="21" a="1"/>
  <c r="CI145" i="21" s="1"/>
  <c r="CI137" i="21" a="1"/>
  <c r="CI137" i="21" s="1"/>
  <c r="CI241" i="21" a="1"/>
  <c r="CI241" i="21" s="1"/>
  <c r="CI192" i="21" a="1"/>
  <c r="CI192" i="21" s="1"/>
  <c r="CI144" i="21" a="1"/>
  <c r="CI144" i="21" s="1"/>
  <c r="CI136" i="21" a="1"/>
  <c r="CI136" i="21" s="1"/>
  <c r="CI142" i="21" a="1"/>
  <c r="CI142" i="21" s="1"/>
  <c r="CI141" i="21" a="1"/>
  <c r="CI141" i="21" s="1"/>
  <c r="CI95" i="21" a="1"/>
  <c r="CI95" i="21" s="1"/>
  <c r="CI88" i="21" a="1"/>
  <c r="CI88" i="21" s="1"/>
  <c r="CI36" i="21" a="1"/>
  <c r="CI36" i="21" s="1"/>
  <c r="CI167" i="21"/>
  <c r="CI140" i="21" a="1"/>
  <c r="CI140" i="21" s="1"/>
  <c r="CI94" i="21" a="1"/>
  <c r="CI94" i="21" s="1"/>
  <c r="CI35" i="21" a="1"/>
  <c r="CI35" i="21" s="1"/>
  <c r="CI93" i="21" a="1"/>
  <c r="CI93" i="21" s="1"/>
  <c r="CI87" i="21" a="1"/>
  <c r="CI87" i="21" s="1"/>
  <c r="CI34" i="21" a="1"/>
  <c r="CI34" i="21" s="1"/>
  <c r="CI92" i="21" a="1"/>
  <c r="CI92" i="21" s="1"/>
  <c r="CI33" i="21" a="1"/>
  <c r="CI33" i="21" s="1"/>
  <c r="CI31" i="21" a="1"/>
  <c r="CI31" i="21" s="1"/>
  <c r="CI169" i="21"/>
  <c r="CI91" i="21" a="1"/>
  <c r="CI91" i="21" s="1"/>
  <c r="CI40" i="21" a="1"/>
  <c r="CI40" i="21" s="1"/>
  <c r="CI32" i="21" a="1"/>
  <c r="CI32" i="21" s="1"/>
  <c r="CI90" i="21" a="1"/>
  <c r="CI90" i="21" s="1"/>
  <c r="CI39" i="21" a="1"/>
  <c r="CI39" i="21" s="1"/>
  <c r="CI38" i="21" a="1"/>
  <c r="CI38" i="21" s="1"/>
  <c r="CI171" i="21"/>
  <c r="CI37" i="21" a="1"/>
  <c r="CI37" i="21" s="1"/>
  <c r="CI143" i="21" a="1"/>
  <c r="CI143" i="21" s="1"/>
  <c r="CI96" i="21" a="1"/>
  <c r="CI96" i="21" s="1"/>
  <c r="CI89" i="21" a="1"/>
  <c r="CI89" i="21" s="1"/>
  <c r="CI210" i="21"/>
  <c r="CI276" i="21"/>
  <c r="CI486" i="21"/>
  <c r="CI525" i="21"/>
  <c r="CI420" i="21"/>
  <c r="CI105" i="21"/>
  <c r="CI381" i="21"/>
  <c r="CI315" i="21"/>
  <c r="CI66" i="21"/>
  <c r="CI50" i="21" a="1"/>
  <c r="CI50" i="21" s="1"/>
  <c r="CI367" i="21" a="1"/>
  <c r="CI367" i="21" s="1"/>
  <c r="CI157" i="21" a="1"/>
  <c r="CI157" i="21" s="1"/>
  <c r="CI262" i="21" a="1"/>
  <c r="CI262" i="21" s="1"/>
  <c r="CI260" i="21" a="1"/>
  <c r="CI260" i="21" s="1"/>
  <c r="CI472" i="21" a="1"/>
  <c r="CI472" i="21" s="1"/>
  <c r="CI471" i="21" a="1"/>
  <c r="CI471" i="21" s="1"/>
  <c r="CI470" i="21" a="1"/>
  <c r="CI470" i="21" s="1"/>
  <c r="CI156" i="21" a="1"/>
  <c r="CI156" i="21" s="1"/>
  <c r="CI52" i="21" a="1"/>
  <c r="CI52" i="21" s="1"/>
  <c r="CI261" i="21" a="1"/>
  <c r="CI261" i="21" s="1"/>
  <c r="CI51" i="21" a="1"/>
  <c r="CI51" i="21" s="1"/>
  <c r="CI155" i="21" a="1"/>
  <c r="CI155" i="21" s="1"/>
  <c r="CI365" i="21" a="1"/>
  <c r="CI365" i="21" s="1"/>
  <c r="CI114" i="21"/>
  <c r="CI104" i="21"/>
  <c r="CI64" i="21"/>
  <c r="CI103" i="21"/>
  <c r="CI63" i="21"/>
  <c r="CI102" i="21"/>
  <c r="CI62" i="21"/>
  <c r="CI101" i="21"/>
  <c r="CI65" i="21"/>
  <c r="CJ22" i="21"/>
  <c r="CJ156" i="21" s="1" a="1"/>
  <c r="CJ156" i="21" s="1"/>
  <c r="CA68" i="23"/>
  <c r="CA92" i="23"/>
  <c r="CA80" i="23"/>
  <c r="CI116" i="21"/>
  <c r="CI203" i="21"/>
  <c r="CI431" i="21"/>
  <c r="CI115" i="21"/>
  <c r="CI534" i="21"/>
  <c r="CI430" i="21"/>
  <c r="CI219" i="21"/>
  <c r="CI325" i="21"/>
  <c r="CI326" i="21"/>
  <c r="CI204" i="21"/>
  <c r="CI220" i="21"/>
  <c r="CI535" i="21"/>
  <c r="CI221" i="21"/>
  <c r="CI324" i="21"/>
  <c r="CI429" i="21"/>
  <c r="CI536" i="21"/>
  <c r="CI414" i="21"/>
  <c r="CI309" i="21"/>
  <c r="CI519" i="21"/>
  <c r="CJ14" i="21"/>
  <c r="CL90" i="23"/>
  <c r="CL66" i="23"/>
  <c r="CL78" i="23"/>
  <c r="CL54" i="23"/>
  <c r="CL42" i="23"/>
  <c r="CI99" i="21"/>
  <c r="BX44" i="23"/>
  <c r="BY69" i="23"/>
  <c r="BY93" i="23"/>
  <c r="BX56" i="23"/>
  <c r="BY81" i="23"/>
  <c r="BX386" i="21"/>
  <c r="BZ82" i="23" s="1"/>
  <c r="BX162" i="21"/>
  <c r="BZ57" i="23" s="1"/>
  <c r="BX176" i="21"/>
  <c r="BZ58" i="23" s="1"/>
  <c r="BX281" i="21"/>
  <c r="BZ70" i="23" s="1"/>
  <c r="BX491" i="21"/>
  <c r="BZ94" i="23" s="1"/>
  <c r="BX550" i="21"/>
  <c r="BZ99" i="23" s="1"/>
  <c r="BX477" i="21"/>
  <c r="BZ93" i="23" s="1"/>
  <c r="BY474" i="21"/>
  <c r="BZ465" i="21"/>
  <c r="BY488" i="21"/>
  <c r="CG462" i="21"/>
  <c r="BX372" i="21"/>
  <c r="BZ81" i="23" s="1"/>
  <c r="BZ360" i="21"/>
  <c r="BY383" i="21"/>
  <c r="BY369" i="21"/>
  <c r="CG357" i="21"/>
  <c r="BX340" i="21"/>
  <c r="BZ75" i="23" s="1"/>
  <c r="BX267" i="21"/>
  <c r="BZ255" i="21"/>
  <c r="BY278" i="21"/>
  <c r="BY264" i="21"/>
  <c r="CG252" i="21"/>
  <c r="BX235" i="21"/>
  <c r="BZ63" i="23" s="1"/>
  <c r="BW150" i="21"/>
  <c r="BY173" i="21"/>
  <c r="BY159" i="21"/>
  <c r="BX57" i="21"/>
  <c r="BZ45" i="23" s="1"/>
  <c r="BX71" i="21"/>
  <c r="BZ46" i="23" s="1"/>
  <c r="BW45" i="21"/>
  <c r="CK13" i="21"/>
  <c r="BY329" i="21"/>
  <c r="CA76" i="23" s="1"/>
  <c r="BY224" i="21"/>
  <c r="CA64" i="23" s="1"/>
  <c r="BY434" i="21"/>
  <c r="CA88" i="23" s="1"/>
  <c r="BY119" i="21"/>
  <c r="CA52" i="23" s="1"/>
  <c r="BY539" i="21"/>
  <c r="CA100" i="23" s="1"/>
  <c r="BZ428" i="21"/>
  <c r="BZ218" i="21"/>
  <c r="BZ113" i="21"/>
  <c r="BZ533" i="21"/>
  <c r="BZ323" i="21"/>
  <c r="CH537" i="21"/>
  <c r="CH327" i="21"/>
  <c r="CH117" i="21"/>
  <c r="CH432" i="21"/>
  <c r="CH222" i="21"/>
  <c r="BZ314" i="21"/>
  <c r="BZ313" i="21"/>
  <c r="BZ208" i="21"/>
  <c r="BZ312" i="21"/>
  <c r="BZ311" i="21"/>
  <c r="BZ209" i="21"/>
  <c r="BZ206" i="21"/>
  <c r="BZ207" i="21"/>
  <c r="BY68" i="21"/>
  <c r="BZ518" i="21"/>
  <c r="BZ413" i="21"/>
  <c r="BZ98" i="21"/>
  <c r="BZ308" i="21"/>
  <c r="BZ317" i="21"/>
  <c r="BZ527" i="21"/>
  <c r="BZ212" i="21"/>
  <c r="BZ422" i="21"/>
  <c r="BZ107" i="21"/>
  <c r="BZ524" i="21"/>
  <c r="BZ523" i="21"/>
  <c r="BZ522" i="21"/>
  <c r="BZ521" i="21"/>
  <c r="BZ419" i="21"/>
  <c r="BZ416" i="21"/>
  <c r="BZ417" i="21"/>
  <c r="BZ418" i="21"/>
  <c r="BY529" i="21"/>
  <c r="BY424" i="21"/>
  <c r="BY319" i="21"/>
  <c r="BY214" i="21"/>
  <c r="BY109" i="21"/>
  <c r="BY130" i="21" s="1"/>
  <c r="CA51" i="23" s="1"/>
  <c r="BZ483" i="21"/>
  <c r="BZ485" i="21"/>
  <c r="BZ378" i="21"/>
  <c r="BZ273" i="21"/>
  <c r="BZ484" i="21"/>
  <c r="BZ380" i="21"/>
  <c r="BZ275" i="21"/>
  <c r="BZ377" i="21"/>
  <c r="BZ272" i="21"/>
  <c r="BZ482" i="21"/>
  <c r="BZ379" i="21"/>
  <c r="BZ274" i="21"/>
  <c r="BX147" i="21"/>
  <c r="BX42" i="21"/>
  <c r="BY54" i="21"/>
  <c r="CJ511" i="21" l="1" a="1"/>
  <c r="CJ511" i="21" s="1"/>
  <c r="CJ510" i="21" a="1"/>
  <c r="CJ510" i="21" s="1"/>
  <c r="CJ509" i="21" a="1"/>
  <c r="CJ509" i="21" s="1"/>
  <c r="CJ516" i="21" a="1"/>
  <c r="CJ516" i="21" s="1"/>
  <c r="CJ508" i="21" a="1"/>
  <c r="CJ508" i="21" s="1"/>
  <c r="CJ514" i="21" a="1"/>
  <c r="CJ514" i="21" s="1"/>
  <c r="CJ513" i="21" a="1"/>
  <c r="CJ513" i="21" s="1"/>
  <c r="CJ515" i="21" a="1"/>
  <c r="CJ515" i="21" s="1"/>
  <c r="CJ507" i="21" a="1"/>
  <c r="CJ507" i="21" s="1"/>
  <c r="CJ456" i="21" a="1"/>
  <c r="CJ456" i="21" s="1"/>
  <c r="CJ455" i="21" a="1"/>
  <c r="CJ455" i="21" s="1"/>
  <c r="CJ460" i="21" a="1"/>
  <c r="CJ460" i="21" s="1"/>
  <c r="CJ454" i="21" a="1"/>
  <c r="CJ454" i="21" s="1"/>
  <c r="CJ453" i="21" a="1"/>
  <c r="CJ453" i="21" s="1"/>
  <c r="CJ452" i="21" a="1"/>
  <c r="CJ452" i="21" s="1"/>
  <c r="CJ451" i="21" a="1"/>
  <c r="CJ451" i="21" s="1"/>
  <c r="CJ512" i="21" a="1"/>
  <c r="CJ512" i="21" s="1"/>
  <c r="CJ459" i="21" a="1"/>
  <c r="CJ459" i="21" s="1"/>
  <c r="CJ458" i="21" a="1"/>
  <c r="CJ458" i="21" s="1"/>
  <c r="CJ411" i="21" a="1"/>
  <c r="CJ411" i="21" s="1"/>
  <c r="CJ403" i="21" a="1"/>
  <c r="CJ403" i="21" s="1"/>
  <c r="CJ410" i="21" a="1"/>
  <c r="CJ410" i="21" s="1"/>
  <c r="CJ402" i="21" a="1"/>
  <c r="CJ402" i="21" s="1"/>
  <c r="CJ409" i="21" a="1"/>
  <c r="CJ409" i="21" s="1"/>
  <c r="CJ408" i="21" a="1"/>
  <c r="CJ408" i="21" s="1"/>
  <c r="CJ457" i="21" a="1"/>
  <c r="CJ457" i="21" s="1"/>
  <c r="CJ406" i="21" a="1"/>
  <c r="CJ406" i="21" s="1"/>
  <c r="CJ350" i="21" a="1"/>
  <c r="CJ350" i="21" s="1"/>
  <c r="CJ349" i="21" a="1"/>
  <c r="CJ349" i="21" s="1"/>
  <c r="CJ348" i="21" a="1"/>
  <c r="CJ348" i="21" s="1"/>
  <c r="CJ355" i="21" a="1"/>
  <c r="CJ355" i="21" s="1"/>
  <c r="CJ347" i="21" a="1"/>
  <c r="CJ347" i="21" s="1"/>
  <c r="CJ407" i="21" a="1"/>
  <c r="CJ407" i="21" s="1"/>
  <c r="CJ405" i="21" a="1"/>
  <c r="CJ405" i="21" s="1"/>
  <c r="CJ353" i="21" a="1"/>
  <c r="CJ353" i="21" s="1"/>
  <c r="CJ346" i="21" a="1"/>
  <c r="CJ346" i="21" s="1"/>
  <c r="CJ303" i="21" a="1"/>
  <c r="CJ303" i="21" s="1"/>
  <c r="CJ404" i="21" a="1"/>
  <c r="CJ404" i="21" s="1"/>
  <c r="CJ302" i="21" a="1"/>
  <c r="CJ302" i="21" s="1"/>
  <c r="CJ301" i="21" a="1"/>
  <c r="CJ301" i="21" s="1"/>
  <c r="CJ300" i="21" a="1"/>
  <c r="CJ300" i="21" s="1"/>
  <c r="CJ354" i="21" a="1"/>
  <c r="CJ354" i="21" s="1"/>
  <c r="CJ352" i="21" a="1"/>
  <c r="CJ352" i="21" s="1"/>
  <c r="CJ306" i="21" a="1"/>
  <c r="CJ306" i="21" s="1"/>
  <c r="CJ298" i="21" a="1"/>
  <c r="CJ298" i="21" s="1"/>
  <c r="CJ299" i="21" a="1"/>
  <c r="CJ299" i="21" s="1"/>
  <c r="CJ297" i="21" a="1"/>
  <c r="CJ297" i="21" s="1"/>
  <c r="CJ243" i="21" a="1"/>
  <c r="CJ243" i="21" s="1"/>
  <c r="CJ200" i="21" a="1"/>
  <c r="CJ200" i="21" s="1"/>
  <c r="CJ193" i="21" a="1"/>
  <c r="CJ193" i="21" s="1"/>
  <c r="CJ250" i="21" a="1"/>
  <c r="CJ250" i="21" s="1"/>
  <c r="CJ242" i="21" a="1"/>
  <c r="CJ242" i="21" s="1"/>
  <c r="CJ192" i="21" a="1"/>
  <c r="CJ192" i="21" s="1"/>
  <c r="CJ249" i="21" a="1"/>
  <c r="CJ249" i="21" s="1"/>
  <c r="CJ241" i="21" a="1"/>
  <c r="CJ241" i="21" s="1"/>
  <c r="CJ199" i="21" a="1"/>
  <c r="CJ199" i="21" s="1"/>
  <c r="CJ248" i="21" a="1"/>
  <c r="CJ248" i="21" s="1"/>
  <c r="CJ198" i="21" a="1"/>
  <c r="CJ198" i="21" s="1"/>
  <c r="CJ305" i="21" a="1"/>
  <c r="CJ305" i="21" s="1"/>
  <c r="CJ246" i="21" a="1"/>
  <c r="CJ246" i="21" s="1"/>
  <c r="CJ196" i="21" a="1"/>
  <c r="CJ196" i="21" s="1"/>
  <c r="CJ194" i="21" a="1"/>
  <c r="CJ194" i="21" s="1"/>
  <c r="CJ137" i="21" a="1"/>
  <c r="CJ137" i="21" s="1"/>
  <c r="CJ143" i="21" a="1"/>
  <c r="CJ143" i="21" s="1"/>
  <c r="CJ136" i="21" a="1"/>
  <c r="CJ136" i="21" s="1"/>
  <c r="CJ142" i="21" a="1"/>
  <c r="CJ142" i="21" s="1"/>
  <c r="CJ168" i="21"/>
  <c r="CJ170" i="21"/>
  <c r="CJ141" i="21" a="1"/>
  <c r="CJ141" i="21" s="1"/>
  <c r="CJ247" i="21" a="1"/>
  <c r="CJ247" i="21" s="1"/>
  <c r="CJ201" i="21" a="1"/>
  <c r="CJ201" i="21" s="1"/>
  <c r="CJ351" i="21" a="1"/>
  <c r="CJ351" i="21" s="1"/>
  <c r="CJ304" i="21" a="1"/>
  <c r="CJ304" i="21" s="1"/>
  <c r="CJ245" i="21" a="1"/>
  <c r="CJ245" i="21" s="1"/>
  <c r="CJ197" i="21" a="1"/>
  <c r="CJ197" i="21" s="1"/>
  <c r="CJ139" i="21" a="1"/>
  <c r="CJ139" i="21" s="1"/>
  <c r="CJ171" i="21"/>
  <c r="CJ34" i="21" a="1"/>
  <c r="CJ34" i="21" s="1"/>
  <c r="CJ91" i="21" a="1"/>
  <c r="CJ91" i="21" s="1"/>
  <c r="CJ33" i="21" a="1"/>
  <c r="CJ33" i="21" s="1"/>
  <c r="CJ195" i="21" a="1"/>
  <c r="CJ195" i="21" s="1"/>
  <c r="CJ167" i="21"/>
  <c r="CJ145" i="21" a="1"/>
  <c r="CJ145" i="21" s="1"/>
  <c r="CJ96" i="21" a="1"/>
  <c r="CJ96" i="21" s="1"/>
  <c r="CJ90" i="21" a="1"/>
  <c r="CJ90" i="21" s="1"/>
  <c r="CJ40" i="21" a="1"/>
  <c r="CJ40" i="21" s="1"/>
  <c r="CJ32" i="21" a="1"/>
  <c r="CJ32" i="21" s="1"/>
  <c r="CJ144" i="21" a="1"/>
  <c r="CJ144" i="21" s="1"/>
  <c r="CJ95" i="21" a="1"/>
  <c r="CJ95" i="21" s="1"/>
  <c r="CJ89" i="21" a="1"/>
  <c r="CJ89" i="21" s="1"/>
  <c r="CJ39" i="21" a="1"/>
  <c r="CJ39" i="21" s="1"/>
  <c r="CJ31" i="21" a="1"/>
  <c r="CJ31" i="21" s="1"/>
  <c r="CJ140" i="21" a="1"/>
  <c r="CJ140" i="21" s="1"/>
  <c r="CJ94" i="21" a="1"/>
  <c r="CJ94" i="21" s="1"/>
  <c r="CJ88" i="21" a="1"/>
  <c r="CJ88" i="21" s="1"/>
  <c r="CJ38" i="21" a="1"/>
  <c r="CJ38" i="21" s="1"/>
  <c r="CJ169" i="21"/>
  <c r="CJ37" i="21" a="1"/>
  <c r="CJ37" i="21" s="1"/>
  <c r="CJ244" i="21" a="1"/>
  <c r="CJ244" i="21" s="1"/>
  <c r="CJ138" i="21" a="1"/>
  <c r="CJ138" i="21" s="1"/>
  <c r="CJ93" i="21" a="1"/>
  <c r="CJ93" i="21" s="1"/>
  <c r="CJ87" i="21" a="1"/>
  <c r="CJ87" i="21" s="1"/>
  <c r="CJ36" i="21" a="1"/>
  <c r="CJ36" i="21" s="1"/>
  <c r="CJ35" i="21" a="1"/>
  <c r="CJ35" i="21" s="1"/>
  <c r="CJ92" i="21" a="1"/>
  <c r="CJ92" i="21" s="1"/>
  <c r="CJ276" i="21"/>
  <c r="CJ66" i="21"/>
  <c r="CJ315" i="21"/>
  <c r="CJ381" i="21"/>
  <c r="CJ486" i="21"/>
  <c r="CJ105" i="21"/>
  <c r="CJ210" i="21"/>
  <c r="CJ525" i="21"/>
  <c r="CJ420" i="21"/>
  <c r="CJ155" i="21" a="1"/>
  <c r="CJ155" i="21" s="1"/>
  <c r="CJ367" i="21" a="1"/>
  <c r="CJ367" i="21" s="1"/>
  <c r="CJ261" i="21" a="1"/>
  <c r="CJ261" i="21" s="1"/>
  <c r="CJ365" i="21" a="1"/>
  <c r="CJ365" i="21" s="1"/>
  <c r="CJ262" i="21" a="1"/>
  <c r="CJ262" i="21" s="1"/>
  <c r="CJ472" i="21" a="1"/>
  <c r="CJ472" i="21" s="1"/>
  <c r="CJ366" i="21" a="1"/>
  <c r="CJ366" i="21" s="1"/>
  <c r="CJ470" i="21" a="1"/>
  <c r="CJ470" i="21" s="1"/>
  <c r="CJ50" i="21" a="1"/>
  <c r="CJ50" i="21" s="1"/>
  <c r="CJ51" i="21" a="1"/>
  <c r="CJ51" i="21" s="1"/>
  <c r="CJ260" i="21" a="1"/>
  <c r="CJ260" i="21" s="1"/>
  <c r="CJ52" i="21" a="1"/>
  <c r="CJ52" i="21" s="1"/>
  <c r="CJ471" i="21" a="1"/>
  <c r="CJ471" i="21" s="1"/>
  <c r="CJ157" i="21" a="1"/>
  <c r="CJ157" i="21" s="1"/>
  <c r="CJ431" i="21"/>
  <c r="CJ64" i="21"/>
  <c r="CJ104" i="21"/>
  <c r="CJ63" i="21"/>
  <c r="CJ103" i="21"/>
  <c r="CJ62" i="21"/>
  <c r="CJ65" i="21"/>
  <c r="CJ102" i="21"/>
  <c r="CJ101" i="21"/>
  <c r="CK22" i="21"/>
  <c r="CK472" i="21" s="1" a="1"/>
  <c r="CK472" i="21" s="1"/>
  <c r="CB68" i="23"/>
  <c r="CB92" i="23"/>
  <c r="CB80" i="23"/>
  <c r="CJ519" i="21"/>
  <c r="CJ114" i="21"/>
  <c r="CJ326" i="21"/>
  <c r="CJ325" i="21"/>
  <c r="CJ115" i="21"/>
  <c r="CJ219" i="21"/>
  <c r="CJ534" i="21"/>
  <c r="CJ536" i="21"/>
  <c r="CK14" i="21"/>
  <c r="CM78" i="23"/>
  <c r="CM90" i="23"/>
  <c r="CM54" i="23"/>
  <c r="CM66" i="23"/>
  <c r="CM42" i="23"/>
  <c r="CJ204" i="21"/>
  <c r="CJ309" i="21"/>
  <c r="CJ430" i="21"/>
  <c r="CJ203" i="21"/>
  <c r="CJ324" i="21"/>
  <c r="CJ414" i="21"/>
  <c r="CJ535" i="21"/>
  <c r="CJ220" i="21"/>
  <c r="CJ99" i="21"/>
  <c r="CJ116" i="21"/>
  <c r="CJ221" i="21"/>
  <c r="CJ429" i="21"/>
  <c r="BY44" i="23"/>
  <c r="BY56" i="23"/>
  <c r="BZ69" i="23"/>
  <c r="BY386" i="21"/>
  <c r="CA82" i="23" s="1"/>
  <c r="BY162" i="21"/>
  <c r="CA57" i="23" s="1"/>
  <c r="BY176" i="21"/>
  <c r="CA58" i="23" s="1"/>
  <c r="BY281" i="21"/>
  <c r="CA70" i="23" s="1"/>
  <c r="BY491" i="21"/>
  <c r="CA94" i="23" s="1"/>
  <c r="BY477" i="21"/>
  <c r="BY550" i="21"/>
  <c r="CA99" i="23" s="1"/>
  <c r="CA465" i="21"/>
  <c r="BZ488" i="21"/>
  <c r="BZ474" i="21"/>
  <c r="CH462" i="21"/>
  <c r="BY445" i="21"/>
  <c r="CA87" i="23" s="1"/>
  <c r="BY372" i="21"/>
  <c r="BZ383" i="21"/>
  <c r="CA360" i="21"/>
  <c r="BZ369" i="21"/>
  <c r="CH357" i="21"/>
  <c r="BY267" i="21"/>
  <c r="CA69" i="23" s="1"/>
  <c r="BY340" i="21"/>
  <c r="CA75" i="23" s="1"/>
  <c r="CA255" i="21"/>
  <c r="BZ278" i="21"/>
  <c r="BZ264" i="21"/>
  <c r="CH252" i="21"/>
  <c r="BX150" i="21"/>
  <c r="BY235" i="21"/>
  <c r="CA63" i="23" s="1"/>
  <c r="BZ159" i="21"/>
  <c r="BZ173" i="21"/>
  <c r="BY57" i="21"/>
  <c r="CA45" i="23" s="1"/>
  <c r="BY71" i="21"/>
  <c r="CA46" i="23" s="1"/>
  <c r="BX45" i="21"/>
  <c r="CL13" i="21"/>
  <c r="BZ329" i="21"/>
  <c r="CB76" i="23" s="1"/>
  <c r="BZ434" i="21"/>
  <c r="CB88" i="23" s="1"/>
  <c r="BZ224" i="21"/>
  <c r="CB64" i="23" s="1"/>
  <c r="BZ539" i="21"/>
  <c r="CB100" i="23" s="1"/>
  <c r="CA428" i="21"/>
  <c r="CA533" i="21"/>
  <c r="CA113" i="21"/>
  <c r="CA218" i="21"/>
  <c r="CA323" i="21"/>
  <c r="CI117" i="21"/>
  <c r="CI432" i="21"/>
  <c r="CI222" i="21"/>
  <c r="CI537" i="21"/>
  <c r="CI327" i="21"/>
  <c r="CA314" i="21"/>
  <c r="CA312" i="21"/>
  <c r="CA313" i="21"/>
  <c r="CA209" i="21"/>
  <c r="CA311" i="21"/>
  <c r="CA208" i="21"/>
  <c r="CA206" i="21"/>
  <c r="CA207" i="21"/>
  <c r="BZ68" i="21"/>
  <c r="CA98" i="21"/>
  <c r="CA518" i="21"/>
  <c r="CA413" i="21"/>
  <c r="CA308" i="21"/>
  <c r="BZ119" i="21"/>
  <c r="CB52" i="23" s="1"/>
  <c r="CA212" i="21"/>
  <c r="CA422" i="21"/>
  <c r="CA317" i="21"/>
  <c r="CA527" i="21"/>
  <c r="CA107" i="21"/>
  <c r="CA522" i="21"/>
  <c r="CA524" i="21"/>
  <c r="CA523" i="21"/>
  <c r="CA521" i="21"/>
  <c r="CA418" i="21"/>
  <c r="CA417" i="21"/>
  <c r="CA419" i="21"/>
  <c r="CA416" i="21"/>
  <c r="BZ529" i="21"/>
  <c r="BZ550" i="21" s="1"/>
  <c r="CB99" i="23" s="1"/>
  <c r="BZ319" i="21"/>
  <c r="BZ424" i="21"/>
  <c r="BZ214" i="21"/>
  <c r="BZ109" i="21"/>
  <c r="BZ130" i="21" s="1"/>
  <c r="CB51" i="23" s="1"/>
  <c r="CA485" i="21"/>
  <c r="CA378" i="21"/>
  <c r="CA380" i="21"/>
  <c r="CA275" i="21"/>
  <c r="CA377" i="21"/>
  <c r="CA272" i="21"/>
  <c r="CA482" i="21"/>
  <c r="CA379" i="21"/>
  <c r="CA274" i="21"/>
  <c r="CA483" i="21"/>
  <c r="CA273" i="21"/>
  <c r="CA484" i="21"/>
  <c r="BY147" i="21"/>
  <c r="BY42" i="21"/>
  <c r="BZ54" i="21"/>
  <c r="CK509" i="21" l="1" a="1"/>
  <c r="CK509" i="21" s="1"/>
  <c r="CK516" i="21" a="1"/>
  <c r="CK516" i="21" s="1"/>
  <c r="CK508" i="21" a="1"/>
  <c r="CK508" i="21" s="1"/>
  <c r="CK515" i="21" a="1"/>
  <c r="CK515" i="21" s="1"/>
  <c r="CK507" i="21" a="1"/>
  <c r="CK507" i="21" s="1"/>
  <c r="CK514" i="21" a="1"/>
  <c r="CK514" i="21" s="1"/>
  <c r="CK512" i="21" a="1"/>
  <c r="CK512" i="21" s="1"/>
  <c r="CK511" i="21" a="1"/>
  <c r="CK511" i="21" s="1"/>
  <c r="CK513" i="21" a="1"/>
  <c r="CK513" i="21" s="1"/>
  <c r="CK510" i="21" a="1"/>
  <c r="CK510" i="21" s="1"/>
  <c r="CK453" i="21" a="1"/>
  <c r="CK453" i="21" s="1"/>
  <c r="CK459" i="21" a="1"/>
  <c r="CK459" i="21" s="1"/>
  <c r="CK452" i="21" a="1"/>
  <c r="CK452" i="21" s="1"/>
  <c r="CK457" i="21" a="1"/>
  <c r="CK457" i="21" s="1"/>
  <c r="CK455" i="21" a="1"/>
  <c r="CK455" i="21" s="1"/>
  <c r="CK454" i="21" a="1"/>
  <c r="CK454" i="21" s="1"/>
  <c r="CK451" i="21" a="1"/>
  <c r="CK451" i="21" s="1"/>
  <c r="CK460" i="21" a="1"/>
  <c r="CK460" i="21" s="1"/>
  <c r="CK458" i="21" a="1"/>
  <c r="CK458" i="21" s="1"/>
  <c r="CK407" i="21" a="1"/>
  <c r="CK407" i="21" s="1"/>
  <c r="CK406" i="21" a="1"/>
  <c r="CK406" i="21" s="1"/>
  <c r="CK456" i="21" a="1"/>
  <c r="CK456" i="21" s="1"/>
  <c r="CK405" i="21" a="1"/>
  <c r="CK405" i="21" s="1"/>
  <c r="CK410" i="21" a="1"/>
  <c r="CK410" i="21" s="1"/>
  <c r="CK409" i="21" a="1"/>
  <c r="CK409" i="21" s="1"/>
  <c r="CK408" i="21" a="1"/>
  <c r="CK408" i="21" s="1"/>
  <c r="CK355" i="21" a="1"/>
  <c r="CK355" i="21" s="1"/>
  <c r="CK404" i="21" a="1"/>
  <c r="CK404" i="21" s="1"/>
  <c r="CK354" i="21" a="1"/>
  <c r="CK354" i="21" s="1"/>
  <c r="CK347" i="21" a="1"/>
  <c r="CK347" i="21" s="1"/>
  <c r="CK403" i="21" a="1"/>
  <c r="CK403" i="21" s="1"/>
  <c r="CK353" i="21" a="1"/>
  <c r="CK353" i="21" s="1"/>
  <c r="CK346" i="21" a="1"/>
  <c r="CK346" i="21" s="1"/>
  <c r="CK402" i="21" a="1"/>
  <c r="CK402" i="21" s="1"/>
  <c r="CK352" i="21" a="1"/>
  <c r="CK352" i="21" s="1"/>
  <c r="CK350" i="21" a="1"/>
  <c r="CK350" i="21" s="1"/>
  <c r="CK411" i="21" a="1"/>
  <c r="CK411" i="21" s="1"/>
  <c r="CK301" i="21" a="1"/>
  <c r="CK301" i="21" s="1"/>
  <c r="CK351" i="21" a="1"/>
  <c r="CK351" i="21" s="1"/>
  <c r="CK306" i="21" a="1"/>
  <c r="CK306" i="21" s="1"/>
  <c r="CK300" i="21" a="1"/>
  <c r="CK300" i="21" s="1"/>
  <c r="CK349" i="21" a="1"/>
  <c r="CK349" i="21" s="1"/>
  <c r="CK299" i="21" a="1"/>
  <c r="CK299" i="21" s="1"/>
  <c r="CK348" i="21" a="1"/>
  <c r="CK348" i="21" s="1"/>
  <c r="CK305" i="21" a="1"/>
  <c r="CK305" i="21" s="1"/>
  <c r="CK298" i="21" a="1"/>
  <c r="CK298" i="21" s="1"/>
  <c r="CK303" i="21" a="1"/>
  <c r="CK303" i="21" s="1"/>
  <c r="CK249" i="21" a="1"/>
  <c r="CK249" i="21" s="1"/>
  <c r="CK241" i="21" a="1"/>
  <c r="CK241" i="21" s="1"/>
  <c r="CK304" i="21" a="1"/>
  <c r="CK304" i="21" s="1"/>
  <c r="CK248" i="21" a="1"/>
  <c r="CK248" i="21" s="1"/>
  <c r="CK197" i="21" a="1"/>
  <c r="CK197" i="21" s="1"/>
  <c r="CK302" i="21" a="1"/>
  <c r="CK302" i="21" s="1"/>
  <c r="CK247" i="21" a="1"/>
  <c r="CK247" i="21" s="1"/>
  <c r="CK196" i="21" a="1"/>
  <c r="CK196" i="21" s="1"/>
  <c r="CK246" i="21" a="1"/>
  <c r="CK246" i="21" s="1"/>
  <c r="CK195" i="21" a="1"/>
  <c r="CK195" i="21" s="1"/>
  <c r="CK297" i="21" a="1"/>
  <c r="CK297" i="21" s="1"/>
  <c r="CK244" i="21" a="1"/>
  <c r="CK244" i="21" s="1"/>
  <c r="CK200" i="21" a="1"/>
  <c r="CK200" i="21" s="1"/>
  <c r="CK193" i="21" a="1"/>
  <c r="CK193" i="21" s="1"/>
  <c r="CK201" i="21" a="1"/>
  <c r="CK201" i="21" s="1"/>
  <c r="CK250" i="21" a="1"/>
  <c r="CK250" i="21" s="1"/>
  <c r="CK199" i="21" a="1"/>
  <c r="CK199" i="21" s="1"/>
  <c r="CK167" i="21"/>
  <c r="CK169" i="21"/>
  <c r="CK171" i="21"/>
  <c r="CK141" i="21" a="1"/>
  <c r="CK141" i="21" s="1"/>
  <c r="CK245" i="21" a="1"/>
  <c r="CK245" i="21" s="1"/>
  <c r="CK198" i="21" a="1"/>
  <c r="CK198" i="21" s="1"/>
  <c r="CK140" i="21" a="1"/>
  <c r="CK140" i="21" s="1"/>
  <c r="CK243" i="21" a="1"/>
  <c r="CK243" i="21" s="1"/>
  <c r="CK194" i="21" a="1"/>
  <c r="CK194" i="21" s="1"/>
  <c r="CK139" i="21" a="1"/>
  <c r="CK139" i="21" s="1"/>
  <c r="CK242" i="21" a="1"/>
  <c r="CK242" i="21" s="1"/>
  <c r="CK192" i="21" a="1"/>
  <c r="CK192" i="21" s="1"/>
  <c r="CK145" i="21" a="1"/>
  <c r="CK145" i="21" s="1"/>
  <c r="CK138" i="21" a="1"/>
  <c r="CK138" i="21" s="1"/>
  <c r="CK144" i="21" a="1"/>
  <c r="CK144" i="21" s="1"/>
  <c r="CK136" i="21" a="1"/>
  <c r="CK136" i="21" s="1"/>
  <c r="CK142" i="21" a="1"/>
  <c r="CK142" i="21" s="1"/>
  <c r="CK95" i="21" a="1"/>
  <c r="CK95" i="21" s="1"/>
  <c r="CK88" i="21" a="1"/>
  <c r="CK88" i="21" s="1"/>
  <c r="CK38" i="21" a="1"/>
  <c r="CK38" i="21" s="1"/>
  <c r="CK32" i="21" a="1"/>
  <c r="CK32" i="21" s="1"/>
  <c r="CK137" i="21" a="1"/>
  <c r="CK137" i="21" s="1"/>
  <c r="CK94" i="21" a="1"/>
  <c r="CK94" i="21" s="1"/>
  <c r="CK87" i="21" a="1"/>
  <c r="CK87" i="21" s="1"/>
  <c r="CK37" i="21" a="1"/>
  <c r="CK37" i="21" s="1"/>
  <c r="CK31" i="21" a="1"/>
  <c r="CK31" i="21" s="1"/>
  <c r="CK170" i="21"/>
  <c r="CK93" i="21" a="1"/>
  <c r="CK93" i="21" s="1"/>
  <c r="CK36" i="21" a="1"/>
  <c r="CK36" i="21" s="1"/>
  <c r="CK92" i="21" a="1"/>
  <c r="CK92" i="21" s="1"/>
  <c r="CK35" i="21" a="1"/>
  <c r="CK35" i="21" s="1"/>
  <c r="CK91" i="21" a="1"/>
  <c r="CK91" i="21" s="1"/>
  <c r="CK34" i="21" a="1"/>
  <c r="CK34" i="21" s="1"/>
  <c r="CK90" i="21" a="1"/>
  <c r="CK90" i="21" s="1"/>
  <c r="CK40" i="21" a="1"/>
  <c r="CK40" i="21" s="1"/>
  <c r="CK33" i="21" a="1"/>
  <c r="CK33" i="21" s="1"/>
  <c r="CK168" i="21"/>
  <c r="CK96" i="21" a="1"/>
  <c r="CK96" i="21" s="1"/>
  <c r="CK143" i="21" a="1"/>
  <c r="CK143" i="21" s="1"/>
  <c r="CK89" i="21" a="1"/>
  <c r="CK89" i="21" s="1"/>
  <c r="CK39" i="21" a="1"/>
  <c r="CK39" i="21" s="1"/>
  <c r="CK276" i="21"/>
  <c r="CK210" i="21"/>
  <c r="CK525" i="21"/>
  <c r="CK315" i="21"/>
  <c r="CK486" i="21"/>
  <c r="CK105" i="21"/>
  <c r="CK66" i="21"/>
  <c r="CK420" i="21"/>
  <c r="CK381" i="21"/>
  <c r="CK367" i="21" a="1"/>
  <c r="CK367" i="21" s="1"/>
  <c r="CK366" i="21" a="1"/>
  <c r="CK366" i="21" s="1"/>
  <c r="CK260" i="21" a="1"/>
  <c r="CK260" i="21" s="1"/>
  <c r="CK155" i="21" a="1"/>
  <c r="CK155" i="21" s="1"/>
  <c r="CK156" i="21" a="1"/>
  <c r="CK156" i="21" s="1"/>
  <c r="CK52" i="21" a="1"/>
  <c r="CK52" i="21" s="1"/>
  <c r="CK261" i="21" a="1"/>
  <c r="CK261" i="21" s="1"/>
  <c r="CK157" i="21" a="1"/>
  <c r="CK157" i="21" s="1"/>
  <c r="CK470" i="21" a="1"/>
  <c r="CK470" i="21" s="1"/>
  <c r="CK262" i="21" a="1"/>
  <c r="CK262" i="21" s="1"/>
  <c r="CK471" i="21" a="1"/>
  <c r="CK471" i="21" s="1"/>
  <c r="CK50" i="21" a="1"/>
  <c r="CK50" i="21" s="1"/>
  <c r="CK365" i="21" a="1"/>
  <c r="CK365" i="21" s="1"/>
  <c r="CK51" i="21" a="1"/>
  <c r="CK51" i="21" s="1"/>
  <c r="CK65" i="21"/>
  <c r="CK104" i="21"/>
  <c r="CK64" i="21"/>
  <c r="CK103" i="21"/>
  <c r="CK63" i="21"/>
  <c r="CK102" i="21"/>
  <c r="CK101" i="21"/>
  <c r="CK62" i="21"/>
  <c r="CL22" i="21"/>
  <c r="CL366" i="21" s="1" a="1"/>
  <c r="CL366" i="21" s="1"/>
  <c r="CC68" i="23"/>
  <c r="CC92" i="23"/>
  <c r="CC80" i="23"/>
  <c r="CK519" i="21"/>
  <c r="CK219" i="21"/>
  <c r="CK99" i="21"/>
  <c r="CK204" i="21"/>
  <c r="CK325" i="21"/>
  <c r="CK534" i="21"/>
  <c r="CK431" i="21"/>
  <c r="CK221" i="21"/>
  <c r="CK324" i="21"/>
  <c r="CK309" i="21"/>
  <c r="CK203" i="21"/>
  <c r="CK116" i="21"/>
  <c r="CK414" i="21"/>
  <c r="CK115" i="21"/>
  <c r="CK430" i="21"/>
  <c r="CK535" i="21"/>
  <c r="CL14" i="21"/>
  <c r="CN90" i="23"/>
  <c r="CN54" i="23"/>
  <c r="CN42" i="23"/>
  <c r="CN66" i="23"/>
  <c r="CN78" i="23"/>
  <c r="CK114" i="21"/>
  <c r="CK326" i="21"/>
  <c r="CK536" i="21"/>
  <c r="CK220" i="21"/>
  <c r="CK429" i="21"/>
  <c r="BZ56" i="23"/>
  <c r="BZ44" i="23"/>
  <c r="CA81" i="23"/>
  <c r="CA93" i="23"/>
  <c r="BZ386" i="21"/>
  <c r="CB82" i="23" s="1"/>
  <c r="BZ176" i="21"/>
  <c r="CB58" i="23" s="1"/>
  <c r="BZ162" i="21"/>
  <c r="CB57" i="23" s="1"/>
  <c r="BZ281" i="21"/>
  <c r="CB70" i="23" s="1"/>
  <c r="BZ491" i="21"/>
  <c r="CB94" i="23" s="1"/>
  <c r="BZ477" i="21"/>
  <c r="CB93" i="23" s="1"/>
  <c r="CB465" i="21"/>
  <c r="CA488" i="21"/>
  <c r="CA474" i="21"/>
  <c r="CI462" i="21"/>
  <c r="BZ372" i="21"/>
  <c r="CB81" i="23" s="1"/>
  <c r="BZ445" i="21"/>
  <c r="CB87" i="23" s="1"/>
  <c r="CB360" i="21"/>
  <c r="CA383" i="21"/>
  <c r="CA369" i="21"/>
  <c r="CI357" i="21"/>
  <c r="BZ340" i="21"/>
  <c r="CB75" i="23" s="1"/>
  <c r="BZ267" i="21"/>
  <c r="CB69" i="23" s="1"/>
  <c r="CB255" i="21"/>
  <c r="CA278" i="21"/>
  <c r="CA264" i="21"/>
  <c r="CI252" i="21"/>
  <c r="BY150" i="21"/>
  <c r="BZ235" i="21"/>
  <c r="CB63" i="23" s="1"/>
  <c r="CA173" i="21"/>
  <c r="CA159" i="21"/>
  <c r="BZ71" i="21"/>
  <c r="CB46" i="23" s="1"/>
  <c r="BZ57" i="21"/>
  <c r="CB45" i="23" s="1"/>
  <c r="BY45" i="21"/>
  <c r="CM13" i="21"/>
  <c r="CA224" i="21"/>
  <c r="CC64" i="23" s="1"/>
  <c r="CA119" i="21"/>
  <c r="CC52" i="23" s="1"/>
  <c r="CA434" i="21"/>
  <c r="CC88" i="23" s="1"/>
  <c r="CA329" i="21"/>
  <c r="CC76" i="23" s="1"/>
  <c r="CB323" i="21"/>
  <c r="CB113" i="21"/>
  <c r="CB218" i="21"/>
  <c r="CB533" i="21"/>
  <c r="CB428" i="21"/>
  <c r="CJ432" i="21"/>
  <c r="CJ222" i="21"/>
  <c r="CJ537" i="21"/>
  <c r="CJ327" i="21"/>
  <c r="CJ117" i="21"/>
  <c r="CB313" i="21"/>
  <c r="CB312" i="21"/>
  <c r="CB314" i="21"/>
  <c r="CB209" i="21"/>
  <c r="CB208" i="21"/>
  <c r="CB311" i="21"/>
  <c r="CB206" i="21"/>
  <c r="CB207" i="21"/>
  <c r="CA68" i="21"/>
  <c r="CB98" i="21"/>
  <c r="CB308" i="21"/>
  <c r="CB518" i="21"/>
  <c r="CB413" i="21"/>
  <c r="CA539" i="21"/>
  <c r="CC100" i="23" s="1"/>
  <c r="CB212" i="21"/>
  <c r="CB422" i="21"/>
  <c r="CB317" i="21"/>
  <c r="CB527" i="21"/>
  <c r="CB107" i="21"/>
  <c r="CB524" i="21"/>
  <c r="CB521" i="21"/>
  <c r="CB523" i="21"/>
  <c r="CB522" i="21"/>
  <c r="CB419" i="21"/>
  <c r="CB416" i="21"/>
  <c r="CB418" i="21"/>
  <c r="CB417" i="21"/>
  <c r="CA529" i="21"/>
  <c r="CA424" i="21"/>
  <c r="CA319" i="21"/>
  <c r="CA214" i="21"/>
  <c r="CA109" i="21"/>
  <c r="CA130" i="21" s="1"/>
  <c r="CC51" i="23" s="1"/>
  <c r="CB485" i="21"/>
  <c r="CB380" i="21"/>
  <c r="CB275" i="21"/>
  <c r="CB377" i="21"/>
  <c r="CB272" i="21"/>
  <c r="CB482" i="21"/>
  <c r="CB379" i="21"/>
  <c r="CB274" i="21"/>
  <c r="CB483" i="21"/>
  <c r="CB484" i="21"/>
  <c r="CB378" i="21"/>
  <c r="CB273" i="21"/>
  <c r="BZ147" i="21"/>
  <c r="BZ42" i="21"/>
  <c r="CA54" i="21"/>
  <c r="CL514" i="21" l="1" a="1"/>
  <c r="CL514" i="21" s="1"/>
  <c r="CL507" i="21" a="1"/>
  <c r="CL507" i="21" s="1"/>
  <c r="CL513" i="21" a="1"/>
  <c r="CL513" i="21" s="1"/>
  <c r="CL512" i="21" a="1"/>
  <c r="CL512" i="21" s="1"/>
  <c r="CL511" i="21" a="1"/>
  <c r="CL511" i="21" s="1"/>
  <c r="CL509" i="21" a="1"/>
  <c r="CL509" i="21" s="1"/>
  <c r="CL516" i="21" a="1"/>
  <c r="CL516" i="21" s="1"/>
  <c r="CL515" i="21" a="1"/>
  <c r="CL515" i="21" s="1"/>
  <c r="CL510" i="21" a="1"/>
  <c r="CL510" i="21" s="1"/>
  <c r="CL508" i="21" a="1"/>
  <c r="CL508" i="21" s="1"/>
  <c r="CL458" i="21" a="1"/>
  <c r="CL458" i="21" s="1"/>
  <c r="CL456" i="21" a="1"/>
  <c r="CL456" i="21" s="1"/>
  <c r="CL455" i="21" a="1"/>
  <c r="CL455" i="21" s="1"/>
  <c r="CL454" i="21" a="1"/>
  <c r="CL454" i="21" s="1"/>
  <c r="CL459" i="21" a="1"/>
  <c r="CL459" i="21" s="1"/>
  <c r="CL457" i="21" a="1"/>
  <c r="CL457" i="21" s="1"/>
  <c r="CL453" i="21" a="1"/>
  <c r="CL453" i="21" s="1"/>
  <c r="CL452" i="21" a="1"/>
  <c r="CL452" i="21" s="1"/>
  <c r="CL451" i="21" a="1"/>
  <c r="CL451" i="21" s="1"/>
  <c r="CL405" i="21" a="1"/>
  <c r="CL405" i="21" s="1"/>
  <c r="CL404" i="21" a="1"/>
  <c r="CL404" i="21" s="1"/>
  <c r="CL460" i="21" a="1"/>
  <c r="CL460" i="21" s="1"/>
  <c r="CL411" i="21" a="1"/>
  <c r="CL411" i="21" s="1"/>
  <c r="CL403" i="21" a="1"/>
  <c r="CL403" i="21" s="1"/>
  <c r="CL410" i="21" a="1"/>
  <c r="CL410" i="21" s="1"/>
  <c r="CL402" i="21" a="1"/>
  <c r="CL402" i="21" s="1"/>
  <c r="CL408" i="21" a="1"/>
  <c r="CL408" i="21" s="1"/>
  <c r="CL353" i="21" a="1"/>
  <c r="CL353" i="21" s="1"/>
  <c r="CL352" i="21" a="1"/>
  <c r="CL352" i="21" s="1"/>
  <c r="CL351" i="21" a="1"/>
  <c r="CL351" i="21" s="1"/>
  <c r="CL409" i="21" a="1"/>
  <c r="CL409" i="21" s="1"/>
  <c r="CL350" i="21" a="1"/>
  <c r="CL350" i="21" s="1"/>
  <c r="CL407" i="21" a="1"/>
  <c r="CL407" i="21" s="1"/>
  <c r="CL406" i="21" a="1"/>
  <c r="CL406" i="21" s="1"/>
  <c r="CL348" i="21" a="1"/>
  <c r="CL348" i="21" s="1"/>
  <c r="CL347" i="21" a="1"/>
  <c r="CL347" i="21" s="1"/>
  <c r="CL346" i="21" a="1"/>
  <c r="CL346" i="21" s="1"/>
  <c r="CL304" i="21" a="1"/>
  <c r="CL304" i="21" s="1"/>
  <c r="CL297" i="21" a="1"/>
  <c r="CL297" i="21" s="1"/>
  <c r="CL303" i="21" a="1"/>
  <c r="CL303" i="21" s="1"/>
  <c r="CL302" i="21" a="1"/>
  <c r="CL302" i="21" s="1"/>
  <c r="CL355" i="21" a="1"/>
  <c r="CL355" i="21" s="1"/>
  <c r="CL354" i="21" a="1"/>
  <c r="CL354" i="21" s="1"/>
  <c r="CL300" i="21" a="1"/>
  <c r="CL300" i="21" s="1"/>
  <c r="CL299" i="21" a="1"/>
  <c r="CL299" i="21" s="1"/>
  <c r="CL298" i="21" a="1"/>
  <c r="CL298" i="21" s="1"/>
  <c r="CL245" i="21" a="1"/>
  <c r="CL245" i="21" s="1"/>
  <c r="CL195" i="21" a="1"/>
  <c r="CL195" i="21" s="1"/>
  <c r="CL194" i="21" a="1"/>
  <c r="CL194" i="21" s="1"/>
  <c r="CL250" i="21" a="1"/>
  <c r="CL250" i="21" s="1"/>
  <c r="CL244" i="21" a="1"/>
  <c r="CL244" i="21" s="1"/>
  <c r="CL201" i="21" a="1"/>
  <c r="CL201" i="21" s="1"/>
  <c r="CL193" i="21" a="1"/>
  <c r="CL193" i="21" s="1"/>
  <c r="CL249" i="21" a="1"/>
  <c r="CL249" i="21" s="1"/>
  <c r="CL243" i="21" a="1"/>
  <c r="CL243" i="21" s="1"/>
  <c r="CL200" i="21" a="1"/>
  <c r="CL200" i="21" s="1"/>
  <c r="CL192" i="21" a="1"/>
  <c r="CL192" i="21" s="1"/>
  <c r="CL306" i="21" a="1"/>
  <c r="CL306" i="21" s="1"/>
  <c r="CL349" i="21" a="1"/>
  <c r="CL349" i="21" s="1"/>
  <c r="CL305" i="21" a="1"/>
  <c r="CL305" i="21" s="1"/>
  <c r="CL248" i="21" a="1"/>
  <c r="CL248" i="21" s="1"/>
  <c r="CL241" i="21" a="1"/>
  <c r="CL241" i="21" s="1"/>
  <c r="CL198" i="21" a="1"/>
  <c r="CL198" i="21" s="1"/>
  <c r="CL145" i="21" a="1"/>
  <c r="CL145" i="21" s="1"/>
  <c r="CL138" i="21" a="1"/>
  <c r="CL138" i="21" s="1"/>
  <c r="CL167" i="21"/>
  <c r="CL169" i="21"/>
  <c r="CL171" i="21"/>
  <c r="CL144" i="21" a="1"/>
  <c r="CL144" i="21" s="1"/>
  <c r="CL137" i="21" a="1"/>
  <c r="CL137" i="21" s="1"/>
  <c r="CL143" i="21" a="1"/>
  <c r="CL143" i="21" s="1"/>
  <c r="CL136" i="21" a="1"/>
  <c r="CL136" i="21" s="1"/>
  <c r="CL142" i="21" a="1"/>
  <c r="CL142" i="21" s="1"/>
  <c r="CL301" i="21" a="1"/>
  <c r="CL301" i="21" s="1"/>
  <c r="CL247" i="21" a="1"/>
  <c r="CL247" i="21" s="1"/>
  <c r="CL199" i="21" a="1"/>
  <c r="CL199" i="21" s="1"/>
  <c r="CL246" i="21" a="1"/>
  <c r="CL246" i="21" s="1"/>
  <c r="CL197" i="21" a="1"/>
  <c r="CL197" i="21" s="1"/>
  <c r="CL168" i="21"/>
  <c r="CL170" i="21"/>
  <c r="CL140" i="21" a="1"/>
  <c r="CL140" i="21" s="1"/>
  <c r="CL92" i="21" a="1"/>
  <c r="CL92" i="21" s="1"/>
  <c r="CL36" i="21" a="1"/>
  <c r="CL36" i="21" s="1"/>
  <c r="CL196" i="21" a="1"/>
  <c r="CL196" i="21" s="1"/>
  <c r="CL91" i="21" a="1"/>
  <c r="CL91" i="21" s="1"/>
  <c r="CL35" i="21" a="1"/>
  <c r="CL35" i="21" s="1"/>
  <c r="CL90" i="21" a="1"/>
  <c r="CL90" i="21" s="1"/>
  <c r="CL34" i="21" a="1"/>
  <c r="CL34" i="21" s="1"/>
  <c r="CL141" i="21" a="1"/>
  <c r="CL141" i="21" s="1"/>
  <c r="CL89" i="21" a="1"/>
  <c r="CL89" i="21" s="1"/>
  <c r="CL33" i="21" a="1"/>
  <c r="CL33" i="21" s="1"/>
  <c r="CL96" i="21" a="1"/>
  <c r="CL96" i="21" s="1"/>
  <c r="CL88" i="21" a="1"/>
  <c r="CL88" i="21" s="1"/>
  <c r="CL40" i="21" a="1"/>
  <c r="CL40" i="21" s="1"/>
  <c r="CL32" i="21" a="1"/>
  <c r="CL32" i="21" s="1"/>
  <c r="CL242" i="21" a="1"/>
  <c r="CL242" i="21" s="1"/>
  <c r="CL139" i="21" a="1"/>
  <c r="CL139" i="21" s="1"/>
  <c r="CL95" i="21" a="1"/>
  <c r="CL95" i="21" s="1"/>
  <c r="CL39" i="21" a="1"/>
  <c r="CL39" i="21" s="1"/>
  <c r="CL31" i="21" a="1"/>
  <c r="CL31" i="21" s="1"/>
  <c r="CL94" i="21" a="1"/>
  <c r="CL94" i="21" s="1"/>
  <c r="CL87" i="21" a="1"/>
  <c r="CL87" i="21" s="1"/>
  <c r="CL38" i="21" a="1"/>
  <c r="CL38" i="21" s="1"/>
  <c r="CL93" i="21" a="1"/>
  <c r="CL93" i="21" s="1"/>
  <c r="CL37" i="21" a="1"/>
  <c r="CL37" i="21" s="1"/>
  <c r="CL276" i="21"/>
  <c r="CL210" i="21"/>
  <c r="CL420" i="21"/>
  <c r="CL66" i="21"/>
  <c r="CL486" i="21"/>
  <c r="CL315" i="21"/>
  <c r="CL381" i="21"/>
  <c r="CL105" i="21"/>
  <c r="CL525" i="21"/>
  <c r="CL365" i="21" a="1"/>
  <c r="CL365" i="21" s="1"/>
  <c r="CL367" i="21" a="1"/>
  <c r="CL367" i="21" s="1"/>
  <c r="CL51" i="21" a="1"/>
  <c r="CL51" i="21" s="1"/>
  <c r="CL471" i="21" a="1"/>
  <c r="CL471" i="21" s="1"/>
  <c r="CL155" i="21" a="1"/>
  <c r="CL155" i="21" s="1"/>
  <c r="CL262" i="21" a="1"/>
  <c r="CL262" i="21" s="1"/>
  <c r="CL470" i="21" a="1"/>
  <c r="CL470" i="21" s="1"/>
  <c r="CL472" i="21" a="1"/>
  <c r="CL472" i="21" s="1"/>
  <c r="CL260" i="21" a="1"/>
  <c r="CL260" i="21" s="1"/>
  <c r="CL52" i="21" a="1"/>
  <c r="CL52" i="21" s="1"/>
  <c r="CL156" i="21" a="1"/>
  <c r="CL156" i="21" s="1"/>
  <c r="CL157" i="21" a="1"/>
  <c r="CL157" i="21" s="1"/>
  <c r="CL261" i="21" a="1"/>
  <c r="CL261" i="21" s="1"/>
  <c r="CL50" i="21" a="1"/>
  <c r="CL50" i="21" s="1"/>
  <c r="CL101" i="21"/>
  <c r="CL65" i="21"/>
  <c r="CL64" i="21"/>
  <c r="CL104" i="21"/>
  <c r="CL63" i="21"/>
  <c r="CL62" i="21"/>
  <c r="CL103" i="21"/>
  <c r="CL102" i="21"/>
  <c r="CM22" i="21"/>
  <c r="CM471" i="21" s="1" a="1"/>
  <c r="CM471" i="21" s="1"/>
  <c r="CD68" i="23"/>
  <c r="CD92" i="23"/>
  <c r="CD80" i="23"/>
  <c r="CL220" i="21"/>
  <c r="CL535" i="21"/>
  <c r="CL99" i="21"/>
  <c r="CL114" i="21"/>
  <c r="CL536" i="21"/>
  <c r="CL219" i="21"/>
  <c r="CL204" i="21"/>
  <c r="CL116" i="21"/>
  <c r="CL429" i="21"/>
  <c r="CL324" i="21"/>
  <c r="CL309" i="21"/>
  <c r="CL431" i="21"/>
  <c r="CL115" i="21"/>
  <c r="CL326" i="21"/>
  <c r="CL534" i="21"/>
  <c r="CL221" i="21"/>
  <c r="CL203" i="21"/>
  <c r="CL519" i="21"/>
  <c r="CM14" i="21"/>
  <c r="CO78" i="23"/>
  <c r="CO90" i="23"/>
  <c r="CO54" i="23"/>
  <c r="CO42" i="23"/>
  <c r="CO66" i="23"/>
  <c r="CL325" i="21"/>
  <c r="CL430" i="21"/>
  <c r="CL414" i="21"/>
  <c r="CA44" i="23"/>
  <c r="CA56" i="23"/>
  <c r="CA491" i="21"/>
  <c r="CC94" i="23" s="1"/>
  <c r="CA162" i="21"/>
  <c r="CC57" i="23" s="1"/>
  <c r="CA176" i="21"/>
  <c r="CC58" i="23" s="1"/>
  <c r="CA281" i="21"/>
  <c r="CC70" i="23" s="1"/>
  <c r="CA386" i="21"/>
  <c r="CC82" i="23" s="1"/>
  <c r="CA550" i="21"/>
  <c r="CC99" i="23" s="1"/>
  <c r="CA477" i="21"/>
  <c r="CC93" i="23" s="1"/>
  <c r="CC465" i="21"/>
  <c r="CB474" i="21"/>
  <c r="CB488" i="21"/>
  <c r="CJ462" i="21"/>
  <c r="CA372" i="21"/>
  <c r="CC81" i="23" s="1"/>
  <c r="CA445" i="21"/>
  <c r="CC87" i="23" s="1"/>
  <c r="CB383" i="21"/>
  <c r="CC360" i="21"/>
  <c r="CB369" i="21"/>
  <c r="CJ357" i="21"/>
  <c r="CA340" i="21"/>
  <c r="CC75" i="23" s="1"/>
  <c r="CA267" i="21"/>
  <c r="CC69" i="23" s="1"/>
  <c r="CC255" i="21"/>
  <c r="CB278" i="21"/>
  <c r="CB264" i="21"/>
  <c r="CJ252" i="21"/>
  <c r="CA235" i="21"/>
  <c r="CC63" i="23" s="1"/>
  <c r="BZ150" i="21"/>
  <c r="CB173" i="21"/>
  <c r="CB159" i="21"/>
  <c r="CA71" i="21"/>
  <c r="CC46" i="23" s="1"/>
  <c r="CA57" i="21"/>
  <c r="CC45" i="23" s="1"/>
  <c r="BZ45" i="21"/>
  <c r="CN13" i="21"/>
  <c r="CB119" i="21"/>
  <c r="CD52" i="23" s="1"/>
  <c r="CB434" i="21"/>
  <c r="CD88" i="23" s="1"/>
  <c r="CB329" i="21"/>
  <c r="CD76" i="23" s="1"/>
  <c r="CB224" i="21"/>
  <c r="CD64" i="23" s="1"/>
  <c r="CB539" i="21"/>
  <c r="CD100" i="23" s="1"/>
  <c r="CC218" i="21"/>
  <c r="CC323" i="21"/>
  <c r="CC113" i="21"/>
  <c r="CC533" i="21"/>
  <c r="CC428" i="21"/>
  <c r="CK432" i="21"/>
  <c r="CK222" i="21"/>
  <c r="CK537" i="21"/>
  <c r="CK327" i="21"/>
  <c r="CK117" i="21"/>
  <c r="CB68" i="21"/>
  <c r="CC314" i="21"/>
  <c r="CC313" i="21"/>
  <c r="CC207" i="21"/>
  <c r="CC312" i="21"/>
  <c r="CC209" i="21"/>
  <c r="CC311" i="21"/>
  <c r="CC206" i="21"/>
  <c r="CC208" i="21"/>
  <c r="CC518" i="21"/>
  <c r="CC308" i="21"/>
  <c r="CC98" i="21"/>
  <c r="CC413" i="21"/>
  <c r="CC212" i="21"/>
  <c r="CC422" i="21"/>
  <c r="CC317" i="21"/>
  <c r="CC527" i="21"/>
  <c r="CC107" i="21"/>
  <c r="CC524" i="21"/>
  <c r="CC523" i="21"/>
  <c r="CC522" i="21"/>
  <c r="CC521" i="21"/>
  <c r="CC419" i="21"/>
  <c r="CC417" i="21"/>
  <c r="CC418" i="21"/>
  <c r="CC416" i="21"/>
  <c r="CB529" i="21"/>
  <c r="CB424" i="21"/>
  <c r="CB319" i="21"/>
  <c r="CB214" i="21"/>
  <c r="CB109" i="21"/>
  <c r="CB130" i="21" s="1"/>
  <c r="CD51" i="23" s="1"/>
  <c r="CC482" i="21"/>
  <c r="CC377" i="21"/>
  <c r="CC272" i="21"/>
  <c r="CC379" i="21"/>
  <c r="CC274" i="21"/>
  <c r="CC275" i="21"/>
  <c r="CC483" i="21"/>
  <c r="CC484" i="21"/>
  <c r="CC380" i="21"/>
  <c r="CC378" i="21"/>
  <c r="CC273" i="21"/>
  <c r="CC485" i="21"/>
  <c r="CA147" i="21"/>
  <c r="CA42" i="21"/>
  <c r="CB54" i="21"/>
  <c r="CM512" i="21" l="1" a="1"/>
  <c r="CM512" i="21" s="1"/>
  <c r="CM511" i="21" a="1"/>
  <c r="CM511" i="21" s="1"/>
  <c r="CM510" i="21" a="1"/>
  <c r="CM510" i="21" s="1"/>
  <c r="CM509" i="21" a="1"/>
  <c r="CM509" i="21" s="1"/>
  <c r="CM516" i="21" a="1"/>
  <c r="CM516" i="21" s="1"/>
  <c r="CM508" i="21" a="1"/>
  <c r="CM508" i="21" s="1"/>
  <c r="CM515" i="21" a="1"/>
  <c r="CM515" i="21" s="1"/>
  <c r="CM507" i="21" a="1"/>
  <c r="CM507" i="21" s="1"/>
  <c r="CM514" i="21" a="1"/>
  <c r="CM514" i="21" s="1"/>
  <c r="CM455" i="21" a="1"/>
  <c r="CM455" i="21" s="1"/>
  <c r="CM453" i="21" a="1"/>
  <c r="CM453" i="21" s="1"/>
  <c r="CM460" i="21" a="1"/>
  <c r="CM460" i="21" s="1"/>
  <c r="CM452" i="21" a="1"/>
  <c r="CM452" i="21" s="1"/>
  <c r="CM459" i="21" a="1"/>
  <c r="CM459" i="21" s="1"/>
  <c r="CM458" i="21" a="1"/>
  <c r="CM458" i="21" s="1"/>
  <c r="CM451" i="21" a="1"/>
  <c r="CM451" i="21" s="1"/>
  <c r="CM513" i="21" a="1"/>
  <c r="CM513" i="21" s="1"/>
  <c r="CM457" i="21" a="1"/>
  <c r="CM457" i="21" s="1"/>
  <c r="CM456" i="21" a="1"/>
  <c r="CM456" i="21" s="1"/>
  <c r="CM454" i="21" a="1"/>
  <c r="CM454" i="21" s="1"/>
  <c r="CM411" i="21" a="1"/>
  <c r="CM411" i="21" s="1"/>
  <c r="CM403" i="21" a="1"/>
  <c r="CM403" i="21" s="1"/>
  <c r="CM410" i="21" a="1"/>
  <c r="CM410" i="21" s="1"/>
  <c r="CM402" i="21" a="1"/>
  <c r="CM402" i="21" s="1"/>
  <c r="CM409" i="21" a="1"/>
  <c r="CM409" i="21" s="1"/>
  <c r="CM408" i="21" a="1"/>
  <c r="CM408" i="21" s="1"/>
  <c r="CM406" i="21" a="1"/>
  <c r="CM406" i="21" s="1"/>
  <c r="CM407" i="21" a="1"/>
  <c r="CM407" i="21" s="1"/>
  <c r="CM350" i="21" a="1"/>
  <c r="CM350" i="21" s="1"/>
  <c r="CM405" i="21" a="1"/>
  <c r="CM405" i="21" s="1"/>
  <c r="CM349" i="21" a="1"/>
  <c r="CM349" i="21" s="1"/>
  <c r="CM404" i="21" a="1"/>
  <c r="CM404" i="21" s="1"/>
  <c r="CM348" i="21" a="1"/>
  <c r="CM348" i="21" s="1"/>
  <c r="CM355" i="21" a="1"/>
  <c r="CM355" i="21" s="1"/>
  <c r="CM353" i="21" a="1"/>
  <c r="CM353" i="21" s="1"/>
  <c r="CM346" i="21" a="1"/>
  <c r="CM346" i="21" s="1"/>
  <c r="CM354" i="21" a="1"/>
  <c r="CM354" i="21" s="1"/>
  <c r="CM302" i="21" a="1"/>
  <c r="CM302" i="21" s="1"/>
  <c r="CM352" i="21" a="1"/>
  <c r="CM352" i="21" s="1"/>
  <c r="CM301" i="21" a="1"/>
  <c r="CM301" i="21" s="1"/>
  <c r="CM351" i="21" a="1"/>
  <c r="CM351" i="21" s="1"/>
  <c r="CM300" i="21" a="1"/>
  <c r="CM300" i="21" s="1"/>
  <c r="CM347" i="21" a="1"/>
  <c r="CM347" i="21" s="1"/>
  <c r="CM299" i="21" a="1"/>
  <c r="CM299" i="21" s="1"/>
  <c r="CM305" i="21" a="1"/>
  <c r="CM305" i="21" s="1"/>
  <c r="CM297" i="21" a="1"/>
  <c r="CM297" i="21" s="1"/>
  <c r="CM306" i="21" a="1"/>
  <c r="CM306" i="21" s="1"/>
  <c r="CM250" i="21" a="1"/>
  <c r="CM250" i="21" s="1"/>
  <c r="CM242" i="21" a="1"/>
  <c r="CM242" i="21" s="1"/>
  <c r="CM200" i="21" a="1"/>
  <c r="CM200" i="21" s="1"/>
  <c r="CM193" i="21" a="1"/>
  <c r="CM193" i="21" s="1"/>
  <c r="CM304" i="21" a="1"/>
  <c r="CM304" i="21" s="1"/>
  <c r="CM249" i="21" a="1"/>
  <c r="CM249" i="21" s="1"/>
  <c r="CM241" i="21" a="1"/>
  <c r="CM241" i="21" s="1"/>
  <c r="CM199" i="21" a="1"/>
  <c r="CM199" i="21" s="1"/>
  <c r="CM192" i="21" a="1"/>
  <c r="CM192" i="21" s="1"/>
  <c r="CM303" i="21" a="1"/>
  <c r="CM303" i="21" s="1"/>
  <c r="CM248" i="21" a="1"/>
  <c r="CM248" i="21" s="1"/>
  <c r="CM198" i="21" a="1"/>
  <c r="CM198" i="21" s="1"/>
  <c r="CM298" i="21" a="1"/>
  <c r="CM298" i="21" s="1"/>
  <c r="CM247" i="21" a="1"/>
  <c r="CM247" i="21" s="1"/>
  <c r="CM197" i="21" a="1"/>
  <c r="CM197" i="21" s="1"/>
  <c r="CM245" i="21" a="1"/>
  <c r="CM245" i="21" s="1"/>
  <c r="CM195" i="21" a="1"/>
  <c r="CM195" i="21" s="1"/>
  <c r="CM246" i="21" a="1"/>
  <c r="CM246" i="21" s="1"/>
  <c r="CM201" i="21" a="1"/>
  <c r="CM201" i="21" s="1"/>
  <c r="CM142" i="21" a="1"/>
  <c r="CM142" i="21" s="1"/>
  <c r="CM244" i="21" a="1"/>
  <c r="CM244" i="21" s="1"/>
  <c r="CM196" i="21" a="1"/>
  <c r="CM196" i="21" s="1"/>
  <c r="CM141" i="21" a="1"/>
  <c r="CM141" i="21" s="1"/>
  <c r="CM243" i="21" a="1"/>
  <c r="CM243" i="21" s="1"/>
  <c r="CM194" i="21" a="1"/>
  <c r="CM194" i="21" s="1"/>
  <c r="CM167" i="21"/>
  <c r="CM169" i="21"/>
  <c r="CM171" i="21"/>
  <c r="CM140" i="21" a="1"/>
  <c r="CM140" i="21" s="1"/>
  <c r="CM145" i="21" a="1"/>
  <c r="CM145" i="21" s="1"/>
  <c r="CM138" i="21" a="1"/>
  <c r="CM138" i="21" s="1"/>
  <c r="CM168" i="21"/>
  <c r="CM139" i="21" a="1"/>
  <c r="CM139" i="21" s="1"/>
  <c r="CM95" i="21" a="1"/>
  <c r="CM95" i="21" s="1"/>
  <c r="CM89" i="21" a="1"/>
  <c r="CM89" i="21" s="1"/>
  <c r="CM34" i="21" a="1"/>
  <c r="CM34" i="21" s="1"/>
  <c r="CM137" i="21" a="1"/>
  <c r="CM137" i="21" s="1"/>
  <c r="CM94" i="21" a="1"/>
  <c r="CM94" i="21" s="1"/>
  <c r="CM88" i="21" a="1"/>
  <c r="CM88" i="21" s="1"/>
  <c r="CM33" i="21" a="1"/>
  <c r="CM33" i="21" s="1"/>
  <c r="CM136" i="21" a="1"/>
  <c r="CM136" i="21" s="1"/>
  <c r="CM40" i="21" a="1"/>
  <c r="CM40" i="21" s="1"/>
  <c r="CM32" i="21" a="1"/>
  <c r="CM32" i="21" s="1"/>
  <c r="CM170" i="21"/>
  <c r="CM93" i="21" a="1"/>
  <c r="CM93" i="21" s="1"/>
  <c r="CM87" i="21" a="1"/>
  <c r="CM87" i="21" s="1"/>
  <c r="CM39" i="21" a="1"/>
  <c r="CM39" i="21" s="1"/>
  <c r="CM31" i="21" a="1"/>
  <c r="CM31" i="21" s="1"/>
  <c r="CM92" i="21" a="1"/>
  <c r="CM92" i="21" s="1"/>
  <c r="CM38" i="21" a="1"/>
  <c r="CM38" i="21" s="1"/>
  <c r="CM91" i="21" a="1"/>
  <c r="CM91" i="21" s="1"/>
  <c r="CM37" i="21" a="1"/>
  <c r="CM37" i="21" s="1"/>
  <c r="CM144" i="21" a="1"/>
  <c r="CM144" i="21" s="1"/>
  <c r="CM90" i="21" a="1"/>
  <c r="CM90" i="21" s="1"/>
  <c r="CM36" i="21" a="1"/>
  <c r="CM36" i="21" s="1"/>
  <c r="CM96" i="21" a="1"/>
  <c r="CM96" i="21" s="1"/>
  <c r="CM143" i="21" a="1"/>
  <c r="CM143" i="21" s="1"/>
  <c r="CM35" i="21" a="1"/>
  <c r="CM35" i="21" s="1"/>
  <c r="CM276" i="21"/>
  <c r="CM105" i="21"/>
  <c r="CM315" i="21"/>
  <c r="CM210" i="21"/>
  <c r="CM381" i="21"/>
  <c r="CM486" i="21"/>
  <c r="CM525" i="21"/>
  <c r="CM66" i="21"/>
  <c r="CM420" i="21"/>
  <c r="CM262" i="21" a="1"/>
  <c r="CM262" i="21" s="1"/>
  <c r="CM261" i="21" a="1"/>
  <c r="CM261" i="21" s="1"/>
  <c r="CM365" i="21" a="1"/>
  <c r="CM365" i="21" s="1"/>
  <c r="CM50" i="21" a="1"/>
  <c r="CM50" i="21" s="1"/>
  <c r="CM470" i="21" a="1"/>
  <c r="CM470" i="21" s="1"/>
  <c r="CM155" i="21" a="1"/>
  <c r="CM155" i="21" s="1"/>
  <c r="CM260" i="21" a="1"/>
  <c r="CM260" i="21" s="1"/>
  <c r="CM157" i="21" a="1"/>
  <c r="CM157" i="21" s="1"/>
  <c r="CM156" i="21" a="1"/>
  <c r="CM156" i="21" s="1"/>
  <c r="CM366" i="21" a="1"/>
  <c r="CM366" i="21" s="1"/>
  <c r="CM472" i="21" a="1"/>
  <c r="CM472" i="21" s="1"/>
  <c r="CM51" i="21" a="1"/>
  <c r="CM51" i="21" s="1"/>
  <c r="CM367" i="21" a="1"/>
  <c r="CM367" i="21" s="1"/>
  <c r="CM52" i="21" a="1"/>
  <c r="CM52" i="21" s="1"/>
  <c r="CM431" i="21"/>
  <c r="CM101" i="21"/>
  <c r="CM65" i="21"/>
  <c r="CM104" i="21"/>
  <c r="CM64" i="21"/>
  <c r="CM62" i="21"/>
  <c r="CM103" i="21"/>
  <c r="CM102" i="21"/>
  <c r="CM63" i="21"/>
  <c r="CN22" i="21"/>
  <c r="CN260" i="21" s="1" a="1"/>
  <c r="CN260" i="21" s="1"/>
  <c r="CE68" i="23"/>
  <c r="CE92" i="23"/>
  <c r="CE80" i="23"/>
  <c r="CM219" i="21"/>
  <c r="CM309" i="21"/>
  <c r="CM116" i="21"/>
  <c r="CM325" i="21"/>
  <c r="CM324" i="21"/>
  <c r="CM430" i="21"/>
  <c r="CM220" i="21"/>
  <c r="CM536" i="21"/>
  <c r="CM114" i="21"/>
  <c r="CM221" i="21"/>
  <c r="CM535" i="21"/>
  <c r="CN14" i="21"/>
  <c r="CP78" i="23"/>
  <c r="CP90" i="23"/>
  <c r="CP66" i="23"/>
  <c r="CP42" i="23"/>
  <c r="CP54" i="23"/>
  <c r="CM519" i="21"/>
  <c r="CM203" i="21"/>
  <c r="CM99" i="21"/>
  <c r="CM429" i="21"/>
  <c r="CM204" i="21"/>
  <c r="CM414" i="21"/>
  <c r="CM534" i="21"/>
  <c r="CM115" i="21"/>
  <c r="CM326" i="21"/>
  <c r="CB56" i="23"/>
  <c r="CB44" i="23"/>
  <c r="CB386" i="21"/>
  <c r="CD82" i="23" s="1"/>
  <c r="CB162" i="21"/>
  <c r="CD57" i="23" s="1"/>
  <c r="CB176" i="21"/>
  <c r="CD58" i="23" s="1"/>
  <c r="CB281" i="21"/>
  <c r="CD70" i="23" s="1"/>
  <c r="CB491" i="21"/>
  <c r="CD94" i="23" s="1"/>
  <c r="CB550" i="21"/>
  <c r="CD99" i="23" s="1"/>
  <c r="CB477" i="21"/>
  <c r="CD93" i="23" s="1"/>
  <c r="CD465" i="21"/>
  <c r="CC474" i="21"/>
  <c r="CC488" i="21"/>
  <c r="CK462" i="21"/>
  <c r="CB445" i="21"/>
  <c r="CD87" i="23" s="1"/>
  <c r="CB372" i="21"/>
  <c r="CD360" i="21"/>
  <c r="CC383" i="21"/>
  <c r="CC369" i="21"/>
  <c r="CK357" i="21"/>
  <c r="CB340" i="21"/>
  <c r="CD75" i="23" s="1"/>
  <c r="CB267" i="21"/>
  <c r="CD69" i="23" s="1"/>
  <c r="CD255" i="21"/>
  <c r="CC264" i="21"/>
  <c r="CC278" i="21"/>
  <c r="CK252" i="21"/>
  <c r="CA150" i="21"/>
  <c r="CB235" i="21"/>
  <c r="CD63" i="23" s="1"/>
  <c r="CC173" i="21"/>
  <c r="CC159" i="21"/>
  <c r="CB57" i="21"/>
  <c r="CD45" i="23" s="1"/>
  <c r="CB71" i="21"/>
  <c r="CD46" i="23" s="1"/>
  <c r="CA45" i="21"/>
  <c r="CO13" i="21"/>
  <c r="CC539" i="21"/>
  <c r="CE100" i="23" s="1"/>
  <c r="CC224" i="21"/>
  <c r="CE64" i="23" s="1"/>
  <c r="CC434" i="21"/>
  <c r="CE88" i="23" s="1"/>
  <c r="CC329" i="21"/>
  <c r="CE76" i="23" s="1"/>
  <c r="CL432" i="21"/>
  <c r="CL222" i="21"/>
  <c r="CL537" i="21"/>
  <c r="CL327" i="21"/>
  <c r="CL117" i="21"/>
  <c r="CD323" i="21"/>
  <c r="CD218" i="21"/>
  <c r="CD533" i="21"/>
  <c r="CD113" i="21"/>
  <c r="CD428" i="21"/>
  <c r="CD313" i="21"/>
  <c r="CD314" i="21"/>
  <c r="CD312" i="21"/>
  <c r="CD209" i="21"/>
  <c r="CD311" i="21"/>
  <c r="CD208" i="21"/>
  <c r="CD207" i="21"/>
  <c r="CD206" i="21"/>
  <c r="CC68" i="21"/>
  <c r="CD413" i="21"/>
  <c r="CD308" i="21"/>
  <c r="CD518" i="21"/>
  <c r="CD98" i="21"/>
  <c r="CC119" i="21"/>
  <c r="CE52" i="23" s="1"/>
  <c r="CD212" i="21"/>
  <c r="CD422" i="21"/>
  <c r="CD317" i="21"/>
  <c r="CD527" i="21"/>
  <c r="CD107" i="21"/>
  <c r="CD521" i="21"/>
  <c r="CD523" i="21"/>
  <c r="CD524" i="21"/>
  <c r="CD522" i="21"/>
  <c r="CD419" i="21"/>
  <c r="CD417" i="21"/>
  <c r="CD416" i="21"/>
  <c r="CD418" i="21"/>
  <c r="CC529" i="21"/>
  <c r="CC424" i="21"/>
  <c r="CC319" i="21"/>
  <c r="CC214" i="21"/>
  <c r="CC109" i="21"/>
  <c r="CC130" i="21" s="1"/>
  <c r="CE51" i="23" s="1"/>
  <c r="CD482" i="21"/>
  <c r="CD379" i="21"/>
  <c r="CD274" i="21"/>
  <c r="CD272" i="21"/>
  <c r="CD483" i="21"/>
  <c r="CD377" i="21"/>
  <c r="CD484" i="21"/>
  <c r="CD378" i="21"/>
  <c r="CD273" i="21"/>
  <c r="CD485" i="21"/>
  <c r="CD380" i="21"/>
  <c r="CD275" i="21"/>
  <c r="CB147" i="21"/>
  <c r="CB42" i="21"/>
  <c r="CC54" i="21"/>
  <c r="CN516" i="21" l="1" a="1"/>
  <c r="CN516" i="21" s="1"/>
  <c r="CN509" i="21" a="1"/>
  <c r="CN509" i="21" s="1"/>
  <c r="CN515" i="21" a="1"/>
  <c r="CN515" i="21" s="1"/>
  <c r="CN508" i="21" a="1"/>
  <c r="CN508" i="21" s="1"/>
  <c r="CN514" i="21" a="1"/>
  <c r="CN514" i="21" s="1"/>
  <c r="CN507" i="21" a="1"/>
  <c r="CN507" i="21" s="1"/>
  <c r="CN513" i="21" a="1"/>
  <c r="CN513" i="21" s="1"/>
  <c r="CN512" i="21" a="1"/>
  <c r="CN512" i="21" s="1"/>
  <c r="CN511" i="21" a="1"/>
  <c r="CN511" i="21" s="1"/>
  <c r="CN460" i="21" a="1"/>
  <c r="CN460" i="21" s="1"/>
  <c r="CN453" i="21" a="1"/>
  <c r="CN453" i="21" s="1"/>
  <c r="CN458" i="21" a="1"/>
  <c r="CN458" i="21" s="1"/>
  <c r="CN451" i="21" a="1"/>
  <c r="CN451" i="21" s="1"/>
  <c r="CN457" i="21" a="1"/>
  <c r="CN457" i="21" s="1"/>
  <c r="CN510" i="21" a="1"/>
  <c r="CN510" i="21" s="1"/>
  <c r="CN456" i="21" a="1"/>
  <c r="CN456" i="21" s="1"/>
  <c r="CN459" i="21" a="1"/>
  <c r="CN459" i="21" s="1"/>
  <c r="CN455" i="21" a="1"/>
  <c r="CN455" i="21" s="1"/>
  <c r="CN454" i="21" a="1"/>
  <c r="CN454" i="21" s="1"/>
  <c r="CN452" i="21" a="1"/>
  <c r="CN452" i="21" s="1"/>
  <c r="CN407" i="21" a="1"/>
  <c r="CN407" i="21" s="1"/>
  <c r="CN406" i="21" a="1"/>
  <c r="CN406" i="21" s="1"/>
  <c r="CN411" i="21" a="1"/>
  <c r="CN411" i="21" s="1"/>
  <c r="CN405" i="21" a="1"/>
  <c r="CN405" i="21" s="1"/>
  <c r="CN403" i="21" a="1"/>
  <c r="CN403" i="21" s="1"/>
  <c r="CN355" i="21" a="1"/>
  <c r="CN355" i="21" s="1"/>
  <c r="CN348" i="21" a="1"/>
  <c r="CN348" i="21" s="1"/>
  <c r="CN354" i="21" a="1"/>
  <c r="CN354" i="21" s="1"/>
  <c r="CN347" i="21" a="1"/>
  <c r="CN347" i="21" s="1"/>
  <c r="CN410" i="21" a="1"/>
  <c r="CN410" i="21" s="1"/>
  <c r="CN353" i="21" a="1"/>
  <c r="CN353" i="21" s="1"/>
  <c r="CN346" i="21" a="1"/>
  <c r="CN346" i="21" s="1"/>
  <c r="CN409" i="21" a="1"/>
  <c r="CN409" i="21" s="1"/>
  <c r="CN352" i="21" a="1"/>
  <c r="CN352" i="21" s="1"/>
  <c r="CN408" i="21" a="1"/>
  <c r="CN408" i="21" s="1"/>
  <c r="CN404" i="21" a="1"/>
  <c r="CN404" i="21" s="1"/>
  <c r="CN350" i="21" a="1"/>
  <c r="CN350" i="21" s="1"/>
  <c r="CN402" i="21" a="1"/>
  <c r="CN402" i="21" s="1"/>
  <c r="CN349" i="21" a="1"/>
  <c r="CN349" i="21" s="1"/>
  <c r="CN300" i="21" a="1"/>
  <c r="CN300" i="21" s="1"/>
  <c r="CN306" i="21" a="1"/>
  <c r="CN306" i="21" s="1"/>
  <c r="CN299" i="21" a="1"/>
  <c r="CN299" i="21" s="1"/>
  <c r="CN305" i="21" a="1"/>
  <c r="CN305" i="21" s="1"/>
  <c r="CN298" i="21" a="1"/>
  <c r="CN298" i="21" s="1"/>
  <c r="CN304" i="21" a="1"/>
  <c r="CN304" i="21" s="1"/>
  <c r="CN297" i="21" a="1"/>
  <c r="CN297" i="21" s="1"/>
  <c r="CN351" i="21" a="1"/>
  <c r="CN351" i="21" s="1"/>
  <c r="CN303" i="21" a="1"/>
  <c r="CN303" i="21" s="1"/>
  <c r="CN301" i="21" a="1"/>
  <c r="CN301" i="21" s="1"/>
  <c r="CN248" i="21" a="1"/>
  <c r="CN248" i="21" s="1"/>
  <c r="CN196" i="21" a="1"/>
  <c r="CN196" i="21" s="1"/>
  <c r="CN247" i="21" a="1"/>
  <c r="CN247" i="21" s="1"/>
  <c r="CN246" i="21" a="1"/>
  <c r="CN246" i="21" s="1"/>
  <c r="CN201" i="21" a="1"/>
  <c r="CN201" i="21" s="1"/>
  <c r="CN195" i="21" a="1"/>
  <c r="CN195" i="21" s="1"/>
  <c r="CN245" i="21" a="1"/>
  <c r="CN245" i="21" s="1"/>
  <c r="CN200" i="21" a="1"/>
  <c r="CN200" i="21" s="1"/>
  <c r="CN194" i="21" a="1"/>
  <c r="CN194" i="21" s="1"/>
  <c r="CN243" i="21" a="1"/>
  <c r="CN243" i="21" s="1"/>
  <c r="CN199" i="21" a="1"/>
  <c r="CN199" i="21" s="1"/>
  <c r="CN192" i="21" a="1"/>
  <c r="CN192" i="21" s="1"/>
  <c r="CN241" i="21" a="1"/>
  <c r="CN241" i="21" s="1"/>
  <c r="CN139" i="21" a="1"/>
  <c r="CN139" i="21" s="1"/>
  <c r="CN138" i="21" a="1"/>
  <c r="CN138" i="21" s="1"/>
  <c r="CN145" i="21" a="1"/>
  <c r="CN145" i="21" s="1"/>
  <c r="CN137" i="21" a="1"/>
  <c r="CN137" i="21" s="1"/>
  <c r="CN302" i="21" a="1"/>
  <c r="CN302" i="21" s="1"/>
  <c r="CN250" i="21" a="1"/>
  <c r="CN250" i="21" s="1"/>
  <c r="CN167" i="21"/>
  <c r="CN169" i="21"/>
  <c r="CN171" i="21"/>
  <c r="CN144" i="21" a="1"/>
  <c r="CN144" i="21" s="1"/>
  <c r="CN136" i="21" a="1"/>
  <c r="CN136" i="21" s="1"/>
  <c r="CN249" i="21" a="1"/>
  <c r="CN249" i="21" s="1"/>
  <c r="CN198" i="21" a="1"/>
  <c r="CN198" i="21" s="1"/>
  <c r="CN244" i="21" a="1"/>
  <c r="CN244" i="21" s="1"/>
  <c r="CN197" i="21" a="1"/>
  <c r="CN197" i="21" s="1"/>
  <c r="CN142" i="21" a="1"/>
  <c r="CN142" i="21" s="1"/>
  <c r="CN193" i="21" a="1"/>
  <c r="CN193" i="21" s="1"/>
  <c r="CN93" i="21" a="1"/>
  <c r="CN93" i="21" s="1"/>
  <c r="CN32" i="21" a="1"/>
  <c r="CN32" i="21" s="1"/>
  <c r="CN168" i="21"/>
  <c r="CN92" i="21" a="1"/>
  <c r="CN92" i="21" s="1"/>
  <c r="CN38" i="21" a="1"/>
  <c r="CN38" i="21" s="1"/>
  <c r="CN31" i="21" a="1"/>
  <c r="CN31" i="21" s="1"/>
  <c r="CN143" i="21" a="1"/>
  <c r="CN143" i="21" s="1"/>
  <c r="CN91" i="21" a="1"/>
  <c r="CN91" i="21" s="1"/>
  <c r="CN37" i="21" a="1"/>
  <c r="CN37" i="21" s="1"/>
  <c r="CN141" i="21" a="1"/>
  <c r="CN141" i="21" s="1"/>
  <c r="CN90" i="21" a="1"/>
  <c r="CN90" i="21" s="1"/>
  <c r="CN36" i="21" a="1"/>
  <c r="CN36" i="21" s="1"/>
  <c r="CN242" i="21" a="1"/>
  <c r="CN242" i="21" s="1"/>
  <c r="CN170" i="21"/>
  <c r="CN140" i="21" a="1"/>
  <c r="CN140" i="21" s="1"/>
  <c r="CN96" i="21" a="1"/>
  <c r="CN96" i="21" s="1"/>
  <c r="CN89" i="21" a="1"/>
  <c r="CN89" i="21" s="1"/>
  <c r="CN35" i="21" a="1"/>
  <c r="CN35" i="21" s="1"/>
  <c r="CN88" i="21" a="1"/>
  <c r="CN88" i="21" s="1"/>
  <c r="CN95" i="21" a="1"/>
  <c r="CN95" i="21" s="1"/>
  <c r="CN87" i="21" a="1"/>
  <c r="CN87" i="21" s="1"/>
  <c r="CN40" i="21" a="1"/>
  <c r="CN40" i="21" s="1"/>
  <c r="CN34" i="21" a="1"/>
  <c r="CN34" i="21" s="1"/>
  <c r="CN39" i="21" a="1"/>
  <c r="CN39" i="21" s="1"/>
  <c r="CN33" i="21" a="1"/>
  <c r="CN33" i="21" s="1"/>
  <c r="CN94" i="21" a="1"/>
  <c r="CN94" i="21" s="1"/>
  <c r="CN276" i="21"/>
  <c r="CN105" i="21"/>
  <c r="CN420" i="21"/>
  <c r="CN315" i="21"/>
  <c r="CN525" i="21"/>
  <c r="CN381" i="21"/>
  <c r="CN210" i="21"/>
  <c r="CN486" i="21"/>
  <c r="CN66" i="21"/>
  <c r="CN470" i="21" a="1"/>
  <c r="CN470" i="21" s="1"/>
  <c r="CN51" i="21" a="1"/>
  <c r="CN51" i="21" s="1"/>
  <c r="CN52" i="21" a="1"/>
  <c r="CN52" i="21" s="1"/>
  <c r="CN471" i="21" a="1"/>
  <c r="CN471" i="21" s="1"/>
  <c r="CN366" i="21" a="1"/>
  <c r="CN366" i="21" s="1"/>
  <c r="CN365" i="21" a="1"/>
  <c r="CN365" i="21" s="1"/>
  <c r="CN262" i="21" a="1"/>
  <c r="CN262" i="21" s="1"/>
  <c r="CN50" i="21" a="1"/>
  <c r="CN50" i="21" s="1"/>
  <c r="CN367" i="21" a="1"/>
  <c r="CN367" i="21" s="1"/>
  <c r="CN261" i="21" a="1"/>
  <c r="CN261" i="21" s="1"/>
  <c r="CN155" i="21" a="1"/>
  <c r="CN155" i="21" s="1"/>
  <c r="CN157" i="21" a="1"/>
  <c r="CN157" i="21" s="1"/>
  <c r="CN472" i="21" a="1"/>
  <c r="CN472" i="21" s="1"/>
  <c r="CN156" i="21" a="1"/>
  <c r="CN156" i="21" s="1"/>
  <c r="CN536" i="21"/>
  <c r="CN102" i="21"/>
  <c r="CN101" i="21"/>
  <c r="CN65" i="21"/>
  <c r="CN64" i="21"/>
  <c r="CN63" i="21"/>
  <c r="CN62" i="21"/>
  <c r="CN104" i="21"/>
  <c r="CN103" i="21"/>
  <c r="CO22" i="21"/>
  <c r="CO472" i="21" s="1" a="1"/>
  <c r="CO472" i="21" s="1"/>
  <c r="CF80" i="23"/>
  <c r="CF68" i="23"/>
  <c r="CF92" i="23"/>
  <c r="CN220" i="21"/>
  <c r="CN115" i="21"/>
  <c r="CN116" i="21"/>
  <c r="CN325" i="21"/>
  <c r="CN204" i="21"/>
  <c r="CN114" i="21"/>
  <c r="CN429" i="21"/>
  <c r="CN535" i="21"/>
  <c r="CN219" i="21"/>
  <c r="CN534" i="21"/>
  <c r="CN326" i="21"/>
  <c r="CN431" i="21"/>
  <c r="CN324" i="21"/>
  <c r="CN430" i="21"/>
  <c r="CN221" i="21"/>
  <c r="CN519" i="21"/>
  <c r="CN309" i="21"/>
  <c r="CN203" i="21"/>
  <c r="CN414" i="21"/>
  <c r="CO14" i="21"/>
  <c r="CQ42" i="23"/>
  <c r="CQ66" i="23"/>
  <c r="CQ90" i="23"/>
  <c r="CQ78" i="23"/>
  <c r="CQ54" i="23"/>
  <c r="CN99" i="21"/>
  <c r="CD81" i="23"/>
  <c r="CC56" i="23"/>
  <c r="CC44" i="23"/>
  <c r="CC162" i="21"/>
  <c r="CE57" i="23" s="1"/>
  <c r="CC176" i="21"/>
  <c r="CE58" i="23" s="1"/>
  <c r="CC281" i="21"/>
  <c r="CE70" i="23" s="1"/>
  <c r="CC386" i="21"/>
  <c r="CE82" i="23" s="1"/>
  <c r="CC491" i="21"/>
  <c r="CE94" i="23" s="1"/>
  <c r="CC550" i="21"/>
  <c r="CE99" i="23" s="1"/>
  <c r="CC477" i="21"/>
  <c r="CE93" i="23" s="1"/>
  <c r="CD488" i="21"/>
  <c r="CE465" i="21"/>
  <c r="CD474" i="21"/>
  <c r="CL462" i="21"/>
  <c r="CC445" i="21"/>
  <c r="CE87" i="23" s="1"/>
  <c r="CC372" i="21"/>
  <c r="CE81" i="23" s="1"/>
  <c r="CE360" i="21"/>
  <c r="CD383" i="21"/>
  <c r="CD369" i="21"/>
  <c r="CL357" i="21"/>
  <c r="CC340" i="21"/>
  <c r="CE75" i="23" s="1"/>
  <c r="CC267" i="21"/>
  <c r="CE69" i="23" s="1"/>
  <c r="CE255" i="21"/>
  <c r="CD278" i="21"/>
  <c r="CD264" i="21"/>
  <c r="CL252" i="21"/>
  <c r="CB150" i="21"/>
  <c r="CC235" i="21"/>
  <c r="CE63" i="23" s="1"/>
  <c r="CD159" i="21"/>
  <c r="CD173" i="21"/>
  <c r="CC57" i="21"/>
  <c r="CE45" i="23" s="1"/>
  <c r="CC71" i="21"/>
  <c r="CE46" i="23" s="1"/>
  <c r="CB45" i="21"/>
  <c r="CP13" i="21"/>
  <c r="CD329" i="21"/>
  <c r="CF76" i="23" s="1"/>
  <c r="CD224" i="21"/>
  <c r="CF64" i="23" s="1"/>
  <c r="CD434" i="21"/>
  <c r="CF88" i="23" s="1"/>
  <c r="CD539" i="21"/>
  <c r="CF100" i="23" s="1"/>
  <c r="CM222" i="21"/>
  <c r="CM432" i="21"/>
  <c r="CM537" i="21"/>
  <c r="CM327" i="21"/>
  <c r="CM117" i="21"/>
  <c r="CE113" i="21"/>
  <c r="CE323" i="21"/>
  <c r="CE218" i="21"/>
  <c r="CE428" i="21"/>
  <c r="CE533" i="21"/>
  <c r="CE314" i="21"/>
  <c r="CE209" i="21"/>
  <c r="CE311" i="21"/>
  <c r="CE313" i="21"/>
  <c r="CE208" i="21"/>
  <c r="CE207" i="21"/>
  <c r="CE312" i="21"/>
  <c r="CE206" i="21"/>
  <c r="CD68" i="21"/>
  <c r="CE413" i="21"/>
  <c r="CE98" i="21"/>
  <c r="CE308" i="21"/>
  <c r="CE518" i="21"/>
  <c r="CD119" i="21"/>
  <c r="CF52" i="23" s="1"/>
  <c r="CE317" i="21"/>
  <c r="CE527" i="21"/>
  <c r="CE212" i="21"/>
  <c r="CE107" i="21"/>
  <c r="CE422" i="21"/>
  <c r="CE524" i="21"/>
  <c r="CE523" i="21"/>
  <c r="CE521" i="21"/>
  <c r="CE522" i="21"/>
  <c r="CE419" i="21"/>
  <c r="CE418" i="21"/>
  <c r="CE417" i="21"/>
  <c r="CE416" i="21"/>
  <c r="CD529" i="21"/>
  <c r="CD424" i="21"/>
  <c r="CD319" i="21"/>
  <c r="CD214" i="21"/>
  <c r="CD109" i="21"/>
  <c r="CD130" i="21" s="1"/>
  <c r="CF51" i="23" s="1"/>
  <c r="CE484" i="21"/>
  <c r="CE482" i="21"/>
  <c r="CE379" i="21"/>
  <c r="CE274" i="21"/>
  <c r="CE483" i="21"/>
  <c r="CE378" i="21"/>
  <c r="CE273" i="21"/>
  <c r="CE485" i="21"/>
  <c r="CE380" i="21"/>
  <c r="CE275" i="21"/>
  <c r="CE377" i="21"/>
  <c r="CE272" i="21"/>
  <c r="CC147" i="21"/>
  <c r="CC42" i="21"/>
  <c r="CD54" i="21"/>
  <c r="CO515" i="21" l="1" a="1"/>
  <c r="CO515" i="21" s="1"/>
  <c r="CO507" i="21" a="1"/>
  <c r="CO507" i="21" s="1"/>
  <c r="CO514" i="21" a="1"/>
  <c r="CO514" i="21" s="1"/>
  <c r="CO513" i="21" a="1"/>
  <c r="CO513" i="21" s="1"/>
  <c r="CO512" i="21" a="1"/>
  <c r="CO512" i="21" s="1"/>
  <c r="CO511" i="21" a="1"/>
  <c r="CO511" i="21" s="1"/>
  <c r="CO510" i="21" a="1"/>
  <c r="CO510" i="21" s="1"/>
  <c r="CO509" i="21" a="1"/>
  <c r="CO509" i="21" s="1"/>
  <c r="CO516" i="21" a="1"/>
  <c r="CO516" i="21" s="1"/>
  <c r="CO508" i="21" a="1"/>
  <c r="CO508" i="21" s="1"/>
  <c r="CO456" i="21" a="1"/>
  <c r="CO456" i="21" s="1"/>
  <c r="CO455" i="21" a="1"/>
  <c r="CO455" i="21" s="1"/>
  <c r="CO454" i="21" a="1"/>
  <c r="CO454" i="21" s="1"/>
  <c r="CO460" i="21" a="1"/>
  <c r="CO460" i="21" s="1"/>
  <c r="CO453" i="21" a="1"/>
  <c r="CO453" i="21" s="1"/>
  <c r="CO459" i="21" a="1"/>
  <c r="CO459" i="21" s="1"/>
  <c r="CO452" i="21" a="1"/>
  <c r="CO452" i="21" s="1"/>
  <c r="CO458" i="21" a="1"/>
  <c r="CO458" i="21" s="1"/>
  <c r="CO457" i="21" a="1"/>
  <c r="CO457" i="21" s="1"/>
  <c r="CO404" i="21" a="1"/>
  <c r="CO404" i="21" s="1"/>
  <c r="CO451" i="21" a="1"/>
  <c r="CO451" i="21" s="1"/>
  <c r="CO411" i="21" a="1"/>
  <c r="CO411" i="21" s="1"/>
  <c r="CO403" i="21" a="1"/>
  <c r="CO403" i="21" s="1"/>
  <c r="CO410" i="21" a="1"/>
  <c r="CO410" i="21" s="1"/>
  <c r="CO402" i="21" a="1"/>
  <c r="CO402" i="21" s="1"/>
  <c r="CO409" i="21" a="1"/>
  <c r="CO409" i="21" s="1"/>
  <c r="CO407" i="21" a="1"/>
  <c r="CO407" i="21" s="1"/>
  <c r="CO408" i="21" a="1"/>
  <c r="CO408" i="21" s="1"/>
  <c r="CO406" i="21" a="1"/>
  <c r="CO406" i="21" s="1"/>
  <c r="CO353" i="21" a="1"/>
  <c r="CO353" i="21" s="1"/>
  <c r="CO405" i="21" a="1"/>
  <c r="CO405" i="21" s="1"/>
  <c r="CO352" i="21" a="1"/>
  <c r="CO352" i="21" s="1"/>
  <c r="CO351" i="21" a="1"/>
  <c r="CO351" i="21" s="1"/>
  <c r="CO350" i="21" a="1"/>
  <c r="CO350" i="21" s="1"/>
  <c r="CO348" i="21" a="1"/>
  <c r="CO348" i="21" s="1"/>
  <c r="CO355" i="21" a="1"/>
  <c r="CO355" i="21" s="1"/>
  <c r="CO304" i="21" a="1"/>
  <c r="CO304" i="21" s="1"/>
  <c r="CO297" i="21" a="1"/>
  <c r="CO297" i="21" s="1"/>
  <c r="CO354" i="21" a="1"/>
  <c r="CO354" i="21" s="1"/>
  <c r="CO303" i="21" a="1"/>
  <c r="CO303" i="21" s="1"/>
  <c r="CO349" i="21" a="1"/>
  <c r="CO349" i="21" s="1"/>
  <c r="CO302" i="21" a="1"/>
  <c r="CO302" i="21" s="1"/>
  <c r="CO347" i="21" a="1"/>
  <c r="CO347" i="21" s="1"/>
  <c r="CO301" i="21" a="1"/>
  <c r="CO301" i="21" s="1"/>
  <c r="CO346" i="21" a="1"/>
  <c r="CO346" i="21" s="1"/>
  <c r="CO306" i="21" a="1"/>
  <c r="CO306" i="21" s="1"/>
  <c r="CO299" i="21" a="1"/>
  <c r="CO299" i="21" s="1"/>
  <c r="CO245" i="21" a="1"/>
  <c r="CO245" i="21" s="1"/>
  <c r="CO200" i="21" a="1"/>
  <c r="CO200" i="21" s="1"/>
  <c r="CO193" i="21" a="1"/>
  <c r="CO193" i="21" s="1"/>
  <c r="CO305" i="21" a="1"/>
  <c r="CO305" i="21" s="1"/>
  <c r="CO244" i="21" a="1"/>
  <c r="CO244" i="21" s="1"/>
  <c r="CO199" i="21" a="1"/>
  <c r="CO199" i="21" s="1"/>
  <c r="CO192" i="21" a="1"/>
  <c r="CO192" i="21" s="1"/>
  <c r="CO300" i="21" a="1"/>
  <c r="CO300" i="21" s="1"/>
  <c r="CO250" i="21" a="1"/>
  <c r="CO250" i="21" s="1"/>
  <c r="CO243" i="21" a="1"/>
  <c r="CO243" i="21" s="1"/>
  <c r="CO198" i="21" a="1"/>
  <c r="CO198" i="21" s="1"/>
  <c r="CO298" i="21" a="1"/>
  <c r="CO298" i="21" s="1"/>
  <c r="CO249" i="21" a="1"/>
  <c r="CO249" i="21" s="1"/>
  <c r="CO247" i="21" a="1"/>
  <c r="CO247" i="21" s="1"/>
  <c r="CO241" i="21" a="1"/>
  <c r="CO241" i="21" s="1"/>
  <c r="CO196" i="21" a="1"/>
  <c r="CO196" i="21" s="1"/>
  <c r="CO248" i="21" a="1"/>
  <c r="CO248" i="21" s="1"/>
  <c r="CO201" i="21" a="1"/>
  <c r="CO201" i="21" s="1"/>
  <c r="CO197" i="21" a="1"/>
  <c r="CO197" i="21" s="1"/>
  <c r="CO168" i="21"/>
  <c r="CO170" i="21"/>
  <c r="CO143" i="21" a="1"/>
  <c r="CO143" i="21" s="1"/>
  <c r="CO246" i="21" a="1"/>
  <c r="CO246" i="21" s="1"/>
  <c r="CO195" i="21" a="1"/>
  <c r="CO195" i="21" s="1"/>
  <c r="CO142" i="21" a="1"/>
  <c r="CO142" i="21" s="1"/>
  <c r="CO136" i="21" a="1"/>
  <c r="CO136" i="21" s="1"/>
  <c r="CO242" i="21" a="1"/>
  <c r="CO242" i="21" s="1"/>
  <c r="CO194" i="21" a="1"/>
  <c r="CO194" i="21" s="1"/>
  <c r="CO141" i="21" a="1"/>
  <c r="CO141" i="21" s="1"/>
  <c r="CO139" i="21" a="1"/>
  <c r="CO139" i="21" s="1"/>
  <c r="CO138" i="21" a="1"/>
  <c r="CO138" i="21" s="1"/>
  <c r="CO36" i="21" a="1"/>
  <c r="CO36" i="21" s="1"/>
  <c r="CO171" i="21"/>
  <c r="CO137" i="21" a="1"/>
  <c r="CO137" i="21" s="1"/>
  <c r="CO96" i="21" a="1"/>
  <c r="CO96" i="21" s="1"/>
  <c r="CO89" i="21" a="1"/>
  <c r="CO89" i="21" s="1"/>
  <c r="CO35" i="21" a="1"/>
  <c r="CO35" i="21" s="1"/>
  <c r="CO31" i="21" a="1"/>
  <c r="CO31" i="21" s="1"/>
  <c r="CO95" i="21" a="1"/>
  <c r="CO95" i="21" s="1"/>
  <c r="CO88" i="21" a="1"/>
  <c r="CO88" i="21" s="1"/>
  <c r="CO34" i="21" a="1"/>
  <c r="CO34" i="21" s="1"/>
  <c r="CO167" i="21"/>
  <c r="CO94" i="21" a="1"/>
  <c r="CO94" i="21" s="1"/>
  <c r="CO87" i="21" a="1"/>
  <c r="CO87" i="21" s="1"/>
  <c r="CO33" i="21" a="1"/>
  <c r="CO33" i="21" s="1"/>
  <c r="CO93" i="21" a="1"/>
  <c r="CO93" i="21" s="1"/>
  <c r="CO40" i="21" a="1"/>
  <c r="CO40" i="21" s="1"/>
  <c r="CO32" i="21" a="1"/>
  <c r="CO32" i="21" s="1"/>
  <c r="CO145" i="21" a="1"/>
  <c r="CO145" i="21" s="1"/>
  <c r="CO92" i="21" a="1"/>
  <c r="CO92" i="21" s="1"/>
  <c r="CO39" i="21" a="1"/>
  <c r="CO39" i="21" s="1"/>
  <c r="CO169" i="21"/>
  <c r="CO144" i="21" a="1"/>
  <c r="CO144" i="21" s="1"/>
  <c r="CO91" i="21" a="1"/>
  <c r="CO91" i="21" s="1"/>
  <c r="CO38" i="21" a="1"/>
  <c r="CO38" i="21" s="1"/>
  <c r="CO140" i="21" a="1"/>
  <c r="CO140" i="21" s="1"/>
  <c r="CO37" i="21" a="1"/>
  <c r="CO37" i="21" s="1"/>
  <c r="CO90" i="21" a="1"/>
  <c r="CO90" i="21" s="1"/>
  <c r="CO276" i="21"/>
  <c r="CO105" i="21"/>
  <c r="CO315" i="21"/>
  <c r="CO486" i="21"/>
  <c r="CO420" i="21"/>
  <c r="CO66" i="21"/>
  <c r="CO210" i="21"/>
  <c r="CO381" i="21"/>
  <c r="CO525" i="21"/>
  <c r="CO52" i="21" a="1"/>
  <c r="CO52" i="21" s="1"/>
  <c r="CO260" i="21" a="1"/>
  <c r="CO260" i="21" s="1"/>
  <c r="CO156" i="21" a="1"/>
  <c r="CO156" i="21" s="1"/>
  <c r="CO366" i="21" a="1"/>
  <c r="CO366" i="21" s="1"/>
  <c r="CO261" i="21" a="1"/>
  <c r="CO261" i="21" s="1"/>
  <c r="CO470" i="21" a="1"/>
  <c r="CO470" i="21" s="1"/>
  <c r="CO365" i="21" a="1"/>
  <c r="CO365" i="21" s="1"/>
  <c r="CO471" i="21" a="1"/>
  <c r="CO471" i="21" s="1"/>
  <c r="CO262" i="21" a="1"/>
  <c r="CO262" i="21" s="1"/>
  <c r="CO51" i="21" a="1"/>
  <c r="CO51" i="21" s="1"/>
  <c r="CO367" i="21" a="1"/>
  <c r="CO367" i="21" s="1"/>
  <c r="CO50" i="21" a="1"/>
  <c r="CO50" i="21" s="1"/>
  <c r="CO155" i="21" a="1"/>
  <c r="CO155" i="21" s="1"/>
  <c r="CO157" i="21" a="1"/>
  <c r="CO157" i="21" s="1"/>
  <c r="CO325" i="21"/>
  <c r="CO102" i="21"/>
  <c r="CO62" i="21"/>
  <c r="CO101" i="21"/>
  <c r="CO65" i="21"/>
  <c r="CO63" i="21"/>
  <c r="CO104" i="21"/>
  <c r="CO103" i="21"/>
  <c r="CO64" i="21"/>
  <c r="CP22" i="21"/>
  <c r="CP262" i="21" s="1" a="1"/>
  <c r="CP262" i="21" s="1"/>
  <c r="CG68" i="23"/>
  <c r="CG92" i="23"/>
  <c r="CG80" i="23"/>
  <c r="CO326" i="21"/>
  <c r="CO114" i="21"/>
  <c r="CO115" i="21"/>
  <c r="CO220" i="21"/>
  <c r="CO430" i="21"/>
  <c r="CO536" i="21"/>
  <c r="CO219" i="21"/>
  <c r="CO429" i="21"/>
  <c r="CO116" i="21"/>
  <c r="CO324" i="21"/>
  <c r="CO535" i="21"/>
  <c r="CO431" i="21"/>
  <c r="CO221" i="21"/>
  <c r="CO534" i="21"/>
  <c r="CO309" i="21"/>
  <c r="CO414" i="21"/>
  <c r="CP14" i="21"/>
  <c r="CR42" i="23"/>
  <c r="CR66" i="23"/>
  <c r="CR78" i="23"/>
  <c r="CR54" i="23"/>
  <c r="CR90" i="23"/>
  <c r="CO99" i="21"/>
  <c r="CO519" i="21"/>
  <c r="CO203" i="21"/>
  <c r="CO204" i="21"/>
  <c r="CD44" i="23"/>
  <c r="CD56" i="23"/>
  <c r="CD491" i="21"/>
  <c r="CF94" i="23" s="1"/>
  <c r="CD162" i="21"/>
  <c r="CF57" i="23" s="1"/>
  <c r="CD281" i="21"/>
  <c r="CF70" i="23" s="1"/>
  <c r="CD176" i="21"/>
  <c r="CF58" i="23" s="1"/>
  <c r="CD386" i="21"/>
  <c r="CF82" i="23" s="1"/>
  <c r="CD550" i="21"/>
  <c r="CF99" i="23" s="1"/>
  <c r="CD477" i="21"/>
  <c r="CF93" i="23" s="1"/>
  <c r="CF465" i="21"/>
  <c r="CE488" i="21"/>
  <c r="CE474" i="21"/>
  <c r="CM462" i="21"/>
  <c r="CD445" i="21"/>
  <c r="CF87" i="23" s="1"/>
  <c r="CD372" i="21"/>
  <c r="CF81" i="23" s="1"/>
  <c r="CF360" i="21"/>
  <c r="CE383" i="21"/>
  <c r="CE369" i="21"/>
  <c r="CM357" i="21"/>
  <c r="CD340" i="21"/>
  <c r="CF75" i="23" s="1"/>
  <c r="CD267" i="21"/>
  <c r="CF69" i="23" s="1"/>
  <c r="CF255" i="21"/>
  <c r="CE278" i="21"/>
  <c r="CE264" i="21"/>
  <c r="CM252" i="21"/>
  <c r="CC150" i="21"/>
  <c r="CD235" i="21"/>
  <c r="CF63" i="23" s="1"/>
  <c r="CE159" i="21"/>
  <c r="CE173" i="21"/>
  <c r="CD71" i="21"/>
  <c r="CF46" i="23" s="1"/>
  <c r="CD57" i="21"/>
  <c r="CF45" i="23" s="1"/>
  <c r="CC45" i="21"/>
  <c r="CQ13" i="21"/>
  <c r="CE119" i="21"/>
  <c r="CG52" i="23" s="1"/>
  <c r="CE539" i="21"/>
  <c r="CG100" i="23" s="1"/>
  <c r="CE434" i="21"/>
  <c r="CG88" i="23" s="1"/>
  <c r="CE329" i="21"/>
  <c r="CG76" i="23" s="1"/>
  <c r="CN537" i="21"/>
  <c r="CN327" i="21"/>
  <c r="CN117" i="21"/>
  <c r="CN432" i="21"/>
  <c r="CN222" i="21"/>
  <c r="CF323" i="21"/>
  <c r="CF428" i="21"/>
  <c r="CF533" i="21"/>
  <c r="CF113" i="21"/>
  <c r="CF218" i="21"/>
  <c r="CF313" i="21"/>
  <c r="CF311" i="21"/>
  <c r="CF314" i="21"/>
  <c r="CF208" i="21"/>
  <c r="CF312" i="21"/>
  <c r="CF209" i="21"/>
  <c r="CF207" i="21"/>
  <c r="CF206" i="21"/>
  <c r="CF518" i="21"/>
  <c r="CE68" i="21"/>
  <c r="CF308" i="21"/>
  <c r="CF98" i="21"/>
  <c r="CF413" i="21"/>
  <c r="CE224" i="21"/>
  <c r="CG64" i="23" s="1"/>
  <c r="CF317" i="21"/>
  <c r="CF527" i="21"/>
  <c r="CF212" i="21"/>
  <c r="CF422" i="21"/>
  <c r="CF107" i="21"/>
  <c r="CF524" i="21"/>
  <c r="CF523" i="21"/>
  <c r="CF521" i="21"/>
  <c r="CF522" i="21"/>
  <c r="CF419" i="21"/>
  <c r="CF417" i="21"/>
  <c r="CF418" i="21"/>
  <c r="CF416" i="21"/>
  <c r="CE529" i="21"/>
  <c r="CE424" i="21"/>
  <c r="CE319" i="21"/>
  <c r="CE214" i="21"/>
  <c r="CE235" i="21" s="1"/>
  <c r="CG63" i="23" s="1"/>
  <c r="CE109" i="21"/>
  <c r="CE130" i="21" s="1"/>
  <c r="CG51" i="23" s="1"/>
  <c r="CF485" i="21"/>
  <c r="CF483" i="21"/>
  <c r="CF484" i="21"/>
  <c r="CF378" i="21"/>
  <c r="CF273" i="21"/>
  <c r="CF482" i="21"/>
  <c r="CF380" i="21"/>
  <c r="CF275" i="21"/>
  <c r="CF274" i="21"/>
  <c r="CF377" i="21"/>
  <c r="CF272" i="21"/>
  <c r="CF379" i="21"/>
  <c r="CD147" i="21"/>
  <c r="CD42" i="21"/>
  <c r="CE54" i="21"/>
  <c r="CP513" i="21" l="1" a="1"/>
  <c r="CP513" i="21" s="1"/>
  <c r="CP512" i="21" a="1"/>
  <c r="CP512" i="21" s="1"/>
  <c r="CP511" i="21" a="1"/>
  <c r="CP511" i="21" s="1"/>
  <c r="CP510" i="21" a="1"/>
  <c r="CP510" i="21" s="1"/>
  <c r="CP509" i="21" a="1"/>
  <c r="CP509" i="21" s="1"/>
  <c r="CP516" i="21" a="1"/>
  <c r="CP516" i="21" s="1"/>
  <c r="CP508" i="21" a="1"/>
  <c r="CP508" i="21" s="1"/>
  <c r="CP515" i="21" a="1"/>
  <c r="CP515" i="21" s="1"/>
  <c r="CP507" i="21" a="1"/>
  <c r="CP507" i="21" s="1"/>
  <c r="CP514" i="21" a="1"/>
  <c r="CP514" i="21" s="1"/>
  <c r="CP459" i="21" a="1"/>
  <c r="CP459" i="21" s="1"/>
  <c r="CP452" i="21" a="1"/>
  <c r="CP452" i="21" s="1"/>
  <c r="CP458" i="21" a="1"/>
  <c r="CP458" i="21" s="1"/>
  <c r="CP451" i="21" a="1"/>
  <c r="CP451" i="21" s="1"/>
  <c r="CP457" i="21" a="1"/>
  <c r="CP457" i="21" s="1"/>
  <c r="CP456" i="21" a="1"/>
  <c r="CP456" i="21" s="1"/>
  <c r="CP455" i="21" a="1"/>
  <c r="CP455" i="21" s="1"/>
  <c r="CP454" i="21" a="1"/>
  <c r="CP454" i="21" s="1"/>
  <c r="CP453" i="21" a="1"/>
  <c r="CP453" i="21" s="1"/>
  <c r="CP460" i="21" a="1"/>
  <c r="CP460" i="21" s="1"/>
  <c r="CP409" i="21" a="1"/>
  <c r="CP409" i="21" s="1"/>
  <c r="CP402" i="21" a="1"/>
  <c r="CP402" i="21" s="1"/>
  <c r="CP408" i="21" a="1"/>
  <c r="CP408" i="21" s="1"/>
  <c r="CP407" i="21" a="1"/>
  <c r="CP407" i="21" s="1"/>
  <c r="CP406" i="21" a="1"/>
  <c r="CP406" i="21" s="1"/>
  <c r="CP405" i="21" a="1"/>
  <c r="CP405" i="21" s="1"/>
  <c r="CP350" i="21" a="1"/>
  <c r="CP350" i="21" s="1"/>
  <c r="CP411" i="21" a="1"/>
  <c r="CP411" i="21" s="1"/>
  <c r="CP349" i="21" a="1"/>
  <c r="CP349" i="21" s="1"/>
  <c r="CP410" i="21" a="1"/>
  <c r="CP410" i="21" s="1"/>
  <c r="CP355" i="21" a="1"/>
  <c r="CP355" i="21" s="1"/>
  <c r="CP348" i="21" a="1"/>
  <c r="CP348" i="21" s="1"/>
  <c r="CP404" i="21" a="1"/>
  <c r="CP404" i="21" s="1"/>
  <c r="CP353" i="21" a="1"/>
  <c r="CP353" i="21" s="1"/>
  <c r="CP346" i="21" a="1"/>
  <c r="CP346" i="21" s="1"/>
  <c r="CP347" i="21" a="1"/>
  <c r="CP347" i="21" s="1"/>
  <c r="CP300" i="21" a="1"/>
  <c r="CP300" i="21" s="1"/>
  <c r="CP306" i="21" a="1"/>
  <c r="CP306" i="21" s="1"/>
  <c r="CP299" i="21" a="1"/>
  <c r="CP299" i="21" s="1"/>
  <c r="CP305" i="21" a="1"/>
  <c r="CP305" i="21" s="1"/>
  <c r="CP298" i="21" a="1"/>
  <c r="CP298" i="21" s="1"/>
  <c r="CP354" i="21" a="1"/>
  <c r="CP354" i="21" s="1"/>
  <c r="CP352" i="21" a="1"/>
  <c r="CP352" i="21" s="1"/>
  <c r="CP303" i="21" a="1"/>
  <c r="CP303" i="21" s="1"/>
  <c r="CP297" i="21" a="1"/>
  <c r="CP297" i="21" s="1"/>
  <c r="CP249" i="21" a="1"/>
  <c r="CP249" i="21" s="1"/>
  <c r="CP241" i="21" a="1"/>
  <c r="CP241" i="21" s="1"/>
  <c r="CP197" i="21" a="1"/>
  <c r="CP197" i="21" s="1"/>
  <c r="CP248" i="21" a="1"/>
  <c r="CP248" i="21" s="1"/>
  <c r="CP196" i="21" a="1"/>
  <c r="CP196" i="21" s="1"/>
  <c r="CP247" i="21" a="1"/>
  <c r="CP247" i="21" s="1"/>
  <c r="CP351" i="21" a="1"/>
  <c r="CP351" i="21" s="1"/>
  <c r="CP246" i="21" a="1"/>
  <c r="CP246" i="21" s="1"/>
  <c r="CP195" i="21" a="1"/>
  <c r="CP195" i="21" s="1"/>
  <c r="CP403" i="21" a="1"/>
  <c r="CP403" i="21" s="1"/>
  <c r="CP304" i="21" a="1"/>
  <c r="CP304" i="21" s="1"/>
  <c r="CP302" i="21" a="1"/>
  <c r="CP302" i="21" s="1"/>
  <c r="CP244" i="21" a="1"/>
  <c r="CP244" i="21" s="1"/>
  <c r="CP200" i="21" a="1"/>
  <c r="CP200" i="21" s="1"/>
  <c r="CP193" i="21" a="1"/>
  <c r="CP193" i="21" s="1"/>
  <c r="CP141" i="21" a="1"/>
  <c r="CP141" i="21" s="1"/>
  <c r="CP168" i="21"/>
  <c r="CP170" i="21"/>
  <c r="CP140" i="21" a="1"/>
  <c r="CP140" i="21" s="1"/>
  <c r="CP301" i="21" a="1"/>
  <c r="CP301" i="21" s="1"/>
  <c r="CP201" i="21" a="1"/>
  <c r="CP201" i="21" s="1"/>
  <c r="CP139" i="21" a="1"/>
  <c r="CP139" i="21" s="1"/>
  <c r="CP250" i="21" a="1"/>
  <c r="CP250" i="21" s="1"/>
  <c r="CP199" i="21" a="1"/>
  <c r="CP199" i="21" s="1"/>
  <c r="CP145" i="21" a="1"/>
  <c r="CP145" i="21" s="1"/>
  <c r="CP138" i="21" a="1"/>
  <c r="CP138" i="21" s="1"/>
  <c r="CP245" i="21" a="1"/>
  <c r="CP245" i="21" s="1"/>
  <c r="CP198" i="21" a="1"/>
  <c r="CP198" i="21" s="1"/>
  <c r="CP243" i="21" a="1"/>
  <c r="CP243" i="21" s="1"/>
  <c r="CP194" i="21" a="1"/>
  <c r="CP194" i="21" s="1"/>
  <c r="CP167" i="21"/>
  <c r="CP169" i="21"/>
  <c r="CP171" i="21"/>
  <c r="CP143" i="21" a="1"/>
  <c r="CP143" i="21" s="1"/>
  <c r="CP136" i="21" a="1"/>
  <c r="CP136" i="21" s="1"/>
  <c r="CP93" i="21" a="1"/>
  <c r="CP93" i="21" s="1"/>
  <c r="CP87" i="21" a="1"/>
  <c r="CP87" i="21" s="1"/>
  <c r="CP33" i="21" a="1"/>
  <c r="CP33" i="21" s="1"/>
  <c r="CP144" i="21" a="1"/>
  <c r="CP144" i="21" s="1"/>
  <c r="CP92" i="21" a="1"/>
  <c r="CP92" i="21" s="1"/>
  <c r="CP40" i="21" a="1"/>
  <c r="CP40" i="21" s="1"/>
  <c r="CP32" i="21" a="1"/>
  <c r="CP32" i="21" s="1"/>
  <c r="CP39" i="21" a="1"/>
  <c r="CP39" i="21" s="1"/>
  <c r="CP31" i="21" a="1"/>
  <c r="CP31" i="21" s="1"/>
  <c r="CP36" i="21" a="1"/>
  <c r="CP36" i="21" s="1"/>
  <c r="CP242" i="21" a="1"/>
  <c r="CP242" i="21" s="1"/>
  <c r="CP142" i="21" a="1"/>
  <c r="CP142" i="21" s="1"/>
  <c r="CP91" i="21" a="1"/>
  <c r="CP91" i="21" s="1"/>
  <c r="CP38" i="21" a="1"/>
  <c r="CP38" i="21" s="1"/>
  <c r="CP137" i="21" a="1"/>
  <c r="CP137" i="21" s="1"/>
  <c r="CP96" i="21" a="1"/>
  <c r="CP96" i="21" s="1"/>
  <c r="CP90" i="21" a="1"/>
  <c r="CP90" i="21" s="1"/>
  <c r="CP37" i="21" a="1"/>
  <c r="CP37" i="21" s="1"/>
  <c r="CP89" i="21" a="1"/>
  <c r="CP89" i="21" s="1"/>
  <c r="CP95" i="21" a="1"/>
  <c r="CP95" i="21" s="1"/>
  <c r="CP88" i="21" a="1"/>
  <c r="CP88" i="21" s="1"/>
  <c r="CP35" i="21" a="1"/>
  <c r="CP35" i="21" s="1"/>
  <c r="CP34" i="21" a="1"/>
  <c r="CP34" i="21" s="1"/>
  <c r="CP94" i="21" a="1"/>
  <c r="CP94" i="21" s="1"/>
  <c r="CP192" i="21" a="1"/>
  <c r="CP192" i="21" s="1"/>
  <c r="CP276" i="21"/>
  <c r="CP105" i="21"/>
  <c r="CP315" i="21"/>
  <c r="CP210" i="21"/>
  <c r="CP381" i="21"/>
  <c r="CP525" i="21"/>
  <c r="CP486" i="21"/>
  <c r="CP66" i="21"/>
  <c r="CP420" i="21"/>
  <c r="CP472" i="21" a="1"/>
  <c r="CP472" i="21" s="1"/>
  <c r="CP52" i="21" a="1"/>
  <c r="CP52" i="21" s="1"/>
  <c r="CP157" i="21" a="1"/>
  <c r="CP157" i="21" s="1"/>
  <c r="CP366" i="21" a="1"/>
  <c r="CP366" i="21" s="1"/>
  <c r="CP156" i="21" a="1"/>
  <c r="CP156" i="21" s="1"/>
  <c r="CP470" i="21" a="1"/>
  <c r="CP470" i="21" s="1"/>
  <c r="CP261" i="21" a="1"/>
  <c r="CP261" i="21" s="1"/>
  <c r="CP367" i="21" a="1"/>
  <c r="CP367" i="21" s="1"/>
  <c r="CP365" i="21" a="1"/>
  <c r="CP365" i="21" s="1"/>
  <c r="CP51" i="21" a="1"/>
  <c r="CP51" i="21" s="1"/>
  <c r="CP155" i="21" a="1"/>
  <c r="CP155" i="21" s="1"/>
  <c r="CP260" i="21" a="1"/>
  <c r="CP260" i="21" s="1"/>
  <c r="CP471" i="21" a="1"/>
  <c r="CP471" i="21" s="1"/>
  <c r="CP50" i="21" a="1"/>
  <c r="CP50" i="21" s="1"/>
  <c r="CP221" i="21"/>
  <c r="CP102" i="21"/>
  <c r="CP62" i="21"/>
  <c r="CP101" i="21"/>
  <c r="CP65" i="21"/>
  <c r="CP64" i="21"/>
  <c r="CP63" i="21"/>
  <c r="CP104" i="21"/>
  <c r="CP103" i="21"/>
  <c r="CQ22" i="21"/>
  <c r="CQ155" i="21" s="1" a="1"/>
  <c r="CQ155" i="21" s="1"/>
  <c r="CH80" i="23"/>
  <c r="CH68" i="23"/>
  <c r="CH92" i="23"/>
  <c r="CP414" i="21"/>
  <c r="CP114" i="21"/>
  <c r="CP535" i="21"/>
  <c r="CP115" i="21"/>
  <c r="CP324" i="21"/>
  <c r="CP326" i="21"/>
  <c r="CP116" i="21"/>
  <c r="CP220" i="21"/>
  <c r="CP430" i="21"/>
  <c r="CP536" i="21"/>
  <c r="CP431" i="21"/>
  <c r="CP219" i="21"/>
  <c r="CP429" i="21"/>
  <c r="CP519" i="21"/>
  <c r="CP325" i="21"/>
  <c r="CP204" i="21"/>
  <c r="CP534" i="21"/>
  <c r="CQ14" i="21"/>
  <c r="CS90" i="23"/>
  <c r="CS66" i="23"/>
  <c r="CS42" i="23"/>
  <c r="CS78" i="23"/>
  <c r="CS54" i="23"/>
  <c r="CP99" i="21"/>
  <c r="CP203" i="21"/>
  <c r="CP309" i="21"/>
  <c r="CE44" i="23"/>
  <c r="CE56" i="23"/>
  <c r="CE162" i="21"/>
  <c r="CG57" i="23" s="1"/>
  <c r="CE281" i="21"/>
  <c r="CG70" i="23" s="1"/>
  <c r="CE176" i="21"/>
  <c r="CG58" i="23" s="1"/>
  <c r="CE386" i="21"/>
  <c r="CG82" i="23" s="1"/>
  <c r="CE491" i="21"/>
  <c r="CG94" i="23" s="1"/>
  <c r="CE550" i="21"/>
  <c r="CG99" i="23" s="1"/>
  <c r="CE477" i="21"/>
  <c r="CG465" i="21"/>
  <c r="CF488" i="21"/>
  <c r="CF474" i="21"/>
  <c r="CN462" i="21"/>
  <c r="CE445" i="21"/>
  <c r="CG87" i="23" s="1"/>
  <c r="CE372" i="21"/>
  <c r="CG81" i="23" s="1"/>
  <c r="CG360" i="21"/>
  <c r="CF383" i="21"/>
  <c r="CF369" i="21"/>
  <c r="CN357" i="21"/>
  <c r="CE267" i="21"/>
  <c r="CE340" i="21"/>
  <c r="CG75" i="23" s="1"/>
  <c r="CG255" i="21"/>
  <c r="CF278" i="21"/>
  <c r="CF264" i="21"/>
  <c r="CN252" i="21"/>
  <c r="CD150" i="21"/>
  <c r="CF173" i="21"/>
  <c r="CF159" i="21"/>
  <c r="CE71" i="21"/>
  <c r="CG46" i="23" s="1"/>
  <c r="CE57" i="21"/>
  <c r="CG45" i="23" s="1"/>
  <c r="CD45" i="21"/>
  <c r="CR13" i="21"/>
  <c r="CF224" i="21"/>
  <c r="CH64" i="23" s="1"/>
  <c r="CF539" i="21"/>
  <c r="CH100" i="23" s="1"/>
  <c r="CF434" i="21"/>
  <c r="CH88" i="23" s="1"/>
  <c r="CG218" i="21"/>
  <c r="CG428" i="21"/>
  <c r="CG533" i="21"/>
  <c r="CG113" i="21"/>
  <c r="CG323" i="21"/>
  <c r="CO537" i="21"/>
  <c r="CO327" i="21"/>
  <c r="CO117" i="21"/>
  <c r="CO432" i="21"/>
  <c r="CO222" i="21"/>
  <c r="CG314" i="21"/>
  <c r="CG313" i="21"/>
  <c r="CG311" i="21"/>
  <c r="CG208" i="21"/>
  <c r="CG207" i="21"/>
  <c r="CG209" i="21"/>
  <c r="CG312" i="21"/>
  <c r="CG206" i="21"/>
  <c r="CF68" i="21"/>
  <c r="CG518" i="21"/>
  <c r="CG98" i="21"/>
  <c r="CG413" i="21"/>
  <c r="CG308" i="21"/>
  <c r="CF119" i="21"/>
  <c r="CH52" i="23" s="1"/>
  <c r="CF329" i="21"/>
  <c r="CH76" i="23" s="1"/>
  <c r="CG317" i="21"/>
  <c r="CG527" i="21"/>
  <c r="CG212" i="21"/>
  <c r="CG422" i="21"/>
  <c r="CG107" i="21"/>
  <c r="CG522" i="21"/>
  <c r="CG521" i="21"/>
  <c r="CG524" i="21"/>
  <c r="CG523" i="21"/>
  <c r="CG416" i="21"/>
  <c r="CG417" i="21"/>
  <c r="CG418" i="21"/>
  <c r="CG419" i="21"/>
  <c r="CF319" i="21"/>
  <c r="CF529" i="21"/>
  <c r="CF550" i="21" s="1"/>
  <c r="CH99" i="23" s="1"/>
  <c r="CF424" i="21"/>
  <c r="CF214" i="21"/>
  <c r="CF109" i="21"/>
  <c r="CF130" i="21" s="1"/>
  <c r="CH51" i="23" s="1"/>
  <c r="CG485" i="21"/>
  <c r="CG483" i="21"/>
  <c r="CG484" i="21"/>
  <c r="CG378" i="21"/>
  <c r="CG273" i="21"/>
  <c r="CG380" i="21"/>
  <c r="CG275" i="21"/>
  <c r="CG377" i="21"/>
  <c r="CG272" i="21"/>
  <c r="CG482" i="21"/>
  <c r="CG379" i="21"/>
  <c r="CG274" i="21"/>
  <c r="CE147" i="21"/>
  <c r="CE42" i="21"/>
  <c r="CF54" i="21"/>
  <c r="CQ511" i="21" l="1" a="1"/>
  <c r="CQ511" i="21" s="1"/>
  <c r="CQ510" i="21" a="1"/>
  <c r="CQ510" i="21" s="1"/>
  <c r="CQ509" i="21" a="1"/>
  <c r="CQ509" i="21" s="1"/>
  <c r="CQ516" i="21" a="1"/>
  <c r="CQ516" i="21" s="1"/>
  <c r="CQ508" i="21" a="1"/>
  <c r="CQ508" i="21" s="1"/>
  <c r="CQ515" i="21" a="1"/>
  <c r="CQ515" i="21" s="1"/>
  <c r="CQ507" i="21" a="1"/>
  <c r="CQ507" i="21" s="1"/>
  <c r="CQ514" i="21" a="1"/>
  <c r="CQ514" i="21" s="1"/>
  <c r="CQ513" i="21" a="1"/>
  <c r="CQ513" i="21" s="1"/>
  <c r="CQ512" i="21" a="1"/>
  <c r="CQ512" i="21" s="1"/>
  <c r="CQ458" i="21" a="1"/>
  <c r="CQ458" i="21" s="1"/>
  <c r="CQ451" i="21" a="1"/>
  <c r="CQ451" i="21" s="1"/>
  <c r="CQ456" i="21" a="1"/>
  <c r="CQ456" i="21" s="1"/>
  <c r="CQ455" i="21" a="1"/>
  <c r="CQ455" i="21" s="1"/>
  <c r="CQ454" i="21" a="1"/>
  <c r="CQ454" i="21" s="1"/>
  <c r="CQ453" i="21" a="1"/>
  <c r="CQ453" i="21" s="1"/>
  <c r="CQ460" i="21" a="1"/>
  <c r="CQ460" i="21" s="1"/>
  <c r="CQ459" i="21" a="1"/>
  <c r="CQ459" i="21" s="1"/>
  <c r="CQ457" i="21" a="1"/>
  <c r="CQ457" i="21" s="1"/>
  <c r="CQ452" i="21" a="1"/>
  <c r="CQ452" i="21" s="1"/>
  <c r="CQ407" i="21" a="1"/>
  <c r="CQ407" i="21" s="1"/>
  <c r="CQ406" i="21" a="1"/>
  <c r="CQ406" i="21" s="1"/>
  <c r="CQ405" i="21" a="1"/>
  <c r="CQ405" i="21" s="1"/>
  <c r="CQ411" i="21" a="1"/>
  <c r="CQ411" i="21" s="1"/>
  <c r="CQ404" i="21" a="1"/>
  <c r="CQ404" i="21" s="1"/>
  <c r="CQ409" i="21" a="1"/>
  <c r="CQ409" i="21" s="1"/>
  <c r="CQ402" i="21" a="1"/>
  <c r="CQ402" i="21" s="1"/>
  <c r="CQ408" i="21" a="1"/>
  <c r="CQ408" i="21" s="1"/>
  <c r="CQ355" i="21" a="1"/>
  <c r="CQ355" i="21" s="1"/>
  <c r="CQ348" i="21" a="1"/>
  <c r="CQ348" i="21" s="1"/>
  <c r="CQ403" i="21" a="1"/>
  <c r="CQ403" i="21" s="1"/>
  <c r="CQ354" i="21" a="1"/>
  <c r="CQ354" i="21" s="1"/>
  <c r="CQ347" i="21" a="1"/>
  <c r="CQ347" i="21" s="1"/>
  <c r="CQ353" i="21" a="1"/>
  <c r="CQ353" i="21" s="1"/>
  <c r="CQ346" i="21" a="1"/>
  <c r="CQ346" i="21" s="1"/>
  <c r="CQ352" i="21" a="1"/>
  <c r="CQ352" i="21" s="1"/>
  <c r="CQ351" i="21" a="1"/>
  <c r="CQ351" i="21" s="1"/>
  <c r="CQ298" i="21" a="1"/>
  <c r="CQ298" i="21" s="1"/>
  <c r="CQ305" i="21" a="1"/>
  <c r="CQ305" i="21" s="1"/>
  <c r="CQ297" i="21" a="1"/>
  <c r="CQ297" i="21" s="1"/>
  <c r="CQ350" i="21" a="1"/>
  <c r="CQ350" i="21" s="1"/>
  <c r="CQ304" i="21" a="1"/>
  <c r="CQ304" i="21" s="1"/>
  <c r="CQ349" i="21" a="1"/>
  <c r="CQ349" i="21" s="1"/>
  <c r="CQ303" i="21" a="1"/>
  <c r="CQ303" i="21" s="1"/>
  <c r="CQ410" i="21" a="1"/>
  <c r="CQ410" i="21" s="1"/>
  <c r="CQ301" i="21" a="1"/>
  <c r="CQ301" i="21" s="1"/>
  <c r="CQ306" i="21" a="1"/>
  <c r="CQ306" i="21" s="1"/>
  <c r="CQ201" i="21" a="1"/>
  <c r="CQ201" i="21" s="1"/>
  <c r="CQ194" i="21" a="1"/>
  <c r="CQ194" i="21" s="1"/>
  <c r="CQ302" i="21" a="1"/>
  <c r="CQ302" i="21" s="1"/>
  <c r="CQ246" i="21" a="1"/>
  <c r="CQ246" i="21" s="1"/>
  <c r="CQ200" i="21" a="1"/>
  <c r="CQ200" i="21" s="1"/>
  <c r="CQ300" i="21" a="1"/>
  <c r="CQ300" i="21" s="1"/>
  <c r="CQ245" i="21" a="1"/>
  <c r="CQ245" i="21" s="1"/>
  <c r="CQ199" i="21" a="1"/>
  <c r="CQ199" i="21" s="1"/>
  <c r="CQ193" i="21" a="1"/>
  <c r="CQ193" i="21" s="1"/>
  <c r="CQ299" i="21" a="1"/>
  <c r="CQ299" i="21" s="1"/>
  <c r="CQ244" i="21" a="1"/>
  <c r="CQ244" i="21" s="1"/>
  <c r="CQ198" i="21" a="1"/>
  <c r="CQ198" i="21" s="1"/>
  <c r="CQ192" i="21" a="1"/>
  <c r="CQ192" i="21" s="1"/>
  <c r="CQ249" i="21" a="1"/>
  <c r="CQ249" i="21" s="1"/>
  <c r="CQ242" i="21" a="1"/>
  <c r="CQ242" i="21" s="1"/>
  <c r="CQ197" i="21" a="1"/>
  <c r="CQ197" i="21" s="1"/>
  <c r="CQ248" i="21" a="1"/>
  <c r="CQ248" i="21" s="1"/>
  <c r="CQ247" i="21" a="1"/>
  <c r="CQ247" i="21" s="1"/>
  <c r="CQ196" i="21" a="1"/>
  <c r="CQ196" i="21" s="1"/>
  <c r="CQ145" i="21" a="1"/>
  <c r="CQ145" i="21" s="1"/>
  <c r="CQ243" i="21" a="1"/>
  <c r="CQ243" i="21" s="1"/>
  <c r="CQ195" i="21" a="1"/>
  <c r="CQ195" i="21" s="1"/>
  <c r="CQ144" i="21" a="1"/>
  <c r="CQ144" i="21" s="1"/>
  <c r="CQ137" i="21" a="1"/>
  <c r="CQ137" i="21" s="1"/>
  <c r="CQ241" i="21" a="1"/>
  <c r="CQ241" i="21" s="1"/>
  <c r="CQ168" i="21"/>
  <c r="CQ170" i="21"/>
  <c r="CQ143" i="21" a="1"/>
  <c r="CQ143" i="21" s="1"/>
  <c r="CQ136" i="21" a="1"/>
  <c r="CQ136" i="21" s="1"/>
  <c r="CQ142" i="21" a="1"/>
  <c r="CQ142" i="21" s="1"/>
  <c r="CQ140" i="21" a="1"/>
  <c r="CQ140" i="21" s="1"/>
  <c r="CQ138" i="21" a="1"/>
  <c r="CQ138" i="21" s="1"/>
  <c r="CQ95" i="21" a="1"/>
  <c r="CQ95" i="21" s="1"/>
  <c r="CQ37" i="21" a="1"/>
  <c r="CQ37" i="21" s="1"/>
  <c r="CQ31" i="21" a="1"/>
  <c r="CQ31" i="21" s="1"/>
  <c r="CQ94" i="21" a="1"/>
  <c r="CQ94" i="21" s="1"/>
  <c r="CQ89" i="21" a="1"/>
  <c r="CQ89" i="21" s="1"/>
  <c r="CQ250" i="21" a="1"/>
  <c r="CQ250" i="21" s="1"/>
  <c r="CQ171" i="21"/>
  <c r="CQ88" i="21" a="1"/>
  <c r="CQ88" i="21" s="1"/>
  <c r="CQ36" i="21" a="1"/>
  <c r="CQ36" i="21" s="1"/>
  <c r="CQ93" i="21" a="1"/>
  <c r="CQ93" i="21" s="1"/>
  <c r="CQ87" i="21" a="1"/>
  <c r="CQ87" i="21" s="1"/>
  <c r="CQ35" i="21" a="1"/>
  <c r="CQ35" i="21" s="1"/>
  <c r="CQ167" i="21"/>
  <c r="CQ92" i="21" a="1"/>
  <c r="CQ92" i="21" s="1"/>
  <c r="CQ34" i="21" a="1"/>
  <c r="CQ34" i="21" s="1"/>
  <c r="CQ40" i="21" a="1"/>
  <c r="CQ40" i="21" s="1"/>
  <c r="CQ33" i="21" a="1"/>
  <c r="CQ33" i="21" s="1"/>
  <c r="CQ141" i="21" a="1"/>
  <c r="CQ141" i="21" s="1"/>
  <c r="CQ91" i="21" a="1"/>
  <c r="CQ91" i="21" s="1"/>
  <c r="CQ39" i="21" a="1"/>
  <c r="CQ39" i="21" s="1"/>
  <c r="CQ32" i="21" a="1"/>
  <c r="CQ32" i="21" s="1"/>
  <c r="CQ139" i="21" a="1"/>
  <c r="CQ139" i="21" s="1"/>
  <c r="CQ96" i="21" a="1"/>
  <c r="CQ96" i="21" s="1"/>
  <c r="CQ90" i="21" a="1"/>
  <c r="CQ90" i="21" s="1"/>
  <c r="CQ169" i="21"/>
  <c r="CQ38" i="21" a="1"/>
  <c r="CQ38" i="21" s="1"/>
  <c r="CQ210" i="21"/>
  <c r="CQ486" i="21"/>
  <c r="CQ525" i="21"/>
  <c r="CQ276" i="21"/>
  <c r="CQ420" i="21"/>
  <c r="CQ315" i="21"/>
  <c r="CQ105" i="21"/>
  <c r="CQ381" i="21"/>
  <c r="CQ66" i="21"/>
  <c r="CQ52" i="21" a="1"/>
  <c r="CQ52" i="21" s="1"/>
  <c r="CQ367" i="21" a="1"/>
  <c r="CQ367" i="21" s="1"/>
  <c r="CQ157" i="21" a="1"/>
  <c r="CQ157" i="21" s="1"/>
  <c r="CQ262" i="21" a="1"/>
  <c r="CQ262" i="21" s="1"/>
  <c r="CQ156" i="21" a="1"/>
  <c r="CQ156" i="21" s="1"/>
  <c r="CQ472" i="21" a="1"/>
  <c r="CQ472" i="21" s="1"/>
  <c r="CQ366" i="21" a="1"/>
  <c r="CQ366" i="21" s="1"/>
  <c r="CQ470" i="21" a="1"/>
  <c r="CQ470" i="21" s="1"/>
  <c r="CQ261" i="21" a="1"/>
  <c r="CQ261" i="21" s="1"/>
  <c r="CQ260" i="21" a="1"/>
  <c r="CQ260" i="21" s="1"/>
  <c r="CQ471" i="21" a="1"/>
  <c r="CQ471" i="21" s="1"/>
  <c r="CQ50" i="21" a="1"/>
  <c r="CQ50" i="21" s="1"/>
  <c r="CQ365" i="21" a="1"/>
  <c r="CQ365" i="21" s="1"/>
  <c r="CQ51" i="21" a="1"/>
  <c r="CQ51" i="21" s="1"/>
  <c r="CQ103" i="21"/>
  <c r="CQ62" i="21"/>
  <c r="CQ102" i="21"/>
  <c r="CQ101" i="21"/>
  <c r="CQ65" i="21"/>
  <c r="CQ64" i="21"/>
  <c r="CQ63" i="21"/>
  <c r="CQ104" i="21"/>
  <c r="CR22" i="21"/>
  <c r="CR367" i="21" s="1" a="1"/>
  <c r="CR367" i="21" s="1"/>
  <c r="CI80" i="23"/>
  <c r="CI68" i="23"/>
  <c r="CI92" i="23"/>
  <c r="CQ535" i="21"/>
  <c r="CQ114" i="21"/>
  <c r="CQ116" i="21"/>
  <c r="CQ220" i="21"/>
  <c r="CQ221" i="21"/>
  <c r="CQ309" i="21"/>
  <c r="CQ219" i="21"/>
  <c r="CQ115" i="21"/>
  <c r="CQ324" i="21"/>
  <c r="CQ430" i="21"/>
  <c r="CQ536" i="21"/>
  <c r="CQ325" i="21"/>
  <c r="CQ534" i="21"/>
  <c r="CR14" i="21"/>
  <c r="CT90" i="23"/>
  <c r="CT66" i="23"/>
  <c r="CT78" i="23"/>
  <c r="CT54" i="23"/>
  <c r="CT42" i="23"/>
  <c r="CQ203" i="21"/>
  <c r="CQ414" i="21"/>
  <c r="CQ519" i="21"/>
  <c r="CQ99" i="21"/>
  <c r="CQ204" i="21"/>
  <c r="CQ326" i="21"/>
  <c r="CQ431" i="21"/>
  <c r="CQ429" i="21"/>
  <c r="CF56" i="23"/>
  <c r="CG69" i="23"/>
  <c r="CG93" i="23"/>
  <c r="CF44" i="23"/>
  <c r="CF162" i="21"/>
  <c r="CH57" i="23" s="1"/>
  <c r="CF176" i="21"/>
  <c r="CH58" i="23" s="1"/>
  <c r="CF281" i="21"/>
  <c r="CH70" i="23" s="1"/>
  <c r="CF386" i="21"/>
  <c r="CH82" i="23" s="1"/>
  <c r="CF491" i="21"/>
  <c r="CH94" i="23" s="1"/>
  <c r="CF477" i="21"/>
  <c r="CH93" i="23" s="1"/>
  <c r="CH465" i="21"/>
  <c r="CG488" i="21"/>
  <c r="CG474" i="21"/>
  <c r="CO462" i="21"/>
  <c r="CF445" i="21"/>
  <c r="CH87" i="23" s="1"/>
  <c r="CF372" i="21"/>
  <c r="CH81" i="23" s="1"/>
  <c r="CG383" i="21"/>
  <c r="CH360" i="21"/>
  <c r="CG369" i="21"/>
  <c r="CO357" i="21"/>
  <c r="CF340" i="21"/>
  <c r="CH75" i="23" s="1"/>
  <c r="CF267" i="21"/>
  <c r="CH69" i="23" s="1"/>
  <c r="CH255" i="21"/>
  <c r="CG278" i="21"/>
  <c r="CG264" i="21"/>
  <c r="CO252" i="21"/>
  <c r="CE150" i="21"/>
  <c r="CF235" i="21"/>
  <c r="CH63" i="23" s="1"/>
  <c r="CG159" i="21"/>
  <c r="CG173" i="21"/>
  <c r="CF57" i="21"/>
  <c r="CH45" i="23" s="1"/>
  <c r="CF71" i="21"/>
  <c r="CH46" i="23" s="1"/>
  <c r="CE45" i="21"/>
  <c r="CS13" i="21"/>
  <c r="CG119" i="21"/>
  <c r="CI52" i="23" s="1"/>
  <c r="CG434" i="21"/>
  <c r="CI88" i="23" s="1"/>
  <c r="CG539" i="21"/>
  <c r="CI100" i="23" s="1"/>
  <c r="CG224" i="21"/>
  <c r="CI64" i="23" s="1"/>
  <c r="CG329" i="21"/>
  <c r="CI76" i="23" s="1"/>
  <c r="CP537" i="21"/>
  <c r="CP327" i="21"/>
  <c r="CP117" i="21"/>
  <c r="CP432" i="21"/>
  <c r="CP222" i="21"/>
  <c r="CH428" i="21"/>
  <c r="CH323" i="21"/>
  <c r="CH113" i="21"/>
  <c r="CH218" i="21"/>
  <c r="CH533" i="21"/>
  <c r="CH314" i="21"/>
  <c r="CH313" i="21"/>
  <c r="CH208" i="21"/>
  <c r="CH207" i="21"/>
  <c r="CH312" i="21"/>
  <c r="CH311" i="21"/>
  <c r="CH209" i="21"/>
  <c r="CH206" i="21"/>
  <c r="CG68" i="21"/>
  <c r="CH98" i="21"/>
  <c r="CH413" i="21"/>
  <c r="CH518" i="21"/>
  <c r="CH308" i="21"/>
  <c r="CH317" i="21"/>
  <c r="CH527" i="21"/>
  <c r="CH212" i="21"/>
  <c r="CH422" i="21"/>
  <c r="CH107" i="21"/>
  <c r="CH524" i="21"/>
  <c r="CH522" i="21"/>
  <c r="CH523" i="21"/>
  <c r="CH521" i="21"/>
  <c r="CH416" i="21"/>
  <c r="CH418" i="21"/>
  <c r="CH419" i="21"/>
  <c r="CH417" i="21"/>
  <c r="CG529" i="21"/>
  <c r="CG319" i="21"/>
  <c r="CG424" i="21"/>
  <c r="CG214" i="21"/>
  <c r="CG109" i="21"/>
  <c r="CG130" i="21" s="1"/>
  <c r="CI51" i="23" s="1"/>
  <c r="CH483" i="21"/>
  <c r="CH485" i="21"/>
  <c r="CH484" i="21"/>
  <c r="CH378" i="21"/>
  <c r="CH273" i="21"/>
  <c r="CH380" i="21"/>
  <c r="CH275" i="21"/>
  <c r="CH377" i="21"/>
  <c r="CH272" i="21"/>
  <c r="CH482" i="21"/>
  <c r="CH379" i="21"/>
  <c r="CH274" i="21"/>
  <c r="CF147" i="21"/>
  <c r="CF42" i="21"/>
  <c r="CG54" i="21"/>
  <c r="CR516" i="21" l="1" a="1"/>
  <c r="CR516" i="21" s="1"/>
  <c r="CR509" i="21" a="1"/>
  <c r="CR509" i="21" s="1"/>
  <c r="CR515" i="21" a="1"/>
  <c r="CR515" i="21" s="1"/>
  <c r="CR508" i="21" a="1"/>
  <c r="CR508" i="21" s="1"/>
  <c r="CR514" i="21" a="1"/>
  <c r="CR514" i="21" s="1"/>
  <c r="CR507" i="21" a="1"/>
  <c r="CR507" i="21" s="1"/>
  <c r="CR513" i="21" a="1"/>
  <c r="CR513" i="21" s="1"/>
  <c r="CR512" i="21" a="1"/>
  <c r="CR512" i="21" s="1"/>
  <c r="CR511" i="21" a="1"/>
  <c r="CR511" i="21" s="1"/>
  <c r="CR510" i="21" a="1"/>
  <c r="CR510" i="21" s="1"/>
  <c r="CR460" i="21" a="1"/>
  <c r="CR460" i="21" s="1"/>
  <c r="CR455" i="21" a="1"/>
  <c r="CR455" i="21" s="1"/>
  <c r="CR453" i="21" a="1"/>
  <c r="CR453" i="21" s="1"/>
  <c r="CR459" i="21" a="1"/>
  <c r="CR459" i="21" s="1"/>
  <c r="CR452" i="21" a="1"/>
  <c r="CR452" i="21" s="1"/>
  <c r="CR458" i="21" a="1"/>
  <c r="CR458" i="21" s="1"/>
  <c r="CR451" i="21" a="1"/>
  <c r="CR451" i="21" s="1"/>
  <c r="CR456" i="21" a="1"/>
  <c r="CR456" i="21" s="1"/>
  <c r="CR454" i="21" a="1"/>
  <c r="CR454" i="21" s="1"/>
  <c r="CR457" i="21" a="1"/>
  <c r="CR457" i="21" s="1"/>
  <c r="CR411" i="21" a="1"/>
  <c r="CR411" i="21" s="1"/>
  <c r="CR403" i="21" a="1"/>
  <c r="CR403" i="21" s="1"/>
  <c r="CR410" i="21" a="1"/>
  <c r="CR410" i="21" s="1"/>
  <c r="CR402" i="21" a="1"/>
  <c r="CR402" i="21" s="1"/>
  <c r="CR409" i="21" a="1"/>
  <c r="CR409" i="21" s="1"/>
  <c r="CR408" i="21" a="1"/>
  <c r="CR408" i="21" s="1"/>
  <c r="CR406" i="21" a="1"/>
  <c r="CR406" i="21" s="1"/>
  <c r="CR353" i="21" a="1"/>
  <c r="CR353" i="21" s="1"/>
  <c r="CR352" i="21" a="1"/>
  <c r="CR352" i="21" s="1"/>
  <c r="CR351" i="21" a="1"/>
  <c r="CR351" i="21" s="1"/>
  <c r="CR407" i="21" a="1"/>
  <c r="CR407" i="21" s="1"/>
  <c r="CR350" i="21" a="1"/>
  <c r="CR350" i="21" s="1"/>
  <c r="CR405" i="21" a="1"/>
  <c r="CR405" i="21" s="1"/>
  <c r="CR404" i="21" a="1"/>
  <c r="CR404" i="21" s="1"/>
  <c r="CR348" i="21" a="1"/>
  <c r="CR348" i="21" s="1"/>
  <c r="CR347" i="21" a="1"/>
  <c r="CR347" i="21" s="1"/>
  <c r="CR346" i="21" a="1"/>
  <c r="CR346" i="21" s="1"/>
  <c r="CR302" i="21" a="1"/>
  <c r="CR302" i="21" s="1"/>
  <c r="CR301" i="21" a="1"/>
  <c r="CR301" i="21" s="1"/>
  <c r="CR300" i="21" a="1"/>
  <c r="CR300" i="21" s="1"/>
  <c r="CR355" i="21" a="1"/>
  <c r="CR355" i="21" s="1"/>
  <c r="CR354" i="21" a="1"/>
  <c r="CR354" i="21" s="1"/>
  <c r="CR305" i="21" a="1"/>
  <c r="CR305" i="21" s="1"/>
  <c r="CR298" i="21" a="1"/>
  <c r="CR298" i="21" s="1"/>
  <c r="CR297" i="21" a="1"/>
  <c r="CR297" i="21" s="1"/>
  <c r="CR250" i="21" a="1"/>
  <c r="CR250" i="21" s="1"/>
  <c r="CR244" i="21" a="1"/>
  <c r="CR244" i="21" s="1"/>
  <c r="CR198" i="21" a="1"/>
  <c r="CR198" i="21" s="1"/>
  <c r="CR249" i="21" a="1"/>
  <c r="CR249" i="21" s="1"/>
  <c r="CR243" i="21" a="1"/>
  <c r="CR243" i="21" s="1"/>
  <c r="CR197" i="21" a="1"/>
  <c r="CR197" i="21" s="1"/>
  <c r="CR349" i="21" a="1"/>
  <c r="CR349" i="21" s="1"/>
  <c r="CR242" i="21" a="1"/>
  <c r="CR242" i="21" s="1"/>
  <c r="CR196" i="21" a="1"/>
  <c r="CR196" i="21" s="1"/>
  <c r="CR306" i="21" a="1"/>
  <c r="CR306" i="21" s="1"/>
  <c r="CR248" i="21" a="1"/>
  <c r="CR248" i="21" s="1"/>
  <c r="CR241" i="21" a="1"/>
  <c r="CR241" i="21" s="1"/>
  <c r="CR195" i="21" a="1"/>
  <c r="CR195" i="21" s="1"/>
  <c r="CR304" i="21" a="1"/>
  <c r="CR304" i="21" s="1"/>
  <c r="CR303" i="21" a="1"/>
  <c r="CR303" i="21" s="1"/>
  <c r="CR246" i="21" a="1"/>
  <c r="CR246" i="21" s="1"/>
  <c r="CR201" i="21" a="1"/>
  <c r="CR201" i="21" s="1"/>
  <c r="CR193" i="21" a="1"/>
  <c r="CR193" i="21" s="1"/>
  <c r="CR142" i="21" a="1"/>
  <c r="CR142" i="21" s="1"/>
  <c r="CR299" i="21" a="1"/>
  <c r="CR299" i="21" s="1"/>
  <c r="CR141" i="21" a="1"/>
  <c r="CR141" i="21" s="1"/>
  <c r="CR200" i="21" a="1"/>
  <c r="CR200" i="21" s="1"/>
  <c r="CR140" i="21" a="1"/>
  <c r="CR140" i="21" s="1"/>
  <c r="CR247" i="21" a="1"/>
  <c r="CR247" i="21" s="1"/>
  <c r="CR199" i="21" a="1"/>
  <c r="CR199" i="21" s="1"/>
  <c r="CR168" i="21"/>
  <c r="CR170" i="21"/>
  <c r="CR139" i="21" a="1"/>
  <c r="CR139" i="21" s="1"/>
  <c r="CR245" i="21" a="1"/>
  <c r="CR245" i="21" s="1"/>
  <c r="CR194" i="21" a="1"/>
  <c r="CR194" i="21" s="1"/>
  <c r="CR192" i="21" a="1"/>
  <c r="CR192" i="21" s="1"/>
  <c r="CR144" i="21" a="1"/>
  <c r="CR144" i="21" s="1"/>
  <c r="CR138" i="21" a="1"/>
  <c r="CR138" i="21" s="1"/>
  <c r="CR169" i="21"/>
  <c r="CR145" i="21" a="1"/>
  <c r="CR145" i="21" s="1"/>
  <c r="CR35" i="21" a="1"/>
  <c r="CR35" i="21" s="1"/>
  <c r="CR91" i="21" a="1"/>
  <c r="CR91" i="21" s="1"/>
  <c r="CR34" i="21" a="1"/>
  <c r="CR34" i="21" s="1"/>
  <c r="CR143" i="21" a="1"/>
  <c r="CR143" i="21" s="1"/>
  <c r="CR96" i="21" a="1"/>
  <c r="CR96" i="21" s="1"/>
  <c r="CR90" i="21" a="1"/>
  <c r="CR90" i="21" s="1"/>
  <c r="CR33" i="21" a="1"/>
  <c r="CR33" i="21" s="1"/>
  <c r="CR171" i="21"/>
  <c r="CR89" i="21" a="1"/>
  <c r="CR89" i="21" s="1"/>
  <c r="CR40" i="21" a="1"/>
  <c r="CR40" i="21" s="1"/>
  <c r="CR32" i="21" a="1"/>
  <c r="CR32" i="21" s="1"/>
  <c r="CR38" i="21" a="1"/>
  <c r="CR38" i="21" s="1"/>
  <c r="CR137" i="21" a="1"/>
  <c r="CR137" i="21" s="1"/>
  <c r="CR95" i="21" a="1"/>
  <c r="CR95" i="21" s="1"/>
  <c r="CR88" i="21" a="1"/>
  <c r="CR88" i="21" s="1"/>
  <c r="CR39" i="21" a="1"/>
  <c r="CR39" i="21" s="1"/>
  <c r="CR31" i="21" a="1"/>
  <c r="CR31" i="21" s="1"/>
  <c r="CR167" i="21"/>
  <c r="CR136" i="21" a="1"/>
  <c r="CR136" i="21" s="1"/>
  <c r="CR94" i="21" a="1"/>
  <c r="CR94" i="21" s="1"/>
  <c r="CR93" i="21" a="1"/>
  <c r="CR93" i="21" s="1"/>
  <c r="CR87" i="21" a="1"/>
  <c r="CR87" i="21" s="1"/>
  <c r="CR37" i="21" a="1"/>
  <c r="CR37" i="21" s="1"/>
  <c r="CR92" i="21" a="1"/>
  <c r="CR92" i="21" s="1"/>
  <c r="CR36" i="21" a="1"/>
  <c r="CR36" i="21" s="1"/>
  <c r="CR66" i="21"/>
  <c r="CR105" i="21"/>
  <c r="CR381" i="21"/>
  <c r="CR486" i="21"/>
  <c r="CR420" i="21"/>
  <c r="CR315" i="21"/>
  <c r="CR210" i="21"/>
  <c r="CR276" i="21"/>
  <c r="CR525" i="21"/>
  <c r="CR51" i="21" a="1"/>
  <c r="CR51" i="21" s="1"/>
  <c r="CR471" i="21" a="1"/>
  <c r="CR471" i="21" s="1"/>
  <c r="CR52" i="21" a="1"/>
  <c r="CR52" i="21" s="1"/>
  <c r="CR365" i="21" a="1"/>
  <c r="CR365" i="21" s="1"/>
  <c r="CR260" i="21" a="1"/>
  <c r="CR260" i="21" s="1"/>
  <c r="CR472" i="21" a="1"/>
  <c r="CR472" i="21" s="1"/>
  <c r="CR156" i="21" a="1"/>
  <c r="CR156" i="21" s="1"/>
  <c r="CR470" i="21" a="1"/>
  <c r="CR470" i="21" s="1"/>
  <c r="CR366" i="21" a="1"/>
  <c r="CR366" i="21" s="1"/>
  <c r="CR157" i="21" a="1"/>
  <c r="CR157" i="21" s="1"/>
  <c r="CR261" i="21" a="1"/>
  <c r="CR261" i="21" s="1"/>
  <c r="CR50" i="21" a="1"/>
  <c r="CR50" i="21" s="1"/>
  <c r="CR262" i="21" a="1"/>
  <c r="CR262" i="21" s="1"/>
  <c r="CR155" i="21" a="1"/>
  <c r="CR155" i="21" s="1"/>
  <c r="CR104" i="21"/>
  <c r="CR63" i="21"/>
  <c r="CR103" i="21"/>
  <c r="CR62" i="21"/>
  <c r="CR102" i="21"/>
  <c r="CR101" i="21"/>
  <c r="CR65" i="21"/>
  <c r="CR64" i="21"/>
  <c r="CS22" i="21"/>
  <c r="CS470" i="21" s="1" a="1"/>
  <c r="CS470" i="21" s="1"/>
  <c r="CJ68" i="23"/>
  <c r="CJ92" i="23"/>
  <c r="CJ80" i="23"/>
  <c r="CR219" i="21"/>
  <c r="CR519" i="21"/>
  <c r="CR115" i="21"/>
  <c r="CR535" i="21"/>
  <c r="CR429" i="21"/>
  <c r="CR326" i="21"/>
  <c r="CR116" i="21"/>
  <c r="CR430" i="21"/>
  <c r="CR114" i="21"/>
  <c r="CR324" i="21"/>
  <c r="CR220" i="21"/>
  <c r="CR536" i="21"/>
  <c r="CR431" i="21"/>
  <c r="CR221" i="21"/>
  <c r="CR534" i="21"/>
  <c r="CR325" i="21"/>
  <c r="CR309" i="21"/>
  <c r="CS14" i="21"/>
  <c r="CU66" i="23"/>
  <c r="CU54" i="23"/>
  <c r="CU78" i="23"/>
  <c r="CU90" i="23"/>
  <c r="CU42" i="23"/>
  <c r="CR203" i="21"/>
  <c r="CR99" i="21"/>
  <c r="CR204" i="21"/>
  <c r="CR414" i="21"/>
  <c r="CG56" i="23"/>
  <c r="CG44" i="23"/>
  <c r="CG386" i="21"/>
  <c r="CI82" i="23" s="1"/>
  <c r="CG176" i="21"/>
  <c r="CI58" i="23" s="1"/>
  <c r="CG162" i="21"/>
  <c r="CI57" i="23" s="1"/>
  <c r="CG281" i="21"/>
  <c r="CI70" i="23" s="1"/>
  <c r="CG491" i="21"/>
  <c r="CI94" i="23" s="1"/>
  <c r="CG550" i="21"/>
  <c r="CI99" i="23" s="1"/>
  <c r="CG477" i="21"/>
  <c r="CH488" i="21"/>
  <c r="CI465" i="21"/>
  <c r="CH474" i="21"/>
  <c r="CP462" i="21"/>
  <c r="CG372" i="21"/>
  <c r="CG445" i="21"/>
  <c r="CI87" i="23" s="1"/>
  <c r="CH383" i="21"/>
  <c r="CI360" i="21"/>
  <c r="CH369" i="21"/>
  <c r="CP357" i="21"/>
  <c r="CG267" i="21"/>
  <c r="CG340" i="21"/>
  <c r="CI75" i="23" s="1"/>
  <c r="CI255" i="21"/>
  <c r="CH278" i="21"/>
  <c r="CH264" i="21"/>
  <c r="CP252" i="21"/>
  <c r="CG235" i="21"/>
  <c r="CI63" i="23" s="1"/>
  <c r="CF150" i="21"/>
  <c r="CH173" i="21"/>
  <c r="CH159" i="21"/>
  <c r="CG71" i="21"/>
  <c r="CI46" i="23" s="1"/>
  <c r="CG57" i="21"/>
  <c r="CI45" i="23" s="1"/>
  <c r="CF45" i="21"/>
  <c r="CT13" i="21"/>
  <c r="CH119" i="21"/>
  <c r="CJ52" i="23" s="1"/>
  <c r="CH539" i="21"/>
  <c r="CJ100" i="23" s="1"/>
  <c r="CH224" i="21"/>
  <c r="CJ64" i="23" s="1"/>
  <c r="CH434" i="21"/>
  <c r="CJ88" i="23" s="1"/>
  <c r="CQ537" i="21"/>
  <c r="CQ327" i="21"/>
  <c r="CQ117" i="21"/>
  <c r="CQ432" i="21"/>
  <c r="CQ222" i="21"/>
  <c r="CI218" i="21"/>
  <c r="CI533" i="21"/>
  <c r="CI428" i="21"/>
  <c r="CI323" i="21"/>
  <c r="CI113" i="21"/>
  <c r="CH68" i="21"/>
  <c r="CI314" i="21"/>
  <c r="CI313" i="21"/>
  <c r="CI207" i="21"/>
  <c r="CI312" i="21"/>
  <c r="CI209" i="21"/>
  <c r="CI311" i="21"/>
  <c r="CI208" i="21"/>
  <c r="CI206" i="21"/>
  <c r="CI98" i="21"/>
  <c r="CI413" i="21"/>
  <c r="CI308" i="21"/>
  <c r="CI518" i="21"/>
  <c r="CH329" i="21"/>
  <c r="CJ76" i="23" s="1"/>
  <c r="CI212" i="21"/>
  <c r="CI422" i="21"/>
  <c r="CI527" i="21"/>
  <c r="CI107" i="21"/>
  <c r="CI317" i="21"/>
  <c r="CI522" i="21"/>
  <c r="CI524" i="21"/>
  <c r="CI521" i="21"/>
  <c r="CI523" i="21"/>
  <c r="CI418" i="21"/>
  <c r="CI416" i="21"/>
  <c r="CI417" i="21"/>
  <c r="CI419" i="21"/>
  <c r="CH529" i="21"/>
  <c r="CH319" i="21"/>
  <c r="CH424" i="21"/>
  <c r="CH445" i="21" s="1"/>
  <c r="CJ87" i="23" s="1"/>
  <c r="CH214" i="21"/>
  <c r="CH109" i="21"/>
  <c r="CH130" i="21" s="1"/>
  <c r="CJ51" i="23" s="1"/>
  <c r="CI485" i="21"/>
  <c r="CI380" i="21"/>
  <c r="CI275" i="21"/>
  <c r="CI378" i="21"/>
  <c r="CI377" i="21"/>
  <c r="CI272" i="21"/>
  <c r="CI484" i="21"/>
  <c r="CI482" i="21"/>
  <c r="CI379" i="21"/>
  <c r="CI274" i="21"/>
  <c r="CI273" i="21"/>
  <c r="CI483" i="21"/>
  <c r="CG147" i="21"/>
  <c r="CG42" i="21"/>
  <c r="CH54" i="21"/>
  <c r="CS514" i="21" l="1" a="1"/>
  <c r="CS514" i="21" s="1"/>
  <c r="CS513" i="21" a="1"/>
  <c r="CS513" i="21" s="1"/>
  <c r="CS512" i="21" a="1"/>
  <c r="CS512" i="21" s="1"/>
  <c r="CS511" i="21" a="1"/>
  <c r="CS511" i="21" s="1"/>
  <c r="CS510" i="21" a="1"/>
  <c r="CS510" i="21" s="1"/>
  <c r="CS509" i="21" a="1"/>
  <c r="CS509" i="21" s="1"/>
  <c r="CS516" i="21" a="1"/>
  <c r="CS516" i="21" s="1"/>
  <c r="CS508" i="21" a="1"/>
  <c r="CS508" i="21" s="1"/>
  <c r="CS507" i="21" a="1"/>
  <c r="CS507" i="21" s="1"/>
  <c r="CS457" i="21" a="1"/>
  <c r="CS457" i="21" s="1"/>
  <c r="CS455" i="21" a="1"/>
  <c r="CS455" i="21" s="1"/>
  <c r="CS454" i="21" a="1"/>
  <c r="CS454" i="21" s="1"/>
  <c r="CS460" i="21" a="1"/>
  <c r="CS460" i="21" s="1"/>
  <c r="CS452" i="21" a="1"/>
  <c r="CS452" i="21" s="1"/>
  <c r="CS451" i="21" a="1"/>
  <c r="CS451" i="21" s="1"/>
  <c r="CS515" i="21" a="1"/>
  <c r="CS515" i="21" s="1"/>
  <c r="CS459" i="21" a="1"/>
  <c r="CS459" i="21" s="1"/>
  <c r="CS458" i="21" a="1"/>
  <c r="CS458" i="21" s="1"/>
  <c r="CS456" i="21" a="1"/>
  <c r="CS456" i="21" s="1"/>
  <c r="CS453" i="21" a="1"/>
  <c r="CS453" i="21" s="1"/>
  <c r="CS409" i="21" a="1"/>
  <c r="CS409" i="21" s="1"/>
  <c r="CS408" i="21" a="1"/>
  <c r="CS408" i="21" s="1"/>
  <c r="CS407" i="21" a="1"/>
  <c r="CS407" i="21" s="1"/>
  <c r="CS406" i="21" a="1"/>
  <c r="CS406" i="21" s="1"/>
  <c r="CS404" i="21" a="1"/>
  <c r="CS404" i="21" s="1"/>
  <c r="CS410" i="21" a="1"/>
  <c r="CS410" i="21" s="1"/>
  <c r="CS405" i="21" a="1"/>
  <c r="CS405" i="21" s="1"/>
  <c r="CS351" i="21" a="1"/>
  <c r="CS351" i="21" s="1"/>
  <c r="CS403" i="21" a="1"/>
  <c r="CS403" i="21" s="1"/>
  <c r="CS350" i="21" a="1"/>
  <c r="CS350" i="21" s="1"/>
  <c r="CS402" i="21" a="1"/>
  <c r="CS402" i="21" s="1"/>
  <c r="CS349" i="21" a="1"/>
  <c r="CS349" i="21" s="1"/>
  <c r="CS348" i="21" a="1"/>
  <c r="CS348" i="21" s="1"/>
  <c r="CS354" i="21" a="1"/>
  <c r="CS354" i="21" s="1"/>
  <c r="CS346" i="21" a="1"/>
  <c r="CS346" i="21" s="1"/>
  <c r="CS355" i="21" a="1"/>
  <c r="CS355" i="21" s="1"/>
  <c r="CS306" i="21" a="1"/>
  <c r="CS306" i="21" s="1"/>
  <c r="CS299" i="21" a="1"/>
  <c r="CS299" i="21" s="1"/>
  <c r="CS353" i="21" a="1"/>
  <c r="CS353" i="21" s="1"/>
  <c r="CS305" i="21" a="1"/>
  <c r="CS305" i="21" s="1"/>
  <c r="CS298" i="21" a="1"/>
  <c r="CS298" i="21" s="1"/>
  <c r="CS352" i="21" a="1"/>
  <c r="CS352" i="21" s="1"/>
  <c r="CS304" i="21" a="1"/>
  <c r="CS304" i="21" s="1"/>
  <c r="CS347" i="21" a="1"/>
  <c r="CS347" i="21" s="1"/>
  <c r="CS303" i="21" a="1"/>
  <c r="CS303" i="21" s="1"/>
  <c r="CS297" i="21" a="1"/>
  <c r="CS297" i="21" s="1"/>
  <c r="CS411" i="21" a="1"/>
  <c r="CS411" i="21" s="1"/>
  <c r="CS302" i="21" a="1"/>
  <c r="CS302" i="21" s="1"/>
  <c r="CS247" i="21" a="1"/>
  <c r="CS247" i="21" s="1"/>
  <c r="CS196" i="21" a="1"/>
  <c r="CS196" i="21" s="1"/>
  <c r="CS301" i="21" a="1"/>
  <c r="CS301" i="21" s="1"/>
  <c r="CS246" i="21" a="1"/>
  <c r="CS246" i="21" s="1"/>
  <c r="CS195" i="21" a="1"/>
  <c r="CS195" i="21" s="1"/>
  <c r="CS300" i="21" a="1"/>
  <c r="CS300" i="21" s="1"/>
  <c r="CS245" i="21" a="1"/>
  <c r="CS245" i="21" s="1"/>
  <c r="CS201" i="21" a="1"/>
  <c r="CS201" i="21" s="1"/>
  <c r="CS194" i="21" a="1"/>
  <c r="CS194" i="21" s="1"/>
  <c r="CS244" i="21" a="1"/>
  <c r="CS244" i="21" s="1"/>
  <c r="CS200" i="21" a="1"/>
  <c r="CS200" i="21" s="1"/>
  <c r="CS193" i="21" a="1"/>
  <c r="CS193" i="21" s="1"/>
  <c r="CS250" i="21" a="1"/>
  <c r="CS250" i="21" s="1"/>
  <c r="CS198" i="21" a="1"/>
  <c r="CS198" i="21" s="1"/>
  <c r="CS248" i="21" a="1"/>
  <c r="CS248" i="21" s="1"/>
  <c r="CS243" i="21" a="1"/>
  <c r="CS243" i="21" s="1"/>
  <c r="CS197" i="21" a="1"/>
  <c r="CS197" i="21" s="1"/>
  <c r="CS167" i="21"/>
  <c r="CS169" i="21"/>
  <c r="CS171" i="21"/>
  <c r="CS139" i="21" a="1"/>
  <c r="CS139" i="21" s="1"/>
  <c r="CS242" i="21" a="1"/>
  <c r="CS242" i="21" s="1"/>
  <c r="CS192" i="21" a="1"/>
  <c r="CS192" i="21" s="1"/>
  <c r="CS145" i="21" a="1"/>
  <c r="CS145" i="21" s="1"/>
  <c r="CS138" i="21" a="1"/>
  <c r="CS138" i="21" s="1"/>
  <c r="CS241" i="21" a="1"/>
  <c r="CS241" i="21" s="1"/>
  <c r="CS137" i="21" a="1"/>
  <c r="CS137" i="21" s="1"/>
  <c r="CS144" i="21" a="1"/>
  <c r="CS144" i="21" s="1"/>
  <c r="CS136" i="21" a="1"/>
  <c r="CS136" i="21" s="1"/>
  <c r="CS142" i="21" a="1"/>
  <c r="CS142" i="21" s="1"/>
  <c r="CS40" i="21" a="1"/>
  <c r="CS40" i="21" s="1"/>
  <c r="CS249" i="21" a="1"/>
  <c r="CS249" i="21" s="1"/>
  <c r="CS93" i="21" a="1"/>
  <c r="CS93" i="21" s="1"/>
  <c r="CS87" i="21" a="1"/>
  <c r="CS87" i="21" s="1"/>
  <c r="CS39" i="21" a="1"/>
  <c r="CS39" i="21" s="1"/>
  <c r="CS32" i="21" a="1"/>
  <c r="CS32" i="21" s="1"/>
  <c r="CS168" i="21"/>
  <c r="CS92" i="21" a="1"/>
  <c r="CS92" i="21" s="1"/>
  <c r="CS38" i="21" a="1"/>
  <c r="CS38" i="21" s="1"/>
  <c r="CS31" i="21" a="1"/>
  <c r="CS31" i="21" s="1"/>
  <c r="CS91" i="21" a="1"/>
  <c r="CS91" i="21" s="1"/>
  <c r="CS37" i="21" a="1"/>
  <c r="CS37" i="21" s="1"/>
  <c r="CS90" i="21" a="1"/>
  <c r="CS90" i="21" s="1"/>
  <c r="CS36" i="21" a="1"/>
  <c r="CS36" i="21" s="1"/>
  <c r="CS199" i="21" a="1"/>
  <c r="CS199" i="21" s="1"/>
  <c r="CS170" i="21"/>
  <c r="CS143" i="21" a="1"/>
  <c r="CS143" i="21" s="1"/>
  <c r="CS96" i="21" a="1"/>
  <c r="CS96" i="21" s="1"/>
  <c r="CS35" i="21" a="1"/>
  <c r="CS35" i="21" s="1"/>
  <c r="CS141" i="21" a="1"/>
  <c r="CS141" i="21" s="1"/>
  <c r="CS95" i="21" a="1"/>
  <c r="CS95" i="21" s="1"/>
  <c r="CS89" i="21" a="1"/>
  <c r="CS89" i="21" s="1"/>
  <c r="CS34" i="21" a="1"/>
  <c r="CS34" i="21" s="1"/>
  <c r="CS140" i="21" a="1"/>
  <c r="CS140" i="21" s="1"/>
  <c r="CS88" i="21" a="1"/>
  <c r="CS88" i="21" s="1"/>
  <c r="CS94" i="21" a="1"/>
  <c r="CS94" i="21" s="1"/>
  <c r="CS33" i="21" a="1"/>
  <c r="CS33" i="21" s="1"/>
  <c r="CS210" i="21"/>
  <c r="CS315" i="21"/>
  <c r="CS525" i="21"/>
  <c r="CS105" i="21"/>
  <c r="CS276" i="21"/>
  <c r="CS420" i="21"/>
  <c r="CS381" i="21"/>
  <c r="CS66" i="21"/>
  <c r="CS486" i="21"/>
  <c r="CS471" i="21" a="1"/>
  <c r="CS471" i="21" s="1"/>
  <c r="CS155" i="21" a="1"/>
  <c r="CS155" i="21" s="1"/>
  <c r="CS365" i="21" a="1"/>
  <c r="CS365" i="21" s="1"/>
  <c r="CS260" i="21" a="1"/>
  <c r="CS260" i="21" s="1"/>
  <c r="CS472" i="21" a="1"/>
  <c r="CS472" i="21" s="1"/>
  <c r="CS156" i="21" a="1"/>
  <c r="CS156" i="21" s="1"/>
  <c r="CS366" i="21" a="1"/>
  <c r="CS366" i="21" s="1"/>
  <c r="CS52" i="21" a="1"/>
  <c r="CS52" i="21" s="1"/>
  <c r="CS261" i="21" a="1"/>
  <c r="CS261" i="21" s="1"/>
  <c r="CS157" i="21" a="1"/>
  <c r="CS157" i="21" s="1"/>
  <c r="CS262" i="21" a="1"/>
  <c r="CS262" i="21" s="1"/>
  <c r="CS50" i="21" a="1"/>
  <c r="CS50" i="21" s="1"/>
  <c r="CS367" i="21" a="1"/>
  <c r="CS367" i="21" s="1"/>
  <c r="CS51" i="21" a="1"/>
  <c r="CS51" i="21" s="1"/>
  <c r="CS219" i="21"/>
  <c r="CS64" i="21"/>
  <c r="CS104" i="21"/>
  <c r="CS63" i="21"/>
  <c r="CS103" i="21"/>
  <c r="CS62" i="21"/>
  <c r="CS102" i="21"/>
  <c r="CS101" i="21"/>
  <c r="CS65" i="21"/>
  <c r="CT22" i="21"/>
  <c r="CT156" i="21" s="1" a="1"/>
  <c r="CT156" i="21" s="1"/>
  <c r="CK68" i="23"/>
  <c r="CK92" i="23"/>
  <c r="CK80" i="23"/>
  <c r="CS221" i="21"/>
  <c r="CS324" i="21"/>
  <c r="CS536" i="21"/>
  <c r="CS116" i="21"/>
  <c r="CS431" i="21"/>
  <c r="CS326" i="21"/>
  <c r="CS114" i="21"/>
  <c r="CS429" i="21"/>
  <c r="CS115" i="21"/>
  <c r="CS535" i="21"/>
  <c r="CS534" i="21"/>
  <c r="CS325" i="21"/>
  <c r="CS430" i="21"/>
  <c r="CS204" i="21"/>
  <c r="CS220" i="21"/>
  <c r="CS99" i="21"/>
  <c r="CS309" i="21"/>
  <c r="CS519" i="21"/>
  <c r="CT14" i="21"/>
  <c r="CV66" i="23"/>
  <c r="CV54" i="23"/>
  <c r="CV78" i="23"/>
  <c r="CV90" i="23"/>
  <c r="CV42" i="23"/>
  <c r="CS414" i="21"/>
  <c r="CS203" i="21"/>
  <c r="CI69" i="23"/>
  <c r="CH56" i="23"/>
  <c r="CI93" i="23"/>
  <c r="CH44" i="23"/>
  <c r="CI81" i="23"/>
  <c r="CH386" i="21"/>
  <c r="CJ82" i="23" s="1"/>
  <c r="CH491" i="21"/>
  <c r="CJ94" i="23" s="1"/>
  <c r="CH176" i="21"/>
  <c r="CJ58" i="23" s="1"/>
  <c r="CH281" i="21"/>
  <c r="CJ70" i="23" s="1"/>
  <c r="CH162" i="21"/>
  <c r="CJ57" i="23" s="1"/>
  <c r="CH550" i="21"/>
  <c r="CJ99" i="23" s="1"/>
  <c r="CH477" i="21"/>
  <c r="CJ93" i="23" s="1"/>
  <c r="CJ465" i="21"/>
  <c r="CI488" i="21"/>
  <c r="CI474" i="21"/>
  <c r="CQ462" i="21"/>
  <c r="CH372" i="21"/>
  <c r="CJ81" i="23" s="1"/>
  <c r="CI383" i="21"/>
  <c r="CJ360" i="21"/>
  <c r="CI369" i="21"/>
  <c r="CQ357" i="21"/>
  <c r="CH340" i="21"/>
  <c r="CJ75" i="23" s="1"/>
  <c r="CH267" i="21"/>
  <c r="CJ255" i="21"/>
  <c r="CI278" i="21"/>
  <c r="CI264" i="21"/>
  <c r="CQ252" i="21"/>
  <c r="CH235" i="21"/>
  <c r="CJ63" i="23" s="1"/>
  <c r="CG150" i="21"/>
  <c r="CI173" i="21"/>
  <c r="CI159" i="21"/>
  <c r="CH57" i="21"/>
  <c r="CJ45" i="23" s="1"/>
  <c r="CH71" i="21"/>
  <c r="CJ46" i="23" s="1"/>
  <c r="CG45" i="21"/>
  <c r="CU13" i="21"/>
  <c r="CI329" i="21"/>
  <c r="CK76" i="23" s="1"/>
  <c r="CI539" i="21"/>
  <c r="CK100" i="23" s="1"/>
  <c r="CI224" i="21"/>
  <c r="CK64" i="23" s="1"/>
  <c r="CR432" i="21"/>
  <c r="CR222" i="21"/>
  <c r="CR537" i="21"/>
  <c r="CR327" i="21"/>
  <c r="CR117" i="21"/>
  <c r="CJ218" i="21"/>
  <c r="CJ113" i="21"/>
  <c r="CJ533" i="21"/>
  <c r="CJ323" i="21"/>
  <c r="CJ428" i="21"/>
  <c r="CJ313" i="21"/>
  <c r="CJ314" i="21"/>
  <c r="CJ312" i="21"/>
  <c r="CJ209" i="21"/>
  <c r="CJ208" i="21"/>
  <c r="CJ207" i="21"/>
  <c r="CJ206" i="21"/>
  <c r="CJ311" i="21"/>
  <c r="CI68" i="21"/>
  <c r="CJ413" i="21"/>
  <c r="CJ518" i="21"/>
  <c r="CJ308" i="21"/>
  <c r="CJ98" i="21"/>
  <c r="CI119" i="21"/>
  <c r="CK52" i="23" s="1"/>
  <c r="CI434" i="21"/>
  <c r="CK88" i="23" s="1"/>
  <c r="CJ212" i="21"/>
  <c r="CJ422" i="21"/>
  <c r="CJ317" i="21"/>
  <c r="CJ527" i="21"/>
  <c r="CJ107" i="21"/>
  <c r="CJ524" i="21"/>
  <c r="CJ521" i="21"/>
  <c r="CJ523" i="21"/>
  <c r="CJ522" i="21"/>
  <c r="CJ418" i="21"/>
  <c r="CJ417" i="21"/>
  <c r="CJ419" i="21"/>
  <c r="CJ416" i="21"/>
  <c r="CI319" i="21"/>
  <c r="CI529" i="21"/>
  <c r="CI550" i="21" s="1"/>
  <c r="CK99" i="23" s="1"/>
  <c r="CI424" i="21"/>
  <c r="CI214" i="21"/>
  <c r="CI109" i="21"/>
  <c r="CI130" i="21" s="1"/>
  <c r="CK51" i="23" s="1"/>
  <c r="CJ485" i="21"/>
  <c r="CJ380" i="21"/>
  <c r="CJ275" i="21"/>
  <c r="CJ377" i="21"/>
  <c r="CJ272" i="21"/>
  <c r="CJ482" i="21"/>
  <c r="CJ379" i="21"/>
  <c r="CJ274" i="21"/>
  <c r="CJ483" i="21"/>
  <c r="CJ484" i="21"/>
  <c r="CJ378" i="21"/>
  <c r="CJ273" i="21"/>
  <c r="CH147" i="21"/>
  <c r="CH42" i="21"/>
  <c r="CI54" i="21"/>
  <c r="CT512" i="21" l="1" a="1"/>
  <c r="CT512" i="21" s="1"/>
  <c r="CT511" i="21" a="1"/>
  <c r="CT511" i="21" s="1"/>
  <c r="CT510" i="21" a="1"/>
  <c r="CT510" i="21" s="1"/>
  <c r="CT516" i="21" a="1"/>
  <c r="CT516" i="21" s="1"/>
  <c r="CT509" i="21" a="1"/>
  <c r="CT509" i="21" s="1"/>
  <c r="CT515" i="21" a="1"/>
  <c r="CT515" i="21" s="1"/>
  <c r="CT508" i="21" a="1"/>
  <c r="CT508" i="21" s="1"/>
  <c r="CT514" i="21" a="1"/>
  <c r="CT514" i="21" s="1"/>
  <c r="CT507" i="21" a="1"/>
  <c r="CT507" i="21" s="1"/>
  <c r="CT454" i="21" a="1"/>
  <c r="CT454" i="21" s="1"/>
  <c r="CT459" i="21" a="1"/>
  <c r="CT459" i="21" s="1"/>
  <c r="CT451" i="21" a="1"/>
  <c r="CT451" i="21" s="1"/>
  <c r="CT453" i="21" a="1"/>
  <c r="CT453" i="21" s="1"/>
  <c r="CT513" i="21" a="1"/>
  <c r="CT513" i="21" s="1"/>
  <c r="CT460" i="21" a="1"/>
  <c r="CT460" i="21" s="1"/>
  <c r="CT458" i="21" a="1"/>
  <c r="CT458" i="21" s="1"/>
  <c r="CT457" i="21" a="1"/>
  <c r="CT457" i="21" s="1"/>
  <c r="CT456" i="21" a="1"/>
  <c r="CT456" i="21" s="1"/>
  <c r="CT455" i="21" a="1"/>
  <c r="CT455" i="21" s="1"/>
  <c r="CT452" i="21" a="1"/>
  <c r="CT452" i="21" s="1"/>
  <c r="CT407" i="21" a="1"/>
  <c r="CT407" i="21" s="1"/>
  <c r="CT406" i="21" a="1"/>
  <c r="CT406" i="21" s="1"/>
  <c r="CT405" i="21" a="1"/>
  <c r="CT405" i="21" s="1"/>
  <c r="CT411" i="21" a="1"/>
  <c r="CT411" i="21" s="1"/>
  <c r="CT404" i="21" a="1"/>
  <c r="CT404" i="21" s="1"/>
  <c r="CT402" i="21" a="1"/>
  <c r="CT402" i="21" s="1"/>
  <c r="CT349" i="21" a="1"/>
  <c r="CT349" i="21" s="1"/>
  <c r="CT355" i="21" a="1"/>
  <c r="CT355" i="21" s="1"/>
  <c r="CT348" i="21" a="1"/>
  <c r="CT348" i="21" s="1"/>
  <c r="CT410" i="21" a="1"/>
  <c r="CT410" i="21" s="1"/>
  <c r="CT354" i="21" a="1"/>
  <c r="CT354" i="21" s="1"/>
  <c r="CT347" i="21" a="1"/>
  <c r="CT347" i="21" s="1"/>
  <c r="CT409" i="21" a="1"/>
  <c r="CT409" i="21" s="1"/>
  <c r="CT346" i="21" a="1"/>
  <c r="CT346" i="21" s="1"/>
  <c r="CT408" i="21" a="1"/>
  <c r="CT408" i="21" s="1"/>
  <c r="CT403" i="21" a="1"/>
  <c r="CT403" i="21" s="1"/>
  <c r="CT352" i="21" a="1"/>
  <c r="CT352" i="21" s="1"/>
  <c r="CT350" i="21" a="1"/>
  <c r="CT350" i="21" s="1"/>
  <c r="CT304" i="21" a="1"/>
  <c r="CT304" i="21" s="1"/>
  <c r="CT303" i="21" a="1"/>
  <c r="CT303" i="21" s="1"/>
  <c r="CT302" i="21" a="1"/>
  <c r="CT302" i="21" s="1"/>
  <c r="CT301" i="21" a="1"/>
  <c r="CT301" i="21" s="1"/>
  <c r="CT353" i="21" a="1"/>
  <c r="CT353" i="21" s="1"/>
  <c r="CT299" i="21" a="1"/>
  <c r="CT299" i="21" s="1"/>
  <c r="CT297" i="21" a="1"/>
  <c r="CT297" i="21" s="1"/>
  <c r="CT245" i="21" a="1"/>
  <c r="CT245" i="21" s="1"/>
  <c r="CT193" i="21" a="1"/>
  <c r="CT193" i="21" s="1"/>
  <c r="CT351" i="21" a="1"/>
  <c r="CT351" i="21" s="1"/>
  <c r="CT244" i="21" a="1"/>
  <c r="CT244" i="21" s="1"/>
  <c r="CT199" i="21" a="1"/>
  <c r="CT199" i="21" s="1"/>
  <c r="CT192" i="21" a="1"/>
  <c r="CT192" i="21" s="1"/>
  <c r="CT243" i="21" a="1"/>
  <c r="CT243" i="21" s="1"/>
  <c r="CT198" i="21" a="1"/>
  <c r="CT198" i="21" s="1"/>
  <c r="CT306" i="21" a="1"/>
  <c r="CT306" i="21" s="1"/>
  <c r="CT250" i="21" a="1"/>
  <c r="CT250" i="21" s="1"/>
  <c r="CT242" i="21" a="1"/>
  <c r="CT242" i="21" s="1"/>
  <c r="CT197" i="21" a="1"/>
  <c r="CT197" i="21" s="1"/>
  <c r="CT305" i="21" a="1"/>
  <c r="CT305" i="21" s="1"/>
  <c r="CT300" i="21" a="1"/>
  <c r="CT300" i="21" s="1"/>
  <c r="CT248" i="21" a="1"/>
  <c r="CT248" i="21" s="1"/>
  <c r="CT298" i="21" a="1"/>
  <c r="CT298" i="21" s="1"/>
  <c r="CT143" i="21" a="1"/>
  <c r="CT143" i="21" s="1"/>
  <c r="CT136" i="21" a="1"/>
  <c r="CT136" i="21" s="1"/>
  <c r="CT201" i="21" a="1"/>
  <c r="CT201" i="21" s="1"/>
  <c r="CT167" i="21"/>
  <c r="CT169" i="21"/>
  <c r="CT171" i="21"/>
  <c r="CT142" i="21" a="1"/>
  <c r="CT142" i="21" s="1"/>
  <c r="CT249" i="21" a="1"/>
  <c r="CT249" i="21" s="1"/>
  <c r="CT200" i="21" a="1"/>
  <c r="CT200" i="21" s="1"/>
  <c r="CT141" i="21" a="1"/>
  <c r="CT141" i="21" s="1"/>
  <c r="CT247" i="21" a="1"/>
  <c r="CT247" i="21" s="1"/>
  <c r="CT196" i="21" a="1"/>
  <c r="CT196" i="21" s="1"/>
  <c r="CT140" i="21" a="1"/>
  <c r="CT140" i="21" s="1"/>
  <c r="CT246" i="21" a="1"/>
  <c r="CT246" i="21" s="1"/>
  <c r="CT195" i="21" a="1"/>
  <c r="CT195" i="21" s="1"/>
  <c r="CT241" i="21" a="1"/>
  <c r="CT241" i="21" s="1"/>
  <c r="CT194" i="21" a="1"/>
  <c r="CT194" i="21" s="1"/>
  <c r="CT168" i="21"/>
  <c r="CT170" i="21"/>
  <c r="CT145" i="21" a="1"/>
  <c r="CT145" i="21" s="1"/>
  <c r="CT139" i="21" a="1"/>
  <c r="CT139" i="21" s="1"/>
  <c r="CT144" i="21" a="1"/>
  <c r="CT144" i="21" s="1"/>
  <c r="CT90" i="21" a="1"/>
  <c r="CT90" i="21" s="1"/>
  <c r="CT38" i="21" a="1"/>
  <c r="CT38" i="21" s="1"/>
  <c r="CT95" i="21" a="1"/>
  <c r="CT95" i="21" s="1"/>
  <c r="CT89" i="21" a="1"/>
  <c r="CT89" i="21" s="1"/>
  <c r="CT37" i="21" a="1"/>
  <c r="CT37" i="21" s="1"/>
  <c r="CT94" i="21" a="1"/>
  <c r="CT94" i="21" s="1"/>
  <c r="CT88" i="21" a="1"/>
  <c r="CT88" i="21" s="1"/>
  <c r="CT36" i="21" a="1"/>
  <c r="CT36" i="21" s="1"/>
  <c r="CT138" i="21" a="1"/>
  <c r="CT138" i="21" s="1"/>
  <c r="CT35" i="21" a="1"/>
  <c r="CT35" i="21" s="1"/>
  <c r="CT137" i="21" a="1"/>
  <c r="CT137" i="21" s="1"/>
  <c r="CT93" i="21" a="1"/>
  <c r="CT93" i="21" s="1"/>
  <c r="CT87" i="21" a="1"/>
  <c r="CT87" i="21" s="1"/>
  <c r="CT34" i="21" a="1"/>
  <c r="CT34" i="21" s="1"/>
  <c r="CT92" i="21" a="1"/>
  <c r="CT92" i="21" s="1"/>
  <c r="CT40" i="21" a="1"/>
  <c r="CT40" i="21" s="1"/>
  <c r="CT33" i="21" a="1"/>
  <c r="CT33" i="21" s="1"/>
  <c r="CT39" i="21" a="1"/>
  <c r="CT39" i="21" s="1"/>
  <c r="CT32" i="21" a="1"/>
  <c r="CT32" i="21" s="1"/>
  <c r="CT31" i="21" a="1"/>
  <c r="CT31" i="21" s="1"/>
  <c r="CT96" i="21" a="1"/>
  <c r="CT96" i="21" s="1"/>
  <c r="CT91" i="21" a="1"/>
  <c r="CT91" i="21" s="1"/>
  <c r="CT276" i="21"/>
  <c r="CT210" i="21"/>
  <c r="CT420" i="21"/>
  <c r="CT66" i="21"/>
  <c r="CT486" i="21"/>
  <c r="CT315" i="21"/>
  <c r="CT105" i="21"/>
  <c r="CT525" i="21"/>
  <c r="CT381" i="21"/>
  <c r="CT155" i="21" a="1"/>
  <c r="CT155" i="21" s="1"/>
  <c r="CT51" i="21" a="1"/>
  <c r="CT51" i="21" s="1"/>
  <c r="CT470" i="21" a="1"/>
  <c r="CT470" i="21" s="1"/>
  <c r="CT365" i="21" a="1"/>
  <c r="CT365" i="21" s="1"/>
  <c r="CT261" i="21" a="1"/>
  <c r="CT261" i="21" s="1"/>
  <c r="CT366" i="21" a="1"/>
  <c r="CT366" i="21" s="1"/>
  <c r="CT472" i="21" a="1"/>
  <c r="CT472" i="21" s="1"/>
  <c r="CT50" i="21" a="1"/>
  <c r="CT50" i="21" s="1"/>
  <c r="CT471" i="21" a="1"/>
  <c r="CT471" i="21" s="1"/>
  <c r="CT157" i="21" a="1"/>
  <c r="CT157" i="21" s="1"/>
  <c r="CT52" i="21" a="1"/>
  <c r="CT52" i="21" s="1"/>
  <c r="CT367" i="21" a="1"/>
  <c r="CT367" i="21" s="1"/>
  <c r="CT260" i="21" a="1"/>
  <c r="CT260" i="21" s="1"/>
  <c r="CT262" i="21" a="1"/>
  <c r="CT262" i="21" s="1"/>
  <c r="CT65" i="21"/>
  <c r="CT64" i="21"/>
  <c r="CT104" i="21"/>
  <c r="CT63" i="21"/>
  <c r="CT103" i="21"/>
  <c r="CT62" i="21"/>
  <c r="CT102" i="21"/>
  <c r="CT101" i="21"/>
  <c r="CU22" i="21"/>
  <c r="CU367" i="21" s="1" a="1"/>
  <c r="CU367" i="21" s="1"/>
  <c r="CL92" i="23"/>
  <c r="CL80" i="23"/>
  <c r="CL68" i="23"/>
  <c r="CT115" i="21"/>
  <c r="CT116" i="21"/>
  <c r="CT220" i="21"/>
  <c r="CT99" i="21"/>
  <c r="CT429" i="21"/>
  <c r="CT324" i="21"/>
  <c r="CT535" i="21"/>
  <c r="CT219" i="21"/>
  <c r="CT114" i="21"/>
  <c r="CT430" i="21"/>
  <c r="CT325" i="21"/>
  <c r="CT536" i="21"/>
  <c r="CT221" i="21"/>
  <c r="CU14" i="21"/>
  <c r="CW78" i="23"/>
  <c r="CW66" i="23"/>
  <c r="CW54" i="23"/>
  <c r="CW90" i="23"/>
  <c r="CW42" i="23"/>
  <c r="CT204" i="21"/>
  <c r="CT519" i="21"/>
  <c r="CT309" i="21"/>
  <c r="CT431" i="21"/>
  <c r="CT414" i="21"/>
  <c r="CT534" i="21"/>
  <c r="CT203" i="21"/>
  <c r="CT326" i="21"/>
  <c r="CI44" i="23"/>
  <c r="CI56" i="23"/>
  <c r="CJ69" i="23"/>
  <c r="CI386" i="21"/>
  <c r="CK82" i="23" s="1"/>
  <c r="CI162" i="21"/>
  <c r="CK57" i="23" s="1"/>
  <c r="CI176" i="21"/>
  <c r="CK58" i="23" s="1"/>
  <c r="CI281" i="21"/>
  <c r="CK70" i="23" s="1"/>
  <c r="CI491" i="21"/>
  <c r="CK94" i="23" s="1"/>
  <c r="CI477" i="21"/>
  <c r="CK465" i="21"/>
  <c r="CJ488" i="21"/>
  <c r="CJ474" i="21"/>
  <c r="CR462" i="21"/>
  <c r="CI445" i="21"/>
  <c r="CK87" i="23" s="1"/>
  <c r="CI372" i="21"/>
  <c r="CK360" i="21"/>
  <c r="CJ383" i="21"/>
  <c r="CJ369" i="21"/>
  <c r="CR357" i="21"/>
  <c r="CI340" i="21"/>
  <c r="CK75" i="23" s="1"/>
  <c r="CI267" i="21"/>
  <c r="CK255" i="21"/>
  <c r="CJ278" i="21"/>
  <c r="CJ264" i="21"/>
  <c r="CR252" i="21"/>
  <c r="CH150" i="21"/>
  <c r="CI235" i="21"/>
  <c r="CK63" i="23" s="1"/>
  <c r="CJ173" i="21"/>
  <c r="CJ159" i="21"/>
  <c r="CI71" i="21"/>
  <c r="CK46" i="23" s="1"/>
  <c r="CI57" i="21"/>
  <c r="CK45" i="23" s="1"/>
  <c r="CH45" i="21"/>
  <c r="CV13" i="21"/>
  <c r="CJ539" i="21"/>
  <c r="CL100" i="23" s="1"/>
  <c r="CJ329" i="21"/>
  <c r="CL76" i="23" s="1"/>
  <c r="CJ224" i="21"/>
  <c r="CL64" i="23" s="1"/>
  <c r="CK428" i="21"/>
  <c r="CK218" i="21"/>
  <c r="CK323" i="21"/>
  <c r="CK113" i="21"/>
  <c r="CK533" i="21"/>
  <c r="CS432" i="21"/>
  <c r="CS222" i="21"/>
  <c r="CS537" i="21"/>
  <c r="CS327" i="21"/>
  <c r="CS117" i="21"/>
  <c r="CK314" i="21"/>
  <c r="CK313" i="21"/>
  <c r="CK207" i="21"/>
  <c r="CK312" i="21"/>
  <c r="CK209" i="21"/>
  <c r="CK311" i="21"/>
  <c r="CK206" i="21"/>
  <c r="CK208" i="21"/>
  <c r="CJ68" i="21"/>
  <c r="CK98" i="21"/>
  <c r="CK308" i="21"/>
  <c r="CK413" i="21"/>
  <c r="CK518" i="21"/>
  <c r="CJ119" i="21"/>
  <c r="CL52" i="23" s="1"/>
  <c r="CJ434" i="21"/>
  <c r="CL88" i="23" s="1"/>
  <c r="CK212" i="21"/>
  <c r="CK422" i="21"/>
  <c r="CK317" i="21"/>
  <c r="CK527" i="21"/>
  <c r="CK107" i="21"/>
  <c r="CK524" i="21"/>
  <c r="CK523" i="21"/>
  <c r="CK522" i="21"/>
  <c r="CK521" i="21"/>
  <c r="CK419" i="21"/>
  <c r="CK416" i="21"/>
  <c r="CK418" i="21"/>
  <c r="CK417" i="21"/>
  <c r="CJ529" i="21"/>
  <c r="CJ319" i="21"/>
  <c r="CJ424" i="21"/>
  <c r="CJ214" i="21"/>
  <c r="CJ109" i="21"/>
  <c r="CJ130" i="21" s="1"/>
  <c r="CL51" i="23" s="1"/>
  <c r="CK482" i="21"/>
  <c r="CK377" i="21"/>
  <c r="CK272" i="21"/>
  <c r="CK379" i="21"/>
  <c r="CK274" i="21"/>
  <c r="CK485" i="21"/>
  <c r="CK380" i="21"/>
  <c r="CK483" i="21"/>
  <c r="CK484" i="21"/>
  <c r="CK378" i="21"/>
  <c r="CK273" i="21"/>
  <c r="CK275" i="21"/>
  <c r="CI147" i="21"/>
  <c r="CI42" i="21"/>
  <c r="CJ54" i="21"/>
  <c r="CU509" i="21" l="1" a="1"/>
  <c r="CU509" i="21" s="1"/>
  <c r="CU516" i="21" a="1"/>
  <c r="CU516" i="21" s="1"/>
  <c r="CU508" i="21" a="1"/>
  <c r="CU508" i="21" s="1"/>
  <c r="CU515" i="21" a="1"/>
  <c r="CU515" i="21" s="1"/>
  <c r="CU507" i="21" a="1"/>
  <c r="CU507" i="21" s="1"/>
  <c r="CU514" i="21" a="1"/>
  <c r="CU514" i="21" s="1"/>
  <c r="CU513" i="21" a="1"/>
  <c r="CU513" i="21" s="1"/>
  <c r="CU512" i="21" a="1"/>
  <c r="CU512" i="21" s="1"/>
  <c r="CU511" i="21" a="1"/>
  <c r="CU511" i="21" s="1"/>
  <c r="CU458" i="21" a="1"/>
  <c r="CU458" i="21" s="1"/>
  <c r="CU510" i="21" a="1"/>
  <c r="CU510" i="21" s="1"/>
  <c r="CU453" i="21" a="1"/>
  <c r="CU453" i="21" s="1"/>
  <c r="CU451" i="21" a="1"/>
  <c r="CU451" i="21" s="1"/>
  <c r="CU459" i="21" a="1"/>
  <c r="CU459" i="21" s="1"/>
  <c r="CU457" i="21" a="1"/>
  <c r="CU457" i="21" s="1"/>
  <c r="CU456" i="21" a="1"/>
  <c r="CU456" i="21" s="1"/>
  <c r="CU452" i="21" a="1"/>
  <c r="CU452" i="21" s="1"/>
  <c r="CU460" i="21" a="1"/>
  <c r="CU460" i="21" s="1"/>
  <c r="CU455" i="21" a="1"/>
  <c r="CU455" i="21" s="1"/>
  <c r="CU411" i="21" a="1"/>
  <c r="CU411" i="21" s="1"/>
  <c r="CU410" i="21" a="1"/>
  <c r="CU410" i="21" s="1"/>
  <c r="CU403" i="21" a="1"/>
  <c r="CU403" i="21" s="1"/>
  <c r="CU409" i="21" a="1"/>
  <c r="CU409" i="21" s="1"/>
  <c r="CU402" i="21" a="1"/>
  <c r="CU402" i="21" s="1"/>
  <c r="CU408" i="21" a="1"/>
  <c r="CU408" i="21" s="1"/>
  <c r="CU406" i="21" a="1"/>
  <c r="CU406" i="21" s="1"/>
  <c r="CU407" i="21" a="1"/>
  <c r="CU407" i="21" s="1"/>
  <c r="CU405" i="21" a="1"/>
  <c r="CU405" i="21" s="1"/>
  <c r="CU353" i="21" a="1"/>
  <c r="CU353" i="21" s="1"/>
  <c r="CU346" i="21" a="1"/>
  <c r="CU346" i="21" s="1"/>
  <c r="CU404" i="21" a="1"/>
  <c r="CU404" i="21" s="1"/>
  <c r="CU352" i="21" a="1"/>
  <c r="CU352" i="21" s="1"/>
  <c r="CU351" i="21" a="1"/>
  <c r="CU351" i="21" s="1"/>
  <c r="CU454" i="21" a="1"/>
  <c r="CU454" i="21" s="1"/>
  <c r="CU350" i="21" a="1"/>
  <c r="CU350" i="21" s="1"/>
  <c r="CU348" i="21" a="1"/>
  <c r="CU348" i="21" s="1"/>
  <c r="CU355" i="21" a="1"/>
  <c r="CU355" i="21" s="1"/>
  <c r="CU301" i="21" a="1"/>
  <c r="CU301" i="21" s="1"/>
  <c r="CU354" i="21" a="1"/>
  <c r="CU354" i="21" s="1"/>
  <c r="CU300" i="21" a="1"/>
  <c r="CU300" i="21" s="1"/>
  <c r="CU349" i="21" a="1"/>
  <c r="CU349" i="21" s="1"/>
  <c r="CU306" i="21" a="1"/>
  <c r="CU306" i="21" s="1"/>
  <c r="CU299" i="21" a="1"/>
  <c r="CU299" i="21" s="1"/>
  <c r="CU305" i="21" a="1"/>
  <c r="CU305" i="21" s="1"/>
  <c r="CU298" i="21" a="1"/>
  <c r="CU298" i="21" s="1"/>
  <c r="CU347" i="21" a="1"/>
  <c r="CU347" i="21" s="1"/>
  <c r="CU303" i="21" a="1"/>
  <c r="CU303" i="21" s="1"/>
  <c r="CU297" i="21" a="1"/>
  <c r="CU297" i="21" s="1"/>
  <c r="CU304" i="21" a="1"/>
  <c r="CU304" i="21" s="1"/>
  <c r="CU302" i="21" a="1"/>
  <c r="CU302" i="21" s="1"/>
  <c r="CU250" i="21" a="1"/>
  <c r="CU250" i="21" s="1"/>
  <c r="CU243" i="21" a="1"/>
  <c r="CU243" i="21" s="1"/>
  <c r="CU196" i="21" a="1"/>
  <c r="CU196" i="21" s="1"/>
  <c r="CU249" i="21" a="1"/>
  <c r="CU249" i="21" s="1"/>
  <c r="CU242" i="21" a="1"/>
  <c r="CU242" i="21" s="1"/>
  <c r="CU195" i="21" a="1"/>
  <c r="CU195" i="21" s="1"/>
  <c r="CU248" i="21" a="1"/>
  <c r="CU248" i="21" s="1"/>
  <c r="CU241" i="21" a="1"/>
  <c r="CU241" i="21" s="1"/>
  <c r="CU194" i="21" a="1"/>
  <c r="CU194" i="21" s="1"/>
  <c r="CU247" i="21" a="1"/>
  <c r="CU247" i="21" s="1"/>
  <c r="CU201" i="21" a="1"/>
  <c r="CU201" i="21" s="1"/>
  <c r="CU246" i="21" a="1"/>
  <c r="CU246" i="21" s="1"/>
  <c r="CU199" i="21" a="1"/>
  <c r="CU199" i="21" s="1"/>
  <c r="CU192" i="21" a="1"/>
  <c r="CU192" i="21" s="1"/>
  <c r="CU197" i="21" a="1"/>
  <c r="CU197" i="21" s="1"/>
  <c r="CU245" i="21" a="1"/>
  <c r="CU245" i="21" s="1"/>
  <c r="CU193" i="21" a="1"/>
  <c r="CU193" i="21" s="1"/>
  <c r="CU140" i="21" a="1"/>
  <c r="CU140" i="21" s="1"/>
  <c r="CU244" i="21" a="1"/>
  <c r="CU244" i="21" s="1"/>
  <c r="CU145" i="21" a="1"/>
  <c r="CU145" i="21" s="1"/>
  <c r="CU139" i="21" a="1"/>
  <c r="CU139" i="21" s="1"/>
  <c r="CU167" i="21"/>
  <c r="CU169" i="21"/>
  <c r="CU171" i="21"/>
  <c r="CU144" i="21" a="1"/>
  <c r="CU144" i="21" s="1"/>
  <c r="CU138" i="21" a="1"/>
  <c r="CU138" i="21" s="1"/>
  <c r="CU143" i="21" a="1"/>
  <c r="CU143" i="21" s="1"/>
  <c r="CU137" i="21" a="1"/>
  <c r="CU137" i="21" s="1"/>
  <c r="CU200" i="21" a="1"/>
  <c r="CU200" i="21" s="1"/>
  <c r="CU142" i="21" a="1"/>
  <c r="CU142" i="21" s="1"/>
  <c r="CU91" i="21" a="1"/>
  <c r="CU91" i="21" s="1"/>
  <c r="CU35" i="21" a="1"/>
  <c r="CU35" i="21" s="1"/>
  <c r="CU90" i="21" a="1"/>
  <c r="CU90" i="21" s="1"/>
  <c r="CU34" i="21" a="1"/>
  <c r="CU34" i="21" s="1"/>
  <c r="CU96" i="21" a="1"/>
  <c r="CU96" i="21" s="1"/>
  <c r="CU33" i="21" a="1"/>
  <c r="CU33" i="21" s="1"/>
  <c r="CU168" i="21"/>
  <c r="CU95" i="21" a="1"/>
  <c r="CU95" i="21" s="1"/>
  <c r="CU89" i="21" a="1"/>
  <c r="CU89" i="21" s="1"/>
  <c r="CU40" i="21" a="1"/>
  <c r="CU40" i="21" s="1"/>
  <c r="CU32" i="21" a="1"/>
  <c r="CU32" i="21" s="1"/>
  <c r="CU198" i="21" a="1"/>
  <c r="CU198" i="21" s="1"/>
  <c r="CU94" i="21" a="1"/>
  <c r="CU94" i="21" s="1"/>
  <c r="CU88" i="21" a="1"/>
  <c r="CU88" i="21" s="1"/>
  <c r="CU39" i="21" a="1"/>
  <c r="CU39" i="21" s="1"/>
  <c r="CU31" i="21" a="1"/>
  <c r="CU31" i="21" s="1"/>
  <c r="CU141" i="21" a="1"/>
  <c r="CU141" i="21" s="1"/>
  <c r="CU38" i="21" a="1"/>
  <c r="CU38" i="21" s="1"/>
  <c r="CU170" i="21"/>
  <c r="CU93" i="21" a="1"/>
  <c r="CU93" i="21" s="1"/>
  <c r="CU87" i="21" a="1"/>
  <c r="CU87" i="21" s="1"/>
  <c r="CU37" i="21" a="1"/>
  <c r="CU37" i="21" s="1"/>
  <c r="CU36" i="21" a="1"/>
  <c r="CU36" i="21" s="1"/>
  <c r="CU92" i="21" a="1"/>
  <c r="CU92" i="21" s="1"/>
  <c r="CU136" i="21" a="1"/>
  <c r="CU136" i="21" s="1"/>
  <c r="CU276" i="21"/>
  <c r="CU105" i="21"/>
  <c r="CU210" i="21"/>
  <c r="CU315" i="21"/>
  <c r="CU381" i="21"/>
  <c r="CU420" i="21"/>
  <c r="CU486" i="21"/>
  <c r="CU525" i="21"/>
  <c r="CU66" i="21"/>
  <c r="CU50" i="21" a="1"/>
  <c r="CU50" i="21" s="1"/>
  <c r="CU261" i="21" a="1"/>
  <c r="CU261" i="21" s="1"/>
  <c r="CU260" i="21" a="1"/>
  <c r="CU260" i="21" s="1"/>
  <c r="CU471" i="21" a="1"/>
  <c r="CU471" i="21" s="1"/>
  <c r="CU366" i="21" a="1"/>
  <c r="CU366" i="21" s="1"/>
  <c r="CU470" i="21" a="1"/>
  <c r="CU470" i="21" s="1"/>
  <c r="CU51" i="21" a="1"/>
  <c r="CU51" i="21" s="1"/>
  <c r="CU156" i="21" a="1"/>
  <c r="CU156" i="21" s="1"/>
  <c r="CU52" i="21" a="1"/>
  <c r="CU52" i="21" s="1"/>
  <c r="CU262" i="21" a="1"/>
  <c r="CU262" i="21" s="1"/>
  <c r="CU365" i="21" a="1"/>
  <c r="CU365" i="21" s="1"/>
  <c r="CU157" i="21" a="1"/>
  <c r="CU157" i="21" s="1"/>
  <c r="CU472" i="21" a="1"/>
  <c r="CU472" i="21" s="1"/>
  <c r="CU155" i="21" a="1"/>
  <c r="CU155" i="21" s="1"/>
  <c r="CU65" i="21"/>
  <c r="CU104" i="21"/>
  <c r="CU64" i="21"/>
  <c r="CU103" i="21"/>
  <c r="CU63" i="21"/>
  <c r="CU102" i="21"/>
  <c r="CU62" i="21"/>
  <c r="CU101" i="21"/>
  <c r="CV22" i="21"/>
  <c r="CV260" i="21" s="1" a="1"/>
  <c r="CV260" i="21" s="1"/>
  <c r="CM80" i="23"/>
  <c r="CM68" i="23"/>
  <c r="CM92" i="23"/>
  <c r="CU535" i="21"/>
  <c r="CU115" i="21"/>
  <c r="CU430" i="21"/>
  <c r="CU534" i="21"/>
  <c r="CU114" i="21"/>
  <c r="CU219" i="21"/>
  <c r="CU325" i="21"/>
  <c r="CU326" i="21"/>
  <c r="CU519" i="21"/>
  <c r="CU536" i="21"/>
  <c r="CU309" i="21"/>
  <c r="CU324" i="21"/>
  <c r="CU429" i="21"/>
  <c r="CU116" i="21"/>
  <c r="CU221" i="21"/>
  <c r="CU220" i="21"/>
  <c r="CU203" i="21"/>
  <c r="CU431" i="21"/>
  <c r="CV14" i="21"/>
  <c r="CX78" i="23"/>
  <c r="CX90" i="23"/>
  <c r="CX66" i="23"/>
  <c r="CX42" i="23"/>
  <c r="CX54" i="23"/>
  <c r="CU414" i="21"/>
  <c r="CU99" i="21"/>
  <c r="CU204" i="21"/>
  <c r="CJ56" i="23"/>
  <c r="CJ44" i="23"/>
  <c r="CK81" i="23"/>
  <c r="CK93" i="23"/>
  <c r="CK69" i="23"/>
  <c r="CJ491" i="21"/>
  <c r="CL94" i="23" s="1"/>
  <c r="CJ162" i="21"/>
  <c r="CL57" i="23" s="1"/>
  <c r="CJ176" i="21"/>
  <c r="CL58" i="23" s="1"/>
  <c r="CJ281" i="21"/>
  <c r="CL70" i="23" s="1"/>
  <c r="CJ386" i="21"/>
  <c r="CL82" i="23" s="1"/>
  <c r="CJ550" i="21"/>
  <c r="CL99" i="23" s="1"/>
  <c r="CJ477" i="21"/>
  <c r="CL465" i="21"/>
  <c r="CK488" i="21"/>
  <c r="CK474" i="21"/>
  <c r="CS462" i="21"/>
  <c r="CJ445" i="21"/>
  <c r="CL87" i="23" s="1"/>
  <c r="CJ372" i="21"/>
  <c r="CL360" i="21"/>
  <c r="CK383" i="21"/>
  <c r="CK369" i="21"/>
  <c r="CS357" i="21"/>
  <c r="CJ340" i="21"/>
  <c r="CL75" i="23" s="1"/>
  <c r="CJ267" i="21"/>
  <c r="CL255" i="21"/>
  <c r="CK278" i="21"/>
  <c r="CK264" i="21"/>
  <c r="CS252" i="21"/>
  <c r="CI150" i="21"/>
  <c r="CJ235" i="21"/>
  <c r="CL63" i="23" s="1"/>
  <c r="CK173" i="21"/>
  <c r="CK159" i="21"/>
  <c r="CJ71" i="21"/>
  <c r="CL46" i="23" s="1"/>
  <c r="CJ57" i="21"/>
  <c r="CL45" i="23" s="1"/>
  <c r="CI45" i="21"/>
  <c r="CW13" i="21"/>
  <c r="CK329" i="21"/>
  <c r="CM76" i="23" s="1"/>
  <c r="CK539" i="21"/>
  <c r="CM100" i="23" s="1"/>
  <c r="CK119" i="21"/>
  <c r="CM52" i="23" s="1"/>
  <c r="CK224" i="21"/>
  <c r="CM64" i="23" s="1"/>
  <c r="CK434" i="21"/>
  <c r="CM88" i="23" s="1"/>
  <c r="CT432" i="21"/>
  <c r="CT222" i="21"/>
  <c r="CT537" i="21"/>
  <c r="CT327" i="21"/>
  <c r="CT117" i="21"/>
  <c r="CL113" i="21"/>
  <c r="CL428" i="21"/>
  <c r="CL218" i="21"/>
  <c r="CL323" i="21"/>
  <c r="CL533" i="21"/>
  <c r="CL313" i="21"/>
  <c r="CL314" i="21"/>
  <c r="CL312" i="21"/>
  <c r="CL209" i="21"/>
  <c r="CL311" i="21"/>
  <c r="CL208" i="21"/>
  <c r="CL207" i="21"/>
  <c r="CL206" i="21"/>
  <c r="CK68" i="21"/>
  <c r="CL413" i="21"/>
  <c r="CL518" i="21"/>
  <c r="CL308" i="21"/>
  <c r="CL98" i="21"/>
  <c r="CL212" i="21"/>
  <c r="CL422" i="21"/>
  <c r="CL317" i="21"/>
  <c r="CL527" i="21"/>
  <c r="CL107" i="21"/>
  <c r="CL521" i="21"/>
  <c r="CL523" i="21"/>
  <c r="CL522" i="21"/>
  <c r="CL524" i="21"/>
  <c r="CL417" i="21"/>
  <c r="CL419" i="21"/>
  <c r="CL418" i="21"/>
  <c r="CL416" i="21"/>
  <c r="CK529" i="21"/>
  <c r="CK319" i="21"/>
  <c r="CK340" i="21" s="1"/>
  <c r="CM75" i="23" s="1"/>
  <c r="CK424" i="21"/>
  <c r="CK214" i="21"/>
  <c r="CK109" i="21"/>
  <c r="CK130" i="21" s="1"/>
  <c r="CM51" i="23" s="1"/>
  <c r="CL379" i="21"/>
  <c r="CL274" i="21"/>
  <c r="CL485" i="21"/>
  <c r="CL482" i="21"/>
  <c r="CL483" i="21"/>
  <c r="CL272" i="21"/>
  <c r="CL484" i="21"/>
  <c r="CL378" i="21"/>
  <c r="CL273" i="21"/>
  <c r="CL377" i="21"/>
  <c r="CL380" i="21"/>
  <c r="CL275" i="21"/>
  <c r="CJ147" i="21"/>
  <c r="CJ42" i="21"/>
  <c r="CK54" i="21"/>
  <c r="CV515" i="21" l="1" a="1"/>
  <c r="CV515" i="21" s="1"/>
  <c r="CV507" i="21" a="1"/>
  <c r="CV507" i="21" s="1"/>
  <c r="CV514" i="21" a="1"/>
  <c r="CV514" i="21" s="1"/>
  <c r="CV513" i="21" a="1"/>
  <c r="CV513" i="21" s="1"/>
  <c r="CV512" i="21" a="1"/>
  <c r="CV512" i="21" s="1"/>
  <c r="CV511" i="21" a="1"/>
  <c r="CV511" i="21" s="1"/>
  <c r="CV510" i="21" a="1"/>
  <c r="CV510" i="21" s="1"/>
  <c r="CV509" i="21" a="1"/>
  <c r="CV509" i="21" s="1"/>
  <c r="CV455" i="21" a="1"/>
  <c r="CV455" i="21" s="1"/>
  <c r="CV516" i="21" a="1"/>
  <c r="CV516" i="21" s="1"/>
  <c r="CV508" i="21" a="1"/>
  <c r="CV508" i="21" s="1"/>
  <c r="CV459" i="21" a="1"/>
  <c r="CV459" i="21" s="1"/>
  <c r="CV452" i="21" a="1"/>
  <c r="CV452" i="21" s="1"/>
  <c r="CV451" i="21" a="1"/>
  <c r="CV451" i="21" s="1"/>
  <c r="CV458" i="21" a="1"/>
  <c r="CV458" i="21" s="1"/>
  <c r="CV457" i="21" a="1"/>
  <c r="CV457" i="21" s="1"/>
  <c r="CV456" i="21" a="1"/>
  <c r="CV456" i="21" s="1"/>
  <c r="CV460" i="21" a="1"/>
  <c r="CV460" i="21" s="1"/>
  <c r="CV454" i="21" a="1"/>
  <c r="CV454" i="21" s="1"/>
  <c r="CV453" i="21" a="1"/>
  <c r="CV453" i="21" s="1"/>
  <c r="CV409" i="21" a="1"/>
  <c r="CV409" i="21" s="1"/>
  <c r="CV408" i="21" a="1"/>
  <c r="CV408" i="21" s="1"/>
  <c r="CV407" i="21" a="1"/>
  <c r="CV407" i="21" s="1"/>
  <c r="CV406" i="21" a="1"/>
  <c r="CV406" i="21" s="1"/>
  <c r="CV411" i="21" a="1"/>
  <c r="CV411" i="21" s="1"/>
  <c r="CV404" i="21" a="1"/>
  <c r="CV404" i="21" s="1"/>
  <c r="CV351" i="21" a="1"/>
  <c r="CV351" i="21" s="1"/>
  <c r="CV350" i="21" a="1"/>
  <c r="CV350" i="21" s="1"/>
  <c r="CV410" i="21" a="1"/>
  <c r="CV410" i="21" s="1"/>
  <c r="CV349" i="21" a="1"/>
  <c r="CV349" i="21" s="1"/>
  <c r="CV348" i="21" a="1"/>
  <c r="CV348" i="21" s="1"/>
  <c r="CV405" i="21" a="1"/>
  <c r="CV405" i="21" s="1"/>
  <c r="CV403" i="21" a="1"/>
  <c r="CV403" i="21" s="1"/>
  <c r="CV354" i="21" a="1"/>
  <c r="CV354" i="21" s="1"/>
  <c r="CV346" i="21" a="1"/>
  <c r="CV346" i="21" s="1"/>
  <c r="CV347" i="21" a="1"/>
  <c r="CV347" i="21" s="1"/>
  <c r="CV303" i="21" a="1"/>
  <c r="CV303" i="21" s="1"/>
  <c r="CV297" i="21" a="1"/>
  <c r="CV297" i="21" s="1"/>
  <c r="CV302" i="21" a="1"/>
  <c r="CV302" i="21" s="1"/>
  <c r="CV301" i="21" a="1"/>
  <c r="CV301" i="21" s="1"/>
  <c r="CV402" i="21" a="1"/>
  <c r="CV402" i="21" s="1"/>
  <c r="CV306" i="21" a="1"/>
  <c r="CV306" i="21" s="1"/>
  <c r="CV355" i="21" a="1"/>
  <c r="CV355" i="21" s="1"/>
  <c r="CV353" i="21" a="1"/>
  <c r="CV353" i="21" s="1"/>
  <c r="CV305" i="21" a="1"/>
  <c r="CV305" i="21" s="1"/>
  <c r="CV352" i="21" a="1"/>
  <c r="CV352" i="21" s="1"/>
  <c r="CV246" i="21" a="1"/>
  <c r="CV246" i="21" s="1"/>
  <c r="CV193" i="21" a="1"/>
  <c r="CV193" i="21" s="1"/>
  <c r="CV245" i="21" a="1"/>
  <c r="CV245" i="21" s="1"/>
  <c r="CV199" i="21" a="1"/>
  <c r="CV199" i="21" s="1"/>
  <c r="CV192" i="21" a="1"/>
  <c r="CV192" i="21" s="1"/>
  <c r="CV198" i="21" a="1"/>
  <c r="CV198" i="21" s="1"/>
  <c r="CV304" i="21" a="1"/>
  <c r="CV304" i="21" s="1"/>
  <c r="CV244" i="21" a="1"/>
  <c r="CV244" i="21" s="1"/>
  <c r="CV197" i="21" a="1"/>
  <c r="CV197" i="21" s="1"/>
  <c r="CV300" i="21" a="1"/>
  <c r="CV300" i="21" s="1"/>
  <c r="CV299" i="21" a="1"/>
  <c r="CV299" i="21" s="1"/>
  <c r="CV249" i="21" a="1"/>
  <c r="CV249" i="21" s="1"/>
  <c r="CV242" i="21" a="1"/>
  <c r="CV242" i="21" s="1"/>
  <c r="CV298" i="21" a="1"/>
  <c r="CV298" i="21" s="1"/>
  <c r="CV201" i="21" a="1"/>
  <c r="CV201" i="21" s="1"/>
  <c r="CV140" i="21" a="1"/>
  <c r="CV140" i="21" s="1"/>
  <c r="CV250" i="21" a="1"/>
  <c r="CV250" i="21" s="1"/>
  <c r="CV200" i="21" a="1"/>
  <c r="CV200" i="21" s="1"/>
  <c r="CV144" i="21" a="1"/>
  <c r="CV144" i="21" s="1"/>
  <c r="CV248" i="21" a="1"/>
  <c r="CV248" i="21" s="1"/>
  <c r="CV196" i="21" a="1"/>
  <c r="CV196" i="21" s="1"/>
  <c r="CV139" i="21" a="1"/>
  <c r="CV139" i="21" s="1"/>
  <c r="CV247" i="21" a="1"/>
  <c r="CV247" i="21" s="1"/>
  <c r="CV195" i="21" a="1"/>
  <c r="CV195" i="21" s="1"/>
  <c r="CV167" i="21"/>
  <c r="CV169" i="21"/>
  <c r="CV171" i="21"/>
  <c r="CV143" i="21" a="1"/>
  <c r="CV143" i="21" s="1"/>
  <c r="CV243" i="21" a="1"/>
  <c r="CV243" i="21" s="1"/>
  <c r="CV194" i="21" a="1"/>
  <c r="CV194" i="21" s="1"/>
  <c r="CV241" i="21" a="1"/>
  <c r="CV241" i="21" s="1"/>
  <c r="CV142" i="21" a="1"/>
  <c r="CV142" i="21" s="1"/>
  <c r="CV137" i="21" a="1"/>
  <c r="CV137" i="21" s="1"/>
  <c r="CV93" i="21" a="1"/>
  <c r="CV93" i="21" s="1"/>
  <c r="CV40" i="21" a="1"/>
  <c r="CV40" i="21" s="1"/>
  <c r="CV33" i="21" a="1"/>
  <c r="CV33" i="21" s="1"/>
  <c r="CV138" i="21" a="1"/>
  <c r="CV138" i="21" s="1"/>
  <c r="CV92" i="21" a="1"/>
  <c r="CV92" i="21" s="1"/>
  <c r="CV87" i="21" a="1"/>
  <c r="CV87" i="21" s="1"/>
  <c r="CV39" i="21" a="1"/>
  <c r="CV39" i="21" s="1"/>
  <c r="CV32" i="21" a="1"/>
  <c r="CV32" i="21" s="1"/>
  <c r="CV38" i="21" a="1"/>
  <c r="CV38" i="21" s="1"/>
  <c r="CV31" i="21" a="1"/>
  <c r="CV31" i="21" s="1"/>
  <c r="CV136" i="21" a="1"/>
  <c r="CV136" i="21" s="1"/>
  <c r="CV96" i="21" a="1"/>
  <c r="CV96" i="21" s="1"/>
  <c r="CV91" i="21" a="1"/>
  <c r="CV91" i="21" s="1"/>
  <c r="CV37" i="21" a="1"/>
  <c r="CV37" i="21" s="1"/>
  <c r="CV168" i="21"/>
  <c r="CV90" i="21" a="1"/>
  <c r="CV90" i="21" s="1"/>
  <c r="CV36" i="21" a="1"/>
  <c r="CV36" i="21" s="1"/>
  <c r="CV145" i="21" a="1"/>
  <c r="CV145" i="21" s="1"/>
  <c r="CV95" i="21" a="1"/>
  <c r="CV95" i="21" s="1"/>
  <c r="CV35" i="21" a="1"/>
  <c r="CV35" i="21" s="1"/>
  <c r="CV94" i="21" a="1"/>
  <c r="CV94" i="21" s="1"/>
  <c r="CV89" i="21" a="1"/>
  <c r="CV89" i="21" s="1"/>
  <c r="CV34" i="21" a="1"/>
  <c r="CV34" i="21" s="1"/>
  <c r="CV88" i="21" a="1"/>
  <c r="CV88" i="21" s="1"/>
  <c r="CV170" i="21"/>
  <c r="CV141" i="21" a="1"/>
  <c r="CV141" i="21" s="1"/>
  <c r="CV276" i="21"/>
  <c r="CV420" i="21"/>
  <c r="CV210" i="21"/>
  <c r="CV315" i="21"/>
  <c r="CV105" i="21"/>
  <c r="CV525" i="21"/>
  <c r="CV381" i="21"/>
  <c r="CV66" i="21"/>
  <c r="CV486" i="21"/>
  <c r="CV51" i="21" a="1"/>
  <c r="CV51" i="21" s="1"/>
  <c r="CV366" i="21" a="1"/>
  <c r="CV366" i="21" s="1"/>
  <c r="CV52" i="21" a="1"/>
  <c r="CV52" i="21" s="1"/>
  <c r="CV472" i="21" a="1"/>
  <c r="CV472" i="21" s="1"/>
  <c r="CV261" i="21" a="1"/>
  <c r="CV261" i="21" s="1"/>
  <c r="CV367" i="21" a="1"/>
  <c r="CV367" i="21" s="1"/>
  <c r="CV157" i="21" a="1"/>
  <c r="CV157" i="21" s="1"/>
  <c r="CV470" i="21" a="1"/>
  <c r="CV470" i="21" s="1"/>
  <c r="CV262" i="21" a="1"/>
  <c r="CV262" i="21" s="1"/>
  <c r="CV471" i="21" a="1"/>
  <c r="CV471" i="21" s="1"/>
  <c r="CV156" i="21" a="1"/>
  <c r="CV156" i="21" s="1"/>
  <c r="CV365" i="21" a="1"/>
  <c r="CV365" i="21" s="1"/>
  <c r="CV155" i="21" a="1"/>
  <c r="CV155" i="21" s="1"/>
  <c r="CV50" i="21" a="1"/>
  <c r="CV50" i="21" s="1"/>
  <c r="CV65" i="21"/>
  <c r="CV64" i="21"/>
  <c r="CV104" i="21"/>
  <c r="CV63" i="21"/>
  <c r="CV103" i="21"/>
  <c r="CV62" i="21"/>
  <c r="CV102" i="21"/>
  <c r="CV101" i="21"/>
  <c r="CW22" i="21"/>
  <c r="CW260" i="21" s="1" a="1"/>
  <c r="CW260" i="21" s="1"/>
  <c r="CV414" i="21"/>
  <c r="CN92" i="23"/>
  <c r="CN80" i="23"/>
  <c r="CN68" i="23"/>
  <c r="CV115" i="21"/>
  <c r="CV114" i="21"/>
  <c r="CV326" i="21"/>
  <c r="CV325" i="21"/>
  <c r="CV534" i="21"/>
  <c r="CV219" i="21"/>
  <c r="CV535" i="21"/>
  <c r="CV220" i="21"/>
  <c r="CV431" i="21"/>
  <c r="CV221" i="21"/>
  <c r="CV429" i="21"/>
  <c r="CV430" i="21"/>
  <c r="CV116" i="21"/>
  <c r="CV324" i="21"/>
  <c r="CV536" i="21"/>
  <c r="CV309" i="21"/>
  <c r="CV204" i="21"/>
  <c r="CV519" i="21"/>
  <c r="CV99" i="21"/>
  <c r="CW14" i="21"/>
  <c r="CY78" i="23"/>
  <c r="CY90" i="23"/>
  <c r="CY42" i="23"/>
  <c r="CY54" i="23"/>
  <c r="CY66" i="23"/>
  <c r="CV203" i="21"/>
  <c r="CK44" i="23"/>
  <c r="CL69" i="23"/>
  <c r="CL81" i="23"/>
  <c r="CK56" i="23"/>
  <c r="CL93" i="23"/>
  <c r="CK162" i="21"/>
  <c r="CM57" i="23" s="1"/>
  <c r="CK176" i="21"/>
  <c r="CM58" i="23" s="1"/>
  <c r="CK281" i="21"/>
  <c r="CM70" i="23" s="1"/>
  <c r="CK386" i="21"/>
  <c r="CM82" i="23" s="1"/>
  <c r="CK491" i="21"/>
  <c r="CM94" i="23" s="1"/>
  <c r="CK550" i="21"/>
  <c r="CM99" i="23" s="1"/>
  <c r="CK477" i="21"/>
  <c r="CL488" i="21"/>
  <c r="CM465" i="21"/>
  <c r="CL474" i="21"/>
  <c r="CT462" i="21"/>
  <c r="CK445" i="21"/>
  <c r="CM87" i="23" s="1"/>
  <c r="CK372" i="21"/>
  <c r="CM81" i="23" s="1"/>
  <c r="CL383" i="21"/>
  <c r="CM360" i="21"/>
  <c r="CL369" i="21"/>
  <c r="CT357" i="21"/>
  <c r="CK267" i="21"/>
  <c r="CM255" i="21"/>
  <c r="CL278" i="21"/>
  <c r="CL264" i="21"/>
  <c r="CT252" i="21"/>
  <c r="CK235" i="21"/>
  <c r="CM63" i="23" s="1"/>
  <c r="CJ150" i="21"/>
  <c r="CL159" i="21"/>
  <c r="CL173" i="21"/>
  <c r="CK57" i="21"/>
  <c r="CM45" i="23" s="1"/>
  <c r="CK71" i="21"/>
  <c r="CM46" i="23" s="1"/>
  <c r="CJ45" i="21"/>
  <c r="CX13" i="21"/>
  <c r="CL224" i="21"/>
  <c r="CN64" i="23" s="1"/>
  <c r="CL119" i="21"/>
  <c r="CN52" i="23" s="1"/>
  <c r="CL539" i="21"/>
  <c r="CN100" i="23" s="1"/>
  <c r="CU222" i="21"/>
  <c r="CU432" i="21"/>
  <c r="CU537" i="21"/>
  <c r="CU327" i="21"/>
  <c r="CU117" i="21"/>
  <c r="CM323" i="21"/>
  <c r="CM533" i="21"/>
  <c r="CM218" i="21"/>
  <c r="CM428" i="21"/>
  <c r="CM113" i="21"/>
  <c r="CM314" i="21"/>
  <c r="CM209" i="21"/>
  <c r="CM313" i="21"/>
  <c r="CM311" i="21"/>
  <c r="CM208" i="21"/>
  <c r="CM207" i="21"/>
  <c r="CM312" i="21"/>
  <c r="CM206" i="21"/>
  <c r="CL68" i="21"/>
  <c r="CM98" i="21"/>
  <c r="CM308" i="21"/>
  <c r="CM518" i="21"/>
  <c r="CM413" i="21"/>
  <c r="CL434" i="21"/>
  <c r="CN88" i="23" s="1"/>
  <c r="CL329" i="21"/>
  <c r="CN76" i="23" s="1"/>
  <c r="CM317" i="21"/>
  <c r="CM527" i="21"/>
  <c r="CM212" i="21"/>
  <c r="CM422" i="21"/>
  <c r="CM107" i="21"/>
  <c r="CM524" i="21"/>
  <c r="CM523" i="21"/>
  <c r="CM522" i="21"/>
  <c r="CM521" i="21"/>
  <c r="CM419" i="21"/>
  <c r="CM417" i="21"/>
  <c r="CM418" i="21"/>
  <c r="CM416" i="21"/>
  <c r="CL424" i="21"/>
  <c r="CL529" i="21"/>
  <c r="CL319" i="21"/>
  <c r="CL214" i="21"/>
  <c r="CL109" i="21"/>
  <c r="CL130" i="21" s="1"/>
  <c r="CN51" i="23" s="1"/>
  <c r="CM484" i="21"/>
  <c r="CM379" i="21"/>
  <c r="CM274" i="21"/>
  <c r="CM485" i="21"/>
  <c r="CM482" i="21"/>
  <c r="CM483" i="21"/>
  <c r="CM378" i="21"/>
  <c r="CM273" i="21"/>
  <c r="CM380" i="21"/>
  <c r="CM275" i="21"/>
  <c r="CM377" i="21"/>
  <c r="CM272" i="21"/>
  <c r="CK147" i="21"/>
  <c r="CK42" i="21"/>
  <c r="CL54" i="21"/>
  <c r="CW513" i="21" l="1" a="1"/>
  <c r="CW513" i="21" s="1"/>
  <c r="CW512" i="21" a="1"/>
  <c r="CW512" i="21" s="1"/>
  <c r="CW511" i="21" a="1"/>
  <c r="CW511" i="21" s="1"/>
  <c r="CW510" i="21" a="1"/>
  <c r="CW510" i="21" s="1"/>
  <c r="CW509" i="21" a="1"/>
  <c r="CW509" i="21" s="1"/>
  <c r="CW516" i="21" a="1"/>
  <c r="CW516" i="21" s="1"/>
  <c r="CW508" i="21" a="1"/>
  <c r="CW508" i="21" s="1"/>
  <c r="CW515" i="21" a="1"/>
  <c r="CW515" i="21" s="1"/>
  <c r="CW507" i="21" a="1"/>
  <c r="CW507" i="21" s="1"/>
  <c r="CW514" i="21" a="1"/>
  <c r="CW514" i="21" s="1"/>
  <c r="CW459" i="21" a="1"/>
  <c r="CW459" i="21" s="1"/>
  <c r="CW456" i="21" a="1"/>
  <c r="CW456" i="21" s="1"/>
  <c r="CW451" i="21" a="1"/>
  <c r="CW451" i="21" s="1"/>
  <c r="CW458" i="21" a="1"/>
  <c r="CW458" i="21" s="1"/>
  <c r="CW457" i="21" a="1"/>
  <c r="CW457" i="21" s="1"/>
  <c r="CW455" i="21" a="1"/>
  <c r="CW455" i="21" s="1"/>
  <c r="CW454" i="21" a="1"/>
  <c r="CW454" i="21" s="1"/>
  <c r="CW453" i="21" a="1"/>
  <c r="CW453" i="21" s="1"/>
  <c r="CW452" i="21" a="1"/>
  <c r="CW452" i="21" s="1"/>
  <c r="CW405" i="21" a="1"/>
  <c r="CW405" i="21" s="1"/>
  <c r="CW411" i="21" a="1"/>
  <c r="CW411" i="21" s="1"/>
  <c r="CW404" i="21" a="1"/>
  <c r="CW404" i="21" s="1"/>
  <c r="CW410" i="21" a="1"/>
  <c r="CW410" i="21" s="1"/>
  <c r="CW409" i="21" a="1"/>
  <c r="CW409" i="21" s="1"/>
  <c r="CW403" i="21" a="1"/>
  <c r="CW403" i="21" s="1"/>
  <c r="CW460" i="21" a="1"/>
  <c r="CW460" i="21" s="1"/>
  <c r="CW407" i="21" a="1"/>
  <c r="CW407" i="21" s="1"/>
  <c r="CW406" i="21" a="1"/>
  <c r="CW406" i="21" s="1"/>
  <c r="CW349" i="21" a="1"/>
  <c r="CW349" i="21" s="1"/>
  <c r="CW402" i="21" a="1"/>
  <c r="CW402" i="21" s="1"/>
  <c r="CW348" i="21" a="1"/>
  <c r="CW348" i="21" s="1"/>
  <c r="CW355" i="21" a="1"/>
  <c r="CW355" i="21" s="1"/>
  <c r="CW347" i="21" a="1"/>
  <c r="CW347" i="21" s="1"/>
  <c r="CW354" i="21" a="1"/>
  <c r="CW354" i="21" s="1"/>
  <c r="CW346" i="21" a="1"/>
  <c r="CW346" i="21" s="1"/>
  <c r="CW352" i="21" a="1"/>
  <c r="CW352" i="21" s="1"/>
  <c r="CW298" i="21" a="1"/>
  <c r="CW298" i="21" s="1"/>
  <c r="CW353" i="21" a="1"/>
  <c r="CW353" i="21" s="1"/>
  <c r="CW306" i="21" a="1"/>
  <c r="CW306" i="21" s="1"/>
  <c r="CW302" i="21" a="1"/>
  <c r="CW302" i="21" s="1"/>
  <c r="CW408" i="21" a="1"/>
  <c r="CW408" i="21" s="1"/>
  <c r="CW351" i="21" a="1"/>
  <c r="CW351" i="21" s="1"/>
  <c r="CW297" i="21" a="1"/>
  <c r="CW297" i="21" s="1"/>
  <c r="CW350" i="21" a="1"/>
  <c r="CW350" i="21" s="1"/>
  <c r="CW305" i="21" a="1"/>
  <c r="CW305" i="21" s="1"/>
  <c r="CW301" i="21" a="1"/>
  <c r="CW301" i="21" s="1"/>
  <c r="CW304" i="21" a="1"/>
  <c r="CW304" i="21" s="1"/>
  <c r="CW299" i="21" a="1"/>
  <c r="CW299" i="21" s="1"/>
  <c r="CW244" i="21" a="1"/>
  <c r="CW244" i="21" s="1"/>
  <c r="CW197" i="21" a="1"/>
  <c r="CW197" i="21" s="1"/>
  <c r="CW243" i="21" a="1"/>
  <c r="CW243" i="21" s="1"/>
  <c r="CW196" i="21" a="1"/>
  <c r="CW196" i="21" s="1"/>
  <c r="CW250" i="21" a="1"/>
  <c r="CW250" i="21" s="1"/>
  <c r="CW242" i="21" a="1"/>
  <c r="CW242" i="21" s="1"/>
  <c r="CW195" i="21" a="1"/>
  <c r="CW195" i="21" s="1"/>
  <c r="CW249" i="21" a="1"/>
  <c r="CW249" i="21" s="1"/>
  <c r="CW241" i="21" a="1"/>
  <c r="CW241" i="21" s="1"/>
  <c r="CW201" i="21" a="1"/>
  <c r="CW201" i="21" s="1"/>
  <c r="CW194" i="21" a="1"/>
  <c r="CW194" i="21" s="1"/>
  <c r="CW303" i="21" a="1"/>
  <c r="CW303" i="21" s="1"/>
  <c r="CW247" i="21" a="1"/>
  <c r="CW247" i="21" s="1"/>
  <c r="CW199" i="21" a="1"/>
  <c r="CW199" i="21" s="1"/>
  <c r="CW192" i="21" a="1"/>
  <c r="CW192" i="21" s="1"/>
  <c r="CW246" i="21" a="1"/>
  <c r="CW246" i="21" s="1"/>
  <c r="CW193" i="21" a="1"/>
  <c r="CW193" i="21" s="1"/>
  <c r="CW245" i="21" a="1"/>
  <c r="CW245" i="21" s="1"/>
  <c r="CW168" i="21"/>
  <c r="CW170" i="21"/>
  <c r="CW139" i="21" a="1"/>
  <c r="CW139" i="21" s="1"/>
  <c r="CW144" i="21" a="1"/>
  <c r="CW144" i="21" s="1"/>
  <c r="CW143" i="21" a="1"/>
  <c r="CW143" i="21" s="1"/>
  <c r="CW138" i="21" a="1"/>
  <c r="CW138" i="21" s="1"/>
  <c r="CW200" i="21" a="1"/>
  <c r="CW200" i="21" s="1"/>
  <c r="CW198" i="21" a="1"/>
  <c r="CW198" i="21" s="1"/>
  <c r="CW142" i="21" a="1"/>
  <c r="CW142" i="21" s="1"/>
  <c r="CW95" i="21" a="1"/>
  <c r="CW95" i="21" s="1"/>
  <c r="CW89" i="21" a="1"/>
  <c r="CW89" i="21" s="1"/>
  <c r="CW38" i="21" a="1"/>
  <c r="CW38" i="21" s="1"/>
  <c r="CW169" i="21"/>
  <c r="CW141" i="21" a="1"/>
  <c r="CW141" i="21" s="1"/>
  <c r="CW94" i="21" a="1"/>
  <c r="CW94" i="21" s="1"/>
  <c r="CW88" i="21" a="1"/>
  <c r="CW88" i="21" s="1"/>
  <c r="CW37" i="21" a="1"/>
  <c r="CW37" i="21" s="1"/>
  <c r="CW140" i="21" a="1"/>
  <c r="CW140" i="21" s="1"/>
  <c r="CW87" i="21" a="1"/>
  <c r="CW87" i="21" s="1"/>
  <c r="CW36" i="21" a="1"/>
  <c r="CW36" i="21" s="1"/>
  <c r="CW137" i="21" a="1"/>
  <c r="CW137" i="21" s="1"/>
  <c r="CW93" i="21" a="1"/>
  <c r="CW93" i="21" s="1"/>
  <c r="CW35" i="21" a="1"/>
  <c r="CW35" i="21" s="1"/>
  <c r="CW171" i="21"/>
  <c r="CW136" i="21" a="1"/>
  <c r="CW136" i="21" s="1"/>
  <c r="CW92" i="21" a="1"/>
  <c r="CW92" i="21" s="1"/>
  <c r="CW34" i="21" a="1"/>
  <c r="CW34" i="21" s="1"/>
  <c r="CW91" i="21" a="1"/>
  <c r="CW91" i="21" s="1"/>
  <c r="CW33" i="21" a="1"/>
  <c r="CW33" i="21" s="1"/>
  <c r="CW167" i="21"/>
  <c r="CW96" i="21" a="1"/>
  <c r="CW96" i="21" s="1"/>
  <c r="CW90" i="21" a="1"/>
  <c r="CW90" i="21" s="1"/>
  <c r="CW40" i="21" a="1"/>
  <c r="CW40" i="21" s="1"/>
  <c r="CW32" i="21" a="1"/>
  <c r="CW32" i="21" s="1"/>
  <c r="CW31" i="21" a="1"/>
  <c r="CW31" i="21" s="1"/>
  <c r="CW300" i="21" a="1"/>
  <c r="CW300" i="21" s="1"/>
  <c r="CW145" i="21" a="1"/>
  <c r="CW145" i="21" s="1"/>
  <c r="CW39" i="21" a="1"/>
  <c r="CW39" i="21" s="1"/>
  <c r="CW248" i="21" a="1"/>
  <c r="CW248" i="21" s="1"/>
  <c r="CW105" i="21"/>
  <c r="CW315" i="21"/>
  <c r="CW486" i="21"/>
  <c r="CW420" i="21"/>
  <c r="CW66" i="21"/>
  <c r="CW276" i="21"/>
  <c r="CW381" i="21"/>
  <c r="CW210" i="21"/>
  <c r="CW525" i="21"/>
  <c r="CW157" i="21" a="1"/>
  <c r="CW157" i="21" s="1"/>
  <c r="CW366" i="21" a="1"/>
  <c r="CW366" i="21" s="1"/>
  <c r="CW156" i="21" a="1"/>
  <c r="CW156" i="21" s="1"/>
  <c r="CW262" i="21" a="1"/>
  <c r="CW262" i="21" s="1"/>
  <c r="CW470" i="21" a="1"/>
  <c r="CW470" i="21" s="1"/>
  <c r="CW472" i="21" a="1"/>
  <c r="CW472" i="21" s="1"/>
  <c r="CW50" i="21" a="1"/>
  <c r="CW50" i="21" s="1"/>
  <c r="CW471" i="21" a="1"/>
  <c r="CW471" i="21" s="1"/>
  <c r="CW365" i="21" a="1"/>
  <c r="CW365" i="21" s="1"/>
  <c r="CW367" i="21" a="1"/>
  <c r="CW367" i="21" s="1"/>
  <c r="CW261" i="21" a="1"/>
  <c r="CW261" i="21" s="1"/>
  <c r="CW51" i="21" a="1"/>
  <c r="CW51" i="21" s="1"/>
  <c r="CW155" i="21" a="1"/>
  <c r="CW155" i="21" s="1"/>
  <c r="CW52" i="21" a="1"/>
  <c r="CW52" i="21" s="1"/>
  <c r="CW65" i="21"/>
  <c r="CW64" i="21"/>
  <c r="CW104" i="21"/>
  <c r="CW63" i="21"/>
  <c r="CW103" i="21"/>
  <c r="CW62" i="21"/>
  <c r="CW101" i="21"/>
  <c r="CW102" i="21"/>
  <c r="CX22" i="21"/>
  <c r="CX366" i="21" s="1" a="1"/>
  <c r="CX366" i="21" s="1"/>
  <c r="CW203" i="21"/>
  <c r="CO92" i="23"/>
  <c r="CO68" i="23"/>
  <c r="CO80" i="23"/>
  <c r="CW219" i="21"/>
  <c r="CW429" i="21"/>
  <c r="CW324" i="21"/>
  <c r="CW325" i="21"/>
  <c r="CW536" i="21"/>
  <c r="CX14" i="21"/>
  <c r="CZ78" i="23"/>
  <c r="CZ90" i="23"/>
  <c r="CZ42" i="23"/>
  <c r="CZ54" i="23"/>
  <c r="CZ66" i="23"/>
  <c r="CW220" i="21"/>
  <c r="CW309" i="21"/>
  <c r="CW430" i="21"/>
  <c r="CW519" i="21"/>
  <c r="CW114" i="21"/>
  <c r="CW534" i="21"/>
  <c r="CW99" i="21"/>
  <c r="CW115" i="21"/>
  <c r="CW535" i="21"/>
  <c r="CW431" i="21"/>
  <c r="CW326" i="21"/>
  <c r="CW414" i="21"/>
  <c r="CW116" i="21"/>
  <c r="CW204" i="21"/>
  <c r="CW221" i="21"/>
  <c r="CL44" i="23"/>
  <c r="CM69" i="23"/>
  <c r="CL56" i="23"/>
  <c r="CM93" i="23"/>
  <c r="CL491" i="21"/>
  <c r="CN94" i="23" s="1"/>
  <c r="CL176" i="21"/>
  <c r="CN58" i="23" s="1"/>
  <c r="CL281" i="21"/>
  <c r="CN70" i="23" s="1"/>
  <c r="CL386" i="21"/>
  <c r="CN82" i="23" s="1"/>
  <c r="CL162" i="21"/>
  <c r="CN57" i="23" s="1"/>
  <c r="CL550" i="21"/>
  <c r="CN99" i="23" s="1"/>
  <c r="CL477" i="21"/>
  <c r="CN465" i="21"/>
  <c r="CU462" i="21"/>
  <c r="CM488" i="21"/>
  <c r="CM474" i="21"/>
  <c r="CL445" i="21"/>
  <c r="CN87" i="23" s="1"/>
  <c r="CL372" i="21"/>
  <c r="CN81" i="23" s="1"/>
  <c r="CM383" i="21"/>
  <c r="CN360" i="21"/>
  <c r="CM369" i="21"/>
  <c r="CU357" i="21"/>
  <c r="CL340" i="21"/>
  <c r="CN75" i="23" s="1"/>
  <c r="CL267" i="21"/>
  <c r="CN69" i="23" s="1"/>
  <c r="CN255" i="21"/>
  <c r="CM278" i="21"/>
  <c r="CM264" i="21"/>
  <c r="CU252" i="21"/>
  <c r="CK150" i="21"/>
  <c r="CL235" i="21"/>
  <c r="CN63" i="23" s="1"/>
  <c r="CM173" i="21"/>
  <c r="CM159" i="21"/>
  <c r="CL71" i="21"/>
  <c r="CN46" i="23" s="1"/>
  <c r="CL57" i="21"/>
  <c r="CN45" i="23" s="1"/>
  <c r="CK45" i="21"/>
  <c r="CY13" i="21"/>
  <c r="CM224" i="21"/>
  <c r="CO64" i="23" s="1"/>
  <c r="CM119" i="21"/>
  <c r="CO52" i="23" s="1"/>
  <c r="CM329" i="21"/>
  <c r="CO76" i="23" s="1"/>
  <c r="CM434" i="21"/>
  <c r="CO88" i="23" s="1"/>
  <c r="CM539" i="21"/>
  <c r="CO100" i="23" s="1"/>
  <c r="CV537" i="21"/>
  <c r="CV327" i="21"/>
  <c r="CV117" i="21"/>
  <c r="CV432" i="21"/>
  <c r="CV222" i="21"/>
  <c r="CN113" i="21"/>
  <c r="CN533" i="21"/>
  <c r="CN323" i="21"/>
  <c r="CN428" i="21"/>
  <c r="CN218" i="21"/>
  <c r="CN313" i="21"/>
  <c r="CN314" i="21"/>
  <c r="CN311" i="21"/>
  <c r="CN208" i="21"/>
  <c r="CN312" i="21"/>
  <c r="CN209" i="21"/>
  <c r="CN207" i="21"/>
  <c r="CN206" i="21"/>
  <c r="CM68" i="21"/>
  <c r="CN518" i="21"/>
  <c r="CN308" i="21"/>
  <c r="CN98" i="21"/>
  <c r="CN413" i="21"/>
  <c r="CN317" i="21"/>
  <c r="CN527" i="21"/>
  <c r="CN212" i="21"/>
  <c r="CN422" i="21"/>
  <c r="CN107" i="21"/>
  <c r="CN524" i="21"/>
  <c r="CN523" i="21"/>
  <c r="CN522" i="21"/>
  <c r="CN521" i="21"/>
  <c r="CN419" i="21"/>
  <c r="CN416" i="21"/>
  <c r="CN417" i="21"/>
  <c r="CN418" i="21"/>
  <c r="CM529" i="21"/>
  <c r="CM550" i="21" s="1"/>
  <c r="CO99" i="23" s="1"/>
  <c r="CM319" i="21"/>
  <c r="CM340" i="21" s="1"/>
  <c r="CO75" i="23" s="1"/>
  <c r="CM424" i="21"/>
  <c r="CM214" i="21"/>
  <c r="CM109" i="21"/>
  <c r="CM130" i="21" s="1"/>
  <c r="CO51" i="23" s="1"/>
  <c r="CN485" i="21"/>
  <c r="CN482" i="21"/>
  <c r="CN483" i="21"/>
  <c r="CN378" i="21"/>
  <c r="CN273" i="21"/>
  <c r="CN484" i="21"/>
  <c r="CN380" i="21"/>
  <c r="CN275" i="21"/>
  <c r="CN377" i="21"/>
  <c r="CN272" i="21"/>
  <c r="CN379" i="21"/>
  <c r="CN274" i="21"/>
  <c r="CL147" i="21"/>
  <c r="CL42" i="21"/>
  <c r="CM54" i="21"/>
  <c r="CX511" i="21" l="1" a="1"/>
  <c r="CX511" i="21" s="1"/>
  <c r="CX510" i="21" a="1"/>
  <c r="CX510" i="21" s="1"/>
  <c r="CX509" i="21" a="1"/>
  <c r="CX509" i="21" s="1"/>
  <c r="CX516" i="21" a="1"/>
  <c r="CX516" i="21" s="1"/>
  <c r="CX508" i="21" a="1"/>
  <c r="CX508" i="21" s="1"/>
  <c r="CX515" i="21" a="1"/>
  <c r="CX515" i="21" s="1"/>
  <c r="CX507" i="21" a="1"/>
  <c r="CX507" i="21" s="1"/>
  <c r="CX514" i="21" a="1"/>
  <c r="CX514" i="21" s="1"/>
  <c r="CX513" i="21" a="1"/>
  <c r="CX513" i="21" s="1"/>
  <c r="CX512" i="21" a="1"/>
  <c r="CX512" i="21" s="1"/>
  <c r="CX457" i="21" a="1"/>
  <c r="CX457" i="21" s="1"/>
  <c r="CX456" i="21" a="1"/>
  <c r="CX456" i="21" s="1"/>
  <c r="CX460" i="21" a="1"/>
  <c r="CX460" i="21" s="1"/>
  <c r="CX451" i="21" a="1"/>
  <c r="CX451" i="21" s="1"/>
  <c r="CX458" i="21" a="1"/>
  <c r="CX458" i="21" s="1"/>
  <c r="CX455" i="21" a="1"/>
  <c r="CX455" i="21" s="1"/>
  <c r="CX454" i="21" a="1"/>
  <c r="CX454" i="21" s="1"/>
  <c r="CX459" i="21" a="1"/>
  <c r="CX459" i="21" s="1"/>
  <c r="CX453" i="21" a="1"/>
  <c r="CX453" i="21" s="1"/>
  <c r="CX452" i="21" a="1"/>
  <c r="CX452" i="21" s="1"/>
  <c r="CX408" i="21" a="1"/>
  <c r="CX408" i="21" s="1"/>
  <c r="CX407" i="21" a="1"/>
  <c r="CX407" i="21" s="1"/>
  <c r="CX406" i="21" a="1"/>
  <c r="CX406" i="21" s="1"/>
  <c r="CX411" i="21" a="1"/>
  <c r="CX411" i="21" s="1"/>
  <c r="CX404" i="21" a="1"/>
  <c r="CX404" i="21" s="1"/>
  <c r="CX353" i="21" a="1"/>
  <c r="CX353" i="21" s="1"/>
  <c r="CX346" i="21" a="1"/>
  <c r="CX346" i="21" s="1"/>
  <c r="CX410" i="21" a="1"/>
  <c r="CX410" i="21" s="1"/>
  <c r="CX352" i="21" a="1"/>
  <c r="CX352" i="21" s="1"/>
  <c r="CX409" i="21" a="1"/>
  <c r="CX409" i="21" s="1"/>
  <c r="CX351" i="21" a="1"/>
  <c r="CX351" i="21" s="1"/>
  <c r="CX405" i="21" a="1"/>
  <c r="CX405" i="21" s="1"/>
  <c r="CX350" i="21" a="1"/>
  <c r="CX350" i="21" s="1"/>
  <c r="CX403" i="21" a="1"/>
  <c r="CX403" i="21" s="1"/>
  <c r="CX402" i="21" a="1"/>
  <c r="CX402" i="21" s="1"/>
  <c r="CX349" i="21" a="1"/>
  <c r="CX349" i="21" s="1"/>
  <c r="CX348" i="21" a="1"/>
  <c r="CX348" i="21" s="1"/>
  <c r="CX347" i="21" a="1"/>
  <c r="CX347" i="21" s="1"/>
  <c r="CX304" i="21" a="1"/>
  <c r="CX304" i="21" s="1"/>
  <c r="CX300" i="21" a="1"/>
  <c r="CX300" i="21" s="1"/>
  <c r="CX303" i="21" a="1"/>
  <c r="CX303" i="21" s="1"/>
  <c r="CX299" i="21" a="1"/>
  <c r="CX299" i="21" s="1"/>
  <c r="CX355" i="21" a="1"/>
  <c r="CX355" i="21" s="1"/>
  <c r="CX354" i="21" a="1"/>
  <c r="CX354" i="21" s="1"/>
  <c r="CX306" i="21" a="1"/>
  <c r="CX306" i="21" s="1"/>
  <c r="CX302" i="21" a="1"/>
  <c r="CX302" i="21" s="1"/>
  <c r="CX298" i="21" a="1"/>
  <c r="CX298" i="21" s="1"/>
  <c r="CX301" i="21" a="1"/>
  <c r="CX301" i="21" s="1"/>
  <c r="CX241" i="21" a="1"/>
  <c r="CX241" i="21" s="1"/>
  <c r="CX200" i="21" a="1"/>
  <c r="CX200" i="21" s="1"/>
  <c r="CX193" i="21" a="1"/>
  <c r="CX193" i="21" s="1"/>
  <c r="CX248" i="21" a="1"/>
  <c r="CX248" i="21" s="1"/>
  <c r="CX199" i="21" a="1"/>
  <c r="CX199" i="21" s="1"/>
  <c r="CX192" i="21" a="1"/>
  <c r="CX192" i="21" s="1"/>
  <c r="CX297" i="21" a="1"/>
  <c r="CX297" i="21" s="1"/>
  <c r="CX247" i="21" a="1"/>
  <c r="CX247" i="21" s="1"/>
  <c r="CX198" i="21" a="1"/>
  <c r="CX198" i="21" s="1"/>
  <c r="CX246" i="21" a="1"/>
  <c r="CX246" i="21" s="1"/>
  <c r="CX197" i="21" a="1"/>
  <c r="CX197" i="21" s="1"/>
  <c r="CX305" i="21" a="1"/>
  <c r="CX305" i="21" s="1"/>
  <c r="CX244" i="21" a="1"/>
  <c r="CX244" i="21" s="1"/>
  <c r="CX201" i="21" a="1"/>
  <c r="CX201" i="21" s="1"/>
  <c r="CX139" i="21" a="1"/>
  <c r="CX139" i="21" s="1"/>
  <c r="CX250" i="21" a="1"/>
  <c r="CX250" i="21" s="1"/>
  <c r="CX196" i="21" a="1"/>
  <c r="CX196" i="21" s="1"/>
  <c r="CX168" i="21"/>
  <c r="CX170" i="21"/>
  <c r="CX143" i="21" a="1"/>
  <c r="CX143" i="21" s="1"/>
  <c r="CX249" i="21" a="1"/>
  <c r="CX249" i="21" s="1"/>
  <c r="CX195" i="21" a="1"/>
  <c r="CX195" i="21" s="1"/>
  <c r="CX138" i="21" a="1"/>
  <c r="CX138" i="21" s="1"/>
  <c r="CX245" i="21" a="1"/>
  <c r="CX245" i="21" s="1"/>
  <c r="CX194" i="21" a="1"/>
  <c r="CX194" i="21" s="1"/>
  <c r="CX142" i="21" a="1"/>
  <c r="CX142" i="21" s="1"/>
  <c r="CX137" i="21" a="1"/>
  <c r="CX137" i="21" s="1"/>
  <c r="CX243" i="21" a="1"/>
  <c r="CX243" i="21" s="1"/>
  <c r="CX242" i="21" a="1"/>
  <c r="CX242" i="21" s="1"/>
  <c r="CX167" i="21"/>
  <c r="CX169" i="21"/>
  <c r="CX171" i="21"/>
  <c r="CX145" i="21" a="1"/>
  <c r="CX145" i="21" s="1"/>
  <c r="CX136" i="21" a="1"/>
  <c r="CX136" i="21" s="1"/>
  <c r="CX96" i="21" a="1"/>
  <c r="CX96" i="21" s="1"/>
  <c r="CX90" i="21" a="1"/>
  <c r="CX90" i="21" s="1"/>
  <c r="CX35" i="21" a="1"/>
  <c r="CX35" i="21" s="1"/>
  <c r="CX144" i="21" a="1"/>
  <c r="CX144" i="21" s="1"/>
  <c r="CX34" i="21" a="1"/>
  <c r="CX34" i="21" s="1"/>
  <c r="CX141" i="21" a="1"/>
  <c r="CX141" i="21" s="1"/>
  <c r="CX95" i="21" a="1"/>
  <c r="CX95" i="21" s="1"/>
  <c r="CX89" i="21" a="1"/>
  <c r="CX89" i="21" s="1"/>
  <c r="CX33" i="21" a="1"/>
  <c r="CX33" i="21" s="1"/>
  <c r="CX140" i="21" a="1"/>
  <c r="CX140" i="21" s="1"/>
  <c r="CX94" i="21" a="1"/>
  <c r="CX94" i="21" s="1"/>
  <c r="CX88" i="21" a="1"/>
  <c r="CX88" i="21" s="1"/>
  <c r="CX40" i="21" a="1"/>
  <c r="CX40" i="21" s="1"/>
  <c r="CX32" i="21" a="1"/>
  <c r="CX32" i="21" s="1"/>
  <c r="CX93" i="21" a="1"/>
  <c r="CX93" i="21" s="1"/>
  <c r="CX39" i="21" a="1"/>
  <c r="CX39" i="21" s="1"/>
  <c r="CX31" i="21" a="1"/>
  <c r="CX31" i="21" s="1"/>
  <c r="CX92" i="21" a="1"/>
  <c r="CX92" i="21" s="1"/>
  <c r="CX87" i="21" a="1"/>
  <c r="CX87" i="21" s="1"/>
  <c r="CX38" i="21" a="1"/>
  <c r="CX38" i="21" s="1"/>
  <c r="CX37" i="21" a="1"/>
  <c r="CX37" i="21" s="1"/>
  <c r="CX36" i="21" a="1"/>
  <c r="CX36" i="21" s="1"/>
  <c r="CX91" i="21" a="1"/>
  <c r="CX91" i="21" s="1"/>
  <c r="CX276" i="21"/>
  <c r="CX105" i="21"/>
  <c r="CX315" i="21"/>
  <c r="CX381" i="21"/>
  <c r="CX525" i="21"/>
  <c r="CX210" i="21"/>
  <c r="CX66" i="21"/>
  <c r="CX420" i="21"/>
  <c r="CX486" i="21"/>
  <c r="CX51" i="21" a="1"/>
  <c r="CX51" i="21" s="1"/>
  <c r="CX470" i="21" a="1"/>
  <c r="CX470" i="21" s="1"/>
  <c r="CX156" i="21" a="1"/>
  <c r="CX156" i="21" s="1"/>
  <c r="CX367" i="21" a="1"/>
  <c r="CX367" i="21" s="1"/>
  <c r="CX261" i="21" a="1"/>
  <c r="CX261" i="21" s="1"/>
  <c r="CX365" i="21" a="1"/>
  <c r="CX365" i="21" s="1"/>
  <c r="CX155" i="21" a="1"/>
  <c r="CX155" i="21" s="1"/>
  <c r="CX52" i="21" a="1"/>
  <c r="CX52" i="21" s="1"/>
  <c r="CX471" i="21" a="1"/>
  <c r="CX471" i="21" s="1"/>
  <c r="CX260" i="21" a="1"/>
  <c r="CX260" i="21" s="1"/>
  <c r="CX262" i="21" a="1"/>
  <c r="CX262" i="21" s="1"/>
  <c r="CX50" i="21" a="1"/>
  <c r="CX50" i="21" s="1"/>
  <c r="CX472" i="21" a="1"/>
  <c r="CX472" i="21" s="1"/>
  <c r="CX157" i="21" a="1"/>
  <c r="CX157" i="21" s="1"/>
  <c r="CX101" i="21"/>
  <c r="CX65" i="21"/>
  <c r="CX64" i="21"/>
  <c r="CX104" i="21"/>
  <c r="CX63" i="21"/>
  <c r="CX62" i="21"/>
  <c r="CX102" i="21"/>
  <c r="CX103" i="21"/>
  <c r="CY22" i="21"/>
  <c r="CY470" i="21" s="1" a="1"/>
  <c r="CY470" i="21" s="1"/>
  <c r="CP68" i="23"/>
  <c r="CP92" i="23"/>
  <c r="CP80" i="23"/>
  <c r="CX324" i="21"/>
  <c r="CX431" i="21"/>
  <c r="CX534" i="21"/>
  <c r="CX219" i="21"/>
  <c r="CX429" i="21"/>
  <c r="CX430" i="21"/>
  <c r="CX115" i="21"/>
  <c r="CX99" i="21"/>
  <c r="CX116" i="21"/>
  <c r="CX220" i="21"/>
  <c r="CX535" i="21"/>
  <c r="CX114" i="21"/>
  <c r="CX326" i="21"/>
  <c r="CX325" i="21"/>
  <c r="CX536" i="21"/>
  <c r="CX221" i="21"/>
  <c r="CY14" i="21"/>
  <c r="DA90" i="23"/>
  <c r="DA66" i="23"/>
  <c r="DA42" i="23"/>
  <c r="DA54" i="23"/>
  <c r="DA78" i="23"/>
  <c r="CX309" i="21"/>
  <c r="CX414" i="21"/>
  <c r="CX519" i="21"/>
  <c r="CX203" i="21"/>
  <c r="CX204" i="21"/>
  <c r="CM56" i="23"/>
  <c r="CN93" i="23"/>
  <c r="CM44" i="23"/>
  <c r="CM162" i="21"/>
  <c r="CO57" i="23" s="1"/>
  <c r="CM176" i="21"/>
  <c r="CO58" i="23" s="1"/>
  <c r="CM281" i="21"/>
  <c r="CO70" i="23" s="1"/>
  <c r="CM491" i="21"/>
  <c r="CO94" i="23" s="1"/>
  <c r="CM386" i="21"/>
  <c r="CO82" i="23" s="1"/>
  <c r="CM477" i="21"/>
  <c r="CO93" i="23" s="1"/>
  <c r="CN488" i="21"/>
  <c r="CV462" i="21"/>
  <c r="CO465" i="21"/>
  <c r="CN474" i="21"/>
  <c r="CM445" i="21"/>
  <c r="CO87" i="23" s="1"/>
  <c r="CM372" i="21"/>
  <c r="CO81" i="23" s="1"/>
  <c r="CO360" i="21"/>
  <c r="CN383" i="21"/>
  <c r="CN369" i="21"/>
  <c r="CV357" i="21"/>
  <c r="CM267" i="21"/>
  <c r="CO69" i="23" s="1"/>
  <c r="CO255" i="21"/>
  <c r="CN278" i="21"/>
  <c r="CN264" i="21"/>
  <c r="CV252" i="21"/>
  <c r="CM235" i="21"/>
  <c r="CO63" i="23" s="1"/>
  <c r="CL150" i="21"/>
  <c r="CN159" i="21"/>
  <c r="CN173" i="21"/>
  <c r="CM57" i="21"/>
  <c r="CO45" i="23" s="1"/>
  <c r="CM71" i="21"/>
  <c r="CO46" i="23" s="1"/>
  <c r="CL45" i="21"/>
  <c r="CZ13" i="21"/>
  <c r="CN224" i="21"/>
  <c r="CP64" i="23" s="1"/>
  <c r="CN119" i="21"/>
  <c r="CP52" i="23" s="1"/>
  <c r="CN539" i="21"/>
  <c r="CP100" i="23" s="1"/>
  <c r="CN434" i="21"/>
  <c r="CP88" i="23" s="1"/>
  <c r="CW537" i="21"/>
  <c r="CW327" i="21"/>
  <c r="CW117" i="21"/>
  <c r="CW432" i="21"/>
  <c r="CW222" i="21"/>
  <c r="CO533" i="21"/>
  <c r="CO428" i="21"/>
  <c r="CO218" i="21"/>
  <c r="CO323" i="21"/>
  <c r="CO113" i="21"/>
  <c r="CN68" i="21"/>
  <c r="CO314" i="21"/>
  <c r="CO313" i="21"/>
  <c r="CO311" i="21"/>
  <c r="CO208" i="21"/>
  <c r="CO207" i="21"/>
  <c r="CO312" i="21"/>
  <c r="CO209" i="21"/>
  <c r="CO206" i="21"/>
  <c r="CO413" i="21"/>
  <c r="CO518" i="21"/>
  <c r="CO308" i="21"/>
  <c r="CO98" i="21"/>
  <c r="CN329" i="21"/>
  <c r="CP76" i="23" s="1"/>
  <c r="CO317" i="21"/>
  <c r="CO527" i="21"/>
  <c r="CO212" i="21"/>
  <c r="CO422" i="21"/>
  <c r="CO107" i="21"/>
  <c r="CO522" i="21"/>
  <c r="CO523" i="21"/>
  <c r="CO524" i="21"/>
  <c r="CO521" i="21"/>
  <c r="CO419" i="21"/>
  <c r="CO416" i="21"/>
  <c r="CO418" i="21"/>
  <c r="CO417" i="21"/>
  <c r="CN529" i="21"/>
  <c r="CN319" i="21"/>
  <c r="CN340" i="21" s="1"/>
  <c r="CP75" i="23" s="1"/>
  <c r="CN424" i="21"/>
  <c r="CN214" i="21"/>
  <c r="CN109" i="21"/>
  <c r="CN130" i="21" s="1"/>
  <c r="CP51" i="23" s="1"/>
  <c r="CO485" i="21"/>
  <c r="CO483" i="21"/>
  <c r="CO378" i="21"/>
  <c r="CO273" i="21"/>
  <c r="CO484" i="21"/>
  <c r="CO380" i="21"/>
  <c r="CO275" i="21"/>
  <c r="CO377" i="21"/>
  <c r="CO272" i="21"/>
  <c r="CO482" i="21"/>
  <c r="CO379" i="21"/>
  <c r="CO274" i="21"/>
  <c r="CM147" i="21"/>
  <c r="CM42" i="21"/>
  <c r="CN54" i="21"/>
  <c r="CY516" i="21" l="1" a="1"/>
  <c r="CY516" i="21" s="1"/>
  <c r="CY508" i="21" a="1"/>
  <c r="CY508" i="21" s="1"/>
  <c r="CY515" i="21" a="1"/>
  <c r="CY515" i="21" s="1"/>
  <c r="CY507" i="21" a="1"/>
  <c r="CY507" i="21" s="1"/>
  <c r="CY514" i="21" a="1"/>
  <c r="CY514" i="21" s="1"/>
  <c r="CY513" i="21" a="1"/>
  <c r="CY513" i="21" s="1"/>
  <c r="CY512" i="21" a="1"/>
  <c r="CY512" i="21" s="1"/>
  <c r="CY511" i="21" a="1"/>
  <c r="CY511" i="21" s="1"/>
  <c r="CY510" i="21" a="1"/>
  <c r="CY510" i="21" s="1"/>
  <c r="CY509" i="21" a="1"/>
  <c r="CY509" i="21" s="1"/>
  <c r="CY460" i="21" a="1"/>
  <c r="CY460" i="21" s="1"/>
  <c r="CY453" i="21" a="1"/>
  <c r="CY453" i="21" s="1"/>
  <c r="CY452" i="21" a="1"/>
  <c r="CY452" i="21" s="1"/>
  <c r="CY457" i="21" a="1"/>
  <c r="CY457" i="21" s="1"/>
  <c r="CY451" i="21" a="1"/>
  <c r="CY451" i="21" s="1"/>
  <c r="CY459" i="21" a="1"/>
  <c r="CY459" i="21" s="1"/>
  <c r="CY458" i="21" a="1"/>
  <c r="CY458" i="21" s="1"/>
  <c r="CY456" i="21" a="1"/>
  <c r="CY456" i="21" s="1"/>
  <c r="CY455" i="21" a="1"/>
  <c r="CY455" i="21" s="1"/>
  <c r="CY454" i="21" a="1"/>
  <c r="CY454" i="21" s="1"/>
  <c r="CY406" i="21" a="1"/>
  <c r="CY406" i="21" s="1"/>
  <c r="CY405" i="21" a="1"/>
  <c r="CY405" i="21" s="1"/>
  <c r="CY404" i="21" a="1"/>
  <c r="CY404" i="21" s="1"/>
  <c r="CY411" i="21" a="1"/>
  <c r="CY411" i="21" s="1"/>
  <c r="CY403" i="21" a="1"/>
  <c r="CY403" i="21" s="1"/>
  <c r="CY409" i="21" a="1"/>
  <c r="CY409" i="21" s="1"/>
  <c r="CY407" i="21" a="1"/>
  <c r="CY407" i="21" s="1"/>
  <c r="CY402" i="21" a="1"/>
  <c r="CY402" i="21" s="1"/>
  <c r="CY351" i="21" a="1"/>
  <c r="CY351" i="21" s="1"/>
  <c r="CY350" i="21" a="1"/>
  <c r="CY350" i="21" s="1"/>
  <c r="CY349" i="21" a="1"/>
  <c r="CY349" i="21" s="1"/>
  <c r="CY348" i="21" a="1"/>
  <c r="CY348" i="21" s="1"/>
  <c r="CY410" i="21" a="1"/>
  <c r="CY410" i="21" s="1"/>
  <c r="CY354" i="21" a="1"/>
  <c r="CY354" i="21" s="1"/>
  <c r="CY346" i="21" a="1"/>
  <c r="CY346" i="21" s="1"/>
  <c r="CY355" i="21" a="1"/>
  <c r="CY355" i="21" s="1"/>
  <c r="CY408" i="21" a="1"/>
  <c r="CY408" i="21" s="1"/>
  <c r="CY353" i="21" a="1"/>
  <c r="CY353" i="21" s="1"/>
  <c r="CY306" i="21" a="1"/>
  <c r="CY306" i="21" s="1"/>
  <c r="CY302" i="21" a="1"/>
  <c r="CY302" i="21" s="1"/>
  <c r="CY298" i="21" a="1"/>
  <c r="CY298" i="21" s="1"/>
  <c r="CY352" i="21" a="1"/>
  <c r="CY352" i="21" s="1"/>
  <c r="CY347" i="21" a="1"/>
  <c r="CY347" i="21" s="1"/>
  <c r="CY305" i="21" a="1"/>
  <c r="CY305" i="21" s="1"/>
  <c r="CY301" i="21" a="1"/>
  <c r="CY301" i="21" s="1"/>
  <c r="CY297" i="21" a="1"/>
  <c r="CY297" i="21" s="1"/>
  <c r="CY304" i="21" a="1"/>
  <c r="CY304" i="21" s="1"/>
  <c r="CY300" i="21" a="1"/>
  <c r="CY300" i="21" s="1"/>
  <c r="CY245" i="21" a="1"/>
  <c r="CY245" i="21" s="1"/>
  <c r="CY197" i="21" a="1"/>
  <c r="CY197" i="21" s="1"/>
  <c r="CY299" i="21" a="1"/>
  <c r="CY299" i="21" s="1"/>
  <c r="CY244" i="21" a="1"/>
  <c r="CY244" i="21" s="1"/>
  <c r="CY196" i="21" a="1"/>
  <c r="CY196" i="21" s="1"/>
  <c r="CY250" i="21" a="1"/>
  <c r="CY250" i="21" s="1"/>
  <c r="CY243" i="21" a="1"/>
  <c r="CY243" i="21" s="1"/>
  <c r="CY195" i="21" a="1"/>
  <c r="CY195" i="21" s="1"/>
  <c r="CY249" i="21" a="1"/>
  <c r="CY249" i="21" s="1"/>
  <c r="CY201" i="21" a="1"/>
  <c r="CY201" i="21" s="1"/>
  <c r="CY194" i="21" a="1"/>
  <c r="CY194" i="21" s="1"/>
  <c r="CY247" i="21" a="1"/>
  <c r="CY247" i="21" s="1"/>
  <c r="CY241" i="21" a="1"/>
  <c r="CY241" i="21" s="1"/>
  <c r="CY199" i="21" a="1"/>
  <c r="CY199" i="21" s="1"/>
  <c r="CY193" i="21" a="1"/>
  <c r="CY193" i="21" s="1"/>
  <c r="CY246" i="21" a="1"/>
  <c r="CY246" i="21" s="1"/>
  <c r="CY192" i="21" a="1"/>
  <c r="CY192" i="21" s="1"/>
  <c r="CY242" i="21" a="1"/>
  <c r="CY242" i="21" s="1"/>
  <c r="CY143" i="21" a="1"/>
  <c r="CY143" i="21" s="1"/>
  <c r="CY138" i="21" a="1"/>
  <c r="CY138" i="21" s="1"/>
  <c r="CY168" i="21"/>
  <c r="CY170" i="21"/>
  <c r="CY142" i="21" a="1"/>
  <c r="CY142" i="21" s="1"/>
  <c r="CY200" i="21" a="1"/>
  <c r="CY200" i="21" s="1"/>
  <c r="CY137" i="21" a="1"/>
  <c r="CY137" i="21" s="1"/>
  <c r="CY303" i="21" a="1"/>
  <c r="CY303" i="21" s="1"/>
  <c r="CY198" i="21" a="1"/>
  <c r="CY198" i="21" s="1"/>
  <c r="CY248" i="21" a="1"/>
  <c r="CY248" i="21" s="1"/>
  <c r="CY145" i="21" a="1"/>
  <c r="CY145" i="21" s="1"/>
  <c r="CY92" i="21" a="1"/>
  <c r="CY92" i="21" s="1"/>
  <c r="CY33" i="21" a="1"/>
  <c r="CY33" i="21" s="1"/>
  <c r="CY40" i="21" a="1"/>
  <c r="CY40" i="21" s="1"/>
  <c r="CY32" i="21" a="1"/>
  <c r="CY32" i="21" s="1"/>
  <c r="CY169" i="21"/>
  <c r="CY96" i="21" a="1"/>
  <c r="CY96" i="21" s="1"/>
  <c r="CY91" i="21" a="1"/>
  <c r="CY91" i="21" s="1"/>
  <c r="CY39" i="21" a="1"/>
  <c r="CY39" i="21" s="1"/>
  <c r="CY31" i="21" a="1"/>
  <c r="CY31" i="21" s="1"/>
  <c r="CY144" i="21" a="1"/>
  <c r="CY144" i="21" s="1"/>
  <c r="CY90" i="21" a="1"/>
  <c r="CY90" i="21" s="1"/>
  <c r="CY38" i="21" a="1"/>
  <c r="CY38" i="21" s="1"/>
  <c r="CY141" i="21" a="1"/>
  <c r="CY141" i="21" s="1"/>
  <c r="CY95" i="21" a="1"/>
  <c r="CY95" i="21" s="1"/>
  <c r="CY37" i="21" a="1"/>
  <c r="CY37" i="21" s="1"/>
  <c r="CY171" i="21"/>
  <c r="CY140" i="21" a="1"/>
  <c r="CY140" i="21" s="1"/>
  <c r="CY94" i="21" a="1"/>
  <c r="CY94" i="21" s="1"/>
  <c r="CY89" i="21" a="1"/>
  <c r="CY89" i="21" s="1"/>
  <c r="CY36" i="21" a="1"/>
  <c r="CY36" i="21" s="1"/>
  <c r="CY139" i="21" a="1"/>
  <c r="CY139" i="21" s="1"/>
  <c r="CY88" i="21" a="1"/>
  <c r="CY88" i="21" s="1"/>
  <c r="CY35" i="21" a="1"/>
  <c r="CY35" i="21" s="1"/>
  <c r="CY136" i="21" a="1"/>
  <c r="CY136" i="21" s="1"/>
  <c r="CY93" i="21" a="1"/>
  <c r="CY93" i="21" s="1"/>
  <c r="CY34" i="21" a="1"/>
  <c r="CY34" i="21" s="1"/>
  <c r="CY167" i="21"/>
  <c r="CY87" i="21" a="1"/>
  <c r="CY87" i="21" s="1"/>
  <c r="CY210" i="21"/>
  <c r="CY276" i="21"/>
  <c r="CY486" i="21"/>
  <c r="CY525" i="21"/>
  <c r="CY420" i="21"/>
  <c r="CY381" i="21"/>
  <c r="CY66" i="21"/>
  <c r="CY105" i="21"/>
  <c r="CY315" i="21"/>
  <c r="CY261" i="21" a="1"/>
  <c r="CY261" i="21" s="1"/>
  <c r="CY260" i="21" a="1"/>
  <c r="CY260" i="21" s="1"/>
  <c r="CY471" i="21" a="1"/>
  <c r="CY471" i="21" s="1"/>
  <c r="CY50" i="21" a="1"/>
  <c r="CY50" i="21" s="1"/>
  <c r="CY155" i="21" a="1"/>
  <c r="CY155" i="21" s="1"/>
  <c r="CY51" i="21" a="1"/>
  <c r="CY51" i="21" s="1"/>
  <c r="CY366" i="21" a="1"/>
  <c r="CY366" i="21" s="1"/>
  <c r="CY52" i="21" a="1"/>
  <c r="CY52" i="21" s="1"/>
  <c r="CY367" i="21" a="1"/>
  <c r="CY367" i="21" s="1"/>
  <c r="CY157" i="21" a="1"/>
  <c r="CY157" i="21" s="1"/>
  <c r="CY262" i="21" a="1"/>
  <c r="CY262" i="21" s="1"/>
  <c r="CY365" i="21" a="1"/>
  <c r="CY365" i="21" s="1"/>
  <c r="CY472" i="21" a="1"/>
  <c r="CY472" i="21" s="1"/>
  <c r="CY156" i="21" a="1"/>
  <c r="CY156" i="21" s="1"/>
  <c r="CY101" i="21"/>
  <c r="CY65" i="21"/>
  <c r="CY104" i="21"/>
  <c r="CY64" i="21"/>
  <c r="CY63" i="21"/>
  <c r="CY62" i="21"/>
  <c r="CY102" i="21"/>
  <c r="CY103" i="21"/>
  <c r="CZ22" i="21"/>
  <c r="CZ260" i="21" s="1" a="1"/>
  <c r="CZ260" i="21" s="1"/>
  <c r="CQ68" i="23"/>
  <c r="CQ92" i="23"/>
  <c r="CQ80" i="23"/>
  <c r="CY219" i="21"/>
  <c r="CY534" i="21"/>
  <c r="CY325" i="21"/>
  <c r="CY429" i="21"/>
  <c r="CY116" i="21"/>
  <c r="CY324" i="21"/>
  <c r="CY115" i="21"/>
  <c r="CY430" i="21"/>
  <c r="CY114" i="21"/>
  <c r="CY221" i="21"/>
  <c r="CY519" i="21"/>
  <c r="CY326" i="21"/>
  <c r="CY431" i="21"/>
  <c r="CY535" i="21"/>
  <c r="CY536" i="21"/>
  <c r="CY220" i="21"/>
  <c r="CY99" i="21"/>
  <c r="CY203" i="21"/>
  <c r="CY309" i="21"/>
  <c r="CY414" i="21"/>
  <c r="CY204" i="21"/>
  <c r="CZ14" i="21"/>
  <c r="DB90" i="23"/>
  <c r="DB66" i="23"/>
  <c r="DB78" i="23"/>
  <c r="DB54" i="23"/>
  <c r="DB42" i="23"/>
  <c r="CN56" i="23"/>
  <c r="CN44" i="23"/>
  <c r="CN491" i="21"/>
  <c r="CP94" i="23" s="1"/>
  <c r="CN176" i="21"/>
  <c r="CP58" i="23" s="1"/>
  <c r="CN162" i="21"/>
  <c r="CP57" i="23" s="1"/>
  <c r="CN281" i="21"/>
  <c r="CP70" i="23" s="1"/>
  <c r="CN386" i="21"/>
  <c r="CP82" i="23" s="1"/>
  <c r="CN550" i="21"/>
  <c r="CP99" i="23" s="1"/>
  <c r="CN477" i="21"/>
  <c r="CP465" i="21"/>
  <c r="CO488" i="21"/>
  <c r="CO474" i="21"/>
  <c r="CW462" i="21"/>
  <c r="CN445" i="21"/>
  <c r="CP87" i="23" s="1"/>
  <c r="CN372" i="21"/>
  <c r="CO383" i="21"/>
  <c r="CP360" i="21"/>
  <c r="CO369" i="21"/>
  <c r="CW357" i="21"/>
  <c r="CN267" i="21"/>
  <c r="CP69" i="23" s="1"/>
  <c r="CP255" i="21"/>
  <c r="CO278" i="21"/>
  <c r="CO264" i="21"/>
  <c r="CW252" i="21"/>
  <c r="CM150" i="21"/>
  <c r="CN235" i="21"/>
  <c r="CP63" i="23" s="1"/>
  <c r="CO173" i="21"/>
  <c r="CO159" i="21"/>
  <c r="CN57" i="21"/>
  <c r="CP45" i="23" s="1"/>
  <c r="CN71" i="21"/>
  <c r="CP46" i="23" s="1"/>
  <c r="CM45" i="21"/>
  <c r="DA13" i="21"/>
  <c r="CO539" i="21"/>
  <c r="CQ100" i="23" s="1"/>
  <c r="CO224" i="21"/>
  <c r="CQ64" i="23" s="1"/>
  <c r="CO119" i="21"/>
  <c r="CQ52" i="23" s="1"/>
  <c r="CO434" i="21"/>
  <c r="CQ88" i="23" s="1"/>
  <c r="CP323" i="21"/>
  <c r="CP533" i="21"/>
  <c r="CP113" i="21"/>
  <c r="CP218" i="21"/>
  <c r="CP428" i="21"/>
  <c r="CX537" i="21"/>
  <c r="CX327" i="21"/>
  <c r="CX117" i="21"/>
  <c r="CX432" i="21"/>
  <c r="CX222" i="21"/>
  <c r="CP314" i="21"/>
  <c r="CP313" i="21"/>
  <c r="CP208" i="21"/>
  <c r="CP207" i="21"/>
  <c r="CP312" i="21"/>
  <c r="CP311" i="21"/>
  <c r="CP209" i="21"/>
  <c r="CP206" i="21"/>
  <c r="CO68" i="21"/>
  <c r="CP413" i="21"/>
  <c r="CP518" i="21"/>
  <c r="CP308" i="21"/>
  <c r="CP98" i="21"/>
  <c r="CO329" i="21"/>
  <c r="CQ76" i="23" s="1"/>
  <c r="CP317" i="21"/>
  <c r="CP527" i="21"/>
  <c r="CP212" i="21"/>
  <c r="CP422" i="21"/>
  <c r="CP107" i="21"/>
  <c r="CP524" i="21"/>
  <c r="CP523" i="21"/>
  <c r="CP521" i="21"/>
  <c r="CP522" i="21"/>
  <c r="CP419" i="21"/>
  <c r="CP416" i="21"/>
  <c r="CP417" i="21"/>
  <c r="CP418" i="21"/>
  <c r="CO529" i="21"/>
  <c r="CO550" i="21" s="1"/>
  <c r="CQ99" i="23" s="1"/>
  <c r="CO424" i="21"/>
  <c r="CO319" i="21"/>
  <c r="CO214" i="21"/>
  <c r="CO109" i="21"/>
  <c r="CO130" i="21" s="1"/>
  <c r="CQ51" i="23" s="1"/>
  <c r="CP483" i="21"/>
  <c r="CP485" i="21"/>
  <c r="CP378" i="21"/>
  <c r="CP273" i="21"/>
  <c r="CP484" i="21"/>
  <c r="CP380" i="21"/>
  <c r="CP275" i="21"/>
  <c r="CP377" i="21"/>
  <c r="CP272" i="21"/>
  <c r="CP379" i="21"/>
  <c r="CP274" i="21"/>
  <c r="CP482" i="21"/>
  <c r="CN147" i="21"/>
  <c r="CN42" i="21"/>
  <c r="CO54" i="21"/>
  <c r="CZ512" i="21" l="1" a="1"/>
  <c r="CZ512" i="21" s="1"/>
  <c r="CZ511" i="21" a="1"/>
  <c r="CZ511" i="21" s="1"/>
  <c r="CZ510" i="21" a="1"/>
  <c r="CZ510" i="21" s="1"/>
  <c r="CZ516" i="21" a="1"/>
  <c r="CZ516" i="21" s="1"/>
  <c r="CZ509" i="21" a="1"/>
  <c r="CZ509" i="21" s="1"/>
  <c r="CZ515" i="21" a="1"/>
  <c r="CZ515" i="21" s="1"/>
  <c r="CZ514" i="21" a="1"/>
  <c r="CZ514" i="21" s="1"/>
  <c r="CZ508" i="21" a="1"/>
  <c r="CZ508" i="21" s="1"/>
  <c r="CZ457" i="21" a="1"/>
  <c r="CZ457" i="21" s="1"/>
  <c r="CZ456" i="21" a="1"/>
  <c r="CZ456" i="21" s="1"/>
  <c r="CZ513" i="21" a="1"/>
  <c r="CZ513" i="21" s="1"/>
  <c r="CZ452" i="21" a="1"/>
  <c r="CZ452" i="21" s="1"/>
  <c r="CZ507" i="21" a="1"/>
  <c r="CZ507" i="21" s="1"/>
  <c r="CZ460" i="21" a="1"/>
  <c r="CZ460" i="21" s="1"/>
  <c r="CZ459" i="21" a="1"/>
  <c r="CZ459" i="21" s="1"/>
  <c r="CZ458" i="21" a="1"/>
  <c r="CZ458" i="21" s="1"/>
  <c r="CZ455" i="21" a="1"/>
  <c r="CZ455" i="21" s="1"/>
  <c r="CZ453" i="21" a="1"/>
  <c r="CZ453" i="21" s="1"/>
  <c r="CZ451" i="21" a="1"/>
  <c r="CZ451" i="21" s="1"/>
  <c r="CZ411" i="21" a="1"/>
  <c r="CZ411" i="21" s="1"/>
  <c r="CZ404" i="21" a="1"/>
  <c r="CZ404" i="21" s="1"/>
  <c r="CZ410" i="21" a="1"/>
  <c r="CZ410" i="21" s="1"/>
  <c r="CZ403" i="21" a="1"/>
  <c r="CZ403" i="21" s="1"/>
  <c r="CZ402" i="21" a="1"/>
  <c r="CZ402" i="21" s="1"/>
  <c r="CZ409" i="21" a="1"/>
  <c r="CZ409" i="21" s="1"/>
  <c r="CZ454" i="21" a="1"/>
  <c r="CZ454" i="21" s="1"/>
  <c r="CZ407" i="21" a="1"/>
  <c r="CZ407" i="21" s="1"/>
  <c r="CZ349" i="21" a="1"/>
  <c r="CZ349" i="21" s="1"/>
  <c r="CZ348" i="21" a="1"/>
  <c r="CZ348" i="21" s="1"/>
  <c r="CZ408" i="21" a="1"/>
  <c r="CZ408" i="21" s="1"/>
  <c r="CZ355" i="21" a="1"/>
  <c r="CZ355" i="21" s="1"/>
  <c r="CZ347" i="21" a="1"/>
  <c r="CZ347" i="21" s="1"/>
  <c r="CZ406" i="21" a="1"/>
  <c r="CZ406" i="21" s="1"/>
  <c r="CZ354" i="21" a="1"/>
  <c r="CZ354" i="21" s="1"/>
  <c r="CZ346" i="21" a="1"/>
  <c r="CZ346" i="21" s="1"/>
  <c r="CZ405" i="21" a="1"/>
  <c r="CZ405" i="21" s="1"/>
  <c r="CZ352" i="21" a="1"/>
  <c r="CZ352" i="21" s="1"/>
  <c r="CZ350" i="21" a="1"/>
  <c r="CZ350" i="21" s="1"/>
  <c r="CZ304" i="21" a="1"/>
  <c r="CZ304" i="21" s="1"/>
  <c r="CZ300" i="21" a="1"/>
  <c r="CZ300" i="21" s="1"/>
  <c r="CZ303" i="21" a="1"/>
  <c r="CZ303" i="21" s="1"/>
  <c r="CZ299" i="21" a="1"/>
  <c r="CZ299" i="21" s="1"/>
  <c r="CZ353" i="21" a="1"/>
  <c r="CZ353" i="21" s="1"/>
  <c r="CZ306" i="21" a="1"/>
  <c r="CZ306" i="21" s="1"/>
  <c r="CZ302" i="21" a="1"/>
  <c r="CZ302" i="21" s="1"/>
  <c r="CZ298" i="21" a="1"/>
  <c r="CZ298" i="21" s="1"/>
  <c r="CZ301" i="21" a="1"/>
  <c r="CZ301" i="21" s="1"/>
  <c r="CZ250" i="21" a="1"/>
  <c r="CZ250" i="21" s="1"/>
  <c r="CZ242" i="21" a="1"/>
  <c r="CZ242" i="21" s="1"/>
  <c r="CZ200" i="21" a="1"/>
  <c r="CZ200" i="21" s="1"/>
  <c r="CZ193" i="21" a="1"/>
  <c r="CZ193" i="21" s="1"/>
  <c r="CZ249" i="21" a="1"/>
  <c r="CZ249" i="21" s="1"/>
  <c r="CZ241" i="21" a="1"/>
  <c r="CZ241" i="21" s="1"/>
  <c r="CZ192" i="21" a="1"/>
  <c r="CZ192" i="21" s="1"/>
  <c r="CZ248" i="21" a="1"/>
  <c r="CZ248" i="21" s="1"/>
  <c r="CZ199" i="21" a="1"/>
  <c r="CZ199" i="21" s="1"/>
  <c r="CZ297" i="21" a="1"/>
  <c r="CZ297" i="21" s="1"/>
  <c r="CZ247" i="21" a="1"/>
  <c r="CZ247" i="21" s="1"/>
  <c r="CZ198" i="21" a="1"/>
  <c r="CZ198" i="21" s="1"/>
  <c r="CZ305" i="21" a="1"/>
  <c r="CZ305" i="21" s="1"/>
  <c r="CZ245" i="21" a="1"/>
  <c r="CZ245" i="21" s="1"/>
  <c r="CZ196" i="21" a="1"/>
  <c r="CZ196" i="21" s="1"/>
  <c r="CZ201" i="21" a="1"/>
  <c r="CZ201" i="21" s="1"/>
  <c r="CZ197" i="21" a="1"/>
  <c r="CZ197" i="21" s="1"/>
  <c r="CZ138" i="21" a="1"/>
  <c r="CZ138" i="21" s="1"/>
  <c r="CZ195" i="21" a="1"/>
  <c r="CZ195" i="21" s="1"/>
  <c r="CZ143" i="21" a="1"/>
  <c r="CZ143" i="21" s="1"/>
  <c r="CZ137" i="21" a="1"/>
  <c r="CZ137" i="21" s="1"/>
  <c r="CZ246" i="21" a="1"/>
  <c r="CZ246" i="21" s="1"/>
  <c r="CZ194" i="21" a="1"/>
  <c r="CZ194" i="21" s="1"/>
  <c r="CZ142" i="21" a="1"/>
  <c r="CZ142" i="21" s="1"/>
  <c r="CZ244" i="21" a="1"/>
  <c r="CZ244" i="21" s="1"/>
  <c r="CZ168" i="21"/>
  <c r="CZ170" i="21"/>
  <c r="CZ141" i="21" a="1"/>
  <c r="CZ141" i="21" s="1"/>
  <c r="CZ136" i="21" a="1"/>
  <c r="CZ136" i="21" s="1"/>
  <c r="CZ351" i="21" a="1"/>
  <c r="CZ351" i="21" s="1"/>
  <c r="CZ243" i="21" a="1"/>
  <c r="CZ243" i="21" s="1"/>
  <c r="CZ145" i="21" a="1"/>
  <c r="CZ145" i="21" s="1"/>
  <c r="CZ140" i="21" a="1"/>
  <c r="CZ140" i="21" s="1"/>
  <c r="CZ167" i="21"/>
  <c r="CZ139" i="21" a="1"/>
  <c r="CZ139" i="21" s="1"/>
  <c r="CZ94" i="21" a="1"/>
  <c r="CZ94" i="21" s="1"/>
  <c r="CZ39" i="21" a="1"/>
  <c r="CZ39" i="21" s="1"/>
  <c r="CZ31" i="21" a="1"/>
  <c r="CZ31" i="21" s="1"/>
  <c r="CZ93" i="21" a="1"/>
  <c r="CZ93" i="21" s="1"/>
  <c r="CZ87" i="21" a="1"/>
  <c r="CZ87" i="21" s="1"/>
  <c r="CZ38" i="21" a="1"/>
  <c r="CZ38" i="21" s="1"/>
  <c r="CZ92" i="21" a="1"/>
  <c r="CZ92" i="21" s="1"/>
  <c r="CZ37" i="21" a="1"/>
  <c r="CZ37" i="21" s="1"/>
  <c r="CZ169" i="21"/>
  <c r="CZ36" i="21" a="1"/>
  <c r="CZ36" i="21" s="1"/>
  <c r="CZ91" i="21" a="1"/>
  <c r="CZ91" i="21" s="1"/>
  <c r="CZ35" i="21" a="1"/>
  <c r="CZ35" i="21" s="1"/>
  <c r="CZ144" i="21" a="1"/>
  <c r="CZ144" i="21" s="1"/>
  <c r="CZ90" i="21" a="1"/>
  <c r="CZ90" i="21" s="1"/>
  <c r="CZ34" i="21" a="1"/>
  <c r="CZ34" i="21" s="1"/>
  <c r="CZ171" i="21"/>
  <c r="CZ96" i="21" a="1"/>
  <c r="CZ96" i="21" s="1"/>
  <c r="CZ89" i="21" a="1"/>
  <c r="CZ89" i="21" s="1"/>
  <c r="CZ33" i="21" a="1"/>
  <c r="CZ33" i="21" s="1"/>
  <c r="CZ95" i="21" a="1"/>
  <c r="CZ95" i="21" s="1"/>
  <c r="CZ40" i="21" a="1"/>
  <c r="CZ40" i="21" s="1"/>
  <c r="CZ88" i="21" a="1"/>
  <c r="CZ88" i="21" s="1"/>
  <c r="CZ32" i="21" a="1"/>
  <c r="CZ32" i="21" s="1"/>
  <c r="CZ276" i="21"/>
  <c r="CZ66" i="21"/>
  <c r="CZ381" i="21"/>
  <c r="CZ486" i="21"/>
  <c r="CZ315" i="21"/>
  <c r="CZ525" i="21"/>
  <c r="CZ210" i="21"/>
  <c r="CZ420" i="21"/>
  <c r="CZ105" i="21"/>
  <c r="CZ157" i="21" a="1"/>
  <c r="CZ157" i="21" s="1"/>
  <c r="CZ367" i="21" a="1"/>
  <c r="CZ367" i="21" s="1"/>
  <c r="CZ50" i="21" a="1"/>
  <c r="CZ50" i="21" s="1"/>
  <c r="CZ155" i="21" a="1"/>
  <c r="CZ155" i="21" s="1"/>
  <c r="CZ262" i="21" a="1"/>
  <c r="CZ262" i="21" s="1"/>
  <c r="CZ156" i="21" a="1"/>
  <c r="CZ156" i="21" s="1"/>
  <c r="CZ261" i="21" a="1"/>
  <c r="CZ261" i="21" s="1"/>
  <c r="CZ366" i="21" a="1"/>
  <c r="CZ366" i="21" s="1"/>
  <c r="CZ471" i="21" a="1"/>
  <c r="CZ471" i="21" s="1"/>
  <c r="CZ51" i="21" a="1"/>
  <c r="CZ51" i="21" s="1"/>
  <c r="CZ365" i="21" a="1"/>
  <c r="CZ365" i="21" s="1"/>
  <c r="CZ472" i="21" a="1"/>
  <c r="CZ472" i="21" s="1"/>
  <c r="CZ52" i="21" a="1"/>
  <c r="CZ52" i="21" s="1"/>
  <c r="CZ470" i="21" a="1"/>
  <c r="CZ470" i="21" s="1"/>
  <c r="CZ104" i="21"/>
  <c r="CZ65" i="21"/>
  <c r="CZ103" i="21"/>
  <c r="CZ64" i="21"/>
  <c r="CZ63" i="21"/>
  <c r="CZ62" i="21"/>
  <c r="CZ101" i="21"/>
  <c r="CZ102" i="21"/>
  <c r="DA22" i="21"/>
  <c r="DA472" i="21" s="1" a="1"/>
  <c r="DA472" i="21" s="1"/>
  <c r="CR68" i="23"/>
  <c r="CR92" i="23"/>
  <c r="CR80" i="23"/>
  <c r="CZ115" i="21"/>
  <c r="CZ221" i="21"/>
  <c r="CZ324" i="21"/>
  <c r="CZ414" i="21"/>
  <c r="CZ116" i="21"/>
  <c r="CZ431" i="21"/>
  <c r="CZ430" i="21"/>
  <c r="CZ114" i="21"/>
  <c r="CZ429" i="21"/>
  <c r="CZ219" i="21"/>
  <c r="CZ535" i="21"/>
  <c r="CZ325" i="21"/>
  <c r="CZ220" i="21"/>
  <c r="CZ326" i="21"/>
  <c r="CZ536" i="21"/>
  <c r="CZ99" i="21"/>
  <c r="CZ534" i="21"/>
  <c r="DA14" i="21"/>
  <c r="DC90" i="23"/>
  <c r="DC54" i="23"/>
  <c r="DC66" i="23"/>
  <c r="DC78" i="23"/>
  <c r="DC42" i="23"/>
  <c r="CZ203" i="21"/>
  <c r="CZ519" i="21"/>
  <c r="CZ309" i="21"/>
  <c r="CZ204" i="21"/>
  <c r="CO56" i="23"/>
  <c r="CP81" i="23"/>
  <c r="CO44" i="23"/>
  <c r="CP93" i="23"/>
  <c r="CO162" i="21"/>
  <c r="CQ57" i="23" s="1"/>
  <c r="CO176" i="21"/>
  <c r="CQ58" i="23" s="1"/>
  <c r="CO281" i="21"/>
  <c r="CQ70" i="23" s="1"/>
  <c r="CO491" i="21"/>
  <c r="CQ94" i="23" s="1"/>
  <c r="CO386" i="21"/>
  <c r="CQ82" i="23" s="1"/>
  <c r="CO477" i="21"/>
  <c r="CQ93" i="23" s="1"/>
  <c r="CQ465" i="21"/>
  <c r="CP488" i="21"/>
  <c r="CP474" i="21"/>
  <c r="CX462" i="21"/>
  <c r="CO445" i="21"/>
  <c r="CQ87" i="23" s="1"/>
  <c r="CO372" i="21"/>
  <c r="CP383" i="21"/>
  <c r="CQ360" i="21"/>
  <c r="CP369" i="21"/>
  <c r="CX357" i="21"/>
  <c r="CO340" i="21"/>
  <c r="CQ75" i="23" s="1"/>
  <c r="CO267" i="21"/>
  <c r="CQ69" i="23" s="1"/>
  <c r="CQ255" i="21"/>
  <c r="CP278" i="21"/>
  <c r="CP264" i="21"/>
  <c r="CX252" i="21"/>
  <c r="CN150" i="21"/>
  <c r="CO235" i="21"/>
  <c r="CQ63" i="23" s="1"/>
  <c r="CP173" i="21"/>
  <c r="CP159" i="21"/>
  <c r="CO57" i="21"/>
  <c r="CQ45" i="23" s="1"/>
  <c r="CO71" i="21"/>
  <c r="CQ46" i="23" s="1"/>
  <c r="CN45" i="21"/>
  <c r="DB13" i="21"/>
  <c r="CP539" i="21"/>
  <c r="CR100" i="23" s="1"/>
  <c r="CP224" i="21"/>
  <c r="CR64" i="23" s="1"/>
  <c r="CP434" i="21"/>
  <c r="CR88" i="23" s="1"/>
  <c r="CY537" i="21"/>
  <c r="CY327" i="21"/>
  <c r="CY117" i="21"/>
  <c r="CY432" i="21"/>
  <c r="CY222" i="21"/>
  <c r="CQ428" i="21"/>
  <c r="CQ218" i="21"/>
  <c r="CQ113" i="21"/>
  <c r="CQ323" i="21"/>
  <c r="CQ533" i="21"/>
  <c r="CQ314" i="21"/>
  <c r="CQ313" i="21"/>
  <c r="CQ207" i="21"/>
  <c r="CQ312" i="21"/>
  <c r="CQ209" i="21"/>
  <c r="CQ311" i="21"/>
  <c r="CQ208" i="21"/>
  <c r="CQ206" i="21"/>
  <c r="CP68" i="21"/>
  <c r="CQ308" i="21"/>
  <c r="CQ413" i="21"/>
  <c r="CQ98" i="21"/>
  <c r="CQ518" i="21"/>
  <c r="CP119" i="21"/>
  <c r="CR52" i="23" s="1"/>
  <c r="CP329" i="21"/>
  <c r="CR76" i="23" s="1"/>
  <c r="CQ212" i="21"/>
  <c r="CQ422" i="21"/>
  <c r="CQ107" i="21"/>
  <c r="CQ317" i="21"/>
  <c r="CQ527" i="21"/>
  <c r="CQ522" i="21"/>
  <c r="CQ524" i="21"/>
  <c r="CQ523" i="21"/>
  <c r="CQ521" i="21"/>
  <c r="CQ418" i="21"/>
  <c r="CQ416" i="21"/>
  <c r="CQ417" i="21"/>
  <c r="CQ419" i="21"/>
  <c r="CP529" i="21"/>
  <c r="CP319" i="21"/>
  <c r="CP424" i="21"/>
  <c r="CP214" i="21"/>
  <c r="CP109" i="21"/>
  <c r="CP130" i="21" s="1"/>
  <c r="CR51" i="23" s="1"/>
  <c r="CQ485" i="21"/>
  <c r="CQ484" i="21"/>
  <c r="CQ380" i="21"/>
  <c r="CQ275" i="21"/>
  <c r="CQ377" i="21"/>
  <c r="CQ272" i="21"/>
  <c r="CQ483" i="21"/>
  <c r="CQ379" i="21"/>
  <c r="CQ274" i="21"/>
  <c r="CQ482" i="21"/>
  <c r="CQ378" i="21"/>
  <c r="CQ273" i="21"/>
  <c r="CO147" i="21"/>
  <c r="CO42" i="21"/>
  <c r="CP54" i="21"/>
  <c r="DA509" i="21" l="1" a="1"/>
  <c r="DA509" i="21" s="1"/>
  <c r="DA514" i="21" a="1"/>
  <c r="DA514" i="21" s="1"/>
  <c r="DA508" i="21" a="1"/>
  <c r="DA508" i="21" s="1"/>
  <c r="DA513" i="21" a="1"/>
  <c r="DA513" i="21" s="1"/>
  <c r="DA507" i="21" a="1"/>
  <c r="DA507" i="21" s="1"/>
  <c r="DA512" i="21" a="1"/>
  <c r="DA512" i="21" s="1"/>
  <c r="DA516" i="21" a="1"/>
  <c r="DA516" i="21" s="1"/>
  <c r="DA511" i="21" a="1"/>
  <c r="DA511" i="21" s="1"/>
  <c r="DA455" i="21" a="1"/>
  <c r="DA455" i="21" s="1"/>
  <c r="DA460" i="21" a="1"/>
  <c r="DA460" i="21" s="1"/>
  <c r="DA454" i="21" a="1"/>
  <c r="DA454" i="21" s="1"/>
  <c r="DA515" i="21" a="1"/>
  <c r="DA515" i="21" s="1"/>
  <c r="DA510" i="21" a="1"/>
  <c r="DA510" i="21" s="1"/>
  <c r="DA458" i="21" a="1"/>
  <c r="DA458" i="21" s="1"/>
  <c r="DA451" i="21" a="1"/>
  <c r="DA451" i="21" s="1"/>
  <c r="DA453" i="21" a="1"/>
  <c r="DA453" i="21" s="1"/>
  <c r="DA459" i="21" a="1"/>
  <c r="DA459" i="21" s="1"/>
  <c r="DA457" i="21" a="1"/>
  <c r="DA457" i="21" s="1"/>
  <c r="DA456" i="21" a="1"/>
  <c r="DA456" i="21" s="1"/>
  <c r="DA452" i="21" a="1"/>
  <c r="DA452" i="21" s="1"/>
  <c r="DA407" i="21" a="1"/>
  <c r="DA407" i="21" s="1"/>
  <c r="DA406" i="21" a="1"/>
  <c r="DA406" i="21" s="1"/>
  <c r="DA405" i="21" a="1"/>
  <c r="DA405" i="21" s="1"/>
  <c r="DA410" i="21" a="1"/>
  <c r="DA410" i="21" s="1"/>
  <c r="DA404" i="21" a="1"/>
  <c r="DA404" i="21" s="1"/>
  <c r="DA403" i="21" a="1"/>
  <c r="DA403" i="21" s="1"/>
  <c r="DA354" i="21" a="1"/>
  <c r="DA354" i="21" s="1"/>
  <c r="DA347" i="21" a="1"/>
  <c r="DA347" i="21" s="1"/>
  <c r="DA402" i="21" a="1"/>
  <c r="DA402" i="21" s="1"/>
  <c r="DA353" i="21" a="1"/>
  <c r="DA353" i="21" s="1"/>
  <c r="DA346" i="21" a="1"/>
  <c r="DA346" i="21" s="1"/>
  <c r="DA352" i="21" a="1"/>
  <c r="DA352" i="21" s="1"/>
  <c r="DA351" i="21" a="1"/>
  <c r="DA351" i="21" s="1"/>
  <c r="DA411" i="21" a="1"/>
  <c r="DA411" i="21" s="1"/>
  <c r="DA409" i="21" a="1"/>
  <c r="DA409" i="21" s="1"/>
  <c r="DA349" i="21" a="1"/>
  <c r="DA349" i="21" s="1"/>
  <c r="DA408" i="21" a="1"/>
  <c r="DA408" i="21" s="1"/>
  <c r="DA355" i="21" a="1"/>
  <c r="DA355" i="21" s="1"/>
  <c r="DA306" i="21" a="1"/>
  <c r="DA306" i="21" s="1"/>
  <c r="DA302" i="21" a="1"/>
  <c r="DA302" i="21" s="1"/>
  <c r="DA298" i="21" a="1"/>
  <c r="DA298" i="21" s="1"/>
  <c r="DA350" i="21" a="1"/>
  <c r="DA350" i="21" s="1"/>
  <c r="DA348" i="21" a="1"/>
  <c r="DA348" i="21" s="1"/>
  <c r="DA305" i="21" a="1"/>
  <c r="DA305" i="21" s="1"/>
  <c r="DA301" i="21" a="1"/>
  <c r="DA301" i="21" s="1"/>
  <c r="DA297" i="21" a="1"/>
  <c r="DA297" i="21" s="1"/>
  <c r="DA304" i="21" a="1"/>
  <c r="DA304" i="21" s="1"/>
  <c r="DA300" i="21" a="1"/>
  <c r="DA300" i="21" s="1"/>
  <c r="DA303" i="21" a="1"/>
  <c r="DA303" i="21" s="1"/>
  <c r="DA248" i="21" a="1"/>
  <c r="DA248" i="21" s="1"/>
  <c r="DA197" i="21" a="1"/>
  <c r="DA197" i="21" s="1"/>
  <c r="DA247" i="21" a="1"/>
  <c r="DA247" i="21" s="1"/>
  <c r="DA196" i="21" a="1"/>
  <c r="DA196" i="21" s="1"/>
  <c r="DA299" i="21" a="1"/>
  <c r="DA299" i="21" s="1"/>
  <c r="DA246" i="21" a="1"/>
  <c r="DA246" i="21" s="1"/>
  <c r="DA201" i="21" a="1"/>
  <c r="DA201" i="21" s="1"/>
  <c r="DA195" i="21" a="1"/>
  <c r="DA195" i="21" s="1"/>
  <c r="DA245" i="21" a="1"/>
  <c r="DA245" i="21" s="1"/>
  <c r="DA200" i="21" a="1"/>
  <c r="DA200" i="21" s="1"/>
  <c r="DA194" i="21" a="1"/>
  <c r="DA194" i="21" s="1"/>
  <c r="DA243" i="21" a="1"/>
  <c r="DA243" i="21" s="1"/>
  <c r="DA193" i="21" a="1"/>
  <c r="DA193" i="21" s="1"/>
  <c r="DA244" i="21" a="1"/>
  <c r="DA244" i="21" s="1"/>
  <c r="DA242" i="21" a="1"/>
  <c r="DA242" i="21" s="1"/>
  <c r="DA167" i="21"/>
  <c r="DA169" i="21"/>
  <c r="DA171" i="21"/>
  <c r="DA138" i="21" a="1"/>
  <c r="DA138" i="21" s="1"/>
  <c r="DA241" i="21" a="1"/>
  <c r="DA241" i="21" s="1"/>
  <c r="DA142" i="21" a="1"/>
  <c r="DA142" i="21" s="1"/>
  <c r="DA199" i="21" a="1"/>
  <c r="DA199" i="21" s="1"/>
  <c r="DA137" i="21" a="1"/>
  <c r="DA137" i="21" s="1"/>
  <c r="DA198" i="21" a="1"/>
  <c r="DA198" i="21" s="1"/>
  <c r="DA141" i="21" a="1"/>
  <c r="DA141" i="21" s="1"/>
  <c r="DA250" i="21" a="1"/>
  <c r="DA250" i="21" s="1"/>
  <c r="DA140" i="21" a="1"/>
  <c r="DA140" i="21" s="1"/>
  <c r="DA170" i="21"/>
  <c r="DA96" i="21" a="1"/>
  <c r="DA96" i="21" s="1"/>
  <c r="DA90" i="21" a="1"/>
  <c r="DA90" i="21" s="1"/>
  <c r="DA36" i="21" a="1"/>
  <c r="DA36" i="21" s="1"/>
  <c r="DA192" i="21" a="1"/>
  <c r="DA192" i="21" s="1"/>
  <c r="DA139" i="21" a="1"/>
  <c r="DA139" i="21" s="1"/>
  <c r="DA95" i="21" a="1"/>
  <c r="DA95" i="21" s="1"/>
  <c r="DA35" i="21" a="1"/>
  <c r="DA35" i="21" s="1"/>
  <c r="DA94" i="21" a="1"/>
  <c r="DA94" i="21" s="1"/>
  <c r="DA89" i="21" a="1"/>
  <c r="DA89" i="21" s="1"/>
  <c r="DA34" i="21" a="1"/>
  <c r="DA34" i="21" s="1"/>
  <c r="DA136" i="21" a="1"/>
  <c r="DA136" i="21" s="1"/>
  <c r="DA88" i="21" a="1"/>
  <c r="DA88" i="21" s="1"/>
  <c r="DA33" i="21" a="1"/>
  <c r="DA33" i="21" s="1"/>
  <c r="DA93" i="21" a="1"/>
  <c r="DA93" i="21" s="1"/>
  <c r="DA40" i="21" a="1"/>
  <c r="DA40" i="21" s="1"/>
  <c r="DA249" i="21" a="1"/>
  <c r="DA249" i="21" s="1"/>
  <c r="DA168" i="21"/>
  <c r="DA145" i="21" a="1"/>
  <c r="DA145" i="21" s="1"/>
  <c r="DA92" i="21" a="1"/>
  <c r="DA92" i="21" s="1"/>
  <c r="DA87" i="21" a="1"/>
  <c r="DA87" i="21" s="1"/>
  <c r="DA39" i="21" a="1"/>
  <c r="DA39" i="21" s="1"/>
  <c r="DA32" i="21" a="1"/>
  <c r="DA32" i="21" s="1"/>
  <c r="DA144" i="21" a="1"/>
  <c r="DA144" i="21" s="1"/>
  <c r="DA38" i="21" a="1"/>
  <c r="DA38" i="21" s="1"/>
  <c r="DA31" i="21" a="1"/>
  <c r="DA31" i="21" s="1"/>
  <c r="DA143" i="21" a="1"/>
  <c r="DA143" i="21" s="1"/>
  <c r="DA91" i="21" a="1"/>
  <c r="DA91" i="21" s="1"/>
  <c r="DA37" i="21" a="1"/>
  <c r="DA37" i="21" s="1"/>
  <c r="DA210" i="21"/>
  <c r="DA276" i="21"/>
  <c r="DA105" i="21"/>
  <c r="DA525" i="21"/>
  <c r="DA486" i="21"/>
  <c r="DA381" i="21"/>
  <c r="DA315" i="21"/>
  <c r="DA420" i="21"/>
  <c r="DA66" i="21"/>
  <c r="DA260" i="21" a="1"/>
  <c r="DA260" i="21" s="1"/>
  <c r="DA262" i="21" a="1"/>
  <c r="DA262" i="21" s="1"/>
  <c r="DA366" i="21" a="1"/>
  <c r="DA366" i="21" s="1"/>
  <c r="DA157" i="21" a="1"/>
  <c r="DA157" i="21" s="1"/>
  <c r="DA156" i="21" a="1"/>
  <c r="DA156" i="21" s="1"/>
  <c r="DA52" i="21" a="1"/>
  <c r="DA52" i="21" s="1"/>
  <c r="DA261" i="21" a="1"/>
  <c r="DA261" i="21" s="1"/>
  <c r="DA50" i="21" a="1"/>
  <c r="DA50" i="21" s="1"/>
  <c r="DA470" i="21" a="1"/>
  <c r="DA470" i="21" s="1"/>
  <c r="DA51" i="21" a="1"/>
  <c r="DA51" i="21" s="1"/>
  <c r="DA471" i="21" a="1"/>
  <c r="DA471" i="21" s="1"/>
  <c r="DA155" i="21" a="1"/>
  <c r="DA155" i="21" s="1"/>
  <c r="DA365" i="21" a="1"/>
  <c r="DA365" i="21" s="1"/>
  <c r="DA367" i="21" a="1"/>
  <c r="DA367" i="21" s="1"/>
  <c r="DA115" i="21"/>
  <c r="DA101" i="21"/>
  <c r="DA65" i="21"/>
  <c r="DA64" i="21"/>
  <c r="DA104" i="21"/>
  <c r="DA63" i="21"/>
  <c r="DA62" i="21"/>
  <c r="DA102" i="21"/>
  <c r="DA103" i="21"/>
  <c r="DB22" i="21"/>
  <c r="DB472" i="21" s="1" a="1"/>
  <c r="DB472" i="21" s="1"/>
  <c r="CS68" i="23"/>
  <c r="CS92" i="23"/>
  <c r="CS80" i="23"/>
  <c r="CX391" i="21"/>
  <c r="CX393" i="21" s="1"/>
  <c r="DB496" i="21"/>
  <c r="H496" i="21"/>
  <c r="H498" i="21" s="1"/>
  <c r="H544" i="21" s="1"/>
  <c r="G496" i="21"/>
  <c r="G498" i="21" s="1"/>
  <c r="G544" i="21" s="1"/>
  <c r="I496" i="21"/>
  <c r="I498" i="21" s="1"/>
  <c r="I544" i="21" s="1"/>
  <c r="K496" i="21"/>
  <c r="K498" i="21" s="1"/>
  <c r="K544" i="21" s="1"/>
  <c r="J496" i="21"/>
  <c r="J498" i="21" s="1"/>
  <c r="J544" i="21" s="1"/>
  <c r="L496" i="21"/>
  <c r="L498" i="21" s="1"/>
  <c r="L544" i="21" s="1"/>
  <c r="M496" i="21"/>
  <c r="M498" i="21" s="1"/>
  <c r="M544" i="21" s="1"/>
  <c r="N496" i="21"/>
  <c r="N498" i="21" s="1"/>
  <c r="N544" i="21" s="1"/>
  <c r="O496" i="21"/>
  <c r="O498" i="21" s="1"/>
  <c r="O544" i="21" s="1"/>
  <c r="Q496" i="21"/>
  <c r="Q498" i="21" s="1"/>
  <c r="Q544" i="21" s="1"/>
  <c r="S496" i="21"/>
  <c r="S498" i="21" s="1"/>
  <c r="S544" i="21" s="1"/>
  <c r="P496" i="21"/>
  <c r="P498" i="21" s="1"/>
  <c r="P544" i="21" s="1"/>
  <c r="R496" i="21"/>
  <c r="R498" i="21" s="1"/>
  <c r="R544" i="21" s="1"/>
  <c r="T496" i="21"/>
  <c r="T498" i="21" s="1"/>
  <c r="T544" i="21" s="1"/>
  <c r="V496" i="21"/>
  <c r="V498" i="21" s="1"/>
  <c r="V544" i="21" s="1"/>
  <c r="U496" i="21"/>
  <c r="U498" i="21" s="1"/>
  <c r="U544" i="21" s="1"/>
  <c r="Y496" i="21"/>
  <c r="Y498" i="21" s="1"/>
  <c r="Y544" i="21" s="1"/>
  <c r="W496" i="21"/>
  <c r="W498" i="21" s="1"/>
  <c r="W544" i="21" s="1"/>
  <c r="X496" i="21"/>
  <c r="X498" i="21" s="1"/>
  <c r="X544" i="21" s="1"/>
  <c r="Z496" i="21"/>
  <c r="Z498" i="21" s="1"/>
  <c r="Z544" i="21" s="1"/>
  <c r="AB496" i="21"/>
  <c r="AB498" i="21" s="1"/>
  <c r="AB544" i="21" s="1"/>
  <c r="AA496" i="21"/>
  <c r="AA498" i="21" s="1"/>
  <c r="AA544" i="21" s="1"/>
  <c r="AC496" i="21"/>
  <c r="AC498" i="21" s="1"/>
  <c r="AC544" i="21" s="1"/>
  <c r="AD496" i="21"/>
  <c r="AD498" i="21" s="1"/>
  <c r="AD544" i="21" s="1"/>
  <c r="AE496" i="21"/>
  <c r="AE498" i="21" s="1"/>
  <c r="AE544" i="21" s="1"/>
  <c r="AF496" i="21"/>
  <c r="AF498" i="21" s="1"/>
  <c r="AF544" i="21" s="1"/>
  <c r="AG496" i="21"/>
  <c r="AG498" i="21" s="1"/>
  <c r="AG544" i="21" s="1"/>
  <c r="AH496" i="21"/>
  <c r="AH498" i="21" s="1"/>
  <c r="AH544" i="21" s="1"/>
  <c r="AI496" i="21"/>
  <c r="AI498" i="21" s="1"/>
  <c r="AI544" i="21" s="1"/>
  <c r="AJ496" i="21"/>
  <c r="AJ498" i="21" s="1"/>
  <c r="AJ544" i="21" s="1"/>
  <c r="AK496" i="21"/>
  <c r="AK498" i="21" s="1"/>
  <c r="AK544" i="21" s="1"/>
  <c r="AM496" i="21"/>
  <c r="AM498" i="21" s="1"/>
  <c r="AM544" i="21" s="1"/>
  <c r="AL496" i="21"/>
  <c r="AL498" i="21" s="1"/>
  <c r="AL544" i="21" s="1"/>
  <c r="AN496" i="21"/>
  <c r="AN498" i="21" s="1"/>
  <c r="AN544" i="21" s="1"/>
  <c r="AO496" i="21"/>
  <c r="AO498" i="21" s="1"/>
  <c r="AO544" i="21" s="1"/>
  <c r="AP496" i="21"/>
  <c r="AP498" i="21" s="1"/>
  <c r="AP544" i="21" s="1"/>
  <c r="AQ496" i="21"/>
  <c r="AQ498" i="21" s="1"/>
  <c r="AQ544" i="21" s="1"/>
  <c r="AR496" i="21"/>
  <c r="AR498" i="21" s="1"/>
  <c r="AR544" i="21" s="1"/>
  <c r="AS496" i="21"/>
  <c r="AS498" i="21" s="1"/>
  <c r="AS544" i="21" s="1"/>
  <c r="AT496" i="21"/>
  <c r="AT498" i="21" s="1"/>
  <c r="AT544" i="21" s="1"/>
  <c r="AU496" i="21"/>
  <c r="AU498" i="21" s="1"/>
  <c r="AU544" i="21" s="1"/>
  <c r="AV496" i="21"/>
  <c r="AV498" i="21" s="1"/>
  <c r="AV544" i="21" s="1"/>
  <c r="AW496" i="21"/>
  <c r="AW498" i="21" s="1"/>
  <c r="AW544" i="21" s="1"/>
  <c r="AX496" i="21"/>
  <c r="AX498" i="21" s="1"/>
  <c r="AX544" i="21" s="1"/>
  <c r="AY496" i="21"/>
  <c r="AY498" i="21" s="1"/>
  <c r="AY544" i="21" s="1"/>
  <c r="AZ496" i="21"/>
  <c r="AZ498" i="21" s="1"/>
  <c r="AZ544" i="21" s="1"/>
  <c r="BA496" i="21"/>
  <c r="BA498" i="21" s="1"/>
  <c r="BA544" i="21" s="1"/>
  <c r="BB496" i="21"/>
  <c r="BB498" i="21" s="1"/>
  <c r="BB544" i="21" s="1"/>
  <c r="BD496" i="21"/>
  <c r="BD498" i="21" s="1"/>
  <c r="BD544" i="21" s="1"/>
  <c r="BC496" i="21"/>
  <c r="BC498" i="21" s="1"/>
  <c r="BC544" i="21" s="1"/>
  <c r="BE496" i="21"/>
  <c r="BE498" i="21" s="1"/>
  <c r="BE544" i="21" s="1"/>
  <c r="BF496" i="21"/>
  <c r="BF498" i="21" s="1"/>
  <c r="BF544" i="21" s="1"/>
  <c r="BG496" i="21"/>
  <c r="BG498" i="21" s="1"/>
  <c r="BG544" i="21" s="1"/>
  <c r="BH496" i="21"/>
  <c r="BH498" i="21" s="1"/>
  <c r="BH544" i="21" s="1"/>
  <c r="BI496" i="21"/>
  <c r="BI498" i="21" s="1"/>
  <c r="BI544" i="21" s="1"/>
  <c r="BJ496" i="21"/>
  <c r="BJ498" i="21" s="1"/>
  <c r="BJ544" i="21" s="1"/>
  <c r="BK496" i="21"/>
  <c r="BK498" i="21" s="1"/>
  <c r="BK544" i="21" s="1"/>
  <c r="BM496" i="21"/>
  <c r="BM498" i="21" s="1"/>
  <c r="BM544" i="21" s="1"/>
  <c r="BL496" i="21"/>
  <c r="BL498" i="21" s="1"/>
  <c r="BL544" i="21" s="1"/>
  <c r="BN496" i="21"/>
  <c r="BN498" i="21" s="1"/>
  <c r="BN544" i="21" s="1"/>
  <c r="BO496" i="21"/>
  <c r="BO498" i="21" s="1"/>
  <c r="BO544" i="21" s="1"/>
  <c r="BP496" i="21"/>
  <c r="BP498" i="21" s="1"/>
  <c r="BP544" i="21" s="1"/>
  <c r="BQ496" i="21"/>
  <c r="BQ498" i="21" s="1"/>
  <c r="BQ544" i="21" s="1"/>
  <c r="BR496" i="21"/>
  <c r="BR498" i="21" s="1"/>
  <c r="BR544" i="21" s="1"/>
  <c r="BS496" i="21"/>
  <c r="BS498" i="21" s="1"/>
  <c r="BS544" i="21" s="1"/>
  <c r="BT496" i="21"/>
  <c r="BT498" i="21" s="1"/>
  <c r="BT544" i="21" s="1"/>
  <c r="BU496" i="21"/>
  <c r="BU498" i="21" s="1"/>
  <c r="BU544" i="21" s="1"/>
  <c r="BV496" i="21"/>
  <c r="BV498" i="21" s="1"/>
  <c r="BV544" i="21" s="1"/>
  <c r="BW496" i="21"/>
  <c r="BW498" i="21" s="1"/>
  <c r="BW544" i="21" s="1"/>
  <c r="BX496" i="21"/>
  <c r="BX498" i="21" s="1"/>
  <c r="BX544" i="21" s="1"/>
  <c r="BY496" i="21"/>
  <c r="BY498" i="21" s="1"/>
  <c r="BY544" i="21" s="1"/>
  <c r="BZ496" i="21"/>
  <c r="BZ498" i="21" s="1"/>
  <c r="BZ544" i="21" s="1"/>
  <c r="CA496" i="21"/>
  <c r="CA498" i="21" s="1"/>
  <c r="CA544" i="21" s="1"/>
  <c r="CB496" i="21"/>
  <c r="CB498" i="21" s="1"/>
  <c r="CB544" i="21" s="1"/>
  <c r="CC496" i="21"/>
  <c r="CC498" i="21" s="1"/>
  <c r="CC544" i="21" s="1"/>
  <c r="CD496" i="21"/>
  <c r="CD498" i="21" s="1"/>
  <c r="CD544" i="21" s="1"/>
  <c r="CE496" i="21"/>
  <c r="CE498" i="21" s="1"/>
  <c r="CE544" i="21" s="1"/>
  <c r="CF496" i="21"/>
  <c r="CF498" i="21" s="1"/>
  <c r="CF544" i="21" s="1"/>
  <c r="CG496" i="21"/>
  <c r="CG498" i="21" s="1"/>
  <c r="CG544" i="21" s="1"/>
  <c r="CH496" i="21"/>
  <c r="CH498" i="21" s="1"/>
  <c r="CH544" i="21" s="1"/>
  <c r="CI496" i="21"/>
  <c r="CI498" i="21" s="1"/>
  <c r="CI544" i="21" s="1"/>
  <c r="CJ496" i="21"/>
  <c r="CJ498" i="21" s="1"/>
  <c r="CJ544" i="21" s="1"/>
  <c r="CK496" i="21"/>
  <c r="CK498" i="21" s="1"/>
  <c r="CK544" i="21" s="1"/>
  <c r="CL496" i="21"/>
  <c r="CL498" i="21" s="1"/>
  <c r="CL544" i="21" s="1"/>
  <c r="CM496" i="21"/>
  <c r="CM498" i="21" s="1"/>
  <c r="CM544" i="21" s="1"/>
  <c r="CN496" i="21"/>
  <c r="CN498" i="21" s="1"/>
  <c r="CN544" i="21" s="1"/>
  <c r="CO496" i="21"/>
  <c r="CO498" i="21" s="1"/>
  <c r="CO544" i="21" s="1"/>
  <c r="CP496" i="21"/>
  <c r="CP498" i="21" s="1"/>
  <c r="CQ496" i="21"/>
  <c r="CQ498" i="21" s="1"/>
  <c r="CR496" i="21"/>
  <c r="CR498" i="21" s="1"/>
  <c r="CR501" i="21" s="1"/>
  <c r="CT95" i="23" s="1"/>
  <c r="CS496" i="21"/>
  <c r="CS498" i="21" s="1"/>
  <c r="CU496" i="21"/>
  <c r="CU498" i="21" s="1"/>
  <c r="CT496" i="21"/>
  <c r="CT498" i="21" s="1"/>
  <c r="CV496" i="21"/>
  <c r="CV498" i="21" s="1"/>
  <c r="CW496" i="21"/>
  <c r="CW498" i="21" s="1"/>
  <c r="CZ496" i="21"/>
  <c r="CZ498" i="21" s="1"/>
  <c r="CX496" i="21"/>
  <c r="CX498" i="21" s="1"/>
  <c r="CY496" i="21"/>
  <c r="CY498" i="21" s="1"/>
  <c r="DA496" i="21"/>
  <c r="DA498" i="21" s="1"/>
  <c r="CX286" i="21"/>
  <c r="CX288" i="21" s="1"/>
  <c r="DB391" i="21"/>
  <c r="DB393" i="21" s="1"/>
  <c r="G391" i="21"/>
  <c r="G393" i="21" s="1"/>
  <c r="G439" i="21" s="1"/>
  <c r="I391" i="21"/>
  <c r="I393" i="21" s="1"/>
  <c r="I439" i="21" s="1"/>
  <c r="H391" i="21"/>
  <c r="H393" i="21" s="1"/>
  <c r="H439" i="21" s="1"/>
  <c r="K391" i="21"/>
  <c r="K393" i="21" s="1"/>
  <c r="K439" i="21" s="1"/>
  <c r="J391" i="21"/>
  <c r="J393" i="21" s="1"/>
  <c r="J439" i="21" s="1"/>
  <c r="L391" i="21"/>
  <c r="L393" i="21" s="1"/>
  <c r="L439" i="21" s="1"/>
  <c r="N391" i="21"/>
  <c r="N393" i="21" s="1"/>
  <c r="N439" i="21" s="1"/>
  <c r="M391" i="21"/>
  <c r="M393" i="21" s="1"/>
  <c r="M439" i="21" s="1"/>
  <c r="O391" i="21"/>
  <c r="O393" i="21" s="1"/>
  <c r="O439" i="21" s="1"/>
  <c r="P391" i="21"/>
  <c r="P393" i="21" s="1"/>
  <c r="P439" i="21" s="1"/>
  <c r="Q391" i="21"/>
  <c r="Q393" i="21" s="1"/>
  <c r="Q439" i="21" s="1"/>
  <c r="R391" i="21"/>
  <c r="R393" i="21" s="1"/>
  <c r="R439" i="21" s="1"/>
  <c r="S391" i="21"/>
  <c r="S393" i="21" s="1"/>
  <c r="S439" i="21" s="1"/>
  <c r="T391" i="21"/>
  <c r="T393" i="21" s="1"/>
  <c r="T439" i="21" s="1"/>
  <c r="U391" i="21"/>
  <c r="U393" i="21" s="1"/>
  <c r="U439" i="21" s="1"/>
  <c r="V391" i="21"/>
  <c r="V393" i="21" s="1"/>
  <c r="V439" i="21" s="1"/>
  <c r="X391" i="21"/>
  <c r="X393" i="21" s="1"/>
  <c r="X439" i="21" s="1"/>
  <c r="W391" i="21"/>
  <c r="W393" i="21" s="1"/>
  <c r="W439" i="21" s="1"/>
  <c r="Z391" i="21"/>
  <c r="Z393" i="21" s="1"/>
  <c r="Z439" i="21" s="1"/>
  <c r="Y391" i="21"/>
  <c r="Y393" i="21" s="1"/>
  <c r="Y439" i="21" s="1"/>
  <c r="AA391" i="21"/>
  <c r="AA393" i="21" s="1"/>
  <c r="AA439" i="21" s="1"/>
  <c r="AB391" i="21"/>
  <c r="AB393" i="21" s="1"/>
  <c r="AB439" i="21" s="1"/>
  <c r="AD391" i="21"/>
  <c r="AD393" i="21" s="1"/>
  <c r="AD439" i="21" s="1"/>
  <c r="AC391" i="21"/>
  <c r="AC393" i="21" s="1"/>
  <c r="AC439" i="21" s="1"/>
  <c r="AE391" i="21"/>
  <c r="AE393" i="21" s="1"/>
  <c r="AE439" i="21" s="1"/>
  <c r="AF391" i="21"/>
  <c r="AF393" i="21" s="1"/>
  <c r="AF439" i="21" s="1"/>
  <c r="AG391" i="21"/>
  <c r="AG393" i="21" s="1"/>
  <c r="AG439" i="21" s="1"/>
  <c r="AH391" i="21"/>
  <c r="AH393" i="21" s="1"/>
  <c r="AH439" i="21" s="1"/>
  <c r="AI391" i="21"/>
  <c r="AI393" i="21" s="1"/>
  <c r="AI439" i="21" s="1"/>
  <c r="AK391" i="21"/>
  <c r="AK393" i="21" s="1"/>
  <c r="AK439" i="21" s="1"/>
  <c r="AJ391" i="21"/>
  <c r="AJ393" i="21" s="1"/>
  <c r="AJ439" i="21" s="1"/>
  <c r="AL391" i="21"/>
  <c r="AL393" i="21" s="1"/>
  <c r="AL439" i="21" s="1"/>
  <c r="AM391" i="21"/>
  <c r="AM393" i="21" s="1"/>
  <c r="AM439" i="21" s="1"/>
  <c r="AN391" i="21"/>
  <c r="AN393" i="21" s="1"/>
  <c r="AN439" i="21" s="1"/>
  <c r="AP391" i="21"/>
  <c r="AP393" i="21" s="1"/>
  <c r="AP439" i="21" s="1"/>
  <c r="AO391" i="21"/>
  <c r="AO393" i="21" s="1"/>
  <c r="AO439" i="21" s="1"/>
  <c r="AQ391" i="21"/>
  <c r="AQ393" i="21" s="1"/>
  <c r="AQ439" i="21" s="1"/>
  <c r="AR391" i="21"/>
  <c r="AR393" i="21" s="1"/>
  <c r="AR439" i="21" s="1"/>
  <c r="AS391" i="21"/>
  <c r="AS393" i="21" s="1"/>
  <c r="AS439" i="21" s="1"/>
  <c r="AT391" i="21"/>
  <c r="AT393" i="21" s="1"/>
  <c r="AT439" i="21" s="1"/>
  <c r="AU391" i="21"/>
  <c r="AU393" i="21" s="1"/>
  <c r="AU439" i="21" s="1"/>
  <c r="AV391" i="21"/>
  <c r="AV393" i="21" s="1"/>
  <c r="AV439" i="21" s="1"/>
  <c r="AX391" i="21"/>
  <c r="AX393" i="21" s="1"/>
  <c r="AX439" i="21" s="1"/>
  <c r="AW391" i="21"/>
  <c r="AW393" i="21" s="1"/>
  <c r="AW439" i="21" s="1"/>
  <c r="AZ391" i="21"/>
  <c r="AZ393" i="21" s="1"/>
  <c r="AZ439" i="21" s="1"/>
  <c r="AY391" i="21"/>
  <c r="AY393" i="21" s="1"/>
  <c r="AY439" i="21" s="1"/>
  <c r="BB391" i="21"/>
  <c r="BB393" i="21" s="1"/>
  <c r="BB439" i="21" s="1"/>
  <c r="BA391" i="21"/>
  <c r="BA393" i="21" s="1"/>
  <c r="BA439" i="21" s="1"/>
  <c r="BC391" i="21"/>
  <c r="BC393" i="21" s="1"/>
  <c r="BC439" i="21" s="1"/>
  <c r="BD391" i="21"/>
  <c r="BD393" i="21" s="1"/>
  <c r="BD439" i="21" s="1"/>
  <c r="BE391" i="21"/>
  <c r="BE393" i="21" s="1"/>
  <c r="BE439" i="21" s="1"/>
  <c r="BF391" i="21"/>
  <c r="BF393" i="21" s="1"/>
  <c r="BF439" i="21" s="1"/>
  <c r="BG391" i="21"/>
  <c r="BG393" i="21" s="1"/>
  <c r="BG439" i="21" s="1"/>
  <c r="BH391" i="21"/>
  <c r="BH393" i="21" s="1"/>
  <c r="BH439" i="21" s="1"/>
  <c r="BJ391" i="21"/>
  <c r="BJ393" i="21" s="1"/>
  <c r="BJ439" i="21" s="1"/>
  <c r="BI391" i="21"/>
  <c r="BI393" i="21" s="1"/>
  <c r="BI439" i="21" s="1"/>
  <c r="BK391" i="21"/>
  <c r="BK393" i="21" s="1"/>
  <c r="BK439" i="21" s="1"/>
  <c r="BL391" i="21"/>
  <c r="BL393" i="21" s="1"/>
  <c r="BL439" i="21" s="1"/>
  <c r="BM391" i="21"/>
  <c r="BM393" i="21" s="1"/>
  <c r="BM439" i="21" s="1"/>
  <c r="BN391" i="21"/>
  <c r="BN393" i="21" s="1"/>
  <c r="BN439" i="21" s="1"/>
  <c r="BO391" i="21"/>
  <c r="BO393" i="21" s="1"/>
  <c r="BO439" i="21" s="1"/>
  <c r="BP391" i="21"/>
  <c r="BP393" i="21" s="1"/>
  <c r="BP439" i="21" s="1"/>
  <c r="BQ391" i="21"/>
  <c r="BQ393" i="21" s="1"/>
  <c r="BQ439" i="21" s="1"/>
  <c r="BR391" i="21"/>
  <c r="BR393" i="21" s="1"/>
  <c r="BR439" i="21" s="1"/>
  <c r="BS391" i="21"/>
  <c r="BS393" i="21" s="1"/>
  <c r="BS439" i="21" s="1"/>
  <c r="BT391" i="21"/>
  <c r="BT393" i="21" s="1"/>
  <c r="BT439" i="21" s="1"/>
  <c r="BU391" i="21"/>
  <c r="BU393" i="21" s="1"/>
  <c r="BU439" i="21" s="1"/>
  <c r="BV391" i="21"/>
  <c r="BV393" i="21" s="1"/>
  <c r="BV439" i="21" s="1"/>
  <c r="BW391" i="21"/>
  <c r="BW393" i="21" s="1"/>
  <c r="BW439" i="21" s="1"/>
  <c r="BX391" i="21"/>
  <c r="BX393" i="21" s="1"/>
  <c r="BX439" i="21" s="1"/>
  <c r="BY391" i="21"/>
  <c r="BY393" i="21" s="1"/>
  <c r="BY439" i="21" s="1"/>
  <c r="CA391" i="21"/>
  <c r="CA393" i="21" s="1"/>
  <c r="CA439" i="21" s="1"/>
  <c r="BZ391" i="21"/>
  <c r="BZ393" i="21" s="1"/>
  <c r="BZ439" i="21" s="1"/>
  <c r="CB391" i="21"/>
  <c r="CB393" i="21" s="1"/>
  <c r="CB439" i="21" s="1"/>
  <c r="CC391" i="21"/>
  <c r="CC393" i="21" s="1"/>
  <c r="CC439" i="21" s="1"/>
  <c r="CD391" i="21"/>
  <c r="CD393" i="21" s="1"/>
  <c r="CD439" i="21" s="1"/>
  <c r="CE391" i="21"/>
  <c r="CE393" i="21" s="1"/>
  <c r="CE439" i="21" s="1"/>
  <c r="CF391" i="21"/>
  <c r="CF393" i="21" s="1"/>
  <c r="CF439" i="21" s="1"/>
  <c r="CG391" i="21"/>
  <c r="CG393" i="21" s="1"/>
  <c r="CG439" i="21" s="1"/>
  <c r="CH391" i="21"/>
  <c r="CH393" i="21" s="1"/>
  <c r="CH439" i="21" s="1"/>
  <c r="CJ391" i="21"/>
  <c r="CJ393" i="21" s="1"/>
  <c r="CJ439" i="21" s="1"/>
  <c r="CI391" i="21"/>
  <c r="CI393" i="21" s="1"/>
  <c r="CI439" i="21" s="1"/>
  <c r="CK391" i="21"/>
  <c r="CK393" i="21" s="1"/>
  <c r="CK439" i="21" s="1"/>
  <c r="CM391" i="21"/>
  <c r="CM393" i="21" s="1"/>
  <c r="CM439" i="21" s="1"/>
  <c r="CL391" i="21"/>
  <c r="CL393" i="21" s="1"/>
  <c r="CL439" i="21" s="1"/>
  <c r="CN391" i="21"/>
  <c r="CN393" i="21" s="1"/>
  <c r="CN439" i="21" s="1"/>
  <c r="CO391" i="21"/>
  <c r="CO393" i="21" s="1"/>
  <c r="CO439" i="21" s="1"/>
  <c r="CP391" i="21"/>
  <c r="CP393" i="21" s="1"/>
  <c r="CQ391" i="21"/>
  <c r="CQ393" i="21" s="1"/>
  <c r="CR391" i="21"/>
  <c r="CR393" i="21" s="1"/>
  <c r="CR396" i="21" s="1"/>
  <c r="CT83" i="23" s="1"/>
  <c r="CT391" i="21"/>
  <c r="CT393" i="21" s="1"/>
  <c r="CS391" i="21"/>
  <c r="CS393" i="21" s="1"/>
  <c r="CU391" i="21"/>
  <c r="CU393" i="21" s="1"/>
  <c r="CV391" i="21"/>
  <c r="CV393" i="21" s="1"/>
  <c r="CW391" i="21"/>
  <c r="CW393" i="21" s="1"/>
  <c r="DA391" i="21"/>
  <c r="DA393" i="21" s="1"/>
  <c r="CY391" i="21"/>
  <c r="CY393" i="21" s="1"/>
  <c r="CZ391" i="21"/>
  <c r="CZ393" i="21" s="1"/>
  <c r="CZ286" i="21"/>
  <c r="CZ288" i="21" s="1"/>
  <c r="DA181" i="21"/>
  <c r="DA183" i="21" s="1"/>
  <c r="DB286" i="21"/>
  <c r="DB288" i="21" s="1"/>
  <c r="H286" i="21"/>
  <c r="H288" i="21" s="1"/>
  <c r="H334" i="21" s="1"/>
  <c r="I286" i="21"/>
  <c r="I288" i="21" s="1"/>
  <c r="I334" i="21" s="1"/>
  <c r="G286" i="21"/>
  <c r="G288" i="21" s="1"/>
  <c r="G334" i="21" s="1"/>
  <c r="J286" i="21"/>
  <c r="J288" i="21" s="1"/>
  <c r="J334" i="21" s="1"/>
  <c r="K286" i="21"/>
  <c r="K288" i="21" s="1"/>
  <c r="K334" i="21" s="1"/>
  <c r="L286" i="21"/>
  <c r="L288" i="21" s="1"/>
  <c r="L334" i="21" s="1"/>
  <c r="N286" i="21"/>
  <c r="N288" i="21" s="1"/>
  <c r="N334" i="21" s="1"/>
  <c r="O286" i="21"/>
  <c r="O288" i="21" s="1"/>
  <c r="O334" i="21" s="1"/>
  <c r="M286" i="21"/>
  <c r="M288" i="21" s="1"/>
  <c r="M334" i="21" s="1"/>
  <c r="P286" i="21"/>
  <c r="P288" i="21" s="1"/>
  <c r="P334" i="21" s="1"/>
  <c r="Q286" i="21"/>
  <c r="Q288" i="21" s="1"/>
  <c r="Q334" i="21" s="1"/>
  <c r="R286" i="21"/>
  <c r="R288" i="21" s="1"/>
  <c r="R334" i="21" s="1"/>
  <c r="S286" i="21"/>
  <c r="S288" i="21" s="1"/>
  <c r="S334" i="21" s="1"/>
  <c r="U286" i="21"/>
  <c r="U288" i="21" s="1"/>
  <c r="U334" i="21" s="1"/>
  <c r="T286" i="21"/>
  <c r="T288" i="21" s="1"/>
  <c r="T334" i="21" s="1"/>
  <c r="V286" i="21"/>
  <c r="V288" i="21" s="1"/>
  <c r="V334" i="21" s="1"/>
  <c r="W286" i="21"/>
  <c r="W288" i="21" s="1"/>
  <c r="W334" i="21" s="1"/>
  <c r="X286" i="21"/>
  <c r="X288" i="21" s="1"/>
  <c r="X334" i="21" s="1"/>
  <c r="Y286" i="21"/>
  <c r="Y288" i="21" s="1"/>
  <c r="Y334" i="21" s="1"/>
  <c r="Z286" i="21"/>
  <c r="Z288" i="21" s="1"/>
  <c r="Z334" i="21" s="1"/>
  <c r="AA286" i="21"/>
  <c r="AA288" i="21" s="1"/>
  <c r="AA334" i="21" s="1"/>
  <c r="AB286" i="21"/>
  <c r="AB288" i="21" s="1"/>
  <c r="AB334" i="21" s="1"/>
  <c r="AC286" i="21"/>
  <c r="AC288" i="21" s="1"/>
  <c r="AC334" i="21" s="1"/>
  <c r="AD286" i="21"/>
  <c r="AD288" i="21" s="1"/>
  <c r="AD334" i="21" s="1"/>
  <c r="AF286" i="21"/>
  <c r="AF288" i="21" s="1"/>
  <c r="AF334" i="21" s="1"/>
  <c r="AE286" i="21"/>
  <c r="AE288" i="21" s="1"/>
  <c r="AE334" i="21" s="1"/>
  <c r="AH286" i="21"/>
  <c r="AH288" i="21" s="1"/>
  <c r="AH334" i="21" s="1"/>
  <c r="AG286" i="21"/>
  <c r="AG288" i="21" s="1"/>
  <c r="AG334" i="21" s="1"/>
  <c r="AI286" i="21"/>
  <c r="AI288" i="21" s="1"/>
  <c r="AI334" i="21" s="1"/>
  <c r="AJ286" i="21"/>
  <c r="AJ288" i="21" s="1"/>
  <c r="AJ334" i="21" s="1"/>
  <c r="AK286" i="21"/>
  <c r="AK288" i="21" s="1"/>
  <c r="AK334" i="21" s="1"/>
  <c r="AL286" i="21"/>
  <c r="AL288" i="21" s="1"/>
  <c r="AL334" i="21" s="1"/>
  <c r="AN286" i="21"/>
  <c r="AN288" i="21" s="1"/>
  <c r="AN334" i="21" s="1"/>
  <c r="AM286" i="21"/>
  <c r="AM288" i="21" s="1"/>
  <c r="AM334" i="21" s="1"/>
  <c r="AO286" i="21"/>
  <c r="AO288" i="21" s="1"/>
  <c r="AO334" i="21" s="1"/>
  <c r="AP286" i="21"/>
  <c r="AP288" i="21" s="1"/>
  <c r="AP334" i="21" s="1"/>
  <c r="AQ286" i="21"/>
  <c r="AQ288" i="21" s="1"/>
  <c r="AQ334" i="21" s="1"/>
  <c r="AR286" i="21"/>
  <c r="AR288" i="21" s="1"/>
  <c r="AR334" i="21" s="1"/>
  <c r="AS286" i="21"/>
  <c r="AS288" i="21" s="1"/>
  <c r="AS334" i="21" s="1"/>
  <c r="AT286" i="21"/>
  <c r="AT288" i="21" s="1"/>
  <c r="AT334" i="21" s="1"/>
  <c r="AU286" i="21"/>
  <c r="AU288" i="21" s="1"/>
  <c r="AU334" i="21" s="1"/>
  <c r="AV286" i="21"/>
  <c r="AV288" i="21" s="1"/>
  <c r="AV334" i="21" s="1"/>
  <c r="AW286" i="21"/>
  <c r="AW288" i="21" s="1"/>
  <c r="AW334" i="21" s="1"/>
  <c r="AX286" i="21"/>
  <c r="AX288" i="21" s="1"/>
  <c r="AX334" i="21" s="1"/>
  <c r="AY286" i="21"/>
  <c r="AY288" i="21" s="1"/>
  <c r="AY334" i="21" s="1"/>
  <c r="AZ286" i="21"/>
  <c r="AZ288" i="21" s="1"/>
  <c r="AZ334" i="21" s="1"/>
  <c r="BA286" i="21"/>
  <c r="BA288" i="21" s="1"/>
  <c r="BA334" i="21" s="1"/>
  <c r="BB286" i="21"/>
  <c r="BB288" i="21" s="1"/>
  <c r="BB334" i="21" s="1"/>
  <c r="BD286" i="21"/>
  <c r="BD288" i="21" s="1"/>
  <c r="BD334" i="21" s="1"/>
  <c r="BC286" i="21"/>
  <c r="BC288" i="21" s="1"/>
  <c r="BC334" i="21" s="1"/>
  <c r="BF286" i="21"/>
  <c r="BF288" i="21" s="1"/>
  <c r="BF334" i="21" s="1"/>
  <c r="BE286" i="21"/>
  <c r="BE288" i="21" s="1"/>
  <c r="BE334" i="21" s="1"/>
  <c r="BG286" i="21"/>
  <c r="BG288" i="21" s="1"/>
  <c r="BG334" i="21" s="1"/>
  <c r="BH286" i="21"/>
  <c r="BH288" i="21" s="1"/>
  <c r="BH334" i="21" s="1"/>
  <c r="BI286" i="21"/>
  <c r="BI288" i="21" s="1"/>
  <c r="BI334" i="21" s="1"/>
  <c r="BJ286" i="21"/>
  <c r="BJ288" i="21" s="1"/>
  <c r="BJ334" i="21" s="1"/>
  <c r="BL286" i="21"/>
  <c r="BL288" i="21" s="1"/>
  <c r="BL334" i="21" s="1"/>
  <c r="BK286" i="21"/>
  <c r="BK288" i="21" s="1"/>
  <c r="BK334" i="21" s="1"/>
  <c r="BM286" i="21"/>
  <c r="BM288" i="21" s="1"/>
  <c r="BM334" i="21" s="1"/>
  <c r="BO286" i="21"/>
  <c r="BO288" i="21" s="1"/>
  <c r="BO334" i="21" s="1"/>
  <c r="BN286" i="21"/>
  <c r="BN288" i="21" s="1"/>
  <c r="BN334" i="21" s="1"/>
  <c r="BP286" i="21"/>
  <c r="BP288" i="21" s="1"/>
  <c r="BP334" i="21" s="1"/>
  <c r="BQ286" i="21"/>
  <c r="BQ288" i="21" s="1"/>
  <c r="BQ334" i="21" s="1"/>
  <c r="BS286" i="21"/>
  <c r="BS288" i="21" s="1"/>
  <c r="BS334" i="21" s="1"/>
  <c r="BR286" i="21"/>
  <c r="BR288" i="21" s="1"/>
  <c r="BR334" i="21" s="1"/>
  <c r="BT286" i="21"/>
  <c r="BT288" i="21" s="1"/>
  <c r="BT334" i="21" s="1"/>
  <c r="BU286" i="21"/>
  <c r="BU288" i="21" s="1"/>
  <c r="BU334" i="21" s="1"/>
  <c r="BV286" i="21"/>
  <c r="BV288" i="21" s="1"/>
  <c r="BV334" i="21" s="1"/>
  <c r="BW286" i="21"/>
  <c r="BW288" i="21" s="1"/>
  <c r="BW334" i="21" s="1"/>
  <c r="BY286" i="21"/>
  <c r="BY288" i="21" s="1"/>
  <c r="BY334" i="21" s="1"/>
  <c r="BX286" i="21"/>
  <c r="BX288" i="21" s="1"/>
  <c r="BX334" i="21" s="1"/>
  <c r="BZ286" i="21"/>
  <c r="BZ288" i="21" s="1"/>
  <c r="BZ334" i="21" s="1"/>
  <c r="CA286" i="21"/>
  <c r="CA288" i="21" s="1"/>
  <c r="CA334" i="21" s="1"/>
  <c r="CB286" i="21"/>
  <c r="CB288" i="21" s="1"/>
  <c r="CB334" i="21" s="1"/>
  <c r="CC286" i="21"/>
  <c r="CC288" i="21" s="1"/>
  <c r="CC334" i="21" s="1"/>
  <c r="CE286" i="21"/>
  <c r="CE288" i="21" s="1"/>
  <c r="CE334" i="21" s="1"/>
  <c r="CD286" i="21"/>
  <c r="CD288" i="21" s="1"/>
  <c r="CD334" i="21" s="1"/>
  <c r="CF286" i="21"/>
  <c r="CF288" i="21" s="1"/>
  <c r="CF334" i="21" s="1"/>
  <c r="CG286" i="21"/>
  <c r="CG288" i="21" s="1"/>
  <c r="CG334" i="21" s="1"/>
  <c r="CH286" i="21"/>
  <c r="CH288" i="21" s="1"/>
  <c r="CH334" i="21" s="1"/>
  <c r="CI286" i="21"/>
  <c r="CI288" i="21" s="1"/>
  <c r="CI334" i="21" s="1"/>
  <c r="CK286" i="21"/>
  <c r="CK288" i="21" s="1"/>
  <c r="CK334" i="21" s="1"/>
  <c r="CJ286" i="21"/>
  <c r="CJ288" i="21" s="1"/>
  <c r="CJ334" i="21" s="1"/>
  <c r="CL286" i="21"/>
  <c r="CL288" i="21" s="1"/>
  <c r="CL334" i="21" s="1"/>
  <c r="CM286" i="21"/>
  <c r="CM288" i="21" s="1"/>
  <c r="CM334" i="21" s="1"/>
  <c r="CN286" i="21"/>
  <c r="CN288" i="21" s="1"/>
  <c r="CN334" i="21" s="1"/>
  <c r="CO286" i="21"/>
  <c r="CO288" i="21" s="1"/>
  <c r="CO334" i="21" s="1"/>
  <c r="CQ286" i="21"/>
  <c r="CQ288" i="21" s="1"/>
  <c r="CP286" i="21"/>
  <c r="CP288" i="21" s="1"/>
  <c r="CR286" i="21"/>
  <c r="CR288" i="21" s="1"/>
  <c r="CS286" i="21"/>
  <c r="CS288" i="21" s="1"/>
  <c r="CT286" i="21"/>
  <c r="CT288" i="21" s="1"/>
  <c r="CV286" i="21"/>
  <c r="CV288" i="21" s="1"/>
  <c r="CU286" i="21"/>
  <c r="CU288" i="21" s="1"/>
  <c r="CW286" i="21"/>
  <c r="CW288" i="21" s="1"/>
  <c r="CY286" i="21"/>
  <c r="CY288" i="21" s="1"/>
  <c r="DA286" i="21"/>
  <c r="DA288" i="21" s="1"/>
  <c r="DB181" i="21"/>
  <c r="DB183" i="21" s="1"/>
  <c r="G181" i="21"/>
  <c r="G183" i="21" s="1"/>
  <c r="G229" i="21" s="1"/>
  <c r="I181" i="21"/>
  <c r="I183" i="21" s="1"/>
  <c r="I229" i="21" s="1"/>
  <c r="H181" i="21"/>
  <c r="H183" i="21" s="1"/>
  <c r="H229" i="21" s="1"/>
  <c r="K181" i="21"/>
  <c r="K183" i="21" s="1"/>
  <c r="K229" i="21" s="1"/>
  <c r="J181" i="21"/>
  <c r="J183" i="21" s="1"/>
  <c r="J229" i="21" s="1"/>
  <c r="L181" i="21"/>
  <c r="L183" i="21" s="1"/>
  <c r="L229" i="21" s="1"/>
  <c r="M181" i="21"/>
  <c r="M183" i="21" s="1"/>
  <c r="M229" i="21" s="1"/>
  <c r="N181" i="21"/>
  <c r="N183" i="21" s="1"/>
  <c r="N229" i="21" s="1"/>
  <c r="O181" i="21"/>
  <c r="O183" i="21" s="1"/>
  <c r="O229" i="21" s="1"/>
  <c r="P181" i="21"/>
  <c r="P183" i="21" s="1"/>
  <c r="P229" i="21" s="1"/>
  <c r="Q181" i="21"/>
  <c r="Q183" i="21" s="1"/>
  <c r="Q229" i="21" s="1"/>
  <c r="R181" i="21"/>
  <c r="R183" i="21" s="1"/>
  <c r="R229" i="21" s="1"/>
  <c r="S181" i="21"/>
  <c r="S183" i="21" s="1"/>
  <c r="S229" i="21" s="1"/>
  <c r="T181" i="21"/>
  <c r="T183" i="21" s="1"/>
  <c r="T229" i="21" s="1"/>
  <c r="U181" i="21"/>
  <c r="U183" i="21" s="1"/>
  <c r="U229" i="21" s="1"/>
  <c r="V181" i="21"/>
  <c r="V183" i="21" s="1"/>
  <c r="V229" i="21" s="1"/>
  <c r="X181" i="21"/>
  <c r="X183" i="21" s="1"/>
  <c r="X229" i="21" s="1"/>
  <c r="W181" i="21"/>
  <c r="W183" i="21" s="1"/>
  <c r="W229" i="21" s="1"/>
  <c r="Y181" i="21"/>
  <c r="Y183" i="21" s="1"/>
  <c r="Y229" i="21" s="1"/>
  <c r="Z181" i="21"/>
  <c r="Z183" i="21" s="1"/>
  <c r="Z229" i="21" s="1"/>
  <c r="AA181" i="21"/>
  <c r="AA183" i="21" s="1"/>
  <c r="AA229" i="21" s="1"/>
  <c r="AC181" i="21"/>
  <c r="AC183" i="21" s="1"/>
  <c r="AC229" i="21" s="1"/>
  <c r="AB181" i="21"/>
  <c r="AB183" i="21" s="1"/>
  <c r="AB229" i="21" s="1"/>
  <c r="AD181" i="21"/>
  <c r="AD183" i="21" s="1"/>
  <c r="AD229" i="21" s="1"/>
  <c r="AE181" i="21"/>
  <c r="AE183" i="21" s="1"/>
  <c r="AE229" i="21" s="1"/>
  <c r="AF181" i="21"/>
  <c r="AF183" i="21" s="1"/>
  <c r="AF229" i="21" s="1"/>
  <c r="AG181" i="21"/>
  <c r="AG183" i="21" s="1"/>
  <c r="AG229" i="21" s="1"/>
  <c r="AH181" i="21"/>
  <c r="AH183" i="21" s="1"/>
  <c r="AH229" i="21" s="1"/>
  <c r="AJ181" i="21"/>
  <c r="AJ183" i="21" s="1"/>
  <c r="AJ229" i="21" s="1"/>
  <c r="AI181" i="21"/>
  <c r="AI183" i="21" s="1"/>
  <c r="AI229" i="21" s="1"/>
  <c r="AK181" i="21"/>
  <c r="AK183" i="21" s="1"/>
  <c r="AK229" i="21" s="1"/>
  <c r="AL181" i="21"/>
  <c r="AL183" i="21" s="1"/>
  <c r="AL229" i="21" s="1"/>
  <c r="AN181" i="21"/>
  <c r="AN183" i="21" s="1"/>
  <c r="AN229" i="21" s="1"/>
  <c r="AM181" i="21"/>
  <c r="AM183" i="21" s="1"/>
  <c r="AM229" i="21" s="1"/>
  <c r="AO181" i="21"/>
  <c r="AO183" i="21" s="1"/>
  <c r="AO229" i="21" s="1"/>
  <c r="AP181" i="21"/>
  <c r="AP183" i="21" s="1"/>
  <c r="AP229" i="21" s="1"/>
  <c r="AQ181" i="21"/>
  <c r="AQ183" i="21" s="1"/>
  <c r="AQ229" i="21" s="1"/>
  <c r="AS181" i="21"/>
  <c r="AS183" i="21" s="1"/>
  <c r="AS229" i="21" s="1"/>
  <c r="AR181" i="21"/>
  <c r="AR183" i="21" s="1"/>
  <c r="AR229" i="21" s="1"/>
  <c r="AT181" i="21"/>
  <c r="AT183" i="21" s="1"/>
  <c r="AT229" i="21" s="1"/>
  <c r="AU181" i="21"/>
  <c r="AU183" i="21" s="1"/>
  <c r="AU229" i="21" s="1"/>
  <c r="AV181" i="21"/>
  <c r="AV183" i="21" s="1"/>
  <c r="AV229" i="21" s="1"/>
  <c r="AW181" i="21"/>
  <c r="AW183" i="21" s="1"/>
  <c r="AW229" i="21" s="1"/>
  <c r="AX181" i="21"/>
  <c r="AX183" i="21" s="1"/>
  <c r="AX229" i="21" s="1"/>
  <c r="AY181" i="21"/>
  <c r="AY183" i="21" s="1"/>
  <c r="AY229" i="21" s="1"/>
  <c r="AZ181" i="21"/>
  <c r="AZ183" i="21" s="1"/>
  <c r="AZ229" i="21" s="1"/>
  <c r="BA181" i="21"/>
  <c r="BA183" i="21" s="1"/>
  <c r="BA229" i="21" s="1"/>
  <c r="BB181" i="21"/>
  <c r="BB183" i="21" s="1"/>
  <c r="BB229" i="21" s="1"/>
  <c r="BD181" i="21"/>
  <c r="BD183" i="21" s="1"/>
  <c r="BD229" i="21" s="1"/>
  <c r="BC181" i="21"/>
  <c r="BC183" i="21" s="1"/>
  <c r="BC229" i="21" s="1"/>
  <c r="BE181" i="21"/>
  <c r="BE183" i="21" s="1"/>
  <c r="BE229" i="21" s="1"/>
  <c r="BF181" i="21"/>
  <c r="BF183" i="21" s="1"/>
  <c r="BF229" i="21" s="1"/>
  <c r="BG181" i="21"/>
  <c r="BG183" i="21" s="1"/>
  <c r="BG229" i="21" s="1"/>
  <c r="BH181" i="21"/>
  <c r="BH183" i="21" s="1"/>
  <c r="BH229" i="21" s="1"/>
  <c r="BI181" i="21"/>
  <c r="BI183" i="21" s="1"/>
  <c r="BI229" i="21" s="1"/>
  <c r="BJ181" i="21"/>
  <c r="BJ183" i="21" s="1"/>
  <c r="BJ229" i="21" s="1"/>
  <c r="BK181" i="21"/>
  <c r="BK183" i="21" s="1"/>
  <c r="BK229" i="21" s="1"/>
  <c r="BM181" i="21"/>
  <c r="BM183" i="21" s="1"/>
  <c r="BM229" i="21" s="1"/>
  <c r="BL181" i="21"/>
  <c r="BL183" i="21" s="1"/>
  <c r="BL229" i="21" s="1"/>
  <c r="BN181" i="21"/>
  <c r="BN183" i="21" s="1"/>
  <c r="BN229" i="21" s="1"/>
  <c r="BO181" i="21"/>
  <c r="BO183" i="21" s="1"/>
  <c r="BO229" i="21" s="1"/>
  <c r="BP181" i="21"/>
  <c r="BP183" i="21" s="1"/>
  <c r="BP229" i="21" s="1"/>
  <c r="BQ181" i="21"/>
  <c r="BQ183" i="21" s="1"/>
  <c r="BQ229" i="21" s="1"/>
  <c r="BR181" i="21"/>
  <c r="BR183" i="21" s="1"/>
  <c r="BR229" i="21" s="1"/>
  <c r="BS181" i="21"/>
  <c r="BS183" i="21" s="1"/>
  <c r="BS229" i="21" s="1"/>
  <c r="BU181" i="21"/>
  <c r="BU183" i="21" s="1"/>
  <c r="BU229" i="21" s="1"/>
  <c r="BT181" i="21"/>
  <c r="BT183" i="21" s="1"/>
  <c r="BT229" i="21" s="1"/>
  <c r="BV181" i="21"/>
  <c r="BV183" i="21" s="1"/>
  <c r="BV229" i="21" s="1"/>
  <c r="BW181" i="21"/>
  <c r="BW183" i="21" s="1"/>
  <c r="BW229" i="21" s="1"/>
  <c r="BX181" i="21"/>
  <c r="BX183" i="21" s="1"/>
  <c r="BX229" i="21" s="1"/>
  <c r="BY181" i="21"/>
  <c r="BY183" i="21" s="1"/>
  <c r="BY229" i="21" s="1"/>
  <c r="BZ181" i="21"/>
  <c r="BZ183" i="21" s="1"/>
  <c r="BZ229" i="21" s="1"/>
  <c r="CA181" i="21"/>
  <c r="CA183" i="21" s="1"/>
  <c r="CA229" i="21" s="1"/>
  <c r="CB181" i="21"/>
  <c r="CB183" i="21" s="1"/>
  <c r="CB229" i="21" s="1"/>
  <c r="CC181" i="21"/>
  <c r="CC183" i="21" s="1"/>
  <c r="CC229" i="21" s="1"/>
  <c r="CE181" i="21"/>
  <c r="CE183" i="21" s="1"/>
  <c r="CE229" i="21" s="1"/>
  <c r="CD181" i="21"/>
  <c r="CD183" i="21" s="1"/>
  <c r="CD229" i="21" s="1"/>
  <c r="CF181" i="21"/>
  <c r="CF183" i="21" s="1"/>
  <c r="CF229" i="21" s="1"/>
  <c r="CG181" i="21"/>
  <c r="CG183" i="21" s="1"/>
  <c r="CG229" i="21" s="1"/>
  <c r="CH181" i="21"/>
  <c r="CH183" i="21" s="1"/>
  <c r="CH229" i="21" s="1"/>
  <c r="CI181" i="21"/>
  <c r="CI183" i="21" s="1"/>
  <c r="CI229" i="21" s="1"/>
  <c r="CJ181" i="21"/>
  <c r="CJ183" i="21" s="1"/>
  <c r="CJ229" i="21" s="1"/>
  <c r="CL181" i="21"/>
  <c r="CL183" i="21" s="1"/>
  <c r="CL229" i="21" s="1"/>
  <c r="CK181" i="21"/>
  <c r="CK183" i="21" s="1"/>
  <c r="CK229" i="21" s="1"/>
  <c r="CN181" i="21"/>
  <c r="CN183" i="21" s="1"/>
  <c r="CN229" i="21" s="1"/>
  <c r="CM181" i="21"/>
  <c r="CM183" i="21" s="1"/>
  <c r="CM229" i="21" s="1"/>
  <c r="CO181" i="21"/>
  <c r="CO183" i="21" s="1"/>
  <c r="CO186" i="21" s="1"/>
  <c r="CQ59" i="23" s="1"/>
  <c r="CP181" i="21"/>
  <c r="CP183" i="21" s="1"/>
  <c r="CP186" i="21" s="1"/>
  <c r="CR59" i="23" s="1"/>
  <c r="CQ181" i="21"/>
  <c r="CQ183" i="21" s="1"/>
  <c r="CQ186" i="21" s="1"/>
  <c r="CS59" i="23" s="1"/>
  <c r="CS181" i="21"/>
  <c r="CS183" i="21" s="1"/>
  <c r="CR181" i="21"/>
  <c r="CR183" i="21" s="1"/>
  <c r="CR186" i="21" s="1"/>
  <c r="CT59" i="23" s="1"/>
  <c r="CT181" i="21"/>
  <c r="CT183" i="21" s="1"/>
  <c r="CU181" i="21"/>
  <c r="CU183" i="21" s="1"/>
  <c r="CV181" i="21"/>
  <c r="CV183" i="21" s="1"/>
  <c r="CW181" i="21"/>
  <c r="CW183" i="21" s="1"/>
  <c r="CX181" i="21"/>
  <c r="CX183" i="21" s="1"/>
  <c r="CY181" i="21"/>
  <c r="CY183" i="21" s="1"/>
  <c r="CZ181" i="21"/>
  <c r="CZ183" i="21" s="1"/>
  <c r="DB76" i="21"/>
  <c r="DB78" i="21" s="1"/>
  <c r="G76" i="21"/>
  <c r="G78" i="21" s="1"/>
  <c r="G124" i="21" s="1"/>
  <c r="H76" i="21"/>
  <c r="H78" i="21" s="1"/>
  <c r="H124" i="21" s="1"/>
  <c r="I76" i="21"/>
  <c r="I78" i="21" s="1"/>
  <c r="I124" i="21" s="1"/>
  <c r="J76" i="21"/>
  <c r="J78" i="21" s="1"/>
  <c r="J124" i="21" s="1"/>
  <c r="K76" i="21"/>
  <c r="K78" i="21" s="1"/>
  <c r="K124" i="21" s="1"/>
  <c r="L76" i="21"/>
  <c r="L78" i="21" s="1"/>
  <c r="L124" i="21" s="1"/>
  <c r="M76" i="21"/>
  <c r="M78" i="21" s="1"/>
  <c r="M124" i="21" s="1"/>
  <c r="N76" i="21"/>
  <c r="N78" i="21" s="1"/>
  <c r="N124" i="21" s="1"/>
  <c r="O76" i="21"/>
  <c r="O78" i="21" s="1"/>
  <c r="O124" i="21" s="1"/>
  <c r="P76" i="21"/>
  <c r="P78" i="21" s="1"/>
  <c r="P124" i="21" s="1"/>
  <c r="Q76" i="21"/>
  <c r="Q78" i="21" s="1"/>
  <c r="Q124" i="21" s="1"/>
  <c r="R76" i="21"/>
  <c r="R78" i="21" s="1"/>
  <c r="R124" i="21" s="1"/>
  <c r="T76" i="21"/>
  <c r="T78" i="21" s="1"/>
  <c r="T124" i="21" s="1"/>
  <c r="S76" i="21"/>
  <c r="S78" i="21" s="1"/>
  <c r="S124" i="21" s="1"/>
  <c r="V76" i="21"/>
  <c r="V78" i="21" s="1"/>
  <c r="V124" i="21" s="1"/>
  <c r="U76" i="21"/>
  <c r="U78" i="21" s="1"/>
  <c r="U124" i="21" s="1"/>
  <c r="W76" i="21"/>
  <c r="W78" i="21" s="1"/>
  <c r="W124" i="21" s="1"/>
  <c r="X76" i="21"/>
  <c r="X78" i="21" s="1"/>
  <c r="X124" i="21" s="1"/>
  <c r="Y76" i="21"/>
  <c r="Y78" i="21" s="1"/>
  <c r="Y124" i="21" s="1"/>
  <c r="Z76" i="21"/>
  <c r="Z78" i="21" s="1"/>
  <c r="Z124" i="21" s="1"/>
  <c r="AA76" i="21"/>
  <c r="AA78" i="21" s="1"/>
  <c r="AA124" i="21" s="1"/>
  <c r="AB76" i="21"/>
  <c r="AB78" i="21" s="1"/>
  <c r="AB124" i="21" s="1"/>
  <c r="AC76" i="21"/>
  <c r="AC78" i="21" s="1"/>
  <c r="AC124" i="21" s="1"/>
  <c r="AD76" i="21"/>
  <c r="AD78" i="21" s="1"/>
  <c r="AD124" i="21" s="1"/>
  <c r="AF76" i="21"/>
  <c r="AF78" i="21" s="1"/>
  <c r="AF124" i="21" s="1"/>
  <c r="AE76" i="21"/>
  <c r="AE78" i="21" s="1"/>
  <c r="AE124" i="21" s="1"/>
  <c r="AH76" i="21"/>
  <c r="AH78" i="21" s="1"/>
  <c r="AH124" i="21" s="1"/>
  <c r="AG76" i="21"/>
  <c r="AG78" i="21" s="1"/>
  <c r="AG124" i="21" s="1"/>
  <c r="AI76" i="21"/>
  <c r="AI78" i="21" s="1"/>
  <c r="AI124" i="21" s="1"/>
  <c r="AJ76" i="21"/>
  <c r="AJ78" i="21" s="1"/>
  <c r="AJ124" i="21" s="1"/>
  <c r="AK76" i="21"/>
  <c r="AK78" i="21" s="1"/>
  <c r="AK124" i="21" s="1"/>
  <c r="AL76" i="21"/>
  <c r="AL78" i="21" s="1"/>
  <c r="AL124" i="21" s="1"/>
  <c r="AM76" i="21"/>
  <c r="AM78" i="21" s="1"/>
  <c r="AM124" i="21" s="1"/>
  <c r="AN76" i="21"/>
  <c r="AN78" i="21" s="1"/>
  <c r="AN124" i="21" s="1"/>
  <c r="AO76" i="21"/>
  <c r="AO78" i="21" s="1"/>
  <c r="AO124" i="21" s="1"/>
  <c r="AP76" i="21"/>
  <c r="AP78" i="21" s="1"/>
  <c r="AP124" i="21" s="1"/>
  <c r="AQ76" i="21"/>
  <c r="AQ78" i="21" s="1"/>
  <c r="AQ124" i="21" s="1"/>
  <c r="AR76" i="21"/>
  <c r="AR78" i="21" s="1"/>
  <c r="AR124" i="21" s="1"/>
  <c r="AS76" i="21"/>
  <c r="AS78" i="21" s="1"/>
  <c r="AS124" i="21" s="1"/>
  <c r="AT76" i="21"/>
  <c r="AT78" i="21" s="1"/>
  <c r="AT124" i="21" s="1"/>
  <c r="AU76" i="21"/>
  <c r="AU78" i="21" s="1"/>
  <c r="AU124" i="21" s="1"/>
  <c r="AV76" i="21"/>
  <c r="AV78" i="21" s="1"/>
  <c r="AV124" i="21" s="1"/>
  <c r="AW76" i="21"/>
  <c r="AW78" i="21" s="1"/>
  <c r="AW124" i="21" s="1"/>
  <c r="AY76" i="21"/>
  <c r="AY78" i="21" s="1"/>
  <c r="AY124" i="21" s="1"/>
  <c r="AX76" i="21"/>
  <c r="AX78" i="21" s="1"/>
  <c r="AX124" i="21" s="1"/>
  <c r="AZ76" i="21"/>
  <c r="AZ78" i="21" s="1"/>
  <c r="AZ124" i="21" s="1"/>
  <c r="BA76" i="21"/>
  <c r="BA78" i="21" s="1"/>
  <c r="BA124" i="21" s="1"/>
  <c r="BB76" i="21"/>
  <c r="BB78" i="21" s="1"/>
  <c r="BB124" i="21" s="1"/>
  <c r="BC76" i="21"/>
  <c r="BC78" i="21" s="1"/>
  <c r="BC124" i="21" s="1"/>
  <c r="BD76" i="21"/>
  <c r="BD78" i="21" s="1"/>
  <c r="BD124" i="21" s="1"/>
  <c r="BF76" i="21"/>
  <c r="BF78" i="21" s="1"/>
  <c r="BF124" i="21" s="1"/>
  <c r="BE76" i="21"/>
  <c r="BE78" i="21" s="1"/>
  <c r="BE124" i="21" s="1"/>
  <c r="BH76" i="21"/>
  <c r="BH78" i="21" s="1"/>
  <c r="BH124" i="21" s="1"/>
  <c r="BG76" i="21"/>
  <c r="BG78" i="21" s="1"/>
  <c r="BG124" i="21" s="1"/>
  <c r="BI76" i="21"/>
  <c r="BI78" i="21" s="1"/>
  <c r="BI124" i="21" s="1"/>
  <c r="BJ76" i="21"/>
  <c r="BJ78" i="21" s="1"/>
  <c r="BJ124" i="21" s="1"/>
  <c r="BK76" i="21"/>
  <c r="BK78" i="21" s="1"/>
  <c r="BK124" i="21" s="1"/>
  <c r="BL76" i="21"/>
  <c r="BL78" i="21" s="1"/>
  <c r="BL124" i="21" s="1"/>
  <c r="BM76" i="21"/>
  <c r="BM78" i="21" s="1"/>
  <c r="BM124" i="21" s="1"/>
  <c r="BO76" i="21"/>
  <c r="BO78" i="21" s="1"/>
  <c r="BO124" i="21" s="1"/>
  <c r="BN76" i="21"/>
  <c r="BN78" i="21" s="1"/>
  <c r="BN124" i="21" s="1"/>
  <c r="BP76" i="21"/>
  <c r="BP78" i="21" s="1"/>
  <c r="BP124" i="21" s="1"/>
  <c r="BQ76" i="21"/>
  <c r="BQ78" i="21" s="1"/>
  <c r="BQ124" i="21" s="1"/>
  <c r="BR76" i="21"/>
  <c r="BR78" i="21" s="1"/>
  <c r="BR124" i="21" s="1"/>
  <c r="BS76" i="21"/>
  <c r="BS78" i="21" s="1"/>
  <c r="BS124" i="21" s="1"/>
  <c r="BT76" i="21"/>
  <c r="BT78" i="21" s="1"/>
  <c r="BT124" i="21" s="1"/>
  <c r="BU76" i="21"/>
  <c r="BU78" i="21" s="1"/>
  <c r="BU124" i="21" s="1"/>
  <c r="BV76" i="21"/>
  <c r="BV78" i="21" s="1"/>
  <c r="BV124" i="21" s="1"/>
  <c r="BW76" i="21"/>
  <c r="BW78" i="21" s="1"/>
  <c r="BW124" i="21" s="1"/>
  <c r="BY76" i="21"/>
  <c r="BY78" i="21" s="1"/>
  <c r="BY124" i="21" s="1"/>
  <c r="BX76" i="21"/>
  <c r="BX78" i="21" s="1"/>
  <c r="BX124" i="21" s="1"/>
  <c r="BZ76" i="21"/>
  <c r="BZ78" i="21" s="1"/>
  <c r="BZ124" i="21" s="1"/>
  <c r="CA76" i="21"/>
  <c r="CA78" i="21" s="1"/>
  <c r="CA124" i="21" s="1"/>
  <c r="CB76" i="21"/>
  <c r="CB78" i="21" s="1"/>
  <c r="CB124" i="21" s="1"/>
  <c r="CC76" i="21"/>
  <c r="CC78" i="21" s="1"/>
  <c r="CC124" i="21" s="1"/>
  <c r="CD76" i="21"/>
  <c r="CD78" i="21" s="1"/>
  <c r="CD124" i="21" s="1"/>
  <c r="CE76" i="21"/>
  <c r="CE78" i="21" s="1"/>
  <c r="CE124" i="21" s="1"/>
  <c r="CF76" i="21"/>
  <c r="CF78" i="21" s="1"/>
  <c r="CF124" i="21" s="1"/>
  <c r="CG76" i="21"/>
  <c r="CG78" i="21" s="1"/>
  <c r="CG124" i="21" s="1"/>
  <c r="CH76" i="21"/>
  <c r="CH78" i="21" s="1"/>
  <c r="CH124" i="21" s="1"/>
  <c r="CI76" i="21"/>
  <c r="CI78" i="21" s="1"/>
  <c r="CI124" i="21" s="1"/>
  <c r="CK76" i="21"/>
  <c r="CK78" i="21" s="1"/>
  <c r="CK124" i="21" s="1"/>
  <c r="CJ76" i="21"/>
  <c r="CJ78" i="21" s="1"/>
  <c r="CJ124" i="21" s="1"/>
  <c r="CM76" i="21"/>
  <c r="CM78" i="21" s="1"/>
  <c r="CM124" i="21" s="1"/>
  <c r="CL76" i="21"/>
  <c r="CL78" i="21" s="1"/>
  <c r="CL124" i="21" s="1"/>
  <c r="CN76" i="21"/>
  <c r="CN78" i="21" s="1"/>
  <c r="CN124" i="21" s="1"/>
  <c r="CP76" i="21"/>
  <c r="CP78" i="21" s="1"/>
  <c r="CP81" i="21" s="1"/>
  <c r="CR47" i="23" s="1"/>
  <c r="CO76" i="21"/>
  <c r="CO78" i="21" s="1"/>
  <c r="CO81" i="21" s="1"/>
  <c r="CQ47" i="23" s="1"/>
  <c r="CQ76" i="21"/>
  <c r="CQ78" i="21" s="1"/>
  <c r="CQ81" i="21" s="1"/>
  <c r="CS47" i="23" s="1"/>
  <c r="CR76" i="21"/>
  <c r="CR78" i="21" s="1"/>
  <c r="CR81" i="21" s="1"/>
  <c r="CT47" i="23" s="1"/>
  <c r="CS76" i="21"/>
  <c r="CS78" i="21" s="1"/>
  <c r="CT76" i="21"/>
  <c r="CT78" i="21" s="1"/>
  <c r="CU76" i="21"/>
  <c r="CU78" i="21" s="1"/>
  <c r="CW76" i="21"/>
  <c r="CW78" i="21" s="1"/>
  <c r="CV76" i="21"/>
  <c r="CV78" i="21" s="1"/>
  <c r="CY76" i="21"/>
  <c r="CY78" i="21" s="1"/>
  <c r="CX76" i="21"/>
  <c r="CX78" i="21" s="1"/>
  <c r="CZ76" i="21"/>
  <c r="CZ78" i="21" s="1"/>
  <c r="DA76" i="21"/>
  <c r="DA78" i="21" s="1"/>
  <c r="DA431" i="21"/>
  <c r="DA220" i="21"/>
  <c r="DA430" i="21"/>
  <c r="DA325" i="21"/>
  <c r="DA221" i="21"/>
  <c r="DA326" i="21"/>
  <c r="DA534" i="21"/>
  <c r="DA116" i="21"/>
  <c r="DA114" i="21"/>
  <c r="DA99" i="21"/>
  <c r="DA219" i="21"/>
  <c r="DA535" i="21"/>
  <c r="DA324" i="21"/>
  <c r="DA414" i="21"/>
  <c r="DA536" i="21"/>
  <c r="DA429" i="21"/>
  <c r="DA203" i="21"/>
  <c r="DB14" i="21"/>
  <c r="DD54" i="23"/>
  <c r="DD66" i="23"/>
  <c r="DD78" i="23"/>
  <c r="DD42" i="23"/>
  <c r="DD90" i="23"/>
  <c r="DA204" i="21"/>
  <c r="DA519" i="21"/>
  <c r="DA309" i="21"/>
  <c r="CP44" i="23"/>
  <c r="CQ81" i="23"/>
  <c r="CP56" i="23"/>
  <c r="CP386" i="21"/>
  <c r="CR82" i="23" s="1"/>
  <c r="CP162" i="21"/>
  <c r="CR57" i="23" s="1"/>
  <c r="CP176" i="21"/>
  <c r="CR58" i="23" s="1"/>
  <c r="CP281" i="21"/>
  <c r="CR70" i="23" s="1"/>
  <c r="CP491" i="21"/>
  <c r="CR94" i="23" s="1"/>
  <c r="CP550" i="21"/>
  <c r="CR99" i="23" s="1"/>
  <c r="CQ488" i="21"/>
  <c r="CP477" i="21"/>
  <c r="CR465" i="21"/>
  <c r="CQ474" i="21"/>
  <c r="CY462" i="21"/>
  <c r="CP372" i="21"/>
  <c r="CP445" i="21"/>
  <c r="CR87" i="23" s="1"/>
  <c r="CR360" i="21"/>
  <c r="CQ383" i="21"/>
  <c r="CQ369" i="21"/>
  <c r="CY357" i="21"/>
  <c r="CP340" i="21"/>
  <c r="CR75" i="23" s="1"/>
  <c r="CP267" i="21"/>
  <c r="CR69" i="23" s="1"/>
  <c r="CR255" i="21"/>
  <c r="CQ278" i="21"/>
  <c r="CQ264" i="21"/>
  <c r="CY252" i="21"/>
  <c r="CO150" i="21"/>
  <c r="CP235" i="21"/>
  <c r="CR63" i="23" s="1"/>
  <c r="CQ173" i="21"/>
  <c r="CQ159" i="21"/>
  <c r="CP71" i="21"/>
  <c r="CR46" i="23" s="1"/>
  <c r="CP57" i="21"/>
  <c r="CR45" i="23" s="1"/>
  <c r="CO45" i="21"/>
  <c r="CQ119" i="21"/>
  <c r="CS52" i="23" s="1"/>
  <c r="CQ224" i="21"/>
  <c r="CS64" i="23" s="1"/>
  <c r="CQ539" i="21"/>
  <c r="CS100" i="23" s="1"/>
  <c r="CQ329" i="21"/>
  <c r="CS76" i="23" s="1"/>
  <c r="CQ434" i="21"/>
  <c r="CS88" i="23" s="1"/>
  <c r="CR428" i="21"/>
  <c r="CR533" i="21"/>
  <c r="CR218" i="21"/>
  <c r="CR323" i="21"/>
  <c r="CR113" i="21"/>
  <c r="CZ432" i="21"/>
  <c r="CZ222" i="21"/>
  <c r="CZ537" i="21"/>
  <c r="CZ327" i="21"/>
  <c r="CZ117" i="21"/>
  <c r="CR313" i="21"/>
  <c r="CR207" i="21"/>
  <c r="CR312" i="21"/>
  <c r="CR209" i="21"/>
  <c r="CR208" i="21"/>
  <c r="CR314" i="21"/>
  <c r="CR206" i="21"/>
  <c r="CR311" i="21"/>
  <c r="CQ68" i="21"/>
  <c r="CR413" i="21"/>
  <c r="CR518" i="21"/>
  <c r="CR308" i="21"/>
  <c r="CR98" i="21"/>
  <c r="CR212" i="21"/>
  <c r="CR422" i="21"/>
  <c r="CR317" i="21"/>
  <c r="CR527" i="21"/>
  <c r="CR107" i="21"/>
  <c r="CR524" i="21"/>
  <c r="CR521" i="21"/>
  <c r="CR522" i="21"/>
  <c r="CR523" i="21"/>
  <c r="CR418" i="21"/>
  <c r="CR419" i="21"/>
  <c r="CR416" i="21"/>
  <c r="CR417" i="21"/>
  <c r="CQ529" i="21"/>
  <c r="CQ424" i="21"/>
  <c r="CQ319" i="21"/>
  <c r="CQ340" i="21" s="1"/>
  <c r="CS75" i="23" s="1"/>
  <c r="CQ214" i="21"/>
  <c r="CQ109" i="21"/>
  <c r="CQ130" i="21" s="1"/>
  <c r="CS51" i="23" s="1"/>
  <c r="CR485" i="21"/>
  <c r="CR380" i="21"/>
  <c r="CR275" i="21"/>
  <c r="CR377" i="21"/>
  <c r="CR272" i="21"/>
  <c r="CR379" i="21"/>
  <c r="CR274" i="21"/>
  <c r="CR482" i="21"/>
  <c r="CR484" i="21"/>
  <c r="CR483" i="21"/>
  <c r="CR378" i="21"/>
  <c r="CR273" i="21"/>
  <c r="CP147" i="21"/>
  <c r="CP42" i="21"/>
  <c r="CQ54" i="21"/>
  <c r="DB515" i="21" l="1" a="1"/>
  <c r="DB515" i="21" s="1"/>
  <c r="DB514" i="21" a="1"/>
  <c r="DB514" i="21" s="1"/>
  <c r="DB509" i="21" a="1"/>
  <c r="DB509" i="21" s="1"/>
  <c r="DB513" i="21" a="1"/>
  <c r="DB513" i="21" s="1"/>
  <c r="DB508" i="21" a="1"/>
  <c r="DB508" i="21" s="1"/>
  <c r="DB507" i="21" a="1"/>
  <c r="DB507" i="21" s="1"/>
  <c r="DB512" i="21" a="1"/>
  <c r="DB512" i="21" s="1"/>
  <c r="DB511" i="21" a="1"/>
  <c r="DB511" i="21" s="1"/>
  <c r="DB458" i="21" a="1"/>
  <c r="DB458" i="21" s="1"/>
  <c r="DB451" i="21" a="1"/>
  <c r="DB451" i="21" s="1"/>
  <c r="DB516" i="21" a="1"/>
  <c r="DB516" i="21" s="1"/>
  <c r="DB457" i="21" a="1"/>
  <c r="DB457" i="21" s="1"/>
  <c r="DB510" i="21" a="1"/>
  <c r="DB510" i="21" s="1"/>
  <c r="DB454" i="21" a="1"/>
  <c r="DB454" i="21" s="1"/>
  <c r="DB452" i="21" a="1"/>
  <c r="DB452" i="21" s="1"/>
  <c r="DB460" i="21" a="1"/>
  <c r="DB460" i="21" s="1"/>
  <c r="DB459" i="21" a="1"/>
  <c r="DB459" i="21" s="1"/>
  <c r="DB456" i="21" a="1"/>
  <c r="DB456" i="21" s="1"/>
  <c r="DB455" i="21" a="1"/>
  <c r="DB455" i="21" s="1"/>
  <c r="DB453" i="21" a="1"/>
  <c r="DB453" i="21" s="1"/>
  <c r="DB405" i="21" a="1"/>
  <c r="DB405" i="21" s="1"/>
  <c r="DB404" i="21" a="1"/>
  <c r="DB404" i="21" s="1"/>
  <c r="DB411" i="21" a="1"/>
  <c r="DB411" i="21" s="1"/>
  <c r="DB403" i="21" a="1"/>
  <c r="DB403" i="21" s="1"/>
  <c r="DB410" i="21" a="1"/>
  <c r="DB410" i="21" s="1"/>
  <c r="DB402" i="21" a="1"/>
  <c r="DB402" i="21" s="1"/>
  <c r="DB408" i="21" a="1"/>
  <c r="DB408" i="21" s="1"/>
  <c r="DB352" i="21" a="1"/>
  <c r="DB352" i="21" s="1"/>
  <c r="DB409" i="21" a="1"/>
  <c r="DB409" i="21" s="1"/>
  <c r="DB351" i="21" a="1"/>
  <c r="DB351" i="21" s="1"/>
  <c r="DB407" i="21" a="1"/>
  <c r="DB407" i="21" s="1"/>
  <c r="DB350" i="21" a="1"/>
  <c r="DB350" i="21" s="1"/>
  <c r="DB406" i="21" a="1"/>
  <c r="DB406" i="21" s="1"/>
  <c r="DB349" i="21" a="1"/>
  <c r="DB349" i="21" s="1"/>
  <c r="DB355" i="21" a="1"/>
  <c r="DB355" i="21" s="1"/>
  <c r="DB347" i="21" a="1"/>
  <c r="DB347" i="21" s="1"/>
  <c r="DB348" i="21" a="1"/>
  <c r="DB348" i="21" s="1"/>
  <c r="DB346" i="21" a="1"/>
  <c r="DB346" i="21" s="1"/>
  <c r="DB304" i="21" a="1"/>
  <c r="DB304" i="21" s="1"/>
  <c r="DB300" i="21" a="1"/>
  <c r="DB300" i="21" s="1"/>
  <c r="DB303" i="21" a="1"/>
  <c r="DB303" i="21" s="1"/>
  <c r="DB299" i="21" a="1"/>
  <c r="DB299" i="21" s="1"/>
  <c r="DB354" i="21" a="1"/>
  <c r="DB354" i="21" s="1"/>
  <c r="DB306" i="21" a="1"/>
  <c r="DB306" i="21" s="1"/>
  <c r="DB302" i="21" a="1"/>
  <c r="DB302" i="21" s="1"/>
  <c r="DB298" i="21" a="1"/>
  <c r="DB298" i="21" s="1"/>
  <c r="DB245" i="21" a="1"/>
  <c r="DB245" i="21" s="1"/>
  <c r="DB201" i="21" a="1"/>
  <c r="DB201" i="21" s="1"/>
  <c r="DB192" i="21" a="1"/>
  <c r="DB192" i="21" s="1"/>
  <c r="DB301" i="21" a="1"/>
  <c r="DB301" i="21" s="1"/>
  <c r="DB244" i="21" a="1"/>
  <c r="DB244" i="21" s="1"/>
  <c r="DB196" i="21" a="1"/>
  <c r="DB196" i="21" s="1"/>
  <c r="DB243" i="21" a="1"/>
  <c r="DB243" i="21" s="1"/>
  <c r="DB200" i="21" a="1"/>
  <c r="DB200" i="21" s="1"/>
  <c r="DB250" i="21" a="1"/>
  <c r="DB250" i="21" s="1"/>
  <c r="DB242" i="21" a="1"/>
  <c r="DB242" i="21" s="1"/>
  <c r="DB195" i="21" a="1"/>
  <c r="DB195" i="21" s="1"/>
  <c r="DB297" i="21" a="1"/>
  <c r="DB297" i="21" s="1"/>
  <c r="DB353" i="21" a="1"/>
  <c r="DB353" i="21" s="1"/>
  <c r="DB248" i="21" a="1"/>
  <c r="DB248" i="21" s="1"/>
  <c r="DB198" i="21" a="1"/>
  <c r="DB198" i="21" s="1"/>
  <c r="DB194" i="21" a="1"/>
  <c r="DB194" i="21" s="1"/>
  <c r="DB193" i="21" a="1"/>
  <c r="DB193" i="21" s="1"/>
  <c r="DB143" i="21" a="1"/>
  <c r="DB143" i="21" s="1"/>
  <c r="DB137" i="21" a="1"/>
  <c r="DB137" i="21" s="1"/>
  <c r="DB305" i="21" a="1"/>
  <c r="DB305" i="21" s="1"/>
  <c r="DB249" i="21" a="1"/>
  <c r="DB249" i="21" s="1"/>
  <c r="DB167" i="21"/>
  <c r="DB169" i="21"/>
  <c r="DB171" i="21"/>
  <c r="DB142" i="21" a="1"/>
  <c r="DB142" i="21" s="1"/>
  <c r="DB247" i="21" a="1"/>
  <c r="DB247" i="21" s="1"/>
  <c r="DB141" i="21" a="1"/>
  <c r="DB141" i="21" s="1"/>
  <c r="DB136" i="21" a="1"/>
  <c r="DB136" i="21" s="1"/>
  <c r="DB246" i="21" a="1"/>
  <c r="DB246" i="21" s="1"/>
  <c r="DB241" i="21" a="1"/>
  <c r="DB241" i="21" s="1"/>
  <c r="DB199" i="21" a="1"/>
  <c r="DB199" i="21" s="1"/>
  <c r="DB168" i="21"/>
  <c r="DB170" i="21"/>
  <c r="DB197" i="21" a="1"/>
  <c r="DB197" i="21" s="1"/>
  <c r="DB144" i="21" a="1"/>
  <c r="DB144" i="21" s="1"/>
  <c r="DB92" i="21" a="1"/>
  <c r="DB92" i="21" s="1"/>
  <c r="DB34" i="21" a="1"/>
  <c r="DB34" i="21" s="1"/>
  <c r="DB33" i="21" a="1"/>
  <c r="DB33" i="21" s="1"/>
  <c r="DB140" i="21" a="1"/>
  <c r="DB140" i="21" s="1"/>
  <c r="DB96" i="21" a="1"/>
  <c r="DB96" i="21" s="1"/>
  <c r="DB91" i="21" a="1"/>
  <c r="DB91" i="21" s="1"/>
  <c r="DB40" i="21" a="1"/>
  <c r="DB40" i="21" s="1"/>
  <c r="DB32" i="21" a="1"/>
  <c r="DB32" i="21" s="1"/>
  <c r="DB139" i="21" a="1"/>
  <c r="DB139" i="21" s="1"/>
  <c r="DB90" i="21" a="1"/>
  <c r="DB90" i="21" s="1"/>
  <c r="DB39" i="21" a="1"/>
  <c r="DB39" i="21" s="1"/>
  <c r="DB31" i="21" a="1"/>
  <c r="DB31" i="21" s="1"/>
  <c r="DB138" i="21" a="1"/>
  <c r="DB138" i="21" s="1"/>
  <c r="DB95" i="21" a="1"/>
  <c r="DB95" i="21" s="1"/>
  <c r="DB89" i="21" a="1"/>
  <c r="DB89" i="21" s="1"/>
  <c r="DB38" i="21" a="1"/>
  <c r="DB38" i="21" s="1"/>
  <c r="DB94" i="21" a="1"/>
  <c r="DB94" i="21" s="1"/>
  <c r="DB88" i="21" a="1"/>
  <c r="DB88" i="21" s="1"/>
  <c r="DB37" i="21" a="1"/>
  <c r="DB37" i="21" s="1"/>
  <c r="DB36" i="21" a="1"/>
  <c r="DB36" i="21" s="1"/>
  <c r="DB93" i="21" a="1"/>
  <c r="DB93" i="21" s="1"/>
  <c r="DB35" i="21" a="1"/>
  <c r="DB35" i="21" s="1"/>
  <c r="DB145" i="21" a="1"/>
  <c r="DB145" i="21" s="1"/>
  <c r="DB87" i="21" a="1"/>
  <c r="DB87" i="21" s="1"/>
  <c r="DB276" i="21"/>
  <c r="DB210" i="21"/>
  <c r="DB420" i="21"/>
  <c r="DB66" i="21"/>
  <c r="DB486" i="21"/>
  <c r="DB525" i="21"/>
  <c r="DB381" i="21"/>
  <c r="DB315" i="21"/>
  <c r="DB105" i="21"/>
  <c r="DB156" i="21" a="1"/>
  <c r="DB156" i="21" s="1"/>
  <c r="DB157" i="21" a="1"/>
  <c r="DB157" i="21" s="1"/>
  <c r="DB470" i="21" a="1"/>
  <c r="DB470" i="21" s="1"/>
  <c r="DB50" i="21" a="1"/>
  <c r="DB50" i="21" s="1"/>
  <c r="DB261" i="21" a="1"/>
  <c r="DB261" i="21" s="1"/>
  <c r="DB51" i="21" a="1"/>
  <c r="DB51" i="21" s="1"/>
  <c r="DB366" i="21" a="1"/>
  <c r="DB366" i="21" s="1"/>
  <c r="DB52" i="21" a="1"/>
  <c r="DB52" i="21" s="1"/>
  <c r="DB367" i="21" a="1"/>
  <c r="DB367" i="21" s="1"/>
  <c r="DB155" i="21" a="1"/>
  <c r="DB155" i="21" s="1"/>
  <c r="DB471" i="21" a="1"/>
  <c r="DB471" i="21" s="1"/>
  <c r="DB365" i="21" a="1"/>
  <c r="DB365" i="21" s="1"/>
  <c r="DB262" i="21" a="1"/>
  <c r="DB262" i="21" s="1"/>
  <c r="DB260" i="21" a="1"/>
  <c r="DB260" i="21" s="1"/>
  <c r="DB102" i="21"/>
  <c r="DB101" i="21"/>
  <c r="DB65" i="21"/>
  <c r="DB64" i="21"/>
  <c r="DB63" i="21"/>
  <c r="DB62" i="21"/>
  <c r="DB103" i="21"/>
  <c r="DB104" i="21"/>
  <c r="CO127" i="21"/>
  <c r="CP124" i="21"/>
  <c r="CO232" i="21"/>
  <c r="CO124" i="21"/>
  <c r="CP229" i="21"/>
  <c r="CT92" i="23"/>
  <c r="CT80" i="23"/>
  <c r="CQ501" i="21"/>
  <c r="CQ544" i="21"/>
  <c r="CP501" i="21"/>
  <c r="CP544" i="21"/>
  <c r="CO229" i="21"/>
  <c r="CQ291" i="21"/>
  <c r="CQ334" i="21"/>
  <c r="CT68" i="23"/>
  <c r="CQ396" i="21"/>
  <c r="CQ439" i="21"/>
  <c r="CR291" i="21"/>
  <c r="CT71" i="23" s="1"/>
  <c r="CP396" i="21"/>
  <c r="CP439" i="21"/>
  <c r="CP291" i="21"/>
  <c r="CP334" i="21"/>
  <c r="CN501" i="21"/>
  <c r="CN547" i="21" s="1"/>
  <c r="CF501" i="21"/>
  <c r="CF547" i="21" s="1"/>
  <c r="BX501" i="21"/>
  <c r="BX547" i="21" s="1"/>
  <c r="BP501" i="21"/>
  <c r="BP547" i="21" s="1"/>
  <c r="BH501" i="21"/>
  <c r="BH547" i="21" s="1"/>
  <c r="AZ501" i="21"/>
  <c r="AZ547" i="21" s="1"/>
  <c r="AR501" i="21"/>
  <c r="AR547" i="21" s="1"/>
  <c r="AJ501" i="21"/>
  <c r="AJ547" i="21" s="1"/>
  <c r="AA501" i="21"/>
  <c r="AA547" i="21" s="1"/>
  <c r="T501" i="21"/>
  <c r="T547" i="21" s="1"/>
  <c r="L501" i="21"/>
  <c r="L547" i="21" s="1"/>
  <c r="CM501" i="21"/>
  <c r="CM547" i="21" s="1"/>
  <c r="CE501" i="21"/>
  <c r="CE547" i="21" s="1"/>
  <c r="BW501" i="21"/>
  <c r="BW547" i="21" s="1"/>
  <c r="BO501" i="21"/>
  <c r="BO547" i="21" s="1"/>
  <c r="BG501" i="21"/>
  <c r="BG547" i="21" s="1"/>
  <c r="AY501" i="21"/>
  <c r="AY547" i="21" s="1"/>
  <c r="AQ501" i="21"/>
  <c r="AQ547" i="21" s="1"/>
  <c r="AI501" i="21"/>
  <c r="AI547" i="21" s="1"/>
  <c r="AB501" i="21"/>
  <c r="AB547" i="21" s="1"/>
  <c r="R501" i="21"/>
  <c r="R547" i="21" s="1"/>
  <c r="J501" i="21"/>
  <c r="J547" i="21" s="1"/>
  <c r="CL501" i="21"/>
  <c r="CL547" i="21" s="1"/>
  <c r="CD501" i="21"/>
  <c r="CD547" i="21" s="1"/>
  <c r="BV501" i="21"/>
  <c r="BV547" i="21" s="1"/>
  <c r="BN501" i="21"/>
  <c r="BN547" i="21" s="1"/>
  <c r="BF501" i="21"/>
  <c r="BF547" i="21" s="1"/>
  <c r="AX501" i="21"/>
  <c r="AX547" i="21" s="1"/>
  <c r="AP501" i="21"/>
  <c r="AP547" i="21" s="1"/>
  <c r="AH501" i="21"/>
  <c r="AH547" i="21" s="1"/>
  <c r="Z501" i="21"/>
  <c r="Z547" i="21" s="1"/>
  <c r="P501" i="21"/>
  <c r="P547" i="21" s="1"/>
  <c r="K501" i="21"/>
  <c r="K547" i="21" s="1"/>
  <c r="CK501" i="21"/>
  <c r="CK547" i="21" s="1"/>
  <c r="CC501" i="21"/>
  <c r="CC547" i="21" s="1"/>
  <c r="BU501" i="21"/>
  <c r="BU547" i="21" s="1"/>
  <c r="BL501" i="21"/>
  <c r="BL547" i="21" s="1"/>
  <c r="BE501" i="21"/>
  <c r="BE547" i="21" s="1"/>
  <c r="AW501" i="21"/>
  <c r="AW547" i="21" s="1"/>
  <c r="AO501" i="21"/>
  <c r="AO547" i="21" s="1"/>
  <c r="AG501" i="21"/>
  <c r="AG547" i="21" s="1"/>
  <c r="X501" i="21"/>
  <c r="X547" i="21" s="1"/>
  <c r="S501" i="21"/>
  <c r="S547" i="21" s="1"/>
  <c r="I501" i="21"/>
  <c r="I547" i="21" s="1"/>
  <c r="CJ501" i="21"/>
  <c r="CJ547" i="21" s="1"/>
  <c r="CB501" i="21"/>
  <c r="CB547" i="21" s="1"/>
  <c r="BT501" i="21"/>
  <c r="BT547" i="21" s="1"/>
  <c r="BM501" i="21"/>
  <c r="BM547" i="21" s="1"/>
  <c r="BC501" i="21"/>
  <c r="BC547" i="21" s="1"/>
  <c r="AV501" i="21"/>
  <c r="AV547" i="21" s="1"/>
  <c r="AN501" i="21"/>
  <c r="AN547" i="21" s="1"/>
  <c r="AF501" i="21"/>
  <c r="AF547" i="21" s="1"/>
  <c r="W501" i="21"/>
  <c r="W547" i="21" s="1"/>
  <c r="Q501" i="21"/>
  <c r="Q547" i="21" s="1"/>
  <c r="G501" i="21"/>
  <c r="G547" i="21" s="1"/>
  <c r="CI501" i="21"/>
  <c r="CI547" i="21" s="1"/>
  <c r="CA501" i="21"/>
  <c r="CA547" i="21" s="1"/>
  <c r="BS501" i="21"/>
  <c r="BS547" i="21" s="1"/>
  <c r="BK501" i="21"/>
  <c r="BK547" i="21" s="1"/>
  <c r="BD501" i="21"/>
  <c r="BD547" i="21" s="1"/>
  <c r="AU501" i="21"/>
  <c r="AU547" i="21" s="1"/>
  <c r="AL501" i="21"/>
  <c r="AL547" i="21" s="1"/>
  <c r="AE501" i="21"/>
  <c r="AE547" i="21" s="1"/>
  <c r="Y501" i="21"/>
  <c r="Y547" i="21" s="1"/>
  <c r="O501" i="21"/>
  <c r="O547" i="21" s="1"/>
  <c r="H501" i="21"/>
  <c r="H547" i="21" s="1"/>
  <c r="CH501" i="21"/>
  <c r="CH547" i="21" s="1"/>
  <c r="BZ501" i="21"/>
  <c r="BZ547" i="21" s="1"/>
  <c r="BR501" i="21"/>
  <c r="BR547" i="21" s="1"/>
  <c r="BJ501" i="21"/>
  <c r="BJ547" i="21" s="1"/>
  <c r="BB501" i="21"/>
  <c r="BB547" i="21" s="1"/>
  <c r="AT501" i="21"/>
  <c r="AT547" i="21" s="1"/>
  <c r="AM501" i="21"/>
  <c r="AM547" i="21" s="1"/>
  <c r="AD501" i="21"/>
  <c r="AD547" i="21" s="1"/>
  <c r="U501" i="21"/>
  <c r="U547" i="21" s="1"/>
  <c r="N501" i="21"/>
  <c r="N547" i="21" s="1"/>
  <c r="P96" i="23" s="1"/>
  <c r="CO501" i="21"/>
  <c r="CO547" i="21" s="1"/>
  <c r="CG501" i="21"/>
  <c r="CG547" i="21" s="1"/>
  <c r="BY501" i="21"/>
  <c r="BY547" i="21" s="1"/>
  <c r="BQ501" i="21"/>
  <c r="BQ547" i="21" s="1"/>
  <c r="BI501" i="21"/>
  <c r="BI547" i="21" s="1"/>
  <c r="BA501" i="21"/>
  <c r="BA547" i="21" s="1"/>
  <c r="AS501" i="21"/>
  <c r="AS547" i="21" s="1"/>
  <c r="AK501" i="21"/>
  <c r="AK547" i="21" s="1"/>
  <c r="AC501" i="21"/>
  <c r="AC547" i="21" s="1"/>
  <c r="V501" i="21"/>
  <c r="V547" i="21" s="1"/>
  <c r="M501" i="21"/>
  <c r="M547" i="21" s="1"/>
  <c r="CN396" i="21"/>
  <c r="CN442" i="21" s="1"/>
  <c r="CF396" i="21"/>
  <c r="CF442" i="21" s="1"/>
  <c r="BX396" i="21"/>
  <c r="BX442" i="21" s="1"/>
  <c r="BP396" i="21"/>
  <c r="BP442" i="21" s="1"/>
  <c r="BH396" i="21"/>
  <c r="BH442" i="21" s="1"/>
  <c r="AY396" i="21"/>
  <c r="AY442" i="21" s="1"/>
  <c r="AR396" i="21"/>
  <c r="AR442" i="21" s="1"/>
  <c r="AK396" i="21"/>
  <c r="AK442" i="21" s="1"/>
  <c r="AB396" i="21"/>
  <c r="AB442" i="21" s="1"/>
  <c r="T396" i="21"/>
  <c r="T442" i="21" s="1"/>
  <c r="L396" i="21"/>
  <c r="L442" i="21" s="1"/>
  <c r="CL396" i="21"/>
  <c r="CL442" i="21" s="1"/>
  <c r="CE396" i="21"/>
  <c r="CE442" i="21" s="1"/>
  <c r="BW396" i="21"/>
  <c r="BW442" i="21" s="1"/>
  <c r="BO396" i="21"/>
  <c r="BO442" i="21" s="1"/>
  <c r="BG396" i="21"/>
  <c r="BG442" i="21" s="1"/>
  <c r="AZ396" i="21"/>
  <c r="AZ442" i="21" s="1"/>
  <c r="AQ396" i="21"/>
  <c r="AQ442" i="21" s="1"/>
  <c r="AI396" i="21"/>
  <c r="AI442" i="21" s="1"/>
  <c r="AA396" i="21"/>
  <c r="AA442" i="21" s="1"/>
  <c r="S396" i="21"/>
  <c r="S442" i="21" s="1"/>
  <c r="J396" i="21"/>
  <c r="J442" i="21" s="1"/>
  <c r="CM396" i="21"/>
  <c r="CM442" i="21" s="1"/>
  <c r="CD396" i="21"/>
  <c r="CD442" i="21" s="1"/>
  <c r="BV396" i="21"/>
  <c r="BV442" i="21" s="1"/>
  <c r="BN396" i="21"/>
  <c r="BN442" i="21" s="1"/>
  <c r="BF396" i="21"/>
  <c r="BF442" i="21" s="1"/>
  <c r="AW396" i="21"/>
  <c r="AW442" i="21" s="1"/>
  <c r="AO396" i="21"/>
  <c r="AO442" i="21" s="1"/>
  <c r="AH396" i="21"/>
  <c r="AH442" i="21" s="1"/>
  <c r="Y396" i="21"/>
  <c r="Y442" i="21" s="1"/>
  <c r="R396" i="21"/>
  <c r="R442" i="21" s="1"/>
  <c r="K396" i="21"/>
  <c r="K442" i="21" s="1"/>
  <c r="CK396" i="21"/>
  <c r="CK442" i="21" s="1"/>
  <c r="CC396" i="21"/>
  <c r="CC442" i="21" s="1"/>
  <c r="BU396" i="21"/>
  <c r="BU442" i="21" s="1"/>
  <c r="BM396" i="21"/>
  <c r="BM442" i="21" s="1"/>
  <c r="BE396" i="21"/>
  <c r="BE442" i="21" s="1"/>
  <c r="AX396" i="21"/>
  <c r="AX442" i="21" s="1"/>
  <c r="AP396" i="21"/>
  <c r="AP442" i="21" s="1"/>
  <c r="AG396" i="21"/>
  <c r="AG442" i="21" s="1"/>
  <c r="Z396" i="21"/>
  <c r="Z442" i="21" s="1"/>
  <c r="Q396" i="21"/>
  <c r="Q442" i="21" s="1"/>
  <c r="H396" i="21"/>
  <c r="H442" i="21" s="1"/>
  <c r="CI396" i="21"/>
  <c r="CI442" i="21" s="1"/>
  <c r="CB396" i="21"/>
  <c r="CB442" i="21" s="1"/>
  <c r="BT396" i="21"/>
  <c r="BT442" i="21" s="1"/>
  <c r="BL396" i="21"/>
  <c r="BL442" i="21" s="1"/>
  <c r="BD396" i="21"/>
  <c r="BD442" i="21" s="1"/>
  <c r="AV396" i="21"/>
  <c r="AV442" i="21" s="1"/>
  <c r="AN396" i="21"/>
  <c r="AN442" i="21" s="1"/>
  <c r="AF396" i="21"/>
  <c r="AF442" i="21" s="1"/>
  <c r="W396" i="21"/>
  <c r="W442" i="21" s="1"/>
  <c r="P396" i="21"/>
  <c r="P442" i="21" s="1"/>
  <c r="I396" i="21"/>
  <c r="I442" i="21" s="1"/>
  <c r="CJ396" i="21"/>
  <c r="CJ442" i="21" s="1"/>
  <c r="BZ396" i="21"/>
  <c r="BZ442" i="21" s="1"/>
  <c r="BS396" i="21"/>
  <c r="BS442" i="21" s="1"/>
  <c r="BK396" i="21"/>
  <c r="BK442" i="21" s="1"/>
  <c r="BC396" i="21"/>
  <c r="BC442" i="21" s="1"/>
  <c r="AU396" i="21"/>
  <c r="AU442" i="21" s="1"/>
  <c r="AM396" i="21"/>
  <c r="AM442" i="21" s="1"/>
  <c r="AE396" i="21"/>
  <c r="AE442" i="21" s="1"/>
  <c r="X396" i="21"/>
  <c r="X442" i="21" s="1"/>
  <c r="O396" i="21"/>
  <c r="O442" i="21" s="1"/>
  <c r="G396" i="21"/>
  <c r="G442" i="21" s="1"/>
  <c r="CH396" i="21"/>
  <c r="CH442" i="21" s="1"/>
  <c r="CA396" i="21"/>
  <c r="CA442" i="21" s="1"/>
  <c r="BR396" i="21"/>
  <c r="BR442" i="21" s="1"/>
  <c r="BI396" i="21"/>
  <c r="BI442" i="21" s="1"/>
  <c r="BA396" i="21"/>
  <c r="BA442" i="21" s="1"/>
  <c r="AT396" i="21"/>
  <c r="AT442" i="21" s="1"/>
  <c r="AL396" i="21"/>
  <c r="AL442" i="21" s="1"/>
  <c r="AC396" i="21"/>
  <c r="AC442" i="21" s="1"/>
  <c r="V396" i="21"/>
  <c r="V442" i="21" s="1"/>
  <c r="M396" i="21"/>
  <c r="M442" i="21" s="1"/>
  <c r="CO396" i="21"/>
  <c r="CO442" i="21" s="1"/>
  <c r="CG396" i="21"/>
  <c r="CG442" i="21" s="1"/>
  <c r="BY396" i="21"/>
  <c r="BY442" i="21" s="1"/>
  <c r="BQ396" i="21"/>
  <c r="BQ442" i="21" s="1"/>
  <c r="BJ396" i="21"/>
  <c r="BJ442" i="21" s="1"/>
  <c r="BB396" i="21"/>
  <c r="BB442" i="21" s="1"/>
  <c r="AS396" i="21"/>
  <c r="AS442" i="21" s="1"/>
  <c r="AJ396" i="21"/>
  <c r="AJ442" i="21" s="1"/>
  <c r="AD396" i="21"/>
  <c r="AD442" i="21" s="1"/>
  <c r="U396" i="21"/>
  <c r="U442" i="21" s="1"/>
  <c r="N396" i="21"/>
  <c r="N442" i="21" s="1"/>
  <c r="P84" i="23" s="1"/>
  <c r="BN291" i="21"/>
  <c r="BN337" i="21" s="1"/>
  <c r="AY291" i="21"/>
  <c r="AY337" i="21" s="1"/>
  <c r="CL291" i="21"/>
  <c r="CL337" i="21" s="1"/>
  <c r="CE291" i="21"/>
  <c r="CE337" i="21" s="1"/>
  <c r="BV291" i="21"/>
  <c r="BV337" i="21" s="1"/>
  <c r="BO291" i="21"/>
  <c r="BO337" i="21" s="1"/>
  <c r="BE291" i="21"/>
  <c r="BE337" i="21" s="1"/>
  <c r="AX291" i="21"/>
  <c r="AX337" i="21" s="1"/>
  <c r="AP291" i="21"/>
  <c r="AP337" i="21" s="1"/>
  <c r="AG291" i="21"/>
  <c r="AG337" i="21" s="1"/>
  <c r="Z291" i="21"/>
  <c r="Z337" i="21" s="1"/>
  <c r="R291" i="21"/>
  <c r="R337" i="21" s="1"/>
  <c r="J291" i="21"/>
  <c r="J337" i="21" s="1"/>
  <c r="AI291" i="21"/>
  <c r="AI337" i="21" s="1"/>
  <c r="CJ291" i="21"/>
  <c r="CJ337" i="21" s="1"/>
  <c r="CC291" i="21"/>
  <c r="CC337" i="21" s="1"/>
  <c r="BU291" i="21"/>
  <c r="BU337" i="21" s="1"/>
  <c r="BM291" i="21"/>
  <c r="BM337" i="21" s="1"/>
  <c r="BF291" i="21"/>
  <c r="BF337" i="21" s="1"/>
  <c r="AW291" i="21"/>
  <c r="AW337" i="21" s="1"/>
  <c r="AY72" i="23" s="1"/>
  <c r="AO291" i="21"/>
  <c r="AO337" i="21" s="1"/>
  <c r="AH291" i="21"/>
  <c r="AH337" i="21" s="1"/>
  <c r="Y291" i="21"/>
  <c r="Y337" i="21" s="1"/>
  <c r="Q291" i="21"/>
  <c r="Q337" i="21" s="1"/>
  <c r="G291" i="21"/>
  <c r="G337" i="21" s="1"/>
  <c r="CD291" i="21"/>
  <c r="CD337" i="21" s="1"/>
  <c r="AQ291" i="21"/>
  <c r="AQ337" i="21" s="1"/>
  <c r="CK291" i="21"/>
  <c r="CK337" i="21" s="1"/>
  <c r="CB291" i="21"/>
  <c r="CB337" i="21" s="1"/>
  <c r="BT291" i="21"/>
  <c r="BT337" i="21" s="1"/>
  <c r="BV72" i="23" s="1"/>
  <c r="BK291" i="21"/>
  <c r="BK337" i="21" s="1"/>
  <c r="BC291" i="21"/>
  <c r="BC337" i="21" s="1"/>
  <c r="AV291" i="21"/>
  <c r="AV337" i="21" s="1"/>
  <c r="AM291" i="21"/>
  <c r="AM337" i="21" s="1"/>
  <c r="AE291" i="21"/>
  <c r="AE337" i="21" s="1"/>
  <c r="X291" i="21"/>
  <c r="X337" i="21" s="1"/>
  <c r="P291" i="21"/>
  <c r="P337" i="21" s="1"/>
  <c r="I291" i="21"/>
  <c r="I337" i="21" s="1"/>
  <c r="CM291" i="21"/>
  <c r="CM337" i="21" s="1"/>
  <c r="K291" i="21"/>
  <c r="K337" i="21" s="1"/>
  <c r="CI291" i="21"/>
  <c r="CI337" i="21" s="1"/>
  <c r="CA291" i="21"/>
  <c r="CA337" i="21" s="1"/>
  <c r="BR291" i="21"/>
  <c r="BR337" i="21" s="1"/>
  <c r="BL291" i="21"/>
  <c r="BL337" i="21" s="1"/>
  <c r="BD291" i="21"/>
  <c r="BD337" i="21" s="1"/>
  <c r="AU291" i="21"/>
  <c r="AU337" i="21" s="1"/>
  <c r="AN291" i="21"/>
  <c r="AN337" i="21" s="1"/>
  <c r="AF291" i="21"/>
  <c r="AF337" i="21" s="1"/>
  <c r="W291" i="21"/>
  <c r="W337" i="21" s="1"/>
  <c r="M291" i="21"/>
  <c r="M337" i="21" s="1"/>
  <c r="H291" i="21"/>
  <c r="H337" i="21" s="1"/>
  <c r="BG291" i="21"/>
  <c r="BG337" i="21" s="1"/>
  <c r="S291" i="21"/>
  <c r="S337" i="21" s="1"/>
  <c r="CH291" i="21"/>
  <c r="CH337" i="21" s="1"/>
  <c r="BZ291" i="21"/>
  <c r="BZ337" i="21" s="1"/>
  <c r="BS291" i="21"/>
  <c r="BS337" i="21" s="1"/>
  <c r="BJ291" i="21"/>
  <c r="BJ337" i="21" s="1"/>
  <c r="BB291" i="21"/>
  <c r="BB337" i="21" s="1"/>
  <c r="AT291" i="21"/>
  <c r="AT337" i="21" s="1"/>
  <c r="AL291" i="21"/>
  <c r="AL337" i="21" s="1"/>
  <c r="AD291" i="21"/>
  <c r="AD337" i="21" s="1"/>
  <c r="V291" i="21"/>
  <c r="V337" i="21" s="1"/>
  <c r="O291" i="21"/>
  <c r="O337" i="21" s="1"/>
  <c r="BW291" i="21"/>
  <c r="BW337" i="21" s="1"/>
  <c r="AA291" i="21"/>
  <c r="AA337" i="21" s="1"/>
  <c r="CO291" i="21"/>
  <c r="CO337" i="21" s="1"/>
  <c r="CG291" i="21"/>
  <c r="CG337" i="21" s="1"/>
  <c r="BX291" i="21"/>
  <c r="BX337" i="21" s="1"/>
  <c r="BQ291" i="21"/>
  <c r="BQ337" i="21" s="1"/>
  <c r="BI291" i="21"/>
  <c r="BI337" i="21" s="1"/>
  <c r="BA291" i="21"/>
  <c r="BA337" i="21" s="1"/>
  <c r="AS291" i="21"/>
  <c r="AS337" i="21" s="1"/>
  <c r="AK291" i="21"/>
  <c r="AK337" i="21" s="1"/>
  <c r="AC291" i="21"/>
  <c r="AC337" i="21" s="1"/>
  <c r="T291" i="21"/>
  <c r="T337" i="21" s="1"/>
  <c r="N291" i="21"/>
  <c r="N337" i="21" s="1"/>
  <c r="CN291" i="21"/>
  <c r="CN337" i="21" s="1"/>
  <c r="CF291" i="21"/>
  <c r="CF337" i="21" s="1"/>
  <c r="BY291" i="21"/>
  <c r="BY337" i="21" s="1"/>
  <c r="BP291" i="21"/>
  <c r="BP337" i="21" s="1"/>
  <c r="BH291" i="21"/>
  <c r="BH337" i="21" s="1"/>
  <c r="AZ291" i="21"/>
  <c r="AZ337" i="21" s="1"/>
  <c r="AR291" i="21"/>
  <c r="AR337" i="21" s="1"/>
  <c r="AJ291" i="21"/>
  <c r="AJ337" i="21" s="1"/>
  <c r="AB291" i="21"/>
  <c r="AB337" i="21" s="1"/>
  <c r="U291" i="21"/>
  <c r="U337" i="21" s="1"/>
  <c r="L291" i="21"/>
  <c r="L337" i="21" s="1"/>
  <c r="CN186" i="21"/>
  <c r="CN232" i="21" s="1"/>
  <c r="CP60" i="23" s="1"/>
  <c r="CD186" i="21"/>
  <c r="CD232" i="21" s="1"/>
  <c r="CF60" i="23" s="1"/>
  <c r="BW186" i="21"/>
  <c r="BW232" i="21" s="1"/>
  <c r="BY60" i="23" s="1"/>
  <c r="BO186" i="21"/>
  <c r="BO232" i="21" s="1"/>
  <c r="BQ60" i="23" s="1"/>
  <c r="BG186" i="21"/>
  <c r="BG232" i="21" s="1"/>
  <c r="BI60" i="23" s="1"/>
  <c r="AY186" i="21"/>
  <c r="AY232" i="21" s="1"/>
  <c r="BA60" i="23" s="1"/>
  <c r="AQ186" i="21"/>
  <c r="AQ232" i="21" s="1"/>
  <c r="AS60" i="23" s="1"/>
  <c r="AJ186" i="21"/>
  <c r="AJ232" i="21" s="1"/>
  <c r="AL60" i="23" s="1"/>
  <c r="AA186" i="21"/>
  <c r="AA232" i="21" s="1"/>
  <c r="AC60" i="23" s="1"/>
  <c r="S186" i="21"/>
  <c r="S232" i="21" s="1"/>
  <c r="U60" i="23" s="1"/>
  <c r="J186" i="21"/>
  <c r="J232" i="21" s="1"/>
  <c r="CK186" i="21"/>
  <c r="CK232" i="21" s="1"/>
  <c r="CM60" i="23" s="1"/>
  <c r="CE186" i="21"/>
  <c r="CE232" i="21" s="1"/>
  <c r="CG60" i="23" s="1"/>
  <c r="BV186" i="21"/>
  <c r="BV232" i="21" s="1"/>
  <c r="BX60" i="23" s="1"/>
  <c r="BN186" i="21"/>
  <c r="BN232" i="21" s="1"/>
  <c r="BP60" i="23" s="1"/>
  <c r="BF186" i="21"/>
  <c r="BF232" i="21" s="1"/>
  <c r="BH60" i="23" s="1"/>
  <c r="AX186" i="21"/>
  <c r="AX232" i="21" s="1"/>
  <c r="AZ60" i="23" s="1"/>
  <c r="AP186" i="21"/>
  <c r="AP232" i="21" s="1"/>
  <c r="AR60" i="23" s="1"/>
  <c r="AH186" i="21"/>
  <c r="AH232" i="21" s="1"/>
  <c r="AJ60" i="23" s="1"/>
  <c r="Z186" i="21"/>
  <c r="Z232" i="21" s="1"/>
  <c r="AB60" i="23" s="1"/>
  <c r="R186" i="21"/>
  <c r="R232" i="21" s="1"/>
  <c r="T60" i="23" s="1"/>
  <c r="K186" i="21"/>
  <c r="K232" i="21" s="1"/>
  <c r="CL186" i="21"/>
  <c r="CL232" i="21" s="1"/>
  <c r="CN60" i="23" s="1"/>
  <c r="CC186" i="21"/>
  <c r="CC232" i="21" s="1"/>
  <c r="CE60" i="23" s="1"/>
  <c r="BT186" i="21"/>
  <c r="BT232" i="21" s="1"/>
  <c r="BV60" i="23" s="1"/>
  <c r="BL186" i="21"/>
  <c r="BL232" i="21" s="1"/>
  <c r="BN60" i="23" s="1"/>
  <c r="BE186" i="21"/>
  <c r="BE232" i="21" s="1"/>
  <c r="BG60" i="23" s="1"/>
  <c r="AW186" i="21"/>
  <c r="AW232" i="21" s="1"/>
  <c r="AY60" i="23" s="1"/>
  <c r="AO186" i="21"/>
  <c r="AO232" i="21" s="1"/>
  <c r="AQ60" i="23" s="1"/>
  <c r="AG186" i="21"/>
  <c r="AG232" i="21" s="1"/>
  <c r="AI60" i="23" s="1"/>
  <c r="Y186" i="21"/>
  <c r="Y232" i="21" s="1"/>
  <c r="AA60" i="23" s="1"/>
  <c r="Q186" i="21"/>
  <c r="Q232" i="21" s="1"/>
  <c r="S60" i="23" s="1"/>
  <c r="H186" i="21"/>
  <c r="H232" i="21" s="1"/>
  <c r="J60" i="23" s="1"/>
  <c r="CJ186" i="21"/>
  <c r="CJ232" i="21" s="1"/>
  <c r="CL60" i="23" s="1"/>
  <c r="CB186" i="21"/>
  <c r="CB232" i="21" s="1"/>
  <c r="CD60" i="23" s="1"/>
  <c r="BU186" i="21"/>
  <c r="BU232" i="21" s="1"/>
  <c r="BW60" i="23" s="1"/>
  <c r="BM186" i="21"/>
  <c r="BM232" i="21" s="1"/>
  <c r="BO60" i="23" s="1"/>
  <c r="BC186" i="21"/>
  <c r="BC232" i="21" s="1"/>
  <c r="BE60" i="23" s="1"/>
  <c r="AV186" i="21"/>
  <c r="AV232" i="21" s="1"/>
  <c r="AX60" i="23" s="1"/>
  <c r="AM186" i="21"/>
  <c r="AM232" i="21" s="1"/>
  <c r="AO60" i="23" s="1"/>
  <c r="AF186" i="21"/>
  <c r="AF232" i="21" s="1"/>
  <c r="AH60" i="23" s="1"/>
  <c r="W186" i="21"/>
  <c r="W232" i="21" s="1"/>
  <c r="Y60" i="23" s="1"/>
  <c r="P186" i="21"/>
  <c r="P232" i="21" s="1"/>
  <c r="R60" i="23" s="1"/>
  <c r="I186" i="21"/>
  <c r="I232" i="21" s="1"/>
  <c r="K60" i="23" s="1"/>
  <c r="CI186" i="21"/>
  <c r="CI232" i="21" s="1"/>
  <c r="CK60" i="23" s="1"/>
  <c r="CA186" i="21"/>
  <c r="CA232" i="21" s="1"/>
  <c r="CC60" i="23" s="1"/>
  <c r="BS186" i="21"/>
  <c r="BS232" i="21" s="1"/>
  <c r="BU60" i="23" s="1"/>
  <c r="BK186" i="21"/>
  <c r="BK232" i="21" s="1"/>
  <c r="BM60" i="23" s="1"/>
  <c r="BD186" i="21"/>
  <c r="BD232" i="21" s="1"/>
  <c r="BF60" i="23" s="1"/>
  <c r="AU186" i="21"/>
  <c r="AU232" i="21" s="1"/>
  <c r="AW60" i="23" s="1"/>
  <c r="AN186" i="21"/>
  <c r="AN232" i="21" s="1"/>
  <c r="AP60" i="23" s="1"/>
  <c r="AE186" i="21"/>
  <c r="AE232" i="21" s="1"/>
  <c r="AG60" i="23" s="1"/>
  <c r="X186" i="21"/>
  <c r="X232" i="21" s="1"/>
  <c r="Z60" i="23" s="1"/>
  <c r="O186" i="21"/>
  <c r="O232" i="21" s="1"/>
  <c r="Q60" i="23" s="1"/>
  <c r="G186" i="21"/>
  <c r="G232" i="21" s="1"/>
  <c r="I60" i="23" s="1"/>
  <c r="CH186" i="21"/>
  <c r="CH232" i="21" s="1"/>
  <c r="CJ60" i="23" s="1"/>
  <c r="BZ186" i="21"/>
  <c r="BZ232" i="21" s="1"/>
  <c r="CB60" i="23" s="1"/>
  <c r="BR186" i="21"/>
  <c r="BR232" i="21" s="1"/>
  <c r="BT60" i="23" s="1"/>
  <c r="BJ186" i="21"/>
  <c r="BJ232" i="21" s="1"/>
  <c r="BL60" i="23" s="1"/>
  <c r="BB186" i="21"/>
  <c r="BB232" i="21" s="1"/>
  <c r="BD60" i="23" s="1"/>
  <c r="AT186" i="21"/>
  <c r="AT232" i="21" s="1"/>
  <c r="AV60" i="23" s="1"/>
  <c r="AL186" i="21"/>
  <c r="AL232" i="21" s="1"/>
  <c r="AN60" i="23" s="1"/>
  <c r="AD186" i="21"/>
  <c r="AD232" i="21" s="1"/>
  <c r="AF60" i="23" s="1"/>
  <c r="V186" i="21"/>
  <c r="V232" i="21" s="1"/>
  <c r="X60" i="23" s="1"/>
  <c r="N186" i="21"/>
  <c r="N232" i="21" s="1"/>
  <c r="CG186" i="21"/>
  <c r="CG232" i="21" s="1"/>
  <c r="CI60" i="23" s="1"/>
  <c r="BY186" i="21"/>
  <c r="BY232" i="21" s="1"/>
  <c r="CA60" i="23" s="1"/>
  <c r="BQ186" i="21"/>
  <c r="BQ232" i="21" s="1"/>
  <c r="BS60" i="23" s="1"/>
  <c r="BI186" i="21"/>
  <c r="BI232" i="21" s="1"/>
  <c r="BK60" i="23" s="1"/>
  <c r="BA186" i="21"/>
  <c r="BA232" i="21" s="1"/>
  <c r="BC60" i="23" s="1"/>
  <c r="AR186" i="21"/>
  <c r="AR232" i="21" s="1"/>
  <c r="AT60" i="23" s="1"/>
  <c r="AK186" i="21"/>
  <c r="AK232" i="21" s="1"/>
  <c r="AM60" i="23" s="1"/>
  <c r="AB186" i="21"/>
  <c r="AB232" i="21" s="1"/>
  <c r="AD60" i="23" s="1"/>
  <c r="U186" i="21"/>
  <c r="U232" i="21" s="1"/>
  <c r="W60" i="23" s="1"/>
  <c r="M186" i="21"/>
  <c r="M232" i="21" s="1"/>
  <c r="CM186" i="21"/>
  <c r="CM232" i="21" s="1"/>
  <c r="CO60" i="23" s="1"/>
  <c r="CF186" i="21"/>
  <c r="CF232" i="21" s="1"/>
  <c r="CH60" i="23" s="1"/>
  <c r="BX186" i="21"/>
  <c r="BX232" i="21" s="1"/>
  <c r="BZ60" i="23" s="1"/>
  <c r="BP186" i="21"/>
  <c r="BP232" i="21" s="1"/>
  <c r="BR60" i="23" s="1"/>
  <c r="BH186" i="21"/>
  <c r="BH232" i="21" s="1"/>
  <c r="BJ60" i="23" s="1"/>
  <c r="AZ186" i="21"/>
  <c r="AZ232" i="21" s="1"/>
  <c r="BB60" i="23" s="1"/>
  <c r="AS186" i="21"/>
  <c r="AS232" i="21" s="1"/>
  <c r="AU60" i="23" s="1"/>
  <c r="AI186" i="21"/>
  <c r="AI232" i="21" s="1"/>
  <c r="AK60" i="23" s="1"/>
  <c r="AC186" i="21"/>
  <c r="AC232" i="21" s="1"/>
  <c r="AE60" i="23" s="1"/>
  <c r="T186" i="21"/>
  <c r="T232" i="21" s="1"/>
  <c r="V60" i="23" s="1"/>
  <c r="L186" i="21"/>
  <c r="L232" i="21" s="1"/>
  <c r="BY81" i="21"/>
  <c r="BY127" i="21" s="1"/>
  <c r="CA48" i="23" s="1"/>
  <c r="AT81" i="21"/>
  <c r="AT127" i="21" s="1"/>
  <c r="AV48" i="23" s="1"/>
  <c r="AI81" i="21"/>
  <c r="AI127" i="21" s="1"/>
  <c r="AK48" i="23" s="1"/>
  <c r="CN81" i="21"/>
  <c r="CN127" i="21" s="1"/>
  <c r="CP48" i="23" s="1"/>
  <c r="CF81" i="21"/>
  <c r="CF127" i="21" s="1"/>
  <c r="CH48" i="23" s="1"/>
  <c r="BX81" i="21"/>
  <c r="BX127" i="21" s="1"/>
  <c r="BZ48" i="23" s="1"/>
  <c r="BP81" i="21"/>
  <c r="BP127" i="21" s="1"/>
  <c r="BR48" i="23" s="1"/>
  <c r="BH81" i="21"/>
  <c r="BH127" i="21" s="1"/>
  <c r="BJ48" i="23" s="1"/>
  <c r="AZ81" i="21"/>
  <c r="AZ127" i="21" s="1"/>
  <c r="BB48" i="23" s="1"/>
  <c r="AR81" i="21"/>
  <c r="AR127" i="21" s="1"/>
  <c r="AT48" i="23" s="1"/>
  <c r="AJ81" i="21"/>
  <c r="AJ127" i="21" s="1"/>
  <c r="AL48" i="23" s="1"/>
  <c r="AA81" i="21"/>
  <c r="AA127" i="21" s="1"/>
  <c r="AC48" i="23" s="1"/>
  <c r="S81" i="21"/>
  <c r="S127" i="21" s="1"/>
  <c r="U48" i="23" s="1"/>
  <c r="J81" i="21"/>
  <c r="J127" i="21" s="1"/>
  <c r="BA81" i="21"/>
  <c r="BA127" i="21" s="1"/>
  <c r="BC48" i="23" s="1"/>
  <c r="AB81" i="21"/>
  <c r="AB127" i="21" s="1"/>
  <c r="AD48" i="23" s="1"/>
  <c r="CM81" i="21"/>
  <c r="CM127" i="21" s="1"/>
  <c r="CO48" i="23" s="1"/>
  <c r="CE81" i="21"/>
  <c r="CE127" i="21" s="1"/>
  <c r="CG48" i="23" s="1"/>
  <c r="BW81" i="21"/>
  <c r="BW127" i="21" s="1"/>
  <c r="BY48" i="23" s="1"/>
  <c r="BO81" i="21"/>
  <c r="BO127" i="21" s="1"/>
  <c r="BQ48" i="23" s="1"/>
  <c r="BG81" i="21"/>
  <c r="BG127" i="21" s="1"/>
  <c r="BI48" i="23" s="1"/>
  <c r="AY81" i="21"/>
  <c r="AY127" i="21" s="1"/>
  <c r="BA48" i="23" s="1"/>
  <c r="AQ81" i="21"/>
  <c r="AQ127" i="21" s="1"/>
  <c r="AS48" i="23" s="1"/>
  <c r="AK81" i="21"/>
  <c r="AK127" i="21" s="1"/>
  <c r="AM48" i="23" s="1"/>
  <c r="AC81" i="21"/>
  <c r="AC127" i="21" s="1"/>
  <c r="AE48" i="23" s="1"/>
  <c r="T81" i="21"/>
  <c r="T127" i="21" s="1"/>
  <c r="V48" i="23" s="1"/>
  <c r="L81" i="21"/>
  <c r="L127" i="21" s="1"/>
  <c r="CG81" i="21"/>
  <c r="CG127" i="21" s="1"/>
  <c r="CI48" i="23" s="1"/>
  <c r="BQ81" i="21"/>
  <c r="BQ127" i="21" s="1"/>
  <c r="BS48" i="23" s="1"/>
  <c r="U81" i="21"/>
  <c r="U127" i="21" s="1"/>
  <c r="W48" i="23" s="1"/>
  <c r="CL81" i="21"/>
  <c r="CL127" i="21" s="1"/>
  <c r="CN48" i="23" s="1"/>
  <c r="CD81" i="21"/>
  <c r="CD127" i="21" s="1"/>
  <c r="CF48" i="23" s="1"/>
  <c r="BV81" i="21"/>
  <c r="BV127" i="21" s="1"/>
  <c r="BX48" i="23" s="1"/>
  <c r="BN81" i="21"/>
  <c r="BN127" i="21" s="1"/>
  <c r="BP48" i="23" s="1"/>
  <c r="BF81" i="21"/>
  <c r="BF127" i="21" s="1"/>
  <c r="BH48" i="23" s="1"/>
  <c r="AV81" i="21"/>
  <c r="AV127" i="21" s="1"/>
  <c r="AX48" i="23" s="1"/>
  <c r="AO81" i="21"/>
  <c r="AO127" i="21" s="1"/>
  <c r="AQ48" i="23" s="1"/>
  <c r="AH81" i="21"/>
  <c r="AH127" i="21" s="1"/>
  <c r="AJ48" i="23" s="1"/>
  <c r="Y81" i="21"/>
  <c r="Y127" i="21" s="1"/>
  <c r="AA48" i="23" s="1"/>
  <c r="R81" i="21"/>
  <c r="R127" i="21" s="1"/>
  <c r="T48" i="23" s="1"/>
  <c r="K81" i="21"/>
  <c r="K127" i="21" s="1"/>
  <c r="BJ81" i="21"/>
  <c r="BJ127" i="21" s="1"/>
  <c r="BL48" i="23" s="1"/>
  <c r="M81" i="21"/>
  <c r="M127" i="21" s="1"/>
  <c r="CK81" i="21"/>
  <c r="CK127" i="21" s="1"/>
  <c r="CM48" i="23" s="1"/>
  <c r="CC81" i="21"/>
  <c r="CC127" i="21" s="1"/>
  <c r="CE48" i="23" s="1"/>
  <c r="BU81" i="21"/>
  <c r="BU127" i="21" s="1"/>
  <c r="BW48" i="23" s="1"/>
  <c r="BM81" i="21"/>
  <c r="BM127" i="21" s="1"/>
  <c r="BO48" i="23" s="1"/>
  <c r="BE81" i="21"/>
  <c r="BE127" i="21" s="1"/>
  <c r="BG48" i="23" s="1"/>
  <c r="AX81" i="21"/>
  <c r="AX127" i="21" s="1"/>
  <c r="AZ48" i="23" s="1"/>
  <c r="AM81" i="21"/>
  <c r="AM127" i="21" s="1"/>
  <c r="AO48" i="23" s="1"/>
  <c r="AG81" i="21"/>
  <c r="AG127" i="21" s="1"/>
  <c r="AI48" i="23" s="1"/>
  <c r="X81" i="21"/>
  <c r="X127" i="21" s="1"/>
  <c r="Z48" i="23" s="1"/>
  <c r="Q81" i="21"/>
  <c r="Q127" i="21" s="1"/>
  <c r="S48" i="23" s="1"/>
  <c r="I81" i="21"/>
  <c r="I127" i="21" s="1"/>
  <c r="K48" i="23" s="1"/>
  <c r="CJ81" i="21"/>
  <c r="CJ127" i="21" s="1"/>
  <c r="CL48" i="23" s="1"/>
  <c r="CA81" i="21"/>
  <c r="CA127" i="21" s="1"/>
  <c r="CC48" i="23" s="1"/>
  <c r="BT81" i="21"/>
  <c r="BT127" i="21" s="1"/>
  <c r="BV48" i="23" s="1"/>
  <c r="BL81" i="21"/>
  <c r="BL127" i="21" s="1"/>
  <c r="BN48" i="23" s="1"/>
  <c r="BD81" i="21"/>
  <c r="BD127" i="21" s="1"/>
  <c r="BF48" i="23" s="1"/>
  <c r="AW81" i="21"/>
  <c r="AW127" i="21" s="1"/>
  <c r="AY48" i="23" s="1"/>
  <c r="AP81" i="21"/>
  <c r="AP127" i="21" s="1"/>
  <c r="AR48" i="23" s="1"/>
  <c r="AD81" i="21"/>
  <c r="AD127" i="21" s="1"/>
  <c r="AF48" i="23" s="1"/>
  <c r="Z81" i="21"/>
  <c r="Z127" i="21" s="1"/>
  <c r="AB48" i="23" s="1"/>
  <c r="P81" i="21"/>
  <c r="P127" i="21" s="1"/>
  <c r="R48" i="23" s="1"/>
  <c r="H81" i="21"/>
  <c r="H127" i="21" s="1"/>
  <c r="J48" i="23" s="1"/>
  <c r="CH81" i="21"/>
  <c r="CH127" i="21" s="1"/>
  <c r="CJ48" i="23" s="1"/>
  <c r="CB81" i="21"/>
  <c r="CB127" i="21" s="1"/>
  <c r="CD48" i="23" s="1"/>
  <c r="BS81" i="21"/>
  <c r="BS127" i="21" s="1"/>
  <c r="BU48" i="23" s="1"/>
  <c r="BK81" i="21"/>
  <c r="BK127" i="21" s="1"/>
  <c r="BM48" i="23" s="1"/>
  <c r="BC81" i="21"/>
  <c r="BC127" i="21" s="1"/>
  <c r="BE48" i="23" s="1"/>
  <c r="AU81" i="21"/>
  <c r="AU127" i="21" s="1"/>
  <c r="AW48" i="23" s="1"/>
  <c r="AN81" i="21"/>
  <c r="AN127" i="21" s="1"/>
  <c r="AP48" i="23" s="1"/>
  <c r="AE81" i="21"/>
  <c r="AE127" i="21" s="1"/>
  <c r="AG48" i="23" s="1"/>
  <c r="V81" i="21"/>
  <c r="V127" i="21" s="1"/>
  <c r="X48" i="23" s="1"/>
  <c r="O81" i="21"/>
  <c r="O127" i="21" s="1"/>
  <c r="Q48" i="23" s="1"/>
  <c r="G81" i="21"/>
  <c r="G127" i="21" s="1"/>
  <c r="I48" i="23" s="1"/>
  <c r="I49" i="23" s="1"/>
  <c r="CI81" i="21"/>
  <c r="CI127" i="21" s="1"/>
  <c r="CK48" i="23" s="1"/>
  <c r="BZ81" i="21"/>
  <c r="BZ127" i="21" s="1"/>
  <c r="CB48" i="23" s="1"/>
  <c r="BR81" i="21"/>
  <c r="BR127" i="21" s="1"/>
  <c r="BT48" i="23" s="1"/>
  <c r="BI81" i="21"/>
  <c r="BI127" i="21" s="1"/>
  <c r="BK48" i="23" s="1"/>
  <c r="BB81" i="21"/>
  <c r="BB127" i="21" s="1"/>
  <c r="BD48" i="23" s="1"/>
  <c r="AS81" i="21"/>
  <c r="AS127" i="21" s="1"/>
  <c r="AU48" i="23" s="1"/>
  <c r="AL81" i="21"/>
  <c r="AL127" i="21" s="1"/>
  <c r="AN48" i="23" s="1"/>
  <c r="AF81" i="21"/>
  <c r="AF127" i="21" s="1"/>
  <c r="AH48" i="23" s="1"/>
  <c r="W81" i="21"/>
  <c r="W127" i="21" s="1"/>
  <c r="Y48" i="23" s="1"/>
  <c r="N81" i="21"/>
  <c r="N127" i="21" s="1"/>
  <c r="DB325" i="21"/>
  <c r="DB220" i="21"/>
  <c r="DB116" i="21"/>
  <c r="DB536" i="21"/>
  <c r="DB534" i="21"/>
  <c r="DB535" i="21"/>
  <c r="DB115" i="21"/>
  <c r="DB309" i="21"/>
  <c r="DB326" i="21"/>
  <c r="DB430" i="21"/>
  <c r="DB114" i="21"/>
  <c r="DB429" i="21"/>
  <c r="DB324" i="21"/>
  <c r="DB221" i="21"/>
  <c r="DB219" i="21"/>
  <c r="DB431" i="21"/>
  <c r="DB519" i="21"/>
  <c r="DB203" i="21"/>
  <c r="DB414" i="21"/>
  <c r="DB204" i="21"/>
  <c r="DB99" i="21"/>
  <c r="CQ44" i="23"/>
  <c r="CR81" i="23"/>
  <c r="CQ56" i="23"/>
  <c r="CR93" i="23"/>
  <c r="CQ162" i="21"/>
  <c r="CS57" i="23" s="1"/>
  <c r="CQ176" i="21"/>
  <c r="CS58" i="23" s="1"/>
  <c r="CQ491" i="21"/>
  <c r="CS94" i="23" s="1"/>
  <c r="D24" i="24" a="1"/>
  <c r="D24" i="24" s="1"/>
  <c r="D92" i="24" a="1"/>
  <c r="D92" i="24" s="1"/>
  <c r="D99" i="24" a="1"/>
  <c r="D99" i="24" s="1"/>
  <c r="CQ281" i="21"/>
  <c r="CS70" i="23" s="1"/>
  <c r="CQ386" i="21"/>
  <c r="CS82" i="23" s="1"/>
  <c r="CQ550" i="21"/>
  <c r="CS99" i="23" s="1"/>
  <c r="CQ477" i="21"/>
  <c r="CS93" i="23" s="1"/>
  <c r="CR488" i="21"/>
  <c r="CS465" i="21"/>
  <c r="CS501" i="21"/>
  <c r="CU95" i="23" s="1"/>
  <c r="CR474" i="21"/>
  <c r="CZ462" i="21"/>
  <c r="CQ445" i="21"/>
  <c r="CS87" i="23" s="1"/>
  <c r="CQ372" i="21"/>
  <c r="CS360" i="21"/>
  <c r="CS396" i="21"/>
  <c r="CU83" i="23" s="1"/>
  <c r="CR383" i="21"/>
  <c r="CR369" i="21"/>
  <c r="CZ357" i="21"/>
  <c r="CQ267" i="21"/>
  <c r="CS255" i="21"/>
  <c r="CS291" i="21"/>
  <c r="CU71" i="23" s="1"/>
  <c r="CR278" i="21"/>
  <c r="CR264" i="21"/>
  <c r="CZ252" i="21"/>
  <c r="CP150" i="21"/>
  <c r="CP232" i="21" s="1"/>
  <c r="CQ235" i="21"/>
  <c r="CS63" i="23" s="1"/>
  <c r="CS81" i="21"/>
  <c r="CU47" i="23" s="1"/>
  <c r="CS186" i="21"/>
  <c r="CU59" i="23" s="1"/>
  <c r="CR173" i="21"/>
  <c r="CR159" i="21"/>
  <c r="CQ57" i="21"/>
  <c r="CS45" i="23" s="1"/>
  <c r="CQ71" i="21"/>
  <c r="CS46" i="23" s="1"/>
  <c r="CP45" i="21"/>
  <c r="CP127" i="21" s="1"/>
  <c r="DB498" i="21"/>
  <c r="CR224" i="21"/>
  <c r="CT64" i="23" s="1"/>
  <c r="CR434" i="21"/>
  <c r="CT88" i="23" s="1"/>
  <c r="CR329" i="21"/>
  <c r="CT76" i="23" s="1"/>
  <c r="CR119" i="21"/>
  <c r="CT52" i="23" s="1"/>
  <c r="DA432" i="21"/>
  <c r="DA222" i="21"/>
  <c r="DA537" i="21"/>
  <c r="DA327" i="21"/>
  <c r="DA117" i="21"/>
  <c r="CS113" i="21"/>
  <c r="CS323" i="21"/>
  <c r="CS533" i="21"/>
  <c r="CS428" i="21"/>
  <c r="CS218" i="21"/>
  <c r="CS314" i="21"/>
  <c r="CS313" i="21"/>
  <c r="CS207" i="21"/>
  <c r="CS312" i="21"/>
  <c r="CS209" i="21"/>
  <c r="CS311" i="21"/>
  <c r="CS206" i="21"/>
  <c r="CS208" i="21"/>
  <c r="CR68" i="21"/>
  <c r="CS98" i="21"/>
  <c r="CS413" i="21"/>
  <c r="CS518" i="21"/>
  <c r="CS308" i="21"/>
  <c r="CR539" i="21"/>
  <c r="CT100" i="23" s="1"/>
  <c r="CS212" i="21"/>
  <c r="CS422" i="21"/>
  <c r="CS317" i="21"/>
  <c r="CS527" i="21"/>
  <c r="CS107" i="21"/>
  <c r="CS524" i="21"/>
  <c r="CS522" i="21"/>
  <c r="CS521" i="21"/>
  <c r="CS523" i="21"/>
  <c r="CS419" i="21"/>
  <c r="CS417" i="21"/>
  <c r="CS416" i="21"/>
  <c r="CS418" i="21"/>
  <c r="CR529" i="21"/>
  <c r="CR424" i="21"/>
  <c r="CR319" i="21"/>
  <c r="CR214" i="21"/>
  <c r="CR235" i="21" s="1"/>
  <c r="CT63" i="23" s="1"/>
  <c r="CR109" i="21"/>
  <c r="CR130" i="21" s="1"/>
  <c r="CT51" i="23" s="1"/>
  <c r="CS482" i="21"/>
  <c r="CS485" i="21"/>
  <c r="CS377" i="21"/>
  <c r="CS272" i="21"/>
  <c r="CS379" i="21"/>
  <c r="CS274" i="21"/>
  <c r="CS275" i="21"/>
  <c r="CS483" i="21"/>
  <c r="CS378" i="21"/>
  <c r="CS273" i="21"/>
  <c r="CS484" i="21"/>
  <c r="CS380" i="21"/>
  <c r="CQ147" i="21"/>
  <c r="CQ229" i="21" s="1"/>
  <c r="CQ42" i="21"/>
  <c r="CQ124" i="21" s="1"/>
  <c r="CR54" i="21"/>
  <c r="CQ48" i="23" l="1"/>
  <c r="CQ60" i="23"/>
  <c r="CR439" i="21"/>
  <c r="CR544" i="21"/>
  <c r="CR334" i="21"/>
  <c r="CU68" i="23"/>
  <c r="CR71" i="23"/>
  <c r="CP337" i="21"/>
  <c r="CR72" i="23" s="1"/>
  <c r="CR95" i="23"/>
  <c r="CP547" i="21"/>
  <c r="CR96" i="23" s="1"/>
  <c r="CS95" i="23"/>
  <c r="CQ547" i="21"/>
  <c r="CS96" i="23" s="1"/>
  <c r="CU92" i="23"/>
  <c r="CS71" i="23"/>
  <c r="CQ337" i="21"/>
  <c r="CR83" i="23"/>
  <c r="CP442" i="21"/>
  <c r="CR84" i="23" s="1"/>
  <c r="CU80" i="23"/>
  <c r="CS83" i="23"/>
  <c r="CQ442" i="21"/>
  <c r="CS84" i="23" s="1"/>
  <c r="AM95" i="23"/>
  <c r="AM96" i="23"/>
  <c r="BS95" i="23"/>
  <c r="BS96" i="23"/>
  <c r="P95" i="23"/>
  <c r="AV95" i="23"/>
  <c r="AV96" i="23"/>
  <c r="CB95" i="23"/>
  <c r="CB96" i="23"/>
  <c r="AA95" i="23"/>
  <c r="AA96" i="23"/>
  <c r="BF95" i="23"/>
  <c r="BF96" i="23"/>
  <c r="CK95" i="23"/>
  <c r="CK96" i="23"/>
  <c r="AH95" i="23"/>
  <c r="AH96" i="23"/>
  <c r="BO95" i="23"/>
  <c r="BO96" i="23"/>
  <c r="K95" i="23"/>
  <c r="K96" i="23"/>
  <c r="AQ95" i="23"/>
  <c r="AQ96" i="23"/>
  <c r="BW95" i="23"/>
  <c r="BW96" i="23"/>
  <c r="R95" i="23"/>
  <c r="R96" i="23"/>
  <c r="AZ95" i="23"/>
  <c r="AZ96" i="23"/>
  <c r="CF95" i="23"/>
  <c r="CF96" i="23"/>
  <c r="AD95" i="23"/>
  <c r="AD96" i="23"/>
  <c r="BI95" i="23"/>
  <c r="BI96" i="23"/>
  <c r="CO95" i="23"/>
  <c r="CO96" i="23"/>
  <c r="AL95" i="23"/>
  <c r="AL96" i="23"/>
  <c r="BR95" i="23"/>
  <c r="BR96" i="23"/>
  <c r="O95" i="23"/>
  <c r="O96" i="23"/>
  <c r="AU95" i="23"/>
  <c r="AU96" i="23"/>
  <c r="CA95" i="23"/>
  <c r="CA96" i="23"/>
  <c r="W95" i="23"/>
  <c r="W96" i="23"/>
  <c r="BD95" i="23"/>
  <c r="BD96" i="23"/>
  <c r="CJ95" i="23"/>
  <c r="CJ96" i="23"/>
  <c r="AG95" i="23"/>
  <c r="AG96" i="23"/>
  <c r="BM95" i="23"/>
  <c r="BM96" i="23"/>
  <c r="I95" i="23"/>
  <c r="I96" i="23"/>
  <c r="AP95" i="23"/>
  <c r="AP96" i="23"/>
  <c r="BV95" i="23"/>
  <c r="BV96" i="23"/>
  <c r="U95" i="23"/>
  <c r="U96" i="23"/>
  <c r="AY95" i="23"/>
  <c r="AY96" i="23"/>
  <c r="CE95" i="23"/>
  <c r="CE96" i="23"/>
  <c r="AB95" i="23"/>
  <c r="AB96" i="23"/>
  <c r="BH95" i="23"/>
  <c r="BH96" i="23"/>
  <c r="CN95" i="23"/>
  <c r="CN96" i="23"/>
  <c r="AK95" i="23"/>
  <c r="AK96" i="23"/>
  <c r="BQ95" i="23"/>
  <c r="BQ96" i="23"/>
  <c r="N95" i="23"/>
  <c r="N96" i="23"/>
  <c r="AT95" i="23"/>
  <c r="AT96" i="23"/>
  <c r="BZ95" i="23"/>
  <c r="BZ96" i="23"/>
  <c r="X95" i="23"/>
  <c r="X96" i="23"/>
  <c r="BC95" i="23"/>
  <c r="BC96" i="23"/>
  <c r="CI95" i="23"/>
  <c r="CI96" i="23"/>
  <c r="AF95" i="23"/>
  <c r="AF96" i="23"/>
  <c r="BL95" i="23"/>
  <c r="BL96" i="23"/>
  <c r="J95" i="23"/>
  <c r="J96" i="23"/>
  <c r="AN95" i="23"/>
  <c r="AN96" i="23"/>
  <c r="BU95" i="23"/>
  <c r="BU96" i="23"/>
  <c r="S95" i="23"/>
  <c r="S96" i="23"/>
  <c r="AX95" i="23"/>
  <c r="AX96" i="23"/>
  <c r="CD95" i="23"/>
  <c r="CD96" i="23"/>
  <c r="Z95" i="23"/>
  <c r="Z96" i="23"/>
  <c r="BG95" i="23"/>
  <c r="BG96" i="23"/>
  <c r="CM95" i="23"/>
  <c r="CM96" i="23"/>
  <c r="AJ95" i="23"/>
  <c r="AJ96" i="23"/>
  <c r="BP95" i="23"/>
  <c r="BP96" i="23"/>
  <c r="L95" i="23"/>
  <c r="L96" i="23"/>
  <c r="AS95" i="23"/>
  <c r="AS96" i="23"/>
  <c r="BY95" i="23"/>
  <c r="BY96" i="23"/>
  <c r="V95" i="23"/>
  <c r="V96" i="23"/>
  <c r="BB95" i="23"/>
  <c r="BB96" i="23"/>
  <c r="CH95" i="23"/>
  <c r="CH96" i="23"/>
  <c r="AE95" i="23"/>
  <c r="AE96" i="23"/>
  <c r="BK95" i="23"/>
  <c r="BK96" i="23"/>
  <c r="CQ95" i="23"/>
  <c r="CQ96" i="23"/>
  <c r="AO95" i="23"/>
  <c r="AO96" i="23"/>
  <c r="BT95" i="23"/>
  <c r="BT96" i="23"/>
  <c r="Q95" i="23"/>
  <c r="Q96" i="23"/>
  <c r="AW95" i="23"/>
  <c r="AW96" i="23"/>
  <c r="CC95" i="23"/>
  <c r="CC96" i="23"/>
  <c r="Y95" i="23"/>
  <c r="Y96" i="23"/>
  <c r="BE95" i="23"/>
  <c r="BE96" i="23"/>
  <c r="CL95" i="23"/>
  <c r="CL96" i="23"/>
  <c r="AI95" i="23"/>
  <c r="AI96" i="23"/>
  <c r="BN95" i="23"/>
  <c r="BN96" i="23"/>
  <c r="M95" i="23"/>
  <c r="M96" i="23"/>
  <c r="AR95" i="23"/>
  <c r="AR96" i="23"/>
  <c r="BX95" i="23"/>
  <c r="BX96" i="23"/>
  <c r="T95" i="23"/>
  <c r="T96" i="23"/>
  <c r="BA95" i="23"/>
  <c r="BA96" i="23"/>
  <c r="CG95" i="23"/>
  <c r="CG96" i="23"/>
  <c r="AC95" i="23"/>
  <c r="AC96" i="23"/>
  <c r="BJ95" i="23"/>
  <c r="BJ96" i="23"/>
  <c r="CP95" i="23"/>
  <c r="CP96" i="23"/>
  <c r="AL83" i="23"/>
  <c r="AL84" i="23"/>
  <c r="BS83" i="23"/>
  <c r="BS84" i="23"/>
  <c r="O83" i="23"/>
  <c r="O84" i="23"/>
  <c r="AV83" i="23"/>
  <c r="AV84" i="23"/>
  <c r="CC83" i="23"/>
  <c r="CC84" i="23"/>
  <c r="Z83" i="23"/>
  <c r="Z84" i="23"/>
  <c r="BE83" i="23"/>
  <c r="BE84" i="23"/>
  <c r="CL83" i="23"/>
  <c r="CL84" i="23"/>
  <c r="AH83" i="23"/>
  <c r="AH84" i="23"/>
  <c r="BN83" i="23"/>
  <c r="BN84" i="23"/>
  <c r="J83" i="23"/>
  <c r="J84" i="23"/>
  <c r="AR83" i="23"/>
  <c r="AR84" i="23"/>
  <c r="BW83" i="23"/>
  <c r="BW84" i="23"/>
  <c r="T83" i="23"/>
  <c r="T84" i="23"/>
  <c r="AY83" i="23"/>
  <c r="AY84" i="23"/>
  <c r="CF83" i="23"/>
  <c r="CF84" i="23"/>
  <c r="AC83" i="23"/>
  <c r="AC84" i="23"/>
  <c r="BI83" i="23"/>
  <c r="BI84" i="23"/>
  <c r="CN83" i="23"/>
  <c r="CN84" i="23"/>
  <c r="AM83" i="23"/>
  <c r="AM84" i="23"/>
  <c r="BR83" i="23"/>
  <c r="BR84" i="23"/>
  <c r="P83" i="23"/>
  <c r="AU83" i="23"/>
  <c r="AU84" i="23"/>
  <c r="CA83" i="23"/>
  <c r="CA84" i="23"/>
  <c r="X83" i="23"/>
  <c r="X84" i="23"/>
  <c r="BC83" i="23"/>
  <c r="BC84" i="23"/>
  <c r="CJ83" i="23"/>
  <c r="CJ84" i="23"/>
  <c r="AG83" i="23"/>
  <c r="AG84" i="23"/>
  <c r="BM83" i="23"/>
  <c r="BM84" i="23"/>
  <c r="K83" i="23"/>
  <c r="K84" i="23"/>
  <c r="AP83" i="23"/>
  <c r="AP84" i="23"/>
  <c r="BV83" i="23"/>
  <c r="BV84" i="23"/>
  <c r="S83" i="23"/>
  <c r="S84" i="23"/>
  <c r="AZ83" i="23"/>
  <c r="AZ84" i="23"/>
  <c r="CE83" i="23"/>
  <c r="CE84" i="23"/>
  <c r="AA83" i="23"/>
  <c r="AA84" i="23"/>
  <c r="BH83" i="23"/>
  <c r="BH84" i="23"/>
  <c r="CO83" i="23"/>
  <c r="CO84" i="23"/>
  <c r="AK83" i="23"/>
  <c r="AK84" i="23"/>
  <c r="BQ83" i="23"/>
  <c r="BQ84" i="23"/>
  <c r="N83" i="23"/>
  <c r="N84" i="23"/>
  <c r="AT83" i="23"/>
  <c r="AT84" i="23"/>
  <c r="BZ83" i="23"/>
  <c r="BZ84" i="23"/>
  <c r="W83" i="23"/>
  <c r="W84" i="23"/>
  <c r="BD83" i="23"/>
  <c r="BD84" i="23"/>
  <c r="CI83" i="23"/>
  <c r="CI84" i="23"/>
  <c r="AE83" i="23"/>
  <c r="AE84" i="23"/>
  <c r="BK83" i="23"/>
  <c r="BK84" i="23"/>
  <c r="I83" i="23"/>
  <c r="I84" i="23"/>
  <c r="AO83" i="23"/>
  <c r="AO84" i="23"/>
  <c r="BU83" i="23"/>
  <c r="BU84" i="23"/>
  <c r="R83" i="23"/>
  <c r="R84" i="23"/>
  <c r="AX83" i="23"/>
  <c r="AX84" i="23"/>
  <c r="CD83" i="23"/>
  <c r="CD84" i="23"/>
  <c r="AB83" i="23"/>
  <c r="AB84" i="23"/>
  <c r="BG83" i="23"/>
  <c r="BG84" i="23"/>
  <c r="CM83" i="23"/>
  <c r="CM84" i="23"/>
  <c r="AJ83" i="23"/>
  <c r="AJ84" i="23"/>
  <c r="BP83" i="23"/>
  <c r="BP84" i="23"/>
  <c r="L83" i="23"/>
  <c r="L84" i="23"/>
  <c r="AS83" i="23"/>
  <c r="AS84" i="23"/>
  <c r="BY83" i="23"/>
  <c r="BY84" i="23"/>
  <c r="V83" i="23"/>
  <c r="V84" i="23"/>
  <c r="BA83" i="23"/>
  <c r="BA84" i="23"/>
  <c r="CH83" i="23"/>
  <c r="CH84" i="23"/>
  <c r="AF83" i="23"/>
  <c r="AF84" i="23"/>
  <c r="BL83" i="23"/>
  <c r="BL84" i="23"/>
  <c r="CQ83" i="23"/>
  <c r="CQ84" i="23"/>
  <c r="AN83" i="23"/>
  <c r="AN84" i="23"/>
  <c r="BT83" i="23"/>
  <c r="BT84" i="23"/>
  <c r="Q83" i="23"/>
  <c r="Q84" i="23"/>
  <c r="AW83" i="23"/>
  <c r="AW84" i="23"/>
  <c r="CB83" i="23"/>
  <c r="CB84" i="23"/>
  <c r="Y83" i="23"/>
  <c r="Y84" i="23"/>
  <c r="BF83" i="23"/>
  <c r="BF84" i="23"/>
  <c r="CK83" i="23"/>
  <c r="CK84" i="23"/>
  <c r="AI83" i="23"/>
  <c r="AI84" i="23"/>
  <c r="BO83" i="23"/>
  <c r="BO84" i="23"/>
  <c r="M83" i="23"/>
  <c r="M84" i="23"/>
  <c r="AQ83" i="23"/>
  <c r="AQ84" i="23"/>
  <c r="BX83" i="23"/>
  <c r="BX84" i="23"/>
  <c r="U83" i="23"/>
  <c r="U84" i="23"/>
  <c r="BB83" i="23"/>
  <c r="BB84" i="23"/>
  <c r="CG83" i="23"/>
  <c r="CG84" i="23"/>
  <c r="AD83" i="23"/>
  <c r="AD84" i="23"/>
  <c r="BJ83" i="23"/>
  <c r="BJ84" i="23"/>
  <c r="CP83" i="23"/>
  <c r="CP84" i="23"/>
  <c r="AL71" i="23"/>
  <c r="AL72" i="23"/>
  <c r="BR71" i="23"/>
  <c r="BR72" i="23"/>
  <c r="P71" i="23"/>
  <c r="P72" i="23"/>
  <c r="AU71" i="23"/>
  <c r="AU72" i="23"/>
  <c r="BZ71" i="23"/>
  <c r="BZ72" i="23"/>
  <c r="BY71" i="23"/>
  <c r="BY72" i="23"/>
  <c r="AN71" i="23"/>
  <c r="AN72" i="23"/>
  <c r="BU71" i="23"/>
  <c r="BU72" i="23"/>
  <c r="BI71" i="23"/>
  <c r="BI72" i="23"/>
  <c r="AH71" i="23"/>
  <c r="AH72" i="23"/>
  <c r="BN71" i="23"/>
  <c r="BN72" i="23"/>
  <c r="M71" i="23"/>
  <c r="M72" i="23"/>
  <c r="Z71" i="23"/>
  <c r="Z72" i="23"/>
  <c r="BE71" i="23"/>
  <c r="BE72" i="23"/>
  <c r="CM71" i="23"/>
  <c r="CM72" i="23"/>
  <c r="S71" i="23"/>
  <c r="S72" i="23"/>
  <c r="AY71" i="23"/>
  <c r="CE71" i="23"/>
  <c r="CE72" i="23"/>
  <c r="T71" i="23"/>
  <c r="T72" i="23"/>
  <c r="AZ71" i="23"/>
  <c r="AZ72" i="23"/>
  <c r="CG71" i="23"/>
  <c r="CG72" i="23"/>
  <c r="N71" i="23"/>
  <c r="N72" i="23"/>
  <c r="AT71" i="23"/>
  <c r="AT72" i="23"/>
  <c r="CA71" i="23"/>
  <c r="CA72" i="23"/>
  <c r="V71" i="23"/>
  <c r="V72" i="23"/>
  <c r="BC71" i="23"/>
  <c r="BC72" i="23"/>
  <c r="CI71" i="23"/>
  <c r="CI72" i="23"/>
  <c r="Q71" i="23"/>
  <c r="Q72" i="23"/>
  <c r="AV71" i="23"/>
  <c r="AV72" i="23"/>
  <c r="CB71" i="23"/>
  <c r="CB72" i="23"/>
  <c r="J71" i="23"/>
  <c r="J72" i="23"/>
  <c r="AP71" i="23"/>
  <c r="AP72" i="23"/>
  <c r="BT71" i="23"/>
  <c r="BT72" i="23"/>
  <c r="CO71" i="23"/>
  <c r="CO72" i="23"/>
  <c r="AG71" i="23"/>
  <c r="AG72" i="23"/>
  <c r="BM71" i="23"/>
  <c r="BM72" i="23"/>
  <c r="AS71" i="23"/>
  <c r="AS72" i="23"/>
  <c r="AA71" i="23"/>
  <c r="AA72" i="23"/>
  <c r="BH71" i="23"/>
  <c r="BH72" i="23"/>
  <c r="CL71" i="23"/>
  <c r="CL72" i="23"/>
  <c r="AB71" i="23"/>
  <c r="AB72" i="23"/>
  <c r="BG71" i="23"/>
  <c r="BG72" i="23"/>
  <c r="CN71" i="23"/>
  <c r="CN72" i="23"/>
  <c r="W71" i="23"/>
  <c r="W72" i="23"/>
  <c r="BB71" i="23"/>
  <c r="BB72" i="23"/>
  <c r="CH71" i="23"/>
  <c r="CH72" i="23"/>
  <c r="AE71" i="23"/>
  <c r="AE72" i="23"/>
  <c r="BK71" i="23"/>
  <c r="BK72" i="23"/>
  <c r="CQ71" i="23"/>
  <c r="CQ72" i="23"/>
  <c r="X71" i="23"/>
  <c r="X72" i="23"/>
  <c r="BD71" i="23"/>
  <c r="BD72" i="23"/>
  <c r="CJ71" i="23"/>
  <c r="CJ72" i="23"/>
  <c r="O71" i="23"/>
  <c r="O72" i="23"/>
  <c r="AW71" i="23"/>
  <c r="AW72" i="23"/>
  <c r="CC71" i="23"/>
  <c r="CC72" i="23"/>
  <c r="K71" i="23"/>
  <c r="K72" i="23"/>
  <c r="AO71" i="23"/>
  <c r="AO72" i="23"/>
  <c r="BV71" i="23"/>
  <c r="CF71" i="23"/>
  <c r="CF72" i="23"/>
  <c r="AJ71" i="23"/>
  <c r="AJ72" i="23"/>
  <c r="BO71" i="23"/>
  <c r="BO72" i="23"/>
  <c r="AK71" i="23"/>
  <c r="AK72" i="23"/>
  <c r="AI71" i="23"/>
  <c r="AI72" i="23"/>
  <c r="BQ71" i="23"/>
  <c r="BQ72" i="23"/>
  <c r="BA71" i="23"/>
  <c r="BA72" i="23"/>
  <c r="AD71" i="23"/>
  <c r="AD72" i="23"/>
  <c r="BJ71" i="23"/>
  <c r="BJ72" i="23"/>
  <c r="CP71" i="23"/>
  <c r="CP72" i="23"/>
  <c r="AM71" i="23"/>
  <c r="AM72" i="23"/>
  <c r="BS71" i="23"/>
  <c r="BS72" i="23"/>
  <c r="AC71" i="23"/>
  <c r="AC72" i="23"/>
  <c r="AF71" i="23"/>
  <c r="AF72" i="23"/>
  <c r="BL71" i="23"/>
  <c r="BL72" i="23"/>
  <c r="U71" i="23"/>
  <c r="U72" i="23"/>
  <c r="Y71" i="23"/>
  <c r="Y72" i="23"/>
  <c r="BF71" i="23"/>
  <c r="BF72" i="23"/>
  <c r="CK71" i="23"/>
  <c r="CK72" i="23"/>
  <c r="R71" i="23"/>
  <c r="R72" i="23"/>
  <c r="AX71" i="23"/>
  <c r="AX72" i="23"/>
  <c r="CD71" i="23"/>
  <c r="CD72" i="23"/>
  <c r="I71" i="23"/>
  <c r="I72" i="23"/>
  <c r="AQ71" i="23"/>
  <c r="AQ72" i="23"/>
  <c r="BW71" i="23"/>
  <c r="BW72" i="23"/>
  <c r="L71" i="23"/>
  <c r="L72" i="23"/>
  <c r="AR71" i="23"/>
  <c r="AR72" i="23"/>
  <c r="BX71" i="23"/>
  <c r="BX72" i="23"/>
  <c r="BP71" i="23"/>
  <c r="BP72" i="23"/>
  <c r="K61" i="23"/>
  <c r="AE59" i="23"/>
  <c r="BJ59" i="23"/>
  <c r="CO59" i="23"/>
  <c r="AM59" i="23"/>
  <c r="BS59" i="23"/>
  <c r="X59" i="23"/>
  <c r="BD59" i="23"/>
  <c r="CJ59" i="23"/>
  <c r="AG59" i="23"/>
  <c r="BM59" i="23"/>
  <c r="K59" i="23"/>
  <c r="AO59" i="23"/>
  <c r="BW59" i="23"/>
  <c r="S59" i="23"/>
  <c r="AY59" i="23"/>
  <c r="CE59" i="23"/>
  <c r="AB59" i="23"/>
  <c r="BH59" i="23"/>
  <c r="CM59" i="23"/>
  <c r="AL59" i="23"/>
  <c r="BQ59" i="23"/>
  <c r="I61" i="23"/>
  <c r="AK59" i="23"/>
  <c r="BR59" i="23"/>
  <c r="O59" i="23"/>
  <c r="O60" i="23"/>
  <c r="AT59" i="23"/>
  <c r="CA59" i="23"/>
  <c r="AF59" i="23"/>
  <c r="BL59" i="23"/>
  <c r="I59" i="23"/>
  <c r="AP59" i="23"/>
  <c r="BU59" i="23"/>
  <c r="R59" i="23"/>
  <c r="AX59" i="23"/>
  <c r="CD59" i="23"/>
  <c r="AA59" i="23"/>
  <c r="BG59" i="23"/>
  <c r="CN59" i="23"/>
  <c r="AJ59" i="23"/>
  <c r="BP59" i="23"/>
  <c r="L59" i="23"/>
  <c r="L60" i="23"/>
  <c r="L61" i="23" s="1"/>
  <c r="AS59" i="23"/>
  <c r="BY59" i="23"/>
  <c r="N59" i="23"/>
  <c r="N60" i="23"/>
  <c r="AU59" i="23"/>
  <c r="BZ59" i="23"/>
  <c r="W59" i="23"/>
  <c r="BC59" i="23"/>
  <c r="CI59" i="23"/>
  <c r="AN59" i="23"/>
  <c r="BT59" i="23"/>
  <c r="Q59" i="23"/>
  <c r="AW59" i="23"/>
  <c r="CC59" i="23"/>
  <c r="Y59" i="23"/>
  <c r="BE59" i="23"/>
  <c r="CL59" i="23"/>
  <c r="AI59" i="23"/>
  <c r="BN59" i="23"/>
  <c r="M59" i="23"/>
  <c r="M60" i="23"/>
  <c r="AR59" i="23"/>
  <c r="BX59" i="23"/>
  <c r="U59" i="23"/>
  <c r="BA59" i="23"/>
  <c r="CF59" i="23"/>
  <c r="J61" i="23"/>
  <c r="V59" i="23"/>
  <c r="BB59" i="23"/>
  <c r="CH59" i="23"/>
  <c r="AD59" i="23"/>
  <c r="BK59" i="23"/>
  <c r="P59" i="23"/>
  <c r="P60" i="23"/>
  <c r="AV59" i="23"/>
  <c r="CB59" i="23"/>
  <c r="Z59" i="23"/>
  <c r="BF59" i="23"/>
  <c r="CK59" i="23"/>
  <c r="AH59" i="23"/>
  <c r="BO59" i="23"/>
  <c r="J59" i="23"/>
  <c r="AQ59" i="23"/>
  <c r="BV59" i="23"/>
  <c r="T59" i="23"/>
  <c r="AZ59" i="23"/>
  <c r="CG59" i="23"/>
  <c r="AC59" i="23"/>
  <c r="BI59" i="23"/>
  <c r="CP59" i="23"/>
  <c r="J49" i="23"/>
  <c r="I47" i="23"/>
  <c r="R47" i="23"/>
  <c r="BG47" i="23"/>
  <c r="CM47" i="23"/>
  <c r="CI47" i="23"/>
  <c r="BQ47" i="23"/>
  <c r="AN47" i="23"/>
  <c r="BT47" i="23"/>
  <c r="Q47" i="23"/>
  <c r="AW47" i="23"/>
  <c r="CD47" i="23"/>
  <c r="AB47" i="23"/>
  <c r="BF47" i="23"/>
  <c r="CL47" i="23"/>
  <c r="AI47" i="23"/>
  <c r="BO47" i="23"/>
  <c r="O47" i="23"/>
  <c r="O48" i="23"/>
  <c r="AA47" i="23"/>
  <c r="BH47" i="23"/>
  <c r="CN47" i="23"/>
  <c r="N47" i="23"/>
  <c r="N48" i="23"/>
  <c r="AS47" i="23"/>
  <c r="BY47" i="23"/>
  <c r="BC47" i="23"/>
  <c r="AL47" i="23"/>
  <c r="BR47" i="23"/>
  <c r="AM47" i="23"/>
  <c r="K49" i="23"/>
  <c r="AK47" i="23"/>
  <c r="AP47" i="23"/>
  <c r="CC47" i="23"/>
  <c r="AX47" i="23"/>
  <c r="AC47" i="23"/>
  <c r="P47" i="23"/>
  <c r="P48" i="23"/>
  <c r="AU47" i="23"/>
  <c r="CB47" i="23"/>
  <c r="X47" i="23"/>
  <c r="BE47" i="23"/>
  <c r="CJ47" i="23"/>
  <c r="AF47" i="23"/>
  <c r="BN47" i="23"/>
  <c r="K47" i="23"/>
  <c r="AO47" i="23"/>
  <c r="BW47" i="23"/>
  <c r="BL47" i="23"/>
  <c r="AJ47" i="23"/>
  <c r="BP47" i="23"/>
  <c r="W47" i="23"/>
  <c r="V47" i="23"/>
  <c r="BA47" i="23"/>
  <c r="CG47" i="23"/>
  <c r="L47" i="23"/>
  <c r="L48" i="23"/>
  <c r="L49" i="23" s="1"/>
  <c r="AT47" i="23"/>
  <c r="BZ47" i="23"/>
  <c r="BK47" i="23"/>
  <c r="BU47" i="23"/>
  <c r="AY47" i="23"/>
  <c r="CF47" i="23"/>
  <c r="AD47" i="23"/>
  <c r="AV47" i="23"/>
  <c r="BJ47" i="23"/>
  <c r="Y47" i="23"/>
  <c r="BD47" i="23"/>
  <c r="CK47" i="23"/>
  <c r="AG47" i="23"/>
  <c r="BM47" i="23"/>
  <c r="J47" i="23"/>
  <c r="AR47" i="23"/>
  <c r="BV47" i="23"/>
  <c r="S47" i="23"/>
  <c r="AZ47" i="23"/>
  <c r="CE47" i="23"/>
  <c r="M47" i="23"/>
  <c r="M48" i="23"/>
  <c r="AQ47" i="23"/>
  <c r="BX47" i="23"/>
  <c r="BS47" i="23"/>
  <c r="AE47" i="23"/>
  <c r="BI47" i="23"/>
  <c r="CO47" i="23"/>
  <c r="U47" i="23"/>
  <c r="BB47" i="23"/>
  <c r="CH47" i="23"/>
  <c r="AH47" i="23"/>
  <c r="Z47" i="23"/>
  <c r="T47" i="23"/>
  <c r="CP47" i="23"/>
  <c r="CA47" i="23"/>
  <c r="CR60" i="23"/>
  <c r="CS72" i="23"/>
  <c r="CR44" i="23"/>
  <c r="CS81" i="23"/>
  <c r="CR48" i="23"/>
  <c r="CR56" i="23"/>
  <c r="CS69" i="23"/>
  <c r="CR162" i="21"/>
  <c r="CT57" i="23" s="1"/>
  <c r="CR176" i="21"/>
  <c r="CT58" i="23" s="1"/>
  <c r="CR386" i="21"/>
  <c r="CR281" i="21"/>
  <c r="CT70" i="23" s="1"/>
  <c r="CR491" i="21"/>
  <c r="CR477" i="21"/>
  <c r="CT93" i="23" s="1"/>
  <c r="CR550" i="21"/>
  <c r="CT99" i="23" s="1"/>
  <c r="CT465" i="21"/>
  <c r="CT501" i="21"/>
  <c r="CV95" i="23" s="1"/>
  <c r="CS488" i="21"/>
  <c r="CS474" i="21"/>
  <c r="DA462" i="21"/>
  <c r="CR445" i="21"/>
  <c r="CT87" i="23" s="1"/>
  <c r="CR372" i="21"/>
  <c r="CT81" i="23" s="1"/>
  <c r="CT360" i="21"/>
  <c r="CT396" i="21"/>
  <c r="CV83" i="23" s="1"/>
  <c r="CS383" i="21"/>
  <c r="CS369" i="21"/>
  <c r="DA357" i="21"/>
  <c r="CR340" i="21"/>
  <c r="CT75" i="23" s="1"/>
  <c r="CR267" i="21"/>
  <c r="CT69" i="23" s="1"/>
  <c r="CT255" i="21"/>
  <c r="CT291" i="21"/>
  <c r="CV71" i="23" s="1"/>
  <c r="CS278" i="21"/>
  <c r="CS264" i="21"/>
  <c r="DA252" i="21"/>
  <c r="CQ150" i="21"/>
  <c r="CQ232" i="21" s="1"/>
  <c r="CT81" i="21"/>
  <c r="CV47" i="23" s="1"/>
  <c r="CT186" i="21"/>
  <c r="CV59" i="23" s="1"/>
  <c r="CS173" i="21"/>
  <c r="CS159" i="21"/>
  <c r="CR57" i="21"/>
  <c r="CT45" i="23" s="1"/>
  <c r="CR71" i="21"/>
  <c r="CT46" i="23" s="1"/>
  <c r="CQ45" i="21"/>
  <c r="CQ127" i="21" s="1"/>
  <c r="CS119" i="21"/>
  <c r="CU52" i="23" s="1"/>
  <c r="CS539" i="21"/>
  <c r="CU100" i="23" s="1"/>
  <c r="CS434" i="21"/>
  <c r="CU88" i="23" s="1"/>
  <c r="CS224" i="21"/>
  <c r="CU64" i="23" s="1"/>
  <c r="CS329" i="21"/>
  <c r="CU76" i="23" s="1"/>
  <c r="DB432" i="21"/>
  <c r="DB222" i="21"/>
  <c r="DB537" i="21"/>
  <c r="DB327" i="21"/>
  <c r="DB117" i="21"/>
  <c r="CT323" i="21"/>
  <c r="CT533" i="21"/>
  <c r="CT428" i="21"/>
  <c r="CT218" i="21"/>
  <c r="CT113" i="21"/>
  <c r="CS68" i="21"/>
  <c r="CT313" i="21"/>
  <c r="CT314" i="21"/>
  <c r="CT312" i="21"/>
  <c r="CT209" i="21"/>
  <c r="CT311" i="21"/>
  <c r="CT208" i="21"/>
  <c r="CT207" i="21"/>
  <c r="CT206" i="21"/>
  <c r="CT518" i="21"/>
  <c r="CT308" i="21"/>
  <c r="CT413" i="21"/>
  <c r="CT98" i="21"/>
  <c r="CT212" i="21"/>
  <c r="CT422" i="21"/>
  <c r="CT317" i="21"/>
  <c r="CT527" i="21"/>
  <c r="CT107" i="21"/>
  <c r="CT524" i="21"/>
  <c r="CT521" i="21"/>
  <c r="CT523" i="21"/>
  <c r="CT522" i="21"/>
  <c r="CT417" i="21"/>
  <c r="CT416" i="21"/>
  <c r="CT418" i="21"/>
  <c r="CT419" i="21"/>
  <c r="CS529" i="21"/>
  <c r="CS319" i="21"/>
  <c r="CS424" i="21"/>
  <c r="CS214" i="21"/>
  <c r="CS109" i="21"/>
  <c r="CS130" i="21" s="1"/>
  <c r="CU51" i="23" s="1"/>
  <c r="CT272" i="21"/>
  <c r="CT379" i="21"/>
  <c r="CT274" i="21"/>
  <c r="CT482" i="21"/>
  <c r="CT377" i="21"/>
  <c r="CT483" i="21"/>
  <c r="CT378" i="21"/>
  <c r="CT273" i="21"/>
  <c r="CT484" i="21"/>
  <c r="CT485" i="21"/>
  <c r="CT380" i="21"/>
  <c r="CT275" i="21"/>
  <c r="CR147" i="21"/>
  <c r="CR229" i="21" s="1"/>
  <c r="CR42" i="21"/>
  <c r="CR124" i="21" s="1"/>
  <c r="CS54" i="21"/>
  <c r="CS439" i="21" l="1"/>
  <c r="CS544" i="21"/>
  <c r="CS334" i="21"/>
  <c r="J97" i="23"/>
  <c r="CT94" i="23"/>
  <c r="CR547" i="21"/>
  <c r="CT96" i="23" s="1"/>
  <c r="CT97" i="23" s="1"/>
  <c r="CR337" i="21"/>
  <c r="CT72" i="23" s="1"/>
  <c r="CT73" i="23" s="1"/>
  <c r="CT82" i="23"/>
  <c r="CR442" i="21"/>
  <c r="CT84" i="23" s="1"/>
  <c r="CT85" i="23" s="1"/>
  <c r="L97" i="23"/>
  <c r="CS97" i="23"/>
  <c r="CV92" i="23"/>
  <c r="CV80" i="23"/>
  <c r="CV68" i="23"/>
  <c r="BB97" i="23"/>
  <c r="CP97" i="23"/>
  <c r="BA97" i="23"/>
  <c r="M97" i="23"/>
  <c r="BE97" i="23"/>
  <c r="BK97" i="23"/>
  <c r="V97" i="23"/>
  <c r="BP97" i="23"/>
  <c r="Z97" i="23"/>
  <c r="BU97" i="23"/>
  <c r="AF97" i="23"/>
  <c r="BZ97" i="23"/>
  <c r="AK97" i="23"/>
  <c r="CE97" i="23"/>
  <c r="AP97" i="23"/>
  <c r="CJ97" i="23"/>
  <c r="AU97" i="23"/>
  <c r="CO97" i="23"/>
  <c r="AZ97" i="23"/>
  <c r="K97" i="23"/>
  <c r="BF97" i="23"/>
  <c r="M85" i="23"/>
  <c r="BJ97" i="23"/>
  <c r="T97" i="23"/>
  <c r="BN97" i="23"/>
  <c r="Y97" i="23"/>
  <c r="BT97" i="23"/>
  <c r="AE97" i="23"/>
  <c r="BY97" i="23"/>
  <c r="AJ97" i="23"/>
  <c r="CD97" i="23"/>
  <c r="AN97" i="23"/>
  <c r="CI97" i="23"/>
  <c r="AT97" i="23"/>
  <c r="CN97" i="23"/>
  <c r="AY97" i="23"/>
  <c r="I97" i="23"/>
  <c r="Q97" i="23"/>
  <c r="R97" i="23"/>
  <c r="BD97" i="23"/>
  <c r="O97" i="23"/>
  <c r="BI97" i="23"/>
  <c r="BO97" i="23"/>
  <c r="AA97" i="23"/>
  <c r="BS97" i="23"/>
  <c r="AC97" i="23"/>
  <c r="BX97" i="23"/>
  <c r="AI97" i="23"/>
  <c r="CC97" i="23"/>
  <c r="AO97" i="23"/>
  <c r="CR97" i="23"/>
  <c r="CH97" i="23"/>
  <c r="AS97" i="23"/>
  <c r="CM97" i="23"/>
  <c r="AX97" i="23"/>
  <c r="BC97" i="23"/>
  <c r="N97" i="23"/>
  <c r="BH97" i="23"/>
  <c r="U97" i="23"/>
  <c r="BM97" i="23"/>
  <c r="W97" i="23"/>
  <c r="BR97" i="23"/>
  <c r="AD97" i="23"/>
  <c r="BW97" i="23"/>
  <c r="AH97" i="23"/>
  <c r="CB97" i="23"/>
  <c r="AM97" i="23"/>
  <c r="CG97" i="23"/>
  <c r="AR97" i="23"/>
  <c r="CL97" i="23"/>
  <c r="AW97" i="23"/>
  <c r="CQ97" i="23"/>
  <c r="BG97" i="23"/>
  <c r="S97" i="23"/>
  <c r="BL97" i="23"/>
  <c r="X97" i="23"/>
  <c r="BQ97" i="23"/>
  <c r="AB97" i="23"/>
  <c r="BV97" i="23"/>
  <c r="AG97" i="23"/>
  <c r="CA97" i="23"/>
  <c r="AL97" i="23"/>
  <c r="CF97" i="23"/>
  <c r="AQ97" i="23"/>
  <c r="CK97" i="23"/>
  <c r="AV97" i="23"/>
  <c r="P97" i="23"/>
  <c r="L85" i="23"/>
  <c r="CS85" i="23"/>
  <c r="CG85" i="23"/>
  <c r="AQ85" i="23"/>
  <c r="AD85" i="23"/>
  <c r="CP85" i="23"/>
  <c r="BB85" i="23"/>
  <c r="BF85" i="23"/>
  <c r="BL85" i="23"/>
  <c r="V85" i="23"/>
  <c r="BP85" i="23"/>
  <c r="AB85" i="23"/>
  <c r="BU85" i="23"/>
  <c r="AE85" i="23"/>
  <c r="BZ85" i="23"/>
  <c r="AK85" i="23"/>
  <c r="CE85" i="23"/>
  <c r="AP85" i="23"/>
  <c r="CJ85" i="23"/>
  <c r="AU85" i="23"/>
  <c r="CN85" i="23"/>
  <c r="AY85" i="23"/>
  <c r="J85" i="23"/>
  <c r="BE85" i="23"/>
  <c r="O85" i="23"/>
  <c r="BJ85" i="23"/>
  <c r="U85" i="23"/>
  <c r="BO85" i="23"/>
  <c r="Y85" i="23"/>
  <c r="BT85" i="23"/>
  <c r="AF85" i="23"/>
  <c r="BY85" i="23"/>
  <c r="AJ85" i="23"/>
  <c r="CD85" i="23"/>
  <c r="AO85" i="23"/>
  <c r="CI85" i="23"/>
  <c r="AT85" i="23"/>
  <c r="CO85" i="23"/>
  <c r="AZ85" i="23"/>
  <c r="K85" i="23"/>
  <c r="BC85" i="23"/>
  <c r="BI85" i="23"/>
  <c r="T85" i="23"/>
  <c r="BN85" i="23"/>
  <c r="Z85" i="23"/>
  <c r="BS85" i="23"/>
  <c r="BX85" i="23"/>
  <c r="AI85" i="23"/>
  <c r="CB85" i="23"/>
  <c r="AN85" i="23"/>
  <c r="CH85" i="23"/>
  <c r="AS85" i="23"/>
  <c r="CM85" i="23"/>
  <c r="AX85" i="23"/>
  <c r="I85" i="23"/>
  <c r="Q85" i="23"/>
  <c r="R85" i="23"/>
  <c r="BD85" i="23"/>
  <c r="N85" i="23"/>
  <c r="BH85" i="23"/>
  <c r="S85" i="23"/>
  <c r="BM85" i="23"/>
  <c r="X85" i="23"/>
  <c r="P85" i="23"/>
  <c r="BR85" i="23"/>
  <c r="AC85" i="23"/>
  <c r="BW85" i="23"/>
  <c r="AH85" i="23"/>
  <c r="CC85" i="23"/>
  <c r="AL85" i="23"/>
  <c r="CK85" i="23"/>
  <c r="AW85" i="23"/>
  <c r="CQ85" i="23"/>
  <c r="BA85" i="23"/>
  <c r="BG85" i="23"/>
  <c r="BK85" i="23"/>
  <c r="W85" i="23"/>
  <c r="BQ85" i="23"/>
  <c r="AA85" i="23"/>
  <c r="BV85" i="23"/>
  <c r="AG85" i="23"/>
  <c r="CA85" i="23"/>
  <c r="AM85" i="23"/>
  <c r="CF85" i="23"/>
  <c r="AR85" i="23"/>
  <c r="CL85" i="23"/>
  <c r="AV85" i="23"/>
  <c r="CR85" i="23"/>
  <c r="Y73" i="23"/>
  <c r="J73" i="23"/>
  <c r="K73" i="23"/>
  <c r="BK73" i="23"/>
  <c r="AX73" i="23"/>
  <c r="BV73" i="23"/>
  <c r="BW73" i="23"/>
  <c r="CJ73" i="23"/>
  <c r="CS73" i="23"/>
  <c r="AU73" i="23"/>
  <c r="BX73" i="23"/>
  <c r="AQ73" i="23"/>
  <c r="U73" i="23"/>
  <c r="BS73" i="23"/>
  <c r="AD73" i="23"/>
  <c r="AI73" i="23"/>
  <c r="CF73" i="23"/>
  <c r="CC73" i="23"/>
  <c r="BD73" i="23"/>
  <c r="AE73" i="23"/>
  <c r="AJ73" i="23"/>
  <c r="CA73" i="23"/>
  <c r="S73" i="23"/>
  <c r="CN73" i="23"/>
  <c r="BH73" i="23"/>
  <c r="AG73" i="23"/>
  <c r="CI73" i="23"/>
  <c r="AT73" i="23"/>
  <c r="T73" i="23"/>
  <c r="CM73" i="23"/>
  <c r="BN73" i="23"/>
  <c r="AN73" i="23"/>
  <c r="P73" i="23"/>
  <c r="BQ73" i="23"/>
  <c r="M73" i="23"/>
  <c r="AR73" i="23"/>
  <c r="I73" i="23"/>
  <c r="Q73" i="23"/>
  <c r="R73" i="23"/>
  <c r="CK73" i="23"/>
  <c r="BL73" i="23"/>
  <c r="AM73" i="23"/>
  <c r="CR73" i="23"/>
  <c r="AK73" i="23"/>
  <c r="AW73" i="23"/>
  <c r="X73" i="23"/>
  <c r="CH73" i="23"/>
  <c r="CL73" i="23"/>
  <c r="AZ73" i="23"/>
  <c r="BU73" i="23"/>
  <c r="AY73" i="23"/>
  <c r="BG73" i="23"/>
  <c r="AA73" i="23"/>
  <c r="CO73" i="23"/>
  <c r="CB73" i="23"/>
  <c r="BC73" i="23"/>
  <c r="N73" i="23"/>
  <c r="CE73" i="23"/>
  <c r="BE73" i="23"/>
  <c r="AH73" i="23"/>
  <c r="BY73" i="23"/>
  <c r="BR73" i="23"/>
  <c r="BP73" i="23"/>
  <c r="AC73" i="23"/>
  <c r="AP73" i="23"/>
  <c r="L73" i="23"/>
  <c r="CD73" i="23"/>
  <c r="BF73" i="23"/>
  <c r="AF73" i="23"/>
  <c r="CP73" i="23"/>
  <c r="BA73" i="23"/>
  <c r="BO73" i="23"/>
  <c r="AO73" i="23"/>
  <c r="O73" i="23"/>
  <c r="CQ73" i="23"/>
  <c r="BB73" i="23"/>
  <c r="BJ73" i="23"/>
  <c r="BM73" i="23"/>
  <c r="AB73" i="23"/>
  <c r="AS73" i="23"/>
  <c r="BT73" i="23"/>
  <c r="AV73" i="23"/>
  <c r="V73" i="23"/>
  <c r="CG73" i="23"/>
  <c r="Z73" i="23"/>
  <c r="BI73" i="23"/>
  <c r="BZ73" i="23"/>
  <c r="AL73" i="23"/>
  <c r="W73" i="23"/>
  <c r="P61" i="23"/>
  <c r="CR61" i="23"/>
  <c r="BI61" i="23"/>
  <c r="BO61" i="23"/>
  <c r="AD61" i="23"/>
  <c r="CP61" i="23"/>
  <c r="BK61" i="23"/>
  <c r="CL61" i="23"/>
  <c r="CI61" i="23"/>
  <c r="AS61" i="23"/>
  <c r="BU61" i="23"/>
  <c r="BR61" i="23"/>
  <c r="AB61" i="23"/>
  <c r="CJ61" i="23"/>
  <c r="CF61" i="23"/>
  <c r="BE61" i="23"/>
  <c r="BC61" i="23"/>
  <c r="O61" i="23"/>
  <c r="BP61" i="23"/>
  <c r="AP61" i="23"/>
  <c r="AK61" i="23"/>
  <c r="CE61" i="23"/>
  <c r="BD61" i="23"/>
  <c r="AC61" i="23"/>
  <c r="AH61" i="23"/>
  <c r="CH61" i="23"/>
  <c r="BA61" i="23"/>
  <c r="Y61" i="23"/>
  <c r="W61" i="23"/>
  <c r="AJ61" i="23"/>
  <c r="R61" i="23"/>
  <c r="AY61" i="23"/>
  <c r="X61" i="23"/>
  <c r="CG61" i="23"/>
  <c r="CK61" i="23"/>
  <c r="BB61" i="23"/>
  <c r="U61" i="23"/>
  <c r="CC61" i="23"/>
  <c r="BZ61" i="23"/>
  <c r="CN61" i="23"/>
  <c r="S61" i="23"/>
  <c r="BS61" i="23"/>
  <c r="AZ61" i="23"/>
  <c r="BF61" i="23"/>
  <c r="V61" i="23"/>
  <c r="BX61" i="23"/>
  <c r="AW61" i="23"/>
  <c r="AU61" i="23"/>
  <c r="BG61" i="23"/>
  <c r="BL61" i="23"/>
  <c r="BQ61" i="23"/>
  <c r="BW61" i="23"/>
  <c r="AM61" i="23"/>
  <c r="T61" i="23"/>
  <c r="Z61" i="23"/>
  <c r="AR61" i="23"/>
  <c r="Q61" i="23"/>
  <c r="AA61" i="23"/>
  <c r="AF61" i="23"/>
  <c r="AL61" i="23"/>
  <c r="AO61" i="23"/>
  <c r="CO61" i="23"/>
  <c r="T49" i="23"/>
  <c r="BV61" i="23"/>
  <c r="CB61" i="23"/>
  <c r="BN61" i="23"/>
  <c r="BT61" i="23"/>
  <c r="CD61" i="23"/>
  <c r="CA61" i="23"/>
  <c r="CM61" i="23"/>
  <c r="BM61" i="23"/>
  <c r="BJ61" i="23"/>
  <c r="CQ61" i="23"/>
  <c r="AQ61" i="23"/>
  <c r="AV61" i="23"/>
  <c r="M61" i="23"/>
  <c r="N61" i="23"/>
  <c r="AI61" i="23"/>
  <c r="AN61" i="23"/>
  <c r="BY61" i="23"/>
  <c r="AX61" i="23"/>
  <c r="AT61" i="23"/>
  <c r="BH61" i="23"/>
  <c r="AG61" i="23"/>
  <c r="AE61" i="23"/>
  <c r="BG49" i="23"/>
  <c r="Z49" i="23"/>
  <c r="AP49" i="23"/>
  <c r="CP49" i="23"/>
  <c r="AC49" i="23"/>
  <c r="AD49" i="23"/>
  <c r="M49" i="23"/>
  <c r="CI49" i="23"/>
  <c r="U49" i="23"/>
  <c r="CR49" i="23"/>
  <c r="AX49" i="23"/>
  <c r="CA49" i="23"/>
  <c r="AZ49" i="23"/>
  <c r="BJ49" i="23"/>
  <c r="CM49" i="23"/>
  <c r="BQ49" i="23"/>
  <c r="CC49" i="23"/>
  <c r="AM49" i="23"/>
  <c r="AY49" i="23"/>
  <c r="W49" i="23"/>
  <c r="AF49" i="23"/>
  <c r="AL49" i="23"/>
  <c r="AI49" i="23"/>
  <c r="BK49" i="23"/>
  <c r="CO49" i="23"/>
  <c r="S49" i="23"/>
  <c r="BP49" i="23"/>
  <c r="CJ49" i="23"/>
  <c r="N49" i="23"/>
  <c r="O49" i="23"/>
  <c r="BC49" i="23"/>
  <c r="CL49" i="23"/>
  <c r="BM49" i="23"/>
  <c r="CB49" i="23"/>
  <c r="BI49" i="23"/>
  <c r="BV49" i="23"/>
  <c r="AJ49" i="23"/>
  <c r="BE49" i="23"/>
  <c r="BY49" i="23"/>
  <c r="BF49" i="23"/>
  <c r="AG49" i="23"/>
  <c r="Q49" i="23"/>
  <c r="AE49" i="23"/>
  <c r="AR49" i="23"/>
  <c r="BZ49" i="23"/>
  <c r="BL49" i="23"/>
  <c r="X49" i="23"/>
  <c r="AS49" i="23"/>
  <c r="AB49" i="23"/>
  <c r="BD49" i="23"/>
  <c r="BT49" i="23"/>
  <c r="CF49" i="23"/>
  <c r="R49" i="23"/>
  <c r="BS49" i="23"/>
  <c r="AT49" i="23"/>
  <c r="BW49" i="23"/>
  <c r="CN49" i="23"/>
  <c r="CD49" i="23"/>
  <c r="AH49" i="23"/>
  <c r="BU49" i="23"/>
  <c r="BX49" i="23"/>
  <c r="CG49" i="23"/>
  <c r="AO49" i="23"/>
  <c r="BH49" i="23"/>
  <c r="CK49" i="23"/>
  <c r="AW49" i="23"/>
  <c r="CH49" i="23"/>
  <c r="AQ49" i="23"/>
  <c r="AV49" i="23"/>
  <c r="BA49" i="23"/>
  <c r="AK49" i="23"/>
  <c r="AA49" i="23"/>
  <c r="Y49" i="23"/>
  <c r="AN49" i="23"/>
  <c r="BB49" i="23"/>
  <c r="CE49" i="23"/>
  <c r="P49" i="23"/>
  <c r="V49" i="23"/>
  <c r="BN49" i="23"/>
  <c r="BR49" i="23"/>
  <c r="BO49" i="23"/>
  <c r="AU49" i="23"/>
  <c r="CQ49" i="23"/>
  <c r="CS60" i="23"/>
  <c r="CS61" i="23" s="1"/>
  <c r="CS48" i="23"/>
  <c r="CS49" i="23" s="1"/>
  <c r="CS56" i="23"/>
  <c r="CS44" i="23"/>
  <c r="G289" i="21"/>
  <c r="CS162" i="21"/>
  <c r="CU57" i="23" s="1"/>
  <c r="CS176" i="21"/>
  <c r="CU58" i="23" s="1"/>
  <c r="CS281" i="21"/>
  <c r="CS386" i="21"/>
  <c r="G184" i="21"/>
  <c r="G394" i="21"/>
  <c r="CS491" i="21"/>
  <c r="CS550" i="21"/>
  <c r="CU99" i="23" s="1"/>
  <c r="CS477" i="21"/>
  <c r="CU93" i="23" s="1"/>
  <c r="CU465" i="21"/>
  <c r="CU501" i="21"/>
  <c r="CW95" i="23" s="1"/>
  <c r="G499" i="21"/>
  <c r="CT488" i="21"/>
  <c r="CT474" i="21"/>
  <c r="DB462" i="21"/>
  <c r="CS372" i="21"/>
  <c r="CS445" i="21"/>
  <c r="CU87" i="23" s="1"/>
  <c r="CU360" i="21"/>
  <c r="CU396" i="21"/>
  <c r="CW83" i="23" s="1"/>
  <c r="CT383" i="21"/>
  <c r="CT369" i="21"/>
  <c r="DB357" i="21"/>
  <c r="CS267" i="21"/>
  <c r="CU69" i="23" s="1"/>
  <c r="CS340" i="21"/>
  <c r="CU75" i="23" s="1"/>
  <c r="CU255" i="21"/>
  <c r="CU291" i="21"/>
  <c r="CW71" i="23" s="1"/>
  <c r="CT278" i="21"/>
  <c r="CT264" i="21"/>
  <c r="DB252" i="21"/>
  <c r="CR150" i="21"/>
  <c r="CR232" i="21" s="1"/>
  <c r="CS235" i="21"/>
  <c r="CU63" i="23" s="1"/>
  <c r="CT173" i="21"/>
  <c r="CU81" i="21"/>
  <c r="CW47" i="23" s="1"/>
  <c r="CU186" i="21"/>
  <c r="CW59" i="23" s="1"/>
  <c r="CT159" i="21"/>
  <c r="G79" i="21"/>
  <c r="CS57" i="21"/>
  <c r="CU45" i="23" s="1"/>
  <c r="CS71" i="21"/>
  <c r="CU46" i="23" s="1"/>
  <c r="CR45" i="21"/>
  <c r="CR127" i="21" s="1"/>
  <c r="CT224" i="21"/>
  <c r="CV64" i="23" s="1"/>
  <c r="CT329" i="21"/>
  <c r="CV76" i="23" s="1"/>
  <c r="CT434" i="21"/>
  <c r="CV88" i="23" s="1"/>
  <c r="CT539" i="21"/>
  <c r="CV100" i="23" s="1"/>
  <c r="CT119" i="21"/>
  <c r="CV52" i="23" s="1"/>
  <c r="CU218" i="21"/>
  <c r="CU428" i="21"/>
  <c r="CU533" i="21"/>
  <c r="CU113" i="21"/>
  <c r="CU323" i="21"/>
  <c r="CU314" i="21"/>
  <c r="CU209" i="21"/>
  <c r="CU311" i="21"/>
  <c r="CU208" i="21"/>
  <c r="CU207" i="21"/>
  <c r="CU313" i="21"/>
  <c r="CU312" i="21"/>
  <c r="CU206" i="21"/>
  <c r="CU413" i="21"/>
  <c r="CT68" i="21"/>
  <c r="CU308" i="21"/>
  <c r="CU518" i="21"/>
  <c r="CU98" i="21"/>
  <c r="CU317" i="21"/>
  <c r="CU527" i="21"/>
  <c r="CU212" i="21"/>
  <c r="CU422" i="21"/>
  <c r="CU107" i="21"/>
  <c r="CU524" i="21"/>
  <c r="CU523" i="21"/>
  <c r="CU522" i="21"/>
  <c r="CU521" i="21"/>
  <c r="CU417" i="21"/>
  <c r="CU418" i="21"/>
  <c r="CU419" i="21"/>
  <c r="CU416" i="21"/>
  <c r="CT529" i="21"/>
  <c r="CT424" i="21"/>
  <c r="CT445" i="21" s="1"/>
  <c r="CV87" i="23" s="1"/>
  <c r="CT319" i="21"/>
  <c r="CT214" i="21"/>
  <c r="CT109" i="21"/>
  <c r="CT130" i="21" s="1"/>
  <c r="CV51" i="23" s="1"/>
  <c r="CU484" i="21"/>
  <c r="CU379" i="21"/>
  <c r="CU274" i="21"/>
  <c r="CU482" i="21"/>
  <c r="CU483" i="21"/>
  <c r="CU378" i="21"/>
  <c r="CU273" i="21"/>
  <c r="CU380" i="21"/>
  <c r="CU275" i="21"/>
  <c r="CU485" i="21"/>
  <c r="CU377" i="21"/>
  <c r="CU272" i="21"/>
  <c r="CS147" i="21"/>
  <c r="CS229" i="21" s="1"/>
  <c r="CS42" i="21"/>
  <c r="CS124" i="21" s="1"/>
  <c r="CT54" i="21"/>
  <c r="CT544" i="21" l="1"/>
  <c r="CT439" i="21"/>
  <c r="CT334" i="21"/>
  <c r="CU94" i="23"/>
  <c r="CS547" i="21"/>
  <c r="CU96" i="23" s="1"/>
  <c r="CU97" i="23" s="1"/>
  <c r="CU82" i="23"/>
  <c r="CS442" i="21"/>
  <c r="CU84" i="23" s="1"/>
  <c r="CU85" i="23" s="1"/>
  <c r="CU70" i="23"/>
  <c r="CS337" i="21"/>
  <c r="CU72" i="23" s="1"/>
  <c r="CU73" i="23" s="1"/>
  <c r="CW68" i="23"/>
  <c r="CW80" i="23"/>
  <c r="CW92" i="23"/>
  <c r="CT48" i="23"/>
  <c r="CT49" i="23" s="1"/>
  <c r="CT44" i="23"/>
  <c r="CT56" i="23"/>
  <c r="CT60" i="23"/>
  <c r="CT61" i="23" s="1"/>
  <c r="CU81" i="23"/>
  <c r="CT176" i="21"/>
  <c r="CV58" i="23" s="1"/>
  <c r="CT281" i="21"/>
  <c r="CT386" i="21"/>
  <c r="CT491" i="21"/>
  <c r="CT162" i="21"/>
  <c r="CV57" i="23" s="1"/>
  <c r="CT550" i="21"/>
  <c r="CV99" i="23" s="1"/>
  <c r="CT477" i="21"/>
  <c r="CV465" i="21"/>
  <c r="CV501" i="21"/>
  <c r="CX95" i="23" s="1"/>
  <c r="CU488" i="21"/>
  <c r="CU474" i="21"/>
  <c r="G463" i="21"/>
  <c r="CT372" i="21"/>
  <c r="CV360" i="21"/>
  <c r="CV396" i="21"/>
  <c r="CX83" i="23" s="1"/>
  <c r="CU383" i="21"/>
  <c r="CU369" i="21"/>
  <c r="G358" i="21"/>
  <c r="CT340" i="21"/>
  <c r="CV75" i="23" s="1"/>
  <c r="CT267" i="21"/>
  <c r="CV255" i="21"/>
  <c r="CV291" i="21"/>
  <c r="CX71" i="23" s="1"/>
  <c r="CU278" i="21"/>
  <c r="CU264" i="21"/>
  <c r="G253" i="21"/>
  <c r="CS150" i="21"/>
  <c r="CS232" i="21" s="1"/>
  <c r="CT235" i="21"/>
  <c r="CV63" i="23" s="1"/>
  <c r="CV81" i="21"/>
  <c r="CX47" i="23" s="1"/>
  <c r="CV186" i="21"/>
  <c r="CX59" i="23" s="1"/>
  <c r="CU173" i="21"/>
  <c r="CU159" i="21"/>
  <c r="CT57" i="21"/>
  <c r="CV45" i="23" s="1"/>
  <c r="CT71" i="21"/>
  <c r="CV46" i="23" s="1"/>
  <c r="CS45" i="21"/>
  <c r="CS127" i="21" s="1"/>
  <c r="CU539" i="21"/>
  <c r="CW100" i="23" s="1"/>
  <c r="CU329" i="21"/>
  <c r="CW76" i="23" s="1"/>
  <c r="CU224" i="21"/>
  <c r="CW64" i="23" s="1"/>
  <c r="CU434" i="21"/>
  <c r="CW88" i="23" s="1"/>
  <c r="CV113" i="21"/>
  <c r="CV323" i="21"/>
  <c r="CV533" i="21"/>
  <c r="CV428" i="21"/>
  <c r="CV218" i="21"/>
  <c r="CU68" i="21"/>
  <c r="CV313" i="21"/>
  <c r="CV311" i="21"/>
  <c r="CV208" i="21"/>
  <c r="CV314" i="21"/>
  <c r="CV312" i="21"/>
  <c r="CV209" i="21"/>
  <c r="CV207" i="21"/>
  <c r="CV206" i="21"/>
  <c r="CV98" i="21"/>
  <c r="CV518" i="21"/>
  <c r="CV413" i="21"/>
  <c r="CV308" i="21"/>
  <c r="CU119" i="21"/>
  <c r="CW52" i="23" s="1"/>
  <c r="CV317" i="21"/>
  <c r="CV527" i="21"/>
  <c r="CV212" i="21"/>
  <c r="CV422" i="21"/>
  <c r="CV107" i="21"/>
  <c r="CV524" i="21"/>
  <c r="CV523" i="21"/>
  <c r="CV522" i="21"/>
  <c r="CV521" i="21"/>
  <c r="CV419" i="21"/>
  <c r="CV417" i="21"/>
  <c r="CV418" i="21"/>
  <c r="CV416" i="21"/>
  <c r="CU424" i="21"/>
  <c r="CU529" i="21"/>
  <c r="CU319" i="21"/>
  <c r="CU214" i="21"/>
  <c r="CU109" i="21"/>
  <c r="CU130" i="21" s="1"/>
  <c r="CW51" i="23" s="1"/>
  <c r="CV485" i="21"/>
  <c r="CV379" i="21"/>
  <c r="CV274" i="21"/>
  <c r="CV482" i="21"/>
  <c r="CV483" i="21"/>
  <c r="CV378" i="21"/>
  <c r="CV273" i="21"/>
  <c r="CV484" i="21"/>
  <c r="CV380" i="21"/>
  <c r="CV275" i="21"/>
  <c r="CV377" i="21"/>
  <c r="CV272" i="21"/>
  <c r="CT147" i="21"/>
  <c r="CT229" i="21" s="1"/>
  <c r="CT42" i="21"/>
  <c r="CT124" i="21" s="1"/>
  <c r="CU54" i="21"/>
  <c r="CU544" i="21" l="1"/>
  <c r="CU334" i="21"/>
  <c r="CU439" i="21"/>
  <c r="CV94" i="23"/>
  <c r="CT547" i="21"/>
  <c r="CV96" i="23" s="1"/>
  <c r="CV97" i="23" s="1"/>
  <c r="CV82" i="23"/>
  <c r="CT442" i="21"/>
  <c r="CV84" i="23" s="1"/>
  <c r="CV85" i="23" s="1"/>
  <c r="CV70" i="23"/>
  <c r="CT337" i="21"/>
  <c r="CV72" i="23" s="1"/>
  <c r="CV73" i="23" s="1"/>
  <c r="CX80" i="23"/>
  <c r="CX68" i="23"/>
  <c r="CX92" i="23"/>
  <c r="CU60" i="23"/>
  <c r="CU61" i="23" s="1"/>
  <c r="CU48" i="23"/>
  <c r="CU49" i="23" s="1"/>
  <c r="CU56" i="23"/>
  <c r="CV93" i="23"/>
  <c r="CV81" i="23"/>
  <c r="CV69" i="23"/>
  <c r="CU44" i="23"/>
  <c r="CU162" i="21"/>
  <c r="CW57" i="23" s="1"/>
  <c r="CU491" i="21"/>
  <c r="CU176" i="21"/>
  <c r="CW58" i="23" s="1"/>
  <c r="CU281" i="21"/>
  <c r="CU386" i="21"/>
  <c r="CU550" i="21"/>
  <c r="CW99" i="23" s="1"/>
  <c r="CU477" i="21"/>
  <c r="CW93" i="23" s="1"/>
  <c r="CV488" i="21"/>
  <c r="CW465" i="21"/>
  <c r="CW501" i="21"/>
  <c r="CY95" i="23" s="1"/>
  <c r="CV474" i="21"/>
  <c r="CU372" i="21"/>
  <c r="CU445" i="21"/>
  <c r="CW87" i="23" s="1"/>
  <c r="CW360" i="21"/>
  <c r="CW396" i="21"/>
  <c r="CY83" i="23" s="1"/>
  <c r="CV383" i="21"/>
  <c r="CV369" i="21"/>
  <c r="CU340" i="21"/>
  <c r="CW75" i="23" s="1"/>
  <c r="CU267" i="21"/>
  <c r="CW255" i="21"/>
  <c r="CW291" i="21"/>
  <c r="CY71" i="23" s="1"/>
  <c r="CV278" i="21"/>
  <c r="CV264" i="21"/>
  <c r="CU235" i="21"/>
  <c r="CW63" i="23" s="1"/>
  <c r="CT150" i="21"/>
  <c r="CT232" i="21" s="1"/>
  <c r="CW81" i="21"/>
  <c r="CY47" i="23" s="1"/>
  <c r="CW186" i="21"/>
  <c r="CY59" i="23" s="1"/>
  <c r="CV173" i="21"/>
  <c r="CV159" i="21"/>
  <c r="CU57" i="21"/>
  <c r="CW45" i="23" s="1"/>
  <c r="CU71" i="21"/>
  <c r="CW46" i="23" s="1"/>
  <c r="CT45" i="21"/>
  <c r="CT127" i="21" s="1"/>
  <c r="CV224" i="21"/>
  <c r="CX64" i="23" s="1"/>
  <c r="CV329" i="21"/>
  <c r="CX76" i="23" s="1"/>
  <c r="CV539" i="21"/>
  <c r="CX100" i="23" s="1"/>
  <c r="CV119" i="21"/>
  <c r="CX52" i="23" s="1"/>
  <c r="CV434" i="21"/>
  <c r="CX88" i="23" s="1"/>
  <c r="CW533" i="21"/>
  <c r="CW323" i="21"/>
  <c r="CW218" i="21"/>
  <c r="CW428" i="21"/>
  <c r="CW113" i="21"/>
  <c r="CW314" i="21"/>
  <c r="CW313" i="21"/>
  <c r="CW311" i="21"/>
  <c r="CW208" i="21"/>
  <c r="CW207" i="21"/>
  <c r="CW312" i="21"/>
  <c r="CW209" i="21"/>
  <c r="CW206" i="21"/>
  <c r="CV68" i="21"/>
  <c r="CW518" i="21"/>
  <c r="CW308" i="21"/>
  <c r="CW98" i="21"/>
  <c r="CW413" i="21"/>
  <c r="CW317" i="21"/>
  <c r="CW527" i="21"/>
  <c r="CW212" i="21"/>
  <c r="CW422" i="21"/>
  <c r="CW107" i="21"/>
  <c r="CW522" i="21"/>
  <c r="CW524" i="21"/>
  <c r="CW521" i="21"/>
  <c r="CW523" i="21"/>
  <c r="CW416" i="21"/>
  <c r="CW418" i="21"/>
  <c r="CW417" i="21"/>
  <c r="CW419" i="21"/>
  <c r="CV529" i="21"/>
  <c r="CV319" i="21"/>
  <c r="CV424" i="21"/>
  <c r="CV445" i="21" s="1"/>
  <c r="CX87" i="23" s="1"/>
  <c r="CV214" i="21"/>
  <c r="CV235" i="21" s="1"/>
  <c r="CX63" i="23" s="1"/>
  <c r="CV109" i="21"/>
  <c r="CV130" i="21" s="1"/>
  <c r="CX51" i="23" s="1"/>
  <c r="CW485" i="21"/>
  <c r="CW482" i="21"/>
  <c r="CW483" i="21"/>
  <c r="CW378" i="21"/>
  <c r="CW273" i="21"/>
  <c r="CW484" i="21"/>
  <c r="CW380" i="21"/>
  <c r="CW275" i="21"/>
  <c r="CW377" i="21"/>
  <c r="CW272" i="21"/>
  <c r="CW379" i="21"/>
  <c r="CW274" i="21"/>
  <c r="CU147" i="21"/>
  <c r="CU229" i="21" s="1"/>
  <c r="CU42" i="21"/>
  <c r="CU124" i="21" s="1"/>
  <c r="CV54" i="21"/>
  <c r="CV439" i="21" l="1"/>
  <c r="CV544" i="21"/>
  <c r="CV334" i="21"/>
  <c r="CW94" i="23"/>
  <c r="CU547" i="21"/>
  <c r="CW96" i="23" s="1"/>
  <c r="CW97" i="23" s="1"/>
  <c r="CW82" i="23"/>
  <c r="CU442" i="21"/>
  <c r="CW84" i="23" s="1"/>
  <c r="CW85" i="23" s="1"/>
  <c r="CW70" i="23"/>
  <c r="CU337" i="21"/>
  <c r="CW72" i="23" s="1"/>
  <c r="CW73" i="23" s="1"/>
  <c r="CY80" i="23"/>
  <c r="CY68" i="23"/>
  <c r="CY92" i="23"/>
  <c r="CV60" i="23"/>
  <c r="CV61" i="23" s="1"/>
  <c r="CW69" i="23"/>
  <c r="CW81" i="23"/>
  <c r="CV48" i="23"/>
  <c r="CV49" i="23" s="1"/>
  <c r="CV56" i="23"/>
  <c r="CV44" i="23"/>
  <c r="CV386" i="21"/>
  <c r="CV176" i="21"/>
  <c r="CX58" i="23" s="1"/>
  <c r="CV162" i="21"/>
  <c r="CX57" i="23" s="1"/>
  <c r="CV281" i="21"/>
  <c r="CV491" i="21"/>
  <c r="CV550" i="21"/>
  <c r="CX99" i="23" s="1"/>
  <c r="CV477" i="21"/>
  <c r="CX465" i="21"/>
  <c r="CX501" i="21"/>
  <c r="CZ95" i="23" s="1"/>
  <c r="CW488" i="21"/>
  <c r="CW474" i="21"/>
  <c r="CV372" i="21"/>
  <c r="CX360" i="21"/>
  <c r="CX396" i="21"/>
  <c r="CZ83" i="23" s="1"/>
  <c r="CW383" i="21"/>
  <c r="CW369" i="21"/>
  <c r="CV340" i="21"/>
  <c r="CX75" i="23" s="1"/>
  <c r="CV267" i="21"/>
  <c r="CX69" i="23" s="1"/>
  <c r="CX255" i="21"/>
  <c r="CX291" i="21"/>
  <c r="CZ71" i="23" s="1"/>
  <c r="CW278" i="21"/>
  <c r="CW264" i="21"/>
  <c r="CU150" i="21"/>
  <c r="CU232" i="21" s="1"/>
  <c r="CX81" i="21"/>
  <c r="CZ47" i="23" s="1"/>
  <c r="CX186" i="21"/>
  <c r="CZ59" i="23" s="1"/>
  <c r="CW173" i="21"/>
  <c r="CW159" i="21"/>
  <c r="CV71" i="21"/>
  <c r="CX46" i="23" s="1"/>
  <c r="CV57" i="21"/>
  <c r="CX45" i="23" s="1"/>
  <c r="CU45" i="21"/>
  <c r="CU127" i="21" s="1"/>
  <c r="CW119" i="21"/>
  <c r="CY52" i="23" s="1"/>
  <c r="CW539" i="21"/>
  <c r="CY100" i="23" s="1"/>
  <c r="CW329" i="21"/>
  <c r="CY76" i="23" s="1"/>
  <c r="CW434" i="21"/>
  <c r="CY88" i="23" s="1"/>
  <c r="CW224" i="21"/>
  <c r="CY64" i="23" s="1"/>
  <c r="CX533" i="21"/>
  <c r="CX323" i="21"/>
  <c r="CX428" i="21"/>
  <c r="CX218" i="21"/>
  <c r="CX113" i="21"/>
  <c r="CX314" i="21"/>
  <c r="CX313" i="21"/>
  <c r="CX208" i="21"/>
  <c r="CX207" i="21"/>
  <c r="CX312" i="21"/>
  <c r="CX311" i="21"/>
  <c r="CX206" i="21"/>
  <c r="CX209" i="21"/>
  <c r="CW68" i="21"/>
  <c r="CX413" i="21"/>
  <c r="CX518" i="21"/>
  <c r="CX308" i="21"/>
  <c r="CX98" i="21"/>
  <c r="CX317" i="21"/>
  <c r="CX527" i="21"/>
  <c r="CX212" i="21"/>
  <c r="CX422" i="21"/>
  <c r="CX107" i="21"/>
  <c r="CX524" i="21"/>
  <c r="CX522" i="21"/>
  <c r="CX521" i="21"/>
  <c r="CX523" i="21"/>
  <c r="CX419" i="21"/>
  <c r="CX418" i="21"/>
  <c r="CX416" i="21"/>
  <c r="CX417" i="21"/>
  <c r="CW529" i="21"/>
  <c r="CW319" i="21"/>
  <c r="CW340" i="21" s="1"/>
  <c r="CY75" i="23" s="1"/>
  <c r="CW424" i="21"/>
  <c r="CW445" i="21" s="1"/>
  <c r="CY87" i="23" s="1"/>
  <c r="CW214" i="21"/>
  <c r="CW109" i="21"/>
  <c r="CW130" i="21" s="1"/>
  <c r="CY51" i="23" s="1"/>
  <c r="CX483" i="21"/>
  <c r="CX485" i="21"/>
  <c r="CX378" i="21"/>
  <c r="CX273" i="21"/>
  <c r="CX482" i="21"/>
  <c r="CX484" i="21"/>
  <c r="CX380" i="21"/>
  <c r="CX275" i="21"/>
  <c r="CX377" i="21"/>
  <c r="CX272" i="21"/>
  <c r="CX379" i="21"/>
  <c r="CX274" i="21"/>
  <c r="CV147" i="21"/>
  <c r="CV229" i="21" s="1"/>
  <c r="CV42" i="21"/>
  <c r="CV124" i="21" s="1"/>
  <c r="CW54" i="21"/>
  <c r="CW544" i="21" l="1"/>
  <c r="CW439" i="21"/>
  <c r="CW334" i="21"/>
  <c r="CX82" i="23"/>
  <c r="CV442" i="21"/>
  <c r="CX94" i="23"/>
  <c r="CV547" i="21"/>
  <c r="CX96" i="23" s="1"/>
  <c r="CX97" i="23" s="1"/>
  <c r="CX70" i="23"/>
  <c r="CV337" i="21"/>
  <c r="CX72" i="23" s="1"/>
  <c r="CX73" i="23" s="1"/>
  <c r="CZ92" i="23"/>
  <c r="CZ80" i="23"/>
  <c r="CZ68" i="23"/>
  <c r="CX84" i="23"/>
  <c r="CX85" i="23" s="1"/>
  <c r="CW56" i="23"/>
  <c r="CW48" i="23"/>
  <c r="CW49" i="23" s="1"/>
  <c r="CW44" i="23"/>
  <c r="CW60" i="23"/>
  <c r="CW61" i="23" s="1"/>
  <c r="CX93" i="23"/>
  <c r="CX81" i="23"/>
  <c r="CW491" i="21"/>
  <c r="CW281" i="21"/>
  <c r="CW162" i="21"/>
  <c r="CY57" i="23" s="1"/>
  <c r="CW386" i="21"/>
  <c r="CW176" i="21"/>
  <c r="CY58" i="23" s="1"/>
  <c r="CW550" i="21"/>
  <c r="CY99" i="23" s="1"/>
  <c r="CW477" i="21"/>
  <c r="CY465" i="21"/>
  <c r="CY501" i="21"/>
  <c r="DA95" i="23" s="1"/>
  <c r="CX488" i="21"/>
  <c r="CX474" i="21"/>
  <c r="CW372" i="21"/>
  <c r="CY81" i="23" s="1"/>
  <c r="CY360" i="21"/>
  <c r="CY396" i="21"/>
  <c r="DA83" i="23" s="1"/>
  <c r="CX383" i="21"/>
  <c r="CX369" i="21"/>
  <c r="CW267" i="21"/>
  <c r="CY69" i="23" s="1"/>
  <c r="CY255" i="21"/>
  <c r="CY291" i="21"/>
  <c r="DA71" i="23" s="1"/>
  <c r="CX278" i="21"/>
  <c r="CX264" i="21"/>
  <c r="CV150" i="21"/>
  <c r="CV232" i="21" s="1"/>
  <c r="CW235" i="21"/>
  <c r="CY63" i="23" s="1"/>
  <c r="CY81" i="21"/>
  <c r="DA47" i="23" s="1"/>
  <c r="CY186" i="21"/>
  <c r="DA59" i="23" s="1"/>
  <c r="CX173" i="21"/>
  <c r="CX159" i="21"/>
  <c r="CW57" i="21"/>
  <c r="CY45" i="23" s="1"/>
  <c r="CW71" i="21"/>
  <c r="CY46" i="23" s="1"/>
  <c r="CV45" i="21"/>
  <c r="CV127" i="21" s="1"/>
  <c r="CX539" i="21"/>
  <c r="CZ100" i="23" s="1"/>
  <c r="CX119" i="21"/>
  <c r="CZ52" i="23" s="1"/>
  <c r="CX434" i="21"/>
  <c r="CZ88" i="23" s="1"/>
  <c r="CX329" i="21"/>
  <c r="CZ76" i="23" s="1"/>
  <c r="CX224" i="21"/>
  <c r="CZ64" i="23" s="1"/>
  <c r="CY428" i="21"/>
  <c r="CY113" i="21"/>
  <c r="CY218" i="21"/>
  <c r="CY533" i="21"/>
  <c r="CY323" i="21"/>
  <c r="CY314" i="21"/>
  <c r="CY207" i="21"/>
  <c r="CY312" i="21"/>
  <c r="CY209" i="21"/>
  <c r="CY313" i="21"/>
  <c r="CY311" i="21"/>
  <c r="CY208" i="21"/>
  <c r="CY206" i="21"/>
  <c r="CX68" i="21"/>
  <c r="CY98" i="21"/>
  <c r="CY518" i="21"/>
  <c r="CY308" i="21"/>
  <c r="CY413" i="21"/>
  <c r="CY212" i="21"/>
  <c r="CY422" i="21"/>
  <c r="CY107" i="21"/>
  <c r="CY527" i="21"/>
  <c r="CY317" i="21"/>
  <c r="CY522" i="21"/>
  <c r="CY524" i="21"/>
  <c r="CY521" i="21"/>
  <c r="CY523" i="21"/>
  <c r="CY419" i="21"/>
  <c r="CY418" i="21"/>
  <c r="CY416" i="21"/>
  <c r="CY417" i="21"/>
  <c r="CX529" i="21"/>
  <c r="CX319" i="21"/>
  <c r="CX424" i="21"/>
  <c r="CX445" i="21" s="1"/>
  <c r="CZ87" i="23" s="1"/>
  <c r="CX214" i="21"/>
  <c r="CX109" i="21"/>
  <c r="CX130" i="21" s="1"/>
  <c r="CZ51" i="23" s="1"/>
  <c r="CY485" i="21"/>
  <c r="CY483" i="21"/>
  <c r="CY484" i="21"/>
  <c r="CY380" i="21"/>
  <c r="CY275" i="21"/>
  <c r="CY377" i="21"/>
  <c r="CY272" i="21"/>
  <c r="CY378" i="21"/>
  <c r="CY273" i="21"/>
  <c r="CY379" i="21"/>
  <c r="CY274" i="21"/>
  <c r="CY482" i="21"/>
  <c r="CW147" i="21"/>
  <c r="CW229" i="21" s="1"/>
  <c r="CW42" i="21"/>
  <c r="CW124" i="21" s="1"/>
  <c r="CX54" i="21"/>
  <c r="CX544" i="21" l="1"/>
  <c r="CX439" i="21"/>
  <c r="CX334" i="21"/>
  <c r="CY82" i="23"/>
  <c r="CW442" i="21"/>
  <c r="CY84" i="23" s="1"/>
  <c r="CY85" i="23" s="1"/>
  <c r="CY94" i="23"/>
  <c r="CW547" i="21"/>
  <c r="CY96" i="23" s="1"/>
  <c r="CY97" i="23" s="1"/>
  <c r="CY70" i="23"/>
  <c r="CW337" i="21"/>
  <c r="CY72" i="23" s="1"/>
  <c r="CY73" i="23" s="1"/>
  <c r="DA92" i="23"/>
  <c r="DA80" i="23"/>
  <c r="DA68" i="23"/>
  <c r="CX48" i="23"/>
  <c r="CX49" i="23" s="1"/>
  <c r="CX60" i="23"/>
  <c r="CX61" i="23" s="1"/>
  <c r="CX44" i="23"/>
  <c r="CX56" i="23"/>
  <c r="CY93" i="23"/>
  <c r="CX386" i="21"/>
  <c r="CX176" i="21"/>
  <c r="CZ58" i="23" s="1"/>
  <c r="CX281" i="21"/>
  <c r="CX162" i="21"/>
  <c r="CZ57" i="23" s="1"/>
  <c r="CX491" i="21"/>
  <c r="CX550" i="21"/>
  <c r="CZ99" i="23" s="1"/>
  <c r="CX477" i="21"/>
  <c r="CZ93" i="23" s="1"/>
  <c r="CY488" i="21"/>
  <c r="CZ465" i="21"/>
  <c r="CZ501" i="21"/>
  <c r="DB95" i="23" s="1"/>
  <c r="CY474" i="21"/>
  <c r="CX372" i="21"/>
  <c r="CZ360" i="21"/>
  <c r="CZ396" i="21"/>
  <c r="DB83" i="23" s="1"/>
  <c r="CY383" i="21"/>
  <c r="CY369" i="21"/>
  <c r="CX267" i="21"/>
  <c r="CZ69" i="23" s="1"/>
  <c r="CX340" i="21"/>
  <c r="CZ75" i="23" s="1"/>
  <c r="CZ255" i="21"/>
  <c r="CZ291" i="21"/>
  <c r="DB71" i="23" s="1"/>
  <c r="CY278" i="21"/>
  <c r="CY264" i="21"/>
  <c r="CW150" i="21"/>
  <c r="CW232" i="21" s="1"/>
  <c r="CX235" i="21"/>
  <c r="CZ63" i="23" s="1"/>
  <c r="CZ81" i="21"/>
  <c r="DB47" i="23" s="1"/>
  <c r="CZ186" i="21"/>
  <c r="DB59" i="23" s="1"/>
  <c r="CY173" i="21"/>
  <c r="CY159" i="21"/>
  <c r="CX71" i="21"/>
  <c r="CZ46" i="23" s="1"/>
  <c r="CX57" i="21"/>
  <c r="CZ45" i="23" s="1"/>
  <c r="CW45" i="21"/>
  <c r="CW127" i="21" s="1"/>
  <c r="CY329" i="21"/>
  <c r="DA76" i="23" s="1"/>
  <c r="CY224" i="21"/>
  <c r="DA64" i="23" s="1"/>
  <c r="CY434" i="21"/>
  <c r="DA88" i="23" s="1"/>
  <c r="CY119" i="21"/>
  <c r="DA52" i="23" s="1"/>
  <c r="CY539" i="21"/>
  <c r="DA100" i="23" s="1"/>
  <c r="CZ218" i="21"/>
  <c r="CZ323" i="21"/>
  <c r="CZ533" i="21"/>
  <c r="CZ113" i="21"/>
  <c r="CZ428" i="21"/>
  <c r="CZ313" i="21"/>
  <c r="CZ207" i="21"/>
  <c r="CZ312" i="21"/>
  <c r="CZ209" i="21"/>
  <c r="CZ314" i="21"/>
  <c r="CZ208" i="21"/>
  <c r="CZ206" i="21"/>
  <c r="CZ311" i="21"/>
  <c r="CY68" i="21"/>
  <c r="CZ98" i="21"/>
  <c r="CZ518" i="21"/>
  <c r="CZ413" i="21"/>
  <c r="CZ308" i="21"/>
  <c r="CZ212" i="21"/>
  <c r="CZ422" i="21"/>
  <c r="CZ107" i="21"/>
  <c r="CZ317" i="21"/>
  <c r="CZ527" i="21"/>
  <c r="CZ524" i="21"/>
  <c r="CZ521" i="21"/>
  <c r="CZ522" i="21"/>
  <c r="CZ523" i="21"/>
  <c r="CZ418" i="21"/>
  <c r="CZ416" i="21"/>
  <c r="CZ419" i="21"/>
  <c r="CZ417" i="21"/>
  <c r="CY424" i="21"/>
  <c r="CY529" i="21"/>
  <c r="CY319" i="21"/>
  <c r="CY214" i="21"/>
  <c r="CY109" i="21"/>
  <c r="CY130" i="21" s="1"/>
  <c r="DA51" i="23" s="1"/>
  <c r="CZ485" i="21"/>
  <c r="CZ484" i="21"/>
  <c r="CZ380" i="21"/>
  <c r="CZ275" i="21"/>
  <c r="CZ377" i="21"/>
  <c r="CZ272" i="21"/>
  <c r="CZ379" i="21"/>
  <c r="CZ274" i="21"/>
  <c r="CZ483" i="21"/>
  <c r="CZ482" i="21"/>
  <c r="CZ378" i="21"/>
  <c r="CZ273" i="21"/>
  <c r="CX147" i="21"/>
  <c r="CX229" i="21" s="1"/>
  <c r="CX42" i="21"/>
  <c r="CX124" i="21" s="1"/>
  <c r="CY54" i="21"/>
  <c r="CY439" i="21" l="1"/>
  <c r="CY544" i="21"/>
  <c r="CY334" i="21"/>
  <c r="CZ70" i="23"/>
  <c r="CX337" i="21"/>
  <c r="CZ72" i="23" s="1"/>
  <c r="CZ73" i="23" s="1"/>
  <c r="CZ82" i="23"/>
  <c r="CX442" i="21"/>
  <c r="CZ84" i="23" s="1"/>
  <c r="CZ85" i="23" s="1"/>
  <c r="CZ94" i="23"/>
  <c r="CX547" i="21"/>
  <c r="CZ96" i="23" s="1"/>
  <c r="CZ97" i="23" s="1"/>
  <c r="DB92" i="23"/>
  <c r="DB80" i="23"/>
  <c r="DB68" i="23"/>
  <c r="CY60" i="23"/>
  <c r="CY61" i="23" s="1"/>
  <c r="CY48" i="23"/>
  <c r="CY49" i="23" s="1"/>
  <c r="CZ81" i="23"/>
  <c r="CY56" i="23"/>
  <c r="CY44" i="23"/>
  <c r="CY386" i="21"/>
  <c r="CY491" i="21"/>
  <c r="CY162" i="21"/>
  <c r="DA57" i="23" s="1"/>
  <c r="CY281" i="21"/>
  <c r="CY176" i="21"/>
  <c r="DA58" i="23" s="1"/>
  <c r="CY550" i="21"/>
  <c r="DA99" i="23" s="1"/>
  <c r="CY477" i="21"/>
  <c r="DA93" i="23" s="1"/>
  <c r="DA465" i="21"/>
  <c r="DA501" i="21"/>
  <c r="DC95" i="23" s="1"/>
  <c r="CZ488" i="21"/>
  <c r="CZ474" i="21"/>
  <c r="CY372" i="21"/>
  <c r="DA81" i="23" s="1"/>
  <c r="CY445" i="21"/>
  <c r="DA87" i="23" s="1"/>
  <c r="CZ383" i="21"/>
  <c r="DA360" i="21"/>
  <c r="DA396" i="21"/>
  <c r="DC83" i="23" s="1"/>
  <c r="CZ369" i="21"/>
  <c r="CY340" i="21"/>
  <c r="DA75" i="23" s="1"/>
  <c r="CY267" i="21"/>
  <c r="DA69" i="23" s="1"/>
  <c r="DA255" i="21"/>
  <c r="DA291" i="21"/>
  <c r="DC71" i="23" s="1"/>
  <c r="CZ278" i="21"/>
  <c r="CZ264" i="21"/>
  <c r="CY235" i="21"/>
  <c r="DA63" i="23" s="1"/>
  <c r="CX150" i="21"/>
  <c r="CX232" i="21" s="1"/>
  <c r="CZ173" i="21"/>
  <c r="DA81" i="21"/>
  <c r="DC47" i="23" s="1"/>
  <c r="DA186" i="21"/>
  <c r="DC59" i="23" s="1"/>
  <c r="CZ159" i="21"/>
  <c r="CY71" i="21"/>
  <c r="DA46" i="23" s="1"/>
  <c r="CY57" i="21"/>
  <c r="DA45" i="23" s="1"/>
  <c r="CX45" i="21"/>
  <c r="CX127" i="21" s="1"/>
  <c r="CZ539" i="21"/>
  <c r="DB100" i="23" s="1"/>
  <c r="CZ119" i="21"/>
  <c r="DB52" i="23" s="1"/>
  <c r="CZ329" i="21"/>
  <c r="DB76" i="23" s="1"/>
  <c r="CZ434" i="21"/>
  <c r="DB88" i="23" s="1"/>
  <c r="DB533" i="21"/>
  <c r="DB323" i="21"/>
  <c r="DB428" i="21"/>
  <c r="DB218" i="21"/>
  <c r="DB113" i="21"/>
  <c r="DA113" i="21"/>
  <c r="DA533" i="21"/>
  <c r="DA428" i="21"/>
  <c r="DA218" i="21"/>
  <c r="DA323" i="21"/>
  <c r="DA314" i="21"/>
  <c r="DA313" i="21"/>
  <c r="DA207" i="21"/>
  <c r="DA312" i="21"/>
  <c r="DA209" i="21"/>
  <c r="DA311" i="21"/>
  <c r="DA206" i="21"/>
  <c r="DA208" i="21"/>
  <c r="CZ68" i="21"/>
  <c r="DA413" i="21"/>
  <c r="DA98" i="21"/>
  <c r="DA308" i="21"/>
  <c r="DA518" i="21"/>
  <c r="CZ224" i="21"/>
  <c r="DB64" i="23" s="1"/>
  <c r="DA212" i="21"/>
  <c r="DA422" i="21"/>
  <c r="DA107" i="21"/>
  <c r="DA317" i="21"/>
  <c r="DA527" i="21"/>
  <c r="DA524" i="21"/>
  <c r="DA523" i="21"/>
  <c r="DA521" i="21"/>
  <c r="DA522" i="21"/>
  <c r="DA419" i="21"/>
  <c r="DA418" i="21"/>
  <c r="DA416" i="21"/>
  <c r="DA417" i="21"/>
  <c r="CZ529" i="21"/>
  <c r="CZ319" i="21"/>
  <c r="CZ424" i="21"/>
  <c r="CZ214" i="21"/>
  <c r="CZ109" i="21"/>
  <c r="CZ130" i="21" s="1"/>
  <c r="DB51" i="23" s="1"/>
  <c r="DA482" i="21"/>
  <c r="DA377" i="21"/>
  <c r="DA272" i="21"/>
  <c r="DA379" i="21"/>
  <c r="DA274" i="21"/>
  <c r="DA484" i="21"/>
  <c r="DA485" i="21"/>
  <c r="DA378" i="21"/>
  <c r="DA273" i="21"/>
  <c r="DA380" i="21"/>
  <c r="DA483" i="21"/>
  <c r="DA275" i="21"/>
  <c r="CY147" i="21"/>
  <c r="CY229" i="21" s="1"/>
  <c r="CY42" i="21"/>
  <c r="CY124" i="21" s="1"/>
  <c r="CZ54" i="21"/>
  <c r="CZ544" i="21" l="1"/>
  <c r="CZ334" i="21"/>
  <c r="CZ439" i="21"/>
  <c r="DA70" i="23"/>
  <c r="CY337" i="21"/>
  <c r="DA72" i="23" s="1"/>
  <c r="DA73" i="23" s="1"/>
  <c r="DA94" i="23"/>
  <c r="CY547" i="21"/>
  <c r="DA96" i="23" s="1"/>
  <c r="DA97" i="23" s="1"/>
  <c r="DA82" i="23"/>
  <c r="CY442" i="21"/>
  <c r="DA84" i="23" s="1"/>
  <c r="DA85" i="23" s="1"/>
  <c r="DC92" i="23"/>
  <c r="DC80" i="23"/>
  <c r="DC68" i="23"/>
  <c r="CZ60" i="23"/>
  <c r="CZ61" i="23" s="1"/>
  <c r="CZ48" i="23"/>
  <c r="CZ49" i="23" s="1"/>
  <c r="CZ44" i="23"/>
  <c r="CZ56" i="23"/>
  <c r="CZ162" i="21"/>
  <c r="DB57" i="23" s="1"/>
  <c r="CZ281" i="21"/>
  <c r="CZ176" i="21"/>
  <c r="DB58" i="23" s="1"/>
  <c r="CZ386" i="21"/>
  <c r="CZ491" i="21"/>
  <c r="CZ550" i="21"/>
  <c r="DB99" i="23" s="1"/>
  <c r="CZ477" i="21"/>
  <c r="DB93" i="23" s="1"/>
  <c r="DB465" i="21"/>
  <c r="DB501" i="21"/>
  <c r="DA488" i="21"/>
  <c r="DA474" i="21"/>
  <c r="CZ445" i="21"/>
  <c r="DB87" i="23" s="1"/>
  <c r="CZ372" i="21"/>
  <c r="DB360" i="21"/>
  <c r="DB396" i="21"/>
  <c r="DA383" i="21"/>
  <c r="DA369" i="21"/>
  <c r="CZ340" i="21"/>
  <c r="DB75" i="23" s="1"/>
  <c r="CZ267" i="21"/>
  <c r="DB255" i="21"/>
  <c r="DB291" i="21"/>
  <c r="DA278" i="21"/>
  <c r="DA264" i="21"/>
  <c r="CZ235" i="21"/>
  <c r="DB63" i="23" s="1"/>
  <c r="CY150" i="21"/>
  <c r="CY232" i="21" s="1"/>
  <c r="DB81" i="21"/>
  <c r="DB186" i="21"/>
  <c r="DA159" i="21"/>
  <c r="DA173" i="21"/>
  <c r="CZ71" i="21"/>
  <c r="DB46" i="23" s="1"/>
  <c r="CZ57" i="21"/>
  <c r="DB45" i="23" s="1"/>
  <c r="CY45" i="21"/>
  <c r="CY127" i="21" s="1"/>
  <c r="DA119" i="21"/>
  <c r="DC52" i="23" s="1"/>
  <c r="DA539" i="21"/>
  <c r="DC100" i="23" s="1"/>
  <c r="DA434" i="21"/>
  <c r="DC88" i="23" s="1"/>
  <c r="DA329" i="21"/>
  <c r="DC76" i="23" s="1"/>
  <c r="DA224" i="21"/>
  <c r="DC64" i="23" s="1"/>
  <c r="DB313" i="21"/>
  <c r="DB314" i="21"/>
  <c r="DB312" i="21"/>
  <c r="DB209" i="21"/>
  <c r="DB311" i="21"/>
  <c r="DB208" i="21"/>
  <c r="DB207" i="21"/>
  <c r="DB206" i="21"/>
  <c r="DA68" i="21"/>
  <c r="DB308" i="21"/>
  <c r="DB518" i="21"/>
  <c r="DB98" i="21"/>
  <c r="DB413" i="21"/>
  <c r="DB212" i="21"/>
  <c r="DB422" i="21"/>
  <c r="DB107" i="21"/>
  <c r="DB317" i="21"/>
  <c r="DB527" i="21"/>
  <c r="DB524" i="21"/>
  <c r="DB521" i="21"/>
  <c r="DB523" i="21"/>
  <c r="DB522" i="21"/>
  <c r="DB417" i="21"/>
  <c r="DB419" i="21"/>
  <c r="DB418" i="21"/>
  <c r="DB416" i="21"/>
  <c r="DA529" i="21"/>
  <c r="DA424" i="21"/>
  <c r="DA319" i="21"/>
  <c r="DA214" i="21"/>
  <c r="DA109" i="21"/>
  <c r="DA130" i="21" s="1"/>
  <c r="DC51" i="23" s="1"/>
  <c r="DB379" i="21"/>
  <c r="DB274" i="21"/>
  <c r="DB272" i="21"/>
  <c r="DB485" i="21"/>
  <c r="DB482" i="21"/>
  <c r="DB378" i="21"/>
  <c r="DB273" i="21"/>
  <c r="DB483" i="21"/>
  <c r="DB484" i="21"/>
  <c r="DB380" i="21"/>
  <c r="DB275" i="21"/>
  <c r="DB377" i="21"/>
  <c r="CZ147" i="21"/>
  <c r="CZ229" i="21" s="1"/>
  <c r="CZ42" i="21"/>
  <c r="CZ124" i="21" s="1"/>
  <c r="DA54" i="21"/>
  <c r="DA334" i="21" l="1"/>
  <c r="DA544" i="21"/>
  <c r="DA439" i="21"/>
  <c r="DB82" i="23"/>
  <c r="CZ442" i="21"/>
  <c r="DB84" i="23" s="1"/>
  <c r="DB85" i="23" s="1"/>
  <c r="DB70" i="23"/>
  <c r="CZ337" i="21"/>
  <c r="DB72" i="23" s="1"/>
  <c r="DB73" i="23" s="1"/>
  <c r="DB94" i="23"/>
  <c r="CZ547" i="21"/>
  <c r="DB96" i="23" s="1"/>
  <c r="DB97" i="23" s="1"/>
  <c r="DD92" i="23"/>
  <c r="DD80" i="23"/>
  <c r="DD68" i="23"/>
  <c r="G82" i="21"/>
  <c r="I20" i="23" s="1"/>
  <c r="DD47" i="23"/>
  <c r="DA44" i="23"/>
  <c r="DA60" i="23"/>
  <c r="DA61" i="23" s="1"/>
  <c r="G502" i="21"/>
  <c r="M20" i="23" s="1"/>
  <c r="DD95" i="23"/>
  <c r="G397" i="21"/>
  <c r="L20" i="23" s="1"/>
  <c r="DD83" i="23"/>
  <c r="DA56" i="23"/>
  <c r="G292" i="21"/>
  <c r="K20" i="23" s="1"/>
  <c r="DD71" i="23"/>
  <c r="DB69" i="23"/>
  <c r="DA48" i="23"/>
  <c r="DA49" i="23" s="1"/>
  <c r="G187" i="21"/>
  <c r="J20" i="23" s="1"/>
  <c r="DD59" i="23"/>
  <c r="DB81" i="23"/>
  <c r="DA176" i="21"/>
  <c r="DC58" i="23" s="1"/>
  <c r="DA281" i="21"/>
  <c r="DA162" i="21"/>
  <c r="DC57" i="23" s="1"/>
  <c r="DA491" i="21"/>
  <c r="DA386" i="21"/>
  <c r="G466" i="21"/>
  <c r="M17" i="23" s="1"/>
  <c r="DA550" i="21"/>
  <c r="DC99" i="23" s="1"/>
  <c r="DA477" i="21"/>
  <c r="DC93" i="23" s="1"/>
  <c r="DB488" i="21"/>
  <c r="DB474" i="21"/>
  <c r="G361" i="21"/>
  <c r="L17" i="23" s="1"/>
  <c r="DA445" i="21"/>
  <c r="DC87" i="23" s="1"/>
  <c r="DA372" i="21"/>
  <c r="DB383" i="21"/>
  <c r="DB369" i="21"/>
  <c r="G256" i="21"/>
  <c r="K17" i="23" s="1"/>
  <c r="DA340" i="21"/>
  <c r="DC75" i="23" s="1"/>
  <c r="DA267" i="21"/>
  <c r="DC69" i="23" s="1"/>
  <c r="DB278" i="21"/>
  <c r="DB264" i="21"/>
  <c r="CZ150" i="21"/>
  <c r="CZ232" i="21" s="1"/>
  <c r="DA235" i="21"/>
  <c r="DC63" i="23" s="1"/>
  <c r="DB173" i="21"/>
  <c r="DB159" i="21"/>
  <c r="DA71" i="21"/>
  <c r="DC46" i="23" s="1"/>
  <c r="DA57" i="21"/>
  <c r="DC45" i="23" s="1"/>
  <c r="CZ45" i="21"/>
  <c r="CZ127" i="21" s="1"/>
  <c r="DB329" i="21"/>
  <c r="DB539" i="21"/>
  <c r="DB224" i="21"/>
  <c r="DB434" i="21"/>
  <c r="D68" i="24" a="1"/>
  <c r="D68" i="24" s="1"/>
  <c r="D34" i="24" a="1"/>
  <c r="D34" i="24" s="1"/>
  <c r="D76" i="24" a="1"/>
  <c r="D76" i="24" s="1"/>
  <c r="D64" i="24" a="1"/>
  <c r="D64" i="24" s="1"/>
  <c r="D58" i="24" a="1"/>
  <c r="D58" i="24" s="1"/>
  <c r="D72" i="24" a="1"/>
  <c r="D72" i="24" s="1"/>
  <c r="D42" i="24" a="1"/>
  <c r="D42" i="24" s="1"/>
  <c r="D30" i="24" a="1"/>
  <c r="D30" i="24" s="1"/>
  <c r="D38" i="24" a="1"/>
  <c r="D38" i="24" s="1"/>
  <c r="D26" i="24" a="1"/>
  <c r="D60" i="24" a="1"/>
  <c r="DB68" i="21"/>
  <c r="DB119" i="21"/>
  <c r="DB529" i="21"/>
  <c r="DB550" i="21" s="1"/>
  <c r="DB424" i="21"/>
  <c r="DB445" i="21" s="1"/>
  <c r="DB319" i="21"/>
  <c r="DB340" i="21" s="1"/>
  <c r="DD75" i="23" s="1"/>
  <c r="DB214" i="21"/>
  <c r="DB109" i="21"/>
  <c r="DA147" i="21"/>
  <c r="DA229" i="21" s="1"/>
  <c r="DA42" i="21"/>
  <c r="DA124" i="21" s="1"/>
  <c r="DB54" i="21"/>
  <c r="S44" i="24" l="1"/>
  <c r="S97" i="24" s="1"/>
  <c r="Q43" i="24"/>
  <c r="P40" i="24"/>
  <c r="P96" i="24" s="1"/>
  <c r="V39" i="24"/>
  <c r="U36" i="24"/>
  <c r="U95" i="24" s="1"/>
  <c r="S35" i="24"/>
  <c r="R32" i="24"/>
  <c r="R94" i="24" s="1"/>
  <c r="P31" i="24"/>
  <c r="S28" i="24"/>
  <c r="S93" i="24" s="1"/>
  <c r="Q27" i="24"/>
  <c r="W27" i="24"/>
  <c r="O27" i="24"/>
  <c r="V36" i="24"/>
  <c r="V95" i="24" s="1"/>
  <c r="R44" i="24"/>
  <c r="R97" i="24" s="1"/>
  <c r="P43" i="24"/>
  <c r="W40" i="24"/>
  <c r="W96" i="24" s="1"/>
  <c r="O40" i="24"/>
  <c r="O96" i="24" s="1"/>
  <c r="U39" i="24"/>
  <c r="T36" i="24"/>
  <c r="T95" i="24" s="1"/>
  <c r="R35" i="24"/>
  <c r="Q32" i="24"/>
  <c r="Q94" i="24" s="1"/>
  <c r="W31" i="24"/>
  <c r="O31" i="24"/>
  <c r="R28" i="24"/>
  <c r="R93" i="24" s="1"/>
  <c r="P27" i="24"/>
  <c r="Q28" i="24"/>
  <c r="Q93" i="24" s="1"/>
  <c r="W39" i="24"/>
  <c r="T28" i="24"/>
  <c r="T93" i="24" s="1"/>
  <c r="R27" i="24"/>
  <c r="Q44" i="24"/>
  <c r="Q97" i="24" s="1"/>
  <c r="W43" i="24"/>
  <c r="O43" i="24"/>
  <c r="V40" i="24"/>
  <c r="V96" i="24" s="1"/>
  <c r="T39" i="24"/>
  <c r="S36" i="24"/>
  <c r="S95" i="24" s="1"/>
  <c r="Q35" i="24"/>
  <c r="P32" i="24"/>
  <c r="P94" i="24" s="1"/>
  <c r="V31" i="24"/>
  <c r="T35" i="24"/>
  <c r="P44" i="24"/>
  <c r="P97" i="24" s="1"/>
  <c r="V43" i="24"/>
  <c r="U40" i="24"/>
  <c r="U96" i="24" s="1"/>
  <c r="S39" i="24"/>
  <c r="R36" i="24"/>
  <c r="R95" i="24" s="1"/>
  <c r="P35" i="24"/>
  <c r="W32" i="24"/>
  <c r="W94" i="24" s="1"/>
  <c r="O32" i="24"/>
  <c r="O94" i="24" s="1"/>
  <c r="U31" i="24"/>
  <c r="P28" i="24"/>
  <c r="P93" i="24" s="1"/>
  <c r="V27" i="24"/>
  <c r="R43" i="24"/>
  <c r="W44" i="24"/>
  <c r="W97" i="24" s="1"/>
  <c r="O44" i="24"/>
  <c r="O97" i="24" s="1"/>
  <c r="U43" i="24"/>
  <c r="T40" i="24"/>
  <c r="T96" i="24" s="1"/>
  <c r="R39" i="24"/>
  <c r="Q36" i="24"/>
  <c r="Q95" i="24" s="1"/>
  <c r="W35" i="24"/>
  <c r="O35" i="24"/>
  <c r="V32" i="24"/>
  <c r="V94" i="24" s="1"/>
  <c r="T31" i="24"/>
  <c r="W28" i="24"/>
  <c r="W93" i="24" s="1"/>
  <c r="O28" i="24"/>
  <c r="O93" i="24" s="1"/>
  <c r="U27" i="24"/>
  <c r="T27" i="24"/>
  <c r="Q40" i="24"/>
  <c r="Q96" i="24" s="1"/>
  <c r="O39" i="24"/>
  <c r="S32" i="24"/>
  <c r="S94" i="24" s="1"/>
  <c r="V44" i="24"/>
  <c r="V97" i="24" s="1"/>
  <c r="T43" i="24"/>
  <c r="S40" i="24"/>
  <c r="S96" i="24" s="1"/>
  <c r="Q39" i="24"/>
  <c r="P36" i="24"/>
  <c r="P95" i="24" s="1"/>
  <c r="V35" i="24"/>
  <c r="U32" i="24"/>
  <c r="U94" i="24" s="1"/>
  <c r="S31" i="24"/>
  <c r="V28" i="24"/>
  <c r="V93" i="24" s="1"/>
  <c r="Q31" i="24"/>
  <c r="U44" i="24"/>
  <c r="U97" i="24" s="1"/>
  <c r="S43" i="24"/>
  <c r="R40" i="24"/>
  <c r="R96" i="24" s="1"/>
  <c r="P39" i="24"/>
  <c r="W36" i="24"/>
  <c r="W95" i="24" s="1"/>
  <c r="O36" i="24"/>
  <c r="O95" i="24" s="1"/>
  <c r="U35" i="24"/>
  <c r="T32" i="24"/>
  <c r="T94" i="24" s="1"/>
  <c r="R31" i="24"/>
  <c r="U28" i="24"/>
  <c r="U93" i="24" s="1"/>
  <c r="S27" i="24"/>
  <c r="T44" i="24"/>
  <c r="T97" i="24" s="1"/>
  <c r="W77" i="24"/>
  <c r="O77" i="24"/>
  <c r="S73" i="24"/>
  <c r="P69" i="24"/>
  <c r="T65" i="24"/>
  <c r="P61" i="24"/>
  <c r="V77" i="24"/>
  <c r="R73" i="24"/>
  <c r="W69" i="24"/>
  <c r="O69" i="24"/>
  <c r="S65" i="24"/>
  <c r="W61" i="24"/>
  <c r="O61" i="24"/>
  <c r="U65" i="24"/>
  <c r="W66" i="24" s="1"/>
  <c r="W101" i="24" s="1"/>
  <c r="U77" i="24"/>
  <c r="Q73" i="24"/>
  <c r="S70" i="24"/>
  <c r="S102" i="24" s="1"/>
  <c r="V69" i="24"/>
  <c r="R65" i="24"/>
  <c r="V61" i="24"/>
  <c r="T73" i="24"/>
  <c r="T77" i="24"/>
  <c r="P73" i="24"/>
  <c r="U69" i="24"/>
  <c r="Q65" i="24"/>
  <c r="U61" i="24"/>
  <c r="S77" i="24"/>
  <c r="W73" i="24"/>
  <c r="O73" i="24"/>
  <c r="V74" i="24" s="1"/>
  <c r="V103" i="24" s="1"/>
  <c r="T69" i="24"/>
  <c r="P65" i="24"/>
  <c r="T61" i="24"/>
  <c r="Q61" i="24"/>
  <c r="S62" i="24" s="1"/>
  <c r="S100" i="24" s="1"/>
  <c r="R77" i="24"/>
  <c r="V73" i="24"/>
  <c r="S69" i="24"/>
  <c r="W65" i="24"/>
  <c r="O65" i="24"/>
  <c r="V66" i="24" s="1"/>
  <c r="V101" i="24" s="1"/>
  <c r="S61" i="24"/>
  <c r="P77" i="24"/>
  <c r="Q77" i="24"/>
  <c r="U78" i="24" s="1"/>
  <c r="U104" i="24" s="1"/>
  <c r="U73" i="24"/>
  <c r="W74" i="24" s="1"/>
  <c r="W103" i="24" s="1"/>
  <c r="R69" i="24"/>
  <c r="V65" i="24"/>
  <c r="R61" i="24"/>
  <c r="Q69" i="24"/>
  <c r="U70" i="24" s="1"/>
  <c r="U102" i="24" s="1"/>
  <c r="S78" i="24"/>
  <c r="S104" i="24" s="1"/>
  <c r="V62" i="24"/>
  <c r="V100" i="24" s="1"/>
  <c r="S66" i="24"/>
  <c r="S101" i="24" s="1"/>
  <c r="T74" i="24"/>
  <c r="T103" i="24" s="1"/>
  <c r="T62" i="24"/>
  <c r="T100" i="24" s="1"/>
  <c r="V70" i="24"/>
  <c r="V102" i="24" s="1"/>
  <c r="W70" i="24"/>
  <c r="W102" i="24" s="1"/>
  <c r="U66" i="24"/>
  <c r="U101" i="24" s="1"/>
  <c r="T70" i="24"/>
  <c r="T102" i="24" s="1"/>
  <c r="S74" i="24"/>
  <c r="S103" i="24" s="1"/>
  <c r="V78" i="24"/>
  <c r="V104" i="24" s="1"/>
  <c r="U74" i="24"/>
  <c r="U103" i="24" s="1"/>
  <c r="T78" i="24"/>
  <c r="T104" i="24" s="1"/>
  <c r="U62" i="24"/>
  <c r="U100" i="24" s="1"/>
  <c r="W78" i="24"/>
  <c r="W104" i="24" s="1"/>
  <c r="W62" i="24"/>
  <c r="W100" i="24" s="1"/>
  <c r="T66" i="24"/>
  <c r="T101" i="24" s="1"/>
  <c r="DB439" i="21"/>
  <c r="G440" i="21" s="1"/>
  <c r="DB544" i="21"/>
  <c r="G545" i="21" s="1"/>
  <c r="DB334" i="21"/>
  <c r="G335" i="21" s="1"/>
  <c r="DC82" i="23"/>
  <c r="DA442" i="21"/>
  <c r="DC84" i="23" s="1"/>
  <c r="DC85" i="23" s="1"/>
  <c r="DC94" i="23"/>
  <c r="DA547" i="21"/>
  <c r="DC96" i="23" s="1"/>
  <c r="DC97" i="23" s="1"/>
  <c r="DC70" i="23"/>
  <c r="DA337" i="21"/>
  <c r="DC72" i="23" s="1"/>
  <c r="DC73" i="23" s="1"/>
  <c r="DB235" i="21"/>
  <c r="DD63" i="23" s="1"/>
  <c r="N65" i="24"/>
  <c r="N73" i="24"/>
  <c r="N61" i="24"/>
  <c r="N77" i="24"/>
  <c r="N69" i="24"/>
  <c r="N27" i="24"/>
  <c r="N28" i="24"/>
  <c r="N93" i="24" s="1"/>
  <c r="N43" i="24"/>
  <c r="N31" i="24"/>
  <c r="N40" i="24"/>
  <c r="N96" i="24" s="1"/>
  <c r="N35" i="24"/>
  <c r="N32" i="24"/>
  <c r="N94" i="24" s="1"/>
  <c r="N39" i="24"/>
  <c r="N36" i="24"/>
  <c r="N95" i="24" s="1"/>
  <c r="N44" i="24"/>
  <c r="N97" i="24" s="1"/>
  <c r="M69" i="24"/>
  <c r="M77" i="24"/>
  <c r="M73" i="24"/>
  <c r="M65" i="24"/>
  <c r="M61" i="24"/>
  <c r="M43" i="24"/>
  <c r="M35" i="24"/>
  <c r="M39" i="24"/>
  <c r="M40" i="24"/>
  <c r="M96" i="24" s="1"/>
  <c r="M36" i="24"/>
  <c r="M95" i="24" s="1"/>
  <c r="M44" i="24"/>
  <c r="M97" i="24" s="1"/>
  <c r="M28" i="24"/>
  <c r="M93" i="24" s="1"/>
  <c r="M27" i="24"/>
  <c r="M31" i="24"/>
  <c r="M32" i="24"/>
  <c r="M94" i="24" s="1"/>
  <c r="DC81" i="23"/>
  <c r="DB48" i="23"/>
  <c r="DB49" i="23" s="1"/>
  <c r="DB44" i="23"/>
  <c r="DB60" i="23"/>
  <c r="DB61" i="23" s="1"/>
  <c r="DB56" i="23"/>
  <c r="D60" i="24"/>
  <c r="K77" i="24"/>
  <c r="K73" i="24"/>
  <c r="K69" i="24"/>
  <c r="K65" i="24"/>
  <c r="K61" i="24"/>
  <c r="J77" i="24"/>
  <c r="J73" i="24"/>
  <c r="J69" i="24"/>
  <c r="J65" i="24"/>
  <c r="J61" i="24"/>
  <c r="I77" i="24"/>
  <c r="I73" i="24"/>
  <c r="I69" i="24"/>
  <c r="I65" i="24"/>
  <c r="I61" i="24"/>
  <c r="H77" i="24"/>
  <c r="H73" i="24"/>
  <c r="H69" i="24"/>
  <c r="H65" i="24"/>
  <c r="H61" i="24"/>
  <c r="G77" i="24"/>
  <c r="G73" i="24"/>
  <c r="G69" i="24"/>
  <c r="G65" i="24"/>
  <c r="G61" i="24"/>
  <c r="F77" i="24"/>
  <c r="F73" i="24"/>
  <c r="F69" i="24"/>
  <c r="F65" i="24"/>
  <c r="F61" i="24"/>
  <c r="E77" i="24"/>
  <c r="E73" i="24"/>
  <c r="E69" i="24"/>
  <c r="E65" i="24"/>
  <c r="E61" i="24"/>
  <c r="L77" i="24"/>
  <c r="L73" i="24"/>
  <c r="L69" i="24"/>
  <c r="L65" i="24"/>
  <c r="L61" i="24"/>
  <c r="L43" i="24"/>
  <c r="J39" i="24"/>
  <c r="E35" i="24"/>
  <c r="H31" i="24"/>
  <c r="K43" i="24"/>
  <c r="I39" i="24"/>
  <c r="L35" i="24"/>
  <c r="G31" i="24"/>
  <c r="J43" i="24"/>
  <c r="H39" i="24"/>
  <c r="K35" i="24"/>
  <c r="F31" i="24"/>
  <c r="I43" i="24"/>
  <c r="G39" i="24"/>
  <c r="J35" i="24"/>
  <c r="E31" i="24"/>
  <c r="H43" i="24"/>
  <c r="F39" i="24"/>
  <c r="I35" i="24"/>
  <c r="L31" i="24"/>
  <c r="G43" i="24"/>
  <c r="E39" i="24"/>
  <c r="H35" i="24"/>
  <c r="K31" i="24"/>
  <c r="F43" i="24"/>
  <c r="L39" i="24"/>
  <c r="K39" i="24"/>
  <c r="I31" i="24"/>
  <c r="G35" i="24"/>
  <c r="F35" i="24"/>
  <c r="J31" i="24"/>
  <c r="E43" i="24"/>
  <c r="E44" i="24"/>
  <c r="E97" i="24" s="1"/>
  <c r="F44" i="24"/>
  <c r="F97" i="24" s="1"/>
  <c r="E36" i="24"/>
  <c r="E95" i="24" s="1"/>
  <c r="F36" i="24"/>
  <c r="F95" i="24" s="1"/>
  <c r="E40" i="24"/>
  <c r="E96" i="24" s="1"/>
  <c r="E32" i="24"/>
  <c r="E94" i="24" s="1"/>
  <c r="F40" i="24"/>
  <c r="F96" i="24" s="1"/>
  <c r="F32" i="24"/>
  <c r="F94" i="24" s="1"/>
  <c r="G36" i="24"/>
  <c r="G95" i="24" s="1"/>
  <c r="G44" i="24"/>
  <c r="G97" i="24" s="1"/>
  <c r="G32" i="24"/>
  <c r="G94" i="24" s="1"/>
  <c r="G40" i="24"/>
  <c r="G96" i="24" s="1"/>
  <c r="H32" i="24"/>
  <c r="H94" i="24" s="1"/>
  <c r="H40" i="24"/>
  <c r="H96" i="24" s="1"/>
  <c r="H44" i="24"/>
  <c r="H97" i="24" s="1"/>
  <c r="H36" i="24"/>
  <c r="H95" i="24" s="1"/>
  <c r="J32" i="24"/>
  <c r="J94" i="24" s="1"/>
  <c r="I32" i="24"/>
  <c r="I94" i="24" s="1"/>
  <c r="I44" i="24"/>
  <c r="I97" i="24" s="1"/>
  <c r="I40" i="24"/>
  <c r="I96" i="24" s="1"/>
  <c r="I36" i="24"/>
  <c r="I95" i="24" s="1"/>
  <c r="K44" i="24"/>
  <c r="K97" i="24" s="1"/>
  <c r="J44" i="24"/>
  <c r="J97" i="24" s="1"/>
  <c r="L44" i="24"/>
  <c r="L97" i="24" s="1"/>
  <c r="K36" i="24"/>
  <c r="K95" i="24" s="1"/>
  <c r="J36" i="24"/>
  <c r="J95" i="24" s="1"/>
  <c r="J40" i="24"/>
  <c r="J96" i="24" s="1"/>
  <c r="K32" i="24"/>
  <c r="K94" i="24" s="1"/>
  <c r="L40" i="24"/>
  <c r="L96" i="24" s="1"/>
  <c r="K40" i="24"/>
  <c r="K96" i="24" s="1"/>
  <c r="L36" i="24"/>
  <c r="L95" i="24" s="1"/>
  <c r="L32" i="24"/>
  <c r="L94" i="24" s="1"/>
  <c r="G330" i="21"/>
  <c r="K24" i="23" s="1"/>
  <c r="DD76" i="23"/>
  <c r="G435" i="21"/>
  <c r="L24" i="23" s="1"/>
  <c r="L28" i="23" s="1"/>
  <c r="DD88" i="23"/>
  <c r="DD64" i="23"/>
  <c r="G446" i="21"/>
  <c r="L23" i="23" s="1"/>
  <c r="L27" i="23" s="1"/>
  <c r="DD87" i="23"/>
  <c r="G551" i="21"/>
  <c r="M23" i="23" s="1"/>
  <c r="M27" i="23" s="1"/>
  <c r="DD99" i="23"/>
  <c r="G540" i="21"/>
  <c r="M24" i="23" s="1"/>
  <c r="M28" i="23" s="1"/>
  <c r="DD100" i="23"/>
  <c r="G341" i="21"/>
  <c r="K23" i="23" s="1"/>
  <c r="DB491" i="21"/>
  <c r="G489" i="21"/>
  <c r="DB477" i="21"/>
  <c r="DD93" i="23" s="1"/>
  <c r="G475" i="21"/>
  <c r="DB386" i="21"/>
  <c r="G384" i="21"/>
  <c r="DB372" i="21"/>
  <c r="DD81" i="23" s="1"/>
  <c r="G370" i="21"/>
  <c r="DB281" i="21"/>
  <c r="G279" i="21"/>
  <c r="DB267" i="21"/>
  <c r="DD69" i="23" s="1"/>
  <c r="G265" i="21"/>
  <c r="DA150" i="21"/>
  <c r="DA232" i="21" s="1"/>
  <c r="DB176" i="21"/>
  <c r="G177" i="21" s="1"/>
  <c r="G174" i="21"/>
  <c r="DB162" i="21"/>
  <c r="G163" i="21" s="1"/>
  <c r="G160" i="21"/>
  <c r="G120" i="21"/>
  <c r="I24" i="23" s="1"/>
  <c r="DD52" i="23"/>
  <c r="D26" i="24"/>
  <c r="L27" i="24"/>
  <c r="E28" i="24"/>
  <c r="E93" i="24" s="1"/>
  <c r="L28" i="24"/>
  <c r="L93" i="24" s="1"/>
  <c r="K27" i="24"/>
  <c r="K28" i="24"/>
  <c r="K93" i="24" s="1"/>
  <c r="J27" i="24"/>
  <c r="J28" i="24"/>
  <c r="J93" i="24" s="1"/>
  <c r="I27" i="24"/>
  <c r="I28" i="24"/>
  <c r="I93" i="24" s="1"/>
  <c r="H27" i="24"/>
  <c r="H28" i="24"/>
  <c r="H93" i="24" s="1"/>
  <c r="G27" i="24"/>
  <c r="G28" i="24"/>
  <c r="G93" i="24" s="1"/>
  <c r="F27" i="24"/>
  <c r="F28" i="24"/>
  <c r="F93" i="24" s="1"/>
  <c r="E27" i="24"/>
  <c r="DA45" i="21"/>
  <c r="DA127" i="21" s="1"/>
  <c r="G69" i="21"/>
  <c r="DB71" i="21"/>
  <c r="G72" i="21" s="1"/>
  <c r="G55" i="21"/>
  <c r="DB57" i="21"/>
  <c r="G58" i="21" s="1"/>
  <c r="G530" i="21"/>
  <c r="G425" i="21"/>
  <c r="G320" i="21"/>
  <c r="DB130" i="21"/>
  <c r="DD51" i="23" s="1"/>
  <c r="G110" i="21"/>
  <c r="DB147" i="21"/>
  <c r="DB229" i="21" s="1"/>
  <c r="G230" i="21" s="1"/>
  <c r="DB42" i="21"/>
  <c r="DB124" i="21" s="1"/>
  <c r="G236" i="21" l="1"/>
  <c r="J23" i="23" s="1"/>
  <c r="G282" i="21"/>
  <c r="K19" i="23" s="1"/>
  <c r="DB337" i="21"/>
  <c r="G338" i="21" s="1"/>
  <c r="G492" i="21"/>
  <c r="M19" i="23" s="1"/>
  <c r="DB547" i="21"/>
  <c r="G548" i="21" s="1"/>
  <c r="G387" i="21"/>
  <c r="L19" i="23" s="1"/>
  <c r="DB442" i="21"/>
  <c r="G443" i="21" s="1"/>
  <c r="I18" i="23"/>
  <c r="J19" i="23"/>
  <c r="DC48" i="23"/>
  <c r="DC49" i="23" s="1"/>
  <c r="I19" i="23"/>
  <c r="J18" i="23"/>
  <c r="DC44" i="23"/>
  <c r="DD57" i="23"/>
  <c r="DD45" i="23"/>
  <c r="DD82" i="23"/>
  <c r="DD58" i="23"/>
  <c r="DD94" i="23"/>
  <c r="DD46" i="23"/>
  <c r="DC60" i="23"/>
  <c r="DC61" i="23" s="1"/>
  <c r="DD70" i="23"/>
  <c r="DC56" i="23"/>
  <c r="D35" i="24"/>
  <c r="D39" i="24"/>
  <c r="D43" i="24"/>
  <c r="D40" i="24"/>
  <c r="D96" i="24" s="1"/>
  <c r="D44" i="24"/>
  <c r="D97" i="24" s="1"/>
  <c r="D31" i="24"/>
  <c r="D36" i="24"/>
  <c r="D95" i="24" s="1"/>
  <c r="D32" i="24"/>
  <c r="D94" i="24" s="1"/>
  <c r="D77" i="24"/>
  <c r="D61" i="24"/>
  <c r="D73" i="24"/>
  <c r="D69" i="24"/>
  <c r="R70" i="24" s="1"/>
  <c r="R102" i="24" s="1"/>
  <c r="G478" i="21"/>
  <c r="M18" i="23" s="1"/>
  <c r="G373" i="21"/>
  <c r="L18" i="23" s="1"/>
  <c r="G268" i="21"/>
  <c r="K18" i="23" s="1"/>
  <c r="DB150" i="21"/>
  <c r="G148" i="21"/>
  <c r="D28" i="24"/>
  <c r="D93" i="24" s="1"/>
  <c r="D27" i="24"/>
  <c r="DB45" i="21"/>
  <c r="G131" i="21"/>
  <c r="I23" i="23" s="1"/>
  <c r="G43" i="21"/>
  <c r="I27" i="23" l="1"/>
  <c r="J27" i="23"/>
  <c r="K27" i="23"/>
  <c r="O62" i="24"/>
  <c r="O100" i="24" s="1"/>
  <c r="P62" i="24"/>
  <c r="P100" i="24" s="1"/>
  <c r="Q62" i="24"/>
  <c r="Q100" i="24" s="1"/>
  <c r="N78" i="24"/>
  <c r="N104" i="24" s="1"/>
  <c r="P78" i="24"/>
  <c r="P104" i="24" s="1"/>
  <c r="Q78" i="24"/>
  <c r="Q104" i="24" s="1"/>
  <c r="O78" i="24"/>
  <c r="O104" i="24" s="1"/>
  <c r="N74" i="24"/>
  <c r="N103" i="24" s="1"/>
  <c r="Q74" i="24"/>
  <c r="Q103" i="24" s="1"/>
  <c r="O74" i="24"/>
  <c r="O103" i="24" s="1"/>
  <c r="R74" i="24"/>
  <c r="R103" i="24" s="1"/>
  <c r="P74" i="24"/>
  <c r="P103" i="24" s="1"/>
  <c r="R78" i="24"/>
  <c r="R104" i="24" s="1"/>
  <c r="M70" i="24"/>
  <c r="M102" i="24" s="1"/>
  <c r="P70" i="24"/>
  <c r="P102" i="24" s="1"/>
  <c r="O70" i="24"/>
  <c r="O102" i="24" s="1"/>
  <c r="Q70" i="24"/>
  <c r="Q102" i="24" s="1"/>
  <c r="R62" i="24"/>
  <c r="R100" i="24" s="1"/>
  <c r="DD44" i="23"/>
  <c r="DB127" i="21"/>
  <c r="G128" i="21" s="1"/>
  <c r="G221" i="21" s="1"/>
  <c r="G224" i="21" s="1"/>
  <c r="D62" i="24"/>
  <c r="D100" i="24" s="1"/>
  <c r="N62" i="24"/>
  <c r="N100" i="24" s="1"/>
  <c r="N70" i="24"/>
  <c r="N102" i="24" s="1"/>
  <c r="DD56" i="23"/>
  <c r="DB232" i="21"/>
  <c r="G233" i="21" s="1"/>
  <c r="D78" i="24"/>
  <c r="D104" i="24" s="1"/>
  <c r="M78" i="24"/>
  <c r="M104" i="24" s="1"/>
  <c r="L62" i="24"/>
  <c r="L100" i="24" s="1"/>
  <c r="M62" i="24"/>
  <c r="M100" i="24" s="1"/>
  <c r="D74" i="24"/>
  <c r="D103" i="24" s="1"/>
  <c r="M74" i="24"/>
  <c r="M103" i="24" s="1"/>
  <c r="L74" i="24"/>
  <c r="L103" i="24" s="1"/>
  <c r="M21" i="23"/>
  <c r="M26" i="23" s="1"/>
  <c r="DD84" i="23"/>
  <c r="DD85" i="23" s="1"/>
  <c r="K21" i="23"/>
  <c r="L21" i="23"/>
  <c r="L26" i="23" s="1"/>
  <c r="DD96" i="23"/>
  <c r="DD97" i="23" s="1"/>
  <c r="DD72" i="23"/>
  <c r="DD73" i="23" s="1"/>
  <c r="I78" i="24"/>
  <c r="I104" i="24" s="1"/>
  <c r="E78" i="24"/>
  <c r="E104" i="24" s="1"/>
  <c r="J78" i="24"/>
  <c r="J104" i="24" s="1"/>
  <c r="F78" i="24"/>
  <c r="F104" i="24" s="1"/>
  <c r="H78" i="24"/>
  <c r="H104" i="24" s="1"/>
  <c r="G78" i="24"/>
  <c r="G104" i="24" s="1"/>
  <c r="K78" i="24"/>
  <c r="K104" i="24" s="1"/>
  <c r="L78" i="24"/>
  <c r="L104" i="24" s="1"/>
  <c r="J70" i="24"/>
  <c r="J102" i="24" s="1"/>
  <c r="I70" i="24"/>
  <c r="I102" i="24" s="1"/>
  <c r="H70" i="24"/>
  <c r="H102" i="24" s="1"/>
  <c r="F70" i="24"/>
  <c r="F102" i="24" s="1"/>
  <c r="G70" i="24"/>
  <c r="G102" i="24" s="1"/>
  <c r="E70" i="24"/>
  <c r="E102" i="24" s="1"/>
  <c r="K70" i="24"/>
  <c r="K102" i="24" s="1"/>
  <c r="D70" i="24"/>
  <c r="D102" i="24" s="1"/>
  <c r="L70" i="24"/>
  <c r="L102" i="24" s="1"/>
  <c r="J74" i="24"/>
  <c r="J103" i="24" s="1"/>
  <c r="E74" i="24"/>
  <c r="E103" i="24" s="1"/>
  <c r="H74" i="24"/>
  <c r="H103" i="24" s="1"/>
  <c r="F74" i="24"/>
  <c r="F103" i="24" s="1"/>
  <c r="K74" i="24"/>
  <c r="K103" i="24" s="1"/>
  <c r="G74" i="24"/>
  <c r="G103" i="24" s="1"/>
  <c r="I74" i="24"/>
  <c r="I103" i="24" s="1"/>
  <c r="J62" i="24"/>
  <c r="J100" i="24" s="1"/>
  <c r="K62" i="24"/>
  <c r="K100" i="24" s="1"/>
  <c r="H62" i="24"/>
  <c r="H100" i="24" s="1"/>
  <c r="F62" i="24"/>
  <c r="F100" i="24" s="1"/>
  <c r="G62" i="24"/>
  <c r="G100" i="24" s="1"/>
  <c r="E62" i="24"/>
  <c r="E100" i="24" s="1"/>
  <c r="I62" i="24"/>
  <c r="I100" i="24" s="1"/>
  <c r="G151" i="21"/>
  <c r="J17" i="23" s="1"/>
  <c r="G46" i="21"/>
  <c r="I17" i="23" s="1"/>
  <c r="I64" i="23" l="1"/>
  <c r="D65" i="24" s="1"/>
  <c r="G225" i="21"/>
  <c r="J24" i="23" s="1"/>
  <c r="G215" i="21"/>
  <c r="J21" i="23"/>
  <c r="DD60" i="23"/>
  <c r="DD61" i="23" s="1"/>
  <c r="DD48" i="23"/>
  <c r="DD49" i="23" s="1"/>
  <c r="G125" i="21"/>
  <c r="I21" i="23" s="1"/>
  <c r="I26" i="23" l="1"/>
  <c r="K28" i="23"/>
  <c r="I28" i="23"/>
  <c r="J28" i="23"/>
  <c r="J26" i="23"/>
  <c r="K26" i="23"/>
  <c r="N66" i="24"/>
  <c r="N101" i="24" s="1"/>
  <c r="R66" i="24"/>
  <c r="R101" i="24" s="1"/>
  <c r="Q66" i="24"/>
  <c r="Q101" i="24" s="1"/>
  <c r="O66" i="24"/>
  <c r="O101" i="24" s="1"/>
  <c r="P66" i="24"/>
  <c r="P101" i="24" s="1"/>
  <c r="M66" i="24"/>
  <c r="M101" i="24" s="1"/>
  <c r="I66" i="24"/>
  <c r="I101" i="24" s="1"/>
  <c r="F66" i="24"/>
  <c r="F101" i="24" s="1"/>
  <c r="E66" i="24"/>
  <c r="E101" i="24" s="1"/>
  <c r="J66" i="24"/>
  <c r="J101" i="24" s="1"/>
  <c r="H66" i="24"/>
  <c r="H101" i="24" s="1"/>
  <c r="G66" i="24"/>
  <c r="G101" i="24" s="1"/>
  <c r="K66" i="24"/>
  <c r="K101" i="24" s="1"/>
  <c r="D66" i="24"/>
  <c r="D101" i="24" s="1"/>
  <c r="L66" i="24"/>
  <c r="L101" i="2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<sst xmlns="http://schemas.openxmlformats.org/spreadsheetml/2006/main" count="943" uniqueCount="373">
  <si>
    <t>Template 3: Whole-of-Life Cost Calculator</t>
  </si>
  <si>
    <t>How to use the template</t>
  </si>
  <si>
    <t>Calculation</t>
  </si>
  <si>
    <t>The entire cash flow will be displayed for each procurement entry per annum.</t>
  </si>
  <si>
    <t>User Input</t>
  </si>
  <si>
    <t>User input</t>
  </si>
  <si>
    <t>Link or lookup from another sheet</t>
  </si>
  <si>
    <t>Linked cell</t>
  </si>
  <si>
    <t>Internal calculation</t>
  </si>
  <si>
    <t>Calculation repeated across multiple cells</t>
  </si>
  <si>
    <t>Dragged calculation</t>
  </si>
  <si>
    <t>Subtotal</t>
  </si>
  <si>
    <t>Total or key output</t>
  </si>
  <si>
    <t>Final outcome</t>
  </si>
  <si>
    <t>Explanatory text</t>
  </si>
  <si>
    <t>Item</t>
  </si>
  <si>
    <t>Example</t>
  </si>
  <si>
    <t>Appropriate</t>
  </si>
  <si>
    <t>Somewhat appropriate</t>
  </si>
  <si>
    <t>Limited relevance</t>
  </si>
  <si>
    <t>Considerations</t>
  </si>
  <si>
    <t>Energy consuming equipment and appliances</t>
  </si>
  <si>
    <t>⚫</t>
  </si>
  <si>
    <t xml:space="preserve">Uniforms </t>
  </si>
  <si>
    <t>Paper</t>
  </si>
  <si>
    <t>Cleaning services for facilities</t>
  </si>
  <si>
    <t>Bulk earthworks or enabling works as part of larger programs</t>
  </si>
  <si>
    <t>Discounting switch</t>
  </si>
  <si>
    <t>-</t>
  </si>
  <si>
    <t>Year</t>
  </si>
  <si>
    <t>Per cent per annum</t>
  </si>
  <si>
    <t>Parameter</t>
  </si>
  <si>
    <t>Unit</t>
  </si>
  <si>
    <t>Value</t>
  </si>
  <si>
    <t>a</t>
  </si>
  <si>
    <t>Number of years</t>
  </si>
  <si>
    <t>b</t>
  </si>
  <si>
    <t>Long term average</t>
  </si>
  <si>
    <t>Cost escalation</t>
  </si>
  <si>
    <t>c</t>
  </si>
  <si>
    <t>Carbon parameters</t>
  </si>
  <si>
    <t>Emissions factor from consumption of purchased or acquired electricity</t>
  </si>
  <si>
    <t>kg CO2-E / kWh</t>
  </si>
  <si>
    <t>Long term growth rate</t>
  </si>
  <si>
    <t>Carbon emissions value per tonne</t>
  </si>
  <si>
    <t>User assumptions</t>
  </si>
  <si>
    <t>Enter text here…</t>
  </si>
  <si>
    <t>Option 1</t>
  </si>
  <si>
    <t>Option 2</t>
  </si>
  <si>
    <t>Option 3</t>
  </si>
  <si>
    <t>Option 4</t>
  </si>
  <si>
    <t>Option 5</t>
  </si>
  <si>
    <t>Identification</t>
  </si>
  <si>
    <t>Option title</t>
  </si>
  <si>
    <t>Text</t>
  </si>
  <si>
    <t>Type of procurement</t>
  </si>
  <si>
    <t>Category</t>
  </si>
  <si>
    <t>Useful life of product</t>
  </si>
  <si>
    <t>Years</t>
  </si>
  <si>
    <t>Acquisition stage</t>
  </si>
  <si>
    <t>Percentage cost method</t>
  </si>
  <si>
    <t>Total cost method</t>
  </si>
  <si>
    <t>$, AUD</t>
  </si>
  <si>
    <t>Year 1</t>
  </si>
  <si>
    <t>Year 2</t>
  </si>
  <si>
    <t>Year 3</t>
  </si>
  <si>
    <t>Year 4</t>
  </si>
  <si>
    <t>Year 5</t>
  </si>
  <si>
    <t>Year 6</t>
  </si>
  <si>
    <t>Year 7</t>
  </si>
  <si>
    <t>Year 8</t>
  </si>
  <si>
    <t>Year 9</t>
  </si>
  <si>
    <t>Year 10</t>
  </si>
  <si>
    <t>Operation stage</t>
  </si>
  <si>
    <t>Operations start year (insert number only)</t>
  </si>
  <si>
    <t>First year of operations</t>
  </si>
  <si>
    <t>Per cent</t>
  </si>
  <si>
    <t>Electricity cost</t>
  </si>
  <si>
    <t>Renewable energy electricity cost premium</t>
  </si>
  <si>
    <t>d</t>
  </si>
  <si>
    <t>Maintenance stage</t>
  </si>
  <si>
    <t>Maintenance event 1: name</t>
  </si>
  <si>
    <t>Text label</t>
  </si>
  <si>
    <t xml:space="preserve">Maintenance event 1: start year </t>
  </si>
  <si>
    <t>First year of maintenance</t>
  </si>
  <si>
    <t>Maintenance event 1: frequency of occurrence</t>
  </si>
  <si>
    <t>No. of years between occurrences</t>
  </si>
  <si>
    <t>Maintenance event 1: cost per occurrence</t>
  </si>
  <si>
    <t>Maintenance event 2: name</t>
  </si>
  <si>
    <t xml:space="preserve">Maintenance event 2: start year </t>
  </si>
  <si>
    <t>Maintenance event 2: frequency of occurrence</t>
  </si>
  <si>
    <t>Maintenance event 2: cost per occurrence</t>
  </si>
  <si>
    <t>Maintenance event 3: name</t>
  </si>
  <si>
    <t xml:space="preserve">Maintenance event 3: start year </t>
  </si>
  <si>
    <t>Maintenance event 3: frequency of occurrence</t>
  </si>
  <si>
    <t>Maintenance event 3: cost per occurrence</t>
  </si>
  <si>
    <t>Maintenance event 4: name</t>
  </si>
  <si>
    <t xml:space="preserve">Maintenance event 4: start year </t>
  </si>
  <si>
    <t>Maintenance event 4: frequency of occurrence</t>
  </si>
  <si>
    <t>Maintenance event 4: cost per occurrence</t>
  </si>
  <si>
    <t>Provision for general annual maintenance (e.g., unforeseen breakages)</t>
  </si>
  <si>
    <t>e</t>
  </si>
  <si>
    <t>f</t>
  </si>
  <si>
    <t>Acquisition stage carbon dioxide equivalent emissions</t>
  </si>
  <si>
    <t>CO2-E p.a., tonnes, total</t>
  </si>
  <si>
    <t>Operation stage carbon dioxide equivalent emissions (non-renewable electricity usage)</t>
  </si>
  <si>
    <t>CO2-E, tonnes, annualised</t>
  </si>
  <si>
    <t>Operation stage carbon dioxide equivalent emissions (excluding electricity usage)</t>
  </si>
  <si>
    <t>Maintenance event 1: carbon dioxide equivalent emissions</t>
  </si>
  <si>
    <t>CO2-E p.a., tonnes, annualised</t>
  </si>
  <si>
    <t>Maintenance event 2: carbon dioxide equivalent emissions</t>
  </si>
  <si>
    <t>Maintenance event 3: carbon dioxide equivalent emissions</t>
  </si>
  <si>
    <t>Maintenance event 4: carbon dioxide equivalent emissions</t>
  </si>
  <si>
    <t>General annual maintenance carbon dioxide equivalent emissions</t>
  </si>
  <si>
    <t>Output Format</t>
  </si>
  <si>
    <t>Product title</t>
  </si>
  <si>
    <t>Total economic cost of carbon</t>
  </si>
  <si>
    <t>Total tonnes of CO2-equivalent emissions</t>
  </si>
  <si>
    <t>Tonnes</t>
  </si>
  <si>
    <t>Parameters</t>
  </si>
  <si>
    <t>Carbon emissions</t>
  </si>
  <si>
    <t>Value of carbon</t>
  </si>
  <si>
    <t>Acquisition</t>
  </si>
  <si>
    <t>Total acquisition cost incurred in Year 1</t>
  </si>
  <si>
    <t>Total acquisition cost incurred in Year 2</t>
  </si>
  <si>
    <t>Total acquisition cost incurred in Year 3</t>
  </si>
  <si>
    <t>Total acquisition cost incurred in Year 4</t>
  </si>
  <si>
    <t>Total acquisition cost incurred in Year 5</t>
  </si>
  <si>
    <t>Total acquisition cost incurred in Year 6</t>
  </si>
  <si>
    <t>Total acquisition cost incurred in Year 7</t>
  </si>
  <si>
    <t>Total acquisition cost incurred in Year 8</t>
  </si>
  <si>
    <t>Total acquisition cost incurred in Year 9</t>
  </si>
  <si>
    <t>Total acquisition cost incurred in Year 10</t>
  </si>
  <si>
    <t>Total acquisition cost</t>
  </si>
  <si>
    <t>Electricity cost per annum</t>
  </si>
  <si>
    <t>Operating cost per annum</t>
  </si>
  <si>
    <t>Re-occurring annualised fees and charges (e.g., rent, leases)</t>
  </si>
  <si>
    <t>Total operation cost</t>
  </si>
  <si>
    <t>Total maintenance cost</t>
  </si>
  <si>
    <t>Economic cost of carbon dioxide equivalent emissions</t>
  </si>
  <si>
    <t>Acquisition stage Year 1</t>
  </si>
  <si>
    <t>Acquisition stage Year 2</t>
  </si>
  <si>
    <t>Acquisition stage Year 3</t>
  </si>
  <si>
    <t>Acquisition stage Year 4</t>
  </si>
  <si>
    <t>Acquisition stage Year 5</t>
  </si>
  <si>
    <t>Acquisition stage Year 6</t>
  </si>
  <si>
    <t>Acquisition stage Year 7</t>
  </si>
  <si>
    <t>Acquisition stage Year 8</t>
  </si>
  <si>
    <t>Acquisition stage Year 9</t>
  </si>
  <si>
    <t>Acquisition stage Year 10</t>
  </si>
  <si>
    <t>Operation stage non-renewable electricity usage</t>
  </si>
  <si>
    <t>Operation stage (excluding electricity usage)</t>
  </si>
  <si>
    <t>Annual general maintenance (e.g., unforeseen breakages)</t>
  </si>
  <si>
    <t>Sum total of carbon dioxide equivalent emissions (economic costs)</t>
  </si>
  <si>
    <t>Tonnes of carbon dioxide equivalent emissions</t>
  </si>
  <si>
    <t xml:space="preserve">Acquisition stage </t>
  </si>
  <si>
    <t>Sum total of carbon dioxide equivalent emissions (tonnes)</t>
  </si>
  <si>
    <t>Total costs</t>
  </si>
  <si>
    <t>Net cost</t>
  </si>
  <si>
    <t>This sheet is used to create the dynamic graphs as seen on the Results sheet.</t>
  </si>
  <si>
    <t>Output mode</t>
  </si>
  <si>
    <t>Discounted or undiscounted output</t>
  </si>
  <si>
    <t>Cost Charts</t>
  </si>
  <si>
    <t>Cost Data</t>
  </si>
  <si>
    <t>Carbon Charts</t>
  </si>
  <si>
    <t>Carbon Data</t>
  </si>
  <si>
    <t>Supply cost</t>
  </si>
  <si>
    <t>Installation cost</t>
  </si>
  <si>
    <t>Service cost</t>
  </si>
  <si>
    <t>Other costs (e.g. insurance, fees, interest, transition out costs).</t>
  </si>
  <si>
    <t>Electricity usage in operation stage</t>
  </si>
  <si>
    <t>Lease payment per annum</t>
  </si>
  <si>
    <t>Operating cost per annum (excluding electricity usage)</t>
  </si>
  <si>
    <t>Cost of disposal</t>
  </si>
  <si>
    <t>Escalation factor</t>
  </si>
  <si>
    <t>Discount and escalation parameters</t>
  </si>
  <si>
    <t>Discount factor</t>
  </si>
  <si>
    <t>Financial discount rate</t>
  </si>
  <si>
    <t>Year (FY starting)</t>
  </si>
  <si>
    <t>Index factor for carbon values</t>
  </si>
  <si>
    <t>Total acquisition costs (undiscounted)</t>
  </si>
  <si>
    <t>Total acquisition cost (undiscounted)</t>
  </si>
  <si>
    <t>Residual value</t>
  </si>
  <si>
    <t>Total acquisition cost (discounted)</t>
  </si>
  <si>
    <t>Total operation costs (undiscounted)</t>
  </si>
  <si>
    <t>Total operation cost (undiscounted)</t>
  </si>
  <si>
    <t>Total operation cost (discounted)</t>
  </si>
  <si>
    <t>Total maintenance costs (undiscounted)</t>
  </si>
  <si>
    <t>Total maintenance cost (undiscounted)</t>
  </si>
  <si>
    <t>Total maintenance cost (discounted)</t>
  </si>
  <si>
    <t>Net cost (discounted)</t>
  </si>
  <si>
    <t>Net costs (undiscounted)</t>
  </si>
  <si>
    <t>Net cost (undiscounted)</t>
  </si>
  <si>
    <t>Total acquisition costs (discounted)</t>
  </si>
  <si>
    <t>Total maintenance costs (discounted)</t>
  </si>
  <si>
    <t>Total operation costs (discounted)</t>
  </si>
  <si>
    <t>Net costs (discounted)</t>
  </si>
  <si>
    <t>Cumulative net cost</t>
  </si>
  <si>
    <t>Cumulative tonnes of CO2-equivalent emissions</t>
  </si>
  <si>
    <t>Combined charts</t>
  </si>
  <si>
    <t>Combined data</t>
  </si>
  <si>
    <t>Re-occurring annualised fees and charges (e.g., rent; excluding electricity usage)</t>
  </si>
  <si>
    <t>Key parameter information</t>
  </si>
  <si>
    <t>Discounting</t>
  </si>
  <si>
    <t>Discount rate</t>
  </si>
  <si>
    <t>Placeholder value. See instructions.</t>
  </si>
  <si>
    <t>Escalation</t>
  </si>
  <si>
    <t>Escalation switch</t>
  </si>
  <si>
    <t>e.i</t>
  </si>
  <si>
    <t>e.ii</t>
  </si>
  <si>
    <t>Years (financial year starting)</t>
  </si>
  <si>
    <t>Assessment years (financial year starting)</t>
  </si>
  <si>
    <t>Assessment years</t>
  </si>
  <si>
    <t>Effective acquisition cost Year 2</t>
  </si>
  <si>
    <t>Effective acquisition cost Year 3</t>
  </si>
  <si>
    <t>Effective acquisition cost Year 4</t>
  </si>
  <si>
    <t>Effective acquisition cost Year 5</t>
  </si>
  <si>
    <t>Effective acquisition cost Year 6</t>
  </si>
  <si>
    <t>Effective acquisition cost Year 7</t>
  </si>
  <si>
    <t>Effective acquisition cost Year 8</t>
  </si>
  <si>
    <t>Effective acquisition cost Year 9</t>
  </si>
  <si>
    <t>Effective acquisition cost Year 10</t>
  </si>
  <si>
    <t>Acquisition cost Year 1</t>
  </si>
  <si>
    <t>Acquisition cost Year 2</t>
  </si>
  <si>
    <t>Acquisition cost Year 3</t>
  </si>
  <si>
    <t>Acquisition cost Year 4</t>
  </si>
  <si>
    <t>Acquisition cost Year 5</t>
  </si>
  <si>
    <t>Acquisition cost Year 6</t>
  </si>
  <si>
    <t>Acquisition cost Year 7</t>
  </si>
  <si>
    <t>Acquisition cost Year 8</t>
  </si>
  <si>
    <t>Acquisition cost Year 9</t>
  </si>
  <si>
    <t>Acquisition cost Year 10</t>
  </si>
  <si>
    <t>b.i</t>
  </si>
  <si>
    <t>b.ii</t>
  </si>
  <si>
    <t>%</t>
  </si>
  <si>
    <t>Total residual values (undiscounted)</t>
  </si>
  <si>
    <t>Total residual value (undiscounted)</t>
  </si>
  <si>
    <t>Total residual values (discounted)</t>
  </si>
  <si>
    <t>Total residual value (discounted)</t>
  </si>
  <si>
    <t>See instructions for explanation of discounting.</t>
  </si>
  <si>
    <t>See instructions for explanation of escalation.</t>
  </si>
  <si>
    <t>kWh, p.a.</t>
  </si>
  <si>
    <t>$, AUD / kWh</t>
  </si>
  <si>
    <t>Economic costs of carbon emissions</t>
  </si>
  <si>
    <t>Economic cost of carbon emissions</t>
  </si>
  <si>
    <t>Total residual value</t>
  </si>
  <si>
    <t>Net cost ranking</t>
  </si>
  <si>
    <t>Total tonnes of CO2-equivalent emissions ranking</t>
  </si>
  <si>
    <t>Rank</t>
  </si>
  <si>
    <t>Total economic cost of carbon (if relevant)</t>
  </si>
  <si>
    <t>Total economic cost of carbon ranking (if relevant)</t>
  </si>
  <si>
    <t>Document version control</t>
  </si>
  <si>
    <t>Date</t>
  </si>
  <si>
    <t>Change Description</t>
  </si>
  <si>
    <t>Author</t>
  </si>
  <si>
    <t>Version</t>
  </si>
  <si>
    <t>Initial version for public release</t>
  </si>
  <si>
    <t>These inputs refer to aspects of the procurement that are specific to the option, for example: cost data, amounts, cost rates.</t>
  </si>
  <si>
    <t>References</t>
  </si>
  <si>
    <t>Reference Number</t>
  </si>
  <si>
    <t>Website Link</t>
  </si>
  <si>
    <t>https://www.dcceew.gov.au/climate-change/publications/national-greenhouse-accounts-factors-2023</t>
  </si>
  <si>
    <t>https://www.infrastructure.nsw.gov.au/media/ak2o0bqg/decarbonising-infrastructure-delivery-measurement-guidance.pdf</t>
  </si>
  <si>
    <t>Lighting solution</t>
  </si>
  <si>
    <t>Services contracts may have ongoing expenditure such as for licence renewal fees, staff training, subscription fees or administrative overheads.</t>
  </si>
  <si>
    <t>Whole-of-life cost calculation is of more use in some procurements than others and this is generally where there is an opportunity to influence ongoing operating expenditure for the NSW Government. The effort undertaken for whole-of-life cost calculation should be proportionate to the potential cost savings. The table below provides guidance and examples for when whole-of-life cost calculation is appropriate in procurement:</t>
  </si>
  <si>
    <t xml:space="preserve">
This sheet provides an overview of the applicability of certain procurement types to whole-of-life cost calculation, and discusses the use of financial and economic values in this calculator.</t>
  </si>
  <si>
    <t>Base year (FY starting)</t>
  </si>
  <si>
    <t>Duration of calculation (number of years)</t>
  </si>
  <si>
    <t>Please use either the total cost method or the percentage cost method for each option. The calculator will use the total cost method by default.</t>
  </si>
  <si>
    <t>Calculation assumptions</t>
  </si>
  <si>
    <t>Calculation years</t>
  </si>
  <si>
    <t>Calculation duration</t>
  </si>
  <si>
    <t>What type of options can be compared using this calculator?</t>
  </si>
  <si>
    <t>The calculator can evaluate up to five options, which allows for the comparison of up to five different tenderers or the comparison of five different options within a single tenderer’s offer. The Net Financial Cost is presented for each option, enabling options to be assessed individually or in comparison with one another.</t>
  </si>
  <si>
    <t>Calculation parameters</t>
  </si>
  <si>
    <t xml:space="preserve">The user is required to input key parameters for each option to calculate whole-of-life cost results. These inputs can be obtained through various data collection methods, such as literature review, research, benchmarking from previous projects or procurements, requesting information from tenderers, or by providing the template to the tenderer to complete.  The inputs include: </t>
  </si>
  <si>
    <t xml:space="preserve">These parameters refer to general aspects of the calculator, for example: the duration and timing of each life cycle stage, the discount rate, etc. </t>
  </si>
  <si>
    <t>Charts will be displayed to illustrate the trend and pattern of the procurement costs over the whole-of-life.</t>
  </si>
  <si>
    <t>Cell Colour Guide</t>
  </si>
  <si>
    <t>Proportion of renewable electricity used in operation stage</t>
  </si>
  <si>
    <t>This sheet displays the outputs of the whole-of-life cost calculation. The results are displayed for each product that the user has entered relevant inputs.</t>
  </si>
  <si>
    <t>This whole-of-life cost calculator primarily considers financial costs, with the exception of the economic cost of carbon. The cost of carbon is an environmental externality and represents a quantified value of carbon equivalent emissions. Care should be taken when interpreting the results in order to determine accurate analytical outcomes.</t>
  </si>
  <si>
    <t>The carbon emissions are presented alongside the financial results for each option. The carbon emissions are estimated in both tonnes of carbon emitted and the economic cost of these emissions. It should be noted that the economic cost of carbon is an environmental externality not a direct financial cost (i.e. it is not a cost borne by the organisation implementing the project) and is therefore not additive to the financial outcomes. It can be used as another criteria for determining the best option alongside the financial appraisal results.</t>
  </si>
  <si>
    <t>Carbon dioxide equivalent emissions</t>
  </si>
  <si>
    <t>Total carbon dioxide equivalent economic costs</t>
  </si>
  <si>
    <t>Total carbon dioxide equivalent</t>
  </si>
  <si>
    <t>https://www.treasury.nsw.gov.au/nsw-economy/about-nsw-economy/economic-outlook</t>
  </si>
  <si>
    <t>https://www.abs.gov.au/statistics/economy/price-indexes-and-inflation/consumer-price-index-australia/latest-release</t>
  </si>
  <si>
    <t>End-of-life stage</t>
  </si>
  <si>
    <t>Realised value of components</t>
  </si>
  <si>
    <t>End-of-life stage carbon dioxide equivalent emissions</t>
  </si>
  <si>
    <t>Effective acquisition cost (includes end-of-life stage costs)</t>
  </si>
  <si>
    <t>Effective acquisition cost Year 1 (includes end-of-life stage costs)</t>
  </si>
  <si>
    <t>Total end-of-life cost</t>
  </si>
  <si>
    <t>Objective</t>
  </si>
  <si>
    <r>
      <t xml:space="preserve">This template should be used in conjunction with the NSW Department of Climate Change, Energy, the Environment and Water's </t>
    </r>
    <r>
      <rPr>
        <b/>
        <i/>
        <sz val="11"/>
        <color rgb="FF000000"/>
        <rFont val="Public Sans"/>
      </rPr>
      <t>Guide to environmentally sustainable procurement.</t>
    </r>
    <r>
      <rPr>
        <sz val="11"/>
        <color rgb="FF000000"/>
        <rFont val="Public Sans"/>
      </rPr>
      <t xml:space="preserve">
The purchase price of a product is only a fraction of its total lifetime costs. Whole-of-life costing enables comparisons between long-term costs, beyond the initial purchase price. 
This template can assist you to conduct a whole-of-life costing exercise on your procurement options or preferred choice. This assessment will determine whether the options fit within the cost constraints of your agency. It accounts for the comprehensive cost of the options, and includes an optional life cycle GHG emission assessment that incorporates the economic cost of carbon emissions.
You can use this template during the </t>
    </r>
    <r>
      <rPr>
        <b/>
        <sz val="11"/>
        <color rgb="FF000000"/>
        <rFont val="Public Sans"/>
      </rPr>
      <t>Plan</t>
    </r>
    <r>
      <rPr>
        <sz val="11"/>
        <color rgb="FF000000"/>
        <rFont val="Public Sans"/>
      </rPr>
      <t xml:space="preserve"> and/or</t>
    </r>
    <r>
      <rPr>
        <b/>
        <sz val="11"/>
        <color rgb="FF000000"/>
        <rFont val="Public Sans"/>
      </rPr>
      <t xml:space="preserve"> Source</t>
    </r>
    <r>
      <rPr>
        <sz val="11"/>
        <color rgb="FF000000"/>
        <rFont val="Public Sans"/>
      </rPr>
      <t xml:space="preserve"> stage of the procurement process. Note that data availability and the level of accuracy will improve as you move through the procurement process, and therefore it is recommended to consider updating analysis undertaken during procurement planning.
The outcome of the calculation should then be incorporated into the broader financial and non-financial evaluation process.</t>
    </r>
  </si>
  <si>
    <t>Directions</t>
  </si>
  <si>
    <r>
      <t xml:space="preserve">Whole-of-life costing is more appropriate for some procurements than others. The </t>
    </r>
    <r>
      <rPr>
        <i/>
        <sz val="11"/>
        <rFont val="Public Sans"/>
        <family val="3"/>
      </rPr>
      <t>'Applicability'</t>
    </r>
    <r>
      <rPr>
        <sz val="11"/>
        <rFont val="Public Sans"/>
        <family val="3"/>
      </rPr>
      <t xml:space="preserve"> sheet provides an overview of the applicability of certain procurement types to whole-of-life cost calculation. This will inform the user on how best to use the calculator and focus efforts in procurement.</t>
    </r>
  </si>
  <si>
    <r>
      <t xml:space="preserve">The </t>
    </r>
    <r>
      <rPr>
        <i/>
        <sz val="11"/>
        <rFont val="Public Sans"/>
        <family val="3"/>
      </rPr>
      <t>'Calculation'</t>
    </r>
    <r>
      <rPr>
        <sz val="11"/>
        <rFont val="Public Sans"/>
      </rPr>
      <t xml:space="preserve"> sheet analyses the inputs and produces relevant outputs. This sheet is not intended to be edited by the user. The sheet is unhidden, providing transparency that allows the user to verify that the results align with their expectations based on the inputs and assumptions provided.
</t>
    </r>
  </si>
  <si>
    <r>
      <t xml:space="preserve">The </t>
    </r>
    <r>
      <rPr>
        <i/>
        <sz val="11"/>
        <rFont val="Public Sans"/>
        <family val="3"/>
      </rPr>
      <t>'Results'</t>
    </r>
    <r>
      <rPr>
        <sz val="11"/>
        <rFont val="Public Sans"/>
      </rPr>
      <t xml:space="preserve"> sheet displays the outputs of the whole-of-life cost calculation in three different formats. The results are displayed for each product that the user has entered relevant inputs. </t>
    </r>
  </si>
  <si>
    <t>Document control</t>
  </si>
  <si>
    <r>
      <rPr>
        <b/>
        <sz val="11"/>
        <rFont val="Public Sans"/>
      </rPr>
      <t>Good,</t>
    </r>
    <r>
      <rPr>
        <sz val="11"/>
        <rFont val="Public Sans"/>
      </rPr>
      <t xml:space="preserve"> with significant expected operating costs</t>
    </r>
  </si>
  <si>
    <r>
      <rPr>
        <b/>
        <sz val="11"/>
        <rFont val="Public Sans"/>
      </rPr>
      <t xml:space="preserve">Good, </t>
    </r>
    <r>
      <rPr>
        <sz val="11"/>
        <rFont val="Public Sans"/>
      </rPr>
      <t>with unknown or potentially significant operating costs</t>
    </r>
  </si>
  <si>
    <r>
      <rPr>
        <b/>
        <sz val="11"/>
        <rFont val="Public Sans"/>
      </rPr>
      <t>Good,</t>
    </r>
    <r>
      <rPr>
        <sz val="11"/>
        <rFont val="Public Sans"/>
      </rPr>
      <t xml:space="preserve"> with limited or no potential to influence operating expenditure</t>
    </r>
  </si>
  <si>
    <r>
      <rPr>
        <b/>
        <sz val="11"/>
        <rFont val="Public Sans"/>
      </rPr>
      <t>Services,</t>
    </r>
    <r>
      <rPr>
        <sz val="11"/>
        <rFont val="Public Sans"/>
      </rPr>
      <t xml:space="preserve"> with low potential to impact other operating costs</t>
    </r>
  </si>
  <si>
    <r>
      <t>Construction services</t>
    </r>
    <r>
      <rPr>
        <sz val="11"/>
        <rFont val="Public Sans"/>
      </rPr>
      <t xml:space="preserve"> for capital projects with significant ongoing operating costs</t>
    </r>
  </si>
  <si>
    <r>
      <t xml:space="preserve">For capital infrastructure projects, please refer to </t>
    </r>
    <r>
      <rPr>
        <i/>
        <sz val="11"/>
        <color rgb="FF000000"/>
        <rFont val="Public Sans"/>
      </rPr>
      <t>NSW Decarbonising Infrastructure Delivery Policy</t>
    </r>
    <r>
      <rPr>
        <sz val="11"/>
        <color rgb="FF000000"/>
        <rFont val="Public Sans"/>
      </rPr>
      <t xml:space="preserve"> and its measurement and guidance tools. However, this template could be used for part of a capital infrastructure project such as determining the optimal lighting solution.
</t>
    </r>
  </si>
  <si>
    <r>
      <t>Construction services</t>
    </r>
    <r>
      <rPr>
        <sz val="11"/>
        <rFont val="Public Sans"/>
      </rPr>
      <t xml:space="preserve"> for capital projects with little or no impact on ongoing operating expenditure</t>
    </r>
  </si>
  <si>
    <r>
      <t>NSW Treasury economic performance and outlook, Sydney CPI</t>
    </r>
    <r>
      <rPr>
        <i/>
        <vertAlign val="superscript"/>
        <sz val="11"/>
        <color theme="1"/>
        <rFont val="Public Sans"/>
      </rPr>
      <t>3</t>
    </r>
  </si>
  <si>
    <r>
      <t>Source: DCCEEW Australian National Greenhouse Accounts Factors, August 2023 (Table 1, NSW and ACT, Scope 2 plus Scope 3)</t>
    </r>
    <r>
      <rPr>
        <i/>
        <vertAlign val="superscript"/>
        <sz val="11"/>
        <color theme="1"/>
        <rFont val="Public Sans"/>
      </rPr>
      <t>1</t>
    </r>
  </si>
  <si>
    <t xml:space="preserve">This sheet requires the user to input parameters and inputs specific to the procurement. The inputs will cover the whole life cycle (i.e., from acquisition to end-of-life). Strategic planning prior to acquisition is omitted. </t>
  </si>
  <si>
    <t>1.  Option-specific inputs</t>
  </si>
  <si>
    <r>
      <t xml:space="preserve">The </t>
    </r>
    <r>
      <rPr>
        <b/>
        <i/>
        <sz val="11"/>
        <rFont val="Public Sans"/>
      </rPr>
      <t>total cost method</t>
    </r>
    <r>
      <rPr>
        <i/>
        <sz val="11"/>
        <rFont val="Public Sans"/>
      </rPr>
      <t xml:space="preserve"> directly inserts the total costs of the acquisition stage per year into the calculation. The </t>
    </r>
    <r>
      <rPr>
        <b/>
        <i/>
        <sz val="11"/>
        <rFont val="Public Sans"/>
      </rPr>
      <t>percentage cost method</t>
    </r>
    <r>
      <rPr>
        <i/>
        <sz val="11"/>
        <rFont val="Public Sans"/>
      </rPr>
      <t xml:space="preserve"> calculates the percentage cost of acquisition incurred per year based on the total acquisition expenditure. 
To allow for easier comparison of options with different useful lives, both methods account for the end-of-life stage costs and end of asset resale revenue by discounting these values and subtracting from the acquisition cost to give an </t>
    </r>
    <r>
      <rPr>
        <b/>
        <i/>
        <sz val="11"/>
        <rFont val="Public Sans"/>
      </rPr>
      <t>effective acquisition cost</t>
    </r>
    <r>
      <rPr>
        <i/>
        <sz val="11"/>
        <rFont val="Public Sans"/>
      </rPr>
      <t xml:space="preserve">. The acquisition cost goes up if it costs more to dispose of the asset than what is gained from resale. It goes down if the resale value is higher compared to cost of disposal. The </t>
    </r>
    <r>
      <rPr>
        <b/>
        <i/>
        <sz val="11"/>
        <rFont val="Public Sans"/>
      </rPr>
      <t xml:space="preserve">percentage cost method </t>
    </r>
    <r>
      <rPr>
        <i/>
        <sz val="11"/>
        <rFont val="Public Sans"/>
      </rPr>
      <t>distributes this impact across the whole acquisition, whereas for</t>
    </r>
    <r>
      <rPr>
        <b/>
        <i/>
        <sz val="11"/>
        <rFont val="Public Sans"/>
      </rPr>
      <t xml:space="preserve"> </t>
    </r>
    <r>
      <rPr>
        <i/>
        <sz val="11"/>
        <rFont val="Public Sans"/>
      </rPr>
      <t>the</t>
    </r>
    <r>
      <rPr>
        <b/>
        <i/>
        <sz val="11"/>
        <rFont val="Public Sans"/>
      </rPr>
      <t xml:space="preserve"> total cost method </t>
    </r>
    <r>
      <rPr>
        <i/>
        <sz val="11"/>
        <rFont val="Public Sans"/>
      </rPr>
      <t xml:space="preserve">this impact occurs in the first year only.
The </t>
    </r>
    <r>
      <rPr>
        <b/>
        <i/>
        <sz val="11"/>
        <rFont val="Public Sans"/>
      </rPr>
      <t xml:space="preserve">effective acquisition cost </t>
    </r>
    <r>
      <rPr>
        <i/>
        <sz val="11"/>
        <rFont val="Public Sans"/>
      </rPr>
      <t>is a calculated value that is used within the calculator to better compare options across whole of life, whereas the actual acquisition cost is what should be used in further financial assessment.</t>
    </r>
  </si>
  <si>
    <t>3.  Assumptions</t>
  </si>
  <si>
    <t>1.  Statistics</t>
  </si>
  <si>
    <t>3.  Cash flow</t>
  </si>
  <si>
    <t>2.  Charts</t>
  </si>
  <si>
    <t>Sheet 1 - Applicability to whole-of-life cost calculation</t>
  </si>
  <si>
    <t>Sheet 2 and 3 - Inputs</t>
  </si>
  <si>
    <t>Sheet 4 - Calculation</t>
  </si>
  <si>
    <t>Sheet 5 - Results</t>
  </si>
  <si>
    <t>Sheet 5 - Dynamic Charts</t>
  </si>
  <si>
    <t>Discounting - Definition</t>
  </si>
  <si>
    <t>Escalation - Definition</t>
  </si>
  <si>
    <t>1 - Statistics</t>
  </si>
  <si>
    <t>2 - Charts</t>
  </si>
  <si>
    <t>3 - Cash Flow</t>
  </si>
  <si>
    <t>4 - Carbon emissions</t>
  </si>
  <si>
    <t>Sheet 2 - General parameters</t>
  </si>
  <si>
    <t>Sheet 3 - Option-specific inputs</t>
  </si>
  <si>
    <t>This sheet analyses the inputs provided by the user and transforms them into results. It is not intended to be edited by the user but provided for transparency only.</t>
  </si>
  <si>
    <t>1.  Parameters</t>
  </si>
  <si>
    <t>2.  Option 1:</t>
  </si>
  <si>
    <t>3.  Option 2:</t>
  </si>
  <si>
    <t>4.  Option 3:</t>
  </si>
  <si>
    <t>5.  Option 4:</t>
  </si>
  <si>
    <t>6.  Option 5:</t>
  </si>
  <si>
    <r>
      <t>1 - National Greenhouse Account Factors published annually by the Commonwealth Department of Climate Change, Energy, Environment and Water</t>
    </r>
    <r>
      <rPr>
        <i/>
        <vertAlign val="superscript"/>
        <sz val="11"/>
        <color theme="1"/>
        <rFont val="Public Sans"/>
      </rPr>
      <t>1</t>
    </r>
  </si>
  <si>
    <r>
      <t>2 - Embodied Carbon Measurement in Infrastructure: Technical Guidance from Infrastructure NSW</t>
    </r>
    <r>
      <rPr>
        <i/>
        <vertAlign val="superscript"/>
        <sz val="11"/>
        <rFont val="Public Sans"/>
      </rPr>
      <t>2</t>
    </r>
  </si>
  <si>
    <t>1. Applicability to whole-of-life cost calculation</t>
  </si>
  <si>
    <t>2. Note on economic modelling</t>
  </si>
  <si>
    <t>1. Calculator switches</t>
  </si>
  <si>
    <t>2. General parameters</t>
  </si>
  <si>
    <t>3. Assumptions</t>
  </si>
  <si>
    <t>DCCEEW</t>
  </si>
  <si>
    <t>Some construction services contracts will have little impact on ongoing asset operating costs, and therefore whole-of-life cost calculation will provide little benefit.</t>
  </si>
  <si>
    <t>This sheet requires the user to select between discounting modes (undiscounted/discounted) and escalation modes (escalated/unescalated). The sheet also contains general parameter assumptions that should be reviewed and updated by the user.</t>
  </si>
  <si>
    <t xml:space="preserve">Review the assumptions on the sheet, and a space is included to list any of your own assumptions used.
This tool will automatically calculate greenhouse gas emissions for any data that is input on electricity consumption, and then these are included in the results along with the monetised value of emissions.
Optionally, you can also add further carbon emission data beyond electricity. However, this will need to be calculated separately and then input as an amount of emissions (t CO2-e). The following resources are useful sources of guidance if conducting more detailed calculations on carbon emissions:
</t>
  </si>
  <si>
    <t>Key output statistics will be displayed, including the net value of the whole-of-life costs and the net present value of the whole-of-life costs.</t>
  </si>
  <si>
    <r>
      <t>The '</t>
    </r>
    <r>
      <rPr>
        <i/>
        <sz val="11"/>
        <rFont val="Public Sans"/>
        <family val="3"/>
      </rPr>
      <t>Dynamic Charts</t>
    </r>
    <r>
      <rPr>
        <sz val="11"/>
        <rFont val="Public Sans"/>
      </rPr>
      <t>' sheet is hidden and is used to process the results data into the dynamic charts on the '</t>
    </r>
    <r>
      <rPr>
        <i/>
        <sz val="11"/>
        <rFont val="Public Sans"/>
        <family val="3"/>
      </rPr>
      <t>Results</t>
    </r>
    <r>
      <rPr>
        <sz val="11"/>
        <rFont val="Public Sans"/>
      </rPr>
      <t>' sheet.</t>
    </r>
  </si>
  <si>
    <t>As the acquisition cost is the primary consideration, whole-of-life costing is unnecessary.</t>
  </si>
  <si>
    <t>If the time and resources required to conduct whole-of-life cost calculation is greater than the benefit that will be derived from understanding the results, it is not appropriate.</t>
  </si>
  <si>
    <t>There may be potential to reduce operating expenditure by procuring more energy efficient or longer lasting products.</t>
  </si>
  <si>
    <t>Escalated</t>
  </si>
  <si>
    <t>All groups Australia latest CPI</t>
  </si>
  <si>
    <t>Placeholder value. See instructions</t>
  </si>
  <si>
    <r>
      <t>AUD $ 2024, Carbon emissions in the Investment Framework TPG24-34</t>
    </r>
    <r>
      <rPr>
        <i/>
        <vertAlign val="superscript"/>
        <sz val="11"/>
        <color theme="1"/>
        <rFont val="Public Sans"/>
      </rPr>
      <t>4</t>
    </r>
  </si>
  <si>
    <t>As per NSW Treasury guidelines, the financial discount rate varies across projects and should be decided based on the financial risk of the project. This template has a placeholder value as a general parameter based on IPART's August 2024 biannual Weight Average Capital Cost (WACC) update (https://www.ipart.nsw.gov.au/sites/default/files/cm9_documents/Fact-sheet-WACC-Biannual-Update-August-2024.PDF), however the user should use a financial discount rate specific to the procurement being evaluated or confirm that the use of the latest IPART rate is acceptable.</t>
  </si>
  <si>
    <t>AUD, $, indexed to the base year</t>
  </si>
  <si>
    <r>
      <t>ABS Australia All Groups CPI, Jun base year/Jun-2024</t>
    </r>
    <r>
      <rPr>
        <i/>
        <vertAlign val="superscript"/>
        <sz val="11"/>
        <color theme="1"/>
        <rFont val="Public Sans"/>
      </rPr>
      <t>5</t>
    </r>
  </si>
  <si>
    <t>Carbon emissions in the Investment Framework</t>
  </si>
  <si>
    <t>Electricity rates and the proportion of renewable electricity should be based on the whole of government electricity contracts to provide the most accurate costs, unless the option is using a separate power supply contract</t>
  </si>
  <si>
    <t>Discounted</t>
  </si>
  <si>
    <t>Enter text here...</t>
  </si>
  <si>
    <t>May 2025</t>
  </si>
  <si>
    <t>December 2024</t>
  </si>
  <si>
    <t>Discounting is the process of determining the present value of a cash flow that will occur over time into the future. The process is required because due to the time value of money, a dollar is worth more today than it would be worth tomorrow and therefore cashflows in the future need to be adjusted to allow like-for-like comparison.
There are two types of discounting, economic and financial. The economic discount rate is not applicable to the calculator and should not be used.
Discounting, using a financial discount rate as this is a financial assessment tool, is appropriate when comparing financial outcomes across options as it allows the calculation of Net Present Value (NPV). NPV is a measure of each option's total cost in today's terms.
When to use financial discounting:
• Discounting must be applied when comparing options against one another to understand the financial implications of these options across their whole of life
• Discounting can be turned off when developing inputs into agency budgets, for example preparing a financial impact statement.</t>
  </si>
  <si>
    <t xml:space="preserve">Escalation is the process of adjusting future cashflows to account for the effects of inflation.
Escalation is required by NSW Treasury for financial appraisals, like the comparison of options in this tool, so that values that occur over time into the future are presented in nominal terms.
A financial value without escalation is referred to as a 'real' value, while a financial value that has had escalation applied is a 'nominal' value.
When doing whole of life cost analysis, there are few scenarios where escalation should be turned off. </t>
  </si>
  <si>
    <t>Updated carbon values and added clarification regarding discount rate. 
Operational and maintenance calculation bug fixes added.
Added additional reference for electricity costs. 
Instructions and reference labels updated</t>
  </si>
  <si>
    <t>The carbon values provided by the NSW Government are valued in $2024 terms. To correctly assess the economic value of carbon of each option these values must be escalated into the the value of the base year. To do this, go to the Consumer Price Index on the ABS website (https://www.abs.gov.au/statistics/economy/price-indexes-and-inflation/consumer-price-index-australia/dec-quarter-2024) and download "TABLES 1 and 2. CPI: All Groups, Index Numbers and Percentage Changes". Open the file, and clock on cell E20 for "A2325846C". Move to the bottom of column J and input the latest value into G39 on the 'General Parameters' sheet. This will update the carbon values to the correct value.</t>
  </si>
  <si>
    <t>Updated the earliest year to be FY26 (cell G26 in 'General Parameters' sheet is 1-Jul-2025, formerly 1-Jul-24)
Locked additional sheet "Results" and cells in "General parameters" and "Option-specific inputs"</t>
  </si>
  <si>
    <t>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</si>
</sst>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quot;#,##0_);\(&quot;$&quot;#,##0\)"/>
    <numFmt numFmtId="165" formatCode="&quot;$&quot;#,##0.00_);\(&quot;$&quot;#,##0.00\)"/>
    <numFmt numFmtId="166" formatCode="_(&quot;$&quot;* #,##0.00_);_(&quot;$&quot;* \(#,##0.00\);_(&quot;$&quot;* &quot;-&quot;??_);_(@_)"/>
    <numFmt numFmtId="167" formatCode="_(* #,##0.00_);_(* \(#,##0.00\);_(* &quot;-&quot;??_);_(@_)"/>
    <numFmt numFmtId="168" formatCode="0.0%"/>
    <numFmt numFmtId="169" formatCode="&quot;$&quot;#,##0"/>
    <numFmt numFmtId="170" formatCode="[$-C09]dd\-mmm\-yy;@"/>
    <numFmt numFmtId="171" formatCode="&quot;$&quot;#,##0.00"/>
    <numFmt numFmtId="172" formatCode="&quot;Year&quot;\ #"/>
    <numFmt numFmtId="173" formatCode="&quot;Every&quot;\ #\ &quot;years&quot;"/>
    <numFmt numFmtId="174" formatCode="0.000"/>
    <numFmt numFmtId="175" formatCode="_(&quot;$&quot;* #,##0_);_(&quot;$&quot;* \(#,##0\);_(&quot;$&quot;* &quot;-&quot;??_);_(@_)"/>
    <numFmt numFmtId="176" formatCode="0.0"/>
  </numFmts>
  <fonts count="98">
    <font>
      <sz val="11"/>
      <color theme="1"/>
      <name val="Arial"/>
      <family val="2"/>
      <scheme val="minor"/>
    </font>
    <font>
      <sz val="11"/>
      <color theme="1"/>
      <name val="Arial"/>
      <family val="2"/>
      <scheme val="minor"/>
    </font>
    <font>
      <sz val="10"/>
      <name val="Arial"/>
      <family val="2"/>
    </font>
    <font>
      <b/>
      <sz val="11"/>
      <color theme="1"/>
      <name val="Arial"/>
      <family val="2"/>
    </font>
    <font>
      <sz val="10"/>
      <name val="Arial"/>
      <family val="2"/>
    </font>
    <font>
      <i/>
      <sz val="11"/>
      <color rgb="FF7F7F7F"/>
      <name val="Arial"/>
      <family val="2"/>
      <scheme val="minor"/>
    </font>
    <font>
      <sz val="8"/>
      <color theme="0"/>
      <name val="Arial"/>
      <family val="2"/>
    </font>
    <font>
      <sz val="8"/>
      <color theme="1"/>
      <name val="Arial"/>
      <family val="2"/>
    </font>
    <font>
      <b/>
      <sz val="8"/>
      <color rgb="FF3F69AD"/>
      <name val="Arial"/>
      <family val="2"/>
    </font>
    <font>
      <b/>
      <sz val="8"/>
      <name val="Arial"/>
      <family val="2"/>
    </font>
    <font>
      <sz val="8"/>
      <color theme="1"/>
      <name val="Univers for KPMG Light"/>
      <family val="2"/>
    </font>
    <font>
      <i/>
      <sz val="8"/>
      <color rgb="FF7F7F7F"/>
      <name val="Univers 45 Light"/>
      <family val="2"/>
    </font>
    <font>
      <sz val="8"/>
      <color theme="0"/>
      <name val="Univers 45 Light"/>
      <family val="2"/>
    </font>
    <font>
      <b/>
      <sz val="12"/>
      <color theme="0"/>
      <name val="Univers for KPMG"/>
      <family val="2"/>
    </font>
    <font>
      <sz val="8"/>
      <color rgb="FF3F3F76"/>
      <name val="Univers 45 Light"/>
    </font>
    <font>
      <sz val="11"/>
      <color theme="1"/>
      <name val="Arial"/>
      <family val="2"/>
      <scheme val="minor"/>
    </font>
    <font>
      <b/>
      <sz val="8"/>
      <color theme="0"/>
      <name val="Arial"/>
      <family val="2"/>
    </font>
    <font>
      <sz val="8"/>
      <color theme="1" tint="4.9989318521683403E-2"/>
      <name val="Univers 45 Light"/>
    </font>
    <font>
      <b/>
      <sz val="11"/>
      <color theme="0"/>
      <name val="Univers 45 Light"/>
    </font>
    <font>
      <b/>
      <sz val="10"/>
      <color theme="0"/>
      <name val="Arial"/>
      <family val="2"/>
    </font>
    <font>
      <b/>
      <sz val="8"/>
      <color rgb="FFFF0000"/>
      <name val="Univers for KPMG Light"/>
      <family val="2"/>
    </font>
    <font>
      <sz val="8"/>
      <name val="Arial"/>
      <family val="2"/>
      <scheme val="minor"/>
    </font>
    <font>
      <b/>
      <sz val="11"/>
      <color theme="1"/>
      <name val="Arial"/>
      <family val="2"/>
      <scheme val="minor"/>
    </font>
    <font>
      <sz val="11"/>
      <color theme="1"/>
      <name val="Public Sans"/>
      <family val="3"/>
    </font>
    <font>
      <sz val="10"/>
      <name val="Public Sans"/>
      <family val="3"/>
    </font>
    <font>
      <b/>
      <sz val="11"/>
      <color theme="1"/>
      <name val="Public Sans"/>
      <family val="3"/>
    </font>
    <font>
      <sz val="9"/>
      <color theme="1"/>
      <name val="Public Sans"/>
      <family val="3"/>
    </font>
    <font>
      <b/>
      <sz val="9"/>
      <color theme="1"/>
      <name val="Public Sans"/>
      <family val="3"/>
    </font>
    <font>
      <sz val="9"/>
      <color theme="0"/>
      <name val="Public Sans"/>
      <family val="3"/>
    </font>
    <font>
      <b/>
      <sz val="9"/>
      <name val="Public Sans"/>
      <family val="3"/>
    </font>
    <font>
      <sz val="9"/>
      <color rgb="FF3F3F76"/>
      <name val="Public Sans"/>
      <family val="3"/>
    </font>
    <font>
      <sz val="18"/>
      <color theme="1"/>
      <name val="Public Sans"/>
      <family val="3"/>
    </font>
    <font>
      <b/>
      <sz val="18"/>
      <color rgb="FF002664"/>
      <name val="Public Sans"/>
      <family val="3"/>
    </font>
    <font>
      <sz val="18"/>
      <color theme="1"/>
      <name val="Arial"/>
      <family val="2"/>
      <scheme val="minor"/>
    </font>
    <font>
      <b/>
      <sz val="18"/>
      <color rgb="FF002664"/>
      <name val="Arial"/>
      <family val="2"/>
    </font>
    <font>
      <sz val="11"/>
      <color theme="1"/>
      <name val="Public Sans (NSW)"/>
    </font>
    <font>
      <sz val="10"/>
      <name val="Public Sans"/>
    </font>
    <font>
      <b/>
      <sz val="10"/>
      <name val="Public Sans"/>
    </font>
    <font>
      <sz val="11"/>
      <color theme="1"/>
      <name val="Public Sans"/>
    </font>
    <font>
      <b/>
      <sz val="12"/>
      <color theme="3"/>
      <name val="Public Sans"/>
    </font>
    <font>
      <b/>
      <sz val="10"/>
      <color theme="3"/>
      <name val="Public Sans"/>
    </font>
    <font>
      <i/>
      <sz val="11"/>
      <color theme="1"/>
      <name val="Public Sans"/>
    </font>
    <font>
      <i/>
      <sz val="8"/>
      <color rgb="FF7F7F7F"/>
      <name val="Public Sans"/>
    </font>
    <font>
      <b/>
      <sz val="9"/>
      <name val="Public Sans"/>
    </font>
    <font>
      <sz val="9"/>
      <name val="Public Sans"/>
    </font>
    <font>
      <sz val="10"/>
      <color theme="1"/>
      <name val="Public Sans"/>
    </font>
    <font>
      <sz val="18"/>
      <color theme="1"/>
      <name val="Public Sans"/>
    </font>
    <font>
      <b/>
      <sz val="18"/>
      <color rgb="FF002664"/>
      <name val="Public Sans"/>
    </font>
    <font>
      <sz val="9"/>
      <color theme="1"/>
      <name val="Public Sans"/>
    </font>
    <font>
      <i/>
      <sz val="9"/>
      <color rgb="FF7F7F7F"/>
      <name val="Public Sans"/>
    </font>
    <font>
      <b/>
      <sz val="10"/>
      <color theme="1"/>
      <name val="Public Sans"/>
    </font>
    <font>
      <sz val="9"/>
      <color theme="0"/>
      <name val="Public Sans"/>
    </font>
    <font>
      <b/>
      <sz val="9"/>
      <color rgb="FF3F69AD"/>
      <name val="Public Sans"/>
    </font>
    <font>
      <b/>
      <sz val="9"/>
      <color theme="0"/>
      <name val="Public Sans"/>
    </font>
    <font>
      <b/>
      <sz val="9"/>
      <color theme="1"/>
      <name val="Public Sans"/>
    </font>
    <font>
      <i/>
      <sz val="9"/>
      <name val="Public Sans"/>
    </font>
    <font>
      <b/>
      <i/>
      <sz val="9"/>
      <color theme="1"/>
      <name val="Public Sans"/>
    </font>
    <font>
      <b/>
      <sz val="11"/>
      <color theme="1"/>
      <name val="Public Sans"/>
    </font>
    <font>
      <b/>
      <sz val="12"/>
      <color theme="3"/>
      <name val="Public Sans"/>
      <family val="3"/>
    </font>
    <font>
      <u/>
      <sz val="11"/>
      <color theme="10"/>
      <name val="Arial"/>
      <family val="2"/>
      <scheme val="minor"/>
    </font>
    <font>
      <sz val="10"/>
      <name val="Arial"/>
      <family val="2"/>
    </font>
    <font>
      <u/>
      <sz val="10"/>
      <color theme="10"/>
      <name val="Arial"/>
      <family val="2"/>
    </font>
    <font>
      <b/>
      <sz val="20"/>
      <color theme="3"/>
      <name val="Public Sans"/>
      <family val="3"/>
    </font>
    <font>
      <b/>
      <sz val="28"/>
      <color theme="3"/>
      <name val="Public Sans"/>
      <family val="3"/>
    </font>
    <font>
      <b/>
      <sz val="14"/>
      <color theme="3"/>
      <name val="Public Sans"/>
      <family val="3"/>
    </font>
    <font>
      <sz val="11"/>
      <color rgb="FF000000"/>
      <name val="Public Sans"/>
    </font>
    <font>
      <b/>
      <i/>
      <sz val="11"/>
      <color rgb="FF000000"/>
      <name val="Public Sans"/>
    </font>
    <font>
      <b/>
      <sz val="11"/>
      <color rgb="FF000000"/>
      <name val="Public Sans"/>
    </font>
    <font>
      <sz val="11"/>
      <name val="Public Sans"/>
    </font>
    <font>
      <b/>
      <sz val="11"/>
      <name val="Public Sans"/>
      <family val="3"/>
    </font>
    <font>
      <sz val="11"/>
      <name val="Public Sans"/>
      <family val="3"/>
    </font>
    <font>
      <b/>
      <sz val="11"/>
      <color theme="3"/>
      <name val="Public Sans"/>
    </font>
    <font>
      <b/>
      <sz val="11"/>
      <name val="Public Sans"/>
    </font>
    <font>
      <i/>
      <sz val="11"/>
      <name val="Public Sans"/>
      <family val="3"/>
    </font>
    <font>
      <b/>
      <sz val="11"/>
      <color theme="3"/>
      <name val="Public Sans"/>
      <family val="3"/>
    </font>
    <font>
      <i/>
      <sz val="11"/>
      <name val="Public Sans"/>
    </font>
    <font>
      <i/>
      <sz val="11"/>
      <color rgb="FF000000"/>
      <name val="Public Sans"/>
    </font>
    <font>
      <sz val="12"/>
      <color theme="1"/>
      <name val="Public Sans"/>
    </font>
    <font>
      <sz val="12"/>
      <color theme="1"/>
      <name val="Public Sans (NSW)"/>
    </font>
    <font>
      <sz val="11"/>
      <color rgb="FF3F3F76"/>
      <name val="Public Sans"/>
    </font>
    <font>
      <sz val="11"/>
      <color theme="0"/>
      <name val="Public Sans"/>
    </font>
    <font>
      <b/>
      <sz val="11"/>
      <color theme="0"/>
      <name val="Public Sans"/>
    </font>
    <font>
      <i/>
      <sz val="11"/>
      <color rgb="FF7F7F7F"/>
      <name val="Public Sans"/>
    </font>
    <font>
      <sz val="11"/>
      <color theme="5"/>
      <name val="Public Sans"/>
    </font>
    <font>
      <sz val="11"/>
      <color theme="7"/>
      <name val="Public Sans"/>
    </font>
    <font>
      <sz val="11"/>
      <color rgb="FFFFA91D"/>
      <name val="Public Sans"/>
    </font>
    <font>
      <i/>
      <sz val="11"/>
      <color theme="1"/>
      <name val="Arial"/>
      <family val="2"/>
      <scheme val="minor"/>
    </font>
    <font>
      <i/>
      <vertAlign val="superscript"/>
      <sz val="11"/>
      <color theme="1"/>
      <name val="Public Sans"/>
    </font>
    <font>
      <b/>
      <i/>
      <sz val="11"/>
      <name val="Public Sans"/>
    </font>
    <font>
      <i/>
      <sz val="11"/>
      <color theme="1"/>
      <name val="Public Sans"/>
      <family val="3"/>
    </font>
    <font>
      <b/>
      <i/>
      <sz val="11"/>
      <color theme="1"/>
      <name val="Public Sans"/>
    </font>
    <font>
      <b/>
      <sz val="12"/>
      <color theme="1"/>
      <name val="Public Sans"/>
      <family val="3"/>
    </font>
    <font>
      <b/>
      <u/>
      <sz val="12"/>
      <color theme="3"/>
      <name val="Public Sans"/>
    </font>
    <font>
      <i/>
      <vertAlign val="superscript"/>
      <sz val="11"/>
      <name val="Public Sans"/>
    </font>
    <font>
      <sz val="11"/>
      <color rgb="FFFFC000"/>
      <name val="Public Sans"/>
      <family val="3"/>
    </font>
    <font>
      <sz val="11"/>
      <color rgb="FF000000"/>
      <name val="Public Sans"/>
      <family val="3"/>
    </font>
    <font>
      <b/>
      <sz val="11"/>
      <color theme="1"/>
      <name val="Arial"/>
      <family val="2"/>
    </font>
    <font>
      <sz val="11"/>
      <name val="Arial"/>
      <family val="2"/>
      <scheme val="minor"/>
    </font>
  </fonts>
  <fills count="19">
    <fill>
      <patternFill patternType="none"/>
    </fill>
    <fill>
      <patternFill patternType="gray125"/>
    </fill>
    <fill>
      <patternFill patternType="solid">
        <fgColor indexed="9"/>
        <bgColor indexed="64"/>
      </patternFill>
    </fill>
    <fill>
      <patternFill patternType="solid">
        <fgColor rgb="FF002664"/>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F2F2F2"/>
      </patternFill>
    </fill>
    <fill>
      <patternFill patternType="solid">
        <fgColor rgb="FF00359E"/>
        <bgColor indexed="64"/>
      </patternFill>
    </fill>
    <fill>
      <patternFill patternType="solid">
        <fgColor rgb="FFD9E1F2"/>
        <bgColor indexed="64"/>
      </patternFill>
    </fill>
    <fill>
      <patternFill patternType="solid">
        <fgColor theme="5" tint="-0.24994659260841701"/>
        <bgColor indexed="64"/>
      </patternFill>
    </fill>
    <fill>
      <patternFill patternType="solid">
        <fgColor rgb="FF0070C0"/>
        <bgColor indexed="64"/>
      </patternFill>
    </fill>
    <fill>
      <patternFill patternType="solid">
        <fgColor rgb="FFC3EBE2"/>
        <bgColor indexed="64"/>
      </patternFill>
    </fill>
    <fill>
      <patternFill patternType="solid">
        <fgColor theme="0" tint="-0.499984740745262"/>
        <bgColor theme="0" tint="-0.34998626667073579"/>
      </patternFill>
    </fill>
    <fill>
      <patternFill patternType="solid">
        <fgColor rgb="FF9DDF9D"/>
        <bgColor indexed="64"/>
      </patternFill>
    </fill>
    <fill>
      <patternFill patternType="solid">
        <fgColor rgb="FF002060"/>
        <bgColor indexed="64"/>
      </patternFill>
    </fill>
    <fill>
      <patternFill patternType="solid">
        <fgColor theme="0" tint="-0.24994659260841701"/>
        <bgColor indexed="64"/>
      </patternFill>
    </fill>
    <fill>
      <patternFill patternType="solid">
        <fgColor theme="3" tint="0.79998168889431442"/>
        <bgColor indexed="64"/>
      </patternFill>
    </fill>
    <fill>
      <patternFill patternType="solid">
        <fgColor theme="1" tint="0.34998626667073579"/>
        <bgColor theme="0" tint="-0.34998626667073579"/>
      </patternFill>
    </fill>
  </fills>
  <borders count="26">
    <border>
      <left/>
      <right/>
      <top/>
      <bottom/>
      <diagonal/>
    </border>
    <border>
      <left/>
      <right/>
      <top/>
      <bottom style="thin">
        <color indexed="64"/>
      </bottom>
      <diagonal/>
    </border>
    <border>
      <left/>
      <right/>
      <top/>
      <bottom style="thin">
        <color theme="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thin">
        <color rgb="FF4472C4"/>
      </left>
      <right style="thin">
        <color rgb="FF4472C4"/>
      </right>
      <top style="thin">
        <color rgb="FF4472C4"/>
      </top>
      <bottom style="thin">
        <color rgb="FF4472C4"/>
      </bottom>
      <diagonal/>
    </border>
    <border>
      <left style="thin">
        <color theme="3"/>
      </left>
      <right style="thin">
        <color theme="3"/>
      </right>
      <top style="thin">
        <color theme="3"/>
      </top>
      <bottom style="thin">
        <color theme="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top style="medium">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3F69AD"/>
      </left>
      <right style="thin">
        <color rgb="FF3F69AD"/>
      </right>
      <top style="thin">
        <color rgb="FF3F69AD"/>
      </top>
      <bottom style="thin">
        <color rgb="FF3F69AD"/>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theme="1"/>
      </left>
      <right style="thin">
        <color theme="1"/>
      </right>
      <top style="thin">
        <color theme="1"/>
      </top>
      <bottom style="thin">
        <color theme="1"/>
      </bottom>
      <diagonal/>
    </border>
    <border>
      <left/>
      <right/>
      <top style="thin">
        <color theme="1"/>
      </top>
      <bottom/>
      <diagonal/>
    </border>
    <border>
      <left style="thin">
        <color indexed="64"/>
      </left>
      <right style="thin">
        <color indexed="64"/>
      </right>
      <top/>
      <bottom/>
      <diagonal/>
    </border>
  </borders>
  <cellStyleXfs count="28">
    <xf numFmtId="0" fontId="0" fillId="0" borderId="0"/>
    <xf numFmtId="0" fontId="7" fillId="0" borderId="0"/>
    <xf numFmtId="167" fontId="1" fillId="0" borderId="0" applyFont="0" applyFill="0" applyBorder="0" applyAlignment="0" applyProtection="0"/>
    <xf numFmtId="166" fontId="4" fillId="0" borderId="0" applyFont="0" applyFill="0" applyBorder="0" applyAlignment="0" applyProtection="0"/>
    <xf numFmtId="9" fontId="15" fillId="0" borderId="0" applyFont="0" applyFill="0" applyBorder="0" applyAlignment="0" applyProtection="0"/>
    <xf numFmtId="0" fontId="5" fillId="0" borderId="0" applyNumberFormat="0" applyFill="0" applyBorder="0" applyAlignment="0" applyProtection="0"/>
    <xf numFmtId="169" fontId="6" fillId="8" borderId="9" applyProtection="0">
      <alignment horizontal="center" vertical="center"/>
    </xf>
    <xf numFmtId="0" fontId="7" fillId="9" borderId="8" applyAlignment="0" applyProtection="0"/>
    <xf numFmtId="0" fontId="8" fillId="7" borderId="14" applyNumberFormat="0" applyProtection="0">
      <alignment horizontal="center" vertical="center"/>
    </xf>
    <xf numFmtId="0" fontId="9" fillId="6" borderId="10" applyNumberFormat="0" applyAlignment="0" applyProtection="0"/>
    <xf numFmtId="166" fontId="10" fillId="0" borderId="0" applyFill="0" applyBorder="0" applyAlignment="0" applyProtection="0"/>
    <xf numFmtId="0" fontId="11" fillId="0" borderId="0" applyNumberFormat="0" applyFill="0" applyBorder="0" applyAlignment="0" applyProtection="0"/>
    <xf numFmtId="0" fontId="12" fillId="10" borderId="11" applyNumberFormat="0" applyAlignment="0" applyProtection="0"/>
    <xf numFmtId="0" fontId="13" fillId="11" borderId="0" applyNumberFormat="0" applyAlignment="0" applyProtection="0"/>
    <xf numFmtId="0" fontId="13" fillId="11" borderId="0" applyNumberFormat="0" applyAlignment="0" applyProtection="0"/>
    <xf numFmtId="0" fontId="14" fillId="12" borderId="8" applyNumberFormat="0" applyAlignment="0" applyProtection="0"/>
    <xf numFmtId="0" fontId="2" fillId="0" borderId="0"/>
    <xf numFmtId="0" fontId="15" fillId="0" borderId="0"/>
    <xf numFmtId="0" fontId="16" fillId="13" borderId="3" applyNumberFormat="0" applyAlignment="0" applyProtection="0"/>
    <xf numFmtId="170" fontId="17" fillId="14" borderId="11" applyNumberFormat="0" applyAlignment="0" applyProtection="0">
      <alignment vertical="center"/>
    </xf>
    <xf numFmtId="0" fontId="18" fillId="15" borderId="0">
      <alignment vertical="center"/>
    </xf>
    <xf numFmtId="0" fontId="19" fillId="15" borderId="12">
      <protection locked="0"/>
    </xf>
    <xf numFmtId="169" fontId="7" fillId="16" borderId="13">
      <alignment horizontal="center" vertical="center"/>
    </xf>
    <xf numFmtId="0" fontId="7" fillId="17" borderId="8" applyNumberFormat="0" applyAlignment="0" applyProtection="0"/>
    <xf numFmtId="0" fontId="20" fillId="0" borderId="0" applyNumberFormat="0" applyFill="0" applyBorder="0" applyAlignment="0" applyProtection="0"/>
    <xf numFmtId="0" fontId="59" fillId="0" borderId="0" applyNumberFormat="0" applyFill="0" applyBorder="0" applyAlignment="0" applyProtection="0"/>
    <xf numFmtId="0" fontId="60" fillId="0" borderId="0"/>
    <xf numFmtId="0" fontId="61" fillId="0" borderId="0" applyNumberFormat="0" applyFill="0" applyBorder="0" applyAlignment="0" applyProtection="0"/>
  </cellStyleXfs>
  <cellXfs count="327">
    <xf numFmtId="0" fontId="0" fillId="0" borderId="0" xfId="0"/>
    <xf numFmtId="0" fontId="2" fillId="3" borderId="0" xfId="0" applyFont="1" applyFill="1"/>
    <xf numFmtId="0" fontId="0" fillId="5" borderId="0" xfId="0" applyFill="1"/>
    <xf numFmtId="0" fontId="3" fillId="5" borderId="0" xfId="0" applyFont="1" applyFill="1" applyAlignment="1">
      <alignment horizontal="center" vertical="top"/>
    </xf>
    <xf numFmtId="169" fontId="0" fillId="5" borderId="0" xfId="0" applyNumberFormat="1" applyFill="1" applyAlignment="1">
      <alignment horizontal="left"/>
    </xf>
    <xf numFmtId="0" fontId="22" fillId="5" borderId="0" xfId="0" applyFont="1" applyFill="1"/>
    <xf numFmtId="0" fontId="23" fillId="5" borderId="0" xfId="0" applyFont="1" applyFill="1"/>
    <xf numFmtId="0" fontId="26" fillId="5" borderId="0" xfId="0" applyFont="1" applyFill="1"/>
    <xf numFmtId="0" fontId="27" fillId="5" borderId="0" xfId="0" applyFont="1" applyFill="1" applyAlignment="1">
      <alignment vertical="center"/>
    </xf>
    <xf numFmtId="0" fontId="25" fillId="5" borderId="0" xfId="0" applyFont="1" applyFill="1"/>
    <xf numFmtId="0" fontId="27" fillId="5" borderId="0" xfId="0" applyFont="1" applyFill="1" applyAlignment="1">
      <alignment horizontal="center" vertical="top"/>
    </xf>
    <xf numFmtId="0" fontId="30" fillId="12" borderId="8" xfId="15" applyFont="1" applyAlignment="1">
      <alignment horizontal="center" vertical="center"/>
    </xf>
    <xf numFmtId="169" fontId="28" fillId="8" borderId="9" xfId="6" applyFont="1">
      <alignment horizontal="center" vertical="center"/>
    </xf>
    <xf numFmtId="0" fontId="27" fillId="5" borderId="0" xfId="0" applyFont="1" applyFill="1" applyAlignment="1">
      <alignment horizontal="left" vertical="top"/>
    </xf>
    <xf numFmtId="0" fontId="29" fillId="5" borderId="0" xfId="0" applyFont="1" applyFill="1" applyAlignment="1">
      <alignment horizontal="center" vertical="top"/>
    </xf>
    <xf numFmtId="0" fontId="29" fillId="5" borderId="0" xfId="0" applyFont="1" applyFill="1" applyAlignment="1">
      <alignment horizontal="left" vertical="top"/>
    </xf>
    <xf numFmtId="0" fontId="27" fillId="5" borderId="3" xfId="0" applyFont="1" applyFill="1" applyBorder="1" applyAlignment="1">
      <alignment vertical="center"/>
    </xf>
    <xf numFmtId="0" fontId="31" fillId="5" borderId="0" xfId="0" applyFont="1" applyFill="1"/>
    <xf numFmtId="0" fontId="32" fillId="2" borderId="2" xfId="0" applyFont="1" applyFill="1" applyBorder="1" applyAlignment="1">
      <alignment vertical="center"/>
    </xf>
    <xf numFmtId="0" fontId="32" fillId="2" borderId="2" xfId="0" quotePrefix="1" applyFont="1" applyFill="1" applyBorder="1" applyAlignment="1">
      <alignment vertical="center"/>
    </xf>
    <xf numFmtId="0" fontId="33" fillId="5" borderId="0" xfId="0" applyFont="1" applyFill="1"/>
    <xf numFmtId="0" fontId="34" fillId="2" borderId="2" xfId="0" applyFont="1" applyFill="1" applyBorder="1" applyAlignment="1">
      <alignment vertical="center"/>
    </xf>
    <xf numFmtId="2" fontId="28" fillId="8" borderId="9" xfId="6" applyNumberFormat="1" applyFont="1">
      <alignment horizontal="center" vertical="center"/>
    </xf>
    <xf numFmtId="0" fontId="35" fillId="5" borderId="0" xfId="0" applyFont="1" applyFill="1"/>
    <xf numFmtId="0" fontId="35" fillId="0" borderId="0" xfId="0" applyFont="1"/>
    <xf numFmtId="0" fontId="38" fillId="5" borderId="0" xfId="0" applyFont="1" applyFill="1"/>
    <xf numFmtId="0" fontId="38" fillId="5" borderId="15" xfId="0" applyFont="1" applyFill="1" applyBorder="1"/>
    <xf numFmtId="0" fontId="38" fillId="5" borderId="7" xfId="0" applyFont="1" applyFill="1" applyBorder="1"/>
    <xf numFmtId="0" fontId="37" fillId="5" borderId="15" xfId="0" applyFont="1" applyFill="1" applyBorder="1" applyAlignment="1">
      <alignment horizontal="left" vertical="top" wrapText="1"/>
    </xf>
    <xf numFmtId="0" fontId="36" fillId="5" borderId="15" xfId="0" applyFont="1" applyFill="1" applyBorder="1" applyAlignment="1">
      <alignment horizontal="left" vertical="top" wrapText="1"/>
    </xf>
    <xf numFmtId="49" fontId="40" fillId="5" borderId="7" xfId="0" applyNumberFormat="1" applyFont="1" applyFill="1" applyBorder="1" applyAlignment="1">
      <alignment horizontal="center" vertical="top" wrapText="1"/>
    </xf>
    <xf numFmtId="0" fontId="46" fillId="5" borderId="0" xfId="0" applyFont="1" applyFill="1"/>
    <xf numFmtId="0" fontId="48" fillId="5" borderId="0" xfId="0" applyFont="1" applyFill="1"/>
    <xf numFmtId="0" fontId="48" fillId="5" borderId="0" xfId="0" applyFont="1" applyFill="1" applyAlignment="1">
      <alignment vertical="center"/>
    </xf>
    <xf numFmtId="0" fontId="50" fillId="5" borderId="0" xfId="0" applyFont="1" applyFill="1" applyAlignment="1">
      <alignment horizontal="center" vertical="center"/>
    </xf>
    <xf numFmtId="0" fontId="50" fillId="5" borderId="0" xfId="0" applyFont="1" applyFill="1" applyAlignment="1">
      <alignment vertical="center"/>
    </xf>
    <xf numFmtId="0" fontId="45" fillId="5" borderId="0" xfId="0" applyFont="1" applyFill="1"/>
    <xf numFmtId="0" fontId="48" fillId="5" borderId="0" xfId="0" applyFont="1" applyFill="1" applyAlignment="1">
      <alignment horizontal="center" vertical="center"/>
    </xf>
    <xf numFmtId="2" fontId="52" fillId="7" borderId="14" xfId="8" applyNumberFormat="1" applyFont="1">
      <alignment horizontal="center" vertical="center"/>
    </xf>
    <xf numFmtId="2" fontId="48" fillId="9" borderId="8" xfId="7" applyNumberFormat="1" applyFont="1" applyAlignment="1">
      <alignment horizontal="center" vertical="center"/>
    </xf>
    <xf numFmtId="0" fontId="45" fillId="5" borderId="0" xfId="0" applyFont="1" applyFill="1" applyAlignment="1">
      <alignment horizontal="center" vertical="center"/>
    </xf>
    <xf numFmtId="0" fontId="37" fillId="5" borderId="0" xfId="0" applyFont="1" applyFill="1"/>
    <xf numFmtId="0" fontId="43" fillId="5" borderId="0" xfId="0" applyFont="1" applyFill="1"/>
    <xf numFmtId="169" fontId="48" fillId="9" borderId="8" xfId="7" applyNumberFormat="1" applyFont="1" applyAlignment="1">
      <alignment horizontal="center" vertical="center"/>
    </xf>
    <xf numFmtId="169" fontId="48" fillId="16" borderId="13" xfId="22" applyFont="1">
      <alignment horizontal="center" vertical="center"/>
    </xf>
    <xf numFmtId="169" fontId="53" fillId="13" borderId="3" xfId="18" applyNumberFormat="1" applyFont="1" applyAlignment="1">
      <alignment horizontal="center" vertical="center"/>
    </xf>
    <xf numFmtId="0" fontId="44" fillId="5" borderId="0" xfId="0" applyFont="1" applyFill="1"/>
    <xf numFmtId="0" fontId="54" fillId="5" borderId="0" xfId="0" applyFont="1" applyFill="1" applyAlignment="1">
      <alignment horizontal="center" vertical="center"/>
    </xf>
    <xf numFmtId="0" fontId="54" fillId="5" borderId="0" xfId="0" applyFont="1" applyFill="1" applyAlignment="1">
      <alignment vertical="center"/>
    </xf>
    <xf numFmtId="0" fontId="48" fillId="0" borderId="0" xfId="0" applyFont="1"/>
    <xf numFmtId="0" fontId="54" fillId="5" borderId="0" xfId="0" applyFont="1" applyFill="1"/>
    <xf numFmtId="0" fontId="38" fillId="5" borderId="0" xfId="0" applyFont="1" applyFill="1" applyAlignment="1">
      <alignment horizontal="center" vertical="center"/>
    </xf>
    <xf numFmtId="37" fontId="48" fillId="9" borderId="8" xfId="7" applyNumberFormat="1" applyFont="1" applyAlignment="1">
      <alignment horizontal="center" vertical="center"/>
    </xf>
    <xf numFmtId="37" fontId="48" fillId="16" borderId="13" xfId="22" applyNumberFormat="1" applyFont="1">
      <alignment horizontal="center" vertical="center"/>
    </xf>
    <xf numFmtId="37" fontId="53" fillId="13" borderId="3" xfId="18" applyNumberFormat="1" applyFont="1" applyAlignment="1">
      <alignment horizontal="center" vertical="center"/>
    </xf>
    <xf numFmtId="37" fontId="38" fillId="5" borderId="0" xfId="0" applyNumberFormat="1" applyFont="1" applyFill="1"/>
    <xf numFmtId="164" fontId="52" fillId="7" borderId="14" xfId="8" applyNumberFormat="1" applyFont="1">
      <alignment horizontal="center" vertical="center"/>
    </xf>
    <xf numFmtId="164" fontId="53" fillId="13" borderId="3" xfId="18" applyNumberFormat="1" applyFont="1" applyAlignment="1">
      <alignment horizontal="center" vertical="center"/>
    </xf>
    <xf numFmtId="164" fontId="38" fillId="5" borderId="0" xfId="0" applyNumberFormat="1" applyFont="1" applyFill="1"/>
    <xf numFmtId="164" fontId="48" fillId="5" borderId="0" xfId="0" applyNumberFormat="1" applyFont="1" applyFill="1"/>
    <xf numFmtId="169" fontId="48" fillId="9" borderId="8" xfId="3" applyNumberFormat="1" applyFont="1" applyFill="1" applyBorder="1" applyAlignment="1">
      <alignment horizontal="center" vertical="center"/>
    </xf>
    <xf numFmtId="0" fontId="38" fillId="0" borderId="0" xfId="0" applyFont="1"/>
    <xf numFmtId="0" fontId="43" fillId="5" borderId="0" xfId="0" applyFont="1" applyFill="1" applyAlignment="1">
      <alignment horizontal="center" vertical="center"/>
    </xf>
    <xf numFmtId="0" fontId="49" fillId="5" borderId="0" xfId="5" applyFont="1" applyFill="1" applyAlignment="1">
      <alignment horizontal="center" vertical="center"/>
    </xf>
    <xf numFmtId="0" fontId="49" fillId="5" borderId="0" xfId="5" applyFont="1" applyFill="1" applyAlignment="1">
      <alignment vertical="center" wrapText="1"/>
    </xf>
    <xf numFmtId="0" fontId="43" fillId="5" borderId="0" xfId="0" applyFont="1" applyFill="1" applyAlignment="1">
      <alignment horizontal="center"/>
    </xf>
    <xf numFmtId="10" fontId="48" fillId="5" borderId="0" xfId="4" applyNumberFormat="1" applyFont="1" applyFill="1" applyBorder="1" applyAlignment="1">
      <alignment horizontal="center" vertical="center"/>
    </xf>
    <xf numFmtId="10" fontId="48" fillId="5" borderId="0" xfId="4" applyNumberFormat="1" applyFont="1" applyFill="1" applyAlignment="1">
      <alignment horizontal="center" vertical="center"/>
    </xf>
    <xf numFmtId="169" fontId="52" fillId="7" borderId="14" xfId="8" applyNumberFormat="1" applyFont="1">
      <alignment horizontal="center" vertical="center"/>
    </xf>
    <xf numFmtId="9" fontId="48" fillId="5" borderId="0" xfId="0" applyNumberFormat="1" applyFont="1" applyFill="1"/>
    <xf numFmtId="171" fontId="48" fillId="5" borderId="0" xfId="0" applyNumberFormat="1" applyFont="1" applyFill="1"/>
    <xf numFmtId="0" fontId="57" fillId="5" borderId="0" xfId="0" applyFont="1" applyFill="1" applyAlignment="1">
      <alignment horizontal="center" vertical="top"/>
    </xf>
    <xf numFmtId="0" fontId="57" fillId="5" borderId="0" xfId="0" applyFont="1" applyFill="1"/>
    <xf numFmtId="0" fontId="42" fillId="5" borderId="0" xfId="11" applyFont="1" applyFill="1" applyAlignment="1">
      <alignment horizontal="center" vertical="center"/>
    </xf>
    <xf numFmtId="0" fontId="54" fillId="5" borderId="0" xfId="0" applyFont="1" applyFill="1" applyAlignment="1">
      <alignment horizontal="left" vertical="top"/>
    </xf>
    <xf numFmtId="14" fontId="51" fillId="5" borderId="0" xfId="0" applyNumberFormat="1" applyFont="1" applyFill="1"/>
    <xf numFmtId="169" fontId="38" fillId="5" borderId="0" xfId="0" applyNumberFormat="1" applyFont="1" applyFill="1" applyAlignment="1">
      <alignment horizontal="left"/>
    </xf>
    <xf numFmtId="0" fontId="51" fillId="5" borderId="0" xfId="0" applyFont="1" applyFill="1"/>
    <xf numFmtId="0" fontId="38" fillId="5" borderId="0" xfId="0" applyFont="1" applyFill="1" applyAlignment="1">
      <alignment wrapText="1"/>
    </xf>
    <xf numFmtId="0" fontId="48" fillId="5" borderId="0" xfId="0" applyFont="1" applyFill="1" applyAlignment="1">
      <alignment wrapText="1"/>
    </xf>
    <xf numFmtId="0" fontId="20" fillId="5" borderId="0" xfId="24" applyFill="1" applyAlignment="1">
      <alignment vertical="center"/>
    </xf>
    <xf numFmtId="0" fontId="44" fillId="5" borderId="0" xfId="0" applyFont="1" applyFill="1" applyAlignment="1">
      <alignment wrapText="1"/>
    </xf>
    <xf numFmtId="0" fontId="56" fillId="5" borderId="0" xfId="0" applyFont="1" applyFill="1" applyAlignment="1">
      <alignment wrapText="1"/>
    </xf>
    <xf numFmtId="0" fontId="48" fillId="5" borderId="0" xfId="0" applyFont="1" applyFill="1" applyAlignment="1">
      <alignment horizontal="left" wrapText="1"/>
    </xf>
    <xf numFmtId="0" fontId="54" fillId="5" borderId="0" xfId="0" applyFont="1" applyFill="1" applyAlignment="1">
      <alignment vertical="center" wrapText="1"/>
    </xf>
    <xf numFmtId="0" fontId="45" fillId="5" borderId="0" xfId="0" applyFont="1" applyFill="1" applyAlignment="1">
      <alignment wrapText="1"/>
    </xf>
    <xf numFmtId="174" fontId="48" fillId="9" borderId="8" xfId="7" applyNumberFormat="1" applyFont="1" applyAlignment="1">
      <alignment horizontal="center" vertical="center"/>
    </xf>
    <xf numFmtId="174" fontId="52" fillId="7" borderId="14" xfId="8" applyNumberFormat="1" applyFont="1">
      <alignment horizontal="center" vertical="center"/>
    </xf>
    <xf numFmtId="170" fontId="51" fillId="8" borderId="9" xfId="6" applyNumberFormat="1" applyFont="1">
      <alignment horizontal="center" vertical="center"/>
    </xf>
    <xf numFmtId="170" fontId="48" fillId="9" borderId="8" xfId="7" applyNumberFormat="1" applyFont="1" applyAlignment="1">
      <alignment horizontal="center" vertical="center"/>
    </xf>
    <xf numFmtId="170" fontId="28" fillId="8" borderId="9" xfId="6" applyNumberFormat="1" applyFont="1">
      <alignment horizontal="center" vertical="center"/>
    </xf>
    <xf numFmtId="0" fontId="51" fillId="8" borderId="9" xfId="6" applyNumberFormat="1" applyFont="1">
      <alignment horizontal="center" vertical="center"/>
    </xf>
    <xf numFmtId="0" fontId="48" fillId="9" borderId="8" xfId="7" applyFont="1" applyAlignment="1">
      <alignment horizontal="center" vertical="center"/>
    </xf>
    <xf numFmtId="169" fontId="7" fillId="9" borderId="8" xfId="3" applyNumberFormat="1" applyFont="1" applyFill="1" applyBorder="1" applyAlignment="1">
      <alignment horizontal="center" vertical="center"/>
    </xf>
    <xf numFmtId="14" fontId="38" fillId="5" borderId="0" xfId="0" applyNumberFormat="1" applyFont="1" applyFill="1"/>
    <xf numFmtId="0" fontId="55" fillId="5" borderId="0" xfId="5" applyFont="1" applyFill="1" applyAlignment="1">
      <alignment vertical="center" wrapText="1"/>
    </xf>
    <xf numFmtId="175" fontId="0" fillId="5" borderId="0" xfId="3" applyNumberFormat="1" applyFont="1" applyFill="1" applyAlignment="1">
      <alignment horizontal="left"/>
    </xf>
    <xf numFmtId="175" fontId="0" fillId="5" borderId="0" xfId="3" applyNumberFormat="1" applyFont="1" applyFill="1"/>
    <xf numFmtId="0" fontId="45" fillId="0" borderId="0" xfId="0" applyFont="1"/>
    <xf numFmtId="164" fontId="38" fillId="0" borderId="0" xfId="0" applyNumberFormat="1" applyFont="1"/>
    <xf numFmtId="0" fontId="24" fillId="0" borderId="21" xfId="0" applyFont="1" applyBorder="1"/>
    <xf numFmtId="0" fontId="24" fillId="0" borderId="19" xfId="0" applyFont="1" applyBorder="1"/>
    <xf numFmtId="0" fontId="24" fillId="0" borderId="15" xfId="0" applyFont="1" applyBorder="1"/>
    <xf numFmtId="0" fontId="0" fillId="0" borderId="1" xfId="0" applyBorder="1"/>
    <xf numFmtId="0" fontId="0" fillId="0" borderId="16" xfId="0" applyBorder="1"/>
    <xf numFmtId="0" fontId="24" fillId="0" borderId="0" xfId="0" applyFont="1"/>
    <xf numFmtId="0" fontId="38" fillId="5" borderId="20" xfId="0" applyFont="1" applyFill="1" applyBorder="1"/>
    <xf numFmtId="0" fontId="38" fillId="5" borderId="21" xfId="0" applyFont="1" applyFill="1" applyBorder="1"/>
    <xf numFmtId="0" fontId="38" fillId="5" borderId="19" xfId="0" applyFont="1" applyFill="1" applyBorder="1"/>
    <xf numFmtId="49" fontId="40" fillId="5" borderId="22" xfId="0" applyNumberFormat="1" applyFont="1" applyFill="1" applyBorder="1" applyAlignment="1">
      <alignment horizontal="center" vertical="top" wrapText="1"/>
    </xf>
    <xf numFmtId="0" fontId="38" fillId="5" borderId="16" xfId="0" applyFont="1" applyFill="1" applyBorder="1"/>
    <xf numFmtId="0" fontId="60" fillId="2" borderId="0" xfId="26" applyFill="1"/>
    <xf numFmtId="0" fontId="60" fillId="0" borderId="0" xfId="26"/>
    <xf numFmtId="0" fontId="24" fillId="0" borderId="0" xfId="26" applyFont="1"/>
    <xf numFmtId="0" fontId="2" fillId="0" borderId="0" xfId="0" applyFont="1"/>
    <xf numFmtId="0" fontId="0" fillId="0" borderId="0" xfId="0" applyAlignment="1">
      <alignment vertical="center"/>
    </xf>
    <xf numFmtId="0" fontId="63" fillId="0" borderId="0" xfId="0" applyFont="1"/>
    <xf numFmtId="0" fontId="2" fillId="5" borderId="0" xfId="0" applyFont="1" applyFill="1"/>
    <xf numFmtId="0" fontId="24" fillId="5" borderId="0" xfId="0" applyFont="1" applyFill="1"/>
    <xf numFmtId="0" fontId="0" fillId="5" borderId="0" xfId="0" applyFill="1" applyAlignment="1">
      <alignment vertical="center"/>
    </xf>
    <xf numFmtId="0" fontId="63" fillId="5" borderId="0" xfId="0" applyFont="1" applyFill="1"/>
    <xf numFmtId="0" fontId="68" fillId="5" borderId="0" xfId="0" applyFont="1" applyFill="1" applyAlignment="1">
      <alignment horizontal="left" vertical="top" wrapText="1"/>
    </xf>
    <xf numFmtId="0" fontId="72" fillId="5" borderId="0" xfId="0" applyFont="1" applyFill="1" applyAlignment="1">
      <alignment horizontal="left" vertical="top"/>
    </xf>
    <xf numFmtId="0" fontId="38" fillId="5" borderId="0" xfId="0" applyFont="1" applyFill="1" applyAlignment="1">
      <alignment vertical="top"/>
    </xf>
    <xf numFmtId="0" fontId="38" fillId="5" borderId="7" xfId="0" applyFont="1" applyFill="1" applyBorder="1" applyAlignment="1">
      <alignment vertical="top"/>
    </xf>
    <xf numFmtId="0" fontId="38" fillId="5" borderId="15" xfId="0" applyFont="1" applyFill="1" applyBorder="1" applyAlignment="1">
      <alignment vertical="top"/>
    </xf>
    <xf numFmtId="0" fontId="35" fillId="5" borderId="0" xfId="0" applyFont="1" applyFill="1" applyAlignment="1">
      <alignment vertical="top"/>
    </xf>
    <xf numFmtId="0" fontId="38" fillId="5" borderId="0" xfId="0" applyFont="1" applyFill="1" applyAlignment="1">
      <alignment horizontal="left" vertical="top"/>
    </xf>
    <xf numFmtId="0" fontId="77" fillId="5" borderId="0" xfId="0" applyFont="1" applyFill="1"/>
    <xf numFmtId="49" fontId="39" fillId="5" borderId="7" xfId="0" applyNumberFormat="1" applyFont="1" applyFill="1" applyBorder="1" applyAlignment="1">
      <alignment horizontal="center" vertical="top" wrapText="1"/>
    </xf>
    <xf numFmtId="0" fontId="77" fillId="5" borderId="15" xfId="0" applyFont="1" applyFill="1" applyBorder="1"/>
    <xf numFmtId="0" fontId="78" fillId="5" borderId="0" xfId="0" applyFont="1" applyFill="1"/>
    <xf numFmtId="49" fontId="71" fillId="5" borderId="7" xfId="0" applyNumberFormat="1" applyFont="1" applyFill="1" applyBorder="1" applyAlignment="1">
      <alignment horizontal="center" vertical="top" wrapText="1"/>
    </xf>
    <xf numFmtId="0" fontId="38" fillId="5" borderId="0" xfId="1" applyFont="1" applyFill="1" applyAlignment="1">
      <alignment vertical="center"/>
    </xf>
    <xf numFmtId="0" fontId="24" fillId="0" borderId="20" xfId="0" applyFont="1" applyBorder="1"/>
    <xf numFmtId="0" fontId="69" fillId="0" borderId="3" xfId="0" applyFont="1" applyBorder="1" applyAlignment="1">
      <alignment horizontal="center" vertical="center" wrapText="1"/>
    </xf>
    <xf numFmtId="0" fontId="24" fillId="0" borderId="0" xfId="0" applyFont="1" applyAlignment="1">
      <alignment vertical="center"/>
    </xf>
    <xf numFmtId="0" fontId="24" fillId="0" borderId="15" xfId="0" applyFont="1" applyBorder="1" applyAlignment="1">
      <alignment vertical="center"/>
    </xf>
    <xf numFmtId="176" fontId="70" fillId="0" borderId="3" xfId="0" applyNumberFormat="1" applyFont="1" applyBorder="1" applyAlignment="1">
      <alignment horizontal="center" vertical="center" wrapText="1"/>
    </xf>
    <xf numFmtId="0" fontId="0" fillId="0" borderId="15" xfId="0" applyBorder="1" applyAlignment="1">
      <alignment vertical="center"/>
    </xf>
    <xf numFmtId="0" fontId="2" fillId="0" borderId="22" xfId="0" applyFont="1" applyBorder="1" applyAlignment="1">
      <alignment horizontal="center" vertical="center" wrapText="1"/>
    </xf>
    <xf numFmtId="0" fontId="2" fillId="0" borderId="1" xfId="0" applyFont="1" applyBorder="1" applyAlignment="1">
      <alignment horizontal="center" vertical="center" wrapText="1"/>
    </xf>
    <xf numFmtId="0" fontId="24" fillId="5" borderId="1" xfId="0" applyFont="1" applyFill="1" applyBorder="1"/>
    <xf numFmtId="0" fontId="0" fillId="5" borderId="1" xfId="0" applyFill="1" applyBorder="1"/>
    <xf numFmtId="0" fontId="35" fillId="5" borderId="0" xfId="0" applyFont="1" applyFill="1" applyAlignment="1">
      <alignment horizontal="left" vertical="top"/>
    </xf>
    <xf numFmtId="0" fontId="72" fillId="5" borderId="0" xfId="0" applyFont="1" applyFill="1" applyAlignment="1">
      <alignment horizontal="center" vertical="center" wrapText="1"/>
    </xf>
    <xf numFmtId="0" fontId="38" fillId="5" borderId="0" xfId="0" applyFont="1" applyFill="1" applyAlignment="1">
      <alignment horizontal="left" indent="1"/>
    </xf>
    <xf numFmtId="0" fontId="68" fillId="5" borderId="0" xfId="0" applyFont="1" applyFill="1" applyAlignment="1">
      <alignment horizontal="left" vertical="top" wrapText="1" indent="1"/>
    </xf>
    <xf numFmtId="0" fontId="68" fillId="5" borderId="1" xfId="0" applyFont="1" applyFill="1" applyBorder="1" applyAlignment="1">
      <alignment horizontal="left" vertical="top" wrapText="1"/>
    </xf>
    <xf numFmtId="0" fontId="0" fillId="5" borderId="21" xfId="0" applyFill="1" applyBorder="1" applyAlignment="1">
      <alignment vertical="center"/>
    </xf>
    <xf numFmtId="0" fontId="72" fillId="4" borderId="3" xfId="0" applyFont="1" applyFill="1" applyBorder="1" applyAlignment="1">
      <alignment horizontal="left" vertical="center"/>
    </xf>
    <xf numFmtId="0" fontId="72" fillId="4" borderId="3" xfId="0" applyFont="1" applyFill="1" applyBorder="1" applyAlignment="1">
      <alignment horizontal="center" vertical="center"/>
    </xf>
    <xf numFmtId="0" fontId="57" fillId="5" borderId="0" xfId="0" applyFont="1" applyFill="1" applyAlignment="1">
      <alignment horizontal="center" vertical="center"/>
    </xf>
    <xf numFmtId="0" fontId="57" fillId="5" borderId="0" xfId="0" applyFont="1" applyFill="1" applyAlignment="1">
      <alignment vertical="center"/>
    </xf>
    <xf numFmtId="0" fontId="82" fillId="5" borderId="0" xfId="5" applyFont="1" applyFill="1" applyAlignment="1">
      <alignment horizontal="center" vertical="center"/>
    </xf>
    <xf numFmtId="0" fontId="41" fillId="5" borderId="0" xfId="11" applyFont="1" applyFill="1" applyAlignment="1">
      <alignment horizontal="center" vertical="center" wrapText="1"/>
    </xf>
    <xf numFmtId="0" fontId="41" fillId="5" borderId="0" xfId="5" applyFont="1" applyFill="1" applyAlignment="1">
      <alignment horizontal="center" vertical="center"/>
    </xf>
    <xf numFmtId="0" fontId="57" fillId="5" borderId="0" xfId="0" applyFont="1" applyFill="1" applyAlignment="1">
      <alignment horizontal="center"/>
    </xf>
    <xf numFmtId="10" fontId="38" fillId="5" borderId="0" xfId="4" applyNumberFormat="1" applyFont="1" applyFill="1" applyBorder="1" applyAlignment="1">
      <alignment horizontal="center" vertical="center"/>
    </xf>
    <xf numFmtId="0" fontId="47" fillId="2" borderId="0" xfId="0" applyFont="1" applyFill="1" applyAlignment="1">
      <alignment vertical="center"/>
    </xf>
    <xf numFmtId="0" fontId="57" fillId="5" borderId="0" xfId="0" applyFont="1" applyFill="1" applyAlignment="1">
      <alignment vertical="center" wrapText="1"/>
    </xf>
    <xf numFmtId="0" fontId="89" fillId="5" borderId="0" xfId="5" applyFont="1" applyFill="1" applyAlignment="1">
      <alignment vertical="center" wrapText="1"/>
    </xf>
    <xf numFmtId="0" fontId="82" fillId="5" borderId="0" xfId="5" applyFont="1" applyFill="1" applyAlignment="1">
      <alignment vertical="center" wrapText="1"/>
    </xf>
    <xf numFmtId="0" fontId="38" fillId="5" borderId="0" xfId="0" applyFont="1" applyFill="1" applyAlignment="1">
      <alignment vertical="center"/>
    </xf>
    <xf numFmtId="0" fontId="90" fillId="5" borderId="0" xfId="0" applyFont="1" applyFill="1" applyAlignment="1">
      <alignment vertical="center" wrapText="1"/>
    </xf>
    <xf numFmtId="0" fontId="38" fillId="5" borderId="0" xfId="0" applyFont="1" applyFill="1" applyAlignment="1">
      <alignment horizontal="left" vertical="center" wrapText="1"/>
    </xf>
    <xf numFmtId="171" fontId="38" fillId="5" borderId="0" xfId="0" applyNumberFormat="1" applyFont="1" applyFill="1" applyAlignment="1">
      <alignment vertical="center"/>
    </xf>
    <xf numFmtId="0" fontId="38" fillId="5" borderId="0" xfId="0" applyFont="1" applyFill="1" applyAlignment="1">
      <alignment vertical="center" wrapText="1"/>
    </xf>
    <xf numFmtId="172" fontId="38" fillId="5" borderId="0" xfId="0" applyNumberFormat="1" applyFont="1" applyFill="1" applyAlignment="1">
      <alignment horizontal="left" wrapText="1"/>
    </xf>
    <xf numFmtId="172" fontId="38" fillId="5" borderId="0" xfId="0" applyNumberFormat="1" applyFont="1" applyFill="1" applyAlignment="1">
      <alignment horizontal="left" vertical="center" wrapText="1"/>
    </xf>
    <xf numFmtId="0" fontId="38" fillId="5" borderId="0" xfId="0" applyFont="1" applyFill="1" applyAlignment="1">
      <alignment horizontal="left" vertical="center"/>
    </xf>
    <xf numFmtId="0" fontId="35" fillId="5" borderId="0" xfId="0" applyFont="1" applyFill="1" applyAlignment="1">
      <alignment horizontal="left" vertical="center"/>
    </xf>
    <xf numFmtId="0" fontId="86" fillId="5" borderId="0" xfId="5" applyFont="1" applyFill="1" applyAlignment="1">
      <alignment horizontal="center" vertical="center"/>
    </xf>
    <xf numFmtId="0" fontId="20" fillId="5" borderId="0" xfId="24" applyFill="1" applyAlignment="1">
      <alignment vertical="center" wrapText="1"/>
    </xf>
    <xf numFmtId="0" fontId="38" fillId="0" borderId="0" xfId="0" applyFont="1" applyAlignment="1">
      <alignment vertical="center"/>
    </xf>
    <xf numFmtId="0" fontId="23" fillId="5" borderId="0" xfId="0" applyFont="1" applyFill="1" applyAlignment="1">
      <alignment vertical="center"/>
    </xf>
    <xf numFmtId="37" fontId="3" fillId="7" borderId="14" xfId="8" applyNumberFormat="1" applyFont="1">
      <alignment horizontal="center" vertical="center"/>
    </xf>
    <xf numFmtId="0" fontId="41" fillId="5" borderId="0" xfId="5" applyFont="1" applyFill="1" applyAlignment="1">
      <alignment horizontal="left" vertical="center"/>
    </xf>
    <xf numFmtId="0" fontId="68" fillId="5" borderId="0" xfId="0" applyFont="1" applyFill="1" applyAlignment="1">
      <alignment vertical="center"/>
    </xf>
    <xf numFmtId="0" fontId="35" fillId="0" borderId="0" xfId="0" applyFont="1" applyAlignment="1">
      <alignment horizontal="left" vertical="center"/>
    </xf>
    <xf numFmtId="171" fontId="3" fillId="7" borderId="23" xfId="8" applyNumberFormat="1" applyFont="1" applyBorder="1">
      <alignment horizontal="center" vertical="center"/>
    </xf>
    <xf numFmtId="0" fontId="38" fillId="0" borderId="0" xfId="0" applyFont="1" applyAlignment="1">
      <alignment vertical="center" wrapText="1"/>
    </xf>
    <xf numFmtId="165" fontId="3" fillId="7" borderId="23" xfId="8" applyNumberFormat="1" applyFont="1" applyBorder="1">
      <alignment horizontal="center" vertical="center"/>
    </xf>
    <xf numFmtId="0" fontId="72" fillId="4" borderId="23" xfId="0" applyFont="1" applyFill="1" applyBorder="1" applyAlignment="1">
      <alignment horizontal="left" vertical="center" wrapText="1"/>
    </xf>
    <xf numFmtId="165" fontId="79" fillId="12" borderId="23" xfId="15" applyNumberFormat="1" applyFont="1" applyBorder="1" applyAlignment="1">
      <alignment horizontal="center" vertical="center"/>
    </xf>
    <xf numFmtId="165" fontId="8" fillId="7" borderId="23" xfId="8" applyNumberFormat="1" applyBorder="1">
      <alignment horizontal="center" vertical="center"/>
    </xf>
    <xf numFmtId="9" fontId="38" fillId="12" borderId="23" xfId="4" applyFont="1" applyFill="1" applyBorder="1" applyAlignment="1">
      <alignment horizontal="center" vertical="center"/>
    </xf>
    <xf numFmtId="39" fontId="38" fillId="9" borderId="23" xfId="15" applyNumberFormat="1" applyFont="1" applyFill="1" applyBorder="1" applyAlignment="1">
      <alignment horizontal="center" vertical="center"/>
    </xf>
    <xf numFmtId="9" fontId="38" fillId="5" borderId="0" xfId="0" applyNumberFormat="1" applyFont="1" applyFill="1" applyAlignment="1">
      <alignment vertical="center"/>
    </xf>
    <xf numFmtId="0" fontId="91" fillId="4" borderId="6" xfId="0" applyFont="1" applyFill="1" applyBorder="1" applyAlignment="1">
      <alignment horizontal="center" vertical="center" wrapText="1"/>
    </xf>
    <xf numFmtId="0" fontId="91" fillId="4" borderId="23" xfId="0" applyFont="1" applyFill="1" applyBorder="1" applyAlignment="1">
      <alignment horizontal="center" vertical="center" wrapText="1"/>
    </xf>
    <xf numFmtId="0" fontId="59" fillId="0" borderId="23" xfId="25" applyFill="1" applyBorder="1" applyAlignment="1">
      <alignment vertical="center"/>
    </xf>
    <xf numFmtId="0" fontId="59" fillId="0" borderId="23" xfId="25" applyBorder="1" applyAlignment="1">
      <alignment vertical="center"/>
    </xf>
    <xf numFmtId="0" fontId="23" fillId="0" borderId="6" xfId="26" applyFont="1" applyBorder="1" applyAlignment="1">
      <alignment horizontal="center" vertical="center"/>
    </xf>
    <xf numFmtId="175" fontId="38" fillId="5" borderId="0" xfId="3" applyNumberFormat="1" applyFont="1" applyFill="1" applyAlignment="1">
      <alignment vertical="center"/>
    </xf>
    <xf numFmtId="0" fontId="41" fillId="5" borderId="0" xfId="11" applyFont="1" applyFill="1" applyAlignment="1">
      <alignment horizontal="center" vertical="center"/>
    </xf>
    <xf numFmtId="169" fontId="80" fillId="8" borderId="23" xfId="6" applyFont="1" applyBorder="1">
      <alignment horizontal="center" vertical="center"/>
    </xf>
    <xf numFmtId="37" fontId="80" fillId="8" borderId="23" xfId="6" applyNumberFormat="1" applyFont="1" applyBorder="1">
      <alignment horizontal="center" vertical="center"/>
    </xf>
    <xf numFmtId="0" fontId="38" fillId="5" borderId="24" xfId="0" applyFont="1" applyFill="1" applyBorder="1"/>
    <xf numFmtId="0" fontId="62" fillId="5" borderId="24" xfId="0" applyFont="1" applyFill="1" applyBorder="1" applyAlignment="1">
      <alignment vertical="center"/>
    </xf>
    <xf numFmtId="0" fontId="57" fillId="5" borderId="0" xfId="0" applyFont="1" applyFill="1" applyAlignment="1">
      <alignment horizontal="left" vertical="top"/>
    </xf>
    <xf numFmtId="0" fontId="72" fillId="5" borderId="0" xfId="0" applyFont="1" applyFill="1" applyAlignment="1">
      <alignment horizontal="center" vertical="top"/>
    </xf>
    <xf numFmtId="0" fontId="47" fillId="2" borderId="24" xfId="0" applyFont="1" applyFill="1" applyBorder="1" applyAlignment="1">
      <alignment vertical="center"/>
    </xf>
    <xf numFmtId="0" fontId="72" fillId="4" borderId="23" xfId="0" applyFont="1" applyFill="1" applyBorder="1" applyAlignment="1">
      <alignment horizontal="left" vertical="center"/>
    </xf>
    <xf numFmtId="0" fontId="72" fillId="4" borderId="23" xfId="0" applyFont="1" applyFill="1" applyBorder="1" applyAlignment="1">
      <alignment horizontal="center" vertical="center"/>
    </xf>
    <xf numFmtId="170" fontId="80" fillId="8" borderId="23" xfId="6" applyNumberFormat="1" applyFont="1" applyBorder="1">
      <alignment horizontal="center" vertical="center"/>
    </xf>
    <xf numFmtId="169" fontId="51" fillId="8" borderId="23" xfId="6" applyFont="1" applyBorder="1">
      <alignment horizontal="center" vertical="center"/>
    </xf>
    <xf numFmtId="37" fontId="51" fillId="8" borderId="23" xfId="6" applyNumberFormat="1" applyFont="1" applyBorder="1">
      <alignment horizontal="center" vertical="center"/>
    </xf>
    <xf numFmtId="0" fontId="36" fillId="5" borderId="1" xfId="0" applyFont="1" applyFill="1" applyBorder="1" applyAlignment="1">
      <alignment vertical="top" wrapText="1"/>
    </xf>
    <xf numFmtId="0" fontId="83" fillId="5" borderId="3" xfId="0" applyFont="1" applyFill="1" applyBorder="1" applyAlignment="1">
      <alignment horizontal="center" vertical="center"/>
    </xf>
    <xf numFmtId="0" fontId="72" fillId="5" borderId="0" xfId="0" applyFont="1" applyFill="1" applyAlignment="1">
      <alignment horizontal="center" vertical="center"/>
    </xf>
    <xf numFmtId="0" fontId="72" fillId="5" borderId="0" xfId="0" applyFont="1" applyFill="1" applyAlignment="1">
      <alignment vertical="center"/>
    </xf>
    <xf numFmtId="0" fontId="57" fillId="5" borderId="0" xfId="0" applyFont="1" applyFill="1" applyAlignment="1">
      <alignment horizontal="left" vertical="center"/>
    </xf>
    <xf numFmtId="0" fontId="68" fillId="5" borderId="0" xfId="0" applyFont="1" applyFill="1" applyAlignment="1">
      <alignment horizontal="left" vertical="center"/>
    </xf>
    <xf numFmtId="0" fontId="94" fillId="5" borderId="3" xfId="0" applyFont="1" applyFill="1" applyBorder="1" applyAlignment="1">
      <alignment horizontal="center" vertical="center"/>
    </xf>
    <xf numFmtId="0" fontId="70" fillId="0" borderId="3" xfId="0" applyFont="1" applyBorder="1" applyAlignment="1">
      <alignment horizontal="center" vertical="center" wrapText="1"/>
    </xf>
    <xf numFmtId="0" fontId="84" fillId="5" borderId="3" xfId="0" applyFont="1" applyFill="1" applyBorder="1" applyAlignment="1">
      <alignment horizontal="center" vertical="center"/>
    </xf>
    <xf numFmtId="0" fontId="68" fillId="5" borderId="3" xfId="0" applyFont="1" applyFill="1" applyBorder="1" applyAlignment="1">
      <alignment horizontal="left" vertical="top" wrapText="1"/>
    </xf>
    <xf numFmtId="0" fontId="84" fillId="5" borderId="25" xfId="0" applyFont="1" applyFill="1" applyBorder="1" applyAlignment="1">
      <alignment horizontal="center" vertical="center"/>
    </xf>
    <xf numFmtId="0" fontId="83" fillId="5" borderId="25" xfId="0" applyFont="1" applyFill="1" applyBorder="1" applyAlignment="1">
      <alignment horizontal="center" vertical="center"/>
    </xf>
    <xf numFmtId="0" fontId="38" fillId="5" borderId="25" xfId="0" applyFont="1" applyFill="1" applyBorder="1"/>
    <xf numFmtId="0" fontId="85" fillId="5" borderId="25" xfId="0" applyFont="1" applyFill="1" applyBorder="1" applyAlignment="1">
      <alignment horizontal="center" vertical="center"/>
    </xf>
    <xf numFmtId="0" fontId="84" fillId="5" borderId="17" xfId="0" applyFont="1" applyFill="1" applyBorder="1" applyAlignment="1">
      <alignment horizontal="center" vertical="center"/>
    </xf>
    <xf numFmtId="0" fontId="94" fillId="5" borderId="4" xfId="0" applyFont="1" applyFill="1" applyBorder="1" applyAlignment="1">
      <alignment horizontal="center" vertical="center"/>
    </xf>
    <xf numFmtId="0" fontId="68" fillId="5" borderId="6" xfId="0" applyFont="1" applyFill="1" applyBorder="1" applyAlignment="1">
      <alignment horizontal="left" vertical="top" wrapText="1"/>
    </xf>
    <xf numFmtId="0" fontId="84" fillId="5" borderId="18" xfId="0" applyFont="1" applyFill="1" applyBorder="1" applyAlignment="1">
      <alignment horizontal="center" vertical="center"/>
    </xf>
    <xf numFmtId="0" fontId="83" fillId="5" borderId="18" xfId="0" applyFont="1" applyFill="1" applyBorder="1" applyAlignment="1">
      <alignment horizontal="center" vertical="center"/>
    </xf>
    <xf numFmtId="0" fontId="38" fillId="5" borderId="22" xfId="0" applyFont="1" applyFill="1" applyBorder="1" applyAlignment="1">
      <alignment horizontal="left" indent="1"/>
    </xf>
    <xf numFmtId="0" fontId="72" fillId="5" borderId="7" xfId="0" applyFont="1" applyFill="1" applyBorder="1" applyAlignment="1">
      <alignment horizontal="center" vertical="center" wrapText="1"/>
    </xf>
    <xf numFmtId="0" fontId="83" fillId="5" borderId="22" xfId="0" applyFont="1" applyFill="1" applyBorder="1" applyAlignment="1">
      <alignment horizontal="center" vertical="center" wrapText="1"/>
    </xf>
    <xf numFmtId="0" fontId="72" fillId="5" borderId="25" xfId="0" applyFont="1" applyFill="1" applyBorder="1" applyAlignment="1">
      <alignment horizontal="center" vertical="center" wrapText="1"/>
    </xf>
    <xf numFmtId="0" fontId="68" fillId="5" borderId="22" xfId="0" applyFont="1" applyFill="1" applyBorder="1" applyAlignment="1">
      <alignment horizontal="left" vertical="top" wrapText="1" indent="1"/>
    </xf>
    <xf numFmtId="0" fontId="73" fillId="5" borderId="0" xfId="5" applyFont="1" applyFill="1" applyAlignment="1">
      <alignment vertical="center" wrapText="1"/>
    </xf>
    <xf numFmtId="0" fontId="70" fillId="0" borderId="3" xfId="0" quotePrefix="1" applyFont="1" applyBorder="1" applyAlignment="1">
      <alignment horizontal="center" vertical="center" wrapText="1"/>
    </xf>
    <xf numFmtId="39" fontId="96" fillId="7" borderId="14" xfId="8" applyNumberFormat="1" applyFont="1">
      <alignment horizontal="center" vertical="center"/>
    </xf>
    <xf numFmtId="169" fontId="80" fillId="8" borderId="23" xfId="6" applyFont="1" applyBorder="1" applyAlignment="1">
      <alignment horizontal="center" vertical="center" wrapText="1"/>
    </xf>
    <xf numFmtId="0" fontId="97" fillId="0" borderId="23" xfId="25" applyFont="1" applyFill="1" applyBorder="1" applyAlignment="1">
      <alignment vertical="center" wrapText="1"/>
    </xf>
    <xf numFmtId="17" fontId="70" fillId="0" borderId="22" xfId="0" quotePrefix="1" applyNumberFormat="1" applyFont="1" applyBorder="1" applyAlignment="1">
      <alignment horizontal="center" vertical="center" wrapText="1"/>
    </xf>
    <xf numFmtId="165" fontId="23" fillId="12" borderId="23" xfId="15" applyNumberFormat="1" applyFont="1" applyBorder="1" applyAlignment="1" applyProtection="1">
      <alignment horizontal="center" vertical="center"/>
      <protection locked="0"/>
    </xf>
    <xf numFmtId="165" fontId="23" fillId="12" borderId="23" xfId="15" applyNumberFormat="1" applyFont="1" applyBorder="1" applyAlignment="1" applyProtection="1">
      <alignment horizontal="center" vertical="center" wrapText="1"/>
      <protection locked="0"/>
    </xf>
    <xf numFmtId="165" fontId="38" fillId="12" borderId="23" xfId="15" applyNumberFormat="1" applyFont="1" applyBorder="1" applyAlignment="1" applyProtection="1">
      <alignment horizontal="center" vertical="center"/>
      <protection locked="0"/>
    </xf>
    <xf numFmtId="37" fontId="38" fillId="12" borderId="23" xfId="15" applyNumberFormat="1" applyFont="1" applyBorder="1" applyAlignment="1" applyProtection="1">
      <alignment horizontal="center" vertical="center"/>
      <protection locked="0"/>
    </xf>
    <xf numFmtId="171" fontId="38" fillId="12" borderId="23" xfId="3" applyNumberFormat="1" applyFont="1" applyFill="1" applyBorder="1" applyAlignment="1" applyProtection="1">
      <alignment horizontal="center" vertical="center"/>
      <protection locked="0"/>
    </xf>
    <xf numFmtId="172" fontId="38" fillId="12" borderId="23" xfId="15" applyNumberFormat="1" applyFont="1" applyBorder="1" applyAlignment="1" applyProtection="1">
      <alignment horizontal="center" vertical="center"/>
      <protection locked="0"/>
    </xf>
    <xf numFmtId="9" fontId="38" fillId="12" borderId="23" xfId="4" applyFont="1" applyFill="1" applyBorder="1" applyAlignment="1" applyProtection="1">
      <alignment horizontal="center" vertical="center"/>
      <protection locked="0"/>
    </xf>
    <xf numFmtId="173" fontId="38" fillId="12" borderId="23" xfId="15" applyNumberFormat="1" applyFont="1" applyBorder="1" applyAlignment="1" applyProtection="1">
      <alignment horizontal="center" vertical="center"/>
      <protection locked="0"/>
    </xf>
    <xf numFmtId="39" fontId="38" fillId="12" borderId="23" xfId="15" applyNumberFormat="1" applyFont="1" applyBorder="1" applyAlignment="1" applyProtection="1">
      <alignment horizontal="center" vertical="center"/>
      <protection locked="0"/>
    </xf>
    <xf numFmtId="2" fontId="38" fillId="12" borderId="23" xfId="15" applyNumberFormat="1" applyFont="1" applyBorder="1" applyAlignment="1" applyProtection="1">
      <alignment horizontal="center" vertical="center"/>
      <protection locked="0"/>
    </xf>
    <xf numFmtId="0" fontId="41" fillId="5" borderId="3" xfId="5" applyFont="1" applyFill="1" applyBorder="1" applyAlignment="1" applyProtection="1">
      <alignment horizontal="left" vertical="center" wrapText="1"/>
      <protection locked="0"/>
    </xf>
    <xf numFmtId="0" fontId="38" fillId="12" borderId="23" xfId="15" applyFont="1" applyBorder="1" applyAlignment="1" applyProtection="1">
      <alignment horizontal="center" vertical="center"/>
      <protection locked="0"/>
    </xf>
    <xf numFmtId="170" fontId="38" fillId="12" borderId="23" xfId="15" applyNumberFormat="1" applyFont="1" applyBorder="1" applyAlignment="1" applyProtection="1">
      <alignment horizontal="center" vertical="center"/>
      <protection locked="0"/>
    </xf>
    <xf numFmtId="170" fontId="38" fillId="5" borderId="23" xfId="0" applyNumberFormat="1" applyFont="1" applyFill="1" applyBorder="1" applyAlignment="1" applyProtection="1">
      <alignment horizontal="center" vertical="center"/>
      <protection locked="0"/>
    </xf>
    <xf numFmtId="17" fontId="38" fillId="5" borderId="23" xfId="0" applyNumberFormat="1" applyFont="1" applyFill="1" applyBorder="1" applyAlignment="1" applyProtection="1">
      <alignment horizontal="center" vertical="center"/>
      <protection locked="0"/>
    </xf>
    <xf numFmtId="10" fontId="38" fillId="12" borderId="23" xfId="15" applyNumberFormat="1" applyFont="1" applyBorder="1" applyAlignment="1" applyProtection="1">
      <alignment horizontal="center" vertical="center"/>
      <protection locked="0"/>
    </xf>
    <xf numFmtId="0" fontId="38" fillId="12" borderId="23" xfId="15" applyNumberFormat="1" applyFont="1" applyBorder="1" applyAlignment="1" applyProtection="1">
      <alignment horizontal="center" vertical="center"/>
      <protection locked="0"/>
    </xf>
    <xf numFmtId="164" fontId="38" fillId="12" borderId="23" xfId="15" applyNumberFormat="1" applyFont="1" applyBorder="1" applyAlignment="1" applyProtection="1">
      <alignment horizontal="center" vertical="center"/>
      <protection locked="0"/>
    </xf>
    <xf numFmtId="169" fontId="38" fillId="9" borderId="23" xfId="7" applyNumberFormat="1" applyFont="1" applyBorder="1" applyAlignment="1" applyProtection="1">
      <alignment horizontal="center" vertical="center"/>
    </xf>
    <xf numFmtId="0" fontId="70" fillId="0" borderId="3" xfId="0" applyFont="1" applyBorder="1" applyAlignment="1">
      <alignment horizontal="left" vertical="center" wrapText="1"/>
    </xf>
    <xf numFmtId="0" fontId="2" fillId="0" borderId="1" xfId="0" applyFont="1" applyBorder="1" applyAlignment="1">
      <alignment horizontal="left" vertical="center" wrapText="1"/>
    </xf>
    <xf numFmtId="49" fontId="74" fillId="5" borderId="0" xfId="0" applyNumberFormat="1" applyFont="1" applyFill="1" applyAlignment="1">
      <alignment horizontal="left" vertical="center" wrapText="1"/>
    </xf>
    <xf numFmtId="0" fontId="70" fillId="5" borderId="0" xfId="0" applyFont="1" applyFill="1" applyAlignment="1">
      <alignment horizontal="left" vertical="top" wrapText="1"/>
    </xf>
    <xf numFmtId="0" fontId="68" fillId="5" borderId="0" xfId="0" applyFont="1" applyFill="1" applyAlignment="1">
      <alignment horizontal="left" vertical="top" wrapText="1"/>
    </xf>
    <xf numFmtId="0" fontId="64" fillId="0" borderId="0" xfId="0" applyFont="1" applyAlignment="1">
      <alignment vertical="center"/>
    </xf>
    <xf numFmtId="49" fontId="58" fillId="0" borderId="7" xfId="0" applyNumberFormat="1" applyFont="1" applyBorder="1" applyAlignment="1">
      <alignment horizontal="left" vertical="center" wrapText="1"/>
    </xf>
    <xf numFmtId="49" fontId="58" fillId="0" borderId="0" xfId="0" applyNumberFormat="1" applyFont="1" applyAlignment="1">
      <alignment horizontal="left" vertical="center" wrapText="1"/>
    </xf>
    <xf numFmtId="0" fontId="69" fillId="0" borderId="3" xfId="0" applyFont="1" applyBorder="1" applyAlignment="1">
      <alignment horizontal="left" vertical="center" wrapText="1"/>
    </xf>
    <xf numFmtId="168" fontId="38" fillId="12" borderId="3" xfId="15" applyNumberFormat="1" applyFont="1" applyBorder="1" applyAlignment="1">
      <alignment horizontal="center" vertical="center"/>
    </xf>
    <xf numFmtId="169" fontId="80" fillId="8" borderId="3" xfId="6" applyFont="1" applyBorder="1">
      <alignment horizontal="center" vertical="center"/>
    </xf>
    <xf numFmtId="0" fontId="92" fillId="5" borderId="0" xfId="0" applyFont="1" applyFill="1" applyAlignment="1">
      <alignment horizontal="left" vertical="center"/>
    </xf>
    <xf numFmtId="49" fontId="71" fillId="5" borderId="0" xfId="0" applyNumberFormat="1" applyFont="1" applyFill="1" applyAlignment="1">
      <alignment horizontal="left" vertical="center" wrapText="1"/>
    </xf>
    <xf numFmtId="0" fontId="70" fillId="5" borderId="0" xfId="0" applyFont="1" applyFill="1" applyAlignment="1">
      <alignment horizontal="left" vertical="center" wrapText="1"/>
    </xf>
    <xf numFmtId="0" fontId="68" fillId="5" borderId="0" xfId="0" applyFont="1" applyFill="1" applyAlignment="1">
      <alignment horizontal="left" vertical="center" wrapText="1"/>
    </xf>
    <xf numFmtId="49" fontId="71" fillId="5" borderId="0" xfId="0" applyNumberFormat="1" applyFont="1" applyFill="1" applyAlignment="1">
      <alignment horizontal="center" vertical="top" wrapText="1"/>
    </xf>
    <xf numFmtId="0" fontId="36" fillId="5" borderId="0" xfId="0" applyFont="1" applyFill="1" applyAlignment="1">
      <alignment horizontal="center" vertical="top" wrapText="1"/>
    </xf>
    <xf numFmtId="0" fontId="41" fillId="0" borderId="3" xfId="11" applyFont="1" applyBorder="1" applyAlignment="1">
      <alignment horizontal="center" vertical="center"/>
    </xf>
    <xf numFmtId="0" fontId="57" fillId="7" borderId="3" xfId="8" applyFont="1" applyBorder="1">
      <alignment horizontal="center" vertical="center"/>
    </xf>
    <xf numFmtId="0" fontId="38" fillId="9" borderId="3" xfId="7" applyFont="1" applyBorder="1" applyAlignment="1">
      <alignment horizontal="center" vertical="center"/>
    </xf>
    <xf numFmtId="169" fontId="38" fillId="16" borderId="3" xfId="22" applyFont="1" applyBorder="1">
      <alignment horizontal="center" vertical="center"/>
    </xf>
    <xf numFmtId="0" fontId="81" fillId="18" borderId="3" xfId="18" applyFont="1" applyFill="1" applyAlignment="1">
      <alignment horizontal="center" vertical="center"/>
    </xf>
    <xf numFmtId="0" fontId="74" fillId="5" borderId="0" xfId="0" applyFont="1" applyFill="1" applyAlignment="1">
      <alignment horizontal="left" vertical="top"/>
    </xf>
    <xf numFmtId="0" fontId="62" fillId="0" borderId="21" xfId="0" applyFont="1" applyBorder="1" applyAlignment="1">
      <alignment vertical="center"/>
    </xf>
    <xf numFmtId="0" fontId="95" fillId="0" borderId="22" xfId="0" applyFont="1" applyBorder="1" applyAlignment="1">
      <alignment horizontal="left" vertical="center" wrapText="1" indent="1"/>
    </xf>
    <xf numFmtId="0" fontId="70" fillId="0" borderId="1" xfId="0" applyFont="1" applyBorder="1" applyAlignment="1">
      <alignment horizontal="left" vertical="center" wrapText="1" indent="1"/>
    </xf>
    <xf numFmtId="0" fontId="70" fillId="0" borderId="16" xfId="0" applyFont="1" applyBorder="1" applyAlignment="1">
      <alignment horizontal="left" vertical="center" wrapText="1" indent="1"/>
    </xf>
    <xf numFmtId="0" fontId="38" fillId="5" borderId="0" xfId="0" applyFont="1" applyFill="1" applyAlignment="1">
      <alignment horizontal="center"/>
    </xf>
    <xf numFmtId="49" fontId="74" fillId="5" borderId="0" xfId="0" quotePrefix="1" applyNumberFormat="1" applyFont="1" applyFill="1" applyAlignment="1">
      <alignment horizontal="left" vertical="center" wrapText="1"/>
    </xf>
    <xf numFmtId="49" fontId="70" fillId="5" borderId="0" xfId="0" applyNumberFormat="1" applyFont="1" applyFill="1" applyAlignment="1">
      <alignment horizontal="left" vertical="top" wrapText="1"/>
    </xf>
    <xf numFmtId="0" fontId="75" fillId="5" borderId="0" xfId="0" applyFont="1" applyFill="1" applyAlignment="1">
      <alignment horizontal="left" vertical="top" wrapText="1"/>
    </xf>
    <xf numFmtId="0" fontId="41" fillId="5" borderId="0" xfId="0" applyFont="1" applyFill="1" applyAlignment="1">
      <alignment horizontal="left" vertical="top" wrapText="1"/>
    </xf>
    <xf numFmtId="0" fontId="71" fillId="5" borderId="0" xfId="0" applyFont="1" applyFill="1" applyAlignment="1">
      <alignment horizontal="left" vertical="center"/>
    </xf>
    <xf numFmtId="0" fontId="72" fillId="5" borderId="7" xfId="0" applyFont="1" applyFill="1" applyBorder="1" applyAlignment="1">
      <alignment horizontal="left" vertical="center" wrapText="1" indent="1"/>
    </xf>
    <xf numFmtId="0" fontId="72" fillId="5" borderId="0" xfId="0" applyFont="1" applyFill="1" applyAlignment="1">
      <alignment horizontal="left" vertical="center" wrapText="1" indent="1"/>
    </xf>
    <xf numFmtId="0" fontId="65" fillId="5" borderId="7" xfId="0" applyFont="1" applyFill="1" applyBorder="1" applyAlignment="1">
      <alignment horizontal="left" vertical="top" wrapText="1" indent="1"/>
    </xf>
    <xf numFmtId="0" fontId="68" fillId="5" borderId="0" xfId="0" applyFont="1" applyFill="1" applyAlignment="1">
      <alignment horizontal="left" vertical="top" wrapText="1" indent="1"/>
    </xf>
    <xf numFmtId="0" fontId="70" fillId="5" borderId="6" xfId="0" applyFont="1" applyFill="1" applyBorder="1" applyAlignment="1">
      <alignment horizontal="left" vertical="center" wrapText="1" indent="1"/>
    </xf>
    <xf numFmtId="0" fontId="68" fillId="5" borderId="4" xfId="0" applyFont="1" applyFill="1" applyBorder="1" applyAlignment="1">
      <alignment horizontal="left" vertical="center" wrapText="1" indent="1"/>
    </xf>
    <xf numFmtId="0" fontId="68" fillId="5" borderId="6" xfId="0" applyFont="1" applyFill="1" applyBorder="1" applyAlignment="1">
      <alignment horizontal="left" vertical="center" wrapText="1" indent="1"/>
    </xf>
    <xf numFmtId="0" fontId="41" fillId="5" borderId="7" xfId="11" applyFont="1" applyFill="1" applyBorder="1" applyAlignment="1">
      <alignment horizontal="left" vertical="center" wrapText="1" indent="1"/>
    </xf>
    <xf numFmtId="0" fontId="41" fillId="5" borderId="0" xfId="11" applyFont="1" applyFill="1" applyBorder="1" applyAlignment="1">
      <alignment horizontal="left" vertical="center" wrapText="1" indent="1"/>
    </xf>
    <xf numFmtId="0" fontId="41" fillId="5" borderId="15" xfId="11" applyFont="1" applyFill="1" applyBorder="1" applyAlignment="1">
      <alignment horizontal="left" vertical="center" wrapText="1" indent="1"/>
    </xf>
    <xf numFmtId="0" fontId="95" fillId="5" borderId="20" xfId="0" applyFont="1" applyFill="1" applyBorder="1" applyAlignment="1">
      <alignment horizontal="left" vertical="center" wrapText="1" indent="1"/>
    </xf>
    <xf numFmtId="0" fontId="68" fillId="5" borderId="21" xfId="0" applyFont="1" applyFill="1" applyBorder="1" applyAlignment="1">
      <alignment horizontal="left" vertical="center" wrapText="1" indent="1"/>
    </xf>
    <xf numFmtId="0" fontId="68" fillId="5" borderId="4" xfId="0" applyFont="1" applyFill="1" applyBorder="1" applyAlignment="1">
      <alignment horizontal="left" vertical="center" wrapText="1"/>
    </xf>
    <xf numFmtId="0" fontId="68" fillId="5" borderId="5" xfId="0" applyFont="1" applyFill="1" applyBorder="1" applyAlignment="1">
      <alignment horizontal="left" vertical="center" wrapText="1"/>
    </xf>
    <xf numFmtId="0" fontId="41" fillId="5" borderId="4" xfId="11" applyFont="1" applyFill="1" applyBorder="1" applyAlignment="1">
      <alignment horizontal="left" vertical="center" wrapText="1" indent="1"/>
    </xf>
    <xf numFmtId="0" fontId="72" fillId="5" borderId="4" xfId="0" applyFont="1" applyFill="1" applyBorder="1" applyAlignment="1">
      <alignment horizontal="left" vertical="center" wrapText="1"/>
    </xf>
    <xf numFmtId="0" fontId="72" fillId="5" borderId="5" xfId="0" applyFont="1" applyFill="1" applyBorder="1" applyAlignment="1">
      <alignment horizontal="left" vertical="center" wrapText="1"/>
    </xf>
    <xf numFmtId="0" fontId="62" fillId="5" borderId="0" xfId="0" applyFont="1" applyFill="1" applyAlignment="1">
      <alignment vertical="center"/>
    </xf>
    <xf numFmtId="0" fontId="38" fillId="5" borderId="0" xfId="0" applyFont="1" applyFill="1" applyAlignment="1">
      <alignment horizontal="left" vertical="center"/>
    </xf>
    <xf numFmtId="0" fontId="68" fillId="5" borderId="1" xfId="0" applyFont="1" applyFill="1" applyBorder="1" applyAlignment="1">
      <alignment horizontal="left" vertical="center" wrapText="1"/>
    </xf>
    <xf numFmtId="0" fontId="68" fillId="5" borderId="16" xfId="0" applyFont="1" applyFill="1" applyBorder="1" applyAlignment="1">
      <alignment horizontal="left" vertical="center" wrapText="1"/>
    </xf>
    <xf numFmtId="0" fontId="68" fillId="5" borderId="15" xfId="0" applyFont="1" applyFill="1" applyBorder="1" applyAlignment="1">
      <alignment horizontal="left" vertical="center" wrapText="1"/>
    </xf>
    <xf numFmtId="0" fontId="72" fillId="5" borderId="0" xfId="0" applyFont="1" applyFill="1" applyAlignment="1">
      <alignment horizontal="left" vertical="center" wrapText="1"/>
    </xf>
    <xf numFmtId="0" fontId="41" fillId="5" borderId="6" xfId="11" applyFont="1" applyFill="1" applyBorder="1" applyAlignment="1">
      <alignment horizontal="left" vertical="center" wrapText="1" indent="1"/>
    </xf>
    <xf numFmtId="0" fontId="41" fillId="5" borderId="5" xfId="11" applyFont="1" applyFill="1" applyBorder="1" applyAlignment="1">
      <alignment horizontal="left" vertical="center" wrapText="1" indent="1"/>
    </xf>
    <xf numFmtId="0" fontId="70" fillId="5" borderId="7" xfId="0" applyFont="1" applyFill="1" applyBorder="1" applyAlignment="1">
      <alignment horizontal="left" vertical="center" wrapText="1" indent="1"/>
    </xf>
    <xf numFmtId="0" fontId="68" fillId="5" borderId="0" xfId="0" applyFont="1" applyFill="1" applyAlignment="1">
      <alignment horizontal="left" vertical="center" wrapText="1" indent="1"/>
    </xf>
    <xf numFmtId="0" fontId="62" fillId="5" borderId="21" xfId="0" applyFont="1" applyFill="1" applyBorder="1" applyAlignment="1">
      <alignment vertical="center"/>
    </xf>
    <xf numFmtId="0" fontId="23" fillId="5" borderId="0" xfId="0" applyFont="1" applyFill="1" applyAlignment="1">
      <alignment horizontal="left" vertical="center" wrapText="1"/>
    </xf>
    <xf numFmtId="0" fontId="38" fillId="5" borderId="0" xfId="0" applyFont="1" applyFill="1" applyAlignment="1">
      <alignment horizontal="left" vertical="center" wrapText="1"/>
    </xf>
    <xf numFmtId="0" fontId="41" fillId="5" borderId="0" xfId="5" applyFont="1" applyFill="1" applyAlignment="1">
      <alignment horizontal="center" vertical="center"/>
    </xf>
    <xf numFmtId="0" fontId="41" fillId="5" borderId="0" xfId="5" applyFont="1" applyFill="1" applyAlignment="1">
      <alignment horizontal="center" vertical="center" wrapText="1"/>
    </xf>
    <xf numFmtId="0" fontId="62" fillId="5" borderId="24" xfId="0" applyFont="1" applyFill="1" applyBorder="1" applyAlignment="1">
      <alignment horizontal="left" vertical="center"/>
    </xf>
    <xf numFmtId="0" fontId="62" fillId="5" borderId="0" xfId="0" applyFont="1" applyFill="1" applyAlignment="1">
      <alignment horizontal="left" vertical="center"/>
    </xf>
    <xf numFmtId="0" fontId="62" fillId="0" borderId="0" xfId="0" applyFont="1" applyAlignment="1">
      <alignment vertical="center"/>
    </xf>
    <xf numFmtId="0" fontId="24" fillId="0" borderId="6" xfId="0" applyFont="1" applyBorder="1" applyAlignment="1">
      <alignment horizontal="left" vertical="top" wrapText="1" indent="1"/>
    </xf>
    <xf numFmtId="0" fontId="24" fillId="0" borderId="4" xfId="0" applyFont="1" applyBorder="1" applyAlignment="1">
      <alignment horizontal="left" vertical="top" wrapText="1" indent="1"/>
    </xf>
  </cellXfs>
  <cellStyles count="28">
    <cellStyle name="Calculation 2" xfId="8" xr:uid="{0C4DFC63-2460-4686-93D4-F4FBF9449003}"/>
    <cellStyle name="Check Cell 2" xfId="9" xr:uid="{BDEE32D1-7E00-48B8-B4D4-B354565293B5}"/>
    <cellStyle name="Comma" xfId="2" builtinId="3" customBuiltin="1"/>
    <cellStyle name="Currency" xfId="3" builtinId="4" customBuiltin="1"/>
    <cellStyle name="Currency 2" xfId="10" xr:uid="{27AB2D0A-7049-49D4-9C1F-B289F551DC93}"/>
    <cellStyle name="Dragged Calculation" xfId="7" xr:uid="{8BD9DBC2-B63C-433F-8384-14877E06D8EB}"/>
    <cellStyle name="Explanatory Text" xfId="5" builtinId="53"/>
    <cellStyle name="Explanatory Text 2" xfId="11" xr:uid="{65CEF558-6D5B-43D0-B748-A9684B8DDBD9}"/>
    <cellStyle name="External Data" xfId="12" xr:uid="{146B16BC-25AF-426B-BA8A-9B50BB68FA05}"/>
    <cellStyle name="Heading 1 2" xfId="13" xr:uid="{CA6389D3-C24B-44F3-AE91-A51DDBC80E58}"/>
    <cellStyle name="Heading 1 3" xfId="14" xr:uid="{F70996E2-7AB7-49D8-B5F4-6573785FC5B5}"/>
    <cellStyle name="Hyperlink" xfId="25" builtinId="8"/>
    <cellStyle name="Hyperlink 2" xfId="27" xr:uid="{222C42D0-D92D-42DE-8212-3DCD9F0CD525}"/>
    <cellStyle name="Input 2" xfId="15" xr:uid="{AE2D91A0-351A-4477-A104-4A508033950D}"/>
    <cellStyle name="Linked Cell 2" xfId="6" xr:uid="{64BFE2E9-E356-4856-818C-C0BADF4FD6F6}"/>
    <cellStyle name="Normal" xfId="0" builtinId="0" customBuiltin="1"/>
    <cellStyle name="Normal 2" xfId="1" xr:uid="{B12D5A4C-82E0-4D8A-A827-2FC70E848C9A}"/>
    <cellStyle name="Normal 2 2" xfId="16" xr:uid="{28B68379-E8ED-453E-86AE-048215B7A794}"/>
    <cellStyle name="Normal 2 3 2" xfId="17" xr:uid="{27BB7732-2FCA-431F-8E22-F5AB143B62B7}"/>
    <cellStyle name="Normal 3" xfId="26" xr:uid="{94DB6DA3-B274-4B5E-B4B9-41597192E4C3}"/>
    <cellStyle name="Output 2" xfId="18" xr:uid="{5BB8A2D7-ABAF-4366-8293-3380E889E10C}"/>
    <cellStyle name="Percent" xfId="4" builtinId="5" customBuiltin="1"/>
    <cellStyle name="Secondary or Technical_Input" xfId="19" xr:uid="{000901C6-7FE4-4372-A7BA-7E07A292E0F6}"/>
    <cellStyle name="Sheet heading" xfId="20" xr:uid="{811E1A01-C0D7-4DBB-91C1-08360623D2C9}"/>
    <cellStyle name="Small header" xfId="21" xr:uid="{0BFD0660-FF33-4021-BCCE-A43378B3DBAD}"/>
    <cellStyle name="Sub total" xfId="22" xr:uid="{25FEF90A-6524-46B3-B025-BB1088D2532A}"/>
    <cellStyle name="Unique Formula" xfId="23" xr:uid="{691672E0-FA0C-42D0-ABEC-3088A48A2A9A}"/>
    <cellStyle name="Warning Text 2" xfId="24" xr:uid="{C5C6378A-14E9-4F1D-AD51-4CE35DC39F63}"/>
  </cellStyles>
  <dxfs count="6">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theme="9" tint="0.39994506668294322"/>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s>
  <tableStyles count="0" defaultTableStyle="TableStyleMedium2" defaultPivotStyle="PivotStyleLight16"/>
  <colors>
    <mruColors>
      <color rgb="FF00359E"/>
      <color rgb="FFC3EBE2"/>
      <color rgb="FFD9E1F2"/>
      <color rgb="FFFFA91D"/>
      <color rgb="FFFFB337"/>
      <color rgb="FFFFBD53"/>
      <color rgb="FF3F69AD"/>
      <color rgb="FF4472C4"/>
      <color rgb="FF7F7F7F"/>
      <color rgb="FFE553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150543025404166"/>
          <c:y val="3.2545986057178428E-2"/>
          <c:w val="0.75171806461886981"/>
          <c:h val="0.7219280990559207"/>
        </c:manualLayout>
      </c:layout>
      <c:barChart>
        <c:barDir val="col"/>
        <c:grouping val="clustered"/>
        <c:varyColors val="0"/>
        <c:ser>
          <c:idx val="0"/>
          <c:order val="0"/>
          <c:tx>
            <c:strRef>
              <c:f>'Dynamic Charts'!$C$27</c:f>
              <c:strCache>
                <c:ptCount val="1"/>
                <c:pt idx="0">
                  <c:v>Net cost (Discounted, Escalated)</c:v>
                </c:pt>
              </c:strCache>
            </c:strRef>
          </c:tx>
          <c:spPr>
            <a:solidFill>
              <a:srgbClr val="00A1DE"/>
            </a:solidFill>
            <a:ln>
              <a:solidFill>
                <a:sysClr val="window" lastClr="FFFFFF"/>
              </a:solidFill>
            </a:ln>
            <a:effectLst/>
          </c:spPr>
          <c:invertIfNegative val="0"/>
          <c:cat>
            <c:numRef>
              <c:f>'Dynamic Charts'!$D$26:$XFD$26</c:f>
              <c:numCache>
                <c:formatCode>[$-C09]dd\-mmm\-yy;@</c:formatCode>
                <c:ptCount val="16381"/>
                <c:pt idx="0">
                  <c:v>45839</c:v>
                </c:pt>
              </c:numCache>
            </c:numRef>
          </c:cat>
          <c:val>
            <c:numRef>
              <c:f>'Dynamic Charts'!$D$27:$XFD$27</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D290-4940-BFF1-7F9EDA170923}"/>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Charts'!$C$28</c:f>
              <c:strCache>
                <c:ptCount val="1"/>
                <c:pt idx="0">
                  <c:v>Cumulative net cost (secondary axis)</c:v>
                </c:pt>
              </c:strCache>
            </c:strRef>
          </c:tx>
          <c:spPr>
            <a:ln w="28575" cap="rnd">
              <a:solidFill>
                <a:srgbClr val="A71930"/>
              </a:solidFill>
              <a:round/>
            </a:ln>
            <a:effectLst/>
          </c:spPr>
          <c:marker>
            <c:symbol val="none"/>
          </c:marker>
          <c:cat>
            <c:numRef>
              <c:f>'Dynamic Charts'!$D$26:$XFD$26</c:f>
              <c:numCache>
                <c:formatCode>[$-C09]dd\-mmm\-yy;@</c:formatCode>
                <c:ptCount val="16381"/>
                <c:pt idx="0">
                  <c:v>45839</c:v>
                </c:pt>
              </c:numCache>
            </c:numRef>
          </c:cat>
          <c:val>
            <c:numRef>
              <c:f>'Dynamic Charts'!$D$28:$XFD$28</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D290-4940-BFF1-7F9EDA170923}"/>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Annual $, AUD</a:t>
                </a:r>
              </a:p>
            </c:rich>
          </c:tx>
          <c:layout>
            <c:manualLayout>
              <c:xMode val="edge"/>
              <c:yMode val="edge"/>
              <c:x val="1.4501543209876546E-3"/>
              <c:y val="0.3813966642758760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Cumulative $, AUD</a:t>
                </a:r>
              </a:p>
            </c:rich>
          </c:tx>
          <c:layout>
            <c:manualLayout>
              <c:xMode val="edge"/>
              <c:yMode val="edge"/>
              <c:x val="0.97096358024691354"/>
              <c:y val="0.3048187038662573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days"/>
      </c:dateAx>
      <c:spPr>
        <a:noFill/>
        <a:ln>
          <a:noFill/>
        </a:ln>
        <a:effectLst/>
      </c:spPr>
    </c:plotArea>
    <c:legend>
      <c:legendPos val="b"/>
      <c:layout>
        <c:manualLayout>
          <c:xMode val="edge"/>
          <c:yMode val="edge"/>
          <c:x val="8.2379938271604961E-2"/>
          <c:y val="0.93745895492088627"/>
          <c:w val="0.83524012345679011"/>
          <c:h val="6.254104507911376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150543025404166"/>
          <c:y val="3.2545986057178428E-2"/>
          <c:w val="0.75171806461886981"/>
          <c:h val="0.77682469525122144"/>
        </c:manualLayout>
      </c:layout>
      <c:barChart>
        <c:barDir val="col"/>
        <c:grouping val="clustered"/>
        <c:varyColors val="0"/>
        <c:ser>
          <c:idx val="0"/>
          <c:order val="0"/>
          <c:tx>
            <c:strRef>
              <c:f>'Dynamic Charts'!$C$77</c:f>
              <c:strCache>
                <c:ptCount val="1"/>
                <c:pt idx="0">
                  <c:v>Total tonnes of CO2-equivalent emissions</c:v>
                </c:pt>
              </c:strCache>
            </c:strRef>
          </c:tx>
          <c:spPr>
            <a:solidFill>
              <a:schemeClr val="accent6"/>
            </a:solidFill>
            <a:ln>
              <a:noFill/>
            </a:ln>
            <a:effectLst/>
          </c:spPr>
          <c:invertIfNegative val="0"/>
          <c:cat>
            <c:numRef>
              <c:f>'Dynamic Charts'!$D$26:$XFD$26</c:f>
              <c:numCache>
                <c:formatCode>[$-C09]dd\-mmm\-yy;@</c:formatCode>
                <c:ptCount val="16381"/>
                <c:pt idx="0">
                  <c:v>45839</c:v>
                </c:pt>
              </c:numCache>
            </c:numRef>
          </c:cat>
          <c:val>
            <c:numRef>
              <c:f>'Dynamic Charts'!$D$77:$XFD$77</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795B-43BC-BB1C-A1870343F6CE}"/>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Charts'!$C$78</c:f>
              <c:strCache>
                <c:ptCount val="1"/>
                <c:pt idx="0">
                  <c:v>Cumulative tonnes of CO2-equivalent emissions</c:v>
                </c:pt>
              </c:strCache>
            </c:strRef>
          </c:tx>
          <c:spPr>
            <a:ln w="28575" cap="rnd">
              <a:solidFill>
                <a:schemeClr val="accent4"/>
              </a:solidFill>
              <a:round/>
            </a:ln>
            <a:effectLst/>
          </c:spPr>
          <c:marker>
            <c:symbol val="none"/>
          </c:marker>
          <c:cat>
            <c:numRef>
              <c:f>'Dynamic Charts'!$D$26:$XFD$26</c:f>
              <c:numCache>
                <c:formatCode>[$-C09]dd\-mmm\-yy;@</c:formatCode>
                <c:ptCount val="16381"/>
                <c:pt idx="0">
                  <c:v>45839</c:v>
                </c:pt>
              </c:numCache>
            </c:numRef>
          </c:cat>
          <c:val>
            <c:numRef>
              <c:f>'Dynamic Charts'!$D$78:$XFD$78</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795B-43BC-BB1C-A1870343F6CE}"/>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Annual greenhouse gas emissions, Tonnes </a:t>
                </a:r>
              </a:p>
            </c:rich>
          </c:tx>
          <c:layout>
            <c:manualLayout>
              <c:xMode val="edge"/>
              <c:yMode val="edge"/>
              <c:x val="2.4250347833462922E-2"/>
              <c:y val="8.6046981918028342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Cumulative greenhouse gas emissions, Tonnes </a:t>
                </a:r>
              </a:p>
            </c:rich>
          </c:tx>
          <c:layout>
            <c:manualLayout>
              <c:xMode val="edge"/>
              <c:yMode val="edge"/>
              <c:x val="0.95440233835842769"/>
              <c:y val="8.179722991741438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days"/>
      </c:dateAx>
      <c:spPr>
        <a:noFill/>
        <a:ln>
          <a:noFill/>
        </a:ln>
        <a:effectLst/>
      </c:spPr>
    </c:plotArea>
    <c:legend>
      <c:legendPos val="b"/>
      <c:layout>
        <c:manualLayout>
          <c:xMode val="edge"/>
          <c:yMode val="edge"/>
          <c:x val="8.9829667336293695E-4"/>
          <c:y val="0.92572253086419753"/>
          <c:w val="0.99426464945978554"/>
          <c:h val="6.251820987654320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3850308641975"/>
          <c:y val="3.2545986057178428E-2"/>
          <c:w val="0.8418723765432099"/>
          <c:h val="0.75557477909200577"/>
        </c:manualLayout>
      </c:layout>
      <c:lineChart>
        <c:grouping val="standard"/>
        <c:varyColors val="0"/>
        <c:ser>
          <c:idx val="0"/>
          <c:order val="0"/>
          <c:tx>
            <c:strRef>
              <c:f>'Dynamic Charts'!$C$93</c:f>
              <c:strCache>
                <c:ptCount val="1"/>
                <c:pt idx="0">
                  <c:v>Option 1</c:v>
                </c:pt>
              </c:strCache>
            </c:strRef>
          </c:tx>
          <c:spPr>
            <a:ln w="28575" cap="rnd">
              <a:solidFill>
                <a:schemeClr val="bg2"/>
              </a:solidFill>
              <a:round/>
            </a:ln>
            <a:effectLst/>
          </c:spPr>
          <c:marker>
            <c:symbol val="none"/>
          </c:marker>
          <c:cat>
            <c:numRef>
              <c:f>'Dynamic Charts'!$D$92:$DD$92</c:f>
              <c:numCache>
                <c:formatCode>[$-C09]dd\-mmm\-yy;@</c:formatCode>
                <c:ptCount val="105"/>
                <c:pt idx="0">
                  <c:v>45839</c:v>
                </c:pt>
              </c:numCache>
            </c:numRef>
          </c:cat>
          <c:val>
            <c:numRef>
              <c:f>'Dynamic Charts'!$D$93:$DD$93</c:f>
              <c:numCache>
                <c:formatCode>"$"#,##0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0-F7BE-4F1C-9F3F-19E736B9ACB2}"/>
            </c:ext>
          </c:extLst>
        </c:ser>
        <c:ser>
          <c:idx val="1"/>
          <c:order val="1"/>
          <c:tx>
            <c:strRef>
              <c:f>'Dynamic Charts'!$C$94</c:f>
              <c:strCache>
                <c:ptCount val="1"/>
                <c:pt idx="0">
                  <c:v>Option 2</c:v>
                </c:pt>
              </c:strCache>
            </c:strRef>
          </c:tx>
          <c:spPr>
            <a:ln w="28575" cap="rnd">
              <a:solidFill>
                <a:schemeClr val="accent4"/>
              </a:solidFill>
              <a:round/>
            </a:ln>
            <a:effectLst/>
          </c:spPr>
          <c:marker>
            <c:symbol val="none"/>
          </c:marker>
          <c:cat>
            <c:numRef>
              <c:f>'Dynamic Charts'!$D$92:$DD$92</c:f>
              <c:numCache>
                <c:formatCode>[$-C09]dd\-mmm\-yy;@</c:formatCode>
                <c:ptCount val="105"/>
                <c:pt idx="0">
                  <c:v>45839</c:v>
                </c:pt>
              </c:numCache>
            </c:numRef>
          </c:cat>
          <c:val>
            <c:numRef>
              <c:f>'Dynamic Charts'!$D$94:$DD$94</c:f>
              <c:numCache>
                <c:formatCode>"$"#,##0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F7BE-4F1C-9F3F-19E736B9ACB2}"/>
            </c:ext>
          </c:extLst>
        </c:ser>
        <c:ser>
          <c:idx val="2"/>
          <c:order val="2"/>
          <c:tx>
            <c:strRef>
              <c:f>'Dynamic Charts'!$C$95</c:f>
              <c:strCache>
                <c:ptCount val="1"/>
                <c:pt idx="0">
                  <c:v>Option 3</c:v>
                </c:pt>
              </c:strCache>
            </c:strRef>
          </c:tx>
          <c:spPr>
            <a:ln w="28575" cap="rnd">
              <a:solidFill>
                <a:schemeClr val="tx2"/>
              </a:solidFill>
              <a:round/>
            </a:ln>
            <a:effectLst/>
          </c:spPr>
          <c:marker>
            <c:symbol val="none"/>
          </c:marker>
          <c:cat>
            <c:numRef>
              <c:f>'Dynamic Charts'!$D$92:$DD$92</c:f>
              <c:numCache>
                <c:formatCode>[$-C09]dd\-mmm\-yy;@</c:formatCode>
                <c:ptCount val="105"/>
                <c:pt idx="0">
                  <c:v>45839</c:v>
                </c:pt>
              </c:numCache>
            </c:numRef>
          </c:cat>
          <c:val>
            <c:numRef>
              <c:f>'Dynamic Charts'!$D$95:$DD$95</c:f>
              <c:numCache>
                <c:formatCode>"$"#,##0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2-F7BE-4F1C-9F3F-19E736B9ACB2}"/>
            </c:ext>
          </c:extLst>
        </c:ser>
        <c:ser>
          <c:idx val="3"/>
          <c:order val="3"/>
          <c:tx>
            <c:strRef>
              <c:f>'Dynamic Charts'!$C$96</c:f>
              <c:strCache>
                <c:ptCount val="1"/>
                <c:pt idx="0">
                  <c:v>Option 4</c:v>
                </c:pt>
              </c:strCache>
            </c:strRef>
          </c:tx>
          <c:spPr>
            <a:ln w="28575" cap="rnd">
              <a:solidFill>
                <a:schemeClr val="accent6"/>
              </a:solidFill>
              <a:round/>
            </a:ln>
            <a:effectLst/>
          </c:spPr>
          <c:marker>
            <c:symbol val="none"/>
          </c:marker>
          <c:cat>
            <c:numRef>
              <c:f>'Dynamic Charts'!$D$92:$DD$92</c:f>
              <c:numCache>
                <c:formatCode>[$-C09]dd\-mmm\-yy;@</c:formatCode>
                <c:ptCount val="105"/>
                <c:pt idx="0">
                  <c:v>45839</c:v>
                </c:pt>
              </c:numCache>
            </c:numRef>
          </c:cat>
          <c:val>
            <c:numRef>
              <c:f>'Dynamic Charts'!$D$96:$DD$96</c:f>
              <c:numCache>
                <c:formatCode>"$"#,##0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3-F7BE-4F1C-9F3F-19E736B9ACB2}"/>
            </c:ext>
          </c:extLst>
        </c:ser>
        <c:ser>
          <c:idx val="4"/>
          <c:order val="4"/>
          <c:tx>
            <c:strRef>
              <c:f>'Dynamic Charts'!$C$97</c:f>
              <c:strCache>
                <c:ptCount val="1"/>
                <c:pt idx="0">
                  <c:v>Option 5</c:v>
                </c:pt>
              </c:strCache>
            </c:strRef>
          </c:tx>
          <c:spPr>
            <a:ln w="28575" cap="rnd">
              <a:solidFill>
                <a:schemeClr val="accent5"/>
              </a:solidFill>
              <a:round/>
            </a:ln>
            <a:effectLst/>
          </c:spPr>
          <c:marker>
            <c:symbol val="none"/>
          </c:marker>
          <c:cat>
            <c:numRef>
              <c:f>'Dynamic Charts'!$D$92:$DD$92</c:f>
              <c:numCache>
                <c:formatCode>[$-C09]dd\-mmm\-yy;@</c:formatCode>
                <c:ptCount val="105"/>
                <c:pt idx="0">
                  <c:v>45839</c:v>
                </c:pt>
              </c:numCache>
            </c:numRef>
          </c:cat>
          <c:val>
            <c:numRef>
              <c:f>'Dynamic Charts'!$D$97:$DD$97</c:f>
              <c:numCache>
                <c:formatCode>"$"#,##0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4-F7BE-4F1C-9F3F-19E736B9ACB2}"/>
            </c:ext>
          </c:extLst>
        </c:ser>
        <c:dLbls>
          <c:showLegendKey val="0"/>
          <c:showVal val="0"/>
          <c:showCatName val="0"/>
          <c:showSerName val="0"/>
          <c:showPercent val="0"/>
          <c:showBubbleSize val="0"/>
        </c:dLbls>
        <c:smooth val="0"/>
        <c:axId val="240880471"/>
        <c:axId val="240878311"/>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strRef>
              <c:f>'Dynamic Charts'!$C$92</c:f>
              <c:strCache>
                <c:ptCount val="1"/>
                <c:pt idx="0">
                  <c:v>Cumulative net cost</c:v>
                </c:pt>
              </c:strCache>
            </c:strRef>
          </c:tx>
          <c:layout>
            <c:manualLayout>
              <c:xMode val="edge"/>
              <c:yMode val="edge"/>
              <c:x val="8.412808641975307E-3"/>
              <c:y val="0.2449029556598864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5164368740554"/>
          <c:y val="3.2545986057178428E-2"/>
          <c:w val="0.85362054864547765"/>
          <c:h val="0.76621508015472606"/>
        </c:manualLayout>
      </c:layout>
      <c:lineChart>
        <c:grouping val="standard"/>
        <c:varyColors val="0"/>
        <c:ser>
          <c:idx val="0"/>
          <c:order val="0"/>
          <c:tx>
            <c:strRef>
              <c:f>'Dynamic Charts'!$C$100</c:f>
              <c:strCache>
                <c:ptCount val="1"/>
                <c:pt idx="0">
                  <c:v>Option 1</c:v>
                </c:pt>
              </c:strCache>
            </c:strRef>
          </c:tx>
          <c:spPr>
            <a:ln w="28575" cap="rnd">
              <a:solidFill>
                <a:schemeClr val="bg2"/>
              </a:solidFill>
              <a:round/>
            </a:ln>
            <a:effectLst/>
          </c:spPr>
          <c:marker>
            <c:symbol val="none"/>
          </c:marker>
          <c:cat>
            <c:numRef>
              <c:f>'Dynamic Charts'!$D$92:$DD$92</c:f>
              <c:numCache>
                <c:formatCode>[$-C09]dd\-mmm\-yy;@</c:formatCode>
                <c:ptCount val="105"/>
                <c:pt idx="0">
                  <c:v>45839</c:v>
                </c:pt>
              </c:numCache>
            </c:numRef>
          </c:cat>
          <c:val>
            <c:numRef>
              <c:f>'Dynamic Charts'!$D$100:$DD$100</c:f>
              <c:numCache>
                <c:formatCode>0.00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0-8100-4162-BA1F-719A69771481}"/>
            </c:ext>
          </c:extLst>
        </c:ser>
        <c:ser>
          <c:idx val="1"/>
          <c:order val="1"/>
          <c:tx>
            <c:strRef>
              <c:f>'Dynamic Charts'!$C$101</c:f>
              <c:strCache>
                <c:ptCount val="1"/>
                <c:pt idx="0">
                  <c:v>Option 2</c:v>
                </c:pt>
              </c:strCache>
            </c:strRef>
          </c:tx>
          <c:spPr>
            <a:ln w="28575" cap="rnd">
              <a:solidFill>
                <a:schemeClr val="accent4"/>
              </a:solidFill>
              <a:round/>
            </a:ln>
            <a:effectLst/>
          </c:spPr>
          <c:marker>
            <c:symbol val="none"/>
          </c:marker>
          <c:cat>
            <c:numRef>
              <c:f>'Dynamic Charts'!$D$92:$DD$92</c:f>
              <c:numCache>
                <c:formatCode>[$-C09]dd\-mmm\-yy;@</c:formatCode>
                <c:ptCount val="105"/>
                <c:pt idx="0">
                  <c:v>45839</c:v>
                </c:pt>
              </c:numCache>
            </c:numRef>
          </c:cat>
          <c:val>
            <c:numRef>
              <c:f>'Dynamic Charts'!$D$101:$DD$101</c:f>
              <c:numCache>
                <c:formatCode>0.00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8100-4162-BA1F-719A69771481}"/>
            </c:ext>
          </c:extLst>
        </c:ser>
        <c:ser>
          <c:idx val="2"/>
          <c:order val="2"/>
          <c:tx>
            <c:strRef>
              <c:f>'Dynamic Charts'!$C$102</c:f>
              <c:strCache>
                <c:ptCount val="1"/>
                <c:pt idx="0">
                  <c:v>Option 3</c:v>
                </c:pt>
              </c:strCache>
            </c:strRef>
          </c:tx>
          <c:spPr>
            <a:ln w="28575" cap="rnd">
              <a:solidFill>
                <a:schemeClr val="tx2"/>
              </a:solidFill>
              <a:round/>
            </a:ln>
            <a:effectLst/>
          </c:spPr>
          <c:marker>
            <c:symbol val="none"/>
          </c:marker>
          <c:cat>
            <c:numRef>
              <c:f>'Dynamic Charts'!$D$92:$DD$92</c:f>
              <c:numCache>
                <c:formatCode>[$-C09]dd\-mmm\-yy;@</c:formatCode>
                <c:ptCount val="105"/>
                <c:pt idx="0">
                  <c:v>45839</c:v>
                </c:pt>
              </c:numCache>
            </c:numRef>
          </c:cat>
          <c:val>
            <c:numRef>
              <c:f>'Dynamic Charts'!$D$102:$DD$102</c:f>
              <c:numCache>
                <c:formatCode>0.00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2-8100-4162-BA1F-719A69771481}"/>
            </c:ext>
          </c:extLst>
        </c:ser>
        <c:ser>
          <c:idx val="3"/>
          <c:order val="3"/>
          <c:tx>
            <c:strRef>
              <c:f>'Dynamic Charts'!$C$103</c:f>
              <c:strCache>
                <c:ptCount val="1"/>
                <c:pt idx="0">
                  <c:v>Option 4</c:v>
                </c:pt>
              </c:strCache>
            </c:strRef>
          </c:tx>
          <c:spPr>
            <a:ln w="28575" cap="rnd">
              <a:solidFill>
                <a:schemeClr val="accent6"/>
              </a:solidFill>
              <a:round/>
            </a:ln>
            <a:effectLst/>
          </c:spPr>
          <c:marker>
            <c:symbol val="none"/>
          </c:marker>
          <c:cat>
            <c:numRef>
              <c:f>'Dynamic Charts'!$D$92:$DD$92</c:f>
              <c:numCache>
                <c:formatCode>[$-C09]dd\-mmm\-yy;@</c:formatCode>
                <c:ptCount val="105"/>
                <c:pt idx="0">
                  <c:v>45839</c:v>
                </c:pt>
              </c:numCache>
            </c:numRef>
          </c:cat>
          <c:val>
            <c:numRef>
              <c:f>'Dynamic Charts'!$D$103:$DD$103</c:f>
              <c:numCache>
                <c:formatCode>0.00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3-8100-4162-BA1F-719A69771481}"/>
            </c:ext>
          </c:extLst>
        </c:ser>
        <c:ser>
          <c:idx val="4"/>
          <c:order val="4"/>
          <c:tx>
            <c:strRef>
              <c:f>'Dynamic Charts'!$C$104</c:f>
              <c:strCache>
                <c:ptCount val="1"/>
                <c:pt idx="0">
                  <c:v>Option 5</c:v>
                </c:pt>
              </c:strCache>
            </c:strRef>
          </c:tx>
          <c:spPr>
            <a:ln w="28575" cap="rnd">
              <a:solidFill>
                <a:schemeClr val="accent5"/>
              </a:solidFill>
              <a:round/>
            </a:ln>
            <a:effectLst/>
          </c:spPr>
          <c:marker>
            <c:symbol val="none"/>
          </c:marker>
          <c:cat>
            <c:numRef>
              <c:f>'Dynamic Charts'!$D$92:$DD$92</c:f>
              <c:numCache>
                <c:formatCode>[$-C09]dd\-mmm\-yy;@</c:formatCode>
                <c:ptCount val="105"/>
                <c:pt idx="0">
                  <c:v>45839</c:v>
                </c:pt>
              </c:numCache>
            </c:numRef>
          </c:cat>
          <c:val>
            <c:numRef>
              <c:f>'Dynamic Charts'!$D$104:$DD$104</c:f>
              <c:numCache>
                <c:formatCode>0.00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4-8100-4162-BA1F-719A69771481}"/>
            </c:ext>
          </c:extLst>
        </c:ser>
        <c:dLbls>
          <c:showLegendKey val="0"/>
          <c:showVal val="0"/>
          <c:showCatName val="0"/>
          <c:showSerName val="0"/>
          <c:showPercent val="0"/>
          <c:showBubbleSize val="0"/>
        </c:dLbls>
        <c:smooth val="0"/>
        <c:axId val="240880471"/>
        <c:axId val="240878311"/>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strRef>
              <c:f>'Dynamic Charts'!$C$99</c:f>
              <c:strCache>
                <c:ptCount val="1"/>
                <c:pt idx="0">
                  <c:v>Cumulative tonnes of CO2-equivalent emissions</c:v>
                </c:pt>
              </c:strCache>
            </c:strRef>
          </c:tx>
          <c:layout>
            <c:manualLayout>
              <c:xMode val="edge"/>
              <c:yMode val="edge"/>
              <c:x val="2.3041049382716051E-2"/>
              <c:y val="5.7863611795438578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50543025404166"/>
          <c:y val="3.2545986057178428E-2"/>
          <c:w val="0.75171806461886981"/>
          <c:h val="0.77682469525122144"/>
        </c:manualLayout>
      </c:layout>
      <c:barChart>
        <c:barDir val="col"/>
        <c:grouping val="clustered"/>
        <c:varyColors val="0"/>
        <c:ser>
          <c:idx val="0"/>
          <c:order val="0"/>
          <c:tx>
            <c:strRef>
              <c:f>'Dynamic Charts'!$C$27</c:f>
              <c:strCache>
                <c:ptCount val="1"/>
                <c:pt idx="0">
                  <c:v>Net cost (Discounted, Escalated)</c:v>
                </c:pt>
              </c:strCache>
            </c:strRef>
          </c:tx>
          <c:spPr>
            <a:solidFill>
              <a:schemeClr val="accent1"/>
            </a:solidFill>
            <a:ln>
              <a:noFill/>
            </a:ln>
            <a:effectLst/>
          </c:spPr>
          <c:invertIfNegative val="0"/>
          <c:cat>
            <c:numRef>
              <c:f>'Dynamic Charts'!$D$26:$XFD$26</c:f>
              <c:numCache>
                <c:formatCode>[$-C09]dd\-mmm\-yy;@</c:formatCode>
                <c:ptCount val="16381"/>
                <c:pt idx="0">
                  <c:v>45839</c:v>
                </c:pt>
              </c:numCache>
            </c:numRef>
          </c:cat>
          <c:val>
            <c:numRef>
              <c:f>'Dynamic Charts'!$D$27:$XFD$27</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4DCF-4740-94E4-8E8CAFAE4050}"/>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Charts'!$C$28</c:f>
              <c:strCache>
                <c:ptCount val="1"/>
                <c:pt idx="0">
                  <c:v>Cumulative net cost (secondary axis)</c:v>
                </c:pt>
              </c:strCache>
            </c:strRef>
          </c:tx>
          <c:spPr>
            <a:ln w="28575" cap="rnd">
              <a:solidFill>
                <a:schemeClr val="bg2"/>
              </a:solidFill>
              <a:round/>
            </a:ln>
            <a:effectLst/>
          </c:spPr>
          <c:marker>
            <c:symbol val="none"/>
          </c:marker>
          <c:cat>
            <c:numRef>
              <c:f>'Dynamic Charts'!$D$26:$XFD$26</c:f>
              <c:numCache>
                <c:formatCode>[$-C09]dd\-mmm\-yy;@</c:formatCode>
                <c:ptCount val="16381"/>
                <c:pt idx="0">
                  <c:v>45839</c:v>
                </c:pt>
              </c:numCache>
            </c:numRef>
          </c:cat>
          <c:val>
            <c:numRef>
              <c:f>'Dynamic Charts'!$D$28:$XFD$28</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4DCF-4740-94E4-8E8CAFAE4050}"/>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Annual $, AUD</a:t>
                </a:r>
              </a:p>
            </c:rich>
          </c:tx>
          <c:layout>
            <c:manualLayout>
              <c:xMode val="edge"/>
              <c:yMode val="edge"/>
              <c:x val="2.1048941689873677E-2"/>
              <c:y val="0.3970812983355652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Cumulative $, AUD</a:t>
                </a:r>
              </a:p>
            </c:rich>
          </c:tx>
          <c:layout>
            <c:manualLayout>
              <c:xMode val="edge"/>
              <c:yMode val="edge"/>
              <c:x val="0.95920434626551188"/>
              <c:y val="0.3479517695045275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year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50543025404166"/>
          <c:y val="3.2545986057178428E-2"/>
          <c:w val="0.75171806461886981"/>
          <c:h val="0.77682469525122144"/>
        </c:manualLayout>
      </c:layout>
      <c:barChart>
        <c:barDir val="col"/>
        <c:grouping val="clustered"/>
        <c:varyColors val="0"/>
        <c:ser>
          <c:idx val="0"/>
          <c:order val="0"/>
          <c:tx>
            <c:strRef>
              <c:f>'Dynamic Charts'!$C$31</c:f>
              <c:strCache>
                <c:ptCount val="1"/>
                <c:pt idx="0">
                  <c:v>Net cost (Discounted, Escalated)</c:v>
                </c:pt>
              </c:strCache>
            </c:strRef>
          </c:tx>
          <c:spPr>
            <a:solidFill>
              <a:schemeClr val="accent1"/>
            </a:solidFill>
            <a:ln>
              <a:noFill/>
            </a:ln>
            <a:effectLst/>
          </c:spPr>
          <c:invertIfNegative val="0"/>
          <c:cat>
            <c:numRef>
              <c:f>'Dynamic Charts'!$D$26:$XFD$26</c:f>
              <c:numCache>
                <c:formatCode>[$-C09]dd\-mmm\-yy;@</c:formatCode>
                <c:ptCount val="16381"/>
                <c:pt idx="0">
                  <c:v>45839</c:v>
                </c:pt>
              </c:numCache>
            </c:numRef>
          </c:cat>
          <c:val>
            <c:numRef>
              <c:f>'Dynamic Charts'!$D$31:$XFD$31</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9846-48A5-9300-496138F364DB}"/>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Charts'!$C$32</c:f>
              <c:strCache>
                <c:ptCount val="1"/>
                <c:pt idx="0">
                  <c:v>Cumulative net cost (secondary axis)</c:v>
                </c:pt>
              </c:strCache>
            </c:strRef>
          </c:tx>
          <c:spPr>
            <a:ln w="28575" cap="rnd">
              <a:solidFill>
                <a:schemeClr val="bg2"/>
              </a:solidFill>
              <a:round/>
            </a:ln>
            <a:effectLst/>
          </c:spPr>
          <c:marker>
            <c:symbol val="none"/>
          </c:marker>
          <c:cat>
            <c:numRef>
              <c:f>'Dynamic Charts'!$D$26:$XFD$26</c:f>
              <c:numCache>
                <c:formatCode>[$-C09]dd\-mmm\-yy;@</c:formatCode>
                <c:ptCount val="16381"/>
                <c:pt idx="0">
                  <c:v>45839</c:v>
                </c:pt>
              </c:numCache>
            </c:numRef>
          </c:cat>
          <c:val>
            <c:numRef>
              <c:f>'Dynamic Charts'!$D$32:$XFD$32</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9846-48A5-9300-496138F364DB}"/>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Annual $, AUD</a:t>
                </a:r>
              </a:p>
            </c:rich>
          </c:tx>
          <c:layout>
            <c:manualLayout>
              <c:xMode val="edge"/>
              <c:yMode val="edge"/>
              <c:x val="2.1048941689873677E-2"/>
              <c:y val="0.3970812983355652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Cumulative $, AUD</a:t>
                </a:r>
              </a:p>
            </c:rich>
          </c:tx>
          <c:layout>
            <c:manualLayout>
              <c:xMode val="edge"/>
              <c:yMode val="edge"/>
              <c:x val="0.95920434626551188"/>
              <c:y val="0.3479517695045275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year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50543025404166"/>
          <c:y val="3.2545986057178428E-2"/>
          <c:w val="0.75171806461886981"/>
          <c:h val="0.77682469525122144"/>
        </c:manualLayout>
      </c:layout>
      <c:barChart>
        <c:barDir val="col"/>
        <c:grouping val="clustered"/>
        <c:varyColors val="0"/>
        <c:ser>
          <c:idx val="0"/>
          <c:order val="0"/>
          <c:tx>
            <c:strRef>
              <c:f>'Dynamic Charts'!$C$35</c:f>
              <c:strCache>
                <c:ptCount val="1"/>
                <c:pt idx="0">
                  <c:v>Net cost (Discounted, Escalated)</c:v>
                </c:pt>
              </c:strCache>
            </c:strRef>
          </c:tx>
          <c:spPr>
            <a:solidFill>
              <a:schemeClr val="accent1"/>
            </a:solidFill>
            <a:ln>
              <a:noFill/>
            </a:ln>
            <a:effectLst/>
          </c:spPr>
          <c:invertIfNegative val="0"/>
          <c:cat>
            <c:numRef>
              <c:f>'Dynamic Charts'!$D$26:$XFD$26</c:f>
              <c:numCache>
                <c:formatCode>[$-C09]dd\-mmm\-yy;@</c:formatCode>
                <c:ptCount val="16381"/>
                <c:pt idx="0">
                  <c:v>45839</c:v>
                </c:pt>
              </c:numCache>
            </c:numRef>
          </c:cat>
          <c:val>
            <c:numRef>
              <c:f>'Dynamic Charts'!$D$35:$XFD$35</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FF87-4ECA-AB14-7F813F6689BC}"/>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Charts'!$C$36</c:f>
              <c:strCache>
                <c:ptCount val="1"/>
                <c:pt idx="0">
                  <c:v>Cumulative net cost (secondary axis)</c:v>
                </c:pt>
              </c:strCache>
            </c:strRef>
          </c:tx>
          <c:spPr>
            <a:ln w="28575" cap="rnd">
              <a:solidFill>
                <a:schemeClr val="bg2"/>
              </a:solidFill>
              <a:round/>
            </a:ln>
            <a:effectLst/>
          </c:spPr>
          <c:marker>
            <c:symbol val="none"/>
          </c:marker>
          <c:cat>
            <c:numRef>
              <c:f>'Dynamic Charts'!$D$26:$XFD$26</c:f>
              <c:numCache>
                <c:formatCode>[$-C09]dd\-mmm\-yy;@</c:formatCode>
                <c:ptCount val="16381"/>
                <c:pt idx="0">
                  <c:v>45839</c:v>
                </c:pt>
              </c:numCache>
            </c:numRef>
          </c:cat>
          <c:val>
            <c:numRef>
              <c:f>'Dynamic Charts'!$D$36:$XFD$36</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FF87-4ECA-AB14-7F813F6689BC}"/>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Annual $, AUD</a:t>
                </a:r>
              </a:p>
            </c:rich>
          </c:tx>
          <c:layout>
            <c:manualLayout>
              <c:xMode val="edge"/>
              <c:yMode val="edge"/>
              <c:x val="2.1048941689873677E-2"/>
              <c:y val="0.3970812983355652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Cumulative $, AUD</a:t>
                </a:r>
              </a:p>
            </c:rich>
          </c:tx>
          <c:layout>
            <c:manualLayout>
              <c:xMode val="edge"/>
              <c:yMode val="edge"/>
              <c:x val="0.95920434626551188"/>
              <c:y val="0.3479517695045275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year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50543025404166"/>
          <c:y val="3.2545986057178428E-2"/>
          <c:w val="0.75171806461886981"/>
          <c:h val="0.77682469525122144"/>
        </c:manualLayout>
      </c:layout>
      <c:barChart>
        <c:barDir val="col"/>
        <c:grouping val="clustered"/>
        <c:varyColors val="0"/>
        <c:ser>
          <c:idx val="0"/>
          <c:order val="0"/>
          <c:tx>
            <c:strRef>
              <c:f>'Dynamic Charts'!$C$39</c:f>
              <c:strCache>
                <c:ptCount val="1"/>
                <c:pt idx="0">
                  <c:v>Net cost (Discounted, Escalated)</c:v>
                </c:pt>
              </c:strCache>
            </c:strRef>
          </c:tx>
          <c:spPr>
            <a:solidFill>
              <a:schemeClr val="accent1"/>
            </a:solidFill>
            <a:ln>
              <a:noFill/>
            </a:ln>
            <a:effectLst/>
          </c:spPr>
          <c:invertIfNegative val="0"/>
          <c:cat>
            <c:numRef>
              <c:f>'Dynamic Charts'!$D$26:$XFD$26</c:f>
              <c:numCache>
                <c:formatCode>[$-C09]dd\-mmm\-yy;@</c:formatCode>
                <c:ptCount val="16381"/>
                <c:pt idx="0">
                  <c:v>45839</c:v>
                </c:pt>
              </c:numCache>
            </c:numRef>
          </c:cat>
          <c:val>
            <c:numRef>
              <c:f>'Dynamic Charts'!$D$39:$XFD$39</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E6B8-449F-A3AD-79DFB5F86ADE}"/>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Charts'!$C$40</c:f>
              <c:strCache>
                <c:ptCount val="1"/>
                <c:pt idx="0">
                  <c:v>Cumulative net cost (secondary axis)</c:v>
                </c:pt>
              </c:strCache>
            </c:strRef>
          </c:tx>
          <c:spPr>
            <a:ln w="28575" cap="rnd">
              <a:solidFill>
                <a:schemeClr val="bg2"/>
              </a:solidFill>
              <a:round/>
            </a:ln>
            <a:effectLst/>
          </c:spPr>
          <c:marker>
            <c:symbol val="none"/>
          </c:marker>
          <c:cat>
            <c:numRef>
              <c:f>'Dynamic Charts'!$D$26:$XFD$26</c:f>
              <c:numCache>
                <c:formatCode>[$-C09]dd\-mmm\-yy;@</c:formatCode>
                <c:ptCount val="16381"/>
                <c:pt idx="0">
                  <c:v>45839</c:v>
                </c:pt>
              </c:numCache>
            </c:numRef>
          </c:cat>
          <c:val>
            <c:numRef>
              <c:f>'Dynamic Charts'!$D$40:$XFD$40</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E6B8-449F-A3AD-79DFB5F86ADE}"/>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Annual $, AUD</a:t>
                </a:r>
              </a:p>
            </c:rich>
          </c:tx>
          <c:layout>
            <c:manualLayout>
              <c:xMode val="edge"/>
              <c:yMode val="edge"/>
              <c:x val="2.1048941689873677E-2"/>
              <c:y val="0.3970812983355652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Cumulative $, AUD</a:t>
                </a:r>
              </a:p>
            </c:rich>
          </c:tx>
          <c:layout>
            <c:manualLayout>
              <c:xMode val="edge"/>
              <c:yMode val="edge"/>
              <c:x val="0.95920434626551188"/>
              <c:y val="0.3479517695045275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year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50543025404166"/>
          <c:y val="3.2545986057178428E-2"/>
          <c:w val="0.75171806461886981"/>
          <c:h val="0.77682469525122144"/>
        </c:manualLayout>
      </c:layout>
      <c:barChart>
        <c:barDir val="col"/>
        <c:grouping val="clustered"/>
        <c:varyColors val="0"/>
        <c:ser>
          <c:idx val="0"/>
          <c:order val="0"/>
          <c:tx>
            <c:strRef>
              <c:f>'Dynamic Charts'!$C$43</c:f>
              <c:strCache>
                <c:ptCount val="1"/>
                <c:pt idx="0">
                  <c:v>Net cost (Discounted, Escalated)</c:v>
                </c:pt>
              </c:strCache>
            </c:strRef>
          </c:tx>
          <c:spPr>
            <a:solidFill>
              <a:schemeClr val="accent1"/>
            </a:solidFill>
            <a:ln>
              <a:noFill/>
            </a:ln>
            <a:effectLst/>
          </c:spPr>
          <c:invertIfNegative val="0"/>
          <c:cat>
            <c:numRef>
              <c:f>'Dynamic Charts'!$D$26:$XFD$26</c:f>
              <c:numCache>
                <c:formatCode>[$-C09]dd\-mmm\-yy;@</c:formatCode>
                <c:ptCount val="16381"/>
                <c:pt idx="0">
                  <c:v>45839</c:v>
                </c:pt>
              </c:numCache>
            </c:numRef>
          </c:cat>
          <c:val>
            <c:numRef>
              <c:f>'Dynamic Charts'!$D$43:$XFD$43</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7137-431E-914B-B22A570CFD5B}"/>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Charts'!$C$44</c:f>
              <c:strCache>
                <c:ptCount val="1"/>
                <c:pt idx="0">
                  <c:v>Cumulative net cost (secondary axis)</c:v>
                </c:pt>
              </c:strCache>
            </c:strRef>
          </c:tx>
          <c:spPr>
            <a:ln w="28575" cap="rnd">
              <a:solidFill>
                <a:schemeClr val="bg2"/>
              </a:solidFill>
              <a:round/>
            </a:ln>
            <a:effectLst/>
          </c:spPr>
          <c:marker>
            <c:symbol val="none"/>
          </c:marker>
          <c:cat>
            <c:numRef>
              <c:f>'Dynamic Charts'!$D$26:$XFD$26</c:f>
              <c:numCache>
                <c:formatCode>[$-C09]dd\-mmm\-yy;@</c:formatCode>
                <c:ptCount val="16381"/>
                <c:pt idx="0">
                  <c:v>45839</c:v>
                </c:pt>
              </c:numCache>
            </c:numRef>
          </c:cat>
          <c:val>
            <c:numRef>
              <c:f>'Dynamic Charts'!$D$44:$XFD$44</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7137-431E-914B-B22A570CFD5B}"/>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Annual $, AUD</a:t>
                </a:r>
              </a:p>
            </c:rich>
          </c:tx>
          <c:layout>
            <c:manualLayout>
              <c:xMode val="edge"/>
              <c:yMode val="edge"/>
              <c:x val="2.1048941689873677E-2"/>
              <c:y val="0.3970812983355652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Cumulative $, AUD</a:t>
                </a:r>
              </a:p>
            </c:rich>
          </c:tx>
          <c:layout>
            <c:manualLayout>
              <c:xMode val="edge"/>
              <c:yMode val="edge"/>
              <c:x val="0.95920434626551188"/>
              <c:y val="0.3479517695045275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year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50543025404166"/>
          <c:y val="3.2545986057178428E-2"/>
          <c:w val="0.75171806461886981"/>
          <c:h val="0.77682469525122144"/>
        </c:manualLayout>
      </c:layout>
      <c:barChart>
        <c:barDir val="col"/>
        <c:grouping val="clustered"/>
        <c:varyColors val="0"/>
        <c:ser>
          <c:idx val="0"/>
          <c:order val="0"/>
          <c:tx>
            <c:strRef>
              <c:f>'Dynamic Charts'!$C$61</c:f>
              <c:strCache>
                <c:ptCount val="1"/>
                <c:pt idx="0">
                  <c:v>Total tonnes of CO2-equivalent emissions</c:v>
                </c:pt>
              </c:strCache>
            </c:strRef>
          </c:tx>
          <c:spPr>
            <a:solidFill>
              <a:schemeClr val="accent6"/>
            </a:solidFill>
            <a:ln>
              <a:noFill/>
            </a:ln>
            <a:effectLst/>
          </c:spPr>
          <c:invertIfNegative val="0"/>
          <c:cat>
            <c:numRef>
              <c:f>'Dynamic Charts'!$D$26:$XFD$26</c:f>
              <c:numCache>
                <c:formatCode>[$-C09]dd\-mmm\-yy;@</c:formatCode>
                <c:ptCount val="16381"/>
                <c:pt idx="0">
                  <c:v>45839</c:v>
                </c:pt>
              </c:numCache>
            </c:numRef>
          </c:cat>
          <c:val>
            <c:numRef>
              <c:f>'Dynamic Charts'!$D$61:$XFD$61</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6CB1-4743-BFC2-0082E76F3908}"/>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Charts'!$C$62</c:f>
              <c:strCache>
                <c:ptCount val="1"/>
                <c:pt idx="0">
                  <c:v>Cumulative tonnes of CO2-equivalent emissions</c:v>
                </c:pt>
              </c:strCache>
            </c:strRef>
          </c:tx>
          <c:spPr>
            <a:ln w="28575" cap="rnd">
              <a:solidFill>
                <a:schemeClr val="accent4"/>
              </a:solidFill>
              <a:round/>
            </a:ln>
            <a:effectLst/>
          </c:spPr>
          <c:marker>
            <c:symbol val="none"/>
          </c:marker>
          <c:cat>
            <c:numRef>
              <c:f>'Dynamic Charts'!$D$26:$XFD$26</c:f>
              <c:numCache>
                <c:formatCode>[$-C09]dd\-mmm\-yy;@</c:formatCode>
                <c:ptCount val="16381"/>
                <c:pt idx="0">
                  <c:v>45839</c:v>
                </c:pt>
              </c:numCache>
            </c:numRef>
          </c:cat>
          <c:val>
            <c:numRef>
              <c:f>'Dynamic Charts'!$D$62:$XFD$62</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6CB1-4743-BFC2-0082E76F3908}"/>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Annual greenhouse</a:t>
                </a:r>
                <a:r>
                  <a:rPr lang="en-AU" baseline="0"/>
                  <a:t> gas emissions, Tonnes </a:t>
                </a:r>
                <a:endParaRPr lang="en-AU"/>
              </a:p>
            </c:rich>
          </c:tx>
          <c:layout>
            <c:manualLayout>
              <c:xMode val="edge"/>
              <c:yMode val="edge"/>
              <c:x val="1.6252291482201378E-2"/>
              <c:y val="0.1160023278417514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AU"/>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Cumulative greenhouse gas emissions, Tonnes </a:t>
                </a:r>
              </a:p>
            </c:rich>
          </c:tx>
          <c:layout>
            <c:manualLayout>
              <c:xMode val="edge"/>
              <c:yMode val="edge"/>
              <c:x val="0.95280878025603166"/>
              <c:y val="7.6966248158367806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year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50543025404166"/>
          <c:y val="3.2545986057178428E-2"/>
          <c:w val="0.75171806461886981"/>
          <c:h val="0.77682469525122144"/>
        </c:manualLayout>
      </c:layout>
      <c:barChart>
        <c:barDir val="col"/>
        <c:grouping val="clustered"/>
        <c:varyColors val="0"/>
        <c:ser>
          <c:idx val="0"/>
          <c:order val="0"/>
          <c:tx>
            <c:strRef>
              <c:f>'Dynamic Charts'!$C$65</c:f>
              <c:strCache>
                <c:ptCount val="1"/>
                <c:pt idx="0">
                  <c:v>Total tonnes of CO2-equivalent emissions</c:v>
                </c:pt>
              </c:strCache>
            </c:strRef>
          </c:tx>
          <c:spPr>
            <a:solidFill>
              <a:schemeClr val="accent6"/>
            </a:solidFill>
            <a:ln>
              <a:noFill/>
            </a:ln>
            <a:effectLst/>
          </c:spPr>
          <c:invertIfNegative val="0"/>
          <c:cat>
            <c:numRef>
              <c:f>'Dynamic Charts'!$D$26:$XFD$26</c:f>
              <c:numCache>
                <c:formatCode>[$-C09]dd\-mmm\-yy;@</c:formatCode>
                <c:ptCount val="16381"/>
                <c:pt idx="0">
                  <c:v>45839</c:v>
                </c:pt>
              </c:numCache>
            </c:numRef>
          </c:cat>
          <c:val>
            <c:numRef>
              <c:f>'Dynamic Charts'!$D$65:$XFD$65</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13C2-4D7D-AF93-84CC0CF1670E}"/>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Charts'!$C$66</c:f>
              <c:strCache>
                <c:ptCount val="1"/>
                <c:pt idx="0">
                  <c:v>Cumulative tonnes of CO2-equivalent emissions</c:v>
                </c:pt>
              </c:strCache>
            </c:strRef>
          </c:tx>
          <c:spPr>
            <a:ln w="28575" cap="rnd">
              <a:solidFill>
                <a:schemeClr val="accent4"/>
              </a:solidFill>
              <a:round/>
            </a:ln>
            <a:effectLst/>
          </c:spPr>
          <c:marker>
            <c:symbol val="none"/>
          </c:marker>
          <c:cat>
            <c:numRef>
              <c:f>'Dynamic Charts'!$D$26:$XFD$26</c:f>
              <c:numCache>
                <c:formatCode>[$-C09]dd\-mmm\-yy;@</c:formatCode>
                <c:ptCount val="16381"/>
                <c:pt idx="0">
                  <c:v>45839</c:v>
                </c:pt>
              </c:numCache>
            </c:numRef>
          </c:cat>
          <c:val>
            <c:numRef>
              <c:f>'Dynamic Charts'!$D$66:$XFD$66</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13C2-4D7D-AF93-84CC0CF1670E}"/>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Annual greenhouse gas emissions, Tonnes </a:t>
                </a:r>
              </a:p>
            </c:rich>
          </c:tx>
          <c:layout>
            <c:manualLayout>
              <c:xMode val="edge"/>
              <c:yMode val="edge"/>
              <c:x val="3.5438989510642262E-2"/>
              <c:y val="9.807293871484489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Cumulative greenhouse gas emissions, Tonnes </a:t>
                </a:r>
              </a:p>
            </c:rich>
          </c:tx>
          <c:layout>
            <c:manualLayout>
              <c:xMode val="edge"/>
              <c:yMode val="edge"/>
              <c:x val="0.94961099725129161"/>
              <c:y val="0.1119454582073770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year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150543025404166"/>
          <c:y val="3.2545986057178428E-2"/>
          <c:w val="0.75171806461886981"/>
          <c:h val="0.77682469525122144"/>
        </c:manualLayout>
      </c:layout>
      <c:barChart>
        <c:barDir val="col"/>
        <c:grouping val="clustered"/>
        <c:varyColors val="0"/>
        <c:ser>
          <c:idx val="0"/>
          <c:order val="0"/>
          <c:tx>
            <c:strRef>
              <c:f>'Dynamic Charts'!$C$61</c:f>
              <c:strCache>
                <c:ptCount val="1"/>
                <c:pt idx="0">
                  <c:v>Total tonnes of CO2-equivalent emissions</c:v>
                </c:pt>
              </c:strCache>
            </c:strRef>
          </c:tx>
          <c:spPr>
            <a:solidFill>
              <a:schemeClr val="accent6"/>
            </a:solidFill>
            <a:ln>
              <a:noFill/>
            </a:ln>
            <a:effectLst/>
          </c:spPr>
          <c:invertIfNegative val="0"/>
          <c:cat>
            <c:numRef>
              <c:f>'Dynamic Charts'!$D$26:$XFD$26</c:f>
              <c:numCache>
                <c:formatCode>[$-C09]dd\-mmm\-yy;@</c:formatCode>
                <c:ptCount val="16381"/>
                <c:pt idx="0">
                  <c:v>45839</c:v>
                </c:pt>
              </c:numCache>
            </c:numRef>
          </c:cat>
          <c:val>
            <c:numRef>
              <c:f>'Dynamic Charts'!$D$61:$XFD$61</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C0AD-442B-BE6D-CAC66E152CF4}"/>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Charts'!$C$62</c:f>
              <c:strCache>
                <c:ptCount val="1"/>
                <c:pt idx="0">
                  <c:v>Cumulative tonnes of CO2-equivalent emissions</c:v>
                </c:pt>
              </c:strCache>
            </c:strRef>
          </c:tx>
          <c:spPr>
            <a:ln w="28575" cap="rnd">
              <a:solidFill>
                <a:schemeClr val="accent4"/>
              </a:solidFill>
              <a:round/>
            </a:ln>
            <a:effectLst/>
          </c:spPr>
          <c:marker>
            <c:symbol val="none"/>
          </c:marker>
          <c:cat>
            <c:numRef>
              <c:f>'Dynamic Charts'!$D$26:$XFD$26</c:f>
              <c:numCache>
                <c:formatCode>[$-C09]dd\-mmm\-yy;@</c:formatCode>
                <c:ptCount val="16381"/>
                <c:pt idx="0">
                  <c:v>45839</c:v>
                </c:pt>
              </c:numCache>
            </c:numRef>
          </c:cat>
          <c:val>
            <c:numRef>
              <c:f>'Dynamic Charts'!$D$62:$XFD$62</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C0AD-442B-BE6D-CAC66E152CF4}"/>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Annual greenhouse</a:t>
                </a:r>
                <a:r>
                  <a:rPr lang="en-AU" baseline="0"/>
                  <a:t> gas emissions, Tonnes </a:t>
                </a:r>
                <a:endParaRPr lang="en-AU"/>
              </a:p>
            </c:rich>
          </c:tx>
          <c:layout>
            <c:manualLayout>
              <c:xMode val="edge"/>
              <c:yMode val="edge"/>
              <c:x val="1.6252291482201378E-2"/>
              <c:y val="0.1160023278417514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AU"/>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Cumulative greenhouse gas emissions, Tonnes </a:t>
                </a:r>
              </a:p>
            </c:rich>
          </c:tx>
          <c:layout>
            <c:manualLayout>
              <c:xMode val="edge"/>
              <c:yMode val="edge"/>
              <c:x val="0.95280878025603166"/>
              <c:y val="7.6966248158367806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days"/>
      </c:dateAx>
      <c:spPr>
        <a:noFill/>
        <a:ln>
          <a:noFill/>
        </a:ln>
        <a:effectLst/>
      </c:spPr>
    </c:plotArea>
    <c:legend>
      <c:legendPos val="b"/>
      <c:layout>
        <c:manualLayout>
          <c:xMode val="edge"/>
          <c:yMode val="edge"/>
          <c:x val="3.4248960372457192E-2"/>
          <c:y val="0.93748179012345678"/>
          <c:w val="0.95916342700802981"/>
          <c:h val="6.251820987654320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50543025404166"/>
          <c:y val="3.2545986057178428E-2"/>
          <c:w val="0.75171806461886981"/>
          <c:h val="0.77682469525122144"/>
        </c:manualLayout>
      </c:layout>
      <c:barChart>
        <c:barDir val="col"/>
        <c:grouping val="clustered"/>
        <c:varyColors val="0"/>
        <c:ser>
          <c:idx val="0"/>
          <c:order val="0"/>
          <c:tx>
            <c:strRef>
              <c:f>'Dynamic Charts'!$C$69</c:f>
              <c:strCache>
                <c:ptCount val="1"/>
                <c:pt idx="0">
                  <c:v>Total tonnes of CO2-equivalent emissions</c:v>
                </c:pt>
              </c:strCache>
            </c:strRef>
          </c:tx>
          <c:spPr>
            <a:solidFill>
              <a:schemeClr val="accent6"/>
            </a:solidFill>
            <a:ln>
              <a:noFill/>
            </a:ln>
            <a:effectLst/>
          </c:spPr>
          <c:invertIfNegative val="0"/>
          <c:cat>
            <c:numRef>
              <c:f>'Dynamic Charts'!$D$26:$XFD$26</c:f>
              <c:numCache>
                <c:formatCode>[$-C09]dd\-mmm\-yy;@</c:formatCode>
                <c:ptCount val="16381"/>
                <c:pt idx="0">
                  <c:v>45839</c:v>
                </c:pt>
              </c:numCache>
            </c:numRef>
          </c:cat>
          <c:val>
            <c:numRef>
              <c:f>'Dynamic Charts'!$D$69:$XFD$69</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F566-4A2F-8DBE-463283FF0808}"/>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Charts'!$C$70</c:f>
              <c:strCache>
                <c:ptCount val="1"/>
                <c:pt idx="0">
                  <c:v>Cumulative tonnes of CO2-equivalent emissions</c:v>
                </c:pt>
              </c:strCache>
            </c:strRef>
          </c:tx>
          <c:spPr>
            <a:ln w="28575" cap="rnd">
              <a:solidFill>
                <a:schemeClr val="accent4"/>
              </a:solidFill>
              <a:round/>
            </a:ln>
            <a:effectLst/>
          </c:spPr>
          <c:marker>
            <c:symbol val="none"/>
          </c:marker>
          <c:cat>
            <c:numRef>
              <c:f>'Dynamic Charts'!$D$26:$XFD$26</c:f>
              <c:numCache>
                <c:formatCode>[$-C09]dd\-mmm\-yy;@</c:formatCode>
                <c:ptCount val="16381"/>
                <c:pt idx="0">
                  <c:v>45839</c:v>
                </c:pt>
              </c:numCache>
            </c:numRef>
          </c:cat>
          <c:val>
            <c:numRef>
              <c:f>'Dynamic Charts'!$D$70:$XFD$70</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F566-4A2F-8DBE-463283FF0808}"/>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Annual greenhouse gas emissions, Tonnes </a:t>
                </a:r>
              </a:p>
            </c:rich>
          </c:tx>
          <c:layout>
            <c:manualLayout>
              <c:xMode val="edge"/>
              <c:yMode val="edge"/>
              <c:x val="2.7449606276096491E-2"/>
              <c:y val="0.1157527936409706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Cumulative greenhouse gas emissions, Tonnes </a:t>
                </a:r>
              </a:p>
            </c:rich>
          </c:tx>
          <c:layout>
            <c:manualLayout>
              <c:xMode val="edge"/>
              <c:yMode val="edge"/>
              <c:x val="0.95920433966307972"/>
              <c:y val="0.11464403477235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year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50543025404166"/>
          <c:y val="3.2545986057178428E-2"/>
          <c:w val="0.75171806461886981"/>
          <c:h val="0.77682469525122144"/>
        </c:manualLayout>
      </c:layout>
      <c:barChart>
        <c:barDir val="col"/>
        <c:grouping val="clustered"/>
        <c:varyColors val="0"/>
        <c:ser>
          <c:idx val="0"/>
          <c:order val="0"/>
          <c:tx>
            <c:strRef>
              <c:f>'Dynamic Charts'!$C$73</c:f>
              <c:strCache>
                <c:ptCount val="1"/>
                <c:pt idx="0">
                  <c:v>Total tonnes of CO2-equivalent emissions</c:v>
                </c:pt>
              </c:strCache>
            </c:strRef>
          </c:tx>
          <c:spPr>
            <a:solidFill>
              <a:schemeClr val="accent6"/>
            </a:solidFill>
            <a:ln>
              <a:noFill/>
            </a:ln>
            <a:effectLst/>
          </c:spPr>
          <c:invertIfNegative val="0"/>
          <c:cat>
            <c:numRef>
              <c:f>'Dynamic Charts'!$D$26:$XFD$26</c:f>
              <c:numCache>
                <c:formatCode>[$-C09]dd\-mmm\-yy;@</c:formatCode>
                <c:ptCount val="16381"/>
                <c:pt idx="0">
                  <c:v>45839</c:v>
                </c:pt>
              </c:numCache>
            </c:numRef>
          </c:cat>
          <c:val>
            <c:numRef>
              <c:f>'Dynamic Charts'!$D$73:$XFD$73</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27CD-46DA-9740-35E462A6B437}"/>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Charts'!$C$74</c:f>
              <c:strCache>
                <c:ptCount val="1"/>
                <c:pt idx="0">
                  <c:v>Cumulative tonnes of CO2-equivalent emissions</c:v>
                </c:pt>
              </c:strCache>
            </c:strRef>
          </c:tx>
          <c:spPr>
            <a:ln w="28575" cap="rnd">
              <a:solidFill>
                <a:schemeClr val="accent4"/>
              </a:solidFill>
              <a:round/>
            </a:ln>
            <a:effectLst/>
          </c:spPr>
          <c:marker>
            <c:symbol val="none"/>
          </c:marker>
          <c:cat>
            <c:numRef>
              <c:f>'Dynamic Charts'!$D$26:$XFD$26</c:f>
              <c:numCache>
                <c:formatCode>[$-C09]dd\-mmm\-yy;@</c:formatCode>
                <c:ptCount val="16381"/>
                <c:pt idx="0">
                  <c:v>45839</c:v>
                </c:pt>
              </c:numCache>
            </c:numRef>
          </c:cat>
          <c:val>
            <c:numRef>
              <c:f>'Dynamic Charts'!$D$74:$XFD$74</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27CD-46DA-9740-35E462A6B437}"/>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Annual greenhouse gas emissions, Tonnes </a:t>
                </a:r>
              </a:p>
            </c:rich>
          </c:tx>
          <c:layout>
            <c:manualLayout>
              <c:xMode val="edge"/>
              <c:yMode val="edge"/>
              <c:x val="2.9053644450041428E-2"/>
              <c:y val="8.9009213005174143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Cumulative greenhouse gas emissions, Tonnes </a:t>
                </a:r>
              </a:p>
            </c:rich>
          </c:tx>
          <c:layout>
            <c:manualLayout>
              <c:xMode val="edge"/>
              <c:yMode val="edge"/>
              <c:x val="0.95760334598831731"/>
              <c:y val="6.4023843394539551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year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50543025404166"/>
          <c:y val="3.2545986057178428E-2"/>
          <c:w val="0.75171806461886981"/>
          <c:h val="0.77682469525122144"/>
        </c:manualLayout>
      </c:layout>
      <c:barChart>
        <c:barDir val="col"/>
        <c:grouping val="clustered"/>
        <c:varyColors val="0"/>
        <c:ser>
          <c:idx val="0"/>
          <c:order val="0"/>
          <c:tx>
            <c:strRef>
              <c:f>'Dynamic Charts'!$C$77</c:f>
              <c:strCache>
                <c:ptCount val="1"/>
                <c:pt idx="0">
                  <c:v>Total tonnes of CO2-equivalent emissions</c:v>
                </c:pt>
              </c:strCache>
            </c:strRef>
          </c:tx>
          <c:spPr>
            <a:solidFill>
              <a:schemeClr val="accent6"/>
            </a:solidFill>
            <a:ln>
              <a:noFill/>
            </a:ln>
            <a:effectLst/>
          </c:spPr>
          <c:invertIfNegative val="0"/>
          <c:cat>
            <c:numRef>
              <c:f>'Dynamic Charts'!$D$26:$XFD$26</c:f>
              <c:numCache>
                <c:formatCode>[$-C09]dd\-mmm\-yy;@</c:formatCode>
                <c:ptCount val="16381"/>
                <c:pt idx="0">
                  <c:v>45839</c:v>
                </c:pt>
              </c:numCache>
            </c:numRef>
          </c:cat>
          <c:val>
            <c:numRef>
              <c:f>'Dynamic Charts'!$D$77:$XFD$77</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DCED-46F2-B37E-27122E728806}"/>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Charts'!$C$78</c:f>
              <c:strCache>
                <c:ptCount val="1"/>
                <c:pt idx="0">
                  <c:v>Cumulative tonnes of CO2-equivalent emissions</c:v>
                </c:pt>
              </c:strCache>
            </c:strRef>
          </c:tx>
          <c:spPr>
            <a:ln w="28575" cap="rnd">
              <a:solidFill>
                <a:schemeClr val="accent4"/>
              </a:solidFill>
              <a:round/>
            </a:ln>
            <a:effectLst/>
          </c:spPr>
          <c:marker>
            <c:symbol val="none"/>
          </c:marker>
          <c:cat>
            <c:numRef>
              <c:f>'Dynamic Charts'!$D$26:$XFD$26</c:f>
              <c:numCache>
                <c:formatCode>[$-C09]dd\-mmm\-yy;@</c:formatCode>
                <c:ptCount val="16381"/>
                <c:pt idx="0">
                  <c:v>45839</c:v>
                </c:pt>
              </c:numCache>
            </c:numRef>
          </c:cat>
          <c:val>
            <c:numRef>
              <c:f>'Dynamic Charts'!$D$78:$XFD$78</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DCED-46F2-B37E-27122E728806}"/>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Annual greenhouse gas emissions, Tonnes </a:t>
                </a:r>
              </a:p>
            </c:rich>
          </c:tx>
          <c:layout>
            <c:manualLayout>
              <c:xMode val="edge"/>
              <c:yMode val="edge"/>
              <c:x val="2.4250347833462922E-2"/>
              <c:y val="8.6046981918028342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Cumulative greenhouse gas emissions, Tonnes </a:t>
                </a:r>
              </a:p>
            </c:rich>
          </c:tx>
          <c:layout>
            <c:manualLayout>
              <c:xMode val="edge"/>
              <c:yMode val="edge"/>
              <c:x val="0.95440233835842769"/>
              <c:y val="8.179722991741438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year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50543025404166"/>
          <c:y val="3.2545986057178428E-2"/>
          <c:w val="0.75171806461886981"/>
          <c:h val="0.77682469525122144"/>
        </c:manualLayout>
      </c:layout>
      <c:lineChart>
        <c:grouping val="standard"/>
        <c:varyColors val="0"/>
        <c:ser>
          <c:idx val="0"/>
          <c:order val="0"/>
          <c:tx>
            <c:strRef>
              <c:f>'Dynamic Charts'!$C$93</c:f>
              <c:strCache>
                <c:ptCount val="1"/>
                <c:pt idx="0">
                  <c:v>Option 1</c:v>
                </c:pt>
              </c:strCache>
            </c:strRef>
          </c:tx>
          <c:spPr>
            <a:ln w="28575" cap="rnd">
              <a:solidFill>
                <a:schemeClr val="bg2"/>
              </a:solidFill>
              <a:round/>
            </a:ln>
            <a:effectLst/>
          </c:spPr>
          <c:marker>
            <c:symbol val="none"/>
          </c:marker>
          <c:cat>
            <c:numRef>
              <c:f>'Dynamic Charts'!$D$92:$DD$92</c:f>
              <c:numCache>
                <c:formatCode>[$-C09]dd\-mmm\-yy;@</c:formatCode>
                <c:ptCount val="105"/>
                <c:pt idx="0">
                  <c:v>45839</c:v>
                </c:pt>
              </c:numCache>
            </c:numRef>
          </c:cat>
          <c:val>
            <c:numRef>
              <c:f>'Dynamic Charts'!$D$93:$DD$93</c:f>
              <c:numCache>
                <c:formatCode>"$"#,##0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2-7FE2-432E-8641-16B89436F381}"/>
            </c:ext>
          </c:extLst>
        </c:ser>
        <c:ser>
          <c:idx val="1"/>
          <c:order val="1"/>
          <c:tx>
            <c:strRef>
              <c:f>'Dynamic Charts'!$C$94</c:f>
              <c:strCache>
                <c:ptCount val="1"/>
                <c:pt idx="0">
                  <c:v>Option 2</c:v>
                </c:pt>
              </c:strCache>
            </c:strRef>
          </c:tx>
          <c:spPr>
            <a:ln w="28575" cap="rnd">
              <a:solidFill>
                <a:schemeClr val="accent4"/>
              </a:solidFill>
              <a:round/>
            </a:ln>
            <a:effectLst/>
          </c:spPr>
          <c:marker>
            <c:symbol val="none"/>
          </c:marker>
          <c:cat>
            <c:numRef>
              <c:f>'Dynamic Charts'!$D$92:$DD$92</c:f>
              <c:numCache>
                <c:formatCode>[$-C09]dd\-mmm\-yy;@</c:formatCode>
                <c:ptCount val="105"/>
                <c:pt idx="0">
                  <c:v>45839</c:v>
                </c:pt>
              </c:numCache>
            </c:numRef>
          </c:cat>
          <c:val>
            <c:numRef>
              <c:f>'Dynamic Charts'!$D$94:$DD$94</c:f>
              <c:numCache>
                <c:formatCode>"$"#,##0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3-7FE2-432E-8641-16B89436F381}"/>
            </c:ext>
          </c:extLst>
        </c:ser>
        <c:ser>
          <c:idx val="2"/>
          <c:order val="2"/>
          <c:tx>
            <c:strRef>
              <c:f>'Dynamic Charts'!$C$95</c:f>
              <c:strCache>
                <c:ptCount val="1"/>
                <c:pt idx="0">
                  <c:v>Option 3</c:v>
                </c:pt>
              </c:strCache>
            </c:strRef>
          </c:tx>
          <c:spPr>
            <a:ln w="28575" cap="rnd">
              <a:solidFill>
                <a:schemeClr val="tx2"/>
              </a:solidFill>
              <a:round/>
            </a:ln>
            <a:effectLst/>
          </c:spPr>
          <c:marker>
            <c:symbol val="none"/>
          </c:marker>
          <c:cat>
            <c:numRef>
              <c:f>'Dynamic Charts'!$D$92:$DD$92</c:f>
              <c:numCache>
                <c:formatCode>[$-C09]dd\-mmm\-yy;@</c:formatCode>
                <c:ptCount val="105"/>
                <c:pt idx="0">
                  <c:v>45839</c:v>
                </c:pt>
              </c:numCache>
            </c:numRef>
          </c:cat>
          <c:val>
            <c:numRef>
              <c:f>'Dynamic Charts'!$D$95:$DD$95</c:f>
              <c:numCache>
                <c:formatCode>"$"#,##0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4-7FE2-432E-8641-16B89436F381}"/>
            </c:ext>
          </c:extLst>
        </c:ser>
        <c:ser>
          <c:idx val="3"/>
          <c:order val="3"/>
          <c:tx>
            <c:strRef>
              <c:f>'Dynamic Charts'!$C$96</c:f>
              <c:strCache>
                <c:ptCount val="1"/>
                <c:pt idx="0">
                  <c:v>Option 4</c:v>
                </c:pt>
              </c:strCache>
            </c:strRef>
          </c:tx>
          <c:spPr>
            <a:ln w="28575" cap="rnd">
              <a:solidFill>
                <a:schemeClr val="accent6"/>
              </a:solidFill>
              <a:round/>
            </a:ln>
            <a:effectLst/>
          </c:spPr>
          <c:marker>
            <c:symbol val="none"/>
          </c:marker>
          <c:cat>
            <c:numRef>
              <c:f>'Dynamic Charts'!$D$92:$DD$92</c:f>
              <c:numCache>
                <c:formatCode>[$-C09]dd\-mmm\-yy;@</c:formatCode>
                <c:ptCount val="105"/>
                <c:pt idx="0">
                  <c:v>45839</c:v>
                </c:pt>
              </c:numCache>
            </c:numRef>
          </c:cat>
          <c:val>
            <c:numRef>
              <c:f>'Dynamic Charts'!$D$96:$DD$96</c:f>
              <c:numCache>
                <c:formatCode>"$"#,##0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5-7FE2-432E-8641-16B89436F381}"/>
            </c:ext>
          </c:extLst>
        </c:ser>
        <c:ser>
          <c:idx val="4"/>
          <c:order val="4"/>
          <c:tx>
            <c:strRef>
              <c:f>'Dynamic Charts'!$C$97</c:f>
              <c:strCache>
                <c:ptCount val="1"/>
                <c:pt idx="0">
                  <c:v>Option 5</c:v>
                </c:pt>
              </c:strCache>
            </c:strRef>
          </c:tx>
          <c:spPr>
            <a:ln w="28575" cap="rnd">
              <a:solidFill>
                <a:schemeClr val="accent5"/>
              </a:solidFill>
              <a:round/>
            </a:ln>
            <a:effectLst/>
          </c:spPr>
          <c:marker>
            <c:symbol val="none"/>
          </c:marker>
          <c:cat>
            <c:numRef>
              <c:f>'Dynamic Charts'!$D$92:$DD$92</c:f>
              <c:numCache>
                <c:formatCode>[$-C09]dd\-mmm\-yy;@</c:formatCode>
                <c:ptCount val="105"/>
                <c:pt idx="0">
                  <c:v>45839</c:v>
                </c:pt>
              </c:numCache>
            </c:numRef>
          </c:cat>
          <c:val>
            <c:numRef>
              <c:f>'Dynamic Charts'!$D$97:$DD$97</c:f>
              <c:numCache>
                <c:formatCode>"$"#,##0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6-7FE2-432E-8641-16B89436F381}"/>
            </c:ext>
          </c:extLst>
        </c:ser>
        <c:dLbls>
          <c:showLegendKey val="0"/>
          <c:showVal val="0"/>
          <c:showCatName val="0"/>
          <c:showSerName val="0"/>
          <c:showPercent val="0"/>
          <c:showBubbleSize val="0"/>
        </c:dLbls>
        <c:smooth val="0"/>
        <c:axId val="240880471"/>
        <c:axId val="240878311"/>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strRef>
              <c:f>'Dynamic Charts'!$C$92</c:f>
              <c:strCache>
                <c:ptCount val="1"/>
                <c:pt idx="0">
                  <c:v>Cumulative net cost</c:v>
                </c:pt>
              </c:strCache>
            </c:strRef>
          </c:tx>
          <c:layout>
            <c:manualLayout>
              <c:xMode val="edge"/>
              <c:yMode val="edge"/>
              <c:x val="1.6252292275104191E-2"/>
              <c:y val="0.3726520805149626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150543025404166"/>
          <c:y val="3.2545986057178428E-2"/>
          <c:w val="0.75171806461886981"/>
          <c:h val="0.77682469525122144"/>
        </c:manualLayout>
      </c:layout>
      <c:lineChart>
        <c:grouping val="standard"/>
        <c:varyColors val="0"/>
        <c:ser>
          <c:idx val="0"/>
          <c:order val="0"/>
          <c:tx>
            <c:strRef>
              <c:f>'Dynamic Charts'!$C$100</c:f>
              <c:strCache>
                <c:ptCount val="1"/>
                <c:pt idx="0">
                  <c:v>Option 1</c:v>
                </c:pt>
              </c:strCache>
            </c:strRef>
          </c:tx>
          <c:spPr>
            <a:ln w="28575" cap="rnd">
              <a:solidFill>
                <a:schemeClr val="accent1"/>
              </a:solidFill>
              <a:round/>
            </a:ln>
            <a:effectLst/>
          </c:spPr>
          <c:marker>
            <c:symbol val="none"/>
          </c:marker>
          <c:cat>
            <c:numRef>
              <c:f>'Dynamic Charts'!$D$92:$DD$92</c:f>
              <c:numCache>
                <c:formatCode>[$-C09]dd\-mmm\-yy;@</c:formatCode>
                <c:ptCount val="105"/>
                <c:pt idx="0">
                  <c:v>45839</c:v>
                </c:pt>
              </c:numCache>
            </c:numRef>
          </c:cat>
          <c:val>
            <c:numRef>
              <c:f>'Dynamic Charts'!$D$100:$DD$100</c:f>
              <c:numCache>
                <c:formatCode>0.00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0-35DD-46B4-B059-4FD20FD12810}"/>
            </c:ext>
          </c:extLst>
        </c:ser>
        <c:ser>
          <c:idx val="1"/>
          <c:order val="1"/>
          <c:tx>
            <c:strRef>
              <c:f>'Dynamic Charts'!$C$101</c:f>
              <c:strCache>
                <c:ptCount val="1"/>
                <c:pt idx="0">
                  <c:v>Option 2</c:v>
                </c:pt>
              </c:strCache>
            </c:strRef>
          </c:tx>
          <c:spPr>
            <a:ln w="28575" cap="rnd">
              <a:solidFill>
                <a:schemeClr val="accent2"/>
              </a:solidFill>
              <a:round/>
            </a:ln>
            <a:effectLst/>
          </c:spPr>
          <c:marker>
            <c:symbol val="none"/>
          </c:marker>
          <c:cat>
            <c:numRef>
              <c:f>'Dynamic Charts'!$D$92:$DD$92</c:f>
              <c:numCache>
                <c:formatCode>[$-C09]dd\-mmm\-yy;@</c:formatCode>
                <c:ptCount val="105"/>
                <c:pt idx="0">
                  <c:v>45839</c:v>
                </c:pt>
              </c:numCache>
            </c:numRef>
          </c:cat>
          <c:val>
            <c:numRef>
              <c:f>'Dynamic Charts'!$D$101:$DD$101</c:f>
              <c:numCache>
                <c:formatCode>0.00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35DD-46B4-B059-4FD20FD12810}"/>
            </c:ext>
          </c:extLst>
        </c:ser>
        <c:ser>
          <c:idx val="2"/>
          <c:order val="2"/>
          <c:tx>
            <c:strRef>
              <c:f>'Dynamic Charts'!$C$102</c:f>
              <c:strCache>
                <c:ptCount val="1"/>
                <c:pt idx="0">
                  <c:v>Option 3</c:v>
                </c:pt>
              </c:strCache>
            </c:strRef>
          </c:tx>
          <c:spPr>
            <a:ln w="28575" cap="rnd">
              <a:solidFill>
                <a:schemeClr val="accent3"/>
              </a:solidFill>
              <a:round/>
            </a:ln>
            <a:effectLst/>
          </c:spPr>
          <c:marker>
            <c:symbol val="none"/>
          </c:marker>
          <c:cat>
            <c:numRef>
              <c:f>'Dynamic Charts'!$D$92:$DD$92</c:f>
              <c:numCache>
                <c:formatCode>[$-C09]dd\-mmm\-yy;@</c:formatCode>
                <c:ptCount val="105"/>
                <c:pt idx="0">
                  <c:v>45839</c:v>
                </c:pt>
              </c:numCache>
            </c:numRef>
          </c:cat>
          <c:val>
            <c:numRef>
              <c:f>'Dynamic Charts'!$D$102:$DD$102</c:f>
              <c:numCache>
                <c:formatCode>0.00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2-35DD-46B4-B059-4FD20FD12810}"/>
            </c:ext>
          </c:extLst>
        </c:ser>
        <c:ser>
          <c:idx val="3"/>
          <c:order val="3"/>
          <c:tx>
            <c:strRef>
              <c:f>'Dynamic Charts'!$C$103</c:f>
              <c:strCache>
                <c:ptCount val="1"/>
                <c:pt idx="0">
                  <c:v>Option 4</c:v>
                </c:pt>
              </c:strCache>
            </c:strRef>
          </c:tx>
          <c:spPr>
            <a:ln w="28575" cap="rnd">
              <a:solidFill>
                <a:schemeClr val="accent4"/>
              </a:solidFill>
              <a:round/>
            </a:ln>
            <a:effectLst/>
          </c:spPr>
          <c:marker>
            <c:symbol val="none"/>
          </c:marker>
          <c:cat>
            <c:numRef>
              <c:f>'Dynamic Charts'!$D$92:$DD$92</c:f>
              <c:numCache>
                <c:formatCode>[$-C09]dd\-mmm\-yy;@</c:formatCode>
                <c:ptCount val="105"/>
                <c:pt idx="0">
                  <c:v>45839</c:v>
                </c:pt>
              </c:numCache>
            </c:numRef>
          </c:cat>
          <c:val>
            <c:numRef>
              <c:f>'Dynamic Charts'!$D$103:$DD$103</c:f>
              <c:numCache>
                <c:formatCode>0.00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3-35DD-46B4-B059-4FD20FD12810}"/>
            </c:ext>
          </c:extLst>
        </c:ser>
        <c:ser>
          <c:idx val="4"/>
          <c:order val="4"/>
          <c:tx>
            <c:strRef>
              <c:f>'Dynamic Charts'!$C$104</c:f>
              <c:strCache>
                <c:ptCount val="1"/>
                <c:pt idx="0">
                  <c:v>Option 5</c:v>
                </c:pt>
              </c:strCache>
            </c:strRef>
          </c:tx>
          <c:spPr>
            <a:ln w="28575" cap="rnd">
              <a:solidFill>
                <a:schemeClr val="accent5"/>
              </a:solidFill>
              <a:round/>
            </a:ln>
            <a:effectLst/>
          </c:spPr>
          <c:marker>
            <c:symbol val="none"/>
          </c:marker>
          <c:cat>
            <c:numRef>
              <c:f>'Dynamic Charts'!$D$92:$DD$92</c:f>
              <c:numCache>
                <c:formatCode>[$-C09]dd\-mmm\-yy;@</c:formatCode>
                <c:ptCount val="105"/>
                <c:pt idx="0">
                  <c:v>45839</c:v>
                </c:pt>
              </c:numCache>
            </c:numRef>
          </c:cat>
          <c:val>
            <c:numRef>
              <c:f>'Dynamic Charts'!$D$104:$DD$104</c:f>
              <c:numCache>
                <c:formatCode>0.00</c:formatCode>
                <c:ptCount val="10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4-35DD-46B4-B059-4FD20FD12810}"/>
            </c:ext>
          </c:extLst>
        </c:ser>
        <c:dLbls>
          <c:showLegendKey val="0"/>
          <c:showVal val="0"/>
          <c:showCatName val="0"/>
          <c:showSerName val="0"/>
          <c:showPercent val="0"/>
          <c:showBubbleSize val="0"/>
        </c:dLbls>
        <c:smooth val="0"/>
        <c:axId val="240880471"/>
        <c:axId val="240878311"/>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strRef>
              <c:f>'Dynamic Charts'!$C$99</c:f>
              <c:strCache>
                <c:ptCount val="1"/>
                <c:pt idx="0">
                  <c:v>Cumulative tonnes of CO2-equivalent emissions</c:v>
                </c:pt>
              </c:strCache>
            </c:strRef>
          </c:tx>
          <c:layout>
            <c:manualLayout>
              <c:xMode val="edge"/>
              <c:yMode val="edge"/>
              <c:x val="2.1081136367697848E-2"/>
              <c:y val="0.1816411186019891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150543025404166"/>
          <c:y val="3.2545986057178428E-2"/>
          <c:w val="0.75171806461886981"/>
          <c:h val="0.71410864197530866"/>
        </c:manualLayout>
      </c:layout>
      <c:barChart>
        <c:barDir val="col"/>
        <c:grouping val="clustered"/>
        <c:varyColors val="0"/>
        <c:ser>
          <c:idx val="0"/>
          <c:order val="0"/>
          <c:tx>
            <c:strRef>
              <c:f>'Dynamic Charts'!$C$31</c:f>
              <c:strCache>
                <c:ptCount val="1"/>
                <c:pt idx="0">
                  <c:v>Net cost (Discounted, Escalated)</c:v>
                </c:pt>
              </c:strCache>
            </c:strRef>
          </c:tx>
          <c:spPr>
            <a:solidFill>
              <a:srgbClr val="00A1DE"/>
            </a:solidFill>
            <a:ln>
              <a:noFill/>
            </a:ln>
            <a:effectLst/>
          </c:spPr>
          <c:invertIfNegative val="0"/>
          <c:cat>
            <c:numRef>
              <c:f>'Dynamic Charts'!$D$26:$XFD$26</c:f>
              <c:numCache>
                <c:formatCode>[$-C09]dd\-mmm\-yy;@</c:formatCode>
                <c:ptCount val="16381"/>
                <c:pt idx="0">
                  <c:v>45839</c:v>
                </c:pt>
              </c:numCache>
            </c:numRef>
          </c:cat>
          <c:val>
            <c:numRef>
              <c:f>'Dynamic Charts'!$D$31:$XFD$31</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5DBD-4C79-AE1C-5FF674F6649D}"/>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Charts'!$C$32</c:f>
              <c:strCache>
                <c:ptCount val="1"/>
                <c:pt idx="0">
                  <c:v>Cumulative net cost (secondary axis)</c:v>
                </c:pt>
              </c:strCache>
            </c:strRef>
          </c:tx>
          <c:spPr>
            <a:ln w="28575" cap="rnd">
              <a:solidFill>
                <a:srgbClr val="A71930"/>
              </a:solidFill>
              <a:round/>
            </a:ln>
            <a:effectLst/>
          </c:spPr>
          <c:marker>
            <c:symbol val="none"/>
          </c:marker>
          <c:cat>
            <c:numRef>
              <c:f>'Dynamic Charts'!$D$26:$XFD$26</c:f>
              <c:numCache>
                <c:formatCode>[$-C09]dd\-mmm\-yy;@</c:formatCode>
                <c:ptCount val="16381"/>
                <c:pt idx="0">
                  <c:v>45839</c:v>
                </c:pt>
              </c:numCache>
            </c:numRef>
          </c:cat>
          <c:val>
            <c:numRef>
              <c:f>'Dynamic Charts'!$D$32:$XFD$32</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5DBD-4C79-AE1C-5FF674F6649D}"/>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Annual $, AUD</a:t>
                </a:r>
              </a:p>
            </c:rich>
          </c:tx>
          <c:layout>
            <c:manualLayout>
              <c:xMode val="edge"/>
              <c:yMode val="edge"/>
              <c:x val="1.4501543209876546E-3"/>
              <c:y val="0.3735626543209876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Cumulative $, AUD</a:t>
                </a:r>
              </a:p>
            </c:rich>
          </c:tx>
          <c:layout>
            <c:manualLayout>
              <c:xMode val="edge"/>
              <c:yMode val="edge"/>
              <c:x val="0.97096358024691354"/>
              <c:y val="0.30091481481481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days"/>
      </c:dateAx>
      <c:spPr>
        <a:noFill/>
        <a:ln>
          <a:noFill/>
        </a:ln>
        <a:effectLst/>
      </c:spPr>
    </c:plotArea>
    <c:legend>
      <c:legendPos val="b"/>
      <c:layout>
        <c:manualLayout>
          <c:xMode val="edge"/>
          <c:yMode val="edge"/>
          <c:x val="8.2379938271604961E-2"/>
          <c:y val="0.93356203703703688"/>
          <c:w val="0.83524012345679011"/>
          <c:h val="6.251820987654320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150543025404166"/>
          <c:y val="3.2545986057178428E-2"/>
          <c:w val="0.75171806461886981"/>
          <c:h val="0.77682469525122144"/>
        </c:manualLayout>
      </c:layout>
      <c:barChart>
        <c:barDir val="col"/>
        <c:grouping val="clustered"/>
        <c:varyColors val="0"/>
        <c:ser>
          <c:idx val="0"/>
          <c:order val="0"/>
          <c:tx>
            <c:strRef>
              <c:f>'Dynamic Charts'!$C$65</c:f>
              <c:strCache>
                <c:ptCount val="1"/>
                <c:pt idx="0">
                  <c:v>Total tonnes of CO2-equivalent emissions</c:v>
                </c:pt>
              </c:strCache>
            </c:strRef>
          </c:tx>
          <c:spPr>
            <a:solidFill>
              <a:schemeClr val="accent6"/>
            </a:solidFill>
            <a:ln>
              <a:noFill/>
            </a:ln>
            <a:effectLst/>
          </c:spPr>
          <c:invertIfNegative val="0"/>
          <c:cat>
            <c:numRef>
              <c:f>'Dynamic Charts'!$D$26:$XFD$26</c:f>
              <c:numCache>
                <c:formatCode>[$-C09]dd\-mmm\-yy;@</c:formatCode>
                <c:ptCount val="16381"/>
                <c:pt idx="0">
                  <c:v>45839</c:v>
                </c:pt>
              </c:numCache>
            </c:numRef>
          </c:cat>
          <c:val>
            <c:numRef>
              <c:f>'Dynamic Charts'!$D$65:$XFD$65</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C539-46E2-A4E1-BCB19EB94816}"/>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Charts'!$C$66</c:f>
              <c:strCache>
                <c:ptCount val="1"/>
                <c:pt idx="0">
                  <c:v>Cumulative tonnes of CO2-equivalent emissions</c:v>
                </c:pt>
              </c:strCache>
            </c:strRef>
          </c:tx>
          <c:spPr>
            <a:ln w="28575" cap="rnd">
              <a:solidFill>
                <a:schemeClr val="accent4"/>
              </a:solidFill>
              <a:round/>
            </a:ln>
            <a:effectLst/>
          </c:spPr>
          <c:marker>
            <c:symbol val="none"/>
          </c:marker>
          <c:cat>
            <c:numRef>
              <c:f>'Dynamic Charts'!$D$26:$XFD$26</c:f>
              <c:numCache>
                <c:formatCode>[$-C09]dd\-mmm\-yy;@</c:formatCode>
                <c:ptCount val="16381"/>
                <c:pt idx="0">
                  <c:v>45839</c:v>
                </c:pt>
              </c:numCache>
            </c:numRef>
          </c:cat>
          <c:val>
            <c:numRef>
              <c:f>'Dynamic Charts'!$D$66:$XFD$66</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C539-46E2-A4E1-BCB19EB94816}"/>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Annual greenhouse gas emissions, Tonnes </a:t>
                </a:r>
              </a:p>
            </c:rich>
          </c:tx>
          <c:layout>
            <c:manualLayout>
              <c:xMode val="edge"/>
              <c:yMode val="edge"/>
              <c:x val="3.5438989510642262E-2"/>
              <c:y val="9.807293871484489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Cumulative greenhouse gas emissions, Tonnes </a:t>
                </a:r>
              </a:p>
            </c:rich>
          </c:tx>
          <c:layout>
            <c:manualLayout>
              <c:xMode val="edge"/>
              <c:yMode val="edge"/>
              <c:x val="0.94961099725129161"/>
              <c:y val="0.1119454582073770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day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150543025404166"/>
          <c:y val="3.2545986057178428E-2"/>
          <c:w val="0.75171806461886981"/>
          <c:h val="0.70232004520290359"/>
        </c:manualLayout>
      </c:layout>
      <c:barChart>
        <c:barDir val="col"/>
        <c:grouping val="clustered"/>
        <c:varyColors val="0"/>
        <c:ser>
          <c:idx val="0"/>
          <c:order val="0"/>
          <c:tx>
            <c:strRef>
              <c:f>'Dynamic Charts'!$C$35</c:f>
              <c:strCache>
                <c:ptCount val="1"/>
                <c:pt idx="0">
                  <c:v>Net cost (Discounted, Escalated)</c:v>
                </c:pt>
              </c:strCache>
            </c:strRef>
          </c:tx>
          <c:spPr>
            <a:solidFill>
              <a:srgbClr val="00A1DE"/>
            </a:solidFill>
            <a:ln>
              <a:noFill/>
            </a:ln>
            <a:effectLst/>
          </c:spPr>
          <c:invertIfNegative val="0"/>
          <c:cat>
            <c:numRef>
              <c:f>'Dynamic Charts'!$D$26:$XFD$26</c:f>
              <c:numCache>
                <c:formatCode>[$-C09]dd\-mmm\-yy;@</c:formatCode>
                <c:ptCount val="16381"/>
                <c:pt idx="0">
                  <c:v>45839</c:v>
                </c:pt>
              </c:numCache>
            </c:numRef>
          </c:cat>
          <c:val>
            <c:numRef>
              <c:f>'Dynamic Charts'!$D$35:$XFD$35</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4D02-4EC2-AFA4-3015A4AA762B}"/>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Charts'!$C$36</c:f>
              <c:strCache>
                <c:ptCount val="1"/>
                <c:pt idx="0">
                  <c:v>Cumulative net cost (secondary axis)</c:v>
                </c:pt>
              </c:strCache>
            </c:strRef>
          </c:tx>
          <c:spPr>
            <a:ln w="28575" cap="rnd">
              <a:solidFill>
                <a:srgbClr val="A71930"/>
              </a:solidFill>
              <a:round/>
            </a:ln>
            <a:effectLst/>
          </c:spPr>
          <c:marker>
            <c:symbol val="none"/>
          </c:marker>
          <c:cat>
            <c:numRef>
              <c:f>'Dynamic Charts'!$D$26:$XFD$26</c:f>
              <c:numCache>
                <c:formatCode>[$-C09]dd\-mmm\-yy;@</c:formatCode>
                <c:ptCount val="16381"/>
                <c:pt idx="0">
                  <c:v>45839</c:v>
                </c:pt>
              </c:numCache>
            </c:numRef>
          </c:cat>
          <c:val>
            <c:numRef>
              <c:f>'Dynamic Charts'!$D$36:$XFD$36</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4D02-4EC2-AFA4-3015A4AA762B}"/>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Annual $, AUD</a:t>
                </a:r>
              </a:p>
            </c:rich>
          </c:tx>
          <c:layout>
            <c:manualLayout>
              <c:xMode val="edge"/>
              <c:yMode val="edge"/>
              <c:x val="1.438654517548128E-3"/>
              <c:y val="0.3774748126580481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Cumulative $, AUD</a:t>
                </a:r>
              </a:p>
            </c:rich>
          </c:tx>
          <c:layout>
            <c:manualLayout>
              <c:xMode val="edge"/>
              <c:yMode val="edge"/>
              <c:x val="0.97096358024691354"/>
              <c:y val="0.3087389192677376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days"/>
      </c:dateAx>
      <c:spPr>
        <a:noFill/>
        <a:ln>
          <a:noFill/>
        </a:ln>
        <a:effectLst/>
      </c:spPr>
    </c:plotArea>
    <c:legend>
      <c:legendPos val="b"/>
      <c:layout>
        <c:manualLayout>
          <c:xMode val="edge"/>
          <c:yMode val="edge"/>
          <c:x val="8.0173219130383749E-2"/>
          <c:y val="0.93745727491949005"/>
          <c:w val="0.83573150262731632"/>
          <c:h val="6.254272508050995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150543025404166"/>
          <c:y val="3.2545986057178428E-2"/>
          <c:w val="0.75171806461886981"/>
          <c:h val="0.77682469525122144"/>
        </c:manualLayout>
      </c:layout>
      <c:barChart>
        <c:barDir val="col"/>
        <c:grouping val="clustered"/>
        <c:varyColors val="0"/>
        <c:ser>
          <c:idx val="0"/>
          <c:order val="0"/>
          <c:tx>
            <c:strRef>
              <c:f>'Dynamic Charts'!$C$69</c:f>
              <c:strCache>
                <c:ptCount val="1"/>
                <c:pt idx="0">
                  <c:v>Total tonnes of CO2-equivalent emissions</c:v>
                </c:pt>
              </c:strCache>
            </c:strRef>
          </c:tx>
          <c:spPr>
            <a:solidFill>
              <a:schemeClr val="accent6"/>
            </a:solidFill>
            <a:ln>
              <a:noFill/>
            </a:ln>
            <a:effectLst/>
          </c:spPr>
          <c:invertIfNegative val="0"/>
          <c:cat>
            <c:numRef>
              <c:f>'Dynamic Charts'!$D$26:$XFD$26</c:f>
              <c:numCache>
                <c:formatCode>[$-C09]dd\-mmm\-yy;@</c:formatCode>
                <c:ptCount val="16381"/>
                <c:pt idx="0">
                  <c:v>45839</c:v>
                </c:pt>
              </c:numCache>
            </c:numRef>
          </c:cat>
          <c:val>
            <c:numRef>
              <c:f>'Dynamic Charts'!$D$69:$XFD$69</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F6CE-4FB6-B5EE-02CF515BC92A}"/>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Charts'!$C$70</c:f>
              <c:strCache>
                <c:ptCount val="1"/>
                <c:pt idx="0">
                  <c:v>Cumulative tonnes of CO2-equivalent emissions</c:v>
                </c:pt>
              </c:strCache>
            </c:strRef>
          </c:tx>
          <c:spPr>
            <a:ln w="28575" cap="rnd">
              <a:solidFill>
                <a:schemeClr val="accent4"/>
              </a:solidFill>
              <a:round/>
            </a:ln>
            <a:effectLst/>
          </c:spPr>
          <c:marker>
            <c:symbol val="none"/>
          </c:marker>
          <c:cat>
            <c:numRef>
              <c:f>'Dynamic Charts'!$D$26:$XFD$26</c:f>
              <c:numCache>
                <c:formatCode>[$-C09]dd\-mmm\-yy;@</c:formatCode>
                <c:ptCount val="16381"/>
                <c:pt idx="0">
                  <c:v>45839</c:v>
                </c:pt>
              </c:numCache>
            </c:numRef>
          </c:cat>
          <c:val>
            <c:numRef>
              <c:f>'Dynamic Charts'!$D$70:$XFD$70</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F6CE-4FB6-B5EE-02CF515BC92A}"/>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Annual greenhouse gas emissions, Tonnes </a:t>
                </a:r>
              </a:p>
            </c:rich>
          </c:tx>
          <c:layout>
            <c:manualLayout>
              <c:xMode val="edge"/>
              <c:yMode val="edge"/>
              <c:x val="2.7449606276096491E-2"/>
              <c:y val="0.1157527936409706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Cumulative greenhouse gas emissions, Tonnes </a:t>
                </a:r>
              </a:p>
            </c:rich>
          </c:tx>
          <c:layout>
            <c:manualLayout>
              <c:xMode val="edge"/>
              <c:yMode val="edge"/>
              <c:x val="0.95920433966307972"/>
              <c:y val="0.11464403477235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day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150543025404166"/>
          <c:y val="3.2545986057178428E-2"/>
          <c:w val="0.75171806461886981"/>
          <c:h val="0.71410864197530866"/>
        </c:manualLayout>
      </c:layout>
      <c:barChart>
        <c:barDir val="col"/>
        <c:grouping val="clustered"/>
        <c:varyColors val="0"/>
        <c:ser>
          <c:idx val="0"/>
          <c:order val="0"/>
          <c:tx>
            <c:strRef>
              <c:f>'Dynamic Charts'!$C$39</c:f>
              <c:strCache>
                <c:ptCount val="1"/>
                <c:pt idx="0">
                  <c:v>Net cost (Discounted, Escalated)</c:v>
                </c:pt>
              </c:strCache>
            </c:strRef>
          </c:tx>
          <c:spPr>
            <a:solidFill>
              <a:srgbClr val="00A1DE"/>
            </a:solidFill>
            <a:ln>
              <a:noFill/>
            </a:ln>
            <a:effectLst/>
          </c:spPr>
          <c:invertIfNegative val="0"/>
          <c:cat>
            <c:numRef>
              <c:f>'Dynamic Charts'!$D$26:$XFD$26</c:f>
              <c:numCache>
                <c:formatCode>[$-C09]dd\-mmm\-yy;@</c:formatCode>
                <c:ptCount val="16381"/>
                <c:pt idx="0">
                  <c:v>45839</c:v>
                </c:pt>
              </c:numCache>
            </c:numRef>
          </c:cat>
          <c:val>
            <c:numRef>
              <c:f>'Dynamic Charts'!$D$39:$XFD$39</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9A56-4C28-A457-5F7248BB7248}"/>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Charts'!$C$40</c:f>
              <c:strCache>
                <c:ptCount val="1"/>
                <c:pt idx="0">
                  <c:v>Cumulative net cost (secondary axis)</c:v>
                </c:pt>
              </c:strCache>
            </c:strRef>
          </c:tx>
          <c:spPr>
            <a:ln w="28575" cap="rnd">
              <a:solidFill>
                <a:srgbClr val="A71930"/>
              </a:solidFill>
              <a:round/>
            </a:ln>
            <a:effectLst/>
          </c:spPr>
          <c:marker>
            <c:symbol val="none"/>
          </c:marker>
          <c:cat>
            <c:numRef>
              <c:f>'Dynamic Charts'!$D$26:$XFD$26</c:f>
              <c:numCache>
                <c:formatCode>[$-C09]dd\-mmm\-yy;@</c:formatCode>
                <c:ptCount val="16381"/>
                <c:pt idx="0">
                  <c:v>45839</c:v>
                </c:pt>
              </c:numCache>
            </c:numRef>
          </c:cat>
          <c:val>
            <c:numRef>
              <c:f>'Dynamic Charts'!$D$40:$XFD$40</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9A56-4C28-A457-5F7248BB7248}"/>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Annual $, AUD</a:t>
                </a:r>
              </a:p>
            </c:rich>
          </c:tx>
          <c:layout>
            <c:manualLayout>
              <c:xMode val="edge"/>
              <c:yMode val="edge"/>
              <c:x val="1.4347667615970531E-3"/>
              <c:y val="0.3657231481481481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Cumulative $, AUD</a:t>
                </a:r>
              </a:p>
            </c:rich>
          </c:tx>
          <c:layout>
            <c:manualLayout>
              <c:xMode val="edge"/>
              <c:yMode val="edge"/>
              <c:x val="0.97097276877552152"/>
              <c:y val="0.3165938271604938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days"/>
      </c:dateAx>
      <c:spPr>
        <a:noFill/>
        <a:ln>
          <a:noFill/>
        </a:ln>
        <a:effectLst/>
      </c:spPr>
    </c:plotArea>
    <c:legend>
      <c:legendPos val="b"/>
      <c:layout>
        <c:manualLayout>
          <c:xMode val="edge"/>
          <c:yMode val="edge"/>
          <c:x val="8.2359442947971831E-2"/>
          <c:y val="0.93748179012345678"/>
          <c:w val="0.83528111410405637"/>
          <c:h val="6.251820987654320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150543025404166"/>
          <c:y val="3.2545986057178428E-2"/>
          <c:w val="0.75171806461886981"/>
          <c:h val="0.77682469525122144"/>
        </c:manualLayout>
      </c:layout>
      <c:barChart>
        <c:barDir val="col"/>
        <c:grouping val="clustered"/>
        <c:varyColors val="0"/>
        <c:ser>
          <c:idx val="0"/>
          <c:order val="0"/>
          <c:tx>
            <c:strRef>
              <c:f>'Dynamic Charts'!$C$73</c:f>
              <c:strCache>
                <c:ptCount val="1"/>
                <c:pt idx="0">
                  <c:v>Total tonnes of CO2-equivalent emissions</c:v>
                </c:pt>
              </c:strCache>
            </c:strRef>
          </c:tx>
          <c:spPr>
            <a:solidFill>
              <a:schemeClr val="accent6"/>
            </a:solidFill>
            <a:ln>
              <a:noFill/>
            </a:ln>
            <a:effectLst/>
          </c:spPr>
          <c:invertIfNegative val="0"/>
          <c:cat>
            <c:numRef>
              <c:f>'Dynamic Charts'!$D$26:$XFD$26</c:f>
              <c:numCache>
                <c:formatCode>[$-C09]dd\-mmm\-yy;@</c:formatCode>
                <c:ptCount val="16381"/>
                <c:pt idx="0">
                  <c:v>45839</c:v>
                </c:pt>
              </c:numCache>
            </c:numRef>
          </c:cat>
          <c:val>
            <c:numRef>
              <c:f>'Dynamic Charts'!$D$73:$XFD$73</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4A66-48DA-BACE-8FFA78D71226}"/>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Charts'!$C$74</c:f>
              <c:strCache>
                <c:ptCount val="1"/>
                <c:pt idx="0">
                  <c:v>Cumulative tonnes of CO2-equivalent emissions</c:v>
                </c:pt>
              </c:strCache>
            </c:strRef>
          </c:tx>
          <c:spPr>
            <a:ln w="28575" cap="rnd">
              <a:solidFill>
                <a:schemeClr val="accent4"/>
              </a:solidFill>
              <a:round/>
            </a:ln>
            <a:effectLst/>
          </c:spPr>
          <c:marker>
            <c:symbol val="none"/>
          </c:marker>
          <c:cat>
            <c:numRef>
              <c:f>'Dynamic Charts'!$D$26:$XFD$26</c:f>
              <c:numCache>
                <c:formatCode>[$-C09]dd\-mmm\-yy;@</c:formatCode>
                <c:ptCount val="16381"/>
                <c:pt idx="0">
                  <c:v>45839</c:v>
                </c:pt>
              </c:numCache>
            </c:numRef>
          </c:cat>
          <c:val>
            <c:numRef>
              <c:f>'Dynamic Charts'!$D$74:$XFD$74</c:f>
              <c:numCache>
                <c:formatCode>0.00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4A66-48DA-BACE-8FFA78D71226}"/>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Annual greenhouse gas emissions, Tonnes </a:t>
                </a:r>
              </a:p>
            </c:rich>
          </c:tx>
          <c:layout>
            <c:manualLayout>
              <c:xMode val="edge"/>
              <c:yMode val="edge"/>
              <c:x val="2.9053644450041428E-2"/>
              <c:y val="8.9009213005174143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sz="1000" b="0" i="0" u="none" strike="noStrike" kern="1200" baseline="0">
                    <a:solidFill>
                      <a:sysClr val="windowText" lastClr="000000">
                        <a:lumMod val="65000"/>
                        <a:lumOff val="35000"/>
                      </a:sysClr>
                    </a:solidFill>
                  </a:rPr>
                  <a:t>Cumulative greenhouse gas emissions, Tonnes </a:t>
                </a:r>
              </a:p>
            </c:rich>
          </c:tx>
          <c:layout>
            <c:manualLayout>
              <c:xMode val="edge"/>
              <c:yMode val="edge"/>
              <c:x val="0.95760334598831731"/>
              <c:y val="6.4023843394539551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day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150543025404166"/>
          <c:y val="3.2545986057178428E-2"/>
          <c:w val="0.75171806461886981"/>
          <c:h val="0.72978765432098769"/>
        </c:manualLayout>
      </c:layout>
      <c:barChart>
        <c:barDir val="col"/>
        <c:grouping val="clustered"/>
        <c:varyColors val="0"/>
        <c:ser>
          <c:idx val="0"/>
          <c:order val="0"/>
          <c:tx>
            <c:strRef>
              <c:f>'Dynamic Charts'!$C$43</c:f>
              <c:strCache>
                <c:ptCount val="1"/>
                <c:pt idx="0">
                  <c:v>Net cost (Discounted, Escalated)</c:v>
                </c:pt>
              </c:strCache>
            </c:strRef>
          </c:tx>
          <c:spPr>
            <a:solidFill>
              <a:srgbClr val="00A1DE"/>
            </a:solidFill>
            <a:ln>
              <a:noFill/>
            </a:ln>
            <a:effectLst/>
          </c:spPr>
          <c:invertIfNegative val="0"/>
          <c:cat>
            <c:numRef>
              <c:f>'Dynamic Charts'!$D$26:$XFD$26</c:f>
              <c:numCache>
                <c:formatCode>[$-C09]dd\-mmm\-yy;@</c:formatCode>
                <c:ptCount val="16381"/>
                <c:pt idx="0">
                  <c:v>45839</c:v>
                </c:pt>
              </c:numCache>
            </c:numRef>
          </c:cat>
          <c:val>
            <c:numRef>
              <c:f>'Dynamic Charts'!$D$43:$XFD$43</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extLst>
            <c:ext xmlns:c16="http://schemas.microsoft.com/office/drawing/2014/chart" uri="{C3380CC4-5D6E-409C-BE32-E72D297353CC}">
              <c16:uniqueId val="{00000000-266F-4486-B6F8-29BBC772E4DF}"/>
            </c:ext>
          </c:extLst>
        </c:ser>
        <c:dLbls>
          <c:showLegendKey val="0"/>
          <c:showVal val="0"/>
          <c:showCatName val="0"/>
          <c:showSerName val="0"/>
          <c:showPercent val="0"/>
          <c:showBubbleSize val="0"/>
        </c:dLbls>
        <c:gapWidth val="219"/>
        <c:overlap val="-27"/>
        <c:axId val="240880471"/>
        <c:axId val="240878311"/>
      </c:barChart>
      <c:lineChart>
        <c:grouping val="standard"/>
        <c:varyColors val="0"/>
        <c:ser>
          <c:idx val="1"/>
          <c:order val="1"/>
          <c:tx>
            <c:strRef>
              <c:f>'Dynamic Charts'!$C$44</c:f>
              <c:strCache>
                <c:ptCount val="1"/>
                <c:pt idx="0">
                  <c:v>Cumulative net cost (secondary axis)</c:v>
                </c:pt>
              </c:strCache>
            </c:strRef>
          </c:tx>
          <c:spPr>
            <a:ln w="28575" cap="rnd">
              <a:solidFill>
                <a:srgbClr val="A71930"/>
              </a:solidFill>
              <a:round/>
            </a:ln>
            <a:effectLst/>
          </c:spPr>
          <c:marker>
            <c:symbol val="none"/>
          </c:marker>
          <c:cat>
            <c:numRef>
              <c:f>'Dynamic Charts'!$D$26:$XFD$26</c:f>
              <c:numCache>
                <c:formatCode>[$-C09]dd\-mmm\-yy;@</c:formatCode>
                <c:ptCount val="16381"/>
                <c:pt idx="0">
                  <c:v>45839</c:v>
                </c:pt>
              </c:numCache>
            </c:numRef>
          </c:cat>
          <c:val>
            <c:numRef>
              <c:f>'Dynamic Charts'!$D$44:$XFD$44</c:f>
              <c:numCache>
                <c:formatCode>"$"#,##0</c:formatCode>
                <c:ptCount val="1638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numCache>
            </c:numRef>
          </c:val>
          <c:smooth val="0"/>
          <c:extLst>
            <c:ext xmlns:c16="http://schemas.microsoft.com/office/drawing/2014/chart" uri="{C3380CC4-5D6E-409C-BE32-E72D297353CC}">
              <c16:uniqueId val="{00000001-266F-4486-B6F8-29BBC772E4DF}"/>
            </c:ext>
          </c:extLst>
        </c:ser>
        <c:dLbls>
          <c:showLegendKey val="0"/>
          <c:showVal val="0"/>
          <c:showCatName val="0"/>
          <c:showSerName val="0"/>
          <c:showPercent val="0"/>
          <c:showBubbleSize val="0"/>
        </c:dLbls>
        <c:marker val="1"/>
        <c:smooth val="0"/>
        <c:axId val="162768135"/>
        <c:axId val="162773895"/>
      </c:lineChart>
      <c:dateAx>
        <c:axId val="24088047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Life Cycle Year</a:t>
                </a:r>
              </a:p>
            </c:rich>
          </c:tx>
          <c:layout>
            <c:manualLayout>
              <c:xMode val="edge"/>
              <c:yMode val="edge"/>
              <c:x val="0.43836531347149177"/>
              <c:y val="0.874403478902652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yyyy"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78311"/>
        <c:crosses val="autoZero"/>
        <c:auto val="1"/>
        <c:lblOffset val="100"/>
        <c:baseTimeUnit val="years"/>
      </c:dateAx>
      <c:valAx>
        <c:axId val="24087831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Annual $, AUD</a:t>
                </a:r>
              </a:p>
            </c:rich>
          </c:tx>
          <c:layout>
            <c:manualLayout>
              <c:xMode val="edge"/>
              <c:yMode val="edge"/>
              <c:x val="1.4579161871735456E-3"/>
              <c:y val="0.35004413580246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0880471"/>
        <c:crosses val="autoZero"/>
        <c:crossBetween val="between"/>
      </c:valAx>
      <c:valAx>
        <c:axId val="162773895"/>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Cumulative $, AUD</a:t>
                </a:r>
              </a:p>
            </c:rich>
          </c:tx>
          <c:layout>
            <c:manualLayout>
              <c:xMode val="edge"/>
              <c:yMode val="edge"/>
              <c:x val="0.97095906851326796"/>
              <c:y val="0.2891555555555556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768135"/>
        <c:crosses val="max"/>
        <c:crossBetween val="between"/>
      </c:valAx>
      <c:dateAx>
        <c:axId val="162768135"/>
        <c:scaling>
          <c:orientation val="minMax"/>
        </c:scaling>
        <c:delete val="1"/>
        <c:axPos val="b"/>
        <c:numFmt formatCode="[$-C09]dd\-mmm\-yy;@" sourceLinked="1"/>
        <c:majorTickMark val="out"/>
        <c:minorTickMark val="none"/>
        <c:tickLblPos val="nextTo"/>
        <c:crossAx val="162773895"/>
        <c:crosses val="autoZero"/>
        <c:auto val="1"/>
        <c:lblOffset val="100"/>
        <c:baseTimeUnit val="days"/>
      </c:dateAx>
      <c:spPr>
        <a:noFill/>
        <a:ln>
          <a:noFill/>
        </a:ln>
        <a:effectLst/>
      </c:spPr>
    </c:plotArea>
    <c:legend>
      <c:legendPos val="b"/>
      <c:layout>
        <c:manualLayout>
          <c:xMode val="edge"/>
          <c:yMode val="edge"/>
          <c:x val="8.2850004516515488E-2"/>
          <c:y val="0.93748179012345678"/>
          <c:w val="0.83429999096696905"/>
          <c:h val="6.251820987654320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8" Type="http://schemas.openxmlformats.org/officeDocument/2006/relationships/chart" Target="../charts/chart18.xml"/><Relationship Id="rId13" Type="http://schemas.openxmlformats.org/officeDocument/2006/relationships/chart" Target="../charts/chart23.xml"/><Relationship Id="rId3" Type="http://schemas.openxmlformats.org/officeDocument/2006/relationships/chart" Target="../charts/chart13.xml"/><Relationship Id="rId7" Type="http://schemas.openxmlformats.org/officeDocument/2006/relationships/chart" Target="../charts/chart17.xml"/><Relationship Id="rId12" Type="http://schemas.openxmlformats.org/officeDocument/2006/relationships/chart" Target="../charts/chart22.xml"/><Relationship Id="rId2" Type="http://schemas.microsoft.com/office/2007/relationships/hdphoto" Target="../media/hdphoto1.wdp"/><Relationship Id="rId1" Type="http://schemas.openxmlformats.org/officeDocument/2006/relationships/image" Target="../media/image3.png"/><Relationship Id="rId6" Type="http://schemas.openxmlformats.org/officeDocument/2006/relationships/chart" Target="../charts/chart16.xml"/><Relationship Id="rId11" Type="http://schemas.openxmlformats.org/officeDocument/2006/relationships/chart" Target="../charts/chart21.xml"/><Relationship Id="rId5" Type="http://schemas.openxmlformats.org/officeDocument/2006/relationships/chart" Target="../charts/chart15.xml"/><Relationship Id="rId10" Type="http://schemas.openxmlformats.org/officeDocument/2006/relationships/chart" Target="../charts/chart20.xml"/><Relationship Id="rId4" Type="http://schemas.openxmlformats.org/officeDocument/2006/relationships/chart" Target="../charts/chart14.xml"/><Relationship Id="rId9" Type="http://schemas.openxmlformats.org/officeDocument/2006/relationships/chart" Target="../charts/chart19.xml"/><Relationship Id="rId1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2</xdr:col>
      <xdr:colOff>0</xdr:colOff>
      <xdr:row>72</xdr:row>
      <xdr:rowOff>0</xdr:rowOff>
    </xdr:from>
    <xdr:to>
      <xdr:col>2</xdr:col>
      <xdr:colOff>0</xdr:colOff>
      <xdr:row>72</xdr:row>
      <xdr:rowOff>0</xdr:rowOff>
    </xdr:to>
    <xdr:sp macro="" textlink="">
      <xdr:nvSpPr>
        <xdr:cNvPr id="2" name="Rectangle 4">
          <a:extLst>
            <a:ext uri="{FF2B5EF4-FFF2-40B4-BE49-F238E27FC236}">
              <a16:creationId xmlns:a16="http://schemas.microsoft.com/office/drawing/2014/main" id="{E778F56B-EEB6-4B73-95EF-F60028DFB23C}"/>
            </a:ext>
            <a:ext uri="{C183D7F6-B498-43B3-948B-1728B52AA6E4}">
              <adec:decorative xmlns:adec="http://schemas.microsoft.com/office/drawing/2017/decorative" val="1"/>
            </a:ext>
          </a:extLst>
        </xdr:cNvPr>
        <xdr:cNvSpPr>
          <a:spLocks noChangeArrowheads="1"/>
        </xdr:cNvSpPr>
      </xdr:nvSpPr>
      <xdr:spPr bwMode="auto">
        <a:xfrm>
          <a:off x="781050" y="14116050"/>
          <a:ext cx="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2</xdr:col>
      <xdr:colOff>0</xdr:colOff>
      <xdr:row>72</xdr:row>
      <xdr:rowOff>0</xdr:rowOff>
    </xdr:from>
    <xdr:to>
      <xdr:col>2</xdr:col>
      <xdr:colOff>0</xdr:colOff>
      <xdr:row>72</xdr:row>
      <xdr:rowOff>0</xdr:rowOff>
    </xdr:to>
    <xdr:sp macro="" textlink="">
      <xdr:nvSpPr>
        <xdr:cNvPr id="3" name="Rectangle 5">
          <a:extLst>
            <a:ext uri="{FF2B5EF4-FFF2-40B4-BE49-F238E27FC236}">
              <a16:creationId xmlns:a16="http://schemas.microsoft.com/office/drawing/2014/main" id="{C7413EE8-4EF1-4ABB-918C-304FA627964F}"/>
            </a:ext>
            <a:ext uri="{C183D7F6-B498-43B3-948B-1728B52AA6E4}">
              <adec:decorative xmlns:adec="http://schemas.microsoft.com/office/drawing/2017/decorative" val="1"/>
            </a:ext>
          </a:extLst>
        </xdr:cNvPr>
        <xdr:cNvSpPr>
          <a:spLocks noChangeArrowheads="1"/>
        </xdr:cNvSpPr>
      </xdr:nvSpPr>
      <xdr:spPr bwMode="auto">
        <a:xfrm>
          <a:off x="781050" y="14116050"/>
          <a:ext cx="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editAs="oneCell">
    <xdr:from>
      <xdr:col>1</xdr:col>
      <xdr:colOff>1</xdr:colOff>
      <xdr:row>1</xdr:row>
      <xdr:rowOff>0</xdr:rowOff>
    </xdr:from>
    <xdr:to>
      <xdr:col>1</xdr:col>
      <xdr:colOff>837030</xdr:colOff>
      <xdr:row>3</xdr:row>
      <xdr:rowOff>85725</xdr:rowOff>
    </xdr:to>
    <xdr:pic>
      <xdr:nvPicPr>
        <xdr:cNvPr id="4" name="Picture 3" descr="NSW Government logo">
          <a:extLst>
            <a:ext uri="{FF2B5EF4-FFF2-40B4-BE49-F238E27FC236}">
              <a16:creationId xmlns:a16="http://schemas.microsoft.com/office/drawing/2014/main" id="{1D60FD32-B242-7DD3-24F1-D35742854B99}"/>
            </a:ext>
          </a:extLst>
        </xdr:cNvPr>
        <xdr:cNvPicPr>
          <a:picLocks noChangeAspect="1"/>
        </xdr:cNvPicPr>
      </xdr:nvPicPr>
      <xdr:blipFill>
        <a:blip xmlns:r="http://schemas.openxmlformats.org/officeDocument/2006/relationships" r:embed="rId1"/>
        <a:stretch>
          <a:fillRect/>
        </a:stretch>
      </xdr:blipFill>
      <xdr:spPr>
        <a:xfrm>
          <a:off x="215901" y="152400"/>
          <a:ext cx="843379" cy="91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xdr:col>
      <xdr:colOff>182980</xdr:colOff>
      <xdr:row>4</xdr:row>
      <xdr:rowOff>19050</xdr:rowOff>
    </xdr:to>
    <xdr:pic>
      <xdr:nvPicPr>
        <xdr:cNvPr id="2" name="Picture 1" descr="NSW Government logo">
          <a:extLst>
            <a:ext uri="{FF2B5EF4-FFF2-40B4-BE49-F238E27FC236}">
              <a16:creationId xmlns:a16="http://schemas.microsoft.com/office/drawing/2014/main" id="{BB268523-5903-F5B5-A1DD-51C73033A6AC}"/>
            </a:ext>
          </a:extLst>
        </xdr:cNvPr>
        <xdr:cNvPicPr>
          <a:picLocks noChangeAspect="1"/>
        </xdr:cNvPicPr>
      </xdr:nvPicPr>
      <xdr:blipFill>
        <a:blip xmlns:r="http://schemas.openxmlformats.org/officeDocument/2006/relationships" r:embed="rId1"/>
        <a:stretch>
          <a:fillRect/>
        </a:stretch>
      </xdr:blipFill>
      <xdr:spPr>
        <a:xfrm>
          <a:off x="215901" y="152400"/>
          <a:ext cx="843379"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xdr:col>
      <xdr:colOff>179805</xdr:colOff>
      <xdr:row>4</xdr:row>
      <xdr:rowOff>6350</xdr:rowOff>
    </xdr:to>
    <xdr:pic>
      <xdr:nvPicPr>
        <xdr:cNvPr id="2" name="Picture 1" descr="NSW Government logo">
          <a:extLst>
            <a:ext uri="{FF2B5EF4-FFF2-40B4-BE49-F238E27FC236}">
              <a16:creationId xmlns:a16="http://schemas.microsoft.com/office/drawing/2014/main" id="{587D50E5-F049-7975-D046-273A6D4004F5}"/>
            </a:ext>
          </a:extLst>
        </xdr:cNvPr>
        <xdr:cNvPicPr>
          <a:picLocks noChangeAspect="1"/>
        </xdr:cNvPicPr>
      </xdr:nvPicPr>
      <xdr:blipFill>
        <a:blip xmlns:r="http://schemas.openxmlformats.org/officeDocument/2006/relationships" r:embed="rId1"/>
        <a:stretch>
          <a:fillRect/>
        </a:stretch>
      </xdr:blipFill>
      <xdr:spPr>
        <a:xfrm>
          <a:off x="215901" y="152400"/>
          <a:ext cx="843379"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xdr:col>
      <xdr:colOff>179805</xdr:colOff>
      <xdr:row>4</xdr:row>
      <xdr:rowOff>25400</xdr:rowOff>
    </xdr:to>
    <xdr:pic>
      <xdr:nvPicPr>
        <xdr:cNvPr id="2" name="Picture 1" descr="NSW Government logo">
          <a:extLst>
            <a:ext uri="{FF2B5EF4-FFF2-40B4-BE49-F238E27FC236}">
              <a16:creationId xmlns:a16="http://schemas.microsoft.com/office/drawing/2014/main" id="{800886EB-FECD-73B4-09C6-217C2BEC1775}"/>
            </a:ext>
          </a:extLst>
        </xdr:cNvPr>
        <xdr:cNvPicPr>
          <a:picLocks noChangeAspect="1"/>
        </xdr:cNvPicPr>
      </xdr:nvPicPr>
      <xdr:blipFill>
        <a:blip xmlns:r="http://schemas.openxmlformats.org/officeDocument/2006/relationships" r:embed="rId1"/>
        <a:stretch>
          <a:fillRect/>
        </a:stretch>
      </xdr:blipFill>
      <xdr:spPr>
        <a:xfrm>
          <a:off x="215901" y="152400"/>
          <a:ext cx="843379" cy="914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182979</xdr:colOff>
      <xdr:row>3</xdr:row>
      <xdr:rowOff>47625</xdr:rowOff>
    </xdr:to>
    <xdr:pic>
      <xdr:nvPicPr>
        <xdr:cNvPr id="5" name="Picture 4" descr="NSW Government logo">
          <a:extLst>
            <a:ext uri="{FF2B5EF4-FFF2-40B4-BE49-F238E27FC236}">
              <a16:creationId xmlns:a16="http://schemas.microsoft.com/office/drawing/2014/main" id="{84EF15BE-6835-714F-94AA-AED26C0C0310}"/>
            </a:ext>
          </a:extLst>
        </xdr:cNvPr>
        <xdr:cNvPicPr>
          <a:picLocks noChangeAspect="1"/>
        </xdr:cNvPicPr>
      </xdr:nvPicPr>
      <xdr:blipFill>
        <a:blip xmlns:r="http://schemas.openxmlformats.org/officeDocument/2006/relationships" r:embed="rId1"/>
        <a:stretch>
          <a:fillRect/>
        </a:stretch>
      </xdr:blipFill>
      <xdr:spPr>
        <a:xfrm>
          <a:off x="215900" y="152400"/>
          <a:ext cx="843379"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308294</xdr:colOff>
      <xdr:row>33</xdr:row>
      <xdr:rowOff>288846</xdr:rowOff>
    </xdr:from>
    <xdr:to>
      <xdr:col>6</xdr:col>
      <xdr:colOff>1295544</xdr:colOff>
      <xdr:row>33</xdr:row>
      <xdr:rowOff>3527663</xdr:rowOff>
    </xdr:to>
    <xdr:graphicFrame macro="">
      <xdr:nvGraphicFramePr>
        <xdr:cNvPr id="17" name="Chart 17" descr="Chart">
          <a:extLst>
            <a:ext uri="{FF2B5EF4-FFF2-40B4-BE49-F238E27FC236}">
              <a16:creationId xmlns:a16="http://schemas.microsoft.com/office/drawing/2014/main" id="{F2E9220C-1FBF-45A3-9CE8-CDD66CBCE8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41136</xdr:colOff>
      <xdr:row>33</xdr:row>
      <xdr:rowOff>288254</xdr:rowOff>
    </xdr:from>
    <xdr:to>
      <xdr:col>14</xdr:col>
      <xdr:colOff>158436</xdr:colOff>
      <xdr:row>33</xdr:row>
      <xdr:rowOff>3528254</xdr:rowOff>
    </xdr:to>
    <xdr:graphicFrame macro="">
      <xdr:nvGraphicFramePr>
        <xdr:cNvPr id="42" name="Chart 41" descr="Chart">
          <a:extLst>
            <a:ext uri="{FF2B5EF4-FFF2-40B4-BE49-F238E27FC236}">
              <a16:creationId xmlns:a16="http://schemas.microsoft.com/office/drawing/2014/main" id="{0906815A-FD16-41FC-A910-37B58EC9F7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308294</xdr:colOff>
      <xdr:row>34</xdr:row>
      <xdr:rowOff>258498</xdr:rowOff>
    </xdr:from>
    <xdr:to>
      <xdr:col>6</xdr:col>
      <xdr:colOff>1294274</xdr:colOff>
      <xdr:row>34</xdr:row>
      <xdr:rowOff>3498498</xdr:rowOff>
    </xdr:to>
    <xdr:graphicFrame macro="">
      <xdr:nvGraphicFramePr>
        <xdr:cNvPr id="21" name="Chart 19" descr="Chart">
          <a:extLst>
            <a:ext uri="{FF2B5EF4-FFF2-40B4-BE49-F238E27FC236}">
              <a16:creationId xmlns:a16="http://schemas.microsoft.com/office/drawing/2014/main" id="{84A28D1C-984A-4906-901F-67224E99EA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42548</xdr:colOff>
      <xdr:row>34</xdr:row>
      <xdr:rowOff>258498</xdr:rowOff>
    </xdr:from>
    <xdr:to>
      <xdr:col>14</xdr:col>
      <xdr:colOff>157025</xdr:colOff>
      <xdr:row>34</xdr:row>
      <xdr:rowOff>3498498</xdr:rowOff>
    </xdr:to>
    <xdr:graphicFrame macro="">
      <xdr:nvGraphicFramePr>
        <xdr:cNvPr id="43" name="Chart 42" descr="Chart">
          <a:extLst>
            <a:ext uri="{FF2B5EF4-FFF2-40B4-BE49-F238E27FC236}">
              <a16:creationId xmlns:a16="http://schemas.microsoft.com/office/drawing/2014/main" id="{9F55B0D7-D34B-4372-98D4-41DBCC7758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308294</xdr:colOff>
      <xdr:row>35</xdr:row>
      <xdr:rowOff>242094</xdr:rowOff>
    </xdr:from>
    <xdr:to>
      <xdr:col>6</xdr:col>
      <xdr:colOff>1291133</xdr:colOff>
      <xdr:row>35</xdr:row>
      <xdr:rowOff>3480824</xdr:rowOff>
    </xdr:to>
    <xdr:graphicFrame macro="">
      <xdr:nvGraphicFramePr>
        <xdr:cNvPr id="22" name="Chart 22" descr="Chart&#10;">
          <a:extLst>
            <a:ext uri="{FF2B5EF4-FFF2-40B4-BE49-F238E27FC236}">
              <a16:creationId xmlns:a16="http://schemas.microsoft.com/office/drawing/2014/main" id="{1DB6CD98-3CCD-480E-B3AC-5E7009907B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41136</xdr:colOff>
      <xdr:row>35</xdr:row>
      <xdr:rowOff>241459</xdr:rowOff>
    </xdr:from>
    <xdr:to>
      <xdr:col>14</xdr:col>
      <xdr:colOff>158436</xdr:colOff>
      <xdr:row>35</xdr:row>
      <xdr:rowOff>3481459</xdr:rowOff>
    </xdr:to>
    <xdr:graphicFrame macro="">
      <xdr:nvGraphicFramePr>
        <xdr:cNvPr id="44" name="Chart 43" descr="Chart&#10;">
          <a:extLst>
            <a:ext uri="{FF2B5EF4-FFF2-40B4-BE49-F238E27FC236}">
              <a16:creationId xmlns:a16="http://schemas.microsoft.com/office/drawing/2014/main" id="{F8EFC2E2-66FC-4281-9507-1CDC0FD872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308294</xdr:colOff>
      <xdr:row>36</xdr:row>
      <xdr:rowOff>233257</xdr:rowOff>
    </xdr:from>
    <xdr:to>
      <xdr:col>6</xdr:col>
      <xdr:colOff>1288593</xdr:colOff>
      <xdr:row>36</xdr:row>
      <xdr:rowOff>3473257</xdr:rowOff>
    </xdr:to>
    <xdr:graphicFrame macro="">
      <xdr:nvGraphicFramePr>
        <xdr:cNvPr id="26" name="Chart 23" descr="Chart&#10;">
          <a:extLst>
            <a:ext uri="{FF2B5EF4-FFF2-40B4-BE49-F238E27FC236}">
              <a16:creationId xmlns:a16="http://schemas.microsoft.com/office/drawing/2014/main" id="{3DFBEA04-1CFC-41EA-B38B-4FF8BB2932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41136</xdr:colOff>
      <xdr:row>36</xdr:row>
      <xdr:rowOff>233257</xdr:rowOff>
    </xdr:from>
    <xdr:to>
      <xdr:col>14</xdr:col>
      <xdr:colOff>158436</xdr:colOff>
      <xdr:row>36</xdr:row>
      <xdr:rowOff>3473257</xdr:rowOff>
    </xdr:to>
    <xdr:graphicFrame macro="">
      <xdr:nvGraphicFramePr>
        <xdr:cNvPr id="45" name="Chart 44" descr="Chart&#10;">
          <a:extLst>
            <a:ext uri="{FF2B5EF4-FFF2-40B4-BE49-F238E27FC236}">
              <a16:creationId xmlns:a16="http://schemas.microsoft.com/office/drawing/2014/main" id="{C3E0F084-1EA5-4409-902F-C6D1E3BBF5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308294</xdr:colOff>
      <xdr:row>37</xdr:row>
      <xdr:rowOff>311944</xdr:rowOff>
    </xdr:from>
    <xdr:to>
      <xdr:col>6</xdr:col>
      <xdr:colOff>1289863</xdr:colOff>
      <xdr:row>37</xdr:row>
      <xdr:rowOff>3551944</xdr:rowOff>
    </xdr:to>
    <xdr:graphicFrame macro="">
      <xdr:nvGraphicFramePr>
        <xdr:cNvPr id="27" name="Chart 24" descr="Chart">
          <a:extLst>
            <a:ext uri="{FF2B5EF4-FFF2-40B4-BE49-F238E27FC236}">
              <a16:creationId xmlns:a16="http://schemas.microsoft.com/office/drawing/2014/main" id="{ED38635D-3810-4D26-9A1B-17F0A138B0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41136</xdr:colOff>
      <xdr:row>37</xdr:row>
      <xdr:rowOff>311944</xdr:rowOff>
    </xdr:from>
    <xdr:to>
      <xdr:col>14</xdr:col>
      <xdr:colOff>158436</xdr:colOff>
      <xdr:row>37</xdr:row>
      <xdr:rowOff>3551944</xdr:rowOff>
    </xdr:to>
    <xdr:graphicFrame macro="">
      <xdr:nvGraphicFramePr>
        <xdr:cNvPr id="46" name="Chart 45" descr="Chart">
          <a:extLst>
            <a:ext uri="{FF2B5EF4-FFF2-40B4-BE49-F238E27FC236}">
              <a16:creationId xmlns:a16="http://schemas.microsoft.com/office/drawing/2014/main" id="{714A9C9A-76E8-41C5-9B1D-4680252E18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321235</xdr:colOff>
      <xdr:row>29</xdr:row>
      <xdr:rowOff>336177</xdr:rowOff>
    </xdr:from>
    <xdr:to>
      <xdr:col>6</xdr:col>
      <xdr:colOff>1295411</xdr:colOff>
      <xdr:row>30</xdr:row>
      <xdr:rowOff>7470</xdr:rowOff>
    </xdr:to>
    <xdr:graphicFrame macro="">
      <xdr:nvGraphicFramePr>
        <xdr:cNvPr id="4" name="Chart 3" descr="Chart">
          <a:extLst>
            <a:ext uri="{FF2B5EF4-FFF2-40B4-BE49-F238E27FC236}">
              <a16:creationId xmlns:a16="http://schemas.microsoft.com/office/drawing/2014/main" id="{26815380-39C4-46D5-AB46-DB9BB26914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1382058</xdr:colOff>
      <xdr:row>29</xdr:row>
      <xdr:rowOff>336177</xdr:rowOff>
    </xdr:from>
    <xdr:to>
      <xdr:col>13</xdr:col>
      <xdr:colOff>578235</xdr:colOff>
      <xdr:row>30</xdr:row>
      <xdr:rowOff>12705</xdr:rowOff>
    </xdr:to>
    <xdr:graphicFrame macro="">
      <xdr:nvGraphicFramePr>
        <xdr:cNvPr id="5" name="Chart 4" descr="Chart">
          <a:extLst>
            <a:ext uri="{FF2B5EF4-FFF2-40B4-BE49-F238E27FC236}">
              <a16:creationId xmlns:a16="http://schemas.microsoft.com/office/drawing/2014/main" id="{87F2535A-B234-4ACD-88E8-983596D824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1</xdr:col>
      <xdr:colOff>1</xdr:colOff>
      <xdr:row>1</xdr:row>
      <xdr:rowOff>0</xdr:rowOff>
    </xdr:from>
    <xdr:to>
      <xdr:col>2</xdr:col>
      <xdr:colOff>182980</xdr:colOff>
      <xdr:row>4</xdr:row>
      <xdr:rowOff>47625</xdr:rowOff>
    </xdr:to>
    <xdr:pic>
      <xdr:nvPicPr>
        <xdr:cNvPr id="2" name="Picture 1" descr="NSW Government logo">
          <a:extLst>
            <a:ext uri="{FF2B5EF4-FFF2-40B4-BE49-F238E27FC236}">
              <a16:creationId xmlns:a16="http://schemas.microsoft.com/office/drawing/2014/main" id="{16D6D563-5258-7FF4-A96F-BA0DA7504536}"/>
            </a:ext>
          </a:extLst>
        </xdr:cNvPr>
        <xdr:cNvPicPr>
          <a:picLocks noChangeAspect="1"/>
        </xdr:cNvPicPr>
      </xdr:nvPicPr>
      <xdr:blipFill>
        <a:blip xmlns:r="http://schemas.openxmlformats.org/officeDocument/2006/relationships" r:embed="rId13"/>
        <a:stretch>
          <a:fillRect/>
        </a:stretch>
      </xdr:blipFill>
      <xdr:spPr>
        <a:xfrm>
          <a:off x="215901" y="152400"/>
          <a:ext cx="843379" cy="9144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842916</xdr:colOff>
      <xdr:row>3</xdr:row>
      <xdr:rowOff>85725</xdr:rowOff>
    </xdr:to>
    <xdr:pic>
      <xdr:nvPicPr>
        <xdr:cNvPr id="2" name="Picture 1" descr="NSW Government logo">
          <a:extLst>
            <a:ext uri="{FF2B5EF4-FFF2-40B4-BE49-F238E27FC236}">
              <a16:creationId xmlns:a16="http://schemas.microsoft.com/office/drawing/2014/main" id="{1A2428A9-0480-938B-7FE4-6150AD30EDF2}"/>
            </a:ext>
          </a:extLst>
        </xdr:cNvPr>
        <xdr:cNvPicPr>
          <a:picLocks noChangeAspect="1"/>
        </xdr:cNvPicPr>
      </xdr:nvPicPr>
      <xdr:blipFill>
        <a:blip xmlns:r="http://schemas.openxmlformats.org/officeDocument/2006/relationships" r:embed="rId1"/>
        <a:stretch>
          <a:fillRect/>
        </a:stretch>
      </xdr:blipFill>
      <xdr:spPr>
        <a:xfrm>
          <a:off x="215900" y="152400"/>
          <a:ext cx="842916" cy="9144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xdr:colOff>
      <xdr:row>1</xdr:row>
      <xdr:rowOff>28575</xdr:rowOff>
    </xdr:from>
    <xdr:to>
      <xdr:col>2</xdr:col>
      <xdr:colOff>879245</xdr:colOff>
      <xdr:row>1</xdr:row>
      <xdr:rowOff>1333500</xdr:rowOff>
    </xdr:to>
    <xdr:pic>
      <xdr:nvPicPr>
        <xdr:cNvPr id="2" name="Picture 1">
          <a:extLst>
            <a:ext uri="{FF2B5EF4-FFF2-40B4-BE49-F238E27FC236}">
              <a16:creationId xmlns:a16="http://schemas.microsoft.com/office/drawing/2014/main" id="{EA4A8787-2339-43A1-B68F-782C68D4F0D1}"/>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23853" y1="61522" x2="23853" y2="61522"/>
                      <a14:foregroundMark x1="44037" y1="63214" x2="44037" y2="63214"/>
                      <a14:foregroundMark x1="60550" y1="64271" x2="60550" y2="64271"/>
                      <a14:foregroundMark x1="23853" y1="78013" x2="23853" y2="78013"/>
                      <a14:foregroundMark x1="26606" y1="78858" x2="26606" y2="78858"/>
                      <a14:foregroundMark x1="33257" y1="78858" x2="33257" y2="78858"/>
                      <a14:foregroundMark x1="39220" y1="79704" x2="39220" y2="79704"/>
                      <a14:foregroundMark x1="44495" y1="80127" x2="44495" y2="80127"/>
                      <a14:foregroundMark x1="50229" y1="80338" x2="50229" y2="80338"/>
                      <a14:foregroundMark x1="56651" y1="78436" x2="56651" y2="78436"/>
                      <a14:foregroundMark x1="63532" y1="79704" x2="63532" y2="79704"/>
                      <a14:foregroundMark x1="66284" y1="77801" x2="66284" y2="77801"/>
                      <a14:foregroundMark x1="41972" y1="77801" x2="41972" y2="77801"/>
                      <a14:foregroundMark x1="68807" y1="78013" x2="68807" y2="78013"/>
                      <a14:foregroundMark x1="76835" y1="78224" x2="76835" y2="78224"/>
                      <a14:backgroundMark x1="46330" y1="78647" x2="46330" y2="78647"/>
                    </a14:backgroundRemoval>
                  </a14:imgEffect>
                </a14:imgLayer>
              </a14:imgProps>
            </a:ext>
            <a:ext uri="{28A0092B-C50C-407E-A947-70E740481C1C}">
              <a14:useLocalDpi xmlns:a14="http://schemas.microsoft.com/office/drawing/2010/main" val="0"/>
            </a:ext>
          </a:extLst>
        </a:blip>
        <a:srcRect t="14039" b="11986"/>
        <a:stretch/>
      </xdr:blipFill>
      <xdr:spPr>
        <a:xfrm>
          <a:off x="180340" y="207645"/>
          <a:ext cx="1511705" cy="1303655"/>
        </a:xfrm>
        <a:prstGeom prst="rect">
          <a:avLst/>
        </a:prstGeom>
      </xdr:spPr>
    </xdr:pic>
    <xdr:clientData/>
  </xdr:twoCellAnchor>
  <xdr:twoCellAnchor editAs="oneCell">
    <xdr:from>
      <xdr:col>1</xdr:col>
      <xdr:colOff>0</xdr:colOff>
      <xdr:row>3</xdr:row>
      <xdr:rowOff>0</xdr:rowOff>
    </xdr:from>
    <xdr:to>
      <xdr:col>2</xdr:col>
      <xdr:colOff>1526540</xdr:colOff>
      <xdr:row>3</xdr:row>
      <xdr:rowOff>263706</xdr:rowOff>
    </xdr:to>
    <xdr:sp macro="" textlink="">
      <xdr:nvSpPr>
        <xdr:cNvPr id="3" name="AutoShape 3">
          <a:extLst>
            <a:ext uri="{FF2B5EF4-FFF2-40B4-BE49-F238E27FC236}">
              <a16:creationId xmlns:a16="http://schemas.microsoft.com/office/drawing/2014/main" id="{41BF819E-4232-4AD0-9525-49AEA73044B5}"/>
            </a:ext>
          </a:extLst>
        </xdr:cNvPr>
        <xdr:cNvSpPr>
          <a:spLocks noChangeArrowheads="1"/>
        </xdr:cNvSpPr>
      </xdr:nvSpPr>
      <xdr:spPr bwMode="auto">
        <a:xfrm>
          <a:off x="158750" y="1727200"/>
          <a:ext cx="2176780" cy="263706"/>
        </a:xfrm>
        <a:prstGeom prst="snip1Rect">
          <a:avLst/>
        </a:prstGeom>
        <a:solidFill>
          <a:srgbClr val="002664"/>
        </a:solidFill>
        <a:ln w="12700" algn="ctr">
          <a:solidFill>
            <a:srgbClr val="000000"/>
          </a:solidFill>
          <a:round/>
          <a:headEnd/>
          <a:tailEnd/>
        </a:ln>
        <a:effectLst/>
      </xdr:spPr>
      <xdr:txBody>
        <a:bodyPr vertOverflow="clip" wrap="square" lIns="36576" tIns="27432" rIns="36576" bIns="27432" anchor="ctr" upright="1"/>
        <a:lstStyle/>
        <a:p>
          <a:pPr algn="l" rtl="0">
            <a:defRPr sz="1000"/>
          </a:pPr>
          <a:r>
            <a:rPr lang="en-AU" sz="1200" b="1" i="0" strike="noStrike">
              <a:solidFill>
                <a:schemeClr val="bg1"/>
              </a:solidFill>
              <a:latin typeface="Arial"/>
              <a:cs typeface="Arial"/>
            </a:rPr>
            <a:t>  Sheet</a:t>
          </a:r>
          <a:r>
            <a:rPr lang="en-AU" sz="1200" b="1" i="0" strike="noStrike" baseline="0">
              <a:solidFill>
                <a:schemeClr val="bg1"/>
              </a:solidFill>
              <a:latin typeface="Arial"/>
              <a:cs typeface="Arial"/>
            </a:rPr>
            <a:t> Overview</a:t>
          </a:r>
          <a:endParaRPr lang="en-AU" sz="1200" b="1" i="0" strike="noStrike">
            <a:solidFill>
              <a:schemeClr val="bg1"/>
            </a:solidFill>
            <a:latin typeface="Arial"/>
            <a:cs typeface="Arial"/>
          </a:endParaRPr>
        </a:p>
      </xdr:txBody>
    </xdr:sp>
    <xdr:clientData/>
  </xdr:twoCellAnchor>
  <xdr:twoCellAnchor>
    <xdr:from>
      <xdr:col>2</xdr:col>
      <xdr:colOff>267123</xdr:colOff>
      <xdr:row>14</xdr:row>
      <xdr:rowOff>394758</xdr:rowOff>
    </xdr:from>
    <xdr:to>
      <xdr:col>8</xdr:col>
      <xdr:colOff>124460</xdr:colOff>
      <xdr:row>19</xdr:row>
      <xdr:rowOff>51646</xdr:rowOff>
    </xdr:to>
    <xdr:graphicFrame macro="">
      <xdr:nvGraphicFramePr>
        <xdr:cNvPr id="25" name="Chart 24">
          <a:extLst>
            <a:ext uri="{FF2B5EF4-FFF2-40B4-BE49-F238E27FC236}">
              <a16:creationId xmlns:a16="http://schemas.microsoft.com/office/drawing/2014/main" id="{B305D48C-6838-7ADF-BD43-6FD16EF94FD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603250</xdr:colOff>
      <xdr:row>14</xdr:row>
      <xdr:rowOff>349250</xdr:rowOff>
    </xdr:from>
    <xdr:to>
      <xdr:col>17</xdr:col>
      <xdr:colOff>164253</xdr:colOff>
      <xdr:row>19</xdr:row>
      <xdr:rowOff>3598</xdr:rowOff>
    </xdr:to>
    <xdr:graphicFrame macro="">
      <xdr:nvGraphicFramePr>
        <xdr:cNvPr id="30" name="Chart 29">
          <a:extLst>
            <a:ext uri="{FF2B5EF4-FFF2-40B4-BE49-F238E27FC236}">
              <a16:creationId xmlns:a16="http://schemas.microsoft.com/office/drawing/2014/main" id="{97AB95A5-61AF-4C81-A580-9452289D1F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402167</xdr:colOff>
      <xdr:row>14</xdr:row>
      <xdr:rowOff>338666</xdr:rowOff>
    </xdr:from>
    <xdr:to>
      <xdr:col>28</xdr:col>
      <xdr:colOff>316653</xdr:colOff>
      <xdr:row>18</xdr:row>
      <xdr:rowOff>171661</xdr:rowOff>
    </xdr:to>
    <xdr:graphicFrame macro="">
      <xdr:nvGraphicFramePr>
        <xdr:cNvPr id="31" name="Chart 30">
          <a:extLst>
            <a:ext uri="{FF2B5EF4-FFF2-40B4-BE49-F238E27FC236}">
              <a16:creationId xmlns:a16="http://schemas.microsoft.com/office/drawing/2014/main" id="{B3BEB87A-2C70-49CD-A4E0-9602F1C84A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28</xdr:col>
      <xdr:colOff>529166</xdr:colOff>
      <xdr:row>14</xdr:row>
      <xdr:rowOff>317500</xdr:rowOff>
    </xdr:from>
    <xdr:to>
      <xdr:col>41</xdr:col>
      <xdr:colOff>482176</xdr:colOff>
      <xdr:row>18</xdr:row>
      <xdr:rowOff>149225</xdr:rowOff>
    </xdr:to>
    <xdr:graphicFrame macro="">
      <xdr:nvGraphicFramePr>
        <xdr:cNvPr id="32" name="Chart 31">
          <a:extLst>
            <a:ext uri="{FF2B5EF4-FFF2-40B4-BE49-F238E27FC236}">
              <a16:creationId xmlns:a16="http://schemas.microsoft.com/office/drawing/2014/main" id="{20E103CF-C369-4941-BBA5-9DE33FCA22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41</xdr:col>
      <xdr:colOff>518584</xdr:colOff>
      <xdr:row>14</xdr:row>
      <xdr:rowOff>243416</xdr:rowOff>
    </xdr:from>
    <xdr:to>
      <xdr:col>54</xdr:col>
      <xdr:colOff>472863</xdr:colOff>
      <xdr:row>18</xdr:row>
      <xdr:rowOff>75141</xdr:rowOff>
    </xdr:to>
    <xdr:graphicFrame macro="">
      <xdr:nvGraphicFramePr>
        <xdr:cNvPr id="33" name="Chart 32">
          <a:extLst>
            <a:ext uri="{FF2B5EF4-FFF2-40B4-BE49-F238E27FC236}">
              <a16:creationId xmlns:a16="http://schemas.microsoft.com/office/drawing/2014/main" id="{68EFC522-D0F5-4E2F-B91F-C1484E69B2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267123</xdr:colOff>
      <xdr:row>48</xdr:row>
      <xdr:rowOff>394758</xdr:rowOff>
    </xdr:from>
    <xdr:to>
      <xdr:col>8</xdr:col>
      <xdr:colOff>124460</xdr:colOff>
      <xdr:row>53</xdr:row>
      <xdr:rowOff>51646</xdr:rowOff>
    </xdr:to>
    <xdr:graphicFrame macro="">
      <xdr:nvGraphicFramePr>
        <xdr:cNvPr id="4" name="Chart 3">
          <a:extLst>
            <a:ext uri="{FF2B5EF4-FFF2-40B4-BE49-F238E27FC236}">
              <a16:creationId xmlns:a16="http://schemas.microsoft.com/office/drawing/2014/main" id="{E05D6B93-70FF-46AB-9646-A6E39DFA2C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603250</xdr:colOff>
      <xdr:row>48</xdr:row>
      <xdr:rowOff>349250</xdr:rowOff>
    </xdr:from>
    <xdr:to>
      <xdr:col>17</xdr:col>
      <xdr:colOff>164253</xdr:colOff>
      <xdr:row>53</xdr:row>
      <xdr:rowOff>3598</xdr:rowOff>
    </xdr:to>
    <xdr:graphicFrame macro="">
      <xdr:nvGraphicFramePr>
        <xdr:cNvPr id="5" name="Chart 4">
          <a:extLst>
            <a:ext uri="{FF2B5EF4-FFF2-40B4-BE49-F238E27FC236}">
              <a16:creationId xmlns:a16="http://schemas.microsoft.com/office/drawing/2014/main" id="{5333774C-9924-40D4-8A9A-448BBB21A0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402167</xdr:colOff>
      <xdr:row>48</xdr:row>
      <xdr:rowOff>338666</xdr:rowOff>
    </xdr:from>
    <xdr:to>
      <xdr:col>28</xdr:col>
      <xdr:colOff>316653</xdr:colOff>
      <xdr:row>52</xdr:row>
      <xdr:rowOff>171661</xdr:rowOff>
    </xdr:to>
    <xdr:graphicFrame macro="">
      <xdr:nvGraphicFramePr>
        <xdr:cNvPr id="6" name="Chart 5">
          <a:extLst>
            <a:ext uri="{FF2B5EF4-FFF2-40B4-BE49-F238E27FC236}">
              <a16:creationId xmlns:a16="http://schemas.microsoft.com/office/drawing/2014/main" id="{B208EEA0-39A0-44FF-B5C7-0B205CEF29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xdr:col>
      <xdr:colOff>529166</xdr:colOff>
      <xdr:row>48</xdr:row>
      <xdr:rowOff>317500</xdr:rowOff>
    </xdr:from>
    <xdr:to>
      <xdr:col>41</xdr:col>
      <xdr:colOff>482176</xdr:colOff>
      <xdr:row>52</xdr:row>
      <xdr:rowOff>149225</xdr:rowOff>
    </xdr:to>
    <xdr:graphicFrame macro="">
      <xdr:nvGraphicFramePr>
        <xdr:cNvPr id="7" name="Chart 6">
          <a:extLst>
            <a:ext uri="{FF2B5EF4-FFF2-40B4-BE49-F238E27FC236}">
              <a16:creationId xmlns:a16="http://schemas.microsoft.com/office/drawing/2014/main" id="{D53F3102-9225-4512-B492-90A59BB5F5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41</xdr:col>
      <xdr:colOff>518584</xdr:colOff>
      <xdr:row>48</xdr:row>
      <xdr:rowOff>243416</xdr:rowOff>
    </xdr:from>
    <xdr:to>
      <xdr:col>54</xdr:col>
      <xdr:colOff>472863</xdr:colOff>
      <xdr:row>52</xdr:row>
      <xdr:rowOff>75141</xdr:rowOff>
    </xdr:to>
    <xdr:graphicFrame macro="">
      <xdr:nvGraphicFramePr>
        <xdr:cNvPr id="8" name="Chart 7">
          <a:extLst>
            <a:ext uri="{FF2B5EF4-FFF2-40B4-BE49-F238E27FC236}">
              <a16:creationId xmlns:a16="http://schemas.microsoft.com/office/drawing/2014/main" id="{1C24E173-8451-426C-A113-FEFF9A1F5F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482600</xdr:colOff>
      <xdr:row>80</xdr:row>
      <xdr:rowOff>266700</xdr:rowOff>
    </xdr:from>
    <xdr:to>
      <xdr:col>7</xdr:col>
      <xdr:colOff>606637</xdr:colOff>
      <xdr:row>88</xdr:row>
      <xdr:rowOff>202988</xdr:rowOff>
    </xdr:to>
    <xdr:graphicFrame macro="">
      <xdr:nvGraphicFramePr>
        <xdr:cNvPr id="9" name="Chart 8">
          <a:extLst>
            <a:ext uri="{FF2B5EF4-FFF2-40B4-BE49-F238E27FC236}">
              <a16:creationId xmlns:a16="http://schemas.microsoft.com/office/drawing/2014/main" id="{821A9E85-8AC0-43A9-B73C-71BFD82906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88900</xdr:colOff>
      <xdr:row>80</xdr:row>
      <xdr:rowOff>412750</xdr:rowOff>
    </xdr:from>
    <xdr:to>
      <xdr:col>15</xdr:col>
      <xdr:colOff>612987</xdr:colOff>
      <xdr:row>88</xdr:row>
      <xdr:rowOff>349038</xdr:rowOff>
    </xdr:to>
    <xdr:graphicFrame macro="">
      <xdr:nvGraphicFramePr>
        <xdr:cNvPr id="10" name="Chart 9">
          <a:extLst>
            <a:ext uri="{FF2B5EF4-FFF2-40B4-BE49-F238E27FC236}">
              <a16:creationId xmlns:a16="http://schemas.microsoft.com/office/drawing/2014/main" id="{B37568CE-5936-41F7-B61A-BF24C1802E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theme/theme1.xml><?xml version="1.0" encoding="utf-8"?>
<a:theme xmlns:a="http://schemas.openxmlformats.org/drawingml/2006/main" name="OFS">
  <a:themeElements>
    <a:clrScheme name="OFS Colour Palette">
      <a:dk1>
        <a:sysClr val="windowText" lastClr="000000"/>
      </a:dk1>
      <a:lt1>
        <a:sysClr val="window" lastClr="FFFFFF"/>
      </a:lt1>
      <a:dk2>
        <a:srgbClr val="002664"/>
      </a:dk2>
      <a:lt2>
        <a:srgbClr val="00A1DE"/>
      </a:lt2>
      <a:accent1>
        <a:srgbClr val="A71930"/>
      </a:accent1>
      <a:accent2>
        <a:srgbClr val="C60C30"/>
      </a:accent2>
      <a:accent3>
        <a:srgbClr val="72C7E7"/>
      </a:accent3>
      <a:accent4>
        <a:srgbClr val="008444"/>
      </a:accent4>
      <a:accent5>
        <a:srgbClr val="E55302"/>
      </a:accent5>
      <a:accent6>
        <a:srgbClr val="FFA200"/>
      </a:accent6>
      <a:hlink>
        <a:srgbClr val="0563C1"/>
      </a:hlink>
      <a:folHlink>
        <a:srgbClr val="0563C1"/>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S Colour Palette">
    <a:dk1>
      <a:sysClr val="windowText" lastClr="000000"/>
    </a:dk1>
    <a:lt1>
      <a:sysClr val="window" lastClr="FFFFFF"/>
    </a:lt1>
    <a:dk2>
      <a:srgbClr val="002664"/>
    </a:dk2>
    <a:lt2>
      <a:srgbClr val="00A1DE"/>
    </a:lt2>
    <a:accent1>
      <a:srgbClr val="A71930"/>
    </a:accent1>
    <a:accent2>
      <a:srgbClr val="C60C30"/>
    </a:accent2>
    <a:accent3>
      <a:srgbClr val="72C7E7"/>
    </a:accent3>
    <a:accent4>
      <a:srgbClr val="008444"/>
    </a:accent4>
    <a:accent5>
      <a:srgbClr val="E55302"/>
    </a:accent5>
    <a:accent6>
      <a:srgbClr val="FFA200"/>
    </a:accent6>
    <a:hlink>
      <a:srgbClr val="0563C1"/>
    </a:hlink>
    <a:folHlink>
      <a:srgbClr val="0563C1"/>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S Colour Palette">
    <a:dk1>
      <a:sysClr val="windowText" lastClr="000000"/>
    </a:dk1>
    <a:lt1>
      <a:sysClr val="window" lastClr="FFFFFF"/>
    </a:lt1>
    <a:dk2>
      <a:srgbClr val="002664"/>
    </a:dk2>
    <a:lt2>
      <a:srgbClr val="00A1DE"/>
    </a:lt2>
    <a:accent1>
      <a:srgbClr val="A71930"/>
    </a:accent1>
    <a:accent2>
      <a:srgbClr val="C60C30"/>
    </a:accent2>
    <a:accent3>
      <a:srgbClr val="72C7E7"/>
    </a:accent3>
    <a:accent4>
      <a:srgbClr val="008444"/>
    </a:accent4>
    <a:accent5>
      <a:srgbClr val="E55302"/>
    </a:accent5>
    <a:accent6>
      <a:srgbClr val="FFA200"/>
    </a:accent6>
    <a:hlink>
      <a:srgbClr val="0563C1"/>
    </a:hlink>
    <a:folHlink>
      <a:srgbClr val="0563C1"/>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S Colour Palette">
    <a:dk1>
      <a:sysClr val="windowText" lastClr="000000"/>
    </a:dk1>
    <a:lt1>
      <a:sysClr val="window" lastClr="FFFFFF"/>
    </a:lt1>
    <a:dk2>
      <a:srgbClr val="002664"/>
    </a:dk2>
    <a:lt2>
      <a:srgbClr val="00A1DE"/>
    </a:lt2>
    <a:accent1>
      <a:srgbClr val="A71930"/>
    </a:accent1>
    <a:accent2>
      <a:srgbClr val="C60C30"/>
    </a:accent2>
    <a:accent3>
      <a:srgbClr val="72C7E7"/>
    </a:accent3>
    <a:accent4>
      <a:srgbClr val="008444"/>
    </a:accent4>
    <a:accent5>
      <a:srgbClr val="E55302"/>
    </a:accent5>
    <a:accent6>
      <a:srgbClr val="FFA200"/>
    </a:accent6>
    <a:hlink>
      <a:srgbClr val="0563C1"/>
    </a:hlink>
    <a:folHlink>
      <a:srgbClr val="0563C1"/>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S Colour Palette">
    <a:dk1>
      <a:sysClr val="windowText" lastClr="000000"/>
    </a:dk1>
    <a:lt1>
      <a:sysClr val="window" lastClr="FFFFFF"/>
    </a:lt1>
    <a:dk2>
      <a:srgbClr val="002664"/>
    </a:dk2>
    <a:lt2>
      <a:srgbClr val="00A1DE"/>
    </a:lt2>
    <a:accent1>
      <a:srgbClr val="A71930"/>
    </a:accent1>
    <a:accent2>
      <a:srgbClr val="C60C30"/>
    </a:accent2>
    <a:accent3>
      <a:srgbClr val="72C7E7"/>
    </a:accent3>
    <a:accent4>
      <a:srgbClr val="008444"/>
    </a:accent4>
    <a:accent5>
      <a:srgbClr val="E55302"/>
    </a:accent5>
    <a:accent6>
      <a:srgbClr val="FFA200"/>
    </a:accent6>
    <a:hlink>
      <a:srgbClr val="0563C1"/>
    </a:hlink>
    <a:folHlink>
      <a:srgbClr val="0563C1"/>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S Colour Palette">
    <a:dk1>
      <a:sysClr val="windowText" lastClr="000000"/>
    </a:dk1>
    <a:lt1>
      <a:sysClr val="window" lastClr="FFFFFF"/>
    </a:lt1>
    <a:dk2>
      <a:srgbClr val="002664"/>
    </a:dk2>
    <a:lt2>
      <a:srgbClr val="00A1DE"/>
    </a:lt2>
    <a:accent1>
      <a:srgbClr val="A71930"/>
    </a:accent1>
    <a:accent2>
      <a:srgbClr val="C60C30"/>
    </a:accent2>
    <a:accent3>
      <a:srgbClr val="72C7E7"/>
    </a:accent3>
    <a:accent4>
      <a:srgbClr val="008444"/>
    </a:accent4>
    <a:accent5>
      <a:srgbClr val="E55302"/>
    </a:accent5>
    <a:accent6>
      <a:srgbClr val="FFA200"/>
    </a:accent6>
    <a:hlink>
      <a:srgbClr val="0563C1"/>
    </a:hlink>
    <a:folHlink>
      <a:srgbClr val="0563C1"/>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S Colour Palette">
    <a:dk1>
      <a:sysClr val="windowText" lastClr="000000"/>
    </a:dk1>
    <a:lt1>
      <a:sysClr val="window" lastClr="FFFFFF"/>
    </a:lt1>
    <a:dk2>
      <a:srgbClr val="002664"/>
    </a:dk2>
    <a:lt2>
      <a:srgbClr val="00A1DE"/>
    </a:lt2>
    <a:accent1>
      <a:srgbClr val="A71930"/>
    </a:accent1>
    <a:accent2>
      <a:srgbClr val="C60C30"/>
    </a:accent2>
    <a:accent3>
      <a:srgbClr val="72C7E7"/>
    </a:accent3>
    <a:accent4>
      <a:srgbClr val="008444"/>
    </a:accent4>
    <a:accent5>
      <a:srgbClr val="E55302"/>
    </a:accent5>
    <a:accent6>
      <a:srgbClr val="FFA200"/>
    </a:accent6>
    <a:hlink>
      <a:srgbClr val="0563C1"/>
    </a:hlink>
    <a:folHlink>
      <a:srgbClr val="0563C1"/>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S Colour Palette">
    <a:dk1>
      <a:sysClr val="windowText" lastClr="000000"/>
    </a:dk1>
    <a:lt1>
      <a:sysClr val="window" lastClr="FFFFFF"/>
    </a:lt1>
    <a:dk2>
      <a:srgbClr val="002664"/>
    </a:dk2>
    <a:lt2>
      <a:srgbClr val="00A1DE"/>
    </a:lt2>
    <a:accent1>
      <a:srgbClr val="A71930"/>
    </a:accent1>
    <a:accent2>
      <a:srgbClr val="C60C30"/>
    </a:accent2>
    <a:accent3>
      <a:srgbClr val="72C7E7"/>
    </a:accent3>
    <a:accent4>
      <a:srgbClr val="008444"/>
    </a:accent4>
    <a:accent5>
      <a:srgbClr val="E55302"/>
    </a:accent5>
    <a:accent6>
      <a:srgbClr val="FFA200"/>
    </a:accent6>
    <a:hlink>
      <a:srgbClr val="0563C1"/>
    </a:hlink>
    <a:folHlink>
      <a:srgbClr val="0563C1"/>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S Colour Palette">
    <a:dk1>
      <a:sysClr val="windowText" lastClr="000000"/>
    </a:dk1>
    <a:lt1>
      <a:sysClr val="window" lastClr="FFFFFF"/>
    </a:lt1>
    <a:dk2>
      <a:srgbClr val="002664"/>
    </a:dk2>
    <a:lt2>
      <a:srgbClr val="00A1DE"/>
    </a:lt2>
    <a:accent1>
      <a:srgbClr val="A71930"/>
    </a:accent1>
    <a:accent2>
      <a:srgbClr val="C60C30"/>
    </a:accent2>
    <a:accent3>
      <a:srgbClr val="72C7E7"/>
    </a:accent3>
    <a:accent4>
      <a:srgbClr val="008444"/>
    </a:accent4>
    <a:accent5>
      <a:srgbClr val="E55302"/>
    </a:accent5>
    <a:accent6>
      <a:srgbClr val="FFA200"/>
    </a:accent6>
    <a:hlink>
      <a:srgbClr val="0563C1"/>
    </a:hlink>
    <a:folHlink>
      <a:srgbClr val="0563C1"/>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S Colour Palette">
    <a:dk1>
      <a:sysClr val="windowText" lastClr="000000"/>
    </a:dk1>
    <a:lt1>
      <a:sysClr val="window" lastClr="FFFFFF"/>
    </a:lt1>
    <a:dk2>
      <a:srgbClr val="002664"/>
    </a:dk2>
    <a:lt2>
      <a:srgbClr val="00A1DE"/>
    </a:lt2>
    <a:accent1>
      <a:srgbClr val="A71930"/>
    </a:accent1>
    <a:accent2>
      <a:srgbClr val="C60C30"/>
    </a:accent2>
    <a:accent3>
      <a:srgbClr val="72C7E7"/>
    </a:accent3>
    <a:accent4>
      <a:srgbClr val="008444"/>
    </a:accent4>
    <a:accent5>
      <a:srgbClr val="E55302"/>
    </a:accent5>
    <a:accent6>
      <a:srgbClr val="FFA200"/>
    </a:accent6>
    <a:hlink>
      <a:srgbClr val="0563C1"/>
    </a:hlink>
    <a:folHlink>
      <a:srgbClr val="0563C1"/>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S Colour Palette">
    <a:dk1>
      <a:sysClr val="windowText" lastClr="000000"/>
    </a:dk1>
    <a:lt1>
      <a:sysClr val="window" lastClr="FFFFFF"/>
    </a:lt1>
    <a:dk2>
      <a:srgbClr val="002664"/>
    </a:dk2>
    <a:lt2>
      <a:srgbClr val="00A1DE"/>
    </a:lt2>
    <a:accent1>
      <a:srgbClr val="A71930"/>
    </a:accent1>
    <a:accent2>
      <a:srgbClr val="C60C30"/>
    </a:accent2>
    <a:accent3>
      <a:srgbClr val="72C7E7"/>
    </a:accent3>
    <a:accent4>
      <a:srgbClr val="008444"/>
    </a:accent4>
    <a:accent5>
      <a:srgbClr val="E55302"/>
    </a:accent5>
    <a:accent6>
      <a:srgbClr val="FFA200"/>
    </a:accent6>
    <a:hlink>
      <a:srgbClr val="0563C1"/>
    </a:hlink>
    <a:folHlink>
      <a:srgbClr val="0563C1"/>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s://www.treasury.nsw.gov.au/nsw-economy/about-nsw-economy/economic-outlook" TargetMode="External"/><Relationship Id="rId7" Type="http://schemas.openxmlformats.org/officeDocument/2006/relationships/drawing" Target="../drawings/drawing7.xml"/><Relationship Id="rId2" Type="http://schemas.openxmlformats.org/officeDocument/2006/relationships/hyperlink" Target="https://www.infrastructure.nsw.gov.au/media/ak2o0bqg/decarbonising-infrastructure-delivery-measurement-guidance.pdf" TargetMode="External"/><Relationship Id="rId1" Type="http://schemas.openxmlformats.org/officeDocument/2006/relationships/hyperlink" Target="https://www.dcceew.gov.au/climate-change/publications/national-greenhouse-accounts-factors-2023" TargetMode="External"/><Relationship Id="rId6" Type="http://schemas.openxmlformats.org/officeDocument/2006/relationships/printerSettings" Target="../printerSettings/printerSettings3.bin"/><Relationship Id="rId5" Type="http://schemas.openxmlformats.org/officeDocument/2006/relationships/hyperlink" Target="https://www.treasury.nsw.gov.au/sites/default/files/2024-12/tpg24-34_carbon-emissions-in-the-investment-framework-v1.pdf" TargetMode="External"/><Relationship Id="rId4" Type="http://schemas.openxmlformats.org/officeDocument/2006/relationships/hyperlink" Target="https://www.abs.gov.au/statistics/economy/price-indexes-and-inflation/consumer-price-index-australia/latest-release"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F47E-E238-4FFB-AF07-7B3495907A33}">
  <sheetPr>
    <tabColor theme="3"/>
    <pageSetUpPr fitToPage="1"/>
  </sheetPr>
  <dimension ref="A1:XFC82"/>
  <sheetViews>
    <sheetView showGridLines="0" tabSelected="1" zoomScale="80" zoomScaleNormal="80" workbookViewId="0">
      <selection activeCell="B5" sqref="B5:N5"/>
    </sheetView>
  </sheetViews>
  <sheetFormatPr defaultColWidth="0" defaultRowHeight="0" customHeight="1" zeroHeight="1"/>
  <cols>
    <col min="1" max="1" width="2.875" style="24" customWidth="1"/>
    <col min="2" max="2" width="15.25" style="24" customWidth="1"/>
    <col min="3" max="3" width="14.625" style="24" customWidth="1"/>
    <col min="4" max="4" width="15.625" style="24" customWidth="1"/>
    <col min="5" max="5" width="24.25" style="24" customWidth="1"/>
    <col min="6" max="14" width="10.875" style="24" customWidth="1"/>
    <col min="15" max="15" width="2.125" style="24" customWidth="1"/>
    <col min="16" max="16383" width="8" style="24" hidden="1"/>
    <col min="16384" max="16384" width="3.375" style="24" hidden="1" customWidth="1"/>
  </cols>
  <sheetData>
    <row r="1" spans="1:14" customFormat="1" ht="12.6" customHeight="1"/>
    <row r="2" spans="1:14" customFormat="1" ht="53.25" customHeight="1">
      <c r="B2" s="114"/>
      <c r="C2" s="114"/>
      <c r="D2" s="114"/>
      <c r="E2" s="114"/>
      <c r="F2" s="114"/>
      <c r="G2" s="114"/>
      <c r="H2" s="114"/>
      <c r="I2" s="114"/>
      <c r="J2" s="114"/>
      <c r="K2" s="114"/>
      <c r="L2" s="114"/>
      <c r="M2" s="114"/>
      <c r="N2" s="114"/>
    </row>
    <row r="3" spans="1:14" customFormat="1" ht="12.6" customHeight="1"/>
    <row r="4" spans="1:14" customFormat="1" ht="12.6" customHeight="1">
      <c r="B4" s="105"/>
      <c r="C4" s="105"/>
      <c r="D4" s="105"/>
      <c r="E4" s="105"/>
      <c r="F4" s="105"/>
      <c r="G4" s="105"/>
      <c r="H4" s="105"/>
      <c r="I4" s="105"/>
      <c r="J4" s="105"/>
      <c r="K4" s="105"/>
      <c r="L4" s="105"/>
      <c r="M4" s="105"/>
      <c r="N4" s="105"/>
    </row>
    <row r="5" spans="1:14" s="115" customFormat="1" ht="39.950000000000003" customHeight="1">
      <c r="B5" s="280" t="s">
        <v>0</v>
      </c>
      <c r="C5" s="280"/>
      <c r="D5" s="280"/>
      <c r="E5" s="280"/>
      <c r="F5" s="280"/>
      <c r="G5" s="280"/>
      <c r="H5" s="280"/>
      <c r="I5" s="280"/>
      <c r="J5" s="280"/>
      <c r="K5" s="280"/>
      <c r="L5" s="280"/>
      <c r="M5" s="280"/>
      <c r="N5" s="280"/>
    </row>
    <row r="6" spans="1:14" customFormat="1" ht="12.6" customHeight="1">
      <c r="B6" s="116"/>
      <c r="C6" s="116"/>
      <c r="D6" s="116"/>
      <c r="E6" s="116"/>
      <c r="F6" s="116"/>
      <c r="G6" s="116"/>
      <c r="H6" s="116"/>
      <c r="I6" s="116"/>
      <c r="J6" s="116"/>
      <c r="K6" s="116"/>
      <c r="L6" s="116"/>
      <c r="M6" s="116"/>
      <c r="N6" s="116"/>
    </row>
    <row r="7" spans="1:14" s="115" customFormat="1" ht="22.5" customHeight="1">
      <c r="B7" s="262" t="s">
        <v>295</v>
      </c>
      <c r="C7" s="262"/>
      <c r="D7" s="262"/>
      <c r="E7" s="262"/>
      <c r="F7" s="262"/>
      <c r="G7" s="262"/>
      <c r="H7" s="262"/>
      <c r="I7" s="262"/>
      <c r="J7" s="262"/>
      <c r="K7" s="262"/>
      <c r="L7" s="262"/>
      <c r="M7" s="262"/>
      <c r="N7" s="262"/>
    </row>
    <row r="8" spans="1:14" s="23" customFormat="1" ht="12.6" customHeight="1">
      <c r="A8" s="25"/>
      <c r="B8" s="106"/>
      <c r="C8" s="107"/>
      <c r="D8" s="107"/>
      <c r="E8" s="107"/>
      <c r="F8" s="107"/>
      <c r="G8" s="107"/>
      <c r="H8" s="107"/>
      <c r="I8" s="107"/>
      <c r="J8" s="107"/>
      <c r="K8" s="107"/>
      <c r="L8" s="107"/>
      <c r="M8" s="107"/>
      <c r="N8" s="108"/>
    </row>
    <row r="9" spans="1:14" s="23" customFormat="1" ht="227.45" customHeight="1">
      <c r="A9" s="25"/>
      <c r="B9" s="281" t="s">
        <v>296</v>
      </c>
      <c r="C9" s="282"/>
      <c r="D9" s="282"/>
      <c r="E9" s="282"/>
      <c r="F9" s="282"/>
      <c r="G9" s="282"/>
      <c r="H9" s="282"/>
      <c r="I9" s="282"/>
      <c r="J9" s="282"/>
      <c r="K9" s="282"/>
      <c r="L9" s="282"/>
      <c r="M9" s="282"/>
      <c r="N9" s="283"/>
    </row>
    <row r="10" spans="1:14" s="23" customFormat="1" ht="18">
      <c r="A10" s="25"/>
      <c r="B10" s="25"/>
      <c r="C10" s="25"/>
      <c r="D10" s="25"/>
      <c r="E10" s="25"/>
      <c r="F10" s="25"/>
      <c r="G10" s="25"/>
      <c r="H10" s="25"/>
      <c r="I10" s="25"/>
      <c r="J10" s="25"/>
      <c r="K10" s="25"/>
      <c r="L10" s="25"/>
      <c r="M10" s="25"/>
      <c r="N10" s="25"/>
    </row>
    <row r="11" spans="1:14" s="115" customFormat="1" ht="22.5" customHeight="1">
      <c r="B11" s="262" t="s">
        <v>297</v>
      </c>
      <c r="C11" s="262"/>
      <c r="D11" s="262"/>
      <c r="E11" s="262"/>
      <c r="F11" s="262"/>
      <c r="G11" s="262"/>
      <c r="H11" s="262"/>
      <c r="I11" s="262"/>
      <c r="J11" s="262"/>
      <c r="K11" s="262"/>
      <c r="L11" s="262"/>
      <c r="M11" s="262"/>
      <c r="N11" s="262"/>
    </row>
    <row r="12" spans="1:14" s="23" customFormat="1" ht="12.6" customHeight="1">
      <c r="A12" s="25"/>
      <c r="B12" s="106"/>
      <c r="C12" s="107"/>
      <c r="D12" s="107"/>
      <c r="E12" s="107"/>
      <c r="F12" s="107"/>
      <c r="G12" s="107"/>
      <c r="H12" s="107"/>
      <c r="I12" s="107"/>
      <c r="J12" s="107"/>
      <c r="K12" s="107"/>
      <c r="L12" s="107"/>
      <c r="M12" s="107"/>
      <c r="N12" s="108"/>
    </row>
    <row r="13" spans="1:14" s="23" customFormat="1" ht="22.5" customHeight="1">
      <c r="A13" s="25"/>
      <c r="B13" s="27"/>
      <c r="C13" s="268" t="s">
        <v>1</v>
      </c>
      <c r="D13" s="268"/>
      <c r="E13" s="268"/>
      <c r="F13" s="268"/>
      <c r="G13" s="268"/>
      <c r="H13" s="268"/>
      <c r="I13" s="268"/>
      <c r="J13" s="268"/>
      <c r="K13" s="268"/>
      <c r="L13" s="268"/>
      <c r="M13" s="268"/>
      <c r="N13" s="26"/>
    </row>
    <row r="14" spans="1:14" s="23" customFormat="1" ht="12.6" customHeight="1">
      <c r="A14" s="25"/>
      <c r="B14" s="27"/>
      <c r="C14" s="284"/>
      <c r="D14" s="284"/>
      <c r="E14" s="284"/>
      <c r="F14" s="284"/>
      <c r="G14" s="284"/>
      <c r="H14" s="284"/>
      <c r="I14" s="284"/>
      <c r="J14" s="284"/>
      <c r="K14" s="284"/>
      <c r="L14" s="284"/>
      <c r="M14" s="284"/>
      <c r="N14" s="26"/>
    </row>
    <row r="15" spans="1:14" s="126" customFormat="1" ht="22.5" customHeight="1">
      <c r="A15" s="123"/>
      <c r="B15" s="124"/>
      <c r="C15" s="279" t="s">
        <v>273</v>
      </c>
      <c r="D15" s="279"/>
      <c r="E15" s="279"/>
      <c r="F15" s="279"/>
      <c r="G15" s="279"/>
      <c r="H15" s="279"/>
      <c r="I15" s="279"/>
      <c r="J15" s="279"/>
      <c r="K15" s="279"/>
      <c r="L15" s="279"/>
      <c r="M15" s="279"/>
      <c r="N15" s="125"/>
    </row>
    <row r="16" spans="1:14" s="126" customFormat="1" ht="60" customHeight="1">
      <c r="A16" s="123"/>
      <c r="B16" s="124"/>
      <c r="C16" s="260" t="s">
        <v>274</v>
      </c>
      <c r="D16" s="260"/>
      <c r="E16" s="260"/>
      <c r="F16" s="260"/>
      <c r="G16" s="260"/>
      <c r="H16" s="260"/>
      <c r="I16" s="260"/>
      <c r="J16" s="260"/>
      <c r="K16" s="260"/>
      <c r="L16" s="260"/>
      <c r="M16" s="260"/>
      <c r="N16" s="125"/>
    </row>
    <row r="17" spans="1:14" s="126" customFormat="1" ht="22.5" customHeight="1">
      <c r="A17" s="123"/>
      <c r="B17" s="124"/>
      <c r="C17" s="269" t="s">
        <v>318</v>
      </c>
      <c r="D17" s="269"/>
      <c r="E17" s="269"/>
      <c r="F17" s="269"/>
      <c r="G17" s="269"/>
      <c r="H17" s="269"/>
      <c r="I17" s="269"/>
      <c r="J17" s="269"/>
      <c r="K17" s="269"/>
      <c r="L17" s="269"/>
      <c r="M17" s="269"/>
      <c r="N17" s="28"/>
    </row>
    <row r="18" spans="1:14" s="126" customFormat="1" ht="60" customHeight="1">
      <c r="A18" s="123"/>
      <c r="B18" s="124"/>
      <c r="C18" s="260" t="s">
        <v>298</v>
      </c>
      <c r="D18" s="260"/>
      <c r="E18" s="260"/>
      <c r="F18" s="260"/>
      <c r="G18" s="260"/>
      <c r="H18" s="260"/>
      <c r="I18" s="260"/>
      <c r="J18" s="260"/>
      <c r="K18" s="260"/>
      <c r="L18" s="260"/>
      <c r="M18" s="260"/>
      <c r="N18" s="28"/>
    </row>
    <row r="19" spans="1:14" s="126" customFormat="1" ht="22.5" customHeight="1">
      <c r="A19" s="123"/>
      <c r="B19" s="124"/>
      <c r="C19" s="285" t="s">
        <v>319</v>
      </c>
      <c r="D19" s="285"/>
      <c r="E19" s="285"/>
      <c r="F19" s="285"/>
      <c r="G19" s="285"/>
      <c r="H19" s="285"/>
      <c r="I19" s="285"/>
      <c r="J19" s="285"/>
      <c r="K19" s="285"/>
      <c r="L19" s="285"/>
      <c r="M19" s="285"/>
      <c r="N19" s="29"/>
    </row>
    <row r="20" spans="1:14" s="126" customFormat="1" ht="60" customHeight="1">
      <c r="A20" s="123"/>
      <c r="B20" s="124"/>
      <c r="C20" s="260" t="s">
        <v>276</v>
      </c>
      <c r="D20" s="260"/>
      <c r="E20" s="260"/>
      <c r="F20" s="260"/>
      <c r="G20" s="260"/>
      <c r="H20" s="260"/>
      <c r="I20" s="260"/>
      <c r="J20" s="260"/>
      <c r="K20" s="260"/>
      <c r="L20" s="260"/>
      <c r="M20" s="260"/>
      <c r="N20" s="29"/>
    </row>
    <row r="21" spans="1:14" s="126" customFormat="1" ht="22.5" customHeight="1">
      <c r="A21" s="123"/>
      <c r="B21" s="124"/>
      <c r="C21" s="285" t="s">
        <v>329</v>
      </c>
      <c r="D21" s="285"/>
      <c r="E21" s="285"/>
      <c r="F21" s="285"/>
      <c r="G21" s="285"/>
      <c r="H21" s="285"/>
      <c r="I21" s="285"/>
      <c r="J21" s="285"/>
      <c r="K21" s="285"/>
      <c r="L21" s="285"/>
      <c r="M21" s="285"/>
      <c r="N21" s="29"/>
    </row>
    <row r="22" spans="1:14" s="126" customFormat="1" ht="30.95" customHeight="1">
      <c r="A22" s="123"/>
      <c r="B22" s="124"/>
      <c r="C22" s="260" t="s">
        <v>277</v>
      </c>
      <c r="D22" s="260"/>
      <c r="E22" s="260"/>
      <c r="F22" s="260"/>
      <c r="G22" s="260"/>
      <c r="H22" s="260"/>
      <c r="I22" s="260"/>
      <c r="J22" s="260"/>
      <c r="K22" s="260"/>
      <c r="L22" s="260"/>
      <c r="M22" s="260"/>
      <c r="N22" s="29"/>
    </row>
    <row r="23" spans="1:14" s="126" customFormat="1" ht="22.5" customHeight="1">
      <c r="A23" s="123"/>
      <c r="B23" s="124"/>
      <c r="C23" s="285" t="s">
        <v>330</v>
      </c>
      <c r="D23" s="285"/>
      <c r="E23" s="285"/>
      <c r="F23" s="285"/>
      <c r="G23" s="285"/>
      <c r="H23" s="285"/>
      <c r="I23" s="285"/>
      <c r="J23" s="285"/>
      <c r="K23" s="285"/>
      <c r="L23" s="285"/>
      <c r="M23" s="285"/>
      <c r="N23" s="29"/>
    </row>
    <row r="24" spans="1:14" s="126" customFormat="1" ht="36" customHeight="1">
      <c r="A24" s="123"/>
      <c r="B24" s="124"/>
      <c r="C24" s="260" t="s">
        <v>257</v>
      </c>
      <c r="D24" s="260"/>
      <c r="E24" s="260"/>
      <c r="F24" s="260"/>
      <c r="G24" s="260"/>
      <c r="H24" s="260"/>
      <c r="I24" s="260"/>
      <c r="J24" s="260"/>
      <c r="K24" s="260"/>
      <c r="L24" s="260"/>
      <c r="M24" s="260"/>
      <c r="N24" s="29"/>
    </row>
    <row r="25" spans="1:14" s="126" customFormat="1" ht="132" customHeight="1">
      <c r="A25" s="123"/>
      <c r="B25" s="124"/>
      <c r="C25" s="260" t="s">
        <v>348</v>
      </c>
      <c r="D25" s="261"/>
      <c r="E25" s="261"/>
      <c r="F25" s="261"/>
      <c r="G25" s="261"/>
      <c r="H25" s="261"/>
      <c r="I25" s="261"/>
      <c r="J25" s="261"/>
      <c r="K25" s="261"/>
      <c r="L25" s="261"/>
      <c r="M25" s="261"/>
      <c r="N25" s="29"/>
    </row>
    <row r="26" spans="1:14" s="126" customFormat="1" ht="39.950000000000003" customHeight="1">
      <c r="A26" s="123"/>
      <c r="B26" s="124"/>
      <c r="C26" s="288" t="s">
        <v>338</v>
      </c>
      <c r="D26" s="288"/>
      <c r="E26" s="288"/>
      <c r="F26" s="288"/>
      <c r="G26" s="288"/>
      <c r="H26" s="288"/>
      <c r="I26" s="288"/>
      <c r="J26" s="288"/>
      <c r="K26" s="288"/>
      <c r="L26" s="288"/>
      <c r="M26" s="288"/>
      <c r="N26" s="125"/>
    </row>
    <row r="27" spans="1:14" s="126" customFormat="1" ht="39.950000000000003" customHeight="1">
      <c r="A27" s="123"/>
      <c r="B27" s="124"/>
      <c r="C27" s="287" t="s">
        <v>339</v>
      </c>
      <c r="D27" s="287"/>
      <c r="E27" s="287"/>
      <c r="F27" s="287"/>
      <c r="G27" s="287"/>
      <c r="H27" s="287"/>
      <c r="I27" s="287"/>
      <c r="J27" s="287"/>
      <c r="K27" s="287"/>
      <c r="L27" s="287"/>
      <c r="M27" s="287"/>
      <c r="N27" s="29"/>
    </row>
    <row r="28" spans="1:14" s="126" customFormat="1" ht="22.5" customHeight="1">
      <c r="A28" s="123"/>
      <c r="B28" s="124"/>
      <c r="C28" s="259" t="s">
        <v>320</v>
      </c>
      <c r="D28" s="259"/>
      <c r="E28" s="259"/>
      <c r="F28" s="259"/>
      <c r="G28" s="259"/>
      <c r="H28" s="259"/>
      <c r="I28" s="259"/>
      <c r="J28" s="259"/>
      <c r="K28" s="259"/>
      <c r="L28" s="259"/>
      <c r="M28" s="259"/>
      <c r="N28" s="29"/>
    </row>
    <row r="29" spans="1:14" s="126" customFormat="1" ht="60" customHeight="1">
      <c r="A29" s="123"/>
      <c r="B29" s="124"/>
      <c r="C29" s="286" t="s">
        <v>299</v>
      </c>
      <c r="D29" s="286"/>
      <c r="E29" s="286"/>
      <c r="F29" s="286"/>
      <c r="G29" s="286"/>
      <c r="H29" s="286"/>
      <c r="I29" s="286"/>
      <c r="J29" s="286"/>
      <c r="K29" s="286"/>
      <c r="L29" s="286"/>
      <c r="M29" s="286"/>
      <c r="N29" s="29"/>
    </row>
    <row r="30" spans="1:14" s="126" customFormat="1" ht="22.5" customHeight="1">
      <c r="A30" s="123"/>
      <c r="B30" s="124"/>
      <c r="C30" s="259" t="s">
        <v>321</v>
      </c>
      <c r="D30" s="259"/>
      <c r="E30" s="259"/>
      <c r="F30" s="259"/>
      <c r="G30" s="259"/>
      <c r="H30" s="259"/>
      <c r="I30" s="259"/>
      <c r="J30" s="259"/>
      <c r="K30" s="259"/>
      <c r="L30" s="259"/>
      <c r="M30" s="259"/>
      <c r="N30" s="125"/>
    </row>
    <row r="31" spans="1:14" s="126" customFormat="1" ht="39.950000000000003" customHeight="1">
      <c r="A31" s="123"/>
      <c r="B31" s="124"/>
      <c r="C31" s="260" t="s">
        <v>300</v>
      </c>
      <c r="D31" s="261"/>
      <c r="E31" s="261"/>
      <c r="F31" s="261"/>
      <c r="G31" s="261"/>
      <c r="H31" s="261"/>
      <c r="I31" s="261"/>
      <c r="J31" s="261"/>
      <c r="K31" s="261"/>
      <c r="L31" s="261"/>
      <c r="M31" s="261"/>
      <c r="N31" s="125"/>
    </row>
    <row r="32" spans="1:14" s="126" customFormat="1" ht="22.5" customHeight="1">
      <c r="A32" s="123"/>
      <c r="B32" s="124"/>
      <c r="C32" s="287" t="s">
        <v>325</v>
      </c>
      <c r="D32" s="287"/>
      <c r="E32" s="287"/>
      <c r="F32" s="287"/>
      <c r="G32" s="287"/>
      <c r="H32" s="287"/>
      <c r="I32" s="287"/>
      <c r="J32" s="287"/>
      <c r="K32" s="287"/>
      <c r="L32" s="287"/>
      <c r="M32" s="287"/>
      <c r="N32" s="125"/>
    </row>
    <row r="33" spans="1:14" s="126" customFormat="1" ht="37.5" customHeight="1">
      <c r="A33" s="123"/>
      <c r="B33" s="124"/>
      <c r="C33" s="260" t="s">
        <v>349</v>
      </c>
      <c r="D33" s="260"/>
      <c r="E33" s="260"/>
      <c r="F33" s="260"/>
      <c r="G33" s="260"/>
      <c r="H33" s="260"/>
      <c r="I33" s="260"/>
      <c r="J33" s="260"/>
      <c r="K33" s="260"/>
      <c r="L33" s="260"/>
      <c r="M33" s="260"/>
      <c r="N33" s="125"/>
    </row>
    <row r="34" spans="1:14" s="126" customFormat="1" ht="22.5" customHeight="1">
      <c r="A34" s="123"/>
      <c r="B34" s="124"/>
      <c r="C34" s="287" t="s">
        <v>326</v>
      </c>
      <c r="D34" s="287"/>
      <c r="E34" s="287"/>
      <c r="F34" s="287"/>
      <c r="G34" s="287"/>
      <c r="H34" s="287"/>
      <c r="I34" s="287"/>
      <c r="J34" s="287"/>
      <c r="K34" s="287"/>
      <c r="L34" s="287"/>
      <c r="M34" s="287"/>
      <c r="N34" s="125"/>
    </row>
    <row r="35" spans="1:14" s="126" customFormat="1" ht="22.5" customHeight="1">
      <c r="A35" s="123"/>
      <c r="B35" s="124"/>
      <c r="C35" s="260" t="s">
        <v>278</v>
      </c>
      <c r="D35" s="261"/>
      <c r="E35" s="261"/>
      <c r="F35" s="261"/>
      <c r="G35" s="261"/>
      <c r="H35" s="261"/>
      <c r="I35" s="261"/>
      <c r="J35" s="261"/>
      <c r="K35" s="261"/>
      <c r="L35" s="261"/>
      <c r="M35" s="261"/>
      <c r="N35" s="125"/>
    </row>
    <row r="36" spans="1:14" s="126" customFormat="1" ht="22.5" customHeight="1">
      <c r="A36" s="123"/>
      <c r="B36" s="124"/>
      <c r="C36" s="287" t="s">
        <v>327</v>
      </c>
      <c r="D36" s="287"/>
      <c r="E36" s="287"/>
      <c r="F36" s="287"/>
      <c r="G36" s="287"/>
      <c r="H36" s="287"/>
      <c r="I36" s="287"/>
      <c r="J36" s="287"/>
      <c r="K36" s="287"/>
      <c r="L36" s="287"/>
      <c r="M36" s="287"/>
      <c r="N36" s="125"/>
    </row>
    <row r="37" spans="1:14" s="126" customFormat="1" ht="22.5" customHeight="1">
      <c r="A37" s="123"/>
      <c r="B37" s="124"/>
      <c r="C37" s="260" t="s">
        <v>3</v>
      </c>
      <c r="D37" s="261"/>
      <c r="E37" s="261"/>
      <c r="F37" s="261"/>
      <c r="G37" s="261"/>
      <c r="H37" s="261"/>
      <c r="I37" s="261"/>
      <c r="J37" s="261"/>
      <c r="K37" s="261"/>
      <c r="L37" s="261"/>
      <c r="M37" s="261"/>
      <c r="N37" s="125"/>
    </row>
    <row r="38" spans="1:14" s="126" customFormat="1" ht="22.5" customHeight="1">
      <c r="A38" s="123"/>
      <c r="B38" s="124"/>
      <c r="C38" s="287" t="s">
        <v>328</v>
      </c>
      <c r="D38" s="287"/>
      <c r="E38" s="287"/>
      <c r="F38" s="287"/>
      <c r="G38" s="287"/>
      <c r="H38" s="287"/>
      <c r="I38" s="287"/>
      <c r="J38" s="287"/>
      <c r="K38" s="287"/>
      <c r="L38" s="287"/>
      <c r="M38" s="287"/>
      <c r="N38" s="125"/>
    </row>
    <row r="39" spans="1:14" s="126" customFormat="1" ht="80.099999999999994" customHeight="1">
      <c r="A39" s="123"/>
      <c r="B39" s="124"/>
      <c r="C39" s="260" t="s">
        <v>283</v>
      </c>
      <c r="D39" s="261"/>
      <c r="E39" s="261"/>
      <c r="F39" s="261"/>
      <c r="G39" s="261"/>
      <c r="H39" s="261"/>
      <c r="I39" s="261"/>
      <c r="J39" s="261"/>
      <c r="K39" s="261"/>
      <c r="L39" s="261"/>
      <c r="M39" s="261"/>
      <c r="N39" s="125"/>
    </row>
    <row r="40" spans="1:14" s="126" customFormat="1" ht="22.5" customHeight="1">
      <c r="A40" s="123"/>
      <c r="B40" s="30"/>
      <c r="C40" s="269" t="s">
        <v>322</v>
      </c>
      <c r="D40" s="269"/>
      <c r="E40" s="269"/>
      <c r="F40" s="269"/>
      <c r="G40" s="269"/>
      <c r="H40" s="269"/>
      <c r="I40" s="269"/>
      <c r="J40" s="269"/>
      <c r="K40" s="269"/>
      <c r="L40" s="269"/>
      <c r="M40" s="269"/>
      <c r="N40" s="125"/>
    </row>
    <row r="41" spans="1:14" s="126" customFormat="1" ht="22.5" customHeight="1">
      <c r="A41" s="123"/>
      <c r="B41" s="30"/>
      <c r="C41" s="270" t="s">
        <v>350</v>
      </c>
      <c r="D41" s="271"/>
      <c r="E41" s="271"/>
      <c r="F41" s="271"/>
      <c r="G41" s="271"/>
      <c r="H41" s="271"/>
      <c r="I41" s="271"/>
      <c r="J41" s="271"/>
      <c r="K41" s="271"/>
      <c r="L41" s="271"/>
      <c r="M41" s="271"/>
      <c r="N41" s="125"/>
    </row>
    <row r="42" spans="1:14" s="126" customFormat="1" ht="12.6" customHeight="1">
      <c r="A42" s="123"/>
      <c r="B42" s="30"/>
      <c r="C42" s="272"/>
      <c r="D42" s="272"/>
      <c r="E42" s="272"/>
      <c r="F42" s="272"/>
      <c r="G42" s="272"/>
      <c r="H42" s="272"/>
      <c r="I42" s="272"/>
      <c r="J42" s="272"/>
      <c r="K42" s="272"/>
      <c r="L42" s="272"/>
      <c r="M42" s="272"/>
      <c r="N42" s="125"/>
    </row>
    <row r="43" spans="1:14" s="23" customFormat="1" ht="22.5" customHeight="1">
      <c r="A43" s="25"/>
      <c r="B43" s="30"/>
      <c r="C43" s="268" t="s">
        <v>202</v>
      </c>
      <c r="D43" s="268"/>
      <c r="E43" s="268"/>
      <c r="F43" s="268"/>
      <c r="G43" s="268"/>
      <c r="H43" s="268"/>
      <c r="I43" s="268"/>
      <c r="J43" s="268"/>
      <c r="K43" s="268"/>
      <c r="L43" s="268"/>
      <c r="M43" s="268"/>
      <c r="N43" s="26"/>
    </row>
    <row r="44" spans="1:14" s="23" customFormat="1" ht="12.6" customHeight="1">
      <c r="A44" s="25"/>
      <c r="B44" s="30"/>
      <c r="C44" s="273"/>
      <c r="D44" s="273"/>
      <c r="E44" s="273"/>
      <c r="F44" s="273"/>
      <c r="G44" s="273"/>
      <c r="H44" s="273"/>
      <c r="I44" s="273"/>
      <c r="J44" s="273"/>
      <c r="K44" s="273"/>
      <c r="L44" s="273"/>
      <c r="M44" s="273"/>
      <c r="N44" s="26"/>
    </row>
    <row r="45" spans="1:14" s="23" customFormat="1" ht="22.5" customHeight="1">
      <c r="A45" s="25"/>
      <c r="B45" s="30"/>
      <c r="C45" s="269" t="s">
        <v>323</v>
      </c>
      <c r="D45" s="269"/>
      <c r="E45" s="269"/>
      <c r="F45" s="269"/>
      <c r="G45" s="269"/>
      <c r="H45" s="269"/>
      <c r="I45" s="269"/>
      <c r="J45" s="269"/>
      <c r="K45" s="269"/>
      <c r="L45" s="269"/>
      <c r="M45" s="269"/>
      <c r="N45" s="26"/>
    </row>
    <row r="46" spans="1:14" s="23" customFormat="1" ht="273" customHeight="1">
      <c r="A46" s="25"/>
      <c r="B46" s="30"/>
      <c r="C46" s="260" t="s">
        <v>367</v>
      </c>
      <c r="D46" s="260"/>
      <c r="E46" s="260"/>
      <c r="F46" s="260"/>
      <c r="G46" s="260"/>
      <c r="H46" s="260"/>
      <c r="I46" s="260"/>
      <c r="J46" s="260"/>
      <c r="K46" s="260"/>
      <c r="L46" s="260"/>
      <c r="M46" s="260"/>
      <c r="N46" s="26"/>
    </row>
    <row r="47" spans="1:14" s="23" customFormat="1" ht="22.5" customHeight="1">
      <c r="A47" s="25"/>
      <c r="B47" s="30"/>
      <c r="C47" s="289" t="s">
        <v>204</v>
      </c>
      <c r="D47" s="289"/>
      <c r="E47" s="289"/>
      <c r="F47" s="289"/>
      <c r="G47" s="289"/>
      <c r="H47" s="289"/>
      <c r="I47" s="289"/>
      <c r="J47" s="289"/>
      <c r="K47" s="289"/>
      <c r="L47" s="289"/>
      <c r="M47" s="289"/>
      <c r="N47" s="26"/>
    </row>
    <row r="48" spans="1:14" s="23" customFormat="1" ht="90" customHeight="1">
      <c r="A48" s="25"/>
      <c r="B48" s="30"/>
      <c r="C48" s="260" t="s">
        <v>358</v>
      </c>
      <c r="D48" s="261"/>
      <c r="E48" s="261"/>
      <c r="F48" s="261"/>
      <c r="G48" s="261"/>
      <c r="H48" s="261"/>
      <c r="I48" s="261"/>
      <c r="J48" s="261"/>
      <c r="K48" s="261"/>
      <c r="L48" s="261"/>
      <c r="M48" s="261"/>
      <c r="N48" s="26"/>
    </row>
    <row r="49" spans="1:14" s="23" customFormat="1" ht="28.5" customHeight="1">
      <c r="A49" s="25"/>
      <c r="B49" s="30"/>
      <c r="C49" s="269" t="s">
        <v>324</v>
      </c>
      <c r="D49" s="269"/>
      <c r="E49" s="269"/>
      <c r="F49" s="269"/>
      <c r="G49" s="269"/>
      <c r="H49" s="269"/>
      <c r="I49" s="269"/>
      <c r="J49" s="269"/>
      <c r="K49" s="269"/>
      <c r="L49" s="269"/>
      <c r="M49" s="269"/>
      <c r="N49" s="26"/>
    </row>
    <row r="50" spans="1:14" s="23" customFormat="1" ht="161.25" customHeight="1">
      <c r="A50" s="25"/>
      <c r="B50" s="30"/>
      <c r="C50" s="260" t="s">
        <v>368</v>
      </c>
      <c r="D50" s="260"/>
      <c r="E50" s="260"/>
      <c r="F50" s="260"/>
      <c r="G50" s="260"/>
      <c r="H50" s="260"/>
      <c r="I50" s="260"/>
      <c r="J50" s="260"/>
      <c r="K50" s="260"/>
      <c r="L50" s="260"/>
      <c r="M50" s="260"/>
      <c r="N50" s="26"/>
    </row>
    <row r="51" spans="1:14" s="23" customFormat="1" ht="18">
      <c r="A51" s="25"/>
      <c r="B51" s="30"/>
      <c r="C51" s="269" t="s">
        <v>355</v>
      </c>
      <c r="D51" s="269"/>
      <c r="E51" s="269"/>
      <c r="F51" s="269"/>
      <c r="G51" s="269"/>
      <c r="H51" s="269"/>
      <c r="I51" s="269"/>
      <c r="J51" s="269"/>
      <c r="K51" s="269"/>
      <c r="L51" s="269"/>
      <c r="M51" s="269"/>
      <c r="N51" s="26"/>
    </row>
    <row r="52" spans="1:14" s="23" customFormat="1" ht="114.6" customHeight="1">
      <c r="A52" s="25"/>
      <c r="B52" s="30"/>
      <c r="C52" s="260" t="s">
        <v>370</v>
      </c>
      <c r="D52" s="261"/>
      <c r="E52" s="261"/>
      <c r="F52" s="261"/>
      <c r="G52" s="261"/>
      <c r="H52" s="261"/>
      <c r="I52" s="261"/>
      <c r="J52" s="261"/>
      <c r="K52" s="261"/>
      <c r="L52" s="261"/>
      <c r="M52" s="261"/>
      <c r="N52" s="26"/>
    </row>
    <row r="53" spans="1:14" s="131" customFormat="1" ht="22.5" customHeight="1">
      <c r="A53" s="128"/>
      <c r="B53" s="129"/>
      <c r="C53" s="268" t="s">
        <v>279</v>
      </c>
      <c r="D53" s="268"/>
      <c r="E53" s="268"/>
      <c r="F53" s="268"/>
      <c r="G53" s="268"/>
      <c r="H53" s="268"/>
      <c r="I53" s="268"/>
      <c r="J53" s="268"/>
      <c r="K53" s="268"/>
      <c r="L53" s="268"/>
      <c r="M53" s="268"/>
      <c r="N53" s="130"/>
    </row>
    <row r="54" spans="1:14" s="23" customFormat="1" ht="12.6" customHeight="1">
      <c r="A54" s="25"/>
      <c r="B54" s="30"/>
      <c r="C54" s="273"/>
      <c r="D54" s="273"/>
      <c r="E54" s="273"/>
      <c r="F54" s="273"/>
      <c r="G54" s="273"/>
      <c r="H54" s="273"/>
      <c r="I54" s="273"/>
      <c r="J54" s="273"/>
      <c r="K54" s="273"/>
      <c r="L54" s="273"/>
      <c r="M54" s="273"/>
      <c r="N54" s="26"/>
    </row>
    <row r="55" spans="1:14" s="23" customFormat="1" ht="22.5" customHeight="1">
      <c r="A55" s="25"/>
      <c r="B55" s="132"/>
      <c r="C55" s="133" t="s">
        <v>4</v>
      </c>
      <c r="D55" s="121"/>
      <c r="E55" s="121"/>
      <c r="F55" s="121"/>
      <c r="G55" s="121"/>
      <c r="H55" s="121"/>
      <c r="I55" s="266" t="s">
        <v>5</v>
      </c>
      <c r="J55" s="266"/>
      <c r="K55" s="266"/>
      <c r="L55" s="266"/>
      <c r="M55" s="266"/>
      <c r="N55" s="26"/>
    </row>
    <row r="56" spans="1:14" s="23" customFormat="1" ht="22.5" customHeight="1">
      <c r="A56" s="25"/>
      <c r="B56" s="132"/>
      <c r="C56" s="133" t="s">
        <v>6</v>
      </c>
      <c r="D56" s="121"/>
      <c r="E56" s="121"/>
      <c r="F56" s="121"/>
      <c r="G56" s="121"/>
      <c r="H56" s="121"/>
      <c r="I56" s="267" t="s">
        <v>7</v>
      </c>
      <c r="J56" s="267"/>
      <c r="K56" s="267"/>
      <c r="L56" s="267"/>
      <c r="M56" s="267"/>
      <c r="N56" s="26"/>
    </row>
    <row r="57" spans="1:14" s="23" customFormat="1" ht="22.5" customHeight="1">
      <c r="A57" s="25"/>
      <c r="B57" s="132"/>
      <c r="C57" s="133" t="s">
        <v>2</v>
      </c>
      <c r="D57" s="121"/>
      <c r="E57" s="121"/>
      <c r="F57" s="121"/>
      <c r="G57" s="121"/>
      <c r="H57" s="121"/>
      <c r="I57" s="275" t="s">
        <v>8</v>
      </c>
      <c r="J57" s="275"/>
      <c r="K57" s="275"/>
      <c r="L57" s="275"/>
      <c r="M57" s="275"/>
      <c r="N57" s="26"/>
    </row>
    <row r="58" spans="1:14" s="23" customFormat="1" ht="22.5" customHeight="1">
      <c r="A58" s="25"/>
      <c r="B58" s="132"/>
      <c r="C58" s="133" t="s">
        <v>9</v>
      </c>
      <c r="D58" s="121"/>
      <c r="E58" s="121"/>
      <c r="F58" s="121"/>
      <c r="G58" s="121"/>
      <c r="H58" s="121"/>
      <c r="I58" s="276" t="s">
        <v>10</v>
      </c>
      <c r="J58" s="276"/>
      <c r="K58" s="276"/>
      <c r="L58" s="276"/>
      <c r="M58" s="276"/>
      <c r="N58" s="26"/>
    </row>
    <row r="59" spans="1:14" s="23" customFormat="1" ht="22.5" customHeight="1">
      <c r="A59" s="25"/>
      <c r="B59" s="132"/>
      <c r="C59" s="133" t="s">
        <v>11</v>
      </c>
      <c r="D59" s="121"/>
      <c r="E59" s="121"/>
      <c r="F59" s="121"/>
      <c r="G59" s="121"/>
      <c r="H59" s="121"/>
      <c r="I59" s="277" t="s">
        <v>11</v>
      </c>
      <c r="J59" s="277"/>
      <c r="K59" s="277"/>
      <c r="L59" s="277"/>
      <c r="M59" s="277"/>
      <c r="N59" s="26"/>
    </row>
    <row r="60" spans="1:14" s="23" customFormat="1" ht="22.5" customHeight="1">
      <c r="A60" s="25"/>
      <c r="B60" s="132"/>
      <c r="C60" s="133" t="s">
        <v>12</v>
      </c>
      <c r="D60" s="121"/>
      <c r="E60" s="121"/>
      <c r="F60" s="121"/>
      <c r="G60" s="121"/>
      <c r="H60" s="121"/>
      <c r="I60" s="278" t="s">
        <v>13</v>
      </c>
      <c r="J60" s="278"/>
      <c r="K60" s="278"/>
      <c r="L60" s="278"/>
      <c r="M60" s="278"/>
      <c r="N60" s="26"/>
    </row>
    <row r="61" spans="1:14" s="23" customFormat="1" ht="22.5" customHeight="1">
      <c r="A61" s="25"/>
      <c r="B61" s="132"/>
      <c r="C61" s="133" t="s">
        <v>14</v>
      </c>
      <c r="D61" s="121"/>
      <c r="E61" s="121"/>
      <c r="F61" s="121"/>
      <c r="G61" s="121"/>
      <c r="H61" s="121"/>
      <c r="I61" s="274" t="s">
        <v>14</v>
      </c>
      <c r="J61" s="274"/>
      <c r="K61" s="274"/>
      <c r="L61" s="274"/>
      <c r="M61" s="274"/>
      <c r="N61" s="26"/>
    </row>
    <row r="62" spans="1:14" s="23" customFormat="1" ht="13.35" customHeight="1">
      <c r="A62" s="25"/>
      <c r="B62" s="109"/>
      <c r="C62" s="208"/>
      <c r="D62" s="208"/>
      <c r="E62" s="208"/>
      <c r="F62" s="208"/>
      <c r="G62" s="208"/>
      <c r="H62" s="208"/>
      <c r="I62" s="208"/>
      <c r="J62" s="208"/>
      <c r="K62" s="208"/>
      <c r="L62" s="208"/>
      <c r="M62" s="208"/>
      <c r="N62" s="110"/>
    </row>
    <row r="63" spans="1:14" customFormat="1" ht="12.6" customHeight="1"/>
    <row r="64" spans="1:14" s="115" customFormat="1" ht="22.5" customHeight="1">
      <c r="B64" s="262" t="s">
        <v>301</v>
      </c>
      <c r="C64" s="262"/>
      <c r="D64" s="262"/>
      <c r="E64" s="262"/>
      <c r="F64" s="262"/>
      <c r="G64" s="262"/>
      <c r="H64" s="262"/>
      <c r="I64" s="262"/>
      <c r="J64" s="262"/>
      <c r="K64" s="262"/>
      <c r="L64" s="262"/>
      <c r="M64" s="262"/>
      <c r="N64" s="262"/>
    </row>
    <row r="65" spans="1:14" customFormat="1" ht="12.6" customHeight="1">
      <c r="B65" s="134"/>
      <c r="C65" s="100"/>
      <c r="D65" s="100"/>
      <c r="E65" s="100"/>
      <c r="F65" s="100"/>
      <c r="G65" s="100"/>
      <c r="H65" s="100"/>
      <c r="I65" s="100"/>
      <c r="J65" s="100"/>
      <c r="K65" s="100"/>
      <c r="L65" s="100"/>
      <c r="M65" s="100"/>
      <c r="N65" s="101"/>
    </row>
    <row r="66" spans="1:14" customFormat="1" ht="22.5" customHeight="1">
      <c r="B66" s="263" t="s">
        <v>251</v>
      </c>
      <c r="C66" s="264"/>
      <c r="D66" s="264"/>
      <c r="E66" s="264"/>
      <c r="F66" s="264"/>
      <c r="G66" s="264"/>
      <c r="H66" s="264"/>
      <c r="I66" s="105"/>
      <c r="J66" s="105"/>
      <c r="K66" s="105"/>
      <c r="L66" s="105"/>
      <c r="M66" s="105"/>
      <c r="N66" s="102"/>
    </row>
    <row r="67" spans="1:14" s="115" customFormat="1" ht="22.5" customHeight="1">
      <c r="B67" s="135" t="s">
        <v>252</v>
      </c>
      <c r="C67" s="265" t="s">
        <v>253</v>
      </c>
      <c r="D67" s="265"/>
      <c r="E67" s="265"/>
      <c r="F67" s="135" t="s">
        <v>254</v>
      </c>
      <c r="G67" s="135" t="s">
        <v>255</v>
      </c>
      <c r="H67" s="136"/>
      <c r="I67" s="136"/>
      <c r="J67" s="136"/>
      <c r="K67" s="136"/>
      <c r="L67" s="136"/>
      <c r="M67" s="136"/>
      <c r="N67" s="137"/>
    </row>
    <row r="68" spans="1:14" s="115" customFormat="1" ht="18">
      <c r="B68" s="233" t="s">
        <v>366</v>
      </c>
      <c r="C68" s="257" t="s">
        <v>256</v>
      </c>
      <c r="D68" s="257"/>
      <c r="E68" s="257"/>
      <c r="F68" s="215" t="s">
        <v>345</v>
      </c>
      <c r="G68" s="138">
        <v>1</v>
      </c>
      <c r="N68" s="139"/>
    </row>
    <row r="69" spans="1:14" s="115" customFormat="1" ht="93" customHeight="1">
      <c r="B69" s="233" t="s">
        <v>365</v>
      </c>
      <c r="C69" s="257" t="s">
        <v>369</v>
      </c>
      <c r="D69" s="257"/>
      <c r="E69" s="257"/>
      <c r="F69" s="215" t="s">
        <v>345</v>
      </c>
      <c r="G69" s="138">
        <v>1.1000000000000001</v>
      </c>
      <c r="N69" s="139"/>
    </row>
    <row r="70" spans="1:14" s="115" customFormat="1" ht="72.75" customHeight="1">
      <c r="B70" s="237" t="s">
        <v>372</v>
      </c>
      <c r="C70" s="257" t="s">
        <v>371</v>
      </c>
      <c r="D70" s="257"/>
      <c r="E70" s="257"/>
      <c r="F70" s="215" t="s">
        <v>345</v>
      </c>
      <c r="G70" s="138">
        <v>1.2</v>
      </c>
      <c r="N70" s="139"/>
    </row>
    <row r="71" spans="1:14" customFormat="1" ht="12.6" customHeight="1">
      <c r="B71" s="140"/>
      <c r="C71" s="258"/>
      <c r="D71" s="258"/>
      <c r="E71" s="258"/>
      <c r="F71" s="141"/>
      <c r="G71" s="141"/>
      <c r="H71" s="103"/>
      <c r="I71" s="103"/>
      <c r="J71" s="103"/>
      <c r="K71" s="103"/>
      <c r="L71" s="103"/>
      <c r="M71" s="103"/>
      <c r="N71" s="104"/>
    </row>
    <row r="72" spans="1:14" s="23" customFormat="1" ht="18">
      <c r="A72" s="25"/>
      <c r="B72" s="25"/>
      <c r="C72" s="25"/>
      <c r="D72" s="25"/>
      <c r="E72" s="25"/>
      <c r="F72" s="25"/>
      <c r="G72" s="25"/>
      <c r="H72" s="25"/>
      <c r="I72" s="25"/>
      <c r="J72" s="25"/>
      <c r="K72" s="25"/>
      <c r="L72" s="25"/>
      <c r="M72" s="25"/>
      <c r="N72" s="25"/>
    </row>
    <row r="73" spans="1:14" s="23" customFormat="1" ht="14.25" hidden="1"/>
    <row r="74" spans="1:14" s="23" customFormat="1" ht="14.25" hidden="1"/>
    <row r="75" spans="1:14" s="23" customFormat="1" ht="14.25" hidden="1"/>
    <row r="76" spans="1:14" s="23" customFormat="1" ht="14.25" hidden="1"/>
    <row r="77" spans="1:14" s="23" customFormat="1" ht="14.25" hidden="1"/>
    <row r="78" spans="1:14" s="23" customFormat="1" ht="14.25" hidden="1"/>
    <row r="79" spans="1:14" s="23" customFormat="1" ht="14.25" hidden="1"/>
    <row r="80" spans="1:14" s="23" customFormat="1" ht="14.25" hidden="1"/>
    <row r="81" spans="2:14" s="23" customFormat="1" ht="14.25" hidden="1"/>
    <row r="82" spans="2:14" ht="12.6" hidden="1" customHeight="1">
      <c r="B82" s="23"/>
      <c r="C82" s="23"/>
      <c r="D82" s="23"/>
      <c r="E82" s="23"/>
      <c r="F82" s="23"/>
      <c r="G82" s="23"/>
      <c r="H82" s="23"/>
      <c r="I82" s="23"/>
      <c r="J82" s="23"/>
      <c r="K82" s="23"/>
      <c r="L82" s="23"/>
      <c r="M82" s="23"/>
      <c r="N82" s="23"/>
    </row>
  </sheetData>
  <sheetProtection selectLockedCells="1"/>
  <mergeCells count="60">
    <mergeCell ref="C69:E69"/>
    <mergeCell ref="C70:E70"/>
    <mergeCell ref="C54:M54"/>
    <mergeCell ref="C32:M32"/>
    <mergeCell ref="C33:M33"/>
    <mergeCell ref="C34:M34"/>
    <mergeCell ref="C35:M35"/>
    <mergeCell ref="C36:M36"/>
    <mergeCell ref="C37:M37"/>
    <mergeCell ref="C38:M38"/>
    <mergeCell ref="C39:M39"/>
    <mergeCell ref="C46:M46"/>
    <mergeCell ref="C47:M47"/>
    <mergeCell ref="C48:M48"/>
    <mergeCell ref="C49:M49"/>
    <mergeCell ref="C50:M50"/>
    <mergeCell ref="C51:M51"/>
    <mergeCell ref="C52:M52"/>
    <mergeCell ref="C19:M19"/>
    <mergeCell ref="C20:M20"/>
    <mergeCell ref="C25:M25"/>
    <mergeCell ref="C29:M29"/>
    <mergeCell ref="C28:M28"/>
    <mergeCell ref="C27:M27"/>
    <mergeCell ref="C26:M26"/>
    <mergeCell ref="C21:M21"/>
    <mergeCell ref="C22:M22"/>
    <mergeCell ref="C23:M23"/>
    <mergeCell ref="C24:M24"/>
    <mergeCell ref="C15:M15"/>
    <mergeCell ref="C16:M16"/>
    <mergeCell ref="C18:M18"/>
    <mergeCell ref="C17:M17"/>
    <mergeCell ref="B5:N5"/>
    <mergeCell ref="B7:N7"/>
    <mergeCell ref="B11:N11"/>
    <mergeCell ref="B9:N9"/>
    <mergeCell ref="C13:M13"/>
    <mergeCell ref="C14:M14"/>
    <mergeCell ref="I61:M61"/>
    <mergeCell ref="I57:M57"/>
    <mergeCell ref="I58:M58"/>
    <mergeCell ref="I59:M59"/>
    <mergeCell ref="I60:M60"/>
    <mergeCell ref="C68:E68"/>
    <mergeCell ref="C71:E71"/>
    <mergeCell ref="C30:M30"/>
    <mergeCell ref="C31:M31"/>
    <mergeCell ref="B64:N64"/>
    <mergeCell ref="B66:H66"/>
    <mergeCell ref="C67:E67"/>
    <mergeCell ref="I55:M55"/>
    <mergeCell ref="I56:M56"/>
    <mergeCell ref="C53:M53"/>
    <mergeCell ref="C43:M43"/>
    <mergeCell ref="C40:M40"/>
    <mergeCell ref="C41:M41"/>
    <mergeCell ref="C42:M42"/>
    <mergeCell ref="C44:M44"/>
    <mergeCell ref="C45:M45"/>
  </mergeCells>
  <printOptions horizontalCentered="1"/>
  <pageMargins left="7.874015748031496E-2" right="7.874015748031496E-2" top="7.874015748031496E-2" bottom="7.874015748031496E-2" header="7.874015748031496E-2" footer="7.874015748031496E-2"/>
  <pageSetup paperSize="9" scale="7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6602C-7C1D-43A0-B742-5855D1D7AB22}">
  <sheetPr>
    <tabColor theme="3" tint="0.89999084444715716"/>
  </sheetPr>
  <dimension ref="A1:S42"/>
  <sheetViews>
    <sheetView zoomScale="80" zoomScaleNormal="80" workbookViewId="0">
      <selection activeCell="B8" sqref="B8:N8"/>
    </sheetView>
  </sheetViews>
  <sheetFormatPr defaultColWidth="0" defaultRowHeight="14.25" zeroHeight="1"/>
  <cols>
    <col min="1" max="1" width="2.875" style="23" customWidth="1"/>
    <col min="2" max="3" width="8.625" style="23" customWidth="1"/>
    <col min="4" max="4" width="10.125" style="23" customWidth="1"/>
    <col min="5" max="5" width="14.25" style="23" customWidth="1"/>
    <col min="6" max="12" width="11.625" style="23" customWidth="1"/>
    <col min="13" max="18" width="8.625" style="23" customWidth="1"/>
    <col min="19" max="19" width="2.125" style="23" customWidth="1"/>
    <col min="20" max="16384" width="8" style="23" hidden="1"/>
  </cols>
  <sheetData>
    <row r="1" spans="1:19" ht="12.6" customHeight="1"/>
    <row r="2" spans="1:19" customFormat="1" ht="46.5" customHeight="1">
      <c r="A2" s="2"/>
      <c r="B2" s="117"/>
      <c r="C2" s="117"/>
      <c r="D2" s="117"/>
      <c r="E2" s="117"/>
      <c r="F2" s="117"/>
      <c r="G2" s="117"/>
      <c r="H2" s="117"/>
      <c r="I2" s="117"/>
      <c r="J2" s="117"/>
      <c r="K2" s="117"/>
      <c r="L2" s="117"/>
      <c r="M2" s="117"/>
      <c r="N2" s="117"/>
      <c r="O2" s="2"/>
      <c r="P2" s="2"/>
      <c r="Q2" s="2"/>
      <c r="R2" s="2"/>
      <c r="S2" s="2"/>
    </row>
    <row r="3" spans="1:19" customFormat="1" ht="12.6" customHeight="1">
      <c r="A3" s="2"/>
      <c r="B3" s="2"/>
      <c r="C3" s="2"/>
      <c r="D3" s="2"/>
      <c r="E3" s="2"/>
      <c r="F3" s="2"/>
      <c r="G3" s="2"/>
      <c r="H3" s="2"/>
      <c r="I3" s="2"/>
      <c r="J3" s="2"/>
      <c r="K3" s="2"/>
      <c r="L3" s="2"/>
      <c r="M3" s="2"/>
      <c r="N3" s="2"/>
      <c r="O3" s="2"/>
      <c r="P3" s="2"/>
      <c r="Q3" s="2"/>
      <c r="R3" s="2"/>
      <c r="S3" s="2"/>
    </row>
    <row r="4" spans="1:19" customFormat="1" ht="12.6" customHeight="1">
      <c r="A4" s="2"/>
      <c r="B4" s="120"/>
      <c r="C4" s="120"/>
      <c r="D4" s="120"/>
      <c r="E4" s="120"/>
      <c r="F4" s="120"/>
      <c r="G4" s="120"/>
      <c r="H4" s="120"/>
      <c r="I4" s="120"/>
      <c r="J4" s="120"/>
      <c r="K4" s="120"/>
      <c r="L4" s="120"/>
      <c r="M4" s="120"/>
      <c r="N4" s="120"/>
      <c r="O4" s="2"/>
      <c r="P4" s="2"/>
      <c r="Q4" s="2"/>
      <c r="R4" s="2"/>
      <c r="S4" s="2"/>
    </row>
    <row r="5" spans="1:19" ht="12.6" customHeight="1">
      <c r="A5" s="25"/>
      <c r="B5" s="25"/>
      <c r="C5" s="25"/>
      <c r="D5" s="25"/>
      <c r="E5" s="25"/>
      <c r="F5" s="25"/>
      <c r="G5" s="25"/>
      <c r="H5" s="25"/>
      <c r="I5" s="25"/>
      <c r="J5" s="25"/>
      <c r="K5" s="25"/>
      <c r="L5" s="25"/>
      <c r="M5" s="25"/>
      <c r="N5" s="25"/>
      <c r="O5" s="25"/>
      <c r="P5" s="25"/>
      <c r="Q5" s="25"/>
      <c r="R5" s="25"/>
    </row>
    <row r="6" spans="1:19" s="179" customFormat="1" ht="22.5" customHeight="1">
      <c r="A6" s="170"/>
      <c r="B6" s="308" t="s">
        <v>266</v>
      </c>
      <c r="C6" s="308"/>
      <c r="D6" s="308"/>
      <c r="E6" s="308"/>
      <c r="F6" s="308"/>
      <c r="G6" s="308"/>
      <c r="H6" s="308"/>
      <c r="I6" s="308"/>
      <c r="J6" s="308"/>
      <c r="K6" s="308"/>
      <c r="L6" s="308"/>
      <c r="M6" s="308"/>
      <c r="N6" s="308"/>
      <c r="O6" s="308"/>
      <c r="P6" s="308"/>
      <c r="Q6" s="308"/>
      <c r="R6" s="308"/>
      <c r="S6" s="171"/>
    </row>
    <row r="7" spans="1:19" customFormat="1" ht="12.6" customHeight="1">
      <c r="A7" s="2"/>
      <c r="B7" s="142"/>
      <c r="C7" s="142"/>
      <c r="D7" s="142"/>
      <c r="E7" s="142"/>
      <c r="F7" s="142"/>
      <c r="G7" s="142"/>
      <c r="H7" s="142"/>
      <c r="I7" s="142"/>
      <c r="J7" s="142"/>
      <c r="K7" s="142"/>
      <c r="L7" s="142"/>
      <c r="M7" s="142"/>
      <c r="N7" s="142"/>
      <c r="O7" s="143"/>
      <c r="P7" s="143"/>
      <c r="Q7" s="143"/>
      <c r="R7" s="143"/>
      <c r="S7" s="2"/>
    </row>
    <row r="8" spans="1:19" s="115" customFormat="1" ht="39.950000000000003" customHeight="1">
      <c r="A8" s="119"/>
      <c r="B8" s="307" t="s">
        <v>340</v>
      </c>
      <c r="C8" s="307"/>
      <c r="D8" s="307"/>
      <c r="E8" s="307"/>
      <c r="F8" s="307"/>
      <c r="G8" s="307"/>
      <c r="H8" s="307"/>
      <c r="I8" s="307"/>
      <c r="J8" s="307"/>
      <c r="K8" s="307"/>
      <c r="L8" s="307"/>
      <c r="M8" s="307"/>
      <c r="N8" s="307"/>
      <c r="O8" s="119"/>
      <c r="P8" s="119"/>
      <c r="Q8" s="119"/>
      <c r="R8" s="119"/>
      <c r="S8" s="119"/>
    </row>
    <row r="9" spans="1:19" s="24" customFormat="1" ht="12.6" customHeight="1">
      <c r="A9" s="25"/>
      <c r="B9" s="25"/>
      <c r="C9" s="25"/>
      <c r="D9" s="25"/>
      <c r="E9" s="25"/>
      <c r="F9" s="25"/>
      <c r="G9" s="25"/>
      <c r="H9" s="25"/>
      <c r="I9" s="25"/>
      <c r="J9" s="25"/>
      <c r="K9" s="25"/>
      <c r="L9" s="25"/>
      <c r="M9" s="25"/>
      <c r="N9" s="25"/>
      <c r="O9" s="25"/>
      <c r="P9" s="25"/>
      <c r="Q9" s="25"/>
      <c r="R9" s="25"/>
      <c r="S9" s="23"/>
    </row>
    <row r="10" spans="1:19" ht="63" customHeight="1">
      <c r="A10" s="25"/>
      <c r="B10" s="25"/>
      <c r="C10" s="261" t="s">
        <v>265</v>
      </c>
      <c r="D10" s="261"/>
      <c r="E10" s="261"/>
      <c r="F10" s="261"/>
      <c r="G10" s="261"/>
      <c r="H10" s="261"/>
      <c r="I10" s="261"/>
      <c r="J10" s="261"/>
      <c r="K10" s="261"/>
      <c r="L10" s="261"/>
      <c r="M10" s="261"/>
      <c r="N10" s="261"/>
      <c r="O10" s="261"/>
      <c r="P10" s="261"/>
      <c r="Q10" s="261"/>
      <c r="R10" s="261"/>
    </row>
    <row r="11" spans="1:19" ht="42.6" customHeight="1">
      <c r="A11" s="25"/>
      <c r="B11" s="25"/>
      <c r="C11" s="312" t="s">
        <v>15</v>
      </c>
      <c r="D11" s="312"/>
      <c r="E11" s="312"/>
      <c r="F11" s="290" t="s">
        <v>16</v>
      </c>
      <c r="G11" s="291"/>
      <c r="H11" s="291"/>
      <c r="I11" s="228" t="s">
        <v>17</v>
      </c>
      <c r="J11" s="230" t="s">
        <v>18</v>
      </c>
      <c r="K11" s="145" t="s">
        <v>19</v>
      </c>
      <c r="L11" s="290" t="s">
        <v>20</v>
      </c>
      <c r="M11" s="291"/>
      <c r="N11" s="291"/>
      <c r="O11" s="291"/>
      <c r="P11" s="291"/>
      <c r="Q11" s="291"/>
      <c r="R11" s="291"/>
    </row>
    <row r="12" spans="1:19" ht="12.6" customHeight="1">
      <c r="A12" s="25"/>
      <c r="B12" s="25"/>
      <c r="C12" s="148"/>
      <c r="D12" s="148"/>
      <c r="E12" s="148"/>
      <c r="F12" s="227"/>
      <c r="G12" s="146"/>
      <c r="H12" s="146"/>
      <c r="I12" s="229"/>
      <c r="J12" s="229"/>
      <c r="K12" s="229"/>
      <c r="L12" s="231"/>
      <c r="M12" s="147"/>
      <c r="N12" s="147"/>
      <c r="O12" s="147"/>
      <c r="P12" s="147"/>
      <c r="Q12" s="147"/>
      <c r="R12" s="147"/>
    </row>
    <row r="13" spans="1:19" ht="43.35" customHeight="1">
      <c r="A13" s="25"/>
      <c r="B13" s="25"/>
      <c r="C13" s="309" t="s">
        <v>302</v>
      </c>
      <c r="D13" s="309"/>
      <c r="E13" s="310"/>
      <c r="F13" s="313" t="s">
        <v>21</v>
      </c>
      <c r="G13" s="304"/>
      <c r="H13" s="314"/>
      <c r="I13" s="222" t="s">
        <v>22</v>
      </c>
      <c r="J13" s="217"/>
      <c r="K13" s="217"/>
      <c r="L13" s="294" t="s">
        <v>353</v>
      </c>
      <c r="M13" s="295"/>
      <c r="N13" s="295"/>
      <c r="O13" s="295"/>
      <c r="P13" s="295"/>
      <c r="Q13" s="295"/>
      <c r="R13" s="295"/>
    </row>
    <row r="14" spans="1:19" ht="56.25" customHeight="1">
      <c r="A14" s="25"/>
      <c r="B14" s="25"/>
      <c r="C14" s="302" t="s">
        <v>303</v>
      </c>
      <c r="D14" s="302"/>
      <c r="E14" s="303"/>
      <c r="F14" s="304" t="s">
        <v>23</v>
      </c>
      <c r="G14" s="304"/>
      <c r="H14" s="304"/>
      <c r="I14" s="217"/>
      <c r="J14" s="223" t="s">
        <v>22</v>
      </c>
      <c r="K14" s="224"/>
      <c r="L14" s="294" t="s">
        <v>352</v>
      </c>
      <c r="M14" s="295"/>
      <c r="N14" s="295"/>
      <c r="O14" s="295"/>
      <c r="P14" s="295"/>
      <c r="Q14" s="295"/>
      <c r="R14" s="295"/>
    </row>
    <row r="15" spans="1:19" ht="43.35" customHeight="1">
      <c r="A15" s="25"/>
      <c r="B15" s="25"/>
      <c r="C15" s="302" t="s">
        <v>304</v>
      </c>
      <c r="D15" s="302"/>
      <c r="E15" s="303"/>
      <c r="F15" s="313" t="s">
        <v>24</v>
      </c>
      <c r="G15" s="304"/>
      <c r="H15" s="314"/>
      <c r="I15" s="220"/>
      <c r="J15" s="220"/>
      <c r="K15" s="219" t="s">
        <v>22</v>
      </c>
      <c r="L15" s="315" t="s">
        <v>351</v>
      </c>
      <c r="M15" s="316"/>
      <c r="N15" s="316"/>
      <c r="O15" s="316"/>
      <c r="P15" s="316"/>
      <c r="Q15" s="316"/>
      <c r="R15" s="316"/>
    </row>
    <row r="16" spans="1:19" ht="56.25" customHeight="1">
      <c r="A16" s="25"/>
      <c r="B16" s="25"/>
      <c r="C16" s="271" t="s">
        <v>305</v>
      </c>
      <c r="D16" s="271"/>
      <c r="E16" s="311"/>
      <c r="F16" s="298" t="s">
        <v>25</v>
      </c>
      <c r="G16" s="298"/>
      <c r="H16" s="299"/>
      <c r="I16" s="216"/>
      <c r="J16" s="214" t="s">
        <v>22</v>
      </c>
      <c r="K16" s="226"/>
      <c r="L16" s="296" t="s">
        <v>264</v>
      </c>
      <c r="M16" s="295"/>
      <c r="N16" s="295"/>
      <c r="O16" s="295"/>
      <c r="P16" s="295"/>
      <c r="Q16" s="295"/>
      <c r="R16" s="295"/>
    </row>
    <row r="17" spans="1:19" ht="99" customHeight="1">
      <c r="A17" s="25"/>
      <c r="B17" s="25"/>
      <c r="C17" s="305" t="s">
        <v>306</v>
      </c>
      <c r="D17" s="305"/>
      <c r="E17" s="306"/>
      <c r="F17" s="313" t="s">
        <v>263</v>
      </c>
      <c r="G17" s="304"/>
      <c r="H17" s="314"/>
      <c r="I17" s="218"/>
      <c r="J17" s="214" t="s">
        <v>22</v>
      </c>
      <c r="K17" s="209"/>
      <c r="L17" s="292" t="s">
        <v>307</v>
      </c>
      <c r="M17" s="293"/>
      <c r="N17" s="293"/>
      <c r="O17" s="293"/>
      <c r="P17" s="293"/>
      <c r="Q17" s="293"/>
      <c r="R17" s="293"/>
    </row>
    <row r="18" spans="1:19" ht="69.75" customHeight="1">
      <c r="A18" s="25"/>
      <c r="B18" s="25"/>
      <c r="C18" s="312" t="s">
        <v>308</v>
      </c>
      <c r="D18" s="312"/>
      <c r="E18" s="312"/>
      <c r="F18" s="297" t="s">
        <v>26</v>
      </c>
      <c r="G18" s="298"/>
      <c r="H18" s="299"/>
      <c r="I18" s="225"/>
      <c r="J18" s="221"/>
      <c r="K18" s="219" t="s">
        <v>22</v>
      </c>
      <c r="L18" s="300" t="s">
        <v>346</v>
      </c>
      <c r="M18" s="301"/>
      <c r="N18" s="301"/>
      <c r="O18" s="301"/>
      <c r="P18" s="301"/>
      <c r="Q18" s="301"/>
      <c r="R18" s="301"/>
    </row>
    <row r="19" spans="1:19" ht="12.6" customHeight="1">
      <c r="A19" s="25"/>
      <c r="B19" s="25"/>
      <c r="C19" s="32"/>
      <c r="D19" s="32"/>
      <c r="E19" s="32"/>
      <c r="F19" s="32"/>
      <c r="G19" s="32"/>
      <c r="H19" s="32"/>
      <c r="I19" s="32"/>
      <c r="J19" s="33"/>
      <c r="K19" s="33"/>
    </row>
    <row r="20" spans="1:19" customFormat="1" ht="12.6" customHeight="1">
      <c r="A20" s="2"/>
      <c r="B20" s="142"/>
      <c r="C20" s="142"/>
      <c r="D20" s="142"/>
      <c r="E20" s="142"/>
      <c r="F20" s="142"/>
      <c r="G20" s="142"/>
      <c r="H20" s="142"/>
      <c r="I20" s="142"/>
      <c r="J20" s="142"/>
      <c r="K20" s="142"/>
      <c r="L20" s="142"/>
      <c r="M20" s="142"/>
      <c r="N20" s="142"/>
      <c r="O20" s="143"/>
      <c r="P20" s="143"/>
      <c r="Q20" s="143"/>
      <c r="R20" s="143"/>
      <c r="S20" s="2"/>
    </row>
    <row r="21" spans="1:19" s="115" customFormat="1" ht="39.950000000000003" customHeight="1">
      <c r="A21" s="119"/>
      <c r="B21" s="307" t="s">
        <v>341</v>
      </c>
      <c r="C21" s="307"/>
      <c r="D21" s="307"/>
      <c r="E21" s="307"/>
      <c r="F21" s="307"/>
      <c r="G21" s="307"/>
      <c r="H21" s="307"/>
      <c r="I21" s="307"/>
      <c r="J21" s="307"/>
      <c r="K21" s="307"/>
      <c r="L21" s="307"/>
      <c r="M21" s="307"/>
      <c r="N21" s="307"/>
      <c r="O21" s="119"/>
      <c r="P21" s="119"/>
      <c r="Q21" s="119"/>
      <c r="R21" s="119"/>
      <c r="S21" s="119"/>
    </row>
    <row r="22" spans="1:19" s="24" customFormat="1" ht="12.6" customHeight="1">
      <c r="A22" s="25"/>
      <c r="B22" s="25"/>
      <c r="C22" s="25"/>
      <c r="D22" s="25"/>
      <c r="E22" s="25"/>
      <c r="F22" s="25"/>
      <c r="G22" s="25"/>
      <c r="H22" s="25"/>
      <c r="I22" s="25"/>
      <c r="J22" s="25"/>
      <c r="K22" s="25"/>
      <c r="L22" s="25"/>
      <c r="M22" s="25"/>
      <c r="N22" s="25"/>
      <c r="O22" s="25"/>
      <c r="P22" s="25"/>
      <c r="Q22" s="25"/>
      <c r="R22" s="25"/>
      <c r="S22" s="23"/>
    </row>
    <row r="23" spans="1:19" ht="46.35" customHeight="1">
      <c r="A23" s="25"/>
      <c r="B23" s="25"/>
      <c r="C23" s="261" t="s">
        <v>282</v>
      </c>
      <c r="D23" s="261"/>
      <c r="E23" s="261"/>
      <c r="F23" s="261"/>
      <c r="G23" s="261"/>
      <c r="H23" s="261"/>
      <c r="I23" s="261"/>
      <c r="J23" s="261"/>
      <c r="K23" s="261"/>
      <c r="L23" s="261"/>
      <c r="M23" s="261"/>
      <c r="N23" s="261"/>
      <c r="O23" s="261"/>
      <c r="P23" s="261"/>
      <c r="Q23" s="261"/>
      <c r="R23" s="261"/>
    </row>
    <row r="24" spans="1:19"/>
    <row r="25" spans="1:19"/>
    <row r="26" spans="1:19"/>
    <row r="27" spans="1:19"/>
    <row r="28" spans="1:19"/>
    <row r="29" spans="1:19"/>
    <row r="30" spans="1:19"/>
    <row r="31" spans="1:19"/>
    <row r="32" spans="1:19"/>
    <row r="33"/>
    <row r="34"/>
    <row r="35"/>
    <row r="36"/>
    <row r="37"/>
    <row r="38"/>
    <row r="39"/>
    <row r="40"/>
    <row r="41"/>
    <row r="42"/>
  </sheetData>
  <mergeCells count="26">
    <mergeCell ref="B8:N8"/>
    <mergeCell ref="B21:N21"/>
    <mergeCell ref="B6:R6"/>
    <mergeCell ref="C13:E13"/>
    <mergeCell ref="C15:E15"/>
    <mergeCell ref="C16:E16"/>
    <mergeCell ref="C18:E18"/>
    <mergeCell ref="F15:H15"/>
    <mergeCell ref="F13:H13"/>
    <mergeCell ref="F16:H16"/>
    <mergeCell ref="L11:R11"/>
    <mergeCell ref="L15:R15"/>
    <mergeCell ref="L13:R13"/>
    <mergeCell ref="F17:H17"/>
    <mergeCell ref="C10:R10"/>
    <mergeCell ref="C11:E11"/>
    <mergeCell ref="F11:H11"/>
    <mergeCell ref="L17:R17"/>
    <mergeCell ref="L14:R14"/>
    <mergeCell ref="C23:R23"/>
    <mergeCell ref="L16:R16"/>
    <mergeCell ref="F18:H18"/>
    <mergeCell ref="L18:R18"/>
    <mergeCell ref="C14:E14"/>
    <mergeCell ref="F14:H14"/>
    <mergeCell ref="C17:E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C2E11-C99C-4269-87EF-6617FE1F9798}">
  <sheetPr>
    <tabColor theme="3" tint="0.89999084444715716"/>
  </sheetPr>
  <dimension ref="A1:DH88"/>
  <sheetViews>
    <sheetView zoomScale="80" zoomScaleNormal="80" workbookViewId="0">
      <selection activeCell="B8" sqref="B8:N8"/>
    </sheetView>
  </sheetViews>
  <sheetFormatPr defaultColWidth="0" defaultRowHeight="18" zeroHeight="1"/>
  <cols>
    <col min="1" max="1" width="2.875" style="25" customWidth="1"/>
    <col min="2" max="2" width="8.625" style="25" customWidth="1"/>
    <col min="3" max="3" width="53.375" style="25" customWidth="1"/>
    <col min="4" max="4" width="3.625" style="25" customWidth="1"/>
    <col min="5" max="5" width="54.625" style="25" customWidth="1"/>
    <col min="6" max="6" width="3.625" style="25" customWidth="1"/>
    <col min="7" max="11" width="22.125" style="25" customWidth="1"/>
    <col min="12" max="21" width="22.625" style="25" customWidth="1"/>
    <col min="22" max="22" width="3.5" style="25" customWidth="1"/>
    <col min="23" max="27" width="8" style="25" customWidth="1"/>
    <col min="28" max="112" width="0" style="25" hidden="1" customWidth="1"/>
    <col min="113" max="16384" width="8" style="25" hidden="1"/>
  </cols>
  <sheetData>
    <row r="1" spans="1:22" s="23" customFormat="1" ht="12.6" customHeight="1"/>
    <row r="2" spans="1:22" s="2" customFormat="1" ht="59.25" customHeight="1">
      <c r="B2" s="114"/>
      <c r="C2" s="117"/>
      <c r="D2" s="117"/>
      <c r="E2" s="117"/>
      <c r="F2" s="117"/>
      <c r="G2" s="117"/>
      <c r="H2" s="117"/>
      <c r="I2" s="117"/>
      <c r="J2" s="117"/>
      <c r="K2" s="117"/>
      <c r="L2" s="117"/>
      <c r="M2" s="117"/>
      <c r="N2" s="117"/>
    </row>
    <row r="3" spans="1:22" s="2" customFormat="1" ht="12" hidden="1" customHeight="1"/>
    <row r="4" spans="1:22" s="2" customFormat="1" ht="12.6" customHeight="1">
      <c r="B4" s="120"/>
      <c r="C4" s="120"/>
      <c r="D4" s="120"/>
      <c r="E4" s="120"/>
      <c r="F4" s="120"/>
      <c r="G4" s="120"/>
      <c r="H4" s="120"/>
      <c r="I4" s="120"/>
      <c r="J4" s="120"/>
      <c r="K4" s="120"/>
      <c r="L4" s="120"/>
      <c r="M4" s="120"/>
      <c r="N4" s="120"/>
    </row>
    <row r="5" spans="1:22" s="23" customFormat="1" ht="12.6" customHeight="1">
      <c r="A5" s="25"/>
      <c r="B5" s="25"/>
      <c r="C5" s="25"/>
      <c r="D5" s="25"/>
      <c r="E5" s="25"/>
      <c r="F5" s="25"/>
      <c r="G5" s="25"/>
      <c r="H5" s="25"/>
      <c r="I5" s="25"/>
      <c r="J5" s="25"/>
      <c r="K5" s="25"/>
      <c r="L5" s="25"/>
      <c r="M5" s="25"/>
      <c r="N5" s="25"/>
      <c r="O5" s="25"/>
      <c r="P5" s="25"/>
      <c r="Q5" s="25"/>
      <c r="R5" s="25"/>
      <c r="S5" s="25"/>
      <c r="T5" s="25"/>
      <c r="U5" s="25"/>
      <c r="V5" s="25"/>
    </row>
    <row r="6" spans="1:22" s="171" customFormat="1" ht="32.25" customHeight="1">
      <c r="A6" s="170"/>
      <c r="B6" s="318" t="s">
        <v>347</v>
      </c>
      <c r="C6" s="319"/>
      <c r="D6" s="319"/>
      <c r="E6" s="319"/>
      <c r="F6" s="319"/>
      <c r="G6" s="319"/>
      <c r="H6" s="319"/>
      <c r="I6" s="319"/>
      <c r="J6" s="319"/>
      <c r="K6" s="163"/>
      <c r="L6" s="163"/>
      <c r="M6" s="163"/>
      <c r="N6" s="163"/>
      <c r="O6" s="163"/>
      <c r="P6" s="163"/>
      <c r="Q6" s="163"/>
      <c r="R6" s="163"/>
      <c r="S6" s="163"/>
      <c r="T6" s="163"/>
      <c r="U6" s="163"/>
      <c r="V6" s="163"/>
    </row>
    <row r="7" spans="1:22" s="2" customFormat="1" ht="12.6" customHeight="1">
      <c r="B7" s="142"/>
      <c r="C7" s="142"/>
      <c r="D7" s="142"/>
      <c r="E7" s="142"/>
      <c r="F7" s="142"/>
      <c r="G7" s="142"/>
      <c r="H7" s="142"/>
      <c r="I7" s="142"/>
      <c r="J7" s="142"/>
      <c r="K7" s="142"/>
      <c r="L7" s="142"/>
      <c r="M7" s="142"/>
      <c r="N7" s="142"/>
      <c r="O7" s="143"/>
      <c r="P7" s="143"/>
    </row>
    <row r="8" spans="1:22" s="119" customFormat="1" ht="39.950000000000003" customHeight="1">
      <c r="B8" s="307" t="s">
        <v>342</v>
      </c>
      <c r="C8" s="307"/>
      <c r="D8" s="307"/>
      <c r="E8" s="307"/>
      <c r="F8" s="307"/>
      <c r="G8" s="307"/>
      <c r="H8" s="307"/>
      <c r="I8" s="307"/>
      <c r="J8" s="307"/>
      <c r="K8" s="307"/>
      <c r="L8" s="307"/>
      <c r="M8" s="307"/>
      <c r="N8" s="307"/>
    </row>
    <row r="9" spans="1:22">
      <c r="B9" s="71"/>
      <c r="C9" s="72"/>
      <c r="E9" s="32"/>
      <c r="F9" s="32"/>
      <c r="G9" s="32"/>
      <c r="H9" s="32"/>
      <c r="I9" s="32"/>
      <c r="J9" s="32"/>
      <c r="K9" s="32"/>
    </row>
    <row r="10" spans="1:22" s="163" customFormat="1" ht="22.5" customHeight="1">
      <c r="B10" s="152"/>
      <c r="C10" s="163" t="s">
        <v>27</v>
      </c>
      <c r="E10" s="155" t="s">
        <v>239</v>
      </c>
      <c r="G10" s="249" t="s">
        <v>363</v>
      </c>
      <c r="I10" s="33"/>
    </row>
    <row r="11" spans="1:22" s="163" customFormat="1" ht="12.6" customHeight="1">
      <c r="B11" s="152"/>
      <c r="C11" s="153"/>
      <c r="E11" s="172"/>
      <c r="H11" s="80"/>
      <c r="I11" s="33"/>
    </row>
    <row r="12" spans="1:22" s="163" customFormat="1" ht="22.5" customHeight="1">
      <c r="C12" s="163" t="s">
        <v>207</v>
      </c>
      <c r="E12" s="155" t="s">
        <v>240</v>
      </c>
      <c r="G12" s="249" t="s">
        <v>354</v>
      </c>
      <c r="H12" s="173"/>
      <c r="I12" s="33"/>
    </row>
    <row r="13" spans="1:22" ht="12.6" customHeight="1"/>
    <row r="14" spans="1:22" s="119" customFormat="1" ht="39.950000000000003" customHeight="1">
      <c r="B14" s="317" t="s">
        <v>343</v>
      </c>
      <c r="C14" s="317"/>
      <c r="D14" s="317"/>
      <c r="E14" s="317"/>
      <c r="F14" s="317"/>
      <c r="G14" s="317"/>
      <c r="H14" s="317"/>
      <c r="I14" s="317"/>
      <c r="J14" s="317"/>
      <c r="K14" s="317"/>
      <c r="L14" s="317"/>
      <c r="M14" s="317"/>
      <c r="N14" s="317"/>
      <c r="O14" s="149"/>
      <c r="P14" s="149"/>
    </row>
    <row r="15" spans="1:22" ht="12.6" customHeight="1">
      <c r="A15" s="32"/>
      <c r="B15" s="32"/>
      <c r="C15" s="32"/>
      <c r="D15" s="32"/>
      <c r="E15" s="32"/>
      <c r="F15" s="32"/>
      <c r="G15" s="32"/>
      <c r="H15" s="32"/>
      <c r="I15" s="32"/>
      <c r="J15" s="32"/>
      <c r="K15" s="32"/>
      <c r="L15" s="32"/>
      <c r="M15" s="32"/>
      <c r="N15" s="32"/>
      <c r="O15" s="32"/>
      <c r="P15" s="32"/>
      <c r="Q15" s="32"/>
      <c r="R15" s="32"/>
      <c r="S15" s="32"/>
      <c r="T15" s="32"/>
      <c r="U15" s="32"/>
    </row>
    <row r="16" spans="1:22" s="163" customFormat="1" ht="22.5" customHeight="1">
      <c r="C16" s="150" t="s">
        <v>119</v>
      </c>
      <c r="E16" s="151" t="s">
        <v>32</v>
      </c>
      <c r="G16" s="151" t="s">
        <v>33</v>
      </c>
    </row>
    <row r="17" spans="1:21" ht="12.6" customHeight="1">
      <c r="A17" s="32"/>
      <c r="B17" s="32"/>
      <c r="C17" s="32"/>
      <c r="D17" s="32"/>
      <c r="E17" s="32"/>
      <c r="F17" s="32"/>
      <c r="G17" s="32"/>
      <c r="H17" s="32"/>
      <c r="I17" s="32"/>
      <c r="J17" s="32"/>
      <c r="K17" s="32"/>
      <c r="L17" s="32"/>
      <c r="M17" s="32"/>
      <c r="N17" s="32"/>
      <c r="O17" s="32"/>
      <c r="P17" s="32"/>
      <c r="Q17" s="32"/>
      <c r="R17" s="32"/>
      <c r="S17" s="32"/>
      <c r="T17" s="32"/>
      <c r="U17" s="32"/>
    </row>
    <row r="18" spans="1:21" s="163" customFormat="1" ht="22.5" customHeight="1">
      <c r="B18" s="152" t="s">
        <v>34</v>
      </c>
      <c r="C18" s="153" t="s">
        <v>275</v>
      </c>
      <c r="D18" s="153"/>
      <c r="E18" s="153"/>
      <c r="F18" s="153"/>
    </row>
    <row r="19" spans="1:21" ht="12.6" customHeight="1">
      <c r="A19" s="32"/>
      <c r="B19" s="32"/>
      <c r="C19" s="32"/>
      <c r="D19" s="32"/>
      <c r="E19" s="63"/>
      <c r="F19" s="32"/>
      <c r="G19" s="32"/>
      <c r="H19" s="32"/>
      <c r="I19" s="32"/>
      <c r="J19" s="32"/>
      <c r="K19" s="32"/>
      <c r="L19" s="32"/>
      <c r="M19" s="32"/>
      <c r="N19" s="32"/>
      <c r="O19" s="32"/>
      <c r="P19" s="32"/>
      <c r="Q19" s="32"/>
      <c r="R19" s="32"/>
      <c r="S19" s="32"/>
      <c r="T19" s="32"/>
      <c r="U19" s="32"/>
    </row>
    <row r="20" spans="1:21" s="163" customFormat="1" ht="22.5" customHeight="1">
      <c r="C20" s="174" t="s">
        <v>267</v>
      </c>
      <c r="E20" s="156" t="s">
        <v>29</v>
      </c>
      <c r="G20" s="250">
        <v>45839</v>
      </c>
    </row>
    <row r="21" spans="1:21" ht="12.6" customHeight="1">
      <c r="A21" s="32"/>
      <c r="B21" s="32"/>
      <c r="C21" s="32"/>
      <c r="D21" s="32"/>
      <c r="E21" s="63"/>
      <c r="F21" s="32"/>
      <c r="G21" s="32"/>
      <c r="H21" s="32"/>
      <c r="I21" s="32"/>
      <c r="J21" s="32"/>
      <c r="K21" s="32"/>
      <c r="L21" s="32"/>
      <c r="M21" s="32"/>
      <c r="N21" s="32"/>
      <c r="O21" s="32"/>
      <c r="P21" s="32"/>
      <c r="Q21" s="32"/>
      <c r="R21" s="32"/>
      <c r="S21" s="32"/>
      <c r="T21" s="32"/>
      <c r="U21" s="32"/>
    </row>
    <row r="22" spans="1:21" s="163" customFormat="1" ht="22.5" customHeight="1">
      <c r="C22" s="175" t="s">
        <v>268</v>
      </c>
      <c r="E22" s="156" t="s">
        <v>35</v>
      </c>
      <c r="G22" s="176" cm="1">
        <f t="array" ref="G22">MIN(IF(('Option-specific inputs'!G16:K16 + 'Option-specific inputs'!G65:K65 - 1) &gt; 0, 'Option-specific inputs'!G16:K16 + 'Option-specific inputs'!G65:K65 - 1))</f>
        <v>0</v>
      </c>
    </row>
    <row r="23" spans="1:21" ht="12.6" customHeight="1">
      <c r="A23" s="32"/>
      <c r="B23" s="65"/>
      <c r="C23" s="32"/>
      <c r="D23" s="32"/>
      <c r="E23" s="63"/>
      <c r="F23" s="32"/>
      <c r="G23" s="32"/>
      <c r="H23" s="32"/>
      <c r="I23" s="32"/>
      <c r="J23" s="32"/>
      <c r="K23" s="32"/>
      <c r="L23" s="32"/>
      <c r="M23" s="32"/>
      <c r="N23" s="32"/>
      <c r="O23" s="32"/>
      <c r="P23" s="32"/>
      <c r="Q23" s="32"/>
      <c r="R23" s="32"/>
      <c r="S23" s="32"/>
      <c r="T23" s="32"/>
      <c r="U23" s="32"/>
    </row>
    <row r="24" spans="1:21" s="163" customFormat="1" ht="22.5" customHeight="1">
      <c r="B24" s="152" t="s">
        <v>36</v>
      </c>
      <c r="C24" s="153" t="s">
        <v>175</v>
      </c>
      <c r="E24" s="154"/>
    </row>
    <row r="25" spans="1:21" ht="12.6" customHeight="1">
      <c r="A25" s="32"/>
      <c r="B25" s="65"/>
      <c r="C25" s="32"/>
      <c r="D25" s="32"/>
      <c r="E25" s="63"/>
      <c r="F25" s="32"/>
      <c r="G25" s="32"/>
      <c r="H25" s="32"/>
      <c r="I25" s="32"/>
      <c r="J25" s="32"/>
      <c r="K25" s="32"/>
      <c r="L25" s="32"/>
      <c r="M25" s="32"/>
      <c r="N25" s="32"/>
      <c r="O25" s="32"/>
      <c r="P25" s="32"/>
      <c r="Q25" s="32"/>
      <c r="R25" s="32"/>
      <c r="S25" s="32"/>
      <c r="T25" s="32"/>
      <c r="U25" s="32"/>
    </row>
    <row r="26" spans="1:21" ht="22.5" customHeight="1">
      <c r="B26" s="157"/>
      <c r="C26" s="25" t="s">
        <v>178</v>
      </c>
      <c r="E26" s="156" t="s">
        <v>309</v>
      </c>
      <c r="G26" s="251">
        <v>45839</v>
      </c>
      <c r="H26" s="251">
        <f>DATE(YEAR(G26)+1,MONTH(G26),DAY(G26))</f>
        <v>46204</v>
      </c>
      <c r="I26" s="251">
        <f>DATE(YEAR(H26)+1,MONTH(H26),DAY(H26))</f>
        <v>46569</v>
      </c>
      <c r="J26" s="252" t="s">
        <v>37</v>
      </c>
    </row>
    <row r="27" spans="1:21" ht="22.5" customHeight="1">
      <c r="B27" s="157"/>
      <c r="C27" s="25" t="s">
        <v>38</v>
      </c>
      <c r="E27" s="156" t="s">
        <v>30</v>
      </c>
      <c r="G27" s="253">
        <v>0.03</v>
      </c>
      <c r="H27" s="253">
        <v>2.5000000000000001E-2</v>
      </c>
      <c r="I27" s="253">
        <v>2.5000000000000001E-2</v>
      </c>
      <c r="J27" s="253">
        <v>2.5000000000000001E-2</v>
      </c>
    </row>
    <row r="28" spans="1:21" ht="12.6" customHeight="1">
      <c r="A28" s="32"/>
      <c r="B28" s="65"/>
      <c r="C28" s="32"/>
      <c r="D28" s="32"/>
      <c r="E28" s="63"/>
      <c r="F28" s="32"/>
      <c r="G28" s="32"/>
      <c r="H28" s="32"/>
      <c r="I28" s="32"/>
      <c r="J28" s="32"/>
      <c r="K28" s="32"/>
      <c r="L28" s="32"/>
      <c r="M28" s="32"/>
      <c r="N28" s="32"/>
      <c r="O28" s="32"/>
      <c r="P28" s="32"/>
      <c r="Q28" s="32"/>
      <c r="R28" s="32"/>
      <c r="S28" s="32"/>
      <c r="T28" s="32"/>
      <c r="U28" s="32"/>
    </row>
    <row r="29" spans="1:21" s="163" customFormat="1" ht="22.5" customHeight="1">
      <c r="C29" s="163" t="s">
        <v>177</v>
      </c>
      <c r="E29" s="156" t="s">
        <v>30</v>
      </c>
      <c r="G29" s="253">
        <v>6.8000000000000005E-2</v>
      </c>
      <c r="H29" s="177" t="s">
        <v>205</v>
      </c>
    </row>
    <row r="30" spans="1:21" ht="12.6" customHeight="1">
      <c r="A30" s="32"/>
      <c r="B30" s="32"/>
      <c r="C30" s="46"/>
      <c r="D30" s="46"/>
      <c r="E30" s="63"/>
      <c r="F30" s="46"/>
      <c r="G30" s="66"/>
      <c r="H30" s="32"/>
      <c r="I30" s="32"/>
      <c r="J30" s="32"/>
      <c r="K30" s="32"/>
      <c r="L30" s="32"/>
      <c r="M30" s="32"/>
      <c r="N30" s="32"/>
      <c r="O30" s="32"/>
      <c r="P30" s="32"/>
      <c r="Q30" s="32"/>
      <c r="R30" s="32"/>
      <c r="S30" s="32"/>
      <c r="T30" s="32"/>
      <c r="U30" s="32"/>
    </row>
    <row r="31" spans="1:21" s="163" customFormat="1" ht="22.5" customHeight="1">
      <c r="B31" s="152" t="s">
        <v>39</v>
      </c>
      <c r="C31" s="153" t="s">
        <v>40</v>
      </c>
      <c r="D31" s="178"/>
      <c r="E31" s="154"/>
      <c r="F31" s="178"/>
      <c r="G31" s="158"/>
    </row>
    <row r="32" spans="1:21" ht="12.6" customHeight="1">
      <c r="A32" s="32"/>
      <c r="B32" s="32"/>
      <c r="C32" s="46"/>
      <c r="D32" s="46"/>
      <c r="E32" s="63"/>
      <c r="F32" s="46"/>
      <c r="G32" s="66"/>
      <c r="H32" s="32"/>
      <c r="I32" s="32"/>
      <c r="J32" s="32"/>
      <c r="K32" s="32"/>
      <c r="L32" s="32"/>
      <c r="M32" s="32"/>
      <c r="N32" s="32"/>
      <c r="O32" s="32"/>
      <c r="P32" s="32"/>
      <c r="Q32" s="32"/>
      <c r="R32" s="32"/>
      <c r="S32" s="32"/>
      <c r="T32" s="32"/>
      <c r="U32" s="32"/>
    </row>
    <row r="33" spans="1:21" s="163" customFormat="1" ht="22.5" customHeight="1">
      <c r="C33" s="163" t="s">
        <v>41</v>
      </c>
      <c r="E33" s="156" t="s">
        <v>42</v>
      </c>
      <c r="G33" s="254">
        <v>0.73</v>
      </c>
      <c r="H33" s="177" t="s">
        <v>310</v>
      </c>
    </row>
    <row r="34" spans="1:21" ht="12.6" customHeight="1">
      <c r="A34" s="32"/>
      <c r="B34" s="32"/>
      <c r="C34" s="46"/>
      <c r="D34" s="46"/>
      <c r="E34" s="63"/>
      <c r="F34" s="46"/>
      <c r="G34" s="67"/>
      <c r="H34" s="32"/>
      <c r="I34" s="32"/>
      <c r="J34" s="32"/>
      <c r="K34" s="32"/>
      <c r="L34" s="32"/>
      <c r="M34" s="32"/>
      <c r="N34" s="32"/>
      <c r="O34" s="32"/>
      <c r="P34" s="32"/>
      <c r="Q34" s="32"/>
      <c r="R34" s="32"/>
      <c r="S34" s="32"/>
      <c r="T34" s="32"/>
      <c r="U34" s="32"/>
    </row>
    <row r="35" spans="1:21" s="163" customFormat="1" ht="22.5" customHeight="1">
      <c r="C35" s="163" t="s">
        <v>178</v>
      </c>
      <c r="E35" s="156" t="s">
        <v>29</v>
      </c>
      <c r="G35" s="251">
        <f>G26</f>
        <v>45839</v>
      </c>
      <c r="H35" s="251">
        <f>DATE(YEAR(G35)+1,MONTH(G35),DAY(G35))</f>
        <v>46204</v>
      </c>
      <c r="I35" s="251">
        <f>DATE(YEAR(H35)+1,MONTH(H35),DAY(H35))</f>
        <v>46569</v>
      </c>
      <c r="J35" s="251">
        <f t="shared" ref="J35:T35" si="0">DATE(YEAR(I35)+1,MONTH(I35),DAY(I35))</f>
        <v>46935</v>
      </c>
      <c r="K35" s="251">
        <f t="shared" si="0"/>
        <v>47300</v>
      </c>
      <c r="L35" s="251">
        <f t="shared" si="0"/>
        <v>47665</v>
      </c>
      <c r="M35" s="251">
        <f t="shared" si="0"/>
        <v>48030</v>
      </c>
      <c r="N35" s="251">
        <f t="shared" si="0"/>
        <v>48396</v>
      </c>
      <c r="O35" s="251">
        <f t="shared" si="0"/>
        <v>48761</v>
      </c>
      <c r="P35" s="251">
        <f t="shared" si="0"/>
        <v>49126</v>
      </c>
      <c r="Q35" s="251">
        <f t="shared" si="0"/>
        <v>49491</v>
      </c>
      <c r="R35" s="251">
        <f t="shared" si="0"/>
        <v>49857</v>
      </c>
      <c r="S35" s="251">
        <f t="shared" si="0"/>
        <v>50222</v>
      </c>
      <c r="T35" s="251">
        <f t="shared" si="0"/>
        <v>50587</v>
      </c>
      <c r="U35" s="251" t="s">
        <v>43</v>
      </c>
    </row>
    <row r="36" spans="1:21" s="163" customFormat="1" ht="22.5" customHeight="1">
      <c r="C36" s="163" t="s">
        <v>44</v>
      </c>
      <c r="E36" s="156" t="s">
        <v>357</v>
      </c>
      <c r="G36" s="255">
        <v>130</v>
      </c>
      <c r="H36" s="255">
        <v>131</v>
      </c>
      <c r="I36" s="255">
        <v>133</v>
      </c>
      <c r="J36" s="255">
        <v>137</v>
      </c>
      <c r="K36" s="255">
        <v>146</v>
      </c>
      <c r="L36" s="255">
        <v>164</v>
      </c>
      <c r="M36" s="255">
        <v>196</v>
      </c>
      <c r="N36" s="255">
        <v>240</v>
      </c>
      <c r="O36" s="255">
        <v>284</v>
      </c>
      <c r="P36" s="255">
        <v>316</v>
      </c>
      <c r="Q36" s="255">
        <v>334</v>
      </c>
      <c r="R36" s="255">
        <v>343</v>
      </c>
      <c r="S36" s="255">
        <v>347</v>
      </c>
      <c r="T36" s="255">
        <v>350</v>
      </c>
      <c r="U36" s="253">
        <v>0</v>
      </c>
    </row>
    <row r="37" spans="1:21" ht="12.6" customHeight="1">
      <c r="A37" s="32"/>
      <c r="B37" s="32"/>
      <c r="C37" s="32"/>
      <c r="D37" s="32"/>
      <c r="E37" s="63"/>
      <c r="F37" s="32"/>
      <c r="G37" s="32"/>
      <c r="H37" s="32"/>
      <c r="I37" s="32"/>
      <c r="J37" s="32"/>
      <c r="K37" s="32"/>
      <c r="L37" s="32"/>
      <c r="M37" s="32"/>
      <c r="N37" s="32"/>
      <c r="O37" s="32"/>
      <c r="P37" s="32"/>
      <c r="Q37" s="32"/>
      <c r="R37" s="32"/>
      <c r="S37" s="32"/>
      <c r="T37" s="32"/>
    </row>
    <row r="38" spans="1:21" ht="22.5" customHeight="1">
      <c r="A38" s="32"/>
      <c r="B38" s="32"/>
      <c r="C38" s="163" t="s">
        <v>355</v>
      </c>
      <c r="D38" s="32"/>
      <c r="E38" s="320" t="s">
        <v>360</v>
      </c>
      <c r="F38" s="32"/>
      <c r="G38" s="247">
        <v>139.4</v>
      </c>
      <c r="H38" s="177" t="s">
        <v>356</v>
      </c>
      <c r="I38" s="32"/>
      <c r="J38" s="32"/>
      <c r="K38" s="32"/>
      <c r="L38" s="32"/>
      <c r="M38" s="32"/>
      <c r="N38" s="32"/>
      <c r="O38" s="32"/>
      <c r="P38" s="32"/>
      <c r="Q38" s="32"/>
      <c r="R38" s="32"/>
      <c r="S38" s="32"/>
      <c r="T38" s="32"/>
    </row>
    <row r="39" spans="1:21" s="163" customFormat="1" ht="22.5" customHeight="1">
      <c r="C39" s="163" t="s">
        <v>179</v>
      </c>
      <c r="E39" s="320"/>
      <c r="G39" s="234">
        <f>MAX(1, G38/138.8)</f>
        <v>1.0043227665706052</v>
      </c>
    </row>
    <row r="40" spans="1:21" ht="12.6" customHeight="1">
      <c r="A40" s="32"/>
      <c r="B40" s="32"/>
      <c r="C40" s="32"/>
      <c r="D40" s="32"/>
      <c r="E40" s="63"/>
      <c r="F40" s="32"/>
      <c r="G40" s="32"/>
      <c r="H40" s="32"/>
      <c r="I40" s="32"/>
      <c r="J40" s="32"/>
      <c r="K40" s="32"/>
      <c r="L40" s="32"/>
      <c r="M40" s="32"/>
      <c r="N40" s="32"/>
      <c r="O40" s="32"/>
      <c r="P40" s="32"/>
      <c r="Q40" s="32"/>
      <c r="R40" s="32"/>
      <c r="S40" s="32"/>
      <c r="T40" s="32"/>
    </row>
    <row r="41" spans="1:21" s="163" customFormat="1" ht="22.5" customHeight="1">
      <c r="C41" s="163" t="s">
        <v>178</v>
      </c>
      <c r="E41" s="156" t="s">
        <v>29</v>
      </c>
      <c r="G41" s="251">
        <f>G35</f>
        <v>45839</v>
      </c>
      <c r="H41" s="251">
        <f t="shared" ref="H41:T41" si="1">H35</f>
        <v>46204</v>
      </c>
      <c r="I41" s="251">
        <f t="shared" si="1"/>
        <v>46569</v>
      </c>
      <c r="J41" s="251">
        <f t="shared" si="1"/>
        <v>46935</v>
      </c>
      <c r="K41" s="251">
        <f t="shared" si="1"/>
        <v>47300</v>
      </c>
      <c r="L41" s="251">
        <f t="shared" si="1"/>
        <v>47665</v>
      </c>
      <c r="M41" s="251">
        <f t="shared" si="1"/>
        <v>48030</v>
      </c>
      <c r="N41" s="251">
        <f t="shared" si="1"/>
        <v>48396</v>
      </c>
      <c r="O41" s="251">
        <f t="shared" si="1"/>
        <v>48761</v>
      </c>
      <c r="P41" s="251">
        <f t="shared" si="1"/>
        <v>49126</v>
      </c>
      <c r="Q41" s="251">
        <f t="shared" si="1"/>
        <v>49491</v>
      </c>
      <c r="R41" s="251">
        <f t="shared" si="1"/>
        <v>49857</v>
      </c>
      <c r="S41" s="251">
        <f t="shared" si="1"/>
        <v>50222</v>
      </c>
      <c r="T41" s="251">
        <f t="shared" si="1"/>
        <v>50587</v>
      </c>
    </row>
    <row r="42" spans="1:21" s="163" customFormat="1" ht="22.5" customHeight="1">
      <c r="C42" s="163" t="s">
        <v>44</v>
      </c>
      <c r="E42" s="156" t="s">
        <v>359</v>
      </c>
      <c r="G42" s="256">
        <f>G36*$G$39</f>
        <v>130.56195965417868</v>
      </c>
      <c r="H42" s="256">
        <f t="shared" ref="H42:O42" si="2">H36*$G$39</f>
        <v>131.56628242074927</v>
      </c>
      <c r="I42" s="256">
        <f t="shared" si="2"/>
        <v>133.57492795389049</v>
      </c>
      <c r="J42" s="256">
        <f t="shared" si="2"/>
        <v>137.59221902017291</v>
      </c>
      <c r="K42" s="256">
        <f t="shared" si="2"/>
        <v>146.63112391930835</v>
      </c>
      <c r="L42" s="256">
        <f t="shared" si="2"/>
        <v>164.70893371757924</v>
      </c>
      <c r="M42" s="256">
        <f t="shared" si="2"/>
        <v>196.84726224783861</v>
      </c>
      <c r="N42" s="256">
        <f t="shared" si="2"/>
        <v>241.03746397694525</v>
      </c>
      <c r="O42" s="256">
        <f t="shared" si="2"/>
        <v>285.22766570605188</v>
      </c>
      <c r="P42" s="256">
        <f>P36*$G$39</f>
        <v>317.36599423631122</v>
      </c>
      <c r="Q42" s="256">
        <f>Q36*$G$39</f>
        <v>335.44380403458212</v>
      </c>
      <c r="R42" s="256">
        <f>R36*$G$39</f>
        <v>344.48270893371756</v>
      </c>
      <c r="S42" s="256">
        <f>S36*$G$39</f>
        <v>348.5</v>
      </c>
      <c r="T42" s="256">
        <f>T36*$G$39</f>
        <v>351.51296829971182</v>
      </c>
      <c r="U42" s="177"/>
    </row>
    <row r="43" spans="1:21" ht="12.6" customHeight="1"/>
    <row r="44" spans="1:21" s="119" customFormat="1" ht="39.950000000000003" customHeight="1">
      <c r="B44" s="317" t="s">
        <v>344</v>
      </c>
      <c r="C44" s="317"/>
      <c r="D44" s="317"/>
      <c r="E44" s="317"/>
      <c r="F44" s="317"/>
      <c r="G44" s="317"/>
      <c r="H44" s="317"/>
      <c r="I44" s="317"/>
      <c r="J44" s="317"/>
      <c r="K44" s="317"/>
      <c r="L44" s="317"/>
      <c r="M44" s="317"/>
      <c r="N44" s="317"/>
      <c r="O44" s="149"/>
      <c r="P44" s="149"/>
    </row>
    <row r="45" spans="1:21" ht="12.6" customHeight="1">
      <c r="A45" s="32"/>
      <c r="B45" s="32"/>
      <c r="C45" s="32"/>
      <c r="D45" s="32"/>
      <c r="E45" s="32"/>
      <c r="F45" s="32"/>
      <c r="G45" s="32"/>
      <c r="H45" s="32"/>
      <c r="I45" s="32"/>
      <c r="J45" s="32"/>
      <c r="K45" s="32"/>
      <c r="L45" s="32"/>
      <c r="M45" s="32"/>
      <c r="N45" s="32"/>
      <c r="O45" s="32"/>
      <c r="P45" s="32"/>
      <c r="Q45" s="32"/>
      <c r="R45" s="32"/>
      <c r="S45" s="32"/>
      <c r="T45" s="32"/>
      <c r="U45" s="32"/>
    </row>
    <row r="46" spans="1:21" s="163" customFormat="1" ht="22.5" customHeight="1">
      <c r="B46" s="152" t="s">
        <v>34</v>
      </c>
      <c r="C46" s="153" t="s">
        <v>45</v>
      </c>
      <c r="E46" s="154"/>
    </row>
    <row r="47" spans="1:21" ht="12.6" customHeight="1">
      <c r="A47" s="32"/>
      <c r="B47" s="32"/>
      <c r="C47" s="32"/>
      <c r="D47" s="32"/>
      <c r="E47" s="32"/>
      <c r="F47" s="32"/>
      <c r="G47" s="32"/>
      <c r="H47" s="32"/>
      <c r="I47" s="32"/>
      <c r="J47" s="32"/>
      <c r="K47" s="32"/>
      <c r="L47" s="32"/>
      <c r="M47" s="32"/>
      <c r="N47" s="32"/>
      <c r="O47" s="32"/>
      <c r="P47" s="32"/>
      <c r="Q47" s="32"/>
      <c r="R47" s="32"/>
      <c r="S47" s="32"/>
      <c r="T47" s="32"/>
      <c r="U47" s="32"/>
    </row>
    <row r="48" spans="1:21">
      <c r="C48" s="248" t="s">
        <v>46</v>
      </c>
    </row>
    <row r="49" spans="3:8">
      <c r="C49" s="248"/>
    </row>
    <row r="50" spans="3:8">
      <c r="C50" s="248"/>
    </row>
    <row r="51" spans="3:8">
      <c r="C51" s="248"/>
    </row>
    <row r="52" spans="3:8">
      <c r="C52" s="248"/>
    </row>
    <row r="53" spans="3:8">
      <c r="C53" s="248"/>
    </row>
    <row r="54" spans="3:8">
      <c r="C54" s="248"/>
    </row>
    <row r="55" spans="3:8">
      <c r="C55" s="248"/>
    </row>
    <row r="56" spans="3:8">
      <c r="C56" s="248"/>
    </row>
    <row r="57" spans="3:8">
      <c r="C57" s="36"/>
      <c r="D57" s="36"/>
      <c r="E57" s="36"/>
      <c r="F57" s="36"/>
      <c r="G57" s="36"/>
      <c r="H57" s="36"/>
    </row>
    <row r="58" spans="3:8">
      <c r="C58" s="36"/>
      <c r="D58" s="36"/>
      <c r="E58" s="36"/>
      <c r="F58" s="36"/>
      <c r="G58" s="36"/>
      <c r="H58" s="36"/>
    </row>
    <row r="59" spans="3:8">
      <c r="C59" s="36"/>
      <c r="D59" s="36"/>
      <c r="E59" s="36"/>
      <c r="F59" s="36"/>
      <c r="G59" s="36"/>
      <c r="H59" s="36"/>
    </row>
    <row r="60" spans="3:8">
      <c r="C60" s="36"/>
      <c r="D60" s="36"/>
      <c r="E60" s="36"/>
      <c r="F60" s="36"/>
      <c r="G60" s="36"/>
      <c r="H60" s="36"/>
    </row>
    <row r="61" spans="3:8">
      <c r="C61" s="36"/>
      <c r="D61" s="36"/>
      <c r="E61" s="36"/>
      <c r="F61" s="36"/>
      <c r="G61" s="36"/>
      <c r="H61" s="36"/>
    </row>
    <row r="62" spans="3:8">
      <c r="C62" s="36"/>
      <c r="D62" s="36"/>
      <c r="E62" s="36"/>
      <c r="F62" s="36"/>
      <c r="G62" s="36"/>
      <c r="H62" s="36"/>
    </row>
    <row r="63" spans="3:8">
      <c r="C63" s="36"/>
      <c r="D63" s="36"/>
      <c r="E63" s="36"/>
      <c r="F63" s="36"/>
      <c r="G63" s="36"/>
      <c r="H63" s="36"/>
    </row>
    <row r="64" spans="3:8"/>
    <row r="65"/>
    <row r="66"/>
    <row r="67"/>
    <row r="68"/>
    <row r="69"/>
    <row r="70"/>
    <row r="71"/>
    <row r="72"/>
    <row r="73"/>
    <row r="74"/>
    <row r="75"/>
    <row r="76"/>
    <row r="77"/>
    <row r="78"/>
    <row r="79"/>
    <row r="80"/>
    <row r="81"/>
    <row r="82"/>
    <row r="83"/>
    <row r="84"/>
    <row r="85"/>
    <row r="86"/>
    <row r="87"/>
    <row r="88"/>
  </sheetData>
  <sheetProtection sheet="1" objects="1" scenarios="1" insertRows="0"/>
  <mergeCells count="5">
    <mergeCell ref="B14:N14"/>
    <mergeCell ref="B44:N44"/>
    <mergeCell ref="B8:N8"/>
    <mergeCell ref="B6:J6"/>
    <mergeCell ref="E38:E39"/>
  </mergeCells>
  <phoneticPr fontId="21" type="noConversion"/>
  <dataValidations count="3">
    <dataValidation type="list" allowBlank="1" showInputMessage="1" showErrorMessage="1" sqref="G12" xr:uid="{5FF4C142-DBAA-48A2-8E5C-A9AD41613095}">
      <formula1>"Escalated,Unescalated"</formula1>
    </dataValidation>
    <dataValidation type="list" allowBlank="1" showInputMessage="1" showErrorMessage="1" sqref="G10" xr:uid="{93CBAC6E-F914-4496-9E2E-B3B9045A9A3C}">
      <formula1>"Discounted,Undiscounted"</formula1>
    </dataValidation>
    <dataValidation type="list" allowBlank="1" showInputMessage="1" showErrorMessage="1" sqref="G20" xr:uid="{597F6D49-8C38-4D4B-A157-8F548464C165}">
      <formula1>$G$35:$O$35</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730E9-9AA0-4CF8-96D1-5BCE36B371D3}">
  <sheetPr>
    <tabColor theme="3" tint="0.89999084444715716"/>
  </sheetPr>
  <dimension ref="A1:R168"/>
  <sheetViews>
    <sheetView zoomScale="80" zoomScaleNormal="80" workbookViewId="0">
      <selection activeCell="B8" sqref="B8:N8"/>
    </sheetView>
  </sheetViews>
  <sheetFormatPr defaultColWidth="8" defaultRowHeight="18" zeroHeight="1"/>
  <cols>
    <col min="1" max="1" width="2.875" style="25" customWidth="1"/>
    <col min="2" max="2" width="8.625" style="25" customWidth="1"/>
    <col min="3" max="3" width="60.875" style="78" customWidth="1"/>
    <col min="4" max="4" width="3.625" style="25" customWidth="1"/>
    <col min="5" max="5" width="32.125" style="25" customWidth="1"/>
    <col min="6" max="6" width="3.625" style="25" customWidth="1"/>
    <col min="7" max="11" width="22.125" style="25" customWidth="1"/>
    <col min="12" max="17" width="22.625" style="25" customWidth="1"/>
    <col min="18" max="18" width="3.5" style="25" customWidth="1"/>
    <col min="19" max="16384" width="8" style="25"/>
  </cols>
  <sheetData>
    <row r="1" spans="1:18" s="23" customFormat="1" ht="12.6" customHeight="1"/>
    <row r="2" spans="1:18" s="2" customFormat="1" ht="45.75" customHeight="1">
      <c r="B2" s="114"/>
      <c r="C2" s="117"/>
      <c r="D2" s="117"/>
      <c r="E2" s="117"/>
      <c r="F2" s="117"/>
      <c r="G2" s="117"/>
      <c r="H2" s="117"/>
      <c r="I2" s="117"/>
      <c r="J2" s="117"/>
      <c r="K2" s="117"/>
      <c r="L2" s="117"/>
      <c r="M2" s="117"/>
      <c r="N2" s="117"/>
    </row>
    <row r="3" spans="1:18" s="2" customFormat="1" ht="12.6" customHeight="1"/>
    <row r="4" spans="1:18" s="2" customFormat="1" ht="12.6" customHeight="1">
      <c r="B4" s="120"/>
      <c r="C4" s="120"/>
      <c r="D4" s="120"/>
      <c r="E4" s="120"/>
      <c r="F4" s="120"/>
      <c r="G4" s="120"/>
      <c r="H4" s="120"/>
      <c r="I4" s="120"/>
      <c r="J4" s="120"/>
      <c r="K4" s="120"/>
      <c r="L4" s="120"/>
      <c r="M4" s="120"/>
      <c r="N4" s="120"/>
    </row>
    <row r="5" spans="1:18" s="23" customFormat="1" ht="12.6" customHeight="1">
      <c r="A5" s="25"/>
      <c r="B5" s="25"/>
      <c r="C5" s="25"/>
      <c r="D5" s="25"/>
      <c r="E5" s="25"/>
      <c r="F5" s="25"/>
      <c r="G5" s="25"/>
      <c r="H5" s="25"/>
      <c r="I5" s="25"/>
      <c r="J5" s="25"/>
      <c r="K5" s="25"/>
      <c r="L5" s="25"/>
      <c r="M5" s="25"/>
      <c r="N5" s="25"/>
      <c r="O5" s="25"/>
      <c r="P5" s="25"/>
      <c r="Q5" s="25"/>
      <c r="R5" s="25"/>
    </row>
    <row r="6" spans="1:18" s="144" customFormat="1" ht="22.5" customHeight="1">
      <c r="A6" s="127"/>
      <c r="B6" s="308" t="s">
        <v>311</v>
      </c>
      <c r="C6" s="308"/>
      <c r="D6" s="308"/>
      <c r="E6" s="308"/>
      <c r="F6" s="308"/>
      <c r="G6" s="308"/>
      <c r="H6" s="308"/>
      <c r="I6" s="308"/>
      <c r="J6" s="308"/>
      <c r="K6" s="308"/>
      <c r="L6" s="123"/>
      <c r="M6" s="123"/>
      <c r="N6" s="123"/>
      <c r="O6" s="123"/>
      <c r="P6" s="123"/>
      <c r="Q6" s="123"/>
      <c r="R6" s="123"/>
    </row>
    <row r="7" spans="1:18" s="2" customFormat="1" ht="12.6" customHeight="1">
      <c r="B7" s="142"/>
      <c r="C7" s="142"/>
      <c r="D7" s="142"/>
      <c r="E7" s="142"/>
      <c r="F7" s="142"/>
      <c r="G7" s="142"/>
      <c r="H7" s="142"/>
      <c r="I7" s="142"/>
      <c r="J7" s="142"/>
      <c r="K7" s="142"/>
      <c r="L7" s="118"/>
      <c r="M7" s="118"/>
      <c r="N7" s="118"/>
    </row>
    <row r="8" spans="1:18" s="119" customFormat="1" ht="39.950000000000003" customHeight="1">
      <c r="B8" s="307" t="s">
        <v>312</v>
      </c>
      <c r="C8" s="307"/>
      <c r="D8" s="307"/>
      <c r="E8" s="307"/>
      <c r="F8" s="307"/>
      <c r="G8" s="307"/>
      <c r="H8" s="307"/>
      <c r="I8" s="307"/>
      <c r="J8" s="307"/>
      <c r="K8" s="307"/>
      <c r="L8" s="307"/>
      <c r="M8" s="307"/>
      <c r="N8" s="307"/>
    </row>
    <row r="9" spans="1:18" ht="12.6" customHeight="1">
      <c r="G9" s="94"/>
    </row>
    <row r="10" spans="1:18" s="163" customFormat="1" ht="22.5" customHeight="1">
      <c r="C10" s="183" t="s">
        <v>31</v>
      </c>
      <c r="E10" s="151" t="s">
        <v>32</v>
      </c>
      <c r="G10" s="151" t="s">
        <v>47</v>
      </c>
      <c r="H10" s="151" t="s">
        <v>48</v>
      </c>
      <c r="I10" s="151" t="s">
        <v>49</v>
      </c>
      <c r="J10" s="151" t="s">
        <v>50</v>
      </c>
      <c r="K10" s="151" t="s">
        <v>51</v>
      </c>
    </row>
    <row r="11" spans="1:18" ht="12.6" customHeight="1">
      <c r="A11" s="32"/>
      <c r="B11" s="32"/>
      <c r="C11" s="79"/>
      <c r="D11" s="32"/>
      <c r="E11" s="32"/>
      <c r="F11" s="32"/>
      <c r="G11" s="62"/>
      <c r="H11" s="62"/>
      <c r="I11" s="62"/>
      <c r="J11" s="62"/>
      <c r="K11" s="62"/>
      <c r="L11" s="32"/>
      <c r="M11" s="32"/>
      <c r="N11" s="32"/>
      <c r="O11" s="32"/>
      <c r="P11" s="32"/>
      <c r="Q11" s="32"/>
    </row>
    <row r="12" spans="1:18" s="163" customFormat="1" ht="22.5" customHeight="1">
      <c r="B12" s="152" t="s">
        <v>34</v>
      </c>
      <c r="C12" s="160" t="s">
        <v>52</v>
      </c>
      <c r="D12" s="153"/>
      <c r="E12" s="153"/>
      <c r="F12" s="153"/>
    </row>
    <row r="13" spans="1:18" ht="12.6" customHeight="1">
      <c r="A13" s="32"/>
      <c r="B13" s="32"/>
      <c r="C13" s="79"/>
      <c r="D13" s="32"/>
      <c r="E13" s="63"/>
      <c r="F13" s="32"/>
      <c r="G13" s="32"/>
      <c r="H13" s="32"/>
      <c r="I13" s="32"/>
      <c r="J13" s="32"/>
      <c r="K13" s="32"/>
      <c r="L13" s="32"/>
      <c r="M13" s="32"/>
      <c r="N13" s="32"/>
      <c r="O13" s="32"/>
      <c r="P13" s="32"/>
      <c r="Q13" s="32"/>
    </row>
    <row r="14" spans="1:18" s="163" customFormat="1" ht="30.6" customHeight="1">
      <c r="C14" s="167" t="s">
        <v>53</v>
      </c>
      <c r="E14" s="156" t="s">
        <v>54</v>
      </c>
      <c r="G14" s="238"/>
      <c r="H14" s="238"/>
      <c r="I14" s="239"/>
      <c r="J14" s="240"/>
      <c r="K14" s="240"/>
    </row>
    <row r="15" spans="1:18" s="163" customFormat="1" ht="22.5" customHeight="1">
      <c r="C15" s="167" t="s">
        <v>55</v>
      </c>
      <c r="E15" s="156" t="s">
        <v>56</v>
      </c>
      <c r="G15" s="240"/>
      <c r="H15" s="240"/>
      <c r="I15" s="240"/>
      <c r="J15" s="240"/>
      <c r="K15" s="240"/>
    </row>
    <row r="16" spans="1:18" s="163" customFormat="1" ht="22.5" customHeight="1">
      <c r="C16" s="167" t="s">
        <v>57</v>
      </c>
      <c r="E16" s="156" t="s">
        <v>58</v>
      </c>
      <c r="G16" s="241"/>
      <c r="H16" s="241"/>
      <c r="I16" s="241"/>
      <c r="J16" s="241"/>
      <c r="K16" s="241"/>
    </row>
    <row r="17" spans="1:17" ht="12.6" customHeight="1">
      <c r="A17" s="32"/>
      <c r="B17" s="32"/>
      <c r="C17" s="79"/>
      <c r="D17" s="32"/>
      <c r="E17" s="63"/>
      <c r="F17" s="32"/>
      <c r="G17" s="32"/>
      <c r="H17" s="32"/>
      <c r="I17" s="32"/>
      <c r="J17" s="32"/>
      <c r="K17" s="32"/>
      <c r="L17" s="32"/>
      <c r="M17" s="32"/>
      <c r="N17" s="32"/>
      <c r="O17" s="32"/>
      <c r="P17" s="32"/>
      <c r="Q17" s="32"/>
    </row>
    <row r="18" spans="1:17" s="163" customFormat="1" ht="22.5" customHeight="1">
      <c r="B18" s="152" t="s">
        <v>36</v>
      </c>
      <c r="C18" s="160" t="s">
        <v>59</v>
      </c>
      <c r="D18" s="153"/>
      <c r="E18" s="154"/>
      <c r="F18" s="153"/>
    </row>
    <row r="19" spans="1:17" s="36" customFormat="1" ht="342">
      <c r="B19" s="34"/>
      <c r="C19" s="232" t="s">
        <v>313</v>
      </c>
      <c r="D19" s="35"/>
      <c r="E19" s="161" t="s">
        <v>269</v>
      </c>
      <c r="F19" s="35"/>
      <c r="G19" s="241" t="s">
        <v>61</v>
      </c>
      <c r="H19" s="241" t="s">
        <v>61</v>
      </c>
      <c r="I19" s="241" t="s">
        <v>61</v>
      </c>
      <c r="J19" s="241" t="s">
        <v>61</v>
      </c>
      <c r="K19" s="241" t="s">
        <v>61</v>
      </c>
    </row>
    <row r="20" spans="1:17" s="36" customFormat="1" ht="12.6" customHeight="1">
      <c r="B20" s="34"/>
      <c r="C20" s="95"/>
      <c r="D20" s="35"/>
      <c r="E20" s="64"/>
      <c r="F20" s="35"/>
    </row>
    <row r="21" spans="1:17" s="163" customFormat="1" ht="22.5" customHeight="1">
      <c r="B21" s="152" t="s">
        <v>232</v>
      </c>
      <c r="C21" s="164" t="s">
        <v>60</v>
      </c>
      <c r="E21" s="162"/>
    </row>
    <row r="22" spans="1:17" s="163" customFormat="1" ht="22.5" customHeight="1">
      <c r="C22" s="165" t="s">
        <v>166</v>
      </c>
      <c r="E22" s="156" t="s">
        <v>62</v>
      </c>
      <c r="G22" s="184"/>
      <c r="H22" s="184"/>
      <c r="I22" s="184"/>
      <c r="J22" s="184"/>
      <c r="K22" s="184"/>
      <c r="M22" s="166"/>
    </row>
    <row r="23" spans="1:17" s="163" customFormat="1" ht="22.5" customHeight="1">
      <c r="C23" s="165" t="s">
        <v>167</v>
      </c>
      <c r="E23" s="156" t="s">
        <v>62</v>
      </c>
      <c r="G23" s="184"/>
      <c r="H23" s="184"/>
      <c r="I23" s="184"/>
      <c r="J23" s="184"/>
      <c r="K23" s="184"/>
    </row>
    <row r="24" spans="1:17" s="163" customFormat="1" ht="22.5" customHeight="1">
      <c r="C24" s="165" t="s">
        <v>168</v>
      </c>
      <c r="E24" s="156" t="s">
        <v>62</v>
      </c>
      <c r="G24" s="184"/>
      <c r="H24" s="184"/>
      <c r="I24" s="184"/>
      <c r="J24" s="184"/>
      <c r="K24" s="184"/>
    </row>
    <row r="25" spans="1:17" s="163" customFormat="1" ht="22.5" customHeight="1">
      <c r="C25" s="165" t="s">
        <v>169</v>
      </c>
      <c r="D25" s="167"/>
      <c r="E25" s="156" t="s">
        <v>62</v>
      </c>
      <c r="G25" s="184"/>
      <c r="H25" s="184"/>
      <c r="I25" s="184"/>
      <c r="J25" s="184"/>
      <c r="K25" s="184"/>
    </row>
    <row r="26" spans="1:17" ht="12.6" customHeight="1">
      <c r="A26" s="32"/>
      <c r="B26" s="32"/>
      <c r="D26" s="32"/>
      <c r="E26" s="156"/>
      <c r="F26" s="32"/>
      <c r="G26" s="32"/>
      <c r="H26" s="32"/>
      <c r="I26" s="32"/>
      <c r="J26" s="32"/>
      <c r="K26" s="32"/>
      <c r="L26" s="32"/>
      <c r="M26" s="32"/>
      <c r="N26" s="32"/>
      <c r="O26" s="32"/>
      <c r="P26" s="32"/>
      <c r="Q26" s="32"/>
    </row>
    <row r="27" spans="1:17" s="163" customFormat="1" ht="22.5" customHeight="1">
      <c r="A27" s="33"/>
      <c r="B27" s="33"/>
      <c r="C27" s="165" t="s">
        <v>292</v>
      </c>
      <c r="D27" s="33"/>
      <c r="E27" s="156" t="s">
        <v>62</v>
      </c>
      <c r="F27" s="33"/>
      <c r="G27" s="185">
        <f>IFERROR(SUM(G22:G25)-((G103-G102)*INDEX(Calculation!$G$18:$DB$18,MATCH(EDATE('General parameters'!$G$20,($G$16-1) * 12),Calculation!$G$12:$DB$12,0))),0)</f>
        <v>0</v>
      </c>
      <c r="H27" s="185">
        <f>IFERROR(SUM(H22:H25)-((H103-H102)*INDEX(Calculation!$G$18:$DB$18,MATCH(EDATE('General parameters'!$G$20,($G$16-1) * 12),Calculation!$G$12:$DB$12,0))),0)</f>
        <v>0</v>
      </c>
      <c r="I27" s="185">
        <f>IFERROR(SUM(I22:I25)-((I103-I102)*INDEX(Calculation!$G$18:$DB$18,MATCH(EDATE('General parameters'!$G$20,($G$16-1) * 12),Calculation!$G$12:$DB$12,0))),0)</f>
        <v>0</v>
      </c>
      <c r="J27" s="185">
        <f>IFERROR(SUM(J22:J25)-((J103-J102)*INDEX(Calculation!$G$18:$DB$18,MATCH(EDATE('General parameters'!$G$20,($G$16-1) * 12),Calculation!$G$12:$DB$12,0))),0)</f>
        <v>0</v>
      </c>
      <c r="K27" s="185">
        <f>IFERROR(SUM(K22:K25)-((K103-K102)*INDEX(Calculation!$G$18:$DB$18,MATCH(EDATE('General parameters'!$G$20,($G$16-1) * 12),Calculation!$G$12:$DB$12,0))),0)</f>
        <v>0</v>
      </c>
      <c r="L27" s="33"/>
      <c r="M27" s="33"/>
      <c r="N27" s="33"/>
      <c r="O27" s="33"/>
      <c r="P27" s="33"/>
      <c r="Q27" s="33"/>
    </row>
    <row r="28" spans="1:17" ht="12.6" customHeight="1">
      <c r="A28" s="32"/>
      <c r="B28" s="32"/>
      <c r="C28" s="79"/>
      <c r="D28" s="32"/>
      <c r="E28" s="63"/>
      <c r="F28" s="32"/>
      <c r="G28" s="32"/>
      <c r="H28" s="32"/>
      <c r="I28" s="32"/>
      <c r="J28" s="32"/>
      <c r="K28" s="32"/>
      <c r="L28" s="32"/>
      <c r="M28" s="32"/>
      <c r="N28" s="32"/>
      <c r="O28" s="32"/>
      <c r="P28" s="32"/>
      <c r="Q28" s="32"/>
    </row>
    <row r="29" spans="1:17" s="163" customFormat="1" ht="22.5" customHeight="1">
      <c r="C29" s="169" t="s">
        <v>63</v>
      </c>
      <c r="E29" s="321" t="s">
        <v>234</v>
      </c>
      <c r="G29" s="186">
        <v>1</v>
      </c>
      <c r="H29" s="186">
        <v>1</v>
      </c>
      <c r="I29" s="186">
        <v>1</v>
      </c>
      <c r="J29" s="186">
        <v>1</v>
      </c>
      <c r="K29" s="186">
        <v>1</v>
      </c>
    </row>
    <row r="30" spans="1:17" s="163" customFormat="1" ht="22.5" customHeight="1">
      <c r="C30" s="169" t="s">
        <v>64</v>
      </c>
      <c r="E30" s="320"/>
      <c r="G30" s="186">
        <v>0</v>
      </c>
      <c r="H30" s="186">
        <v>0</v>
      </c>
      <c r="I30" s="186">
        <v>0</v>
      </c>
      <c r="J30" s="186">
        <v>0</v>
      </c>
      <c r="K30" s="186">
        <v>0</v>
      </c>
    </row>
    <row r="31" spans="1:17" s="163" customFormat="1" ht="22.5" customHeight="1">
      <c r="C31" s="169" t="s">
        <v>65</v>
      </c>
      <c r="E31" s="320"/>
      <c r="G31" s="186">
        <v>0</v>
      </c>
      <c r="H31" s="186">
        <v>0</v>
      </c>
      <c r="I31" s="186">
        <v>0</v>
      </c>
      <c r="J31" s="186">
        <v>0</v>
      </c>
      <c r="K31" s="186">
        <v>0</v>
      </c>
    </row>
    <row r="32" spans="1:17" s="163" customFormat="1" ht="22.5" customHeight="1">
      <c r="C32" s="169" t="s">
        <v>66</v>
      </c>
      <c r="E32" s="320"/>
      <c r="G32" s="186">
        <v>0</v>
      </c>
      <c r="H32" s="186">
        <v>0</v>
      </c>
      <c r="I32" s="186">
        <v>0</v>
      </c>
      <c r="J32" s="186">
        <v>0</v>
      </c>
      <c r="K32" s="186">
        <v>0</v>
      </c>
    </row>
    <row r="33" spans="1:17" s="163" customFormat="1" ht="22.5" customHeight="1">
      <c r="C33" s="169" t="s">
        <v>67</v>
      </c>
      <c r="E33" s="320"/>
      <c r="G33" s="186">
        <v>0</v>
      </c>
      <c r="H33" s="186">
        <v>0</v>
      </c>
      <c r="I33" s="186">
        <v>0</v>
      </c>
      <c r="J33" s="186">
        <v>0</v>
      </c>
      <c r="K33" s="186">
        <v>0</v>
      </c>
    </row>
    <row r="34" spans="1:17" s="163" customFormat="1" ht="22.5" customHeight="1">
      <c r="C34" s="169" t="s">
        <v>68</v>
      </c>
      <c r="E34" s="320"/>
      <c r="G34" s="186">
        <v>0</v>
      </c>
      <c r="H34" s="186">
        <v>0</v>
      </c>
      <c r="I34" s="186">
        <v>0</v>
      </c>
      <c r="J34" s="186">
        <v>0</v>
      </c>
      <c r="K34" s="186">
        <v>0</v>
      </c>
    </row>
    <row r="35" spans="1:17" s="163" customFormat="1" ht="22.5" customHeight="1">
      <c r="C35" s="169" t="s">
        <v>69</v>
      </c>
      <c r="E35" s="320"/>
      <c r="G35" s="186">
        <v>0</v>
      </c>
      <c r="H35" s="186">
        <v>0</v>
      </c>
      <c r="I35" s="186">
        <v>0</v>
      </c>
      <c r="J35" s="186">
        <v>0</v>
      </c>
      <c r="K35" s="186">
        <v>0</v>
      </c>
    </row>
    <row r="36" spans="1:17" s="163" customFormat="1" ht="22.5" customHeight="1">
      <c r="C36" s="169" t="s">
        <v>70</v>
      </c>
      <c r="E36" s="320"/>
      <c r="G36" s="186">
        <v>0</v>
      </c>
      <c r="H36" s="186">
        <v>0</v>
      </c>
      <c r="I36" s="186">
        <v>0</v>
      </c>
      <c r="J36" s="186">
        <v>0</v>
      </c>
      <c r="K36" s="186">
        <v>0</v>
      </c>
    </row>
    <row r="37" spans="1:17" s="163" customFormat="1" ht="22.5" customHeight="1">
      <c r="C37" s="169" t="s">
        <v>71</v>
      </c>
      <c r="E37" s="320"/>
      <c r="G37" s="186">
        <v>0</v>
      </c>
      <c r="H37" s="186">
        <v>0</v>
      </c>
      <c r="I37" s="186">
        <v>0</v>
      </c>
      <c r="J37" s="186">
        <v>0</v>
      </c>
      <c r="K37" s="186">
        <v>0</v>
      </c>
    </row>
    <row r="38" spans="1:17" s="163" customFormat="1" ht="22.5" customHeight="1">
      <c r="C38" s="169" t="s">
        <v>72</v>
      </c>
      <c r="E38" s="320"/>
      <c r="G38" s="186">
        <v>0</v>
      </c>
      <c r="H38" s="186">
        <v>0</v>
      </c>
      <c r="I38" s="186">
        <v>0</v>
      </c>
      <c r="J38" s="186">
        <v>0</v>
      </c>
      <c r="K38" s="186">
        <v>0</v>
      </c>
    </row>
    <row r="39" spans="1:17" ht="12.6" customHeight="1">
      <c r="A39" s="32"/>
      <c r="B39" s="32"/>
      <c r="C39" s="83"/>
      <c r="D39" s="32"/>
      <c r="E39" s="63"/>
      <c r="F39" s="32"/>
      <c r="G39" s="32"/>
      <c r="H39" s="32"/>
      <c r="I39" s="32"/>
      <c r="J39" s="32"/>
      <c r="K39" s="32"/>
      <c r="L39" s="32"/>
      <c r="M39" s="32"/>
      <c r="N39" s="32"/>
      <c r="O39" s="32"/>
      <c r="P39" s="32"/>
      <c r="Q39" s="32"/>
    </row>
    <row r="40" spans="1:17" s="163" customFormat="1" ht="22.5" customHeight="1">
      <c r="B40" s="152" t="s">
        <v>233</v>
      </c>
      <c r="C40" s="164" t="s">
        <v>61</v>
      </c>
      <c r="E40" s="156"/>
    </row>
    <row r="41" spans="1:17" s="163" customFormat="1" ht="22.5" customHeight="1">
      <c r="C41" s="169" t="s">
        <v>222</v>
      </c>
      <c r="E41" s="321" t="s">
        <v>62</v>
      </c>
      <c r="G41" s="242"/>
      <c r="H41" s="242"/>
      <c r="I41" s="242"/>
      <c r="J41" s="242"/>
      <c r="K41" s="242"/>
    </row>
    <row r="42" spans="1:17" s="163" customFormat="1" ht="22.5" customHeight="1">
      <c r="C42" s="169" t="s">
        <v>223</v>
      </c>
      <c r="E42" s="320"/>
      <c r="G42" s="242"/>
      <c r="H42" s="242"/>
      <c r="I42" s="242"/>
      <c r="J42" s="242"/>
      <c r="K42" s="242"/>
    </row>
    <row r="43" spans="1:17" s="163" customFormat="1" ht="22.5" customHeight="1">
      <c r="C43" s="169" t="s">
        <v>224</v>
      </c>
      <c r="E43" s="320"/>
      <c r="G43" s="242"/>
      <c r="H43" s="242"/>
      <c r="I43" s="242"/>
      <c r="J43" s="242"/>
      <c r="K43" s="242"/>
    </row>
    <row r="44" spans="1:17" s="163" customFormat="1" ht="22.5" customHeight="1">
      <c r="C44" s="169" t="s">
        <v>225</v>
      </c>
      <c r="E44" s="320"/>
      <c r="G44" s="242"/>
      <c r="H44" s="242"/>
      <c r="I44" s="242"/>
      <c r="J44" s="242"/>
      <c r="K44" s="242"/>
    </row>
    <row r="45" spans="1:17" s="163" customFormat="1" ht="22.5" customHeight="1">
      <c r="C45" s="169" t="s">
        <v>226</v>
      </c>
      <c r="E45" s="320"/>
      <c r="G45" s="242"/>
      <c r="H45" s="242"/>
      <c r="I45" s="242"/>
      <c r="J45" s="242"/>
      <c r="K45" s="242"/>
    </row>
    <row r="46" spans="1:17" s="163" customFormat="1" ht="22.5" customHeight="1">
      <c r="C46" s="169" t="s">
        <v>227</v>
      </c>
      <c r="E46" s="320"/>
      <c r="G46" s="242"/>
      <c r="H46" s="242"/>
      <c r="I46" s="242"/>
      <c r="J46" s="242"/>
      <c r="K46" s="242"/>
    </row>
    <row r="47" spans="1:17" s="163" customFormat="1" ht="22.5" customHeight="1">
      <c r="C47" s="169" t="s">
        <v>228</v>
      </c>
      <c r="E47" s="320"/>
      <c r="G47" s="242"/>
      <c r="H47" s="242"/>
      <c r="I47" s="242"/>
      <c r="J47" s="242"/>
      <c r="K47" s="242"/>
    </row>
    <row r="48" spans="1:17" s="163" customFormat="1" ht="22.5" customHeight="1">
      <c r="C48" s="169" t="s">
        <v>229</v>
      </c>
      <c r="E48" s="320"/>
      <c r="G48" s="242"/>
      <c r="H48" s="242"/>
      <c r="I48" s="242"/>
      <c r="J48" s="242"/>
      <c r="K48" s="242"/>
    </row>
    <row r="49" spans="1:17" s="163" customFormat="1" ht="22.5" customHeight="1">
      <c r="C49" s="169" t="s">
        <v>230</v>
      </c>
      <c r="E49" s="320"/>
      <c r="G49" s="242"/>
      <c r="H49" s="242"/>
      <c r="I49" s="242"/>
      <c r="J49" s="242"/>
      <c r="K49" s="242"/>
    </row>
    <row r="50" spans="1:17" s="163" customFormat="1" ht="22.5" customHeight="1">
      <c r="C50" s="169" t="s">
        <v>231</v>
      </c>
      <c r="E50" s="320"/>
      <c r="G50" s="242"/>
      <c r="H50" s="242"/>
      <c r="I50" s="242"/>
      <c r="J50" s="242"/>
      <c r="K50" s="242"/>
    </row>
    <row r="51" spans="1:17" ht="12.6" customHeight="1">
      <c r="A51" s="32"/>
      <c r="B51" s="32"/>
      <c r="C51" s="82"/>
      <c r="D51" s="32"/>
      <c r="E51" s="63"/>
      <c r="F51" s="32"/>
      <c r="G51" s="70"/>
      <c r="H51" s="70"/>
      <c r="I51" s="70"/>
      <c r="J51" s="70"/>
      <c r="K51" s="70"/>
      <c r="L51" s="32"/>
      <c r="M51" s="32"/>
      <c r="N51" s="32"/>
      <c r="O51" s="32"/>
      <c r="P51" s="32"/>
      <c r="Q51" s="32"/>
    </row>
    <row r="52" spans="1:17" ht="22.5" customHeight="1">
      <c r="C52" s="168" t="s">
        <v>293</v>
      </c>
      <c r="E52" s="321" t="s">
        <v>62</v>
      </c>
      <c r="G52" s="180">
        <f>IFERROR(G41-((G103-G102)*INDEX(Calculation!$G$18:$DB$18,MATCH(EDATE('General parameters'!$G$20,($G$16-1) * 12),Calculation!$G$12:$DB$12,0))),0)</f>
        <v>0</v>
      </c>
      <c r="H52" s="180">
        <f>IFERROR(H41-((H103-H102)*INDEX(Calculation!$G$18:$DB$18,MATCH(EDATE('General parameters'!$G$20,($G$16-1) * 12),Calculation!$G$12:$DB$12,0))),0)</f>
        <v>0</v>
      </c>
      <c r="I52" s="180">
        <f>IFERROR(I41-((I103-I102)*INDEX(Calculation!$G$18:$DB$18,MATCH(EDATE('General parameters'!$G$20,($G$16-1) * 12),Calculation!$G$12:$DB$12,0))),0)</f>
        <v>0</v>
      </c>
      <c r="J52" s="180">
        <f>IFERROR(J41-((J103-J102)*INDEX(Calculation!$G$18:$DB$18,MATCH(EDATE('General parameters'!$G$20,($G$16-1) * 12),Calculation!$G$12:$DB$12,0))),0)</f>
        <v>0</v>
      </c>
      <c r="K52" s="180">
        <f>IFERROR(K41-((K103-K102)*INDEX(Calculation!$G$18:$DB$18,MATCH(EDATE('General parameters'!$G$20,($G$16-1) * 12),Calculation!$G$12:$DB$12,0))),0)</f>
        <v>0</v>
      </c>
    </row>
    <row r="53" spans="1:17" ht="22.5" customHeight="1">
      <c r="C53" s="168" t="s">
        <v>213</v>
      </c>
      <c r="E53" s="320"/>
      <c r="G53" s="180">
        <f>G42</f>
        <v>0</v>
      </c>
      <c r="H53" s="180">
        <f t="shared" ref="H53:K53" si="0">H42</f>
        <v>0</v>
      </c>
      <c r="I53" s="180">
        <f t="shared" si="0"/>
        <v>0</v>
      </c>
      <c r="J53" s="180">
        <f t="shared" si="0"/>
        <v>0</v>
      </c>
      <c r="K53" s="180">
        <f t="shared" si="0"/>
        <v>0</v>
      </c>
    </row>
    <row r="54" spans="1:17" ht="22.5" customHeight="1">
      <c r="C54" s="168" t="s">
        <v>214</v>
      </c>
      <c r="E54" s="320"/>
      <c r="G54" s="180">
        <f t="shared" ref="G54:K54" si="1">G43</f>
        <v>0</v>
      </c>
      <c r="H54" s="180">
        <f t="shared" si="1"/>
        <v>0</v>
      </c>
      <c r="I54" s="180">
        <f t="shared" si="1"/>
        <v>0</v>
      </c>
      <c r="J54" s="180">
        <f t="shared" si="1"/>
        <v>0</v>
      </c>
      <c r="K54" s="180">
        <f t="shared" si="1"/>
        <v>0</v>
      </c>
    </row>
    <row r="55" spans="1:17" ht="22.5" customHeight="1">
      <c r="C55" s="168" t="s">
        <v>215</v>
      </c>
      <c r="E55" s="320"/>
      <c r="G55" s="180">
        <f t="shared" ref="G55:K55" si="2">G44</f>
        <v>0</v>
      </c>
      <c r="H55" s="180">
        <f t="shared" si="2"/>
        <v>0</v>
      </c>
      <c r="I55" s="180">
        <f t="shared" si="2"/>
        <v>0</v>
      </c>
      <c r="J55" s="180">
        <f t="shared" si="2"/>
        <v>0</v>
      </c>
      <c r="K55" s="180">
        <f t="shared" si="2"/>
        <v>0</v>
      </c>
    </row>
    <row r="56" spans="1:17" ht="22.5" customHeight="1">
      <c r="C56" s="168" t="s">
        <v>216</v>
      </c>
      <c r="E56" s="320"/>
      <c r="G56" s="180">
        <f t="shared" ref="G56:K56" si="3">G45</f>
        <v>0</v>
      </c>
      <c r="H56" s="180">
        <f t="shared" si="3"/>
        <v>0</v>
      </c>
      <c r="I56" s="180">
        <f t="shared" si="3"/>
        <v>0</v>
      </c>
      <c r="J56" s="180">
        <f t="shared" si="3"/>
        <v>0</v>
      </c>
      <c r="K56" s="180">
        <f t="shared" si="3"/>
        <v>0</v>
      </c>
    </row>
    <row r="57" spans="1:17" ht="22.5" customHeight="1">
      <c r="C57" s="168" t="s">
        <v>217</v>
      </c>
      <c r="E57" s="320"/>
      <c r="G57" s="180">
        <f t="shared" ref="G57:K57" si="4">G46</f>
        <v>0</v>
      </c>
      <c r="H57" s="180">
        <f t="shared" si="4"/>
        <v>0</v>
      </c>
      <c r="I57" s="180">
        <f t="shared" si="4"/>
        <v>0</v>
      </c>
      <c r="J57" s="180">
        <f t="shared" si="4"/>
        <v>0</v>
      </c>
      <c r="K57" s="180">
        <f t="shared" si="4"/>
        <v>0</v>
      </c>
    </row>
    <row r="58" spans="1:17" ht="22.5" customHeight="1">
      <c r="C58" s="168" t="s">
        <v>218</v>
      </c>
      <c r="E58" s="320"/>
      <c r="G58" s="180">
        <f t="shared" ref="G58:K58" si="5">G47</f>
        <v>0</v>
      </c>
      <c r="H58" s="180">
        <f t="shared" si="5"/>
        <v>0</v>
      </c>
      <c r="I58" s="180">
        <f t="shared" si="5"/>
        <v>0</v>
      </c>
      <c r="J58" s="180">
        <f t="shared" si="5"/>
        <v>0</v>
      </c>
      <c r="K58" s="180">
        <f t="shared" si="5"/>
        <v>0</v>
      </c>
    </row>
    <row r="59" spans="1:17" ht="22.5" customHeight="1">
      <c r="C59" s="168" t="s">
        <v>219</v>
      </c>
      <c r="E59" s="320"/>
      <c r="G59" s="180">
        <f t="shared" ref="G59:K59" si="6">G48</f>
        <v>0</v>
      </c>
      <c r="H59" s="180">
        <f t="shared" si="6"/>
        <v>0</v>
      </c>
      <c r="I59" s="180">
        <f t="shared" si="6"/>
        <v>0</v>
      </c>
      <c r="J59" s="180">
        <f t="shared" si="6"/>
        <v>0</v>
      </c>
      <c r="K59" s="180">
        <f t="shared" si="6"/>
        <v>0</v>
      </c>
    </row>
    <row r="60" spans="1:17" ht="22.5" customHeight="1">
      <c r="C60" s="168" t="s">
        <v>220</v>
      </c>
      <c r="E60" s="320"/>
      <c r="G60" s="180">
        <f t="shared" ref="G60:K60" si="7">G49</f>
        <v>0</v>
      </c>
      <c r="H60" s="180">
        <f t="shared" si="7"/>
        <v>0</v>
      </c>
      <c r="I60" s="180">
        <f t="shared" si="7"/>
        <v>0</v>
      </c>
      <c r="J60" s="180">
        <f t="shared" si="7"/>
        <v>0</v>
      </c>
      <c r="K60" s="180">
        <f t="shared" si="7"/>
        <v>0</v>
      </c>
    </row>
    <row r="61" spans="1:17" ht="22.5" customHeight="1">
      <c r="C61" s="168" t="s">
        <v>221</v>
      </c>
      <c r="E61" s="320"/>
      <c r="G61" s="180">
        <f t="shared" ref="G61:K61" si="8">G50</f>
        <v>0</v>
      </c>
      <c r="H61" s="180">
        <f t="shared" si="8"/>
        <v>0</v>
      </c>
      <c r="I61" s="180">
        <f t="shared" si="8"/>
        <v>0</v>
      </c>
      <c r="J61" s="180">
        <f t="shared" si="8"/>
        <v>0</v>
      </c>
      <c r="K61" s="180">
        <f t="shared" si="8"/>
        <v>0</v>
      </c>
    </row>
    <row r="62" spans="1:17" ht="12.6" customHeight="1">
      <c r="A62" s="32"/>
      <c r="B62" s="32"/>
      <c r="C62" s="82"/>
      <c r="D62" s="32"/>
      <c r="E62" s="63"/>
      <c r="F62" s="32"/>
      <c r="G62" s="32"/>
      <c r="H62" s="32"/>
      <c r="I62" s="32"/>
      <c r="J62" s="32"/>
      <c r="K62" s="32"/>
      <c r="L62" s="32"/>
      <c r="M62" s="32"/>
      <c r="N62" s="32"/>
      <c r="O62" s="32"/>
      <c r="P62" s="32"/>
      <c r="Q62" s="32"/>
    </row>
    <row r="63" spans="1:17" ht="22.5" customHeight="1">
      <c r="B63" s="152" t="s">
        <v>39</v>
      </c>
      <c r="C63" s="160" t="s">
        <v>73</v>
      </c>
      <c r="D63" s="153"/>
      <c r="E63" s="154"/>
      <c r="F63" s="153"/>
    </row>
    <row r="64" spans="1:17" ht="12.6" customHeight="1">
      <c r="A64" s="32"/>
      <c r="B64" s="32"/>
      <c r="C64" s="79"/>
      <c r="D64" s="32"/>
      <c r="E64" s="63"/>
      <c r="F64" s="32"/>
      <c r="G64" s="32"/>
      <c r="H64" s="32"/>
      <c r="I64" s="32"/>
      <c r="J64" s="32"/>
      <c r="K64" s="32"/>
      <c r="L64" s="32"/>
      <c r="M64" s="32"/>
      <c r="N64" s="32"/>
      <c r="O64" s="32"/>
      <c r="P64" s="32"/>
      <c r="Q64" s="32"/>
    </row>
    <row r="65" spans="1:17" s="163" customFormat="1" ht="22.5" customHeight="1">
      <c r="C65" s="167" t="s">
        <v>74</v>
      </c>
      <c r="E65" s="156" t="s">
        <v>75</v>
      </c>
      <c r="G65" s="243"/>
      <c r="H65" s="243"/>
      <c r="I65" s="243"/>
      <c r="J65" s="243"/>
      <c r="K65" s="243"/>
    </row>
    <row r="66" spans="1:17" ht="12.6" customHeight="1">
      <c r="A66" s="32"/>
      <c r="B66" s="32"/>
      <c r="C66" s="79"/>
      <c r="D66" s="32"/>
      <c r="E66" s="63"/>
      <c r="F66" s="32"/>
      <c r="G66" s="32"/>
      <c r="H66" s="32"/>
      <c r="I66" s="32"/>
      <c r="J66" s="32"/>
      <c r="K66" s="32"/>
      <c r="L66" s="36"/>
      <c r="M66" s="32"/>
      <c r="N66" s="32"/>
      <c r="O66" s="32"/>
      <c r="P66" s="32"/>
      <c r="Q66" s="32"/>
    </row>
    <row r="67" spans="1:17" s="163" customFormat="1" ht="22.5" customHeight="1">
      <c r="C67" s="167" t="s">
        <v>170</v>
      </c>
      <c r="E67" s="156" t="s">
        <v>241</v>
      </c>
      <c r="G67" s="241"/>
      <c r="H67" s="241"/>
      <c r="I67" s="241"/>
      <c r="J67" s="241"/>
      <c r="K67" s="241"/>
    </row>
    <row r="68" spans="1:17" s="163" customFormat="1" ht="22.5" customHeight="1">
      <c r="C68" s="167" t="s">
        <v>280</v>
      </c>
      <c r="E68" s="156" t="s">
        <v>76</v>
      </c>
      <c r="G68" s="244"/>
      <c r="H68" s="244"/>
      <c r="I68" s="244"/>
      <c r="J68" s="244"/>
      <c r="K68" s="244"/>
    </row>
    <row r="69" spans="1:17" s="163" customFormat="1" ht="22.5" customHeight="1">
      <c r="C69" s="167" t="s">
        <v>77</v>
      </c>
      <c r="E69" s="156" t="s">
        <v>242</v>
      </c>
      <c r="G69" s="240"/>
      <c r="H69" s="240"/>
      <c r="I69" s="240"/>
      <c r="J69" s="240"/>
      <c r="K69" s="240"/>
    </row>
    <row r="70" spans="1:17" s="163" customFormat="1" ht="22.5" customHeight="1">
      <c r="C70" s="181" t="s">
        <v>78</v>
      </c>
      <c r="E70" s="156" t="s">
        <v>242</v>
      </c>
      <c r="G70" s="240"/>
      <c r="H70" s="240"/>
      <c r="I70" s="240"/>
      <c r="J70" s="240"/>
      <c r="K70" s="240"/>
    </row>
    <row r="71" spans="1:17" ht="12.6" customHeight="1">
      <c r="A71" s="32"/>
      <c r="B71" s="32"/>
      <c r="C71" s="79"/>
      <c r="D71" s="32"/>
      <c r="E71" s="63"/>
      <c r="F71" s="32"/>
      <c r="G71" s="32"/>
      <c r="H71" s="32"/>
      <c r="I71" s="32"/>
      <c r="J71" s="32"/>
      <c r="K71" s="32"/>
      <c r="L71" s="32"/>
      <c r="M71" s="32"/>
      <c r="N71" s="32"/>
      <c r="O71" s="32"/>
      <c r="P71" s="32"/>
      <c r="Q71" s="32"/>
    </row>
    <row r="72" spans="1:17" s="163" customFormat="1" ht="22.5" customHeight="1">
      <c r="C72" s="167" t="s">
        <v>171</v>
      </c>
      <c r="E72" s="156" t="s">
        <v>62</v>
      </c>
      <c r="G72" s="240"/>
      <c r="H72" s="240"/>
      <c r="I72" s="240"/>
      <c r="J72" s="240"/>
      <c r="K72" s="240"/>
    </row>
    <row r="73" spans="1:17" s="163" customFormat="1" ht="22.5" customHeight="1">
      <c r="C73" s="167" t="s">
        <v>172</v>
      </c>
      <c r="E73" s="156" t="s">
        <v>62</v>
      </c>
      <c r="G73" s="240"/>
      <c r="H73" s="240"/>
      <c r="I73" s="240"/>
      <c r="J73" s="240"/>
      <c r="K73" s="240"/>
    </row>
    <row r="74" spans="1:17" s="163" customFormat="1" ht="36">
      <c r="C74" s="167" t="s">
        <v>201</v>
      </c>
      <c r="E74" s="156" t="s">
        <v>62</v>
      </c>
      <c r="G74" s="240"/>
      <c r="H74" s="240"/>
      <c r="I74" s="240"/>
      <c r="J74" s="240"/>
      <c r="K74" s="240"/>
    </row>
    <row r="75" spans="1:17" ht="12.6" customHeight="1">
      <c r="A75" s="32"/>
      <c r="B75" s="32"/>
      <c r="C75" s="79"/>
      <c r="D75" s="32"/>
      <c r="E75" s="63"/>
      <c r="F75" s="32"/>
      <c r="G75" s="32"/>
      <c r="H75" s="32"/>
      <c r="I75" s="32"/>
      <c r="J75" s="32"/>
      <c r="K75" s="32"/>
      <c r="L75" s="32"/>
      <c r="M75" s="32"/>
      <c r="N75" s="32"/>
      <c r="O75" s="32"/>
      <c r="P75" s="32"/>
      <c r="Q75" s="32"/>
    </row>
    <row r="76" spans="1:17" ht="22.5" customHeight="1">
      <c r="B76" s="152" t="s">
        <v>79</v>
      </c>
      <c r="C76" s="160" t="s">
        <v>80</v>
      </c>
      <c r="D76" s="153"/>
      <c r="E76" s="154"/>
      <c r="F76" s="153"/>
    </row>
    <row r="77" spans="1:17" ht="12.6" customHeight="1">
      <c r="A77" s="32"/>
      <c r="B77" s="47"/>
      <c r="C77" s="84"/>
      <c r="D77" s="48"/>
      <c r="E77" s="63"/>
      <c r="F77" s="48"/>
      <c r="G77" s="32"/>
      <c r="H77" s="32"/>
      <c r="I77" s="32"/>
      <c r="J77" s="32"/>
      <c r="K77" s="32"/>
      <c r="L77" s="32"/>
      <c r="M77" s="32"/>
      <c r="N77" s="32"/>
      <c r="O77" s="32"/>
      <c r="P77" s="32"/>
      <c r="Q77" s="32"/>
    </row>
    <row r="78" spans="1:17" s="163" customFormat="1" ht="22.5" customHeight="1">
      <c r="B78" s="152"/>
      <c r="C78" s="167" t="s">
        <v>81</v>
      </c>
      <c r="D78" s="153"/>
      <c r="E78" s="156" t="s">
        <v>82</v>
      </c>
      <c r="F78" s="153"/>
      <c r="G78" s="240"/>
      <c r="H78" s="240"/>
      <c r="I78" s="240"/>
      <c r="J78" s="240"/>
      <c r="K78" s="240"/>
    </row>
    <row r="79" spans="1:17" s="163" customFormat="1" ht="22.5" customHeight="1">
      <c r="B79" s="152"/>
      <c r="C79" s="167" t="s">
        <v>83</v>
      </c>
      <c r="D79" s="153"/>
      <c r="E79" s="156" t="s">
        <v>84</v>
      </c>
      <c r="F79" s="153"/>
      <c r="G79" s="243"/>
      <c r="H79" s="243"/>
      <c r="I79" s="243"/>
      <c r="J79" s="243"/>
      <c r="K79" s="243"/>
    </row>
    <row r="80" spans="1:17" s="163" customFormat="1" ht="22.5" customHeight="1">
      <c r="B80" s="152"/>
      <c r="C80" s="167" t="s">
        <v>85</v>
      </c>
      <c r="D80" s="153"/>
      <c r="E80" s="156" t="s">
        <v>86</v>
      </c>
      <c r="F80" s="153"/>
      <c r="G80" s="245"/>
      <c r="H80" s="245"/>
      <c r="I80" s="245"/>
      <c r="J80" s="245"/>
      <c r="K80" s="245"/>
    </row>
    <row r="81" spans="1:17" s="163" customFormat="1" ht="22.5" customHeight="1">
      <c r="B81" s="152"/>
      <c r="C81" s="167" t="s">
        <v>87</v>
      </c>
      <c r="D81" s="153"/>
      <c r="E81" s="156" t="s">
        <v>62</v>
      </c>
      <c r="F81" s="153"/>
      <c r="G81" s="240"/>
      <c r="H81" s="240"/>
      <c r="I81" s="240"/>
      <c r="J81" s="240"/>
      <c r="K81" s="240"/>
    </row>
    <row r="82" spans="1:17" ht="12.6" customHeight="1">
      <c r="A82" s="32"/>
      <c r="B82" s="47"/>
      <c r="C82" s="81"/>
      <c r="D82" s="48"/>
      <c r="E82" s="63"/>
      <c r="F82" s="48"/>
      <c r="G82" s="32"/>
      <c r="H82" s="32"/>
      <c r="I82" s="32"/>
      <c r="J82" s="32"/>
      <c r="K82" s="32"/>
      <c r="L82" s="32"/>
      <c r="M82" s="32"/>
      <c r="N82" s="32"/>
      <c r="O82" s="32"/>
      <c r="P82" s="32"/>
      <c r="Q82" s="32"/>
    </row>
    <row r="83" spans="1:17" s="163" customFormat="1" ht="22.5" customHeight="1">
      <c r="B83" s="152"/>
      <c r="C83" s="167" t="s">
        <v>88</v>
      </c>
      <c r="D83" s="153"/>
      <c r="E83" s="156" t="s">
        <v>82</v>
      </c>
      <c r="F83" s="153"/>
      <c r="G83" s="240"/>
      <c r="H83" s="240"/>
      <c r="I83" s="240"/>
      <c r="J83" s="240"/>
      <c r="K83" s="240"/>
    </row>
    <row r="84" spans="1:17" s="163" customFormat="1" ht="22.5" customHeight="1">
      <c r="B84" s="152"/>
      <c r="C84" s="167" t="s">
        <v>89</v>
      </c>
      <c r="D84" s="153"/>
      <c r="E84" s="156" t="s">
        <v>84</v>
      </c>
      <c r="F84" s="153"/>
      <c r="G84" s="243"/>
      <c r="H84" s="243"/>
      <c r="I84" s="243"/>
      <c r="J84" s="243"/>
      <c r="K84" s="243"/>
    </row>
    <row r="85" spans="1:17" s="163" customFormat="1" ht="22.5" customHeight="1">
      <c r="B85" s="152"/>
      <c r="C85" s="167" t="s">
        <v>90</v>
      </c>
      <c r="D85" s="153"/>
      <c r="E85" s="156" t="s">
        <v>86</v>
      </c>
      <c r="F85" s="153"/>
      <c r="G85" s="245"/>
      <c r="H85" s="245"/>
      <c r="I85" s="245"/>
      <c r="J85" s="245"/>
      <c r="K85" s="245"/>
    </row>
    <row r="86" spans="1:17" s="163" customFormat="1" ht="22.5" customHeight="1">
      <c r="B86" s="152"/>
      <c r="C86" s="167" t="s">
        <v>91</v>
      </c>
      <c r="D86" s="153"/>
      <c r="E86" s="156" t="s">
        <v>62</v>
      </c>
      <c r="F86" s="153"/>
      <c r="G86" s="240"/>
      <c r="H86" s="240"/>
      <c r="I86" s="240"/>
      <c r="J86" s="240"/>
      <c r="K86" s="240"/>
    </row>
    <row r="87" spans="1:17" ht="12.6" customHeight="1">
      <c r="A87" s="32"/>
      <c r="B87" s="47"/>
      <c r="C87" s="81"/>
      <c r="D87" s="48"/>
      <c r="E87" s="63"/>
      <c r="F87" s="48"/>
      <c r="G87" s="32"/>
      <c r="H87" s="32"/>
      <c r="I87" s="32"/>
      <c r="J87" s="32"/>
      <c r="K87" s="32"/>
      <c r="L87" s="32"/>
      <c r="M87" s="32"/>
      <c r="N87" s="32"/>
      <c r="O87" s="32"/>
      <c r="P87" s="32"/>
      <c r="Q87" s="32"/>
    </row>
    <row r="88" spans="1:17" s="163" customFormat="1" ht="22.5" customHeight="1">
      <c r="B88" s="152"/>
      <c r="C88" s="167" t="s">
        <v>92</v>
      </c>
      <c r="D88" s="153"/>
      <c r="E88" s="156" t="s">
        <v>82</v>
      </c>
      <c r="F88" s="153"/>
      <c r="G88" s="240"/>
      <c r="H88" s="240"/>
      <c r="I88" s="240"/>
      <c r="J88" s="240"/>
      <c r="K88" s="240"/>
    </row>
    <row r="89" spans="1:17" s="163" customFormat="1" ht="22.5" customHeight="1">
      <c r="B89" s="152"/>
      <c r="C89" s="167" t="s">
        <v>93</v>
      </c>
      <c r="D89" s="153"/>
      <c r="E89" s="156" t="s">
        <v>84</v>
      </c>
      <c r="F89" s="153"/>
      <c r="G89" s="243"/>
      <c r="H89" s="243"/>
      <c r="I89" s="243"/>
      <c r="J89" s="243"/>
      <c r="K89" s="243"/>
    </row>
    <row r="90" spans="1:17" s="163" customFormat="1" ht="22.5" customHeight="1">
      <c r="B90" s="152"/>
      <c r="C90" s="167" t="s">
        <v>94</v>
      </c>
      <c r="D90" s="153"/>
      <c r="E90" s="156" t="s">
        <v>86</v>
      </c>
      <c r="F90" s="153"/>
      <c r="G90" s="245"/>
      <c r="H90" s="245"/>
      <c r="I90" s="245"/>
      <c r="J90" s="245"/>
      <c r="K90" s="245"/>
    </row>
    <row r="91" spans="1:17" s="163" customFormat="1" ht="22.5" customHeight="1">
      <c r="B91" s="152"/>
      <c r="C91" s="167" t="s">
        <v>95</v>
      </c>
      <c r="D91" s="153"/>
      <c r="E91" s="156" t="s">
        <v>62</v>
      </c>
      <c r="F91" s="153"/>
      <c r="G91" s="240"/>
      <c r="H91" s="240"/>
      <c r="I91" s="240"/>
      <c r="J91" s="240"/>
      <c r="K91" s="240"/>
    </row>
    <row r="92" spans="1:17" ht="12.6" customHeight="1">
      <c r="A92" s="32"/>
      <c r="B92" s="47"/>
      <c r="C92" s="81"/>
      <c r="D92" s="48"/>
      <c r="E92" s="63"/>
      <c r="F92" s="48"/>
      <c r="G92" s="32"/>
      <c r="H92" s="32"/>
      <c r="I92" s="32"/>
      <c r="J92" s="32"/>
      <c r="K92" s="32"/>
      <c r="L92" s="32"/>
      <c r="M92" s="32"/>
      <c r="N92" s="32"/>
      <c r="O92" s="32"/>
      <c r="P92" s="32"/>
      <c r="Q92" s="32"/>
    </row>
    <row r="93" spans="1:17" s="163" customFormat="1" ht="22.5" customHeight="1">
      <c r="B93" s="152"/>
      <c r="C93" s="167" t="s">
        <v>96</v>
      </c>
      <c r="D93" s="153"/>
      <c r="E93" s="156" t="s">
        <v>82</v>
      </c>
      <c r="F93" s="153"/>
      <c r="G93" s="240"/>
      <c r="H93" s="240"/>
      <c r="I93" s="240"/>
      <c r="J93" s="240"/>
      <c r="K93" s="240"/>
    </row>
    <row r="94" spans="1:17" s="163" customFormat="1" ht="22.5" customHeight="1">
      <c r="B94" s="152"/>
      <c r="C94" s="167" t="s">
        <v>97</v>
      </c>
      <c r="D94" s="153"/>
      <c r="E94" s="156" t="s">
        <v>84</v>
      </c>
      <c r="F94" s="153"/>
      <c r="G94" s="243"/>
      <c r="H94" s="243"/>
      <c r="I94" s="243"/>
      <c r="J94" s="243"/>
      <c r="K94" s="243"/>
    </row>
    <row r="95" spans="1:17" s="163" customFormat="1" ht="22.5" customHeight="1">
      <c r="B95" s="152"/>
      <c r="C95" s="167" t="s">
        <v>98</v>
      </c>
      <c r="D95" s="153"/>
      <c r="E95" s="156" t="s">
        <v>86</v>
      </c>
      <c r="F95" s="153"/>
      <c r="G95" s="245"/>
      <c r="H95" s="245"/>
      <c r="I95" s="245"/>
      <c r="J95" s="245"/>
      <c r="K95" s="245"/>
    </row>
    <row r="96" spans="1:17" s="163" customFormat="1" ht="22.5" customHeight="1">
      <c r="B96" s="152"/>
      <c r="C96" s="167" t="s">
        <v>99</v>
      </c>
      <c r="D96" s="153"/>
      <c r="E96" s="156" t="s">
        <v>62</v>
      </c>
      <c r="F96" s="153"/>
      <c r="G96" s="240"/>
      <c r="H96" s="240"/>
      <c r="I96" s="240"/>
      <c r="J96" s="240"/>
      <c r="K96" s="240"/>
    </row>
    <row r="97" spans="1:17" ht="12.6" customHeight="1">
      <c r="A97" s="32"/>
      <c r="B97" s="47"/>
      <c r="C97" s="84"/>
      <c r="D97" s="48"/>
      <c r="E97" s="63"/>
      <c r="F97" s="48"/>
      <c r="G97" s="32"/>
      <c r="H97" s="32"/>
      <c r="I97" s="32"/>
      <c r="J97" s="32"/>
      <c r="K97" s="32"/>
      <c r="L97" s="32"/>
      <c r="M97" s="32"/>
      <c r="N97" s="32"/>
      <c r="O97" s="32"/>
      <c r="P97" s="32"/>
      <c r="Q97" s="32"/>
    </row>
    <row r="98" spans="1:17" s="163" customFormat="1" ht="30" customHeight="1">
      <c r="B98" s="152"/>
      <c r="C98" s="181" t="s">
        <v>100</v>
      </c>
      <c r="E98" s="156" t="s">
        <v>62</v>
      </c>
      <c r="G98" s="240"/>
      <c r="H98" s="240"/>
      <c r="I98" s="240"/>
      <c r="J98" s="240"/>
      <c r="K98" s="240"/>
    </row>
    <row r="99" spans="1:17" ht="12.6" customHeight="1">
      <c r="A99" s="32"/>
      <c r="B99" s="47"/>
      <c r="C99" s="84"/>
      <c r="D99" s="48"/>
      <c r="E99" s="63"/>
      <c r="F99" s="48"/>
      <c r="G99" s="32"/>
      <c r="H99" s="32"/>
      <c r="I99" s="32"/>
      <c r="J99" s="32"/>
      <c r="K99" s="32"/>
      <c r="L99" s="32"/>
      <c r="M99" s="32"/>
      <c r="N99" s="32"/>
      <c r="O99" s="32"/>
      <c r="P99" s="32"/>
      <c r="Q99" s="32"/>
    </row>
    <row r="100" spans="1:17" s="163" customFormat="1" ht="22.5" customHeight="1">
      <c r="B100" s="152" t="s">
        <v>101</v>
      </c>
      <c r="C100" s="160" t="s">
        <v>289</v>
      </c>
      <c r="D100" s="153"/>
      <c r="E100" s="154"/>
      <c r="F100" s="153"/>
    </row>
    <row r="101" spans="1:17" ht="12.6" customHeight="1">
      <c r="A101" s="32"/>
      <c r="B101" s="47"/>
      <c r="C101" s="84"/>
      <c r="D101" s="48"/>
      <c r="E101" s="63"/>
      <c r="F101" s="48"/>
      <c r="G101" s="32"/>
      <c r="H101" s="32"/>
      <c r="I101" s="32"/>
      <c r="J101" s="32"/>
      <c r="K101" s="32"/>
      <c r="L101" s="32"/>
      <c r="M101" s="32"/>
      <c r="N101" s="32"/>
      <c r="O101" s="32"/>
      <c r="P101" s="32"/>
      <c r="Q101" s="32"/>
    </row>
    <row r="102" spans="1:17" s="163" customFormat="1" ht="22.5" customHeight="1">
      <c r="B102" s="152"/>
      <c r="C102" s="167" t="s">
        <v>173</v>
      </c>
      <c r="E102" s="156" t="s">
        <v>62</v>
      </c>
      <c r="G102" s="240"/>
      <c r="H102" s="240"/>
      <c r="I102" s="240"/>
      <c r="J102" s="240"/>
      <c r="K102" s="240"/>
    </row>
    <row r="103" spans="1:17" s="163" customFormat="1" ht="22.5" customHeight="1">
      <c r="C103" s="167" t="s">
        <v>290</v>
      </c>
      <c r="E103" s="156" t="s">
        <v>62</v>
      </c>
      <c r="G103" s="240"/>
      <c r="H103" s="240"/>
      <c r="I103" s="240"/>
      <c r="J103" s="240"/>
      <c r="K103" s="240"/>
    </row>
    <row r="104" spans="1:17" ht="12.6" customHeight="1">
      <c r="A104" s="32"/>
      <c r="B104" s="32"/>
      <c r="C104" s="79"/>
      <c r="D104" s="32"/>
      <c r="E104" s="63"/>
      <c r="F104" s="32"/>
      <c r="G104" s="32"/>
      <c r="H104" s="32"/>
      <c r="I104" s="32"/>
      <c r="J104" s="32"/>
      <c r="K104" s="32"/>
      <c r="L104" s="32"/>
      <c r="M104" s="32"/>
      <c r="N104" s="32"/>
      <c r="O104" s="32"/>
      <c r="P104" s="32"/>
      <c r="Q104" s="32"/>
    </row>
    <row r="105" spans="1:17" s="163" customFormat="1" ht="22.5" customHeight="1">
      <c r="C105" s="167" t="s">
        <v>182</v>
      </c>
      <c r="E105" s="156" t="s">
        <v>62</v>
      </c>
      <c r="G105" s="182" cm="1">
        <f t="array" ref="G105">IFERROR(
  IF(G19="Percentage cost method", G22, SUM(G41:G50)) *
  ((G16+G65-1 - MIN(IF(($G$16:$K$16 + $G$65:$K$65 - 1) &gt; 0, $G$16:$K$16 + $G$65:$K$65 - 1))) / (G16)),
  0
)</f>
        <v>0</v>
      </c>
      <c r="H105" s="182" cm="1">
        <f t="array" ref="H105">IFERROR(
  IF(H19="Percentage cost method", H22, SUM(H41:H50)) *
  ((H16+H65-1 - MIN(IF(($G$16:$K$16 + $G$65:$K$65 - 1) &gt; 0, $G$16:$K$16 + $G$65:$K$65 - 1))) / (H16)),
  0
)</f>
        <v>0</v>
      </c>
      <c r="I105" s="182" cm="1">
        <f t="array" ref="I105">IFERROR(
  IF(I19="Percentage cost method", I22, SUM(I41:I50)) *
  ((I16+I65-1 - MIN(IF(($G$16:$K$16 + $G$65:$K$65 - 1) &gt; 0, $G$16:$K$16 + $G$65:$K$65 - 1))) / (I16)),
  0
)</f>
        <v>0</v>
      </c>
      <c r="J105" s="182" cm="1">
        <f t="array" ref="J105">IFERROR(
  IF(J19="Percentage cost method", J22, SUM(J41:J50)) *
  ((J16+J65-1 - MIN(IF(($G$16:$K$16 + $G$65:$K$65 - 1) &gt; 0, $G$16:$K$16 + $G$65:$K$65 - 1))) / (J16)),
  0
)</f>
        <v>0</v>
      </c>
      <c r="K105" s="182" cm="1">
        <f t="array" ref="K105">IFERROR(
  IF(K19="Percentage cost method", K22, SUM(K41:K50)) *
  ((K16+K65-1 - MIN(IF(($G$16:$K$16 + $G$65:$K$65 - 1) &gt; 0, $G$16:$K$16 + $G$65:$K$65 - 1))) / (K16)),
  0
)</f>
        <v>0</v>
      </c>
    </row>
    <row r="106" spans="1:17" ht="12.6" customHeight="1">
      <c r="A106" s="32"/>
      <c r="B106" s="32"/>
      <c r="C106" s="79"/>
      <c r="D106" s="32"/>
      <c r="E106" s="63"/>
      <c r="F106" s="32"/>
      <c r="G106" s="32"/>
      <c r="H106" s="32"/>
      <c r="I106" s="32"/>
      <c r="J106" s="32"/>
      <c r="K106" s="32"/>
      <c r="L106" s="32"/>
      <c r="M106" s="32"/>
      <c r="N106" s="32"/>
      <c r="O106" s="32"/>
      <c r="P106" s="32"/>
      <c r="Q106" s="32"/>
    </row>
    <row r="107" spans="1:17" s="163" customFormat="1" ht="22.5" customHeight="1">
      <c r="B107" s="152" t="s">
        <v>102</v>
      </c>
      <c r="C107" s="160" t="s">
        <v>284</v>
      </c>
      <c r="D107" s="153"/>
      <c r="E107" s="154"/>
      <c r="F107" s="153"/>
    </row>
    <row r="108" spans="1:17" ht="12.6" customHeight="1">
      <c r="A108" s="32"/>
      <c r="B108" s="32"/>
      <c r="C108" s="79"/>
      <c r="D108" s="32"/>
      <c r="E108" s="63"/>
      <c r="F108" s="32"/>
      <c r="G108" s="32"/>
      <c r="H108" s="32"/>
      <c r="I108" s="32"/>
      <c r="J108" s="32"/>
      <c r="K108" s="32"/>
      <c r="L108" s="32"/>
      <c r="M108" s="32"/>
      <c r="N108" s="32"/>
      <c r="O108" s="32"/>
      <c r="P108" s="32"/>
      <c r="Q108" s="32"/>
    </row>
    <row r="109" spans="1:17" s="163" customFormat="1" ht="22.5" customHeight="1">
      <c r="C109" s="167" t="s">
        <v>103</v>
      </c>
      <c r="E109" s="156" t="s">
        <v>104</v>
      </c>
      <c r="G109" s="246"/>
      <c r="H109" s="246"/>
      <c r="I109" s="246"/>
      <c r="J109" s="246"/>
      <c r="K109" s="246"/>
    </row>
    <row r="110" spans="1:17" ht="12.6" customHeight="1">
      <c r="A110" s="32"/>
      <c r="B110" s="32"/>
      <c r="C110" s="79"/>
      <c r="D110" s="32"/>
      <c r="E110" s="63"/>
      <c r="F110" s="63"/>
      <c r="G110" s="63"/>
      <c r="H110" s="63"/>
      <c r="I110" s="63"/>
      <c r="J110" s="63"/>
      <c r="K110" s="63"/>
      <c r="L110" s="63"/>
      <c r="M110" s="32"/>
      <c r="N110" s="32"/>
      <c r="O110" s="32"/>
      <c r="P110" s="32"/>
      <c r="Q110" s="32"/>
    </row>
    <row r="111" spans="1:17" s="163" customFormat="1" ht="33.6" customHeight="1">
      <c r="C111" s="167" t="s">
        <v>105</v>
      </c>
      <c r="E111" s="156" t="s">
        <v>106</v>
      </c>
      <c r="G111" s="187">
        <f>('General parameters'!$G$33/1000)*(G67*(1-G68))</f>
        <v>0</v>
      </c>
      <c r="H111" s="187">
        <f>('General parameters'!$G$33/1000)*(H67*(1-H68))</f>
        <v>0</v>
      </c>
      <c r="I111" s="187">
        <f>('General parameters'!$G$33/1000)*(I67*(1-I68))</f>
        <v>0</v>
      </c>
      <c r="J111" s="187">
        <f>('General parameters'!$G$33/1000)*(J67*(1-J68))</f>
        <v>0</v>
      </c>
      <c r="K111" s="187">
        <f>('General parameters'!$G$33/1000)*(K67*(1-K68))</f>
        <v>0</v>
      </c>
    </row>
    <row r="112" spans="1:17" s="163" customFormat="1" ht="30" customHeight="1">
      <c r="C112" s="167" t="s">
        <v>107</v>
      </c>
      <c r="E112" s="156" t="s">
        <v>106</v>
      </c>
      <c r="G112" s="246"/>
      <c r="H112" s="246"/>
      <c r="I112" s="246"/>
      <c r="J112" s="246"/>
      <c r="K112" s="246"/>
    </row>
    <row r="113" spans="1:17" ht="12.6" customHeight="1">
      <c r="A113" s="32"/>
      <c r="B113" s="32"/>
      <c r="C113" s="79"/>
      <c r="D113" s="32"/>
      <c r="E113" s="63"/>
      <c r="F113" s="32"/>
      <c r="G113" s="32"/>
      <c r="H113" s="32"/>
      <c r="I113" s="32"/>
      <c r="J113" s="32"/>
      <c r="K113" s="32"/>
      <c r="L113" s="32"/>
      <c r="M113" s="32"/>
      <c r="N113" s="32"/>
      <c r="O113" s="32"/>
      <c r="P113" s="32"/>
      <c r="Q113" s="32"/>
    </row>
    <row r="114" spans="1:17" s="163" customFormat="1" ht="22.5" customHeight="1">
      <c r="C114" s="167" t="s">
        <v>108</v>
      </c>
      <c r="E114" s="156" t="s">
        <v>109</v>
      </c>
      <c r="G114" s="247"/>
      <c r="H114" s="247"/>
      <c r="I114" s="247"/>
      <c r="J114" s="247"/>
      <c r="K114" s="247"/>
    </row>
    <row r="115" spans="1:17" s="163" customFormat="1" ht="22.5" customHeight="1">
      <c r="C115" s="167" t="s">
        <v>110</v>
      </c>
      <c r="E115" s="156" t="s">
        <v>109</v>
      </c>
      <c r="G115" s="247"/>
      <c r="H115" s="247"/>
      <c r="I115" s="247"/>
      <c r="J115" s="247"/>
      <c r="K115" s="247"/>
    </row>
    <row r="116" spans="1:17" s="163" customFormat="1" ht="22.5" customHeight="1">
      <c r="C116" s="167" t="s">
        <v>111</v>
      </c>
      <c r="E116" s="156" t="s">
        <v>109</v>
      </c>
      <c r="G116" s="247"/>
      <c r="H116" s="247"/>
      <c r="I116" s="247"/>
      <c r="J116" s="247"/>
      <c r="K116" s="247"/>
    </row>
    <row r="117" spans="1:17" s="163" customFormat="1" ht="22.5" customHeight="1">
      <c r="C117" s="167" t="s">
        <v>112</v>
      </c>
      <c r="E117" s="156" t="s">
        <v>109</v>
      </c>
      <c r="G117" s="247"/>
      <c r="H117" s="247"/>
      <c r="I117" s="247"/>
      <c r="J117" s="247"/>
      <c r="K117" s="247"/>
    </row>
    <row r="118" spans="1:17" s="163" customFormat="1" ht="30" customHeight="1">
      <c r="C118" s="167" t="s">
        <v>113</v>
      </c>
      <c r="E118" s="156" t="s">
        <v>109</v>
      </c>
      <c r="G118" s="247"/>
      <c r="H118" s="247"/>
      <c r="I118" s="247"/>
      <c r="J118" s="247"/>
      <c r="K118" s="247"/>
    </row>
    <row r="119" spans="1:17" ht="12.6" customHeight="1">
      <c r="A119" s="32"/>
      <c r="B119" s="32"/>
      <c r="C119" s="79"/>
      <c r="D119" s="32"/>
      <c r="E119" s="63"/>
      <c r="F119" s="32"/>
      <c r="G119" s="32"/>
      <c r="H119" s="32"/>
      <c r="I119" s="32"/>
      <c r="J119" s="32"/>
      <c r="K119" s="32"/>
      <c r="L119" s="32"/>
      <c r="M119" s="32"/>
      <c r="N119" s="32"/>
      <c r="O119" s="32"/>
      <c r="P119" s="32"/>
      <c r="Q119" s="32"/>
    </row>
    <row r="120" spans="1:17" s="163" customFormat="1" ht="22.5" customHeight="1">
      <c r="C120" s="167" t="s">
        <v>291</v>
      </c>
      <c r="E120" s="156" t="s">
        <v>109</v>
      </c>
      <c r="G120" s="246"/>
      <c r="H120" s="246"/>
      <c r="I120" s="246"/>
      <c r="J120" s="246"/>
      <c r="K120" s="246"/>
    </row>
    <row r="121" spans="1:17" s="2" customFormat="1" ht="12.6" customHeight="1">
      <c r="B121" s="142"/>
      <c r="C121" s="142"/>
      <c r="D121" s="142"/>
      <c r="E121" s="142"/>
      <c r="F121" s="142"/>
      <c r="G121" s="142"/>
      <c r="H121" s="142"/>
      <c r="I121" s="142"/>
      <c r="J121" s="142"/>
      <c r="K121" s="142"/>
      <c r="L121" s="118"/>
      <c r="M121" s="118"/>
      <c r="N121" s="118"/>
    </row>
    <row r="122" spans="1:17" s="119" customFormat="1" ht="39.950000000000003" customHeight="1">
      <c r="B122" s="307" t="s">
        <v>314</v>
      </c>
      <c r="C122" s="307"/>
      <c r="D122" s="307"/>
      <c r="E122" s="307"/>
      <c r="F122" s="307"/>
      <c r="G122" s="307"/>
      <c r="H122" s="307"/>
      <c r="I122" s="307"/>
      <c r="J122" s="307"/>
      <c r="K122" s="307"/>
      <c r="L122" s="307"/>
      <c r="M122" s="307"/>
      <c r="N122" s="307"/>
    </row>
    <row r="123" spans="1:17" ht="12.6" customHeight="1">
      <c r="G123" s="94"/>
    </row>
    <row r="124" spans="1:17" s="163" customFormat="1" ht="22.5" customHeight="1">
      <c r="B124" s="152" t="s">
        <v>34</v>
      </c>
      <c r="C124" s="160" t="s">
        <v>270</v>
      </c>
      <c r="E124" s="154"/>
      <c r="F124" s="188"/>
      <c r="H124" s="166"/>
    </row>
    <row r="125" spans="1:17" ht="12.6" customHeight="1">
      <c r="A125" s="32"/>
      <c r="B125" s="32"/>
      <c r="C125" s="79"/>
      <c r="D125" s="32"/>
      <c r="E125" s="63"/>
      <c r="F125" s="69"/>
      <c r="G125" s="32"/>
      <c r="H125" s="70"/>
      <c r="I125" s="32"/>
      <c r="J125" s="32"/>
      <c r="K125" s="32"/>
      <c r="L125" s="32"/>
      <c r="M125" s="32"/>
      <c r="N125" s="32"/>
      <c r="O125" s="32"/>
      <c r="P125" s="32"/>
      <c r="Q125" s="32"/>
    </row>
    <row r="126" spans="1:17" s="163" customFormat="1">
      <c r="C126" s="248" t="s">
        <v>364</v>
      </c>
      <c r="F126" s="188"/>
      <c r="H126" s="166"/>
    </row>
    <row r="127" spans="1:17" s="163" customFormat="1">
      <c r="C127" s="248"/>
      <c r="E127" s="156"/>
      <c r="F127" s="188"/>
      <c r="H127" s="166"/>
    </row>
    <row r="128" spans="1:17" s="163" customFormat="1">
      <c r="C128" s="248"/>
      <c r="E128" s="156"/>
    </row>
    <row r="129" spans="1:17" s="163" customFormat="1">
      <c r="C129" s="248"/>
      <c r="E129" s="156"/>
    </row>
    <row r="130" spans="1:17" s="163" customFormat="1">
      <c r="C130" s="248"/>
      <c r="E130" s="156"/>
    </row>
    <row r="131" spans="1:17" s="163" customFormat="1">
      <c r="C131" s="248"/>
      <c r="E131" s="156"/>
    </row>
    <row r="132" spans="1:17" s="163" customFormat="1">
      <c r="C132" s="248"/>
      <c r="E132" s="156"/>
    </row>
    <row r="133" spans="1:17" ht="12.6" customHeight="1">
      <c r="A133" s="32"/>
      <c r="B133" s="32"/>
      <c r="C133" s="79"/>
      <c r="D133" s="32"/>
      <c r="E133" s="63"/>
      <c r="F133" s="32"/>
      <c r="G133" s="32"/>
      <c r="H133" s="32"/>
      <c r="I133" s="32"/>
      <c r="J133" s="32"/>
      <c r="K133" s="32"/>
      <c r="L133" s="32"/>
      <c r="M133" s="32"/>
      <c r="N133" s="32"/>
      <c r="O133" s="32"/>
      <c r="P133" s="32"/>
      <c r="Q133" s="32"/>
    </row>
    <row r="134" spans="1:17" s="163" customFormat="1" ht="22.5" customHeight="1">
      <c r="B134" s="152" t="s">
        <v>36</v>
      </c>
      <c r="C134" s="160" t="s">
        <v>45</v>
      </c>
      <c r="E134" s="154"/>
    </row>
    <row r="135" spans="1:17" ht="12.6" customHeight="1">
      <c r="A135" s="32"/>
      <c r="B135" s="32"/>
      <c r="C135" s="79"/>
      <c r="D135" s="32"/>
      <c r="E135" s="63"/>
      <c r="F135" s="32"/>
      <c r="G135" s="32"/>
      <c r="H135" s="32"/>
      <c r="I135" s="32"/>
      <c r="J135" s="32"/>
      <c r="K135" s="32"/>
      <c r="L135" s="32"/>
      <c r="M135" s="32"/>
      <c r="N135" s="32"/>
      <c r="O135" s="32"/>
      <c r="P135" s="32"/>
      <c r="Q135" s="32"/>
    </row>
    <row r="136" spans="1:17" s="163" customFormat="1">
      <c r="C136" s="248" t="s">
        <v>46</v>
      </c>
    </row>
    <row r="137" spans="1:17" s="163" customFormat="1">
      <c r="C137" s="248"/>
    </row>
    <row r="138" spans="1:17" s="163" customFormat="1">
      <c r="C138" s="248"/>
    </row>
    <row r="139" spans="1:17" s="163" customFormat="1">
      <c r="C139" s="248"/>
    </row>
    <row r="140" spans="1:17" s="163" customFormat="1">
      <c r="C140" s="248"/>
    </row>
    <row r="141" spans="1:17" s="163" customFormat="1">
      <c r="C141" s="248"/>
    </row>
    <row r="142" spans="1:17" s="163" customFormat="1">
      <c r="C142" s="248"/>
    </row>
    <row r="143" spans="1:17" s="163" customFormat="1">
      <c r="C143" s="248"/>
    </row>
    <row r="144" spans="1:17" s="163" customFormat="1">
      <c r="C144" s="248"/>
    </row>
    <row r="145" spans="3:8">
      <c r="C145" s="85"/>
      <c r="D145" s="36"/>
      <c r="E145" s="36"/>
      <c r="F145" s="36"/>
      <c r="G145" s="36"/>
      <c r="H145" s="36"/>
    </row>
    <row r="146" spans="3:8">
      <c r="C146" s="85"/>
      <c r="D146" s="36"/>
      <c r="E146" s="36"/>
      <c r="F146" s="36"/>
      <c r="G146" s="36"/>
      <c r="H146" s="36"/>
    </row>
    <row r="147" spans="3:8">
      <c r="C147" s="85"/>
      <c r="D147" s="36"/>
      <c r="E147" s="36"/>
      <c r="F147" s="36"/>
      <c r="G147" s="36"/>
      <c r="H147" s="36"/>
    </row>
    <row r="148" spans="3:8">
      <c r="C148" s="85"/>
      <c r="D148" s="36"/>
      <c r="E148" s="36"/>
      <c r="F148" s="36"/>
      <c r="G148" s="36"/>
      <c r="H148" s="36"/>
    </row>
    <row r="149" spans="3:8">
      <c r="C149" s="85"/>
      <c r="D149" s="36"/>
      <c r="E149" s="36"/>
      <c r="F149" s="36"/>
      <c r="G149" s="36"/>
      <c r="H149" s="36"/>
    </row>
    <row r="150" spans="3:8" hidden="1">
      <c r="C150" s="85"/>
      <c r="D150" s="36"/>
      <c r="E150" s="36"/>
      <c r="F150" s="36"/>
      <c r="G150" s="36"/>
      <c r="H150" s="36"/>
    </row>
    <row r="151" spans="3:8" hidden="1">
      <c r="C151" s="85"/>
      <c r="D151" s="36"/>
      <c r="E151" s="36"/>
      <c r="F151" s="36"/>
      <c r="G151" s="36"/>
      <c r="H151" s="36"/>
    </row>
    <row r="152" spans="3:8"/>
    <row r="153" spans="3:8"/>
    <row r="154" spans="3:8"/>
    <row r="155" spans="3:8"/>
    <row r="156" spans="3:8"/>
    <row r="157" spans="3:8"/>
    <row r="158" spans="3:8"/>
    <row r="159" spans="3:8"/>
    <row r="160" spans="3:8"/>
    <row r="161"/>
    <row r="162"/>
    <row r="163"/>
    <row r="164"/>
    <row r="165"/>
    <row r="166"/>
    <row r="167"/>
    <row r="168"/>
  </sheetData>
  <sheetProtection sheet="1" objects="1" scenarios="1" insertRows="0"/>
  <mergeCells count="6">
    <mergeCell ref="B6:K6"/>
    <mergeCell ref="B122:N122"/>
    <mergeCell ref="E52:E61"/>
    <mergeCell ref="E29:E38"/>
    <mergeCell ref="E41:E50"/>
    <mergeCell ref="B8:N8"/>
  </mergeCells>
  <phoneticPr fontId="21" type="noConversion"/>
  <conditionalFormatting sqref="G22:K25">
    <cfRule type="expression" dxfId="5" priority="2">
      <formula>G$19="Total cost method"</formula>
    </cfRule>
  </conditionalFormatting>
  <conditionalFormatting sqref="G27:K27">
    <cfRule type="expression" dxfId="4" priority="6">
      <formula>G$19="Total cost method"</formula>
    </cfRule>
  </conditionalFormatting>
  <conditionalFormatting sqref="G29:K38">
    <cfRule type="expression" dxfId="3" priority="11">
      <formula>G$19="Total cost method"</formula>
    </cfRule>
    <cfRule type="expression" dxfId="2" priority="12">
      <formula>SUM(G$29:G$38)&lt;&gt;1</formula>
    </cfRule>
  </conditionalFormatting>
  <conditionalFormatting sqref="G41:K50">
    <cfRule type="expression" dxfId="1" priority="1">
      <formula>G$19="Percentage cost method"</formula>
    </cfRule>
  </conditionalFormatting>
  <conditionalFormatting sqref="G52:K61">
    <cfRule type="expression" dxfId="0" priority="8">
      <formula>G$19="Percentage cost method"</formula>
    </cfRule>
  </conditionalFormatting>
  <dataValidations count="3">
    <dataValidation type="list" allowBlank="1" showInputMessage="1" showErrorMessage="1" sqref="G15:K15" xr:uid="{35E0C192-78C2-4704-9452-36272A59CF10}">
      <formula1>"Good,Service,Construction"</formula1>
    </dataValidation>
    <dataValidation type="list" allowBlank="1" showInputMessage="1" showErrorMessage="1" promptTitle="Insert number only" sqref="G65:K65" xr:uid="{35B067E9-5CA4-41DF-807E-07C384C3619D}">
      <formula1>"1,2,3,4,5,6,7,8,9,10"</formula1>
    </dataValidation>
    <dataValidation type="list" allowBlank="1" showInputMessage="1" showErrorMessage="1" sqref="G19:K19" xr:uid="{F221AB12-77C0-4547-89CB-F5C0FCD6C1D3}">
      <formula1>"Percentage cost method, Total cost method"</formula1>
    </dataValidation>
  </dataValidations>
  <pageMargins left="0.7" right="0.7" top="0.75" bottom="0.75" header="0.3" footer="0.3"/>
  <ignoredErrors>
    <ignoredError sqref="B132:B133 B136:B1048576 B106:B108 B63:B64 B73:B77 B124:B128 B23:B25 B10:B18 B98:B103"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1E68C-457F-4291-AA13-82098CF42F3D}">
  <sheetPr>
    <tabColor theme="3" tint="0.89999084444715716"/>
  </sheetPr>
  <dimension ref="A1:DE552"/>
  <sheetViews>
    <sheetView zoomScale="80" zoomScaleNormal="80" workbookViewId="0">
      <selection activeCell="B8" sqref="B8:N8"/>
    </sheetView>
  </sheetViews>
  <sheetFormatPr defaultColWidth="8.625" defaultRowHeight="14.25" customHeight="1"/>
  <cols>
    <col min="1" max="1" width="2.875" customWidth="1"/>
    <col min="2" max="2" width="8.625" customWidth="1"/>
    <col min="3" max="3" width="57.625" customWidth="1"/>
    <col min="4" max="4" width="2.125" customWidth="1"/>
    <col min="5" max="5" width="11.625" customWidth="1"/>
    <col min="6" max="6" width="2.625" customWidth="1"/>
    <col min="7" max="8" width="8.5" customWidth="1"/>
    <col min="9" max="106" width="8.625" customWidth="1"/>
    <col min="107" max="107" width="2.125" customWidth="1"/>
  </cols>
  <sheetData>
    <row r="1" spans="1:109" s="23" customFormat="1" ht="12.6" customHeight="1"/>
    <row r="2" spans="1:109" s="2" customFormat="1" ht="56.25" customHeight="1">
      <c r="B2" s="114"/>
      <c r="C2" s="117"/>
      <c r="D2" s="117"/>
      <c r="E2" s="117"/>
      <c r="F2" s="117"/>
      <c r="G2" s="117"/>
      <c r="H2" s="117"/>
      <c r="I2" s="117"/>
      <c r="J2" s="117"/>
      <c r="K2" s="117"/>
      <c r="L2" s="117"/>
      <c r="M2" s="117"/>
      <c r="N2" s="117"/>
    </row>
    <row r="3" spans="1:109" s="2" customFormat="1" ht="12" customHeight="1"/>
    <row r="4" spans="1:109" s="2" customFormat="1" ht="12" customHeight="1">
      <c r="B4" s="120"/>
      <c r="C4" s="120"/>
      <c r="D4" s="120"/>
      <c r="E4" s="120"/>
      <c r="F4" s="120"/>
      <c r="G4" s="120"/>
      <c r="H4" s="120"/>
      <c r="I4" s="120"/>
      <c r="J4" s="120"/>
      <c r="K4" s="120"/>
      <c r="L4" s="120"/>
      <c r="M4" s="120"/>
      <c r="N4" s="120"/>
    </row>
    <row r="5" spans="1:109" s="23" customFormat="1" ht="12" hidden="1" customHeight="1">
      <c r="A5" s="25"/>
      <c r="B5" s="25"/>
      <c r="C5" s="25"/>
      <c r="D5" s="25"/>
      <c r="E5" s="25"/>
      <c r="F5" s="25"/>
      <c r="G5" s="25"/>
      <c r="H5" s="25"/>
      <c r="I5" s="25"/>
      <c r="J5" s="25"/>
      <c r="K5" s="25"/>
      <c r="L5" s="25"/>
      <c r="M5" s="25"/>
      <c r="N5" s="25"/>
      <c r="O5" s="25"/>
      <c r="P5" s="25"/>
      <c r="Q5" s="25"/>
      <c r="R5" s="25"/>
    </row>
    <row r="6" spans="1:109" s="144" customFormat="1" ht="22.5" customHeight="1">
      <c r="A6" s="127"/>
      <c r="B6" s="163" t="s">
        <v>331</v>
      </c>
      <c r="C6" s="163"/>
      <c r="D6" s="163"/>
      <c r="E6" s="163"/>
      <c r="F6" s="163"/>
      <c r="G6" s="163"/>
      <c r="H6" s="163"/>
      <c r="I6" s="163"/>
      <c r="J6" s="163"/>
      <c r="K6" s="163"/>
      <c r="L6" s="123"/>
      <c r="M6" s="123"/>
      <c r="N6" s="123"/>
      <c r="O6" s="123"/>
      <c r="P6" s="123"/>
      <c r="Q6" s="123"/>
      <c r="R6" s="123"/>
    </row>
    <row r="7" spans="1:109" s="2" customFormat="1" ht="12.6" customHeight="1">
      <c r="B7" s="142"/>
      <c r="C7" s="142"/>
      <c r="D7" s="142"/>
      <c r="E7" s="142"/>
      <c r="F7" s="142"/>
      <c r="G7" s="142"/>
      <c r="H7" s="142"/>
      <c r="I7" s="142"/>
      <c r="J7" s="142"/>
      <c r="K7" s="142"/>
      <c r="L7" s="142"/>
      <c r="M7" s="142"/>
      <c r="N7" s="142"/>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3"/>
      <c r="CN7" s="143"/>
      <c r="CO7" s="143"/>
      <c r="CP7" s="143"/>
      <c r="CQ7" s="143"/>
      <c r="CR7" s="143"/>
      <c r="CS7" s="143"/>
      <c r="CT7" s="143"/>
      <c r="CU7" s="143"/>
      <c r="CV7" s="143"/>
      <c r="CW7" s="143"/>
      <c r="CX7" s="143"/>
      <c r="CY7" s="143"/>
      <c r="CZ7" s="143"/>
      <c r="DA7" s="143"/>
      <c r="DB7" s="143"/>
      <c r="DC7" s="143"/>
    </row>
    <row r="8" spans="1:109" s="119" customFormat="1" ht="39.950000000000003" customHeight="1">
      <c r="B8" s="307" t="s">
        <v>332</v>
      </c>
      <c r="C8" s="307"/>
      <c r="D8" s="307"/>
      <c r="E8" s="307"/>
      <c r="F8" s="307"/>
      <c r="G8" s="307"/>
      <c r="H8" s="307"/>
      <c r="I8" s="307"/>
      <c r="J8" s="307"/>
      <c r="K8" s="307"/>
      <c r="L8" s="307"/>
      <c r="M8" s="307"/>
      <c r="N8" s="307"/>
    </row>
    <row r="9" spans="1:109" s="61" customFormat="1" ht="14.25" customHeight="1">
      <c r="A9" s="25"/>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c r="DE9"/>
    </row>
    <row r="10" spans="1:109" s="98" customFormat="1" ht="22.5" customHeight="1">
      <c r="A10" s="36"/>
      <c r="B10" s="152" t="s">
        <v>34</v>
      </c>
      <c r="C10" s="153" t="s">
        <v>271</v>
      </c>
      <c r="D10" s="35"/>
      <c r="E10" s="34"/>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c r="DE10"/>
    </row>
    <row r="11" spans="1:109" s="61" customFormat="1" ht="12.6" customHeight="1">
      <c r="A11" s="25"/>
      <c r="B11" s="163"/>
      <c r="C11" s="163"/>
      <c r="D11" s="32"/>
      <c r="E11" s="37"/>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25"/>
      <c r="DD11"/>
      <c r="DE11"/>
    </row>
    <row r="12" spans="1:109" s="61" customFormat="1" ht="22.5" customHeight="1">
      <c r="A12" s="25"/>
      <c r="B12" s="163"/>
      <c r="C12" s="163" t="s">
        <v>210</v>
      </c>
      <c r="D12" s="32"/>
      <c r="E12" s="37" t="s">
        <v>28</v>
      </c>
      <c r="F12" s="32"/>
      <c r="G12" s="88">
        <f>'General parameters'!$G$20</f>
        <v>45839</v>
      </c>
      <c r="H12" s="89">
        <f>EDATE(G12, 12)</f>
        <v>46204</v>
      </c>
      <c r="I12" s="89">
        <f t="shared" ref="I12:BT12" si="0">EDATE(H12, 12)</f>
        <v>46569</v>
      </c>
      <c r="J12" s="89">
        <f t="shared" si="0"/>
        <v>46935</v>
      </c>
      <c r="K12" s="89">
        <f t="shared" si="0"/>
        <v>47300</v>
      </c>
      <c r="L12" s="89">
        <f t="shared" si="0"/>
        <v>47665</v>
      </c>
      <c r="M12" s="89">
        <f t="shared" si="0"/>
        <v>48030</v>
      </c>
      <c r="N12" s="89">
        <f t="shared" si="0"/>
        <v>48396</v>
      </c>
      <c r="O12" s="89">
        <f t="shared" si="0"/>
        <v>48761</v>
      </c>
      <c r="P12" s="89">
        <f t="shared" si="0"/>
        <v>49126</v>
      </c>
      <c r="Q12" s="89">
        <f t="shared" si="0"/>
        <v>49491</v>
      </c>
      <c r="R12" s="89">
        <f t="shared" si="0"/>
        <v>49857</v>
      </c>
      <c r="S12" s="89">
        <f t="shared" si="0"/>
        <v>50222</v>
      </c>
      <c r="T12" s="89">
        <f t="shared" si="0"/>
        <v>50587</v>
      </c>
      <c r="U12" s="89">
        <f t="shared" si="0"/>
        <v>50952</v>
      </c>
      <c r="V12" s="89">
        <f t="shared" si="0"/>
        <v>51318</v>
      </c>
      <c r="W12" s="89">
        <f t="shared" si="0"/>
        <v>51683</v>
      </c>
      <c r="X12" s="89">
        <f t="shared" si="0"/>
        <v>52048</v>
      </c>
      <c r="Y12" s="89">
        <f t="shared" si="0"/>
        <v>52413</v>
      </c>
      <c r="Z12" s="89">
        <f t="shared" si="0"/>
        <v>52779</v>
      </c>
      <c r="AA12" s="89">
        <f t="shared" si="0"/>
        <v>53144</v>
      </c>
      <c r="AB12" s="89">
        <f t="shared" si="0"/>
        <v>53509</v>
      </c>
      <c r="AC12" s="89">
        <f t="shared" si="0"/>
        <v>53874</v>
      </c>
      <c r="AD12" s="89">
        <f t="shared" si="0"/>
        <v>54240</v>
      </c>
      <c r="AE12" s="89">
        <f t="shared" si="0"/>
        <v>54605</v>
      </c>
      <c r="AF12" s="89">
        <f t="shared" si="0"/>
        <v>54970</v>
      </c>
      <c r="AG12" s="89">
        <f t="shared" si="0"/>
        <v>55335</v>
      </c>
      <c r="AH12" s="89">
        <f t="shared" si="0"/>
        <v>55701</v>
      </c>
      <c r="AI12" s="89">
        <f t="shared" si="0"/>
        <v>56066</v>
      </c>
      <c r="AJ12" s="89">
        <f t="shared" si="0"/>
        <v>56431</v>
      </c>
      <c r="AK12" s="89">
        <f t="shared" si="0"/>
        <v>56796</v>
      </c>
      <c r="AL12" s="89">
        <f t="shared" si="0"/>
        <v>57162</v>
      </c>
      <c r="AM12" s="89">
        <f t="shared" si="0"/>
        <v>57527</v>
      </c>
      <c r="AN12" s="89">
        <f t="shared" si="0"/>
        <v>57892</v>
      </c>
      <c r="AO12" s="89">
        <f t="shared" si="0"/>
        <v>58257</v>
      </c>
      <c r="AP12" s="89">
        <f t="shared" si="0"/>
        <v>58623</v>
      </c>
      <c r="AQ12" s="89">
        <f t="shared" si="0"/>
        <v>58988</v>
      </c>
      <c r="AR12" s="89">
        <f t="shared" si="0"/>
        <v>59353</v>
      </c>
      <c r="AS12" s="89">
        <f t="shared" si="0"/>
        <v>59718</v>
      </c>
      <c r="AT12" s="89">
        <f t="shared" si="0"/>
        <v>60084</v>
      </c>
      <c r="AU12" s="89">
        <f t="shared" si="0"/>
        <v>60449</v>
      </c>
      <c r="AV12" s="89">
        <f t="shared" si="0"/>
        <v>60814</v>
      </c>
      <c r="AW12" s="89">
        <f t="shared" si="0"/>
        <v>61179</v>
      </c>
      <c r="AX12" s="89">
        <f t="shared" si="0"/>
        <v>61545</v>
      </c>
      <c r="AY12" s="89">
        <f t="shared" si="0"/>
        <v>61910</v>
      </c>
      <c r="AZ12" s="89">
        <f t="shared" si="0"/>
        <v>62275</v>
      </c>
      <c r="BA12" s="89">
        <f t="shared" si="0"/>
        <v>62640</v>
      </c>
      <c r="BB12" s="89">
        <f t="shared" si="0"/>
        <v>63006</v>
      </c>
      <c r="BC12" s="89">
        <f t="shared" si="0"/>
        <v>63371</v>
      </c>
      <c r="BD12" s="89">
        <f t="shared" si="0"/>
        <v>63736</v>
      </c>
      <c r="BE12" s="89">
        <f t="shared" si="0"/>
        <v>64101</v>
      </c>
      <c r="BF12" s="89">
        <f t="shared" si="0"/>
        <v>64467</v>
      </c>
      <c r="BG12" s="89">
        <f t="shared" si="0"/>
        <v>64832</v>
      </c>
      <c r="BH12" s="89">
        <f t="shared" si="0"/>
        <v>65197</v>
      </c>
      <c r="BI12" s="89">
        <f t="shared" si="0"/>
        <v>65562</v>
      </c>
      <c r="BJ12" s="89">
        <f t="shared" si="0"/>
        <v>65928</v>
      </c>
      <c r="BK12" s="89">
        <f t="shared" si="0"/>
        <v>66293</v>
      </c>
      <c r="BL12" s="89">
        <f t="shared" si="0"/>
        <v>66658</v>
      </c>
      <c r="BM12" s="89">
        <f t="shared" si="0"/>
        <v>67023</v>
      </c>
      <c r="BN12" s="89">
        <f t="shared" si="0"/>
        <v>67389</v>
      </c>
      <c r="BO12" s="89">
        <f t="shared" si="0"/>
        <v>67754</v>
      </c>
      <c r="BP12" s="89">
        <f t="shared" si="0"/>
        <v>68119</v>
      </c>
      <c r="BQ12" s="89">
        <f t="shared" si="0"/>
        <v>68484</v>
      </c>
      <c r="BR12" s="89">
        <f t="shared" si="0"/>
        <v>68850</v>
      </c>
      <c r="BS12" s="89">
        <f t="shared" si="0"/>
        <v>69215</v>
      </c>
      <c r="BT12" s="89">
        <f t="shared" si="0"/>
        <v>69580</v>
      </c>
      <c r="BU12" s="89">
        <f t="shared" ref="BU12:DB12" si="1">EDATE(BT12, 12)</f>
        <v>69945</v>
      </c>
      <c r="BV12" s="89">
        <f t="shared" si="1"/>
        <v>70311</v>
      </c>
      <c r="BW12" s="89">
        <f t="shared" si="1"/>
        <v>70676</v>
      </c>
      <c r="BX12" s="89">
        <f t="shared" si="1"/>
        <v>71041</v>
      </c>
      <c r="BY12" s="89">
        <f t="shared" si="1"/>
        <v>71406</v>
      </c>
      <c r="BZ12" s="89">
        <f t="shared" si="1"/>
        <v>71772</v>
      </c>
      <c r="CA12" s="89">
        <f t="shared" si="1"/>
        <v>72137</v>
      </c>
      <c r="CB12" s="89">
        <f t="shared" si="1"/>
        <v>72502</v>
      </c>
      <c r="CC12" s="89">
        <f t="shared" si="1"/>
        <v>72867</v>
      </c>
      <c r="CD12" s="89">
        <f t="shared" si="1"/>
        <v>73232</v>
      </c>
      <c r="CE12" s="89">
        <f t="shared" si="1"/>
        <v>73597</v>
      </c>
      <c r="CF12" s="89">
        <f t="shared" si="1"/>
        <v>73962</v>
      </c>
      <c r="CG12" s="89">
        <f t="shared" si="1"/>
        <v>74327</v>
      </c>
      <c r="CH12" s="89">
        <f t="shared" si="1"/>
        <v>74693</v>
      </c>
      <c r="CI12" s="89">
        <f t="shared" si="1"/>
        <v>75058</v>
      </c>
      <c r="CJ12" s="89">
        <f t="shared" si="1"/>
        <v>75423</v>
      </c>
      <c r="CK12" s="89">
        <f t="shared" si="1"/>
        <v>75788</v>
      </c>
      <c r="CL12" s="89">
        <f t="shared" si="1"/>
        <v>76154</v>
      </c>
      <c r="CM12" s="89">
        <f t="shared" si="1"/>
        <v>76519</v>
      </c>
      <c r="CN12" s="89">
        <f t="shared" si="1"/>
        <v>76884</v>
      </c>
      <c r="CO12" s="89">
        <f t="shared" si="1"/>
        <v>77249</v>
      </c>
      <c r="CP12" s="89">
        <f t="shared" si="1"/>
        <v>77615</v>
      </c>
      <c r="CQ12" s="89">
        <f t="shared" si="1"/>
        <v>77980</v>
      </c>
      <c r="CR12" s="89">
        <f t="shared" si="1"/>
        <v>78345</v>
      </c>
      <c r="CS12" s="89">
        <f t="shared" si="1"/>
        <v>78710</v>
      </c>
      <c r="CT12" s="89">
        <f t="shared" si="1"/>
        <v>79076</v>
      </c>
      <c r="CU12" s="89">
        <f t="shared" si="1"/>
        <v>79441</v>
      </c>
      <c r="CV12" s="89">
        <f t="shared" si="1"/>
        <v>79806</v>
      </c>
      <c r="CW12" s="89">
        <f t="shared" si="1"/>
        <v>80171</v>
      </c>
      <c r="CX12" s="89">
        <f t="shared" si="1"/>
        <v>80537</v>
      </c>
      <c r="CY12" s="89">
        <f t="shared" si="1"/>
        <v>80902</v>
      </c>
      <c r="CZ12" s="89">
        <f t="shared" si="1"/>
        <v>81267</v>
      </c>
      <c r="DA12" s="89">
        <f t="shared" si="1"/>
        <v>81632</v>
      </c>
      <c r="DB12" s="89">
        <f t="shared" si="1"/>
        <v>81998</v>
      </c>
      <c r="DC12" s="25"/>
      <c r="DD12"/>
      <c r="DE12"/>
    </row>
    <row r="13" spans="1:109" s="61" customFormat="1" ht="22.5" customHeight="1">
      <c r="A13" s="25"/>
      <c r="B13" s="163"/>
      <c r="C13" s="163" t="s">
        <v>211</v>
      </c>
      <c r="D13" s="32"/>
      <c r="E13" s="37" t="s">
        <v>28</v>
      </c>
      <c r="F13" s="32"/>
      <c r="G13" s="88">
        <f>'General parameters'!$G$20</f>
        <v>45839</v>
      </c>
      <c r="H13" s="89" t="str">
        <f>IF(G13&lt;($G$13+(('General parameters'!$G$22-1)*365)), EDATE(G13, 12), "")</f>
        <v/>
      </c>
      <c r="I13" s="89" t="str">
        <f>IF(H13&lt;($G$13+(('General parameters'!$G$22-1)*365)), EDATE(H13, 12), "")</f>
        <v/>
      </c>
      <c r="J13" s="89" t="str">
        <f>IF(I13&lt;($G$13+(('General parameters'!$G$22-1)*365)), EDATE(I13, 12), "")</f>
        <v/>
      </c>
      <c r="K13" s="89" t="str">
        <f>IF(J13&lt;($G$13+(('General parameters'!$G$22-1)*365)), EDATE(J13, 12), "")</f>
        <v/>
      </c>
      <c r="L13" s="89" t="str">
        <f>IF(K13&lt;($G$13+(('General parameters'!$G$22-1)*365)), EDATE(K13, 12), "")</f>
        <v/>
      </c>
      <c r="M13" s="89" t="str">
        <f>IF(L13&lt;($G$13+(('General parameters'!$G$22-1)*365)), EDATE(L13, 12), "")</f>
        <v/>
      </c>
      <c r="N13" s="89" t="str">
        <f>IF(M13&lt;($G$13+(('General parameters'!$G$22-1)*365)), EDATE(M13, 12), "")</f>
        <v/>
      </c>
      <c r="O13" s="89" t="str">
        <f>IF(N13&lt;($G$13+(('General parameters'!$G$22-1)*365)), EDATE(N13, 12), "")</f>
        <v/>
      </c>
      <c r="P13" s="89" t="str">
        <f>IF(O13&lt;($G$13+(('General parameters'!$G$22-1)*365)), EDATE(O13, 12), "")</f>
        <v/>
      </c>
      <c r="Q13" s="89" t="str">
        <f>IF(P13&lt;($G$13+(('General parameters'!$G$22-1)*365)), EDATE(P13, 12), "")</f>
        <v/>
      </c>
      <c r="R13" s="89" t="str">
        <f>IF(Q13&lt;($G$13+(('General parameters'!$G$22-1)*365)), EDATE(Q13, 12), "")</f>
        <v/>
      </c>
      <c r="S13" s="89" t="str">
        <f>IF(R13&lt;($G$13+(('General parameters'!$G$22-1)*365)), EDATE(R13, 12), "")</f>
        <v/>
      </c>
      <c r="T13" s="89" t="str">
        <f>IF(S13&lt;($G$13+(('General parameters'!$G$22-1)*365)), EDATE(S13, 12), "")</f>
        <v/>
      </c>
      <c r="U13" s="89" t="str">
        <f>IF(T13&lt;($G$13+(('General parameters'!$G$22-1)*365)), EDATE(T13, 12), "")</f>
        <v/>
      </c>
      <c r="V13" s="89" t="str">
        <f>IF(U13&lt;($G$13+(('General parameters'!$G$22-1)*365)), EDATE(U13, 12), "")</f>
        <v/>
      </c>
      <c r="W13" s="89" t="str">
        <f>IF(V13&lt;($G$13+(('General parameters'!$G$22-1)*365)), EDATE(V13, 12), "")</f>
        <v/>
      </c>
      <c r="X13" s="89" t="str">
        <f>IF(W13&lt;($G$13+(('General parameters'!$G$22-1)*365)), EDATE(W13, 12), "")</f>
        <v/>
      </c>
      <c r="Y13" s="89" t="str">
        <f>IF(X13&lt;($G$13+(('General parameters'!$G$22-1)*365)), EDATE(X13, 12), "")</f>
        <v/>
      </c>
      <c r="Z13" s="89" t="str">
        <f>IF(Y13&lt;($G$13+(('General parameters'!$G$22-1)*365)), EDATE(Y13, 12), "")</f>
        <v/>
      </c>
      <c r="AA13" s="89" t="str">
        <f>IF(Z13&lt;($G$13+(('General parameters'!$G$22-1)*365)), EDATE(Z13, 12), "")</f>
        <v/>
      </c>
      <c r="AB13" s="89" t="str">
        <f>IF(AA13&lt;($G$13+(('General parameters'!$G$22-1)*365)), EDATE(AA13, 12), "")</f>
        <v/>
      </c>
      <c r="AC13" s="89" t="str">
        <f>IF(AB13&lt;($G$13+(('General parameters'!$G$22-1)*365)), EDATE(AB13, 12), "")</f>
        <v/>
      </c>
      <c r="AD13" s="89" t="str">
        <f>IF(AC13&lt;($G$13+(('General parameters'!$G$22-1)*365)), EDATE(AC13, 12), "")</f>
        <v/>
      </c>
      <c r="AE13" s="89" t="str">
        <f>IF(AD13&lt;($G$13+(('General parameters'!$G$22-1)*365)), EDATE(AD13, 12), "")</f>
        <v/>
      </c>
      <c r="AF13" s="89" t="str">
        <f>IF(AE13&lt;($G$13+(('General parameters'!$G$22-1)*365)), EDATE(AE13, 12), "")</f>
        <v/>
      </c>
      <c r="AG13" s="89" t="str">
        <f>IF(AF13&lt;($G$13+(('General parameters'!$G$22-1)*365)), EDATE(AF13, 12), "")</f>
        <v/>
      </c>
      <c r="AH13" s="89" t="str">
        <f>IF(AG13&lt;($G$13+(('General parameters'!$G$22-1)*365)), EDATE(AG13, 12), "")</f>
        <v/>
      </c>
      <c r="AI13" s="89" t="str">
        <f>IF(AH13&lt;($G$13+(('General parameters'!$G$22-1)*365)), EDATE(AH13, 12), "")</f>
        <v/>
      </c>
      <c r="AJ13" s="89" t="str">
        <f>IF(AI13&lt;($G$13+(('General parameters'!$G$22-1)*365)), EDATE(AI13, 12), "")</f>
        <v/>
      </c>
      <c r="AK13" s="89" t="str">
        <f>IF(AJ13&lt;($G$13+(('General parameters'!$G$22-1)*365)), EDATE(AJ13, 12), "")</f>
        <v/>
      </c>
      <c r="AL13" s="89" t="str">
        <f>IF(AK13&lt;($G$13+(('General parameters'!$G$22-1)*365)), EDATE(AK13, 12), "")</f>
        <v/>
      </c>
      <c r="AM13" s="89" t="str">
        <f>IF(AL13&lt;($G$13+(('General parameters'!$G$22-1)*365)), EDATE(AL13, 12), "")</f>
        <v/>
      </c>
      <c r="AN13" s="89" t="str">
        <f>IF(AM13&lt;($G$13+(('General parameters'!$G$22-1)*365)), EDATE(AM13, 12), "")</f>
        <v/>
      </c>
      <c r="AO13" s="89" t="str">
        <f>IF(AN13&lt;($G$13+(('General parameters'!$G$22-1)*365)), EDATE(AN13, 12), "")</f>
        <v/>
      </c>
      <c r="AP13" s="89" t="str">
        <f>IF(AO13&lt;($G$13+(('General parameters'!$G$22-1)*365)), EDATE(AO13, 12), "")</f>
        <v/>
      </c>
      <c r="AQ13" s="89" t="str">
        <f>IF(AP13&lt;($G$13+(('General parameters'!$G$22-1)*365)), EDATE(AP13, 12), "")</f>
        <v/>
      </c>
      <c r="AR13" s="89" t="str">
        <f>IF(AQ13&lt;($G$13+(('General parameters'!$G$22-1)*365)), EDATE(AQ13, 12), "")</f>
        <v/>
      </c>
      <c r="AS13" s="89" t="str">
        <f>IF(AR13&lt;($G$13+(('General parameters'!$G$22-1)*365)), EDATE(AR13, 12), "")</f>
        <v/>
      </c>
      <c r="AT13" s="89" t="str">
        <f>IF(AS13&lt;($G$13+(('General parameters'!$G$22-1)*365)), EDATE(AS13, 12), "")</f>
        <v/>
      </c>
      <c r="AU13" s="89" t="str">
        <f>IF(AT13&lt;($G$13+(('General parameters'!$G$22-1)*365)), EDATE(AT13, 12), "")</f>
        <v/>
      </c>
      <c r="AV13" s="89" t="str">
        <f>IF(AU13&lt;($G$13+(('General parameters'!$G$22-1)*365)), EDATE(AU13, 12), "")</f>
        <v/>
      </c>
      <c r="AW13" s="89" t="str">
        <f>IF(AV13&lt;($G$13+(('General parameters'!$G$22-1)*365)), EDATE(AV13, 12), "")</f>
        <v/>
      </c>
      <c r="AX13" s="89" t="str">
        <f>IF(AW13&lt;($G$13+(('General parameters'!$G$22-1)*365)), EDATE(AW13, 12), "")</f>
        <v/>
      </c>
      <c r="AY13" s="89" t="str">
        <f>IF(AX13&lt;($G$13+(('General parameters'!$G$22-1)*365)), EDATE(AX13, 12), "")</f>
        <v/>
      </c>
      <c r="AZ13" s="89" t="str">
        <f>IF(AY13&lt;($G$13+(('General parameters'!$G$22-1)*365)), EDATE(AY13, 12), "")</f>
        <v/>
      </c>
      <c r="BA13" s="89" t="str">
        <f>IF(AZ13&lt;($G$13+(('General parameters'!$G$22-1)*365)), EDATE(AZ13, 12), "")</f>
        <v/>
      </c>
      <c r="BB13" s="89" t="str">
        <f>IF(BA13&lt;($G$13+(('General parameters'!$G$22-1)*365)), EDATE(BA13, 12), "")</f>
        <v/>
      </c>
      <c r="BC13" s="89" t="str">
        <f>IF(BB13&lt;($G$13+(('General parameters'!$G$22-1)*365)), EDATE(BB13, 12), "")</f>
        <v/>
      </c>
      <c r="BD13" s="89" t="str">
        <f>IF(BC13&lt;($G$13+(('General parameters'!$G$22-1)*365)), EDATE(BC13, 12), "")</f>
        <v/>
      </c>
      <c r="BE13" s="89" t="str">
        <f>IF(BD13&lt;($G$13+(('General parameters'!$G$22-1)*365)), EDATE(BD13, 12), "")</f>
        <v/>
      </c>
      <c r="BF13" s="89" t="str">
        <f>IF(BE13&lt;($G$13+(('General parameters'!$G$22-1)*365)), EDATE(BE13, 12), "")</f>
        <v/>
      </c>
      <c r="BG13" s="89" t="str">
        <f>IF(BF13&lt;($G$13+(('General parameters'!$G$22-1)*365)), EDATE(BF13, 12), "")</f>
        <v/>
      </c>
      <c r="BH13" s="89" t="str">
        <f>IF(BG13&lt;($G$13+(('General parameters'!$G$22-1)*365)), EDATE(BG13, 12), "")</f>
        <v/>
      </c>
      <c r="BI13" s="89" t="str">
        <f>IF(BH13&lt;($G$13+(('General parameters'!$G$22-1)*365)), EDATE(BH13, 12), "")</f>
        <v/>
      </c>
      <c r="BJ13" s="89" t="str">
        <f>IF(BI13&lt;($G$13+(('General parameters'!$G$22-1)*365)), EDATE(BI13, 12), "")</f>
        <v/>
      </c>
      <c r="BK13" s="89" t="str">
        <f>IF(BJ13&lt;($G$13+(('General parameters'!$G$22-1)*365)), EDATE(BJ13, 12), "")</f>
        <v/>
      </c>
      <c r="BL13" s="89" t="str">
        <f>IF(BK13&lt;($G$13+(('General parameters'!$G$22-1)*365)), EDATE(BK13, 12), "")</f>
        <v/>
      </c>
      <c r="BM13" s="89" t="str">
        <f>IF(BL13&lt;($G$13+(('General parameters'!$G$22-1)*365)), EDATE(BL13, 12), "")</f>
        <v/>
      </c>
      <c r="BN13" s="89" t="str">
        <f>IF(BM13&lt;($G$13+(('General parameters'!$G$22-1)*365)), EDATE(BM13, 12), "")</f>
        <v/>
      </c>
      <c r="BO13" s="89" t="str">
        <f>IF(BN13&lt;($G$13+(('General parameters'!$G$22-1)*365)), EDATE(BN13, 12), "")</f>
        <v/>
      </c>
      <c r="BP13" s="89" t="str">
        <f>IF(BO13&lt;($G$13+(('General parameters'!$G$22-1)*365)), EDATE(BO13, 12), "")</f>
        <v/>
      </c>
      <c r="BQ13" s="89" t="str">
        <f>IF(BP13&lt;($G$13+(('General parameters'!$G$22-1)*365)), EDATE(BP13, 12), "")</f>
        <v/>
      </c>
      <c r="BR13" s="89" t="str">
        <f>IF(BQ13&lt;($G$13+(('General parameters'!$G$22-1)*365)), EDATE(BQ13, 12), "")</f>
        <v/>
      </c>
      <c r="BS13" s="89" t="str">
        <f>IF(BR13&lt;($G$13+(('General parameters'!$G$22-1)*365)), EDATE(BR13, 12), "")</f>
        <v/>
      </c>
      <c r="BT13" s="89" t="str">
        <f>IF(BS13&lt;($G$13+(('General parameters'!$G$22-1)*365)), EDATE(BS13, 12), "")</f>
        <v/>
      </c>
      <c r="BU13" s="89" t="str">
        <f>IF(BT13&lt;($G$13+(('General parameters'!$G$22-1)*365)), EDATE(BT13, 12), "")</f>
        <v/>
      </c>
      <c r="BV13" s="89" t="str">
        <f>IF(BU13&lt;($G$13+(('General parameters'!$G$22-1)*365)), EDATE(BU13, 12), "")</f>
        <v/>
      </c>
      <c r="BW13" s="89" t="str">
        <f>IF(BV13&lt;($G$13+(('General parameters'!$G$22-1)*365)), EDATE(BV13, 12), "")</f>
        <v/>
      </c>
      <c r="BX13" s="89" t="str">
        <f>IF(BW13&lt;($G$13+(('General parameters'!$G$22-1)*365)), EDATE(BW13, 12), "")</f>
        <v/>
      </c>
      <c r="BY13" s="89" t="str">
        <f>IF(BX13&lt;($G$13+(('General parameters'!$G$22-1)*365)), EDATE(BX13, 12), "")</f>
        <v/>
      </c>
      <c r="BZ13" s="89" t="str">
        <f>IF(BY13&lt;($G$13+(('General parameters'!$G$22-1)*365)), EDATE(BY13, 12), "")</f>
        <v/>
      </c>
      <c r="CA13" s="89" t="str">
        <f>IF(BZ13&lt;($G$13+(('General parameters'!$G$22-1)*365)), EDATE(BZ13, 12), "")</f>
        <v/>
      </c>
      <c r="CB13" s="89" t="str">
        <f>IF(CA13&lt;($G$13+(('General parameters'!$G$22-1)*365)), EDATE(CA13, 12), "")</f>
        <v/>
      </c>
      <c r="CC13" s="89" t="str">
        <f>IF(CB13&lt;($G$13+(('General parameters'!$G$22-1)*365)), EDATE(CB13, 12), "")</f>
        <v/>
      </c>
      <c r="CD13" s="89" t="str">
        <f>IF(CC13&lt;($G$13+(('General parameters'!$G$22-1)*365)), EDATE(CC13, 12), "")</f>
        <v/>
      </c>
      <c r="CE13" s="89" t="str">
        <f>IF(CD13&lt;($G$13+(('General parameters'!$G$22-1)*365)), EDATE(CD13, 12), "")</f>
        <v/>
      </c>
      <c r="CF13" s="89" t="str">
        <f>IF(CE13&lt;($G$13+(('General parameters'!$G$22-1)*365)), EDATE(CE13, 12), "")</f>
        <v/>
      </c>
      <c r="CG13" s="89" t="str">
        <f>IF(CF13&lt;($G$13+(('General parameters'!$G$22-1)*365)), EDATE(CF13, 12), "")</f>
        <v/>
      </c>
      <c r="CH13" s="89" t="str">
        <f>IF(CG13&lt;($G$13+(('General parameters'!$G$22-1)*365)), EDATE(CG13, 12), "")</f>
        <v/>
      </c>
      <c r="CI13" s="89" t="str">
        <f>IF(CH13&lt;($G$13+(('General parameters'!$G$22-1)*365)), EDATE(CH13, 12), "")</f>
        <v/>
      </c>
      <c r="CJ13" s="89" t="str">
        <f>IF(CI13&lt;($G$13+(('General parameters'!$G$22-1)*365)), EDATE(CI13, 12), "")</f>
        <v/>
      </c>
      <c r="CK13" s="89" t="str">
        <f>IF(CJ13&lt;($G$13+(('General parameters'!$G$22-1)*365)), EDATE(CJ13, 12), "")</f>
        <v/>
      </c>
      <c r="CL13" s="89" t="str">
        <f>IF(CK13&lt;($G$13+(('General parameters'!$G$22-1)*365)), EDATE(CK13, 12), "")</f>
        <v/>
      </c>
      <c r="CM13" s="89" t="str">
        <f>IF(CL13&lt;($G$13+(('General parameters'!$G$22-1)*365)), EDATE(CL13, 12), "")</f>
        <v/>
      </c>
      <c r="CN13" s="89" t="str">
        <f>IF(CM13&lt;($G$13+(('General parameters'!$G$22-1)*365)), EDATE(CM13, 12), "")</f>
        <v/>
      </c>
      <c r="CO13" s="89" t="str">
        <f>IF(CN13&lt;($G$13+(('General parameters'!$G$22-1)*365)), EDATE(CN13, 12), "")</f>
        <v/>
      </c>
      <c r="CP13" s="89" t="str">
        <f>IF(CO13&lt;($G$13+(('General parameters'!$G$22-1)*365)), EDATE(CO13, 12), "")</f>
        <v/>
      </c>
      <c r="CQ13" s="89" t="str">
        <f>IF(CP13&lt;($G$13+(('General parameters'!$G$22-1)*365)), EDATE(CP13, 12), "")</f>
        <v/>
      </c>
      <c r="CR13" s="89" t="str">
        <f>IF(CQ13&lt;($G$13+(('General parameters'!$G$22-1)*365)), EDATE(CQ13, 12), "")</f>
        <v/>
      </c>
      <c r="CS13" s="89" t="str">
        <f>IF(CR13&lt;($G$13+(('General parameters'!$G$22-1)*365)), EDATE(CR13, 12), "")</f>
        <v/>
      </c>
      <c r="CT13" s="89" t="str">
        <f>IF(CS13&lt;($G$13+(('General parameters'!$G$22-1)*365)), EDATE(CS13, 12), "")</f>
        <v/>
      </c>
      <c r="CU13" s="89" t="str">
        <f>IF(CT13&lt;($G$13+(('General parameters'!$G$22-1)*365)), EDATE(CT13, 12), "")</f>
        <v/>
      </c>
      <c r="CV13" s="89" t="str">
        <f>IF(CU13&lt;($G$13+(('General parameters'!$G$22-1)*365)), EDATE(CU13, 12), "")</f>
        <v/>
      </c>
      <c r="CW13" s="89" t="str">
        <f>IF(CV13&lt;($G$13+(('General parameters'!$G$22-1)*365)), EDATE(CV13, 12), "")</f>
        <v/>
      </c>
      <c r="CX13" s="89" t="str">
        <f>IF(CW13&lt;($G$13+(('General parameters'!$G$22-1)*365)), EDATE(CW13, 12), "")</f>
        <v/>
      </c>
      <c r="CY13" s="89" t="str">
        <f>IF(CX13&lt;($G$13+(('General parameters'!$G$22-1)*365)), EDATE(CX13, 12), "")</f>
        <v/>
      </c>
      <c r="CZ13" s="89" t="str">
        <f>IF(CY13&lt;($G$13+(('General parameters'!$G$22-1)*365)), EDATE(CY13, 12), "")</f>
        <v/>
      </c>
      <c r="DA13" s="89" t="str">
        <f>IF(CZ13&lt;($G$13+(('General parameters'!$G$22-1)*365)), EDATE(CZ13, 12), "")</f>
        <v/>
      </c>
      <c r="DB13" s="89" t="str">
        <f>IF(DA13&lt;($G$13+(('General parameters'!$G$22-1)*365)), EDATE(DA13, 12), "")</f>
        <v/>
      </c>
      <c r="DC13" s="25"/>
      <c r="DD13"/>
      <c r="DE13"/>
    </row>
    <row r="14" spans="1:109" s="61" customFormat="1" ht="22.5" customHeight="1">
      <c r="A14" s="25"/>
      <c r="B14" s="163"/>
      <c r="C14" s="163" t="s">
        <v>212</v>
      </c>
      <c r="D14" s="32"/>
      <c r="E14" s="37" t="s">
        <v>28</v>
      </c>
      <c r="F14" s="32"/>
      <c r="G14" s="91">
        <f>YEAR(G$13)</f>
        <v>2025</v>
      </c>
      <c r="H14" s="92" t="str">
        <f t="shared" ref="H14:AM14" si="2">IFERROR(YEAR(H$13),"")</f>
        <v/>
      </c>
      <c r="I14" s="92" t="str">
        <f t="shared" si="2"/>
        <v/>
      </c>
      <c r="J14" s="92" t="str">
        <f t="shared" si="2"/>
        <v/>
      </c>
      <c r="K14" s="92" t="str">
        <f t="shared" si="2"/>
        <v/>
      </c>
      <c r="L14" s="92" t="str">
        <f t="shared" si="2"/>
        <v/>
      </c>
      <c r="M14" s="92" t="str">
        <f t="shared" si="2"/>
        <v/>
      </c>
      <c r="N14" s="92" t="str">
        <f t="shared" si="2"/>
        <v/>
      </c>
      <c r="O14" s="92" t="str">
        <f t="shared" si="2"/>
        <v/>
      </c>
      <c r="P14" s="92" t="str">
        <f t="shared" si="2"/>
        <v/>
      </c>
      <c r="Q14" s="92" t="str">
        <f t="shared" si="2"/>
        <v/>
      </c>
      <c r="R14" s="92" t="str">
        <f t="shared" si="2"/>
        <v/>
      </c>
      <c r="S14" s="92" t="str">
        <f t="shared" si="2"/>
        <v/>
      </c>
      <c r="T14" s="92" t="str">
        <f t="shared" si="2"/>
        <v/>
      </c>
      <c r="U14" s="92" t="str">
        <f t="shared" si="2"/>
        <v/>
      </c>
      <c r="V14" s="92" t="str">
        <f t="shared" si="2"/>
        <v/>
      </c>
      <c r="W14" s="92" t="str">
        <f t="shared" si="2"/>
        <v/>
      </c>
      <c r="X14" s="92" t="str">
        <f t="shared" si="2"/>
        <v/>
      </c>
      <c r="Y14" s="92" t="str">
        <f t="shared" si="2"/>
        <v/>
      </c>
      <c r="Z14" s="92" t="str">
        <f t="shared" si="2"/>
        <v/>
      </c>
      <c r="AA14" s="92" t="str">
        <f t="shared" si="2"/>
        <v/>
      </c>
      <c r="AB14" s="92" t="str">
        <f t="shared" si="2"/>
        <v/>
      </c>
      <c r="AC14" s="92" t="str">
        <f t="shared" si="2"/>
        <v/>
      </c>
      <c r="AD14" s="92" t="str">
        <f t="shared" si="2"/>
        <v/>
      </c>
      <c r="AE14" s="92" t="str">
        <f t="shared" si="2"/>
        <v/>
      </c>
      <c r="AF14" s="92" t="str">
        <f t="shared" si="2"/>
        <v/>
      </c>
      <c r="AG14" s="92" t="str">
        <f t="shared" si="2"/>
        <v/>
      </c>
      <c r="AH14" s="92" t="str">
        <f t="shared" si="2"/>
        <v/>
      </c>
      <c r="AI14" s="92" t="str">
        <f t="shared" si="2"/>
        <v/>
      </c>
      <c r="AJ14" s="92" t="str">
        <f t="shared" si="2"/>
        <v/>
      </c>
      <c r="AK14" s="92" t="str">
        <f t="shared" si="2"/>
        <v/>
      </c>
      <c r="AL14" s="92" t="str">
        <f t="shared" si="2"/>
        <v/>
      </c>
      <c r="AM14" s="92" t="str">
        <f t="shared" si="2"/>
        <v/>
      </c>
      <c r="AN14" s="92" t="str">
        <f t="shared" ref="AN14:BS14" si="3">IFERROR(YEAR(AN$13),"")</f>
        <v/>
      </c>
      <c r="AO14" s="92" t="str">
        <f t="shared" si="3"/>
        <v/>
      </c>
      <c r="AP14" s="92" t="str">
        <f t="shared" si="3"/>
        <v/>
      </c>
      <c r="AQ14" s="92" t="str">
        <f t="shared" si="3"/>
        <v/>
      </c>
      <c r="AR14" s="92" t="str">
        <f t="shared" si="3"/>
        <v/>
      </c>
      <c r="AS14" s="92" t="str">
        <f t="shared" si="3"/>
        <v/>
      </c>
      <c r="AT14" s="92" t="str">
        <f t="shared" si="3"/>
        <v/>
      </c>
      <c r="AU14" s="92" t="str">
        <f t="shared" si="3"/>
        <v/>
      </c>
      <c r="AV14" s="92" t="str">
        <f t="shared" si="3"/>
        <v/>
      </c>
      <c r="AW14" s="92" t="str">
        <f t="shared" si="3"/>
        <v/>
      </c>
      <c r="AX14" s="92" t="str">
        <f t="shared" si="3"/>
        <v/>
      </c>
      <c r="AY14" s="92" t="str">
        <f t="shared" si="3"/>
        <v/>
      </c>
      <c r="AZ14" s="92" t="str">
        <f t="shared" si="3"/>
        <v/>
      </c>
      <c r="BA14" s="92" t="str">
        <f t="shared" si="3"/>
        <v/>
      </c>
      <c r="BB14" s="92" t="str">
        <f t="shared" si="3"/>
        <v/>
      </c>
      <c r="BC14" s="92" t="str">
        <f t="shared" si="3"/>
        <v/>
      </c>
      <c r="BD14" s="92" t="str">
        <f t="shared" si="3"/>
        <v/>
      </c>
      <c r="BE14" s="92" t="str">
        <f t="shared" si="3"/>
        <v/>
      </c>
      <c r="BF14" s="92" t="str">
        <f t="shared" si="3"/>
        <v/>
      </c>
      <c r="BG14" s="92" t="str">
        <f t="shared" si="3"/>
        <v/>
      </c>
      <c r="BH14" s="92" t="str">
        <f t="shared" si="3"/>
        <v/>
      </c>
      <c r="BI14" s="92" t="str">
        <f t="shared" si="3"/>
        <v/>
      </c>
      <c r="BJ14" s="92" t="str">
        <f t="shared" si="3"/>
        <v/>
      </c>
      <c r="BK14" s="92" t="str">
        <f t="shared" si="3"/>
        <v/>
      </c>
      <c r="BL14" s="92" t="str">
        <f t="shared" si="3"/>
        <v/>
      </c>
      <c r="BM14" s="92" t="str">
        <f t="shared" si="3"/>
        <v/>
      </c>
      <c r="BN14" s="92" t="str">
        <f t="shared" si="3"/>
        <v/>
      </c>
      <c r="BO14" s="92" t="str">
        <f t="shared" si="3"/>
        <v/>
      </c>
      <c r="BP14" s="92" t="str">
        <f t="shared" si="3"/>
        <v/>
      </c>
      <c r="BQ14" s="92" t="str">
        <f t="shared" si="3"/>
        <v/>
      </c>
      <c r="BR14" s="92" t="str">
        <f t="shared" si="3"/>
        <v/>
      </c>
      <c r="BS14" s="92" t="str">
        <f t="shared" si="3"/>
        <v/>
      </c>
      <c r="BT14" s="92" t="str">
        <f t="shared" ref="BT14:DB14" si="4">IFERROR(YEAR(BT$13),"")</f>
        <v/>
      </c>
      <c r="BU14" s="92" t="str">
        <f t="shared" si="4"/>
        <v/>
      </c>
      <c r="BV14" s="92" t="str">
        <f t="shared" si="4"/>
        <v/>
      </c>
      <c r="BW14" s="92" t="str">
        <f t="shared" si="4"/>
        <v/>
      </c>
      <c r="BX14" s="92" t="str">
        <f t="shared" si="4"/>
        <v/>
      </c>
      <c r="BY14" s="92" t="str">
        <f t="shared" si="4"/>
        <v/>
      </c>
      <c r="BZ14" s="92" t="str">
        <f t="shared" si="4"/>
        <v/>
      </c>
      <c r="CA14" s="92" t="str">
        <f t="shared" si="4"/>
        <v/>
      </c>
      <c r="CB14" s="92" t="str">
        <f t="shared" si="4"/>
        <v/>
      </c>
      <c r="CC14" s="92" t="str">
        <f t="shared" si="4"/>
        <v/>
      </c>
      <c r="CD14" s="92" t="str">
        <f t="shared" si="4"/>
        <v/>
      </c>
      <c r="CE14" s="92" t="str">
        <f t="shared" si="4"/>
        <v/>
      </c>
      <c r="CF14" s="92" t="str">
        <f t="shared" si="4"/>
        <v/>
      </c>
      <c r="CG14" s="92" t="str">
        <f t="shared" si="4"/>
        <v/>
      </c>
      <c r="CH14" s="92" t="str">
        <f t="shared" si="4"/>
        <v/>
      </c>
      <c r="CI14" s="92" t="str">
        <f t="shared" si="4"/>
        <v/>
      </c>
      <c r="CJ14" s="92" t="str">
        <f t="shared" si="4"/>
        <v/>
      </c>
      <c r="CK14" s="92" t="str">
        <f t="shared" si="4"/>
        <v/>
      </c>
      <c r="CL14" s="92" t="str">
        <f t="shared" si="4"/>
        <v/>
      </c>
      <c r="CM14" s="92" t="str">
        <f t="shared" si="4"/>
        <v/>
      </c>
      <c r="CN14" s="92" t="str">
        <f t="shared" si="4"/>
        <v/>
      </c>
      <c r="CO14" s="92" t="str">
        <f t="shared" si="4"/>
        <v/>
      </c>
      <c r="CP14" s="92" t="str">
        <f t="shared" si="4"/>
        <v/>
      </c>
      <c r="CQ14" s="92" t="str">
        <f t="shared" si="4"/>
        <v/>
      </c>
      <c r="CR14" s="92" t="str">
        <f t="shared" si="4"/>
        <v/>
      </c>
      <c r="CS14" s="92" t="str">
        <f t="shared" si="4"/>
        <v/>
      </c>
      <c r="CT14" s="92" t="str">
        <f t="shared" si="4"/>
        <v/>
      </c>
      <c r="CU14" s="92" t="str">
        <f t="shared" si="4"/>
        <v/>
      </c>
      <c r="CV14" s="92" t="str">
        <f t="shared" si="4"/>
        <v/>
      </c>
      <c r="CW14" s="92" t="str">
        <f t="shared" si="4"/>
        <v/>
      </c>
      <c r="CX14" s="92" t="str">
        <f t="shared" si="4"/>
        <v/>
      </c>
      <c r="CY14" s="92" t="str">
        <f t="shared" si="4"/>
        <v/>
      </c>
      <c r="CZ14" s="92" t="str">
        <f t="shared" si="4"/>
        <v/>
      </c>
      <c r="DA14" s="92" t="str">
        <f t="shared" si="4"/>
        <v/>
      </c>
      <c r="DB14" s="92" t="str">
        <f t="shared" si="4"/>
        <v/>
      </c>
      <c r="DC14" s="25"/>
      <c r="DD14"/>
      <c r="DE14"/>
    </row>
    <row r="15" spans="1:109" s="61" customFormat="1" ht="12.6" customHeight="1">
      <c r="A15" s="25"/>
      <c r="B15" s="163"/>
      <c r="C15" s="163"/>
      <c r="D15" s="32"/>
      <c r="E15" s="37"/>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25"/>
      <c r="DD15"/>
      <c r="DE15"/>
    </row>
    <row r="16" spans="1:109" s="61" customFormat="1" ht="22.5" customHeight="1">
      <c r="A16" s="25"/>
      <c r="B16" s="152" t="s">
        <v>36</v>
      </c>
      <c r="C16" s="153" t="s">
        <v>203</v>
      </c>
      <c r="D16" s="32"/>
      <c r="E16" s="37"/>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25"/>
      <c r="DD16"/>
      <c r="DE16"/>
    </row>
    <row r="17" spans="1:109" s="61" customFormat="1" ht="12.6" customHeight="1">
      <c r="A17" s="25"/>
      <c r="B17" s="163"/>
      <c r="C17" s="163"/>
      <c r="D17" s="32"/>
      <c r="E17" s="37"/>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25"/>
      <c r="DD17"/>
      <c r="DE17"/>
    </row>
    <row r="18" spans="1:109" s="61" customFormat="1" ht="22.5" customHeight="1">
      <c r="A18" s="25"/>
      <c r="B18" s="163"/>
      <c r="C18" s="163" t="s">
        <v>176</v>
      </c>
      <c r="D18" s="32"/>
      <c r="E18" s="37"/>
      <c r="F18" s="32"/>
      <c r="G18" s="38">
        <f>1</f>
        <v>1</v>
      </c>
      <c r="H18" s="39">
        <f xml:space="preserve">
G$18/(1+'General parameters'!$G$29)</f>
        <v>0.93632958801498123</v>
      </c>
      <c r="I18" s="39">
        <f xml:space="preserve">
H$18/(1+'General parameters'!$G$29)</f>
        <v>0.87671309739230452</v>
      </c>
      <c r="J18" s="39">
        <f xml:space="preserve">
I$18/(1+'General parameters'!$G$29)</f>
        <v>0.82089241328867457</v>
      </c>
      <c r="K18" s="39">
        <f xml:space="preserve">
J$18/(1+'General parameters'!$G$29)</f>
        <v>0.76862585513920834</v>
      </c>
      <c r="L18" s="39">
        <f xml:space="preserve">
K$18/(1+'General parameters'!$G$29)</f>
        <v>0.71968713028015763</v>
      </c>
      <c r="M18" s="39">
        <f xml:space="preserve">
L$18/(1+'General parameters'!$G$29)</f>
        <v>0.67386435419490409</v>
      </c>
      <c r="N18" s="39">
        <f xml:space="preserve">
M$18/(1+'General parameters'!$G$29)</f>
        <v>0.63095913314129592</v>
      </c>
      <c r="O18" s="39">
        <f xml:space="preserve">
N$18/(1+'General parameters'!$G$29)</f>
        <v>0.59078570518847928</v>
      </c>
      <c r="P18" s="39">
        <f xml:space="preserve">
O$18/(1+'General parameters'!$G$29)</f>
        <v>0.553170135944269</v>
      </c>
      <c r="Q18" s="39">
        <f xml:space="preserve">
P$18/(1+'General parameters'!$G$29)</f>
        <v>0.51794956549088855</v>
      </c>
      <c r="R18" s="39">
        <f xml:space="preserve">
Q$18/(1+'General parameters'!$G$29)</f>
        <v>0.48497150326862221</v>
      </c>
      <c r="S18" s="39">
        <f xml:space="preserve">
R$18/(1+'General parameters'!$G$29)</f>
        <v>0.45409316785451515</v>
      </c>
      <c r="T18" s="39">
        <f xml:space="preserve">
S$18/(1+'General parameters'!$G$29)</f>
        <v>0.42518086877763589</v>
      </c>
      <c r="U18" s="39">
        <f xml:space="preserve">
T$18/(1+'General parameters'!$G$29)</f>
        <v>0.3981094276944156</v>
      </c>
      <c r="V18" s="39">
        <f xml:space="preserve">
U$18/(1+'General parameters'!$G$29)</f>
        <v>0.37276163641799209</v>
      </c>
      <c r="W18" s="39">
        <f xml:space="preserve">
V$18/(1+'General parameters'!$G$29)</f>
        <v>0.34902774945504877</v>
      </c>
      <c r="X18" s="39">
        <f xml:space="preserve">
W$18/(1+'General parameters'!$G$29)</f>
        <v>0.32680500885304192</v>
      </c>
      <c r="Y18" s="39">
        <f xml:space="preserve">
X$18/(1+'General parameters'!$G$29)</f>
        <v>0.30599719930060104</v>
      </c>
      <c r="Z18" s="39">
        <f xml:space="preserve">
Y$18/(1+'General parameters'!$G$29)</f>
        <v>0.28651423155486988</v>
      </c>
      <c r="AA18" s="39">
        <f xml:space="preserve">
Z$18/(1+'General parameters'!$G$29)</f>
        <v>0.26827175239220025</v>
      </c>
      <c r="AB18" s="39">
        <f xml:space="preserve">
AA$18/(1+'General parameters'!$G$29)</f>
        <v>0.25119077939344592</v>
      </c>
      <c r="AC18" s="39">
        <f xml:space="preserve">
AB$18/(1+'General parameters'!$G$29)</f>
        <v>0.23519735898262725</v>
      </c>
      <c r="AD18" s="39">
        <f xml:space="preserve">
AC$18/(1+'General parameters'!$G$29)</f>
        <v>0.22022224623841502</v>
      </c>
      <c r="AE18" s="39">
        <f xml:space="preserve">
AD$18/(1+'General parameters'!$G$29)</f>
        <v>0.20620060509214888</v>
      </c>
      <c r="AF18" s="39">
        <f xml:space="preserve">
AE$18/(1+'General parameters'!$G$29)</f>
        <v>0.19307172761437161</v>
      </c>
      <c r="AG18" s="39">
        <f xml:space="preserve">
AF$18/(1+'General parameters'!$G$29)</f>
        <v>0.18077877117450525</v>
      </c>
      <c r="AH18" s="39">
        <f xml:space="preserve">
AG$18/(1+'General parameters'!$G$29)</f>
        <v>0.16926851233567905</v>
      </c>
      <c r="AI18" s="39">
        <f xml:space="preserve">
AH$18/(1+'General parameters'!$G$29)</f>
        <v>0.15849111641917513</v>
      </c>
      <c r="AJ18" s="39">
        <f xml:space="preserve">
AI$18/(1+'General parameters'!$G$29)</f>
        <v>0.14839992174080066</v>
      </c>
      <c r="AK18" s="39">
        <f xml:space="preserve">
AJ$18/(1+'General parameters'!$G$29)</f>
        <v>0.13895123758501934</v>
      </c>
      <c r="AL18" s="39">
        <f xml:space="preserve">
AK$18/(1+'General parameters'!$G$29)</f>
        <v>0.13010415504215295</v>
      </c>
      <c r="AM18" s="39">
        <f xml:space="preserve">
AL$18/(1+'General parameters'!$G$29)</f>
        <v>0.1218203698896563</v>
      </c>
      <c r="AN18" s="39">
        <f xml:space="preserve">
AM$18/(1+'General parameters'!$G$29)</f>
        <v>0.11406401675061451</v>
      </c>
      <c r="AO18" s="39">
        <f xml:space="preserve">
AN$18/(1+'General parameters'!$G$29)</f>
        <v>0.10680151381143679</v>
      </c>
      <c r="AP18" s="39">
        <f xml:space="preserve">
AO$18/(1+'General parameters'!$G$29)</f>
        <v>0.10000141742643893</v>
      </c>
      <c r="AQ18" s="39">
        <f xml:space="preserve">
AP$18/(1+'General parameters'!$G$29)</f>
        <v>9.3634285979811729E-2</v>
      </c>
      <c r="AR18" s="39">
        <f xml:space="preserve">
AQ$18/(1+'General parameters'!$G$29)</f>
        <v>8.767255241555405E-2</v>
      </c>
      <c r="AS18" s="39">
        <f xml:space="preserve">
AR$18/(1+'General parameters'!$G$29)</f>
        <v>8.2090404883477575E-2</v>
      </c>
      <c r="AT18" s="39">
        <f xml:space="preserve">
AS$18/(1+'General parameters'!$G$29)</f>
        <v>7.6863674984529562E-2</v>
      </c>
      <c r="AU18" s="39">
        <f xml:space="preserve">
AT$18/(1+'General parameters'!$G$29)</f>
        <v>7.1969733131581989E-2</v>
      </c>
      <c r="AV18" s="39">
        <f xml:space="preserve">
AU$18/(1+'General parameters'!$G$29)</f>
        <v>6.7387390572642314E-2</v>
      </c>
      <c r="AW18" s="39">
        <f xml:space="preserve">
AV$18/(1+'General parameters'!$G$29)</f>
        <v>6.3096807652286813E-2</v>
      </c>
      <c r="AX18" s="39">
        <f xml:space="preserve">
AW$18/(1+'General parameters'!$G$29)</f>
        <v>5.9079407914126227E-2</v>
      </c>
      <c r="AY18" s="39">
        <f xml:space="preserve">
AX$18/(1+'General parameters'!$G$29)</f>
        <v>5.531779767240283E-2</v>
      </c>
      <c r="AZ18" s="39">
        <f xml:space="preserve">
AY$18/(1+'General parameters'!$G$29)</f>
        <v>5.1795690704497029E-2</v>
      </c>
      <c r="BA18" s="39">
        <f xml:space="preserve">
AZ$18/(1+'General parameters'!$G$29)</f>
        <v>4.8497837738293095E-2</v>
      </c>
      <c r="BB18" s="39">
        <f xml:space="preserve">
BA$18/(1+'General parameters'!$G$29)</f>
        <v>4.5409960429113383E-2</v>
      </c>
      <c r="BC18" s="39">
        <f xml:space="preserve">
BB$18/(1+'General parameters'!$G$29)</f>
        <v>4.2518689540368332E-2</v>
      </c>
      <c r="BD18" s="39">
        <f xml:space="preserve">
BC$18/(1+'General parameters'!$G$29)</f>
        <v>3.9811507060269972E-2</v>
      </c>
      <c r="BE18" s="39">
        <f xml:space="preserve">
BD$18/(1+'General parameters'!$G$29)</f>
        <v>3.7276692003998101E-2</v>
      </c>
      <c r="BF18" s="39">
        <f xml:space="preserve">
BE$18/(1+'General parameters'!$G$29)</f>
        <v>3.4903269666664884E-2</v>
      </c>
      <c r="BG18" s="39">
        <f xml:space="preserve">
BF$18/(1+'General parameters'!$G$29)</f>
        <v>3.2680964107364124E-2</v>
      </c>
      <c r="BH18" s="39">
        <f xml:space="preserve">
BG$18/(1+'General parameters'!$G$29)</f>
        <v>3.0600153658580639E-2</v>
      </c>
      <c r="BI18" s="39">
        <f xml:space="preserve">
BH$18/(1+'General parameters'!$G$29)</f>
        <v>2.8651829268333932E-2</v>
      </c>
      <c r="BJ18" s="39">
        <f xml:space="preserve">
BI$18/(1+'General parameters'!$G$29)</f>
        <v>2.6827555494694691E-2</v>
      </c>
      <c r="BK18" s="39">
        <f xml:space="preserve">
BJ$18/(1+'General parameters'!$G$29)</f>
        <v>2.5119433983796527E-2</v>
      </c>
      <c r="BL18" s="39">
        <f xml:space="preserve">
BK$18/(1+'General parameters'!$G$29)</f>
        <v>2.352006927321772E-2</v>
      </c>
      <c r="BM18" s="39">
        <f xml:space="preserve">
BL$18/(1+'General parameters'!$G$29)</f>
        <v>2.2022536772675766E-2</v>
      </c>
      <c r="BN18" s="39">
        <f xml:space="preserve">
BM$18/(1+'General parameters'!$G$29)</f>
        <v>2.0620352783404274E-2</v>
      </c>
      <c r="BO18" s="39">
        <f xml:space="preserve">
BN$18/(1+'General parameters'!$G$29)</f>
        <v>1.9307446426408494E-2</v>
      </c>
      <c r="BP18" s="39">
        <f xml:space="preserve">
BO$18/(1+'General parameters'!$G$29)</f>
        <v>1.8078133358060387E-2</v>
      </c>
      <c r="BQ18" s="39">
        <f xml:space="preserve">
BP$18/(1+'General parameters'!$G$29)</f>
        <v>1.692709115923257E-2</v>
      </c>
      <c r="BR18" s="39">
        <f xml:space="preserve">
BQ$18/(1+'General parameters'!$G$29)</f>
        <v>1.5849336291416265E-2</v>
      </c>
      <c r="BS18" s="39">
        <f xml:space="preserve">
BR$18/(1+'General parameters'!$G$29)</f>
        <v>1.4840202520052682E-2</v>
      </c>
      <c r="BT18" s="39">
        <f xml:space="preserve">
BS$18/(1+'General parameters'!$G$29)</f>
        <v>1.3895320711659814E-2</v>
      </c>
      <c r="BU18" s="39">
        <f xml:space="preserve">
BT$18/(1+'General parameters'!$G$29)</f>
        <v>1.3010599917284468E-2</v>
      </c>
      <c r="BV18" s="39">
        <f xml:space="preserve">
BU$18/(1+'General parameters'!$G$29)</f>
        <v>1.2182209660378715E-2</v>
      </c>
      <c r="BW18" s="39">
        <f xml:space="preserve">
BV$18/(1+'General parameters'!$G$29)</f>
        <v>1.1406563352414526E-2</v>
      </c>
      <c r="BX18" s="39">
        <f xml:space="preserve">
BW$18/(1+'General parameters'!$G$29)</f>
        <v>1.0680302764433077E-2</v>
      </c>
      <c r="BY18" s="39">
        <f xml:space="preserve">
BX$18/(1+'General parameters'!$G$29)</f>
        <v>1.0000283487296887E-2</v>
      </c>
      <c r="BZ18" s="39">
        <f xml:space="preserve">
BY$18/(1+'General parameters'!$G$29)</f>
        <v>9.3635613176937145E-3</v>
      </c>
      <c r="CA18" s="39">
        <f xml:space="preserve">
BZ$18/(1+'General parameters'!$G$29)</f>
        <v>8.7673795109491706E-3</v>
      </c>
      <c r="CB18" s="39">
        <f xml:space="preserve">
CA$18/(1+'General parameters'!$G$29)</f>
        <v>8.2091568454580252E-3</v>
      </c>
      <c r="CC18" s="39">
        <f xml:space="preserve">
CB$18/(1+'General parameters'!$G$29)</f>
        <v>7.6864764470580757E-3</v>
      </c>
      <c r="CD18" s="39">
        <f xml:space="preserve">
CC$18/(1+'General parameters'!$G$29)</f>
        <v>7.1970753249607448E-3</v>
      </c>
      <c r="CE18" s="39">
        <f xml:space="preserve">
CD$18/(1+'General parameters'!$G$29)</f>
        <v>6.7388345739332811E-3</v>
      </c>
      <c r="CF18" s="39">
        <f xml:space="preserve">
CE$18/(1+'General parameters'!$G$29)</f>
        <v>6.3097702003120605E-3</v>
      </c>
      <c r="CG18" s="39">
        <f xml:space="preserve">
CF$18/(1+'General parameters'!$G$29)</f>
        <v>5.9080245321273973E-3</v>
      </c>
      <c r="CH18" s="39">
        <f xml:space="preserve">
CG$18/(1+'General parameters'!$G$29)</f>
        <v>5.5318581761492477E-3</v>
      </c>
      <c r="CI18" s="39">
        <f xml:space="preserve">
CH$18/(1+'General parameters'!$G$29)</f>
        <v>5.1796424870311306E-3</v>
      </c>
      <c r="CJ18" s="39">
        <f xml:space="preserve">
CI$18/(1+'General parameters'!$G$29)</f>
        <v>4.8498525159467515E-3</v>
      </c>
      <c r="CK18" s="39">
        <f xml:space="preserve">
CJ$18/(1+'General parameters'!$G$29)</f>
        <v>4.5410604081898417E-3</v>
      </c>
      <c r="CL18" s="39">
        <f xml:space="preserve">
CK$18/(1+'General parameters'!$G$29)</f>
        <v>4.251929221151537E-3</v>
      </c>
      <c r="CM18" s="39">
        <f xml:space="preserve">
CL$18/(1+'General parameters'!$G$29)</f>
        <v>3.981207135909679E-3</v>
      </c>
      <c r="CN18" s="39">
        <f xml:space="preserve">
CM$18/(1+'General parameters'!$G$29)</f>
        <v>3.7277220373686131E-3</v>
      </c>
      <c r="CO18" s="39">
        <f xml:space="preserve">
CN$18/(1+'General parameters'!$G$29)</f>
        <v>3.4903764394837201E-3</v>
      </c>
      <c r="CP18" s="39">
        <f xml:space="preserve">
CO$18/(1+'General parameters'!$G$29)</f>
        <v>3.2681427335989888E-3</v>
      </c>
      <c r="CQ18" s="39">
        <f xml:space="preserve">
CP$18/(1+'General parameters'!$G$29)</f>
        <v>3.0600587393248956E-3</v>
      </c>
      <c r="CR18" s="39">
        <f xml:space="preserve">
CQ$18/(1+'General parameters'!$G$29)</f>
        <v>2.8652235386937225E-3</v>
      </c>
      <c r="CS18" s="39">
        <f xml:space="preserve">
CR$18/(1+'General parameters'!$G$29)</f>
        <v>2.6827935755559199E-3</v>
      </c>
      <c r="CT18" s="39">
        <f xml:space="preserve">
CS$18/(1+'General parameters'!$G$29)</f>
        <v>2.511979003329513E-3</v>
      </c>
      <c r="CU18" s="39">
        <f xml:space="preserve">
CT$18/(1+'General parameters'!$G$29)</f>
        <v>2.3520402652898059E-3</v>
      </c>
      <c r="CV18" s="39">
        <f xml:space="preserve">
CU$18/(1+'General parameters'!$G$29)</f>
        <v>2.2022848925934511E-3</v>
      </c>
      <c r="CW18" s="39">
        <f xml:space="preserve">
CV$18/(1+'General parameters'!$G$29)</f>
        <v>2.0620645061736431E-3</v>
      </c>
      <c r="CX18" s="39">
        <f xml:space="preserve">
CW$18/(1+'General parameters'!$G$29)</f>
        <v>1.930772009525883E-3</v>
      </c>
      <c r="CY18" s="39">
        <f xml:space="preserve">
CX$18/(1+'General parameters'!$G$29)</f>
        <v>1.8078389602302273E-3</v>
      </c>
      <c r="CZ18" s="39">
        <f xml:space="preserve">
CY$18/(1+'General parameters'!$G$29)</f>
        <v>1.6927331088298007E-3</v>
      </c>
      <c r="DA18" s="39">
        <f xml:space="preserve">
CZ$18/(1+'General parameters'!$G$29)</f>
        <v>1.5849560944099256E-3</v>
      </c>
      <c r="DB18" s="39">
        <f xml:space="preserve">
DA$18/(1+'General parameters'!$G$29)</f>
        <v>1.4840412869006794E-3</v>
      </c>
      <c r="DC18" s="25"/>
      <c r="DD18"/>
      <c r="DE18"/>
    </row>
    <row r="19" spans="1:109" s="61" customFormat="1" ht="12.6" customHeight="1">
      <c r="A19" s="25"/>
      <c r="B19" s="163"/>
      <c r="C19" s="163"/>
      <c r="D19" s="32"/>
      <c r="E19" s="37"/>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25"/>
      <c r="DD19"/>
      <c r="DE19"/>
    </row>
    <row r="20" spans="1:109" s="98" customFormat="1" ht="22.5" customHeight="1">
      <c r="A20" s="36"/>
      <c r="B20" s="152" t="s">
        <v>39</v>
      </c>
      <c r="C20" s="153" t="s">
        <v>206</v>
      </c>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c r="DE20"/>
    </row>
    <row r="21" spans="1:109" s="61" customFormat="1" ht="12.6" customHeight="1">
      <c r="A21" s="25"/>
      <c r="B21" s="163"/>
      <c r="C21" s="163"/>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25"/>
      <c r="DD21"/>
      <c r="DE21"/>
    </row>
    <row r="22" spans="1:109" s="61" customFormat="1" ht="22.5" customHeight="1">
      <c r="A22" s="25"/>
      <c r="B22" s="163"/>
      <c r="C22" s="163" t="s">
        <v>174</v>
      </c>
      <c r="D22" s="32"/>
      <c r="E22" s="37"/>
      <c r="F22" s="32"/>
      <c r="G22" s="87">
        <v>1</v>
      </c>
      <c r="H22" s="86">
        <f>IF('General parameters'!$G$12="unescalated",1,G22*(1+IF(H12&gt;'General parameters'!$I$26,'General parameters'!$J$27,INDEX('General parameters'!$G$27:$I$27,MATCH(H12,'General parameters'!$G$26:$I$26,0)))))</f>
        <v>1.0249999999999999</v>
      </c>
      <c r="I22" s="86">
        <f>IF('General parameters'!$G$12="unescalated",1,H22*(1+IF(I12&gt;'General parameters'!$I$26,'General parameters'!$J$27,INDEX('General parameters'!$G$27:$I$27,MATCH(I12,'General parameters'!$G$26:$I$26,0)))))</f>
        <v>1.0506249999999999</v>
      </c>
      <c r="J22" s="86">
        <f>IF('General parameters'!$G$12="unescalated",1,I22*(1+IF(J12&gt;'General parameters'!$I$26,'General parameters'!$J$27,INDEX('General parameters'!$G$27:$I$27,MATCH(J12,'General parameters'!$G$26:$I$26,0)))))</f>
        <v>1.0768906249999999</v>
      </c>
      <c r="K22" s="86">
        <f>IF('General parameters'!$G$12="unescalated",1,J22*(1+IF(K12&gt;'General parameters'!$I$26,'General parameters'!$J$27,INDEX('General parameters'!$G$27:$I$27,MATCH(K12,'General parameters'!$G$26:$I$26,0)))))</f>
        <v>1.1038128906249998</v>
      </c>
      <c r="L22" s="86">
        <f>IF('General parameters'!$G$12="unescalated",1,K22*(1+IF(L12&gt;'General parameters'!$I$26,'General parameters'!$J$27,INDEX('General parameters'!$G$27:$I$27,MATCH(L12,'General parameters'!$G$26:$I$26,0)))))</f>
        <v>1.1314082128906247</v>
      </c>
      <c r="M22" s="86">
        <f>IF('General parameters'!$G$12="unescalated",1,L22*(1+IF(M12&gt;'General parameters'!$I$26,'General parameters'!$J$27,INDEX('General parameters'!$G$27:$I$27,MATCH(M12,'General parameters'!$G$26:$I$26,0)))))</f>
        <v>1.1596934182128902</v>
      </c>
      <c r="N22" s="86">
        <f>IF('General parameters'!$G$12="unescalated",1,M22*(1+IF(N12&gt;'General parameters'!$I$26,'General parameters'!$J$27,INDEX('General parameters'!$G$27:$I$27,MATCH(N12,'General parameters'!$G$26:$I$26,0)))))</f>
        <v>1.1886857536682123</v>
      </c>
      <c r="O22" s="86">
        <f>IF('General parameters'!$G$12="unescalated",1,N22*(1+IF(O12&gt;'General parameters'!$I$26,'General parameters'!$J$27,INDEX('General parameters'!$G$27:$I$27,MATCH(O12,'General parameters'!$G$26:$I$26,0)))))</f>
        <v>1.2184028975099175</v>
      </c>
      <c r="P22" s="86">
        <f>IF('General parameters'!$G$12="unescalated",1,O22*(1+IF(P12&gt;'General parameters'!$I$26,'General parameters'!$J$27,INDEX('General parameters'!$G$27:$I$27,MATCH(P12,'General parameters'!$G$26:$I$26,0)))))</f>
        <v>1.2488629699476652</v>
      </c>
      <c r="Q22" s="86">
        <f>IF('General parameters'!$G$12="unescalated",1,P22*(1+IF(Q12&gt;'General parameters'!$I$26,'General parameters'!$J$27,INDEX('General parameters'!$G$27:$I$27,MATCH(Q12,'General parameters'!$G$26:$I$26,0)))))</f>
        <v>1.2800845441963566</v>
      </c>
      <c r="R22" s="86">
        <f>IF('General parameters'!$G$12="unescalated",1,Q22*(1+IF(R12&gt;'General parameters'!$I$26,'General parameters'!$J$27,INDEX('General parameters'!$G$27:$I$27,MATCH(R12,'General parameters'!$G$26:$I$26,0)))))</f>
        <v>1.3120866578012655</v>
      </c>
      <c r="S22" s="86">
        <f>IF('General parameters'!$G$12="unescalated",1,R22*(1+IF(S12&gt;'General parameters'!$I$26,'General parameters'!$J$27,INDEX('General parameters'!$G$27:$I$27,MATCH(S12,'General parameters'!$G$26:$I$26,0)))))</f>
        <v>1.3448888242462971</v>
      </c>
      <c r="T22" s="86">
        <f>IF('General parameters'!$G$12="unescalated",1,S22*(1+IF(T12&gt;'General parameters'!$I$26,'General parameters'!$J$27,INDEX('General parameters'!$G$27:$I$27,MATCH(T12,'General parameters'!$G$26:$I$26,0)))))</f>
        <v>1.3785110448524545</v>
      </c>
      <c r="U22" s="86">
        <f>IF('General parameters'!$G$12="unescalated",1,T22*(1+IF(U12&gt;'General parameters'!$I$26,'General parameters'!$J$27,INDEX('General parameters'!$G$27:$I$27,MATCH(U12,'General parameters'!$G$26:$I$26,0)))))</f>
        <v>1.4129738209737657</v>
      </c>
      <c r="V22" s="86">
        <f>IF('General parameters'!$G$12="unescalated",1,U22*(1+IF(V12&gt;'General parameters'!$I$26,'General parameters'!$J$27,INDEX('General parameters'!$G$27:$I$27,MATCH(V12,'General parameters'!$G$26:$I$26,0)))))</f>
        <v>1.4482981664981096</v>
      </c>
      <c r="W22" s="86">
        <f>IF('General parameters'!$G$12="unescalated",1,V22*(1+IF(W12&gt;'General parameters'!$I$26,'General parameters'!$J$27,INDEX('General parameters'!$G$27:$I$27,MATCH(W12,'General parameters'!$G$26:$I$26,0)))))</f>
        <v>1.4845056206605622</v>
      </c>
      <c r="X22" s="86">
        <f>IF('General parameters'!$G$12="unescalated",1,W22*(1+IF(X12&gt;'General parameters'!$I$26,'General parameters'!$J$27,INDEX('General parameters'!$G$27:$I$27,MATCH(X12,'General parameters'!$G$26:$I$26,0)))))</f>
        <v>1.5216182611770761</v>
      </c>
      <c r="Y22" s="86">
        <f>IF('General parameters'!$G$12="unescalated",1,X22*(1+IF(Y12&gt;'General parameters'!$I$26,'General parameters'!$J$27,INDEX('General parameters'!$G$27:$I$27,MATCH(Y12,'General parameters'!$G$26:$I$26,0)))))</f>
        <v>1.5596587177065029</v>
      </c>
      <c r="Z22" s="86">
        <f>IF('General parameters'!$G$12="unescalated",1,Y22*(1+IF(Z12&gt;'General parameters'!$I$26,'General parameters'!$J$27,INDEX('General parameters'!$G$27:$I$27,MATCH(Z12,'General parameters'!$G$26:$I$26,0)))))</f>
        <v>1.5986501856491653</v>
      </c>
      <c r="AA22" s="86">
        <f>IF('General parameters'!$G$12="unescalated",1,Z22*(1+IF(AA12&gt;'General parameters'!$I$26,'General parameters'!$J$27,INDEX('General parameters'!$G$27:$I$27,MATCH(AA12,'General parameters'!$G$26:$I$26,0)))))</f>
        <v>1.6386164402903942</v>
      </c>
      <c r="AB22" s="86">
        <f>IF('General parameters'!$G$12="unescalated",1,AA22*(1+IF(AB12&gt;'General parameters'!$I$26,'General parameters'!$J$27,INDEX('General parameters'!$G$27:$I$27,MATCH(AB12,'General parameters'!$G$26:$I$26,0)))))</f>
        <v>1.6795818512976539</v>
      </c>
      <c r="AC22" s="86">
        <f>IF('General parameters'!$G$12="unescalated",1,AB22*(1+IF(AC12&gt;'General parameters'!$I$26,'General parameters'!$J$27,INDEX('General parameters'!$G$27:$I$27,MATCH(AC12,'General parameters'!$G$26:$I$26,0)))))</f>
        <v>1.721571397580095</v>
      </c>
      <c r="AD22" s="86">
        <f>IF('General parameters'!$G$12="unescalated",1,AC22*(1+IF(AD12&gt;'General parameters'!$I$26,'General parameters'!$J$27,INDEX('General parameters'!$G$27:$I$27,MATCH(AD12,'General parameters'!$G$26:$I$26,0)))))</f>
        <v>1.7646106825195973</v>
      </c>
      <c r="AE22" s="86">
        <f>IF('General parameters'!$G$12="unescalated",1,AD22*(1+IF(AE12&gt;'General parameters'!$I$26,'General parameters'!$J$27,INDEX('General parameters'!$G$27:$I$27,MATCH(AE12,'General parameters'!$G$26:$I$26,0)))))</f>
        <v>1.8087259495825871</v>
      </c>
      <c r="AF22" s="86">
        <f>IF('General parameters'!$G$12="unescalated",1,AE22*(1+IF(AF12&gt;'General parameters'!$I$26,'General parameters'!$J$27,INDEX('General parameters'!$G$27:$I$27,MATCH(AF12,'General parameters'!$G$26:$I$26,0)))))</f>
        <v>1.8539440983221516</v>
      </c>
      <c r="AG22" s="86">
        <f>IF('General parameters'!$G$12="unescalated",1,AF22*(1+IF(AG12&gt;'General parameters'!$I$26,'General parameters'!$J$27,INDEX('General parameters'!$G$27:$I$27,MATCH(AG12,'General parameters'!$G$26:$I$26,0)))))</f>
        <v>1.9002927007802053</v>
      </c>
      <c r="AH22" s="86">
        <f>IF('General parameters'!$G$12="unescalated",1,AG22*(1+IF(AH12&gt;'General parameters'!$I$26,'General parameters'!$J$27,INDEX('General parameters'!$G$27:$I$27,MATCH(AH12,'General parameters'!$G$26:$I$26,0)))))</f>
        <v>1.9478000182997102</v>
      </c>
      <c r="AI22" s="86">
        <f>IF('General parameters'!$G$12="unescalated",1,AH22*(1+IF(AI12&gt;'General parameters'!$I$26,'General parameters'!$J$27,INDEX('General parameters'!$G$27:$I$27,MATCH(AI12,'General parameters'!$G$26:$I$26,0)))))</f>
        <v>1.9964950187572028</v>
      </c>
      <c r="AJ22" s="86">
        <f>IF('General parameters'!$G$12="unescalated",1,AI22*(1+IF(AJ12&gt;'General parameters'!$I$26,'General parameters'!$J$27,INDEX('General parameters'!$G$27:$I$27,MATCH(AJ12,'General parameters'!$G$26:$I$26,0)))))</f>
        <v>2.0464073942261325</v>
      </c>
      <c r="AK22" s="86">
        <f>IF('General parameters'!$G$12="unescalated",1,AJ22*(1+IF(AK12&gt;'General parameters'!$I$26,'General parameters'!$J$27,INDEX('General parameters'!$G$27:$I$27,MATCH(AK12,'General parameters'!$G$26:$I$26,0)))))</f>
        <v>2.0975675790817858</v>
      </c>
      <c r="AL22" s="86">
        <f>IF('General parameters'!$G$12="unescalated",1,AK22*(1+IF(AL12&gt;'General parameters'!$I$26,'General parameters'!$J$27,INDEX('General parameters'!$G$27:$I$27,MATCH(AL12,'General parameters'!$G$26:$I$26,0)))))</f>
        <v>2.1500067685588302</v>
      </c>
      <c r="AM22" s="86">
        <f>IF('General parameters'!$G$12="unescalated",1,AL22*(1+IF(AM12&gt;'General parameters'!$I$26,'General parameters'!$J$27,INDEX('General parameters'!$G$27:$I$27,MATCH(AM12,'General parameters'!$G$26:$I$26,0)))))</f>
        <v>2.2037569377728006</v>
      </c>
      <c r="AN22" s="86">
        <f>IF('General parameters'!$G$12="unescalated",1,AM22*(1+IF(AN12&gt;'General parameters'!$I$26,'General parameters'!$J$27,INDEX('General parameters'!$G$27:$I$27,MATCH(AN12,'General parameters'!$G$26:$I$26,0)))))</f>
        <v>2.2588508612171205</v>
      </c>
      <c r="AO22" s="86">
        <f>IF('General parameters'!$G$12="unescalated",1,AN22*(1+IF(AO12&gt;'General parameters'!$I$26,'General parameters'!$J$27,INDEX('General parameters'!$G$27:$I$27,MATCH(AO12,'General parameters'!$G$26:$I$26,0)))))</f>
        <v>2.3153221327475482</v>
      </c>
      <c r="AP22" s="86">
        <f>IF('General parameters'!$G$12="unescalated",1,AO22*(1+IF(AP12&gt;'General parameters'!$I$26,'General parameters'!$J$27,INDEX('General parameters'!$G$27:$I$27,MATCH(AP12,'General parameters'!$G$26:$I$26,0)))))</f>
        <v>2.3732051860662366</v>
      </c>
      <c r="AQ22" s="86">
        <f>IF('General parameters'!$G$12="unescalated",1,AP22*(1+IF(AQ12&gt;'General parameters'!$I$26,'General parameters'!$J$27,INDEX('General parameters'!$G$27:$I$27,MATCH(AQ12,'General parameters'!$G$26:$I$26,0)))))</f>
        <v>2.4325353157178924</v>
      </c>
      <c r="AR22" s="86">
        <f>IF('General parameters'!$G$12="unescalated",1,AQ22*(1+IF(AR12&gt;'General parameters'!$I$26,'General parameters'!$J$27,INDEX('General parameters'!$G$27:$I$27,MATCH(AR12,'General parameters'!$G$26:$I$26,0)))))</f>
        <v>2.4933486986108395</v>
      </c>
      <c r="AS22" s="86">
        <f>IF('General parameters'!$G$12="unescalated",1,AR22*(1+IF(AS12&gt;'General parameters'!$I$26,'General parameters'!$J$27,INDEX('General parameters'!$G$27:$I$27,MATCH(AS12,'General parameters'!$G$26:$I$26,0)))))</f>
        <v>2.5556824160761105</v>
      </c>
      <c r="AT22" s="86">
        <f>IF('General parameters'!$G$12="unescalated",1,AS22*(1+IF(AT12&gt;'General parameters'!$I$26,'General parameters'!$J$27,INDEX('General parameters'!$G$27:$I$27,MATCH(AT12,'General parameters'!$G$26:$I$26,0)))))</f>
        <v>2.6195744764780131</v>
      </c>
      <c r="AU22" s="86">
        <f>IF('General parameters'!$G$12="unescalated",1,AT22*(1+IF(AU12&gt;'General parameters'!$I$26,'General parameters'!$J$27,INDEX('General parameters'!$G$27:$I$27,MATCH(AU12,'General parameters'!$G$26:$I$26,0)))))</f>
        <v>2.6850638383899632</v>
      </c>
      <c r="AV22" s="86">
        <f>IF('General parameters'!$G$12="unescalated",1,AU22*(1+IF(AV12&gt;'General parameters'!$I$26,'General parameters'!$J$27,INDEX('General parameters'!$G$27:$I$27,MATCH(AV12,'General parameters'!$G$26:$I$26,0)))))</f>
        <v>2.7521904343497119</v>
      </c>
      <c r="AW22" s="86">
        <f>IF('General parameters'!$G$12="unescalated",1,AV22*(1+IF(AW12&gt;'General parameters'!$I$26,'General parameters'!$J$27,INDEX('General parameters'!$G$27:$I$27,MATCH(AW12,'General parameters'!$G$26:$I$26,0)))))</f>
        <v>2.8209951952084547</v>
      </c>
      <c r="AX22" s="86">
        <f>IF('General parameters'!$G$12="unescalated",1,AW22*(1+IF(AX12&gt;'General parameters'!$I$26,'General parameters'!$J$27,INDEX('General parameters'!$G$27:$I$27,MATCH(AX12,'General parameters'!$G$26:$I$26,0)))))</f>
        <v>2.8915200750886658</v>
      </c>
      <c r="AY22" s="86">
        <f>IF('General parameters'!$G$12="unescalated",1,AX22*(1+IF(AY12&gt;'General parameters'!$I$26,'General parameters'!$J$27,INDEX('General parameters'!$G$27:$I$27,MATCH(AY12,'General parameters'!$G$26:$I$26,0)))))</f>
        <v>2.9638080769658823</v>
      </c>
      <c r="AZ22" s="86">
        <f>IF('General parameters'!$G$12="unescalated",1,AY22*(1+IF(AZ12&gt;'General parameters'!$I$26,'General parameters'!$J$27,INDEX('General parameters'!$G$27:$I$27,MATCH(AZ12,'General parameters'!$G$26:$I$26,0)))))</f>
        <v>3.0379032788900293</v>
      </c>
      <c r="BA22" s="86">
        <f>IF('General parameters'!$G$12="unescalated",1,AZ22*(1+IF(BA12&gt;'General parameters'!$I$26,'General parameters'!$J$27,INDEX('General parameters'!$G$27:$I$27,MATCH(BA12,'General parameters'!$G$26:$I$26,0)))))</f>
        <v>3.1138508608622799</v>
      </c>
      <c r="BB22" s="86">
        <f>IF('General parameters'!$G$12="unescalated",1,BA22*(1+IF(BB12&gt;'General parameters'!$I$26,'General parameters'!$J$27,INDEX('General parameters'!$G$27:$I$27,MATCH(BB12,'General parameters'!$G$26:$I$26,0)))))</f>
        <v>3.1916971323838368</v>
      </c>
      <c r="BC22" s="86">
        <f>IF('General parameters'!$G$12="unescalated",1,BB22*(1+IF(BC12&gt;'General parameters'!$I$26,'General parameters'!$J$27,INDEX('General parameters'!$G$27:$I$27,MATCH(BC12,'General parameters'!$G$26:$I$26,0)))))</f>
        <v>3.2714895606934324</v>
      </c>
      <c r="BD22" s="86">
        <f>IF('General parameters'!$G$12="unescalated",1,BC22*(1+IF(BD12&gt;'General parameters'!$I$26,'General parameters'!$J$27,INDEX('General parameters'!$G$27:$I$27,MATCH(BD12,'General parameters'!$G$26:$I$26,0)))))</f>
        <v>3.353276799710768</v>
      </c>
      <c r="BE22" s="86">
        <f>IF('General parameters'!$G$12="unescalated",1,BD22*(1+IF(BE12&gt;'General parameters'!$I$26,'General parameters'!$J$27,INDEX('General parameters'!$G$27:$I$27,MATCH(BE12,'General parameters'!$G$26:$I$26,0)))))</f>
        <v>3.437108719703537</v>
      </c>
      <c r="BF22" s="86">
        <f>IF('General parameters'!$G$12="unescalated",1,BE22*(1+IF(BF12&gt;'General parameters'!$I$26,'General parameters'!$J$27,INDEX('General parameters'!$G$27:$I$27,MATCH(BF12,'General parameters'!$G$26:$I$26,0)))))</f>
        <v>3.523036437696125</v>
      </c>
      <c r="BG22" s="86">
        <f>IF('General parameters'!$G$12="unescalated",1,BF22*(1+IF(BG12&gt;'General parameters'!$I$26,'General parameters'!$J$27,INDEX('General parameters'!$G$27:$I$27,MATCH(BG12,'General parameters'!$G$26:$I$26,0)))))</f>
        <v>3.6111123486385277</v>
      </c>
      <c r="BH22" s="86">
        <f>IF('General parameters'!$G$12="unescalated",1,BG22*(1+IF(BH12&gt;'General parameters'!$I$26,'General parameters'!$J$27,INDEX('General parameters'!$G$27:$I$27,MATCH(BH12,'General parameters'!$G$26:$I$26,0)))))</f>
        <v>3.7013901573544907</v>
      </c>
      <c r="BI22" s="86">
        <f>IF('General parameters'!$G$12="unescalated",1,BH22*(1+IF(BI12&gt;'General parameters'!$I$26,'General parameters'!$J$27,INDEX('General parameters'!$G$27:$I$27,MATCH(BI12,'General parameters'!$G$26:$I$26,0)))))</f>
        <v>3.7939249112883529</v>
      </c>
      <c r="BJ22" s="86">
        <f>IF('General parameters'!$G$12="unescalated",1,BI22*(1+IF(BJ12&gt;'General parameters'!$I$26,'General parameters'!$J$27,INDEX('General parameters'!$G$27:$I$27,MATCH(BJ12,'General parameters'!$G$26:$I$26,0)))))</f>
        <v>3.8887730340705615</v>
      </c>
      <c r="BK22" s="86">
        <f>IF('General parameters'!$G$12="unescalated",1,BJ22*(1+IF(BK12&gt;'General parameters'!$I$26,'General parameters'!$J$27,INDEX('General parameters'!$G$27:$I$27,MATCH(BK12,'General parameters'!$G$26:$I$26,0)))))</f>
        <v>3.9859923599223253</v>
      </c>
      <c r="BL22" s="86">
        <f>IF('General parameters'!$G$12="unescalated",1,BK22*(1+IF(BL12&gt;'General parameters'!$I$26,'General parameters'!$J$27,INDEX('General parameters'!$G$27:$I$27,MATCH(BL12,'General parameters'!$G$26:$I$26,0)))))</f>
        <v>4.0856421689203835</v>
      </c>
      <c r="BM22" s="86">
        <f>IF('General parameters'!$G$12="unescalated",1,BL22*(1+IF(BM12&gt;'General parameters'!$I$26,'General parameters'!$J$27,INDEX('General parameters'!$G$27:$I$27,MATCH(BM12,'General parameters'!$G$26:$I$26,0)))))</f>
        <v>4.1877832231433922</v>
      </c>
      <c r="BN22" s="86">
        <f>IF('General parameters'!$G$12="unescalated",1,BM22*(1+IF(BN12&gt;'General parameters'!$I$26,'General parameters'!$J$27,INDEX('General parameters'!$G$27:$I$27,MATCH(BN12,'General parameters'!$G$26:$I$26,0)))))</f>
        <v>4.2924778037219768</v>
      </c>
      <c r="BO22" s="86">
        <f>IF('General parameters'!$G$12="unescalated",1,BN22*(1+IF(BO12&gt;'General parameters'!$I$26,'General parameters'!$J$27,INDEX('General parameters'!$G$27:$I$27,MATCH(BO12,'General parameters'!$G$26:$I$26,0)))))</f>
        <v>4.3997897488150262</v>
      </c>
      <c r="BP22" s="86">
        <f>IF('General parameters'!$G$12="unescalated",1,BO22*(1+IF(BP12&gt;'General parameters'!$I$26,'General parameters'!$J$27,INDEX('General parameters'!$G$27:$I$27,MATCH(BP12,'General parameters'!$G$26:$I$26,0)))))</f>
        <v>4.5097844925354016</v>
      </c>
      <c r="BQ22" s="86">
        <f>IF('General parameters'!$G$12="unescalated",1,BP22*(1+IF(BQ12&gt;'General parameters'!$I$26,'General parameters'!$J$27,INDEX('General parameters'!$G$27:$I$27,MATCH(BQ12,'General parameters'!$G$26:$I$26,0)))))</f>
        <v>4.6225291048487867</v>
      </c>
      <c r="BR22" s="86">
        <f>IF('General parameters'!$G$12="unescalated",1,BQ22*(1+IF(BR12&gt;'General parameters'!$I$26,'General parameters'!$J$27,INDEX('General parameters'!$G$27:$I$27,MATCH(BR12,'General parameters'!$G$26:$I$26,0)))))</f>
        <v>4.7380923324700062</v>
      </c>
      <c r="BS22" s="86">
        <f>IF('General parameters'!$G$12="unescalated",1,BR22*(1+IF(BS12&gt;'General parameters'!$I$26,'General parameters'!$J$27,INDEX('General parameters'!$G$27:$I$27,MATCH(BS12,'General parameters'!$G$26:$I$26,0)))))</f>
        <v>4.8565446407817561</v>
      </c>
      <c r="BT22" s="86">
        <f>IF('General parameters'!$G$12="unescalated",1,BS22*(1+IF(BT12&gt;'General parameters'!$I$26,'General parameters'!$J$27,INDEX('General parameters'!$G$27:$I$27,MATCH(BT12,'General parameters'!$G$26:$I$26,0)))))</f>
        <v>4.9779582568012994</v>
      </c>
      <c r="BU22" s="86">
        <f>IF('General parameters'!$G$12="unescalated",1,BT22*(1+IF(BU12&gt;'General parameters'!$I$26,'General parameters'!$J$27,INDEX('General parameters'!$G$27:$I$27,MATCH(BU12,'General parameters'!$G$26:$I$26,0)))))</f>
        <v>5.1024072132213316</v>
      </c>
      <c r="BV22" s="86">
        <f>IF('General parameters'!$G$12="unescalated",1,BU22*(1+IF(BV12&gt;'General parameters'!$I$26,'General parameters'!$J$27,INDEX('General parameters'!$G$27:$I$27,MATCH(BV12,'General parameters'!$G$26:$I$26,0)))))</f>
        <v>5.2299673935518642</v>
      </c>
      <c r="BW22" s="86">
        <f>IF('General parameters'!$G$12="unescalated",1,BV22*(1+IF(BW12&gt;'General parameters'!$I$26,'General parameters'!$J$27,INDEX('General parameters'!$G$27:$I$27,MATCH(BW12,'General parameters'!$G$26:$I$26,0)))))</f>
        <v>5.3607165783906607</v>
      </c>
      <c r="BX22" s="86">
        <f>IF('General parameters'!$G$12="unescalated",1,BW22*(1+IF(BX12&gt;'General parameters'!$I$26,'General parameters'!$J$27,INDEX('General parameters'!$G$27:$I$27,MATCH(BX12,'General parameters'!$G$26:$I$26,0)))))</f>
        <v>5.4947344928504265</v>
      </c>
      <c r="BY22" s="86">
        <f>IF('General parameters'!$G$12="unescalated",1,BX22*(1+IF(BY12&gt;'General parameters'!$I$26,'General parameters'!$J$27,INDEX('General parameters'!$G$27:$I$27,MATCH(BY12,'General parameters'!$G$26:$I$26,0)))))</f>
        <v>5.632102855171687</v>
      </c>
      <c r="BZ22" s="86">
        <f>IF('General parameters'!$G$12="unescalated",1,BY22*(1+IF(BZ12&gt;'General parameters'!$I$26,'General parameters'!$J$27,INDEX('General parameters'!$G$27:$I$27,MATCH(BZ12,'General parameters'!$G$26:$I$26,0)))))</f>
        <v>5.7729054265509783</v>
      </c>
      <c r="CA22" s="86">
        <f>IF('General parameters'!$G$12="unescalated",1,BZ22*(1+IF(CA12&gt;'General parameters'!$I$26,'General parameters'!$J$27,INDEX('General parameters'!$G$27:$I$27,MATCH(CA12,'General parameters'!$G$26:$I$26,0)))))</f>
        <v>5.9172280622147522</v>
      </c>
      <c r="CB22" s="86">
        <f>IF('General parameters'!$G$12="unescalated",1,CA22*(1+IF(CB12&gt;'General parameters'!$I$26,'General parameters'!$J$27,INDEX('General parameters'!$G$27:$I$27,MATCH(CB12,'General parameters'!$G$26:$I$26,0)))))</f>
        <v>6.0651587637701203</v>
      </c>
      <c r="CC22" s="86">
        <f>IF('General parameters'!$G$12="unescalated",1,CB22*(1+IF(CC12&gt;'General parameters'!$I$26,'General parameters'!$J$27,INDEX('General parameters'!$G$27:$I$27,MATCH(CC12,'General parameters'!$G$26:$I$26,0)))))</f>
        <v>6.2167877328643728</v>
      </c>
      <c r="CD22" s="86">
        <f>IF('General parameters'!$G$12="unescalated",1,CC22*(1+IF(CD12&gt;'General parameters'!$I$26,'General parameters'!$J$27,INDEX('General parameters'!$G$27:$I$27,MATCH(CD12,'General parameters'!$G$26:$I$26,0)))))</f>
        <v>6.372207426185982</v>
      </c>
      <c r="CE22" s="86">
        <f>IF('General parameters'!$G$12="unescalated",1,CD22*(1+IF(CE12&gt;'General parameters'!$I$26,'General parameters'!$J$27,INDEX('General parameters'!$G$27:$I$27,MATCH(CE12,'General parameters'!$G$26:$I$26,0)))))</f>
        <v>6.5315126118406308</v>
      </c>
      <c r="CF22" s="86">
        <f>IF('General parameters'!$G$12="unescalated",1,CE22*(1+IF(CF12&gt;'General parameters'!$I$26,'General parameters'!$J$27,INDEX('General parameters'!$G$27:$I$27,MATCH(CF12,'General parameters'!$G$26:$I$26,0)))))</f>
        <v>6.6948004271366459</v>
      </c>
      <c r="CG22" s="86">
        <f>IF('General parameters'!$G$12="unescalated",1,CF22*(1+IF(CG12&gt;'General parameters'!$I$26,'General parameters'!$J$27,INDEX('General parameters'!$G$27:$I$27,MATCH(CG12,'General parameters'!$G$26:$I$26,0)))))</f>
        <v>6.8621704378150614</v>
      </c>
      <c r="CH22" s="86">
        <f>IF('General parameters'!$G$12="unescalated",1,CG22*(1+IF(CH12&gt;'General parameters'!$I$26,'General parameters'!$J$27,INDEX('General parameters'!$G$27:$I$27,MATCH(CH12,'General parameters'!$G$26:$I$26,0)))))</f>
        <v>7.0337246987604374</v>
      </c>
      <c r="CI22" s="86">
        <f>IF('General parameters'!$G$12="unescalated",1,CH22*(1+IF(CI12&gt;'General parameters'!$I$26,'General parameters'!$J$27,INDEX('General parameters'!$G$27:$I$27,MATCH(CI12,'General parameters'!$G$26:$I$26,0)))))</f>
        <v>7.2095678162294474</v>
      </c>
      <c r="CJ22" s="86">
        <f>IF('General parameters'!$G$12="unescalated",1,CI22*(1+IF(CJ12&gt;'General parameters'!$I$26,'General parameters'!$J$27,INDEX('General parameters'!$G$27:$I$27,MATCH(CJ12,'General parameters'!$G$26:$I$26,0)))))</f>
        <v>7.3898070116351828</v>
      </c>
      <c r="CK22" s="86">
        <f>IF('General parameters'!$G$12="unescalated",1,CJ22*(1+IF(CK12&gt;'General parameters'!$I$26,'General parameters'!$J$27,INDEX('General parameters'!$G$27:$I$27,MATCH(CK12,'General parameters'!$G$26:$I$26,0)))))</f>
        <v>7.5745521869260619</v>
      </c>
      <c r="CL22" s="86">
        <f>IF('General parameters'!$G$12="unescalated",1,CK22*(1+IF(CL12&gt;'General parameters'!$I$26,'General parameters'!$J$27,INDEX('General parameters'!$G$27:$I$27,MATCH(CL12,'General parameters'!$G$26:$I$26,0)))))</f>
        <v>7.7639159915992124</v>
      </c>
      <c r="CM22" s="86">
        <f>IF('General parameters'!$G$12="unescalated",1,CL22*(1+IF(CM12&gt;'General parameters'!$I$26,'General parameters'!$J$27,INDEX('General parameters'!$G$27:$I$27,MATCH(CM12,'General parameters'!$G$26:$I$26,0)))))</f>
        <v>7.958013891389192</v>
      </c>
      <c r="CN22" s="86">
        <f>IF('General parameters'!$G$12="unescalated",1,CM22*(1+IF(CN12&gt;'General parameters'!$I$26,'General parameters'!$J$27,INDEX('General parameters'!$G$27:$I$27,MATCH(CN12,'General parameters'!$G$26:$I$26,0)))))</f>
        <v>8.1569642386739218</v>
      </c>
      <c r="CO22" s="86">
        <f>IF('General parameters'!$G$12="unescalated",1,CN22*(1+IF(CO12&gt;'General parameters'!$I$26,'General parameters'!$J$27,INDEX('General parameters'!$G$27:$I$27,MATCH(CO12,'General parameters'!$G$26:$I$26,0)))))</f>
        <v>8.3608883446407685</v>
      </c>
      <c r="CP22" s="86">
        <f>IF('General parameters'!$G$12="unescalated",1,CO22*(1+IF(CP12&gt;'General parameters'!$I$26,'General parameters'!$J$27,INDEX('General parameters'!$G$27:$I$27,MATCH(CP12,'General parameters'!$G$26:$I$26,0)))))</f>
        <v>8.5699105532567863</v>
      </c>
      <c r="CQ22" s="86">
        <f>IF('General parameters'!$G$12="unescalated",1,CP22*(1+IF(CQ12&gt;'General parameters'!$I$26,'General parameters'!$J$27,INDEX('General parameters'!$G$27:$I$27,MATCH(CQ12,'General parameters'!$G$26:$I$26,0)))))</f>
        <v>8.784158317088206</v>
      </c>
      <c r="CR22" s="86">
        <f>IF('General parameters'!$G$12="unescalated",1,CQ22*(1+IF(CR12&gt;'General parameters'!$I$26,'General parameters'!$J$27,INDEX('General parameters'!$G$27:$I$27,MATCH(CR12,'General parameters'!$G$26:$I$26,0)))))</f>
        <v>9.0037622750154096</v>
      </c>
      <c r="CS22" s="86">
        <f>IF('General parameters'!$G$12="unescalated",1,CR22*(1+IF(CS12&gt;'General parameters'!$I$26,'General parameters'!$J$27,INDEX('General parameters'!$G$27:$I$27,MATCH(CS12,'General parameters'!$G$26:$I$26,0)))))</f>
        <v>9.2288563318907944</v>
      </c>
      <c r="CT22" s="86">
        <f>IF('General parameters'!$G$12="unescalated",1,CS22*(1+IF(CT12&gt;'General parameters'!$I$26,'General parameters'!$J$27,INDEX('General parameters'!$G$27:$I$27,MATCH(CT12,'General parameters'!$G$26:$I$26,0)))))</f>
        <v>9.4595777401880632</v>
      </c>
      <c r="CU22" s="86">
        <f>IF('General parameters'!$G$12="unescalated",1,CT22*(1+IF(CU12&gt;'General parameters'!$I$26,'General parameters'!$J$27,INDEX('General parameters'!$G$27:$I$27,MATCH(CU12,'General parameters'!$G$26:$I$26,0)))))</f>
        <v>9.6960671836927634</v>
      </c>
      <c r="CV22" s="86">
        <f>IF('General parameters'!$G$12="unescalated",1,CU22*(1+IF(CV12&gt;'General parameters'!$I$26,'General parameters'!$J$27,INDEX('General parameters'!$G$27:$I$27,MATCH(CV12,'General parameters'!$G$26:$I$26,0)))))</f>
        <v>9.9384688632850811</v>
      </c>
      <c r="CW22" s="86">
        <f>IF('General parameters'!$G$12="unescalated",1,CV22*(1+IF(CW12&gt;'General parameters'!$I$26,'General parameters'!$J$27,INDEX('General parameters'!$G$27:$I$27,MATCH(CW12,'General parameters'!$G$26:$I$26,0)))))</f>
        <v>10.186930584867207</v>
      </c>
      <c r="CX22" s="86">
        <f>IF('General parameters'!$G$12="unescalated",1,CW22*(1+IF(CX12&gt;'General parameters'!$I$26,'General parameters'!$J$27,INDEX('General parameters'!$G$27:$I$27,MATCH(CX12,'General parameters'!$G$26:$I$26,0)))))</f>
        <v>10.441603849488887</v>
      </c>
      <c r="CY22" s="86">
        <f>IF('General parameters'!$G$12="unescalated",1,CX22*(1+IF(CY12&gt;'General parameters'!$I$26,'General parameters'!$J$27,INDEX('General parameters'!$G$27:$I$27,MATCH(CY12,'General parameters'!$G$26:$I$26,0)))))</f>
        <v>10.702643945726109</v>
      </c>
      <c r="CZ22" s="86">
        <f>IF('General parameters'!$G$12="unescalated",1,CY22*(1+IF(CZ12&gt;'General parameters'!$I$26,'General parameters'!$J$27,INDEX('General parameters'!$G$27:$I$27,MATCH(CZ12,'General parameters'!$G$26:$I$26,0)))))</f>
        <v>10.97021004436926</v>
      </c>
      <c r="DA22" s="86">
        <f>IF('General parameters'!$G$12="unescalated",1,CZ22*(1+IF(DA12&gt;'General parameters'!$I$26,'General parameters'!$J$27,INDEX('General parameters'!$G$27:$I$27,MATCH(DA12,'General parameters'!$G$26:$I$26,0)))))</f>
        <v>11.244465295478491</v>
      </c>
      <c r="DB22" s="86">
        <f>IF('General parameters'!$G$12="unescalated",1,DA22*(1+IF(DB12&gt;'General parameters'!$I$26,'General parameters'!$J$27,INDEX('General parameters'!$G$27:$I$27,MATCH(DB12,'General parameters'!$G$26:$I$26,0)))))</f>
        <v>11.525576927865453</v>
      </c>
      <c r="DC22" s="25"/>
      <c r="DD22"/>
      <c r="DE22"/>
    </row>
    <row r="23" spans="1:109" s="61" customFormat="1" ht="12.6" customHeight="1">
      <c r="A23" s="25"/>
      <c r="B23" s="163"/>
      <c r="C23" s="163"/>
      <c r="D23" s="32"/>
      <c r="E23" s="37"/>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25"/>
      <c r="DD23"/>
      <c r="DE23"/>
    </row>
    <row r="24" spans="1:109" s="98" customFormat="1" ht="22.5" customHeight="1">
      <c r="A24" s="36"/>
      <c r="B24" s="152" t="s">
        <v>79</v>
      </c>
      <c r="C24" s="153" t="s">
        <v>120</v>
      </c>
      <c r="D24" s="36"/>
      <c r="E24" s="40"/>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c r="DE24"/>
    </row>
    <row r="25" spans="1:109" s="61" customFormat="1" ht="12.6" customHeight="1">
      <c r="A25" s="25"/>
      <c r="B25" s="163"/>
      <c r="C25" s="163"/>
      <c r="D25" s="32"/>
      <c r="E25" s="37"/>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25"/>
      <c r="DD25"/>
      <c r="DE25"/>
    </row>
    <row r="26" spans="1:109" s="61" customFormat="1" ht="22.5" customHeight="1">
      <c r="A26" s="25"/>
      <c r="B26" s="163"/>
      <c r="C26" s="163" t="s">
        <v>121</v>
      </c>
      <c r="D26" s="32"/>
      <c r="E26" s="37" t="s">
        <v>28</v>
      </c>
      <c r="F26" s="32"/>
      <c r="G26" s="68">
        <f>IF(G13="",0,IF(G13&gt;'General parameters'!$T$35,F26,INDEX('General parameters'!G42:T42,MATCH(G13,'General parameters'!G35:T35,0))))</f>
        <v>130.56195965417868</v>
      </c>
      <c r="H26" s="93">
        <f>IF(H12="",0,IF(H12&gt;'General parameters'!$T$35,G26*(1+'General parameters'!$U$36),INDEX('General parameters'!H42:U42,MATCH(H12,'General parameters'!H35:U35,0))))</f>
        <v>131.56628242074927</v>
      </c>
      <c r="I26" s="93">
        <f>IF(I12="",0,IF(I12&gt;'General parameters'!$T$35,H26*(1+'General parameters'!$U$36),INDEX('General parameters'!I42:V42,MATCH(I12,'General parameters'!I35:V35,0))))</f>
        <v>133.57492795389049</v>
      </c>
      <c r="J26" s="93">
        <f>IF(J12="",0,IF(J12&gt;'General parameters'!$T$35,I26*(1+'General parameters'!$U$36),INDEX('General parameters'!J42:W42,MATCH(J12,'General parameters'!J35:W35,0))))</f>
        <v>137.59221902017291</v>
      </c>
      <c r="K26" s="93">
        <f>IF(K12="",0,IF(K12&gt;'General parameters'!$T$35,J26*(1+'General parameters'!$U$36),INDEX('General parameters'!K42:X42,MATCH(K12,'General parameters'!K35:X35,0))))</f>
        <v>146.63112391930835</v>
      </c>
      <c r="L26" s="93">
        <f>IF(L12="",0,IF(L12&gt;'General parameters'!$T$35,K26*(1+'General parameters'!$U$36),INDEX('General parameters'!L42:Y42,MATCH(L12,'General parameters'!L35:Y35,0))))</f>
        <v>164.70893371757924</v>
      </c>
      <c r="M26" s="93">
        <f>IF(M12="",0,IF(M12&gt;'General parameters'!$T$35,L26*(1+'General parameters'!$U$36),INDEX('General parameters'!M42:Z42,MATCH(M12,'General parameters'!M35:Z35,0))))</f>
        <v>196.84726224783861</v>
      </c>
      <c r="N26" s="93">
        <f>IF(N12="",0,IF(N12&gt;'General parameters'!$T$35,M26*(1+'General parameters'!$U$36),INDEX('General parameters'!N42:AA42,MATCH(N12,'General parameters'!N35:AA35,0))))</f>
        <v>241.03746397694525</v>
      </c>
      <c r="O26" s="93">
        <f>IF(O12="",0,IF(O12&gt;'General parameters'!$T$35,N26*(1+'General parameters'!$U$36),INDEX('General parameters'!O42:AB42,MATCH(O12,'General parameters'!O35:AB35,0))))</f>
        <v>285.22766570605188</v>
      </c>
      <c r="P26" s="93">
        <f>IF(P12="",0,IF(P12&gt;'General parameters'!$T$35,O26*(1+'General parameters'!$U$36),INDEX('General parameters'!P42:AC42,MATCH(P12,'General parameters'!P35:AC35,0))))</f>
        <v>317.36599423631122</v>
      </c>
      <c r="Q26" s="93">
        <f>IF(Q12="",0,IF(Q12&gt;'General parameters'!$T$35,P26*(1+'General parameters'!$U$36),INDEX('General parameters'!Q42:AD42,MATCH(Q12,'General parameters'!Q35:AD35,0))))</f>
        <v>335.44380403458212</v>
      </c>
      <c r="R26" s="93">
        <f>IF(R12="",0,IF(R12&gt;'General parameters'!$T$35,Q26*(1+'General parameters'!$U$36),INDEX('General parameters'!R42:AE42,MATCH(R12,'General parameters'!R35:AE35,0))))</f>
        <v>344.48270893371756</v>
      </c>
      <c r="S26" s="93">
        <f>IF(S12="",0,IF(S12&gt;'General parameters'!$T$35,R26*(1+'General parameters'!$U$36),INDEX('General parameters'!S42:AF42,MATCH(S12,'General parameters'!S35:AF35,0))))</f>
        <v>348.5</v>
      </c>
      <c r="T26" s="93">
        <f>IF(T12="",0,IF(T12&gt;'General parameters'!$T$35,S26*(1+'General parameters'!$U$36),INDEX('General parameters'!T42:AG42,MATCH(T12,'General parameters'!T35:AG35,0))))</f>
        <v>351.51296829971182</v>
      </c>
      <c r="U26" s="93">
        <f>IF(U12="",0,IF(U12&gt;'General parameters'!$T$35,T26*(1+'General parameters'!$U$36),INDEX('General parameters'!U42:AH42,MATCH(U12,'General parameters'!U35:AH35,0))))</f>
        <v>351.51296829971182</v>
      </c>
      <c r="V26" s="93">
        <f>IF(V12="",0,IF(V12&gt;'General parameters'!$T$35,U26*(1+'General parameters'!$U$36),INDEX('General parameters'!V42:AI42,MATCH(V12,'General parameters'!V35:AI35,0))))</f>
        <v>351.51296829971182</v>
      </c>
      <c r="W26" s="93">
        <f>IF(W12="",0,IF(W12&gt;'General parameters'!$T$35,V26*(1+'General parameters'!$U$36),INDEX('General parameters'!W42:AJ42,MATCH(W12,'General parameters'!W35:AJ35,0))))</f>
        <v>351.51296829971182</v>
      </c>
      <c r="X26" s="93">
        <f>IF(X12="",0,IF(X12&gt;'General parameters'!$T$35,W26*(1+'General parameters'!$U$36),INDEX('General parameters'!X42:AK42,MATCH(X12,'General parameters'!X35:AK35,0))))</f>
        <v>351.51296829971182</v>
      </c>
      <c r="Y26" s="93">
        <f>IF(Y12="",0,IF(Y12&gt;'General parameters'!$T$35,X26*(1+'General parameters'!$U$36),INDEX('General parameters'!Y42:AL42,MATCH(Y12,'General parameters'!Y35:AL35,0))))</f>
        <v>351.51296829971182</v>
      </c>
      <c r="Z26" s="93">
        <f>IF(Z12="",0,IF(Z12&gt;'General parameters'!$T$35,Y26*(1+'General parameters'!$U$36),INDEX('General parameters'!Z42:AM42,MATCH(Z12,'General parameters'!Z35:AM35,0))))</f>
        <v>351.51296829971182</v>
      </c>
      <c r="AA26" s="93">
        <f>IF(AA12="",0,IF(AA12&gt;'General parameters'!$T$35,Z26*(1+'General parameters'!$U$36),INDEX('General parameters'!AA42:AN42,MATCH(AA12,'General parameters'!AA35:AN35,0))))</f>
        <v>351.51296829971182</v>
      </c>
      <c r="AB26" s="93">
        <f>IF(AB12="",0,IF(AB12&gt;'General parameters'!$T$35,AA26*(1+'General parameters'!$U$36),INDEX('General parameters'!AB42:AO42,MATCH(AB12,'General parameters'!AB35:AO35,0))))</f>
        <v>351.51296829971182</v>
      </c>
      <c r="AC26" s="93">
        <f>IF(AC12="",0,IF(AC12&gt;'General parameters'!$T$35,AB26*(1+'General parameters'!$U$36),INDEX('General parameters'!AC42:AP42,MATCH(AC12,'General parameters'!AC35:AP35,0))))</f>
        <v>351.51296829971182</v>
      </c>
      <c r="AD26" s="93">
        <f>IF(AD12="",0,IF(AD12&gt;'General parameters'!$T$35,AC26*(1+'General parameters'!$U$36),INDEX('General parameters'!AD42:AQ42,MATCH(AD12,'General parameters'!AD35:AQ35,0))))</f>
        <v>351.51296829971182</v>
      </c>
      <c r="AE26" s="93">
        <f>IF(AE12="",0,IF(AE12&gt;'General parameters'!$T$35,AD26*(1+'General parameters'!$U$36),INDEX('General parameters'!AE42:AR42,MATCH(AE12,'General parameters'!AE35:AR35,0))))</f>
        <v>351.51296829971182</v>
      </c>
      <c r="AF26" s="93">
        <f>IF(AF12="",0,IF(AF12&gt;'General parameters'!$T$35,AE26*(1+'General parameters'!$U$36),INDEX('General parameters'!AF42:AS42,MATCH(AF12,'General parameters'!AF35:AS35,0))))</f>
        <v>351.51296829971182</v>
      </c>
      <c r="AG26" s="93">
        <f>IF(AG12="",0,IF(AG12&gt;'General parameters'!$T$35,AF26*(1+'General parameters'!$U$36),INDEX('General parameters'!AG42:AT42,MATCH(AG12,'General parameters'!AG35:AT35,0))))</f>
        <v>351.51296829971182</v>
      </c>
      <c r="AH26" s="93">
        <f>IF(AH12="",0,IF(AH12&gt;'General parameters'!$T$35,AG26*(1+'General parameters'!$U$36),INDEX('General parameters'!AH42:AU42,MATCH(AH12,'General parameters'!AH35:AU35,0))))</f>
        <v>351.51296829971182</v>
      </c>
      <c r="AI26" s="93">
        <f>IF(AI12="",0,IF(AI12&gt;'General parameters'!$T$35,AH26*(1+'General parameters'!$U$36),INDEX('General parameters'!AI42:AV42,MATCH(AI12,'General parameters'!AI35:AV35,0))))</f>
        <v>351.51296829971182</v>
      </c>
      <c r="AJ26" s="93">
        <f>IF(AJ12="",0,IF(AJ12&gt;'General parameters'!$T$35,AI26*(1+'General parameters'!$U$36),INDEX('General parameters'!AJ42:AW42,MATCH(AJ12,'General parameters'!AJ35:AW35,0))))</f>
        <v>351.51296829971182</v>
      </c>
      <c r="AK26" s="93">
        <f>IF(AK12="",0,IF(AK12&gt;'General parameters'!$T$35,AJ26*(1+'General parameters'!$U$36),INDEX('General parameters'!AK42:AX42,MATCH(AK12,'General parameters'!AK35:AX35,0))))</f>
        <v>351.51296829971182</v>
      </c>
      <c r="AL26" s="93">
        <f>IF(AL12="",0,IF(AL12&gt;'General parameters'!$T$35,AK26*(1+'General parameters'!$U$36),INDEX('General parameters'!AL42:AY42,MATCH(AL12,'General parameters'!AL35:AY35,0))))</f>
        <v>351.51296829971182</v>
      </c>
      <c r="AM26" s="93">
        <f>IF(AM12="",0,IF(AM12&gt;'General parameters'!$T$35,AL26*(1+'General parameters'!$U$36),INDEX('General parameters'!AM42:AZ42,MATCH(AM12,'General parameters'!AM35:AZ35,0))))</f>
        <v>351.51296829971182</v>
      </c>
      <c r="AN26" s="93">
        <f>IF(AN12="",0,IF(AN12&gt;'General parameters'!$T$35,AM26*(1+'General parameters'!$U$36),INDEX('General parameters'!AN42:BA42,MATCH(AN12,'General parameters'!AN35:BA35,0))))</f>
        <v>351.51296829971182</v>
      </c>
      <c r="AO26" s="93">
        <f>IF(AO12="",0,IF(AO12&gt;'General parameters'!$T$35,AN26*(1+'General parameters'!$U$36),INDEX('General parameters'!AO42:BB42,MATCH(AO12,'General parameters'!AO35:BB35,0))))</f>
        <v>351.51296829971182</v>
      </c>
      <c r="AP26" s="93">
        <f>IF(AP12="",0,IF(AP12&gt;'General parameters'!$T$35,AO26*(1+'General parameters'!$U$36),INDEX('General parameters'!AP42:BC42,MATCH(AP12,'General parameters'!AP35:BC35,0))))</f>
        <v>351.51296829971182</v>
      </c>
      <c r="AQ26" s="93">
        <f>IF(AQ12="",0,IF(AQ12&gt;'General parameters'!$T$35,AP26*(1+'General parameters'!$U$36),INDEX('General parameters'!AQ42:BD42,MATCH(AQ12,'General parameters'!AQ35:BD35,0))))</f>
        <v>351.51296829971182</v>
      </c>
      <c r="AR26" s="93">
        <f>IF(AR12="",0,IF(AR12&gt;'General parameters'!$T$35,AQ26*(1+'General parameters'!$U$36),INDEX('General parameters'!AR42:BE42,MATCH(AR12,'General parameters'!AR35:BE35,0))))</f>
        <v>351.51296829971182</v>
      </c>
      <c r="AS26" s="93">
        <f>IF(AS12="",0,IF(AS12&gt;'General parameters'!$T$35,AR26*(1+'General parameters'!$U$36),INDEX('General parameters'!AS42:BF42,MATCH(AS12,'General parameters'!AS35:BF35,0))))</f>
        <v>351.51296829971182</v>
      </c>
      <c r="AT26" s="93">
        <f>IF(AT12="",0,IF(AT12&gt;'General parameters'!$T$35,AS26*(1+'General parameters'!$U$36),INDEX('General parameters'!AT42:BG42,MATCH(AT12,'General parameters'!AT35:BG35,0))))</f>
        <v>351.51296829971182</v>
      </c>
      <c r="AU26" s="93">
        <f>IF(AU12="",0,IF(AU12&gt;'General parameters'!$T$35,AT26*(1+'General parameters'!$U$36),INDEX('General parameters'!AU42:BH42,MATCH(AU12,'General parameters'!AU35:BH35,0))))</f>
        <v>351.51296829971182</v>
      </c>
      <c r="AV26" s="93">
        <f>IF(AV12="",0,IF(AV12&gt;'General parameters'!$T$35,AU26*(1+'General parameters'!$U$36),INDEX('General parameters'!AV42:BI42,MATCH(AV12,'General parameters'!AV35:BI35,0))))</f>
        <v>351.51296829971182</v>
      </c>
      <c r="AW26" s="93">
        <f>IF(AW12="",0,IF(AW12&gt;'General parameters'!$T$35,AV26*(1+'General parameters'!$U$36),INDEX('General parameters'!AW42:BJ42,MATCH(AW12,'General parameters'!AW35:BJ35,0))))</f>
        <v>351.51296829971182</v>
      </c>
      <c r="AX26" s="93">
        <f>IF(AX12="",0,IF(AX12&gt;'General parameters'!$T$35,AW26*(1+'General parameters'!$U$36),INDEX('General parameters'!AX42:BK42,MATCH(AX12,'General parameters'!AX35:BK35,0))))</f>
        <v>351.51296829971182</v>
      </c>
      <c r="AY26" s="93">
        <f>IF(AY12="",0,IF(AY12&gt;'General parameters'!$T$35,AX26*(1+'General parameters'!$U$36),INDEX('General parameters'!AY42:BL42,MATCH(AY12,'General parameters'!AY35:BL35,0))))</f>
        <v>351.51296829971182</v>
      </c>
      <c r="AZ26" s="93">
        <f>IF(AZ12="",0,IF(AZ12&gt;'General parameters'!$T$35,AY26*(1+'General parameters'!$U$36),INDEX('General parameters'!AZ42:BM42,MATCH(AZ12,'General parameters'!AZ35:BM35,0))))</f>
        <v>351.51296829971182</v>
      </c>
      <c r="BA26" s="93">
        <f>IF(BA12="",0,IF(BA12&gt;'General parameters'!$T$35,AZ26*(1+'General parameters'!$U$36),INDEX('General parameters'!BA42:BN42,MATCH(BA12,'General parameters'!BA35:BN35,0))))</f>
        <v>351.51296829971182</v>
      </c>
      <c r="BB26" s="93">
        <f>IF(BB12="",0,IF(BB12&gt;'General parameters'!$T$35,BA26*(1+'General parameters'!$U$36),INDEX('General parameters'!BB42:BO42,MATCH(BB12,'General parameters'!BB35:BO35,0))))</f>
        <v>351.51296829971182</v>
      </c>
      <c r="BC26" s="93">
        <f>IF(BC12="",0,IF(BC12&gt;'General parameters'!$T$35,BB26*(1+'General parameters'!$U$36),INDEX('General parameters'!BC42:BP42,MATCH(BC12,'General parameters'!BC35:BP35,0))))</f>
        <v>351.51296829971182</v>
      </c>
      <c r="BD26" s="93">
        <f>IF(BD12="",0,IF(BD12&gt;'General parameters'!$T$35,BC26*(1+'General parameters'!$U$36),INDEX('General parameters'!BD42:BQ42,MATCH(BD12,'General parameters'!BD35:BQ35,0))))</f>
        <v>351.51296829971182</v>
      </c>
      <c r="BE26" s="93">
        <f>IF(BE12="",0,IF(BE12&gt;'General parameters'!$T$35,BD26*(1+'General parameters'!$U$36),INDEX('General parameters'!BE42:BR42,MATCH(BE12,'General parameters'!BE35:BR35,0))))</f>
        <v>351.51296829971182</v>
      </c>
      <c r="BF26" s="93">
        <f>IF(BF12="",0,IF(BF12&gt;'General parameters'!$T$35,BE26*(1+'General parameters'!$U$36),INDEX('General parameters'!BF42:BS42,MATCH(BF12,'General parameters'!BF35:BS35,0))))</f>
        <v>351.51296829971182</v>
      </c>
      <c r="BG26" s="93">
        <f>IF(BG12="",0,IF(BG12&gt;'General parameters'!$T$35,BF26*(1+'General parameters'!$U$36),INDEX('General parameters'!BG42:BT42,MATCH(BG12,'General parameters'!BG35:BT35,0))))</f>
        <v>351.51296829971182</v>
      </c>
      <c r="BH26" s="93">
        <f>IF(BH12="",0,IF(BH12&gt;'General parameters'!$T$35,BG26*(1+'General parameters'!$U$36),INDEX('General parameters'!BH42:BU42,MATCH(BH12,'General parameters'!BH35:BU35,0))))</f>
        <v>351.51296829971182</v>
      </c>
      <c r="BI26" s="93">
        <f>IF(BI12="",0,IF(BI12&gt;'General parameters'!$T$35,BH26*(1+'General parameters'!$U$36),INDEX('General parameters'!BI42:BV42,MATCH(BI12,'General parameters'!BI35:BV35,0))))</f>
        <v>351.51296829971182</v>
      </c>
      <c r="BJ26" s="93">
        <f>IF(BJ12="",0,IF(BJ12&gt;'General parameters'!$T$35,BI26*(1+'General parameters'!$U$36),INDEX('General parameters'!BJ42:BW42,MATCH(BJ12,'General parameters'!BJ35:BW35,0))))</f>
        <v>351.51296829971182</v>
      </c>
      <c r="BK26" s="93">
        <f>IF(BK12="",0,IF(BK12&gt;'General parameters'!$T$35,BJ26*(1+'General parameters'!$U$36),INDEX('General parameters'!BK42:BX42,MATCH(BK12,'General parameters'!BK35:BX35,0))))</f>
        <v>351.51296829971182</v>
      </c>
      <c r="BL26" s="93">
        <f>IF(BL12="",0,IF(BL12&gt;'General parameters'!$T$35,BK26*(1+'General parameters'!$U$36),INDEX('General parameters'!BL42:BY42,MATCH(BL12,'General parameters'!BL35:BY35,0))))</f>
        <v>351.51296829971182</v>
      </c>
      <c r="BM26" s="93">
        <f>IF(BM12="",0,IF(BM12&gt;'General parameters'!$T$35,BL26*(1+'General parameters'!$U$36),INDEX('General parameters'!BM42:BZ42,MATCH(BM12,'General parameters'!BM35:BZ35,0))))</f>
        <v>351.51296829971182</v>
      </c>
      <c r="BN26" s="93">
        <f>IF(BN12="",0,IF(BN12&gt;'General parameters'!$T$35,BM26*(1+'General parameters'!$U$36),INDEX('General parameters'!BN42:CA42,MATCH(BN12,'General parameters'!BN35:CA35,0))))</f>
        <v>351.51296829971182</v>
      </c>
      <c r="BO26" s="93">
        <f>IF(BO12="",0,IF(BO12&gt;'General parameters'!$T$35,BN26*(1+'General parameters'!$U$36),INDEX('General parameters'!BO42:CB42,MATCH(BO12,'General parameters'!BO35:CB35,0))))</f>
        <v>351.51296829971182</v>
      </c>
      <c r="BP26" s="93">
        <f>IF(BP12="",0,IF(BP12&gt;'General parameters'!$T$35,BO26*(1+'General parameters'!$U$36),INDEX('General parameters'!BP42:CC42,MATCH(BP12,'General parameters'!BP35:CC35,0))))</f>
        <v>351.51296829971182</v>
      </c>
      <c r="BQ26" s="93">
        <f>IF(BQ12="",0,IF(BQ12&gt;'General parameters'!$T$35,BP26*(1+'General parameters'!$U$36),INDEX('General parameters'!BQ42:CD42,MATCH(BQ12,'General parameters'!BQ35:CD35,0))))</f>
        <v>351.51296829971182</v>
      </c>
      <c r="BR26" s="93">
        <f>IF(BR12="",0,IF(BR12&gt;'General parameters'!$T$35,BQ26*(1+'General parameters'!$U$36),INDEX('General parameters'!BR42:CE42,MATCH(BR12,'General parameters'!BR35:CE35,0))))</f>
        <v>351.51296829971182</v>
      </c>
      <c r="BS26" s="93">
        <f>IF(BS12="",0,IF(BS12&gt;'General parameters'!$T$35,BR26*(1+'General parameters'!$U$36),INDEX('General parameters'!BS42:CF42,MATCH(BS12,'General parameters'!BS35:CF35,0))))</f>
        <v>351.51296829971182</v>
      </c>
      <c r="BT26" s="93">
        <f>IF(BT12="",0,IF(BT12&gt;'General parameters'!$T$35,BS26*(1+'General parameters'!$U$36),INDEX('General parameters'!BT42:CG42,MATCH(BT12,'General parameters'!BT35:CG35,0))))</f>
        <v>351.51296829971182</v>
      </c>
      <c r="BU26" s="93">
        <f>IF(BU12="",0,IF(BU12&gt;'General parameters'!$T$35,BT26*(1+'General parameters'!$U$36),INDEX('General parameters'!BU42:CH42,MATCH(BU12,'General parameters'!BU35:CH35,0))))</f>
        <v>351.51296829971182</v>
      </c>
      <c r="BV26" s="93">
        <f>IF(BV12="",0,IF(BV12&gt;'General parameters'!$T$35,BU26*(1+'General parameters'!$U$36),INDEX('General parameters'!BV42:CI42,MATCH(BV12,'General parameters'!BV35:CI35,0))))</f>
        <v>351.51296829971182</v>
      </c>
      <c r="BW26" s="93">
        <f>IF(BW12="",0,IF(BW12&gt;'General parameters'!$T$35,BV26*(1+'General parameters'!$U$36),INDEX('General parameters'!BW42:CJ42,MATCH(BW12,'General parameters'!BW35:CJ35,0))))</f>
        <v>351.51296829971182</v>
      </c>
      <c r="BX26" s="93">
        <f>IF(BX12="",0,IF(BX12&gt;'General parameters'!$T$35,BW26*(1+'General parameters'!$U$36),INDEX('General parameters'!BX42:CK42,MATCH(BX12,'General parameters'!BX35:CK35,0))))</f>
        <v>351.51296829971182</v>
      </c>
      <c r="BY26" s="93">
        <f>IF(BY12="",0,IF(BY12&gt;'General parameters'!$T$35,BX26*(1+'General parameters'!$U$36),INDEX('General parameters'!BY42:CL42,MATCH(BY12,'General parameters'!BY35:CL35,0))))</f>
        <v>351.51296829971182</v>
      </c>
      <c r="BZ26" s="93">
        <f>IF(BZ12="",0,IF(BZ12&gt;'General parameters'!$T$35,BY26*(1+'General parameters'!$U$36),INDEX('General parameters'!BZ42:CM42,MATCH(BZ12,'General parameters'!BZ35:CM35,0))))</f>
        <v>351.51296829971182</v>
      </c>
      <c r="CA26" s="93">
        <f>IF(CA12="",0,IF(CA12&gt;'General parameters'!$T$35,BZ26*(1+'General parameters'!$U$36),INDEX('General parameters'!CA42:CN42,MATCH(CA12,'General parameters'!CA35:CN35,0))))</f>
        <v>351.51296829971182</v>
      </c>
      <c r="CB26" s="93">
        <f>IF(CB12="",0,IF(CB12&gt;'General parameters'!$T$35,CA26*(1+'General parameters'!$U$36),INDEX('General parameters'!CB42:CO42,MATCH(CB12,'General parameters'!CB35:CO35,0))))</f>
        <v>351.51296829971182</v>
      </c>
      <c r="CC26" s="93">
        <f>IF(CC12="",0,IF(CC12&gt;'General parameters'!$T$35,CB26*(1+'General parameters'!$U$36),INDEX('General parameters'!CC42:CP42,MATCH(CC12,'General parameters'!CC35:CP35,0))))</f>
        <v>351.51296829971182</v>
      </c>
      <c r="CD26" s="93">
        <f>IF(CD12="",0,IF(CD12&gt;'General parameters'!$T$35,CC26*(1+'General parameters'!$U$36),INDEX('General parameters'!CD42:CQ42,MATCH(CD12,'General parameters'!CD35:CQ35,0))))</f>
        <v>351.51296829971182</v>
      </c>
      <c r="CE26" s="93">
        <f>IF(CE12="",0,IF(CE12&gt;'General parameters'!$T$35,CD26*(1+'General parameters'!$U$36),INDEX('General parameters'!CE42:CR42,MATCH(CE12,'General parameters'!CE35:CR35,0))))</f>
        <v>351.51296829971182</v>
      </c>
      <c r="CF26" s="93">
        <f>IF(CF12="",0,IF(CF12&gt;'General parameters'!$T$35,CE26*(1+'General parameters'!$U$36),INDEX('General parameters'!CF42:CS42,MATCH(CF12,'General parameters'!CF35:CS35,0))))</f>
        <v>351.51296829971182</v>
      </c>
      <c r="CG26" s="93">
        <f>IF(CG12="",0,IF(CG12&gt;'General parameters'!$T$35,CF26*(1+'General parameters'!$U$36),INDEX('General parameters'!CG42:CT42,MATCH(CG12,'General parameters'!CG35:CT35,0))))</f>
        <v>351.51296829971182</v>
      </c>
      <c r="CH26" s="93">
        <f>IF(CH12="",0,IF(CH12&gt;'General parameters'!$T$35,CG26*(1+'General parameters'!$U$36),INDEX('General parameters'!CH42:CU42,MATCH(CH12,'General parameters'!CH35:CU35,0))))</f>
        <v>351.51296829971182</v>
      </c>
      <c r="CI26" s="93">
        <f>IF(CI12="",0,IF(CI12&gt;'General parameters'!$T$35,CH26*(1+'General parameters'!$U$36),INDEX('General parameters'!CI42:CV42,MATCH(CI12,'General parameters'!CI35:CV35,0))))</f>
        <v>351.51296829971182</v>
      </c>
      <c r="CJ26" s="93">
        <f>IF(CJ12="",0,IF(CJ12&gt;'General parameters'!$T$35,CI26*(1+'General parameters'!$U$36),INDEX('General parameters'!CJ42:CW42,MATCH(CJ12,'General parameters'!CJ35:CW35,0))))</f>
        <v>351.51296829971182</v>
      </c>
      <c r="CK26" s="93">
        <f>IF(CK12="",0,IF(CK12&gt;'General parameters'!$T$35,CJ26*(1+'General parameters'!$U$36),INDEX('General parameters'!CK42:CX42,MATCH(CK12,'General parameters'!CK35:CX35,0))))</f>
        <v>351.51296829971182</v>
      </c>
      <c r="CL26" s="93">
        <f>IF(CL12="",0,IF(CL12&gt;'General parameters'!$T$35,CK26*(1+'General parameters'!$U$36),INDEX('General parameters'!CL42:CY42,MATCH(CL12,'General parameters'!CL35:CY35,0))))</f>
        <v>351.51296829971182</v>
      </c>
      <c r="CM26" s="93">
        <f>IF(CM12="",0,IF(CM12&gt;'General parameters'!$T$35,CL26*(1+'General parameters'!$U$36),INDEX('General parameters'!CM42:CZ42,MATCH(CM12,'General parameters'!CM35:CZ35,0))))</f>
        <v>351.51296829971182</v>
      </c>
      <c r="CN26" s="93">
        <f>IF(CN12="",0,IF(CN12&gt;'General parameters'!$T$35,CM26*(1+'General parameters'!$U$36),INDEX('General parameters'!CN42:DA42,MATCH(CN12,'General parameters'!CN35:DA35,0))))</f>
        <v>351.51296829971182</v>
      </c>
      <c r="CO26" s="93">
        <f>IF(CO12="",0,IF(CO12&gt;'General parameters'!$T$35,CN26*(1+'General parameters'!$U$36),INDEX('General parameters'!CO42:DB42,MATCH(CO12,'General parameters'!CO35:DB35,0))))</f>
        <v>351.51296829971182</v>
      </c>
      <c r="CP26" s="93">
        <f>IF(CP12="",0,IF(CP12&gt;'General parameters'!$T$35,CO26*(1+'General parameters'!$U$36),INDEX('General parameters'!CP42:DC42,MATCH(CP12,'General parameters'!CP35:DC35,0))))</f>
        <v>351.51296829971182</v>
      </c>
      <c r="CQ26" s="93">
        <f>IF(CQ12="",0,IF(CQ12&gt;'General parameters'!$T$35,CP26*(1+'General parameters'!$U$36),INDEX('General parameters'!CQ42:DD42,MATCH(CQ12,'General parameters'!CQ35:DD35,0))))</f>
        <v>351.51296829971182</v>
      </c>
      <c r="CR26" s="93">
        <f>IF(CR12="",0,IF(CR12&gt;'General parameters'!$T$35,CQ26*(1+'General parameters'!$U$36),INDEX('General parameters'!CR42:DE42,MATCH(CR12,'General parameters'!CR35:DE35,0))))</f>
        <v>351.51296829971182</v>
      </c>
      <c r="CS26" s="93">
        <f>IF(CS12="",0,IF(CS12&gt;'General parameters'!$T$35,CR26*(1+'General parameters'!$U$36),INDEX('General parameters'!CS42:DF42,MATCH(CS12,'General parameters'!CS35:DF35,0))))</f>
        <v>351.51296829971182</v>
      </c>
      <c r="CT26" s="93">
        <f>IF(CT12="",0,IF(CT12&gt;'General parameters'!$T$35,CS26*(1+'General parameters'!$U$36),INDEX('General parameters'!CT42:DG42,MATCH(CT12,'General parameters'!CT35:DG35,0))))</f>
        <v>351.51296829971182</v>
      </c>
      <c r="CU26" s="93">
        <f>IF(CU12="",0,IF(CU12&gt;'General parameters'!$T$35,CT26*(1+'General parameters'!$U$36),INDEX('General parameters'!CU42:DH42,MATCH(CU12,'General parameters'!CU35:DH35,0))))</f>
        <v>351.51296829971182</v>
      </c>
      <c r="CV26" s="93">
        <f>IF(CV12="",0,IF(CV12&gt;'General parameters'!$T$35,CU26*(1+'General parameters'!$U$36),INDEX('General parameters'!CV42:DI42,MATCH(CV12,'General parameters'!CV35:DI35,0))))</f>
        <v>351.51296829971182</v>
      </c>
      <c r="CW26" s="93">
        <f>IF(CW12="",0,IF(CW12&gt;'General parameters'!$T$35,CV26*(1+'General parameters'!$U$36),INDEX('General parameters'!CW42:DJ42,MATCH(CW12,'General parameters'!CW35:DJ35,0))))</f>
        <v>351.51296829971182</v>
      </c>
      <c r="CX26" s="93">
        <f>IF(CX12="",0,IF(CX12&gt;'General parameters'!$T$35,CW26*(1+'General parameters'!$U$36),INDEX('General parameters'!CX42:DK42,MATCH(CX12,'General parameters'!CX35:DK35,0))))</f>
        <v>351.51296829971182</v>
      </c>
      <c r="CY26" s="93">
        <f>IF(CY12="",0,IF(CY12&gt;'General parameters'!$T$35,CX26*(1+'General parameters'!$U$36),INDEX('General parameters'!CY42:DL42,MATCH(CY12,'General parameters'!CY35:DL35,0))))</f>
        <v>351.51296829971182</v>
      </c>
      <c r="CZ26" s="93">
        <f>IF(CZ12="",0,IF(CZ12&gt;'General parameters'!$T$35,CY26*(1+'General parameters'!$U$36),INDEX('General parameters'!CZ42:DM42,MATCH(CZ12,'General parameters'!CZ35:DM35,0))))</f>
        <v>351.51296829971182</v>
      </c>
      <c r="DA26" s="93">
        <f>IF(DA12="",0,IF(DA12&gt;'General parameters'!$T$35,CZ26*(1+'General parameters'!$U$36),INDEX('General parameters'!DA42:DN42,MATCH(DA12,'General parameters'!DA35:DN35,0))))</f>
        <v>351.51296829971182</v>
      </c>
      <c r="DB26" s="93">
        <f>IF(DB12="",0,IF(DB12&gt;'General parameters'!$T$35,DA26*(1+'General parameters'!$U$36),INDEX('General parameters'!DB42:DO42,MATCH(DB12,'General parameters'!DB35:DO35,0))))</f>
        <v>351.51296829971182</v>
      </c>
      <c r="DC26" s="25"/>
      <c r="DD26"/>
      <c r="DE26"/>
    </row>
    <row r="27" spans="1:109" s="2" customFormat="1" ht="12.6" customHeight="1">
      <c r="B27" s="142"/>
      <c r="C27" s="142"/>
      <c r="D27" s="142"/>
      <c r="E27" s="142"/>
      <c r="F27" s="142"/>
      <c r="G27" s="142"/>
      <c r="H27" s="142"/>
      <c r="I27" s="142"/>
      <c r="J27" s="142"/>
      <c r="K27" s="142"/>
      <c r="L27" s="142"/>
      <c r="M27" s="142"/>
      <c r="N27" s="142"/>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3"/>
      <c r="CF27" s="143"/>
      <c r="CG27" s="143"/>
      <c r="CH27" s="143"/>
      <c r="CI27" s="143"/>
      <c r="CJ27" s="143"/>
      <c r="CK27" s="143"/>
      <c r="CL27" s="143"/>
      <c r="CM27" s="143"/>
      <c r="CN27" s="143"/>
      <c r="CO27" s="143"/>
      <c r="CP27" s="143"/>
      <c r="CQ27" s="143"/>
      <c r="CR27" s="143"/>
      <c r="CS27" s="143"/>
      <c r="CT27" s="143"/>
      <c r="CU27" s="143"/>
      <c r="CV27" s="143"/>
      <c r="CW27" s="143"/>
      <c r="CX27" s="143"/>
      <c r="CY27" s="143"/>
      <c r="CZ27" s="143"/>
      <c r="DA27" s="143"/>
      <c r="DB27" s="143"/>
      <c r="DC27" s="143"/>
    </row>
    <row r="28" spans="1:109" s="119" customFormat="1" ht="39.950000000000003" customHeight="1">
      <c r="B28" s="307" t="s">
        <v>333</v>
      </c>
      <c r="C28" s="307"/>
      <c r="D28" s="307"/>
      <c r="E28" s="307"/>
      <c r="F28" s="307"/>
      <c r="G28" s="307"/>
      <c r="H28" s="307"/>
      <c r="I28" s="307"/>
      <c r="J28" s="307"/>
      <c r="K28" s="307"/>
      <c r="L28" s="307"/>
      <c r="M28" s="307"/>
      <c r="N28" s="307"/>
    </row>
    <row r="29" spans="1:109" s="61" customFormat="1" ht="12.6" customHeight="1">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c r="DE29"/>
    </row>
    <row r="30" spans="1:109" s="98" customFormat="1" ht="22.5" customHeight="1">
      <c r="A30" s="36"/>
      <c r="B30" s="210" t="s">
        <v>34</v>
      </c>
      <c r="C30" s="211" t="s">
        <v>122</v>
      </c>
      <c r="D30" s="41"/>
      <c r="E30" s="40"/>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c r="CY30" s="36"/>
      <c r="CZ30" s="36"/>
      <c r="DA30" s="36"/>
      <c r="DB30" s="36"/>
      <c r="DC30" s="36"/>
      <c r="DD30"/>
      <c r="DE30"/>
    </row>
    <row r="31" spans="1:109" s="61" customFormat="1" ht="22.5" customHeight="1">
      <c r="A31" s="25"/>
      <c r="B31" s="163"/>
      <c r="C31" s="163" t="s">
        <v>123</v>
      </c>
      <c r="D31" s="77" t="s">
        <v>63</v>
      </c>
      <c r="E31" s="37"/>
      <c r="F31" s="42"/>
      <c r="G31" s="43" cm="1">
        <f t="array" ref="G31">IFERROR(
IF(G$14 - $G$14 + 1 = _xlfn.NUMBERVALUE(TRIM(_xlfn.TEXTAFTER($C31, " ", -1))),
_xlfn.IFS(
'Option-specific inputs'!$G$19="Percentage cost method", 'Option-specific inputs'!$G$27 * 'Option-specific inputs'!$G29 * G$22,
'Option-specific inputs'!$G$19="Total cost method", 'Option-specific inputs'!$G52 * G$22
), 0), 0)</f>
        <v>0</v>
      </c>
      <c r="H31" s="43" cm="1">
        <f t="array" ref="H31">IFERROR(
IF(H$14 - $G$14 + 1 = _xlfn.NUMBERVALUE(TRIM(_xlfn.TEXTAFTER($C31, " ", -1))),
_xlfn.IFS(
'Option-specific inputs'!$G$19="Percentage cost method", 'Option-specific inputs'!$G$27 * 'Option-specific inputs'!$G29 * H$22,
'Option-specific inputs'!$G$19="Total cost method", 'Option-specific inputs'!$G52 * H$22
), 0), 0)</f>
        <v>0</v>
      </c>
      <c r="I31" s="43" cm="1">
        <f t="array" ref="I31">IFERROR(
IF(I$14 - $G$14 + 1 = _xlfn.NUMBERVALUE(TRIM(_xlfn.TEXTAFTER($C31, " ", -1))),
_xlfn.IFS(
'Option-specific inputs'!$G$19="Percentage cost method", 'Option-specific inputs'!$G$27 * 'Option-specific inputs'!$G29 * I$22,
'Option-specific inputs'!$G$19="Total cost method", 'Option-specific inputs'!$G52 * I$22
), 0), 0)</f>
        <v>0</v>
      </c>
      <c r="J31" s="43" cm="1">
        <f t="array" ref="J31">IFERROR(
IF(J$14 - $G$14 + 1 = _xlfn.NUMBERVALUE(TRIM(_xlfn.TEXTAFTER($C31, " ", -1))),
_xlfn.IFS(
'Option-specific inputs'!$G$19="Percentage cost method", 'Option-specific inputs'!$G$27 * 'Option-specific inputs'!$G29 * J$22,
'Option-specific inputs'!$G$19="Total cost method", 'Option-specific inputs'!$G52 * J$22
), 0), 0)</f>
        <v>0</v>
      </c>
      <c r="K31" s="43" cm="1">
        <f t="array" ref="K31">IFERROR(
IF(K$14 - $G$14 + 1 = _xlfn.NUMBERVALUE(TRIM(_xlfn.TEXTAFTER($C31, " ", -1))),
_xlfn.IFS(
'Option-specific inputs'!$G$19="Percentage cost method", 'Option-specific inputs'!$G$27 * 'Option-specific inputs'!$G29 * K$22,
'Option-specific inputs'!$G$19="Total cost method", 'Option-specific inputs'!$G52 * K$22
), 0), 0)</f>
        <v>0</v>
      </c>
      <c r="L31" s="43" cm="1">
        <f t="array" ref="L31">IFERROR(
IF(L$14 - $G$14 + 1 = _xlfn.NUMBERVALUE(TRIM(_xlfn.TEXTAFTER($C31, " ", -1))),
_xlfn.IFS(
'Option-specific inputs'!$G$19="Percentage cost method", 'Option-specific inputs'!$G$27 * 'Option-specific inputs'!$G29 * L$22,
'Option-specific inputs'!$G$19="Total cost method", 'Option-specific inputs'!$G52 * L$22
), 0), 0)</f>
        <v>0</v>
      </c>
      <c r="M31" s="43" cm="1">
        <f t="array" ref="M31">IFERROR(
IF(M$14 - $G$14 + 1 = _xlfn.NUMBERVALUE(TRIM(_xlfn.TEXTAFTER($C31, " ", -1))),
_xlfn.IFS(
'Option-specific inputs'!$G$19="Percentage cost method", 'Option-specific inputs'!$G$27 * 'Option-specific inputs'!$G29 * M$22,
'Option-specific inputs'!$G$19="Total cost method", 'Option-specific inputs'!$G52 * M$22
), 0), 0)</f>
        <v>0</v>
      </c>
      <c r="N31" s="43" cm="1">
        <f t="array" ref="N31">IFERROR(
IF(N$14 - $G$14 + 1 = _xlfn.NUMBERVALUE(TRIM(_xlfn.TEXTAFTER($C31, " ", -1))),
_xlfn.IFS(
'Option-specific inputs'!$G$19="Percentage cost method", 'Option-specific inputs'!$G$27 * 'Option-specific inputs'!$G29 * N$22,
'Option-specific inputs'!$G$19="Total cost method", 'Option-specific inputs'!$G52 * N$22
), 0), 0)</f>
        <v>0</v>
      </c>
      <c r="O31" s="43" cm="1">
        <f t="array" ref="O31">IFERROR(
IF(O$14 - $G$14 + 1 = _xlfn.NUMBERVALUE(TRIM(_xlfn.TEXTAFTER($C31, " ", -1))),
_xlfn.IFS(
'Option-specific inputs'!$G$19="Percentage cost method", 'Option-specific inputs'!$G$27 * 'Option-specific inputs'!$G29 * O$22,
'Option-specific inputs'!$G$19="Total cost method", 'Option-specific inputs'!$G52 * O$22
), 0), 0)</f>
        <v>0</v>
      </c>
      <c r="P31" s="43" cm="1">
        <f t="array" ref="P31">IFERROR(
IF(P$14 - $G$14 + 1 = _xlfn.NUMBERVALUE(TRIM(_xlfn.TEXTAFTER($C31, " ", -1))),
_xlfn.IFS(
'Option-specific inputs'!$G$19="Percentage cost method", 'Option-specific inputs'!$G$27 * 'Option-specific inputs'!$G29 * P$22,
'Option-specific inputs'!$G$19="Total cost method", 'Option-specific inputs'!$G52 * P$22
), 0), 0)</f>
        <v>0</v>
      </c>
      <c r="Q31" s="43" cm="1">
        <f t="array" ref="Q31">IFERROR(
IF(Q$14 - $G$14 + 1 = _xlfn.NUMBERVALUE(TRIM(_xlfn.TEXTAFTER($C31, " ", -1))),
_xlfn.IFS(
'Option-specific inputs'!$G$19="Percentage cost method", 'Option-specific inputs'!$G$27 * 'Option-specific inputs'!$G29 * Q$22,
'Option-specific inputs'!$G$19="Total cost method", 'Option-specific inputs'!$G52 * Q$22
), 0), 0)</f>
        <v>0</v>
      </c>
      <c r="R31" s="43" cm="1">
        <f t="array" ref="R31">IFERROR(
IF(R$14 - $G$14 + 1 = _xlfn.NUMBERVALUE(TRIM(_xlfn.TEXTAFTER($C31, " ", -1))),
_xlfn.IFS(
'Option-specific inputs'!$G$19="Percentage cost method", 'Option-specific inputs'!$G$27 * 'Option-specific inputs'!$G29 * R$22,
'Option-specific inputs'!$G$19="Total cost method", 'Option-specific inputs'!$G52 * R$22
), 0), 0)</f>
        <v>0</v>
      </c>
      <c r="S31" s="43" cm="1">
        <f t="array" ref="S31">IFERROR(
IF(S$14 - $G$14 + 1 = _xlfn.NUMBERVALUE(TRIM(_xlfn.TEXTAFTER($C31, " ", -1))),
_xlfn.IFS(
'Option-specific inputs'!$G$19="Percentage cost method", 'Option-specific inputs'!$G$27 * 'Option-specific inputs'!$G29 * S$22,
'Option-specific inputs'!$G$19="Total cost method", 'Option-specific inputs'!$G52 * S$22
), 0), 0)</f>
        <v>0</v>
      </c>
      <c r="T31" s="43" cm="1">
        <f t="array" ref="T31">IFERROR(
IF(T$14 - $G$14 + 1 = _xlfn.NUMBERVALUE(TRIM(_xlfn.TEXTAFTER($C31, " ", -1))),
_xlfn.IFS(
'Option-specific inputs'!$G$19="Percentage cost method", 'Option-specific inputs'!$G$27 * 'Option-specific inputs'!$G29 * T$22,
'Option-specific inputs'!$G$19="Total cost method", 'Option-specific inputs'!$G52 * T$22
), 0), 0)</f>
        <v>0</v>
      </c>
      <c r="U31" s="43" cm="1">
        <f t="array" ref="U31">IFERROR(
IF(U$14 - $G$14 + 1 = _xlfn.NUMBERVALUE(TRIM(_xlfn.TEXTAFTER($C31, " ", -1))),
_xlfn.IFS(
'Option-specific inputs'!$G$19="Percentage cost method", 'Option-specific inputs'!$G$27 * 'Option-specific inputs'!$G29 * U$22,
'Option-specific inputs'!$G$19="Total cost method", 'Option-specific inputs'!$G52 * U$22
), 0), 0)</f>
        <v>0</v>
      </c>
      <c r="V31" s="43" cm="1">
        <f t="array" ref="V31">IFERROR(
IF(V$14 - $G$14 + 1 = _xlfn.NUMBERVALUE(TRIM(_xlfn.TEXTAFTER($C31, " ", -1))),
_xlfn.IFS(
'Option-specific inputs'!$G$19="Percentage cost method", 'Option-specific inputs'!$G$27 * 'Option-specific inputs'!$G29 * V$22,
'Option-specific inputs'!$G$19="Total cost method", 'Option-specific inputs'!$G52 * V$22
), 0), 0)</f>
        <v>0</v>
      </c>
      <c r="W31" s="43" cm="1">
        <f t="array" ref="W31">IFERROR(
IF(W$14 - $G$14 + 1 = _xlfn.NUMBERVALUE(TRIM(_xlfn.TEXTAFTER($C31, " ", -1))),
_xlfn.IFS(
'Option-specific inputs'!$G$19="Percentage cost method", 'Option-specific inputs'!$G$27 * 'Option-specific inputs'!$G29 * W$22,
'Option-specific inputs'!$G$19="Total cost method", 'Option-specific inputs'!$G52 * W$22
), 0), 0)</f>
        <v>0</v>
      </c>
      <c r="X31" s="43" cm="1">
        <f t="array" ref="X31">IFERROR(
IF(X$14 - $G$14 + 1 = _xlfn.NUMBERVALUE(TRIM(_xlfn.TEXTAFTER($C31, " ", -1))),
_xlfn.IFS(
'Option-specific inputs'!$G$19="Percentage cost method", 'Option-specific inputs'!$G$27 * 'Option-specific inputs'!$G29 * X$22,
'Option-specific inputs'!$G$19="Total cost method", 'Option-specific inputs'!$G52 * X$22
), 0), 0)</f>
        <v>0</v>
      </c>
      <c r="Y31" s="43" cm="1">
        <f t="array" ref="Y31">IFERROR(
IF(Y$14 - $G$14 + 1 = _xlfn.NUMBERVALUE(TRIM(_xlfn.TEXTAFTER($C31, " ", -1))),
_xlfn.IFS(
'Option-specific inputs'!$G$19="Percentage cost method", 'Option-specific inputs'!$G$27 * 'Option-specific inputs'!$G29 * Y$22,
'Option-specific inputs'!$G$19="Total cost method", 'Option-specific inputs'!$G52 * Y$22
), 0), 0)</f>
        <v>0</v>
      </c>
      <c r="Z31" s="43" cm="1">
        <f t="array" ref="Z31">IFERROR(
IF(Z$14 - $G$14 + 1 = _xlfn.NUMBERVALUE(TRIM(_xlfn.TEXTAFTER($C31, " ", -1))),
_xlfn.IFS(
'Option-specific inputs'!$G$19="Percentage cost method", 'Option-specific inputs'!$G$27 * 'Option-specific inputs'!$G29 * Z$22,
'Option-specific inputs'!$G$19="Total cost method", 'Option-specific inputs'!$G52 * Z$22
), 0), 0)</f>
        <v>0</v>
      </c>
      <c r="AA31" s="43" cm="1">
        <f t="array" ref="AA31">IFERROR(
IF(AA$14 - $G$14 + 1 = _xlfn.NUMBERVALUE(TRIM(_xlfn.TEXTAFTER($C31, " ", -1))),
_xlfn.IFS(
'Option-specific inputs'!$G$19="Percentage cost method", 'Option-specific inputs'!$G$27 * 'Option-specific inputs'!$G29 * AA$22,
'Option-specific inputs'!$G$19="Total cost method", 'Option-specific inputs'!$G52 * AA$22
), 0), 0)</f>
        <v>0</v>
      </c>
      <c r="AB31" s="43" cm="1">
        <f t="array" ref="AB31">IFERROR(
IF(AB$14 - $G$14 + 1 = _xlfn.NUMBERVALUE(TRIM(_xlfn.TEXTAFTER($C31, " ", -1))),
_xlfn.IFS(
'Option-specific inputs'!$G$19="Percentage cost method", 'Option-specific inputs'!$G$27 * 'Option-specific inputs'!$G29 * AB$22,
'Option-specific inputs'!$G$19="Total cost method", 'Option-specific inputs'!$G52 * AB$22
), 0), 0)</f>
        <v>0</v>
      </c>
      <c r="AC31" s="43" cm="1">
        <f t="array" ref="AC31">IFERROR(
IF(AC$14 - $G$14 + 1 = _xlfn.NUMBERVALUE(TRIM(_xlfn.TEXTAFTER($C31, " ", -1))),
_xlfn.IFS(
'Option-specific inputs'!$G$19="Percentage cost method", 'Option-specific inputs'!$G$27 * 'Option-specific inputs'!$G29 * AC$22,
'Option-specific inputs'!$G$19="Total cost method", 'Option-specific inputs'!$G52 * AC$22
), 0), 0)</f>
        <v>0</v>
      </c>
      <c r="AD31" s="43" cm="1">
        <f t="array" ref="AD31">IFERROR(
IF(AD$14 - $G$14 + 1 = _xlfn.NUMBERVALUE(TRIM(_xlfn.TEXTAFTER($C31, " ", -1))),
_xlfn.IFS(
'Option-specific inputs'!$G$19="Percentage cost method", 'Option-specific inputs'!$G$27 * 'Option-specific inputs'!$G29 * AD$22,
'Option-specific inputs'!$G$19="Total cost method", 'Option-specific inputs'!$G52 * AD$22
), 0), 0)</f>
        <v>0</v>
      </c>
      <c r="AE31" s="43" cm="1">
        <f t="array" ref="AE31">IFERROR(
IF(AE$14 - $G$14 + 1 = _xlfn.NUMBERVALUE(TRIM(_xlfn.TEXTAFTER($C31, " ", -1))),
_xlfn.IFS(
'Option-specific inputs'!$G$19="Percentage cost method", 'Option-specific inputs'!$G$27 * 'Option-specific inputs'!$G29 * AE$22,
'Option-specific inputs'!$G$19="Total cost method", 'Option-specific inputs'!$G52 * AE$22
), 0), 0)</f>
        <v>0</v>
      </c>
      <c r="AF31" s="43" cm="1">
        <f t="array" ref="AF31">IFERROR(
IF(AF$14 - $G$14 + 1 = _xlfn.NUMBERVALUE(TRIM(_xlfn.TEXTAFTER($C31, " ", -1))),
_xlfn.IFS(
'Option-specific inputs'!$G$19="Percentage cost method", 'Option-specific inputs'!$G$27 * 'Option-specific inputs'!$G29 * AF$22,
'Option-specific inputs'!$G$19="Total cost method", 'Option-specific inputs'!$G52 * AF$22
), 0), 0)</f>
        <v>0</v>
      </c>
      <c r="AG31" s="43" cm="1">
        <f t="array" ref="AG31">IFERROR(
IF(AG$14 - $G$14 + 1 = _xlfn.NUMBERVALUE(TRIM(_xlfn.TEXTAFTER($C31, " ", -1))),
_xlfn.IFS(
'Option-specific inputs'!$G$19="Percentage cost method", 'Option-specific inputs'!$G$27 * 'Option-specific inputs'!$G29 * AG$22,
'Option-specific inputs'!$G$19="Total cost method", 'Option-specific inputs'!$G52 * AG$22
), 0), 0)</f>
        <v>0</v>
      </c>
      <c r="AH31" s="43" cm="1">
        <f t="array" ref="AH31">IFERROR(
IF(AH$14 - $G$14 + 1 = _xlfn.NUMBERVALUE(TRIM(_xlfn.TEXTAFTER($C31, " ", -1))),
_xlfn.IFS(
'Option-specific inputs'!$G$19="Percentage cost method", 'Option-specific inputs'!$G$27 * 'Option-specific inputs'!$G29 * AH$22,
'Option-specific inputs'!$G$19="Total cost method", 'Option-specific inputs'!$G52 * AH$22
), 0), 0)</f>
        <v>0</v>
      </c>
      <c r="AI31" s="43" cm="1">
        <f t="array" ref="AI31">IFERROR(
IF(AI$14 - $G$14 + 1 = _xlfn.NUMBERVALUE(TRIM(_xlfn.TEXTAFTER($C31, " ", -1))),
_xlfn.IFS(
'Option-specific inputs'!$G$19="Percentage cost method", 'Option-specific inputs'!$G$27 * 'Option-specific inputs'!$G29 * AI$22,
'Option-specific inputs'!$G$19="Total cost method", 'Option-specific inputs'!$G52 * AI$22
), 0), 0)</f>
        <v>0</v>
      </c>
      <c r="AJ31" s="43" cm="1">
        <f t="array" ref="AJ31">IFERROR(
IF(AJ$14 - $G$14 + 1 = _xlfn.NUMBERVALUE(TRIM(_xlfn.TEXTAFTER($C31, " ", -1))),
_xlfn.IFS(
'Option-specific inputs'!$G$19="Percentage cost method", 'Option-specific inputs'!$G$27 * 'Option-specific inputs'!$G29 * AJ$22,
'Option-specific inputs'!$G$19="Total cost method", 'Option-specific inputs'!$G52 * AJ$22
), 0), 0)</f>
        <v>0</v>
      </c>
      <c r="AK31" s="43" cm="1">
        <f t="array" ref="AK31">IFERROR(
IF(AK$14 - $G$14 + 1 = _xlfn.NUMBERVALUE(TRIM(_xlfn.TEXTAFTER($C31, " ", -1))),
_xlfn.IFS(
'Option-specific inputs'!$G$19="Percentage cost method", 'Option-specific inputs'!$G$27 * 'Option-specific inputs'!$G29 * AK$22,
'Option-specific inputs'!$G$19="Total cost method", 'Option-specific inputs'!$G52 * AK$22
), 0), 0)</f>
        <v>0</v>
      </c>
      <c r="AL31" s="43" cm="1">
        <f t="array" ref="AL31">IFERROR(
IF(AL$14 - $G$14 + 1 = _xlfn.NUMBERVALUE(TRIM(_xlfn.TEXTAFTER($C31, " ", -1))),
_xlfn.IFS(
'Option-specific inputs'!$G$19="Percentage cost method", 'Option-specific inputs'!$G$27 * 'Option-specific inputs'!$G29 * AL$22,
'Option-specific inputs'!$G$19="Total cost method", 'Option-specific inputs'!$G52 * AL$22
), 0), 0)</f>
        <v>0</v>
      </c>
      <c r="AM31" s="43" cm="1">
        <f t="array" ref="AM31">IFERROR(
IF(AM$14 - $G$14 + 1 = _xlfn.NUMBERVALUE(TRIM(_xlfn.TEXTAFTER($C31, " ", -1))),
_xlfn.IFS(
'Option-specific inputs'!$G$19="Percentage cost method", 'Option-specific inputs'!$G$27 * 'Option-specific inputs'!$G29 * AM$22,
'Option-specific inputs'!$G$19="Total cost method", 'Option-specific inputs'!$G52 * AM$22
), 0), 0)</f>
        <v>0</v>
      </c>
      <c r="AN31" s="43" cm="1">
        <f t="array" ref="AN31">IFERROR(
IF(AN$14 - $G$14 + 1 = _xlfn.NUMBERVALUE(TRIM(_xlfn.TEXTAFTER($C31, " ", -1))),
_xlfn.IFS(
'Option-specific inputs'!$G$19="Percentage cost method", 'Option-specific inputs'!$G$27 * 'Option-specific inputs'!$G29 * AN$22,
'Option-specific inputs'!$G$19="Total cost method", 'Option-specific inputs'!$G52 * AN$22
), 0), 0)</f>
        <v>0</v>
      </c>
      <c r="AO31" s="43" cm="1">
        <f t="array" ref="AO31">IFERROR(
IF(AO$14 - $G$14 + 1 = _xlfn.NUMBERVALUE(TRIM(_xlfn.TEXTAFTER($C31, " ", -1))),
_xlfn.IFS(
'Option-specific inputs'!$G$19="Percentage cost method", 'Option-specific inputs'!$G$27 * 'Option-specific inputs'!$G29 * AO$22,
'Option-specific inputs'!$G$19="Total cost method", 'Option-specific inputs'!$G52 * AO$22
), 0), 0)</f>
        <v>0</v>
      </c>
      <c r="AP31" s="43" cm="1">
        <f t="array" ref="AP31">IFERROR(
IF(AP$14 - $G$14 + 1 = _xlfn.NUMBERVALUE(TRIM(_xlfn.TEXTAFTER($C31, " ", -1))),
_xlfn.IFS(
'Option-specific inputs'!$G$19="Percentage cost method", 'Option-specific inputs'!$G$27 * 'Option-specific inputs'!$G29 * AP$22,
'Option-specific inputs'!$G$19="Total cost method", 'Option-specific inputs'!$G52 * AP$22
), 0), 0)</f>
        <v>0</v>
      </c>
      <c r="AQ31" s="43" cm="1">
        <f t="array" ref="AQ31">IFERROR(
IF(AQ$14 - $G$14 + 1 = _xlfn.NUMBERVALUE(TRIM(_xlfn.TEXTAFTER($C31, " ", -1))),
_xlfn.IFS(
'Option-specific inputs'!$G$19="Percentage cost method", 'Option-specific inputs'!$G$27 * 'Option-specific inputs'!$G29 * AQ$22,
'Option-specific inputs'!$G$19="Total cost method", 'Option-specific inputs'!$G52 * AQ$22
), 0), 0)</f>
        <v>0</v>
      </c>
      <c r="AR31" s="43" cm="1">
        <f t="array" ref="AR31">IFERROR(
IF(AR$14 - $G$14 + 1 = _xlfn.NUMBERVALUE(TRIM(_xlfn.TEXTAFTER($C31, " ", -1))),
_xlfn.IFS(
'Option-specific inputs'!$G$19="Percentage cost method", 'Option-specific inputs'!$G$27 * 'Option-specific inputs'!$G29 * AR$22,
'Option-specific inputs'!$G$19="Total cost method", 'Option-specific inputs'!$G52 * AR$22
), 0), 0)</f>
        <v>0</v>
      </c>
      <c r="AS31" s="43" cm="1">
        <f t="array" ref="AS31">IFERROR(
IF(AS$14 - $G$14 + 1 = _xlfn.NUMBERVALUE(TRIM(_xlfn.TEXTAFTER($C31, " ", -1))),
_xlfn.IFS(
'Option-specific inputs'!$G$19="Percentage cost method", 'Option-specific inputs'!$G$27 * 'Option-specific inputs'!$G29 * AS$22,
'Option-specific inputs'!$G$19="Total cost method", 'Option-specific inputs'!$G52 * AS$22
), 0), 0)</f>
        <v>0</v>
      </c>
      <c r="AT31" s="43" cm="1">
        <f t="array" ref="AT31">IFERROR(
IF(AT$14 - $G$14 + 1 = _xlfn.NUMBERVALUE(TRIM(_xlfn.TEXTAFTER($C31, " ", -1))),
_xlfn.IFS(
'Option-specific inputs'!$G$19="Percentage cost method", 'Option-specific inputs'!$G$27 * 'Option-specific inputs'!$G29 * AT$22,
'Option-specific inputs'!$G$19="Total cost method", 'Option-specific inputs'!$G52 * AT$22
), 0), 0)</f>
        <v>0</v>
      </c>
      <c r="AU31" s="43" cm="1">
        <f t="array" ref="AU31">IFERROR(
IF(AU$14 - $G$14 + 1 = _xlfn.NUMBERVALUE(TRIM(_xlfn.TEXTAFTER($C31, " ", -1))),
_xlfn.IFS(
'Option-specific inputs'!$G$19="Percentage cost method", 'Option-specific inputs'!$G$27 * 'Option-specific inputs'!$G29 * AU$22,
'Option-specific inputs'!$G$19="Total cost method", 'Option-specific inputs'!$G52 * AU$22
), 0), 0)</f>
        <v>0</v>
      </c>
      <c r="AV31" s="43" cm="1">
        <f t="array" ref="AV31">IFERROR(
IF(AV$14 - $G$14 + 1 = _xlfn.NUMBERVALUE(TRIM(_xlfn.TEXTAFTER($C31, " ", -1))),
_xlfn.IFS(
'Option-specific inputs'!$G$19="Percentage cost method", 'Option-specific inputs'!$G$27 * 'Option-specific inputs'!$G29 * AV$22,
'Option-specific inputs'!$G$19="Total cost method", 'Option-specific inputs'!$G52 * AV$22
), 0), 0)</f>
        <v>0</v>
      </c>
      <c r="AW31" s="43" cm="1">
        <f t="array" ref="AW31">IFERROR(
IF(AW$14 - $G$14 + 1 = _xlfn.NUMBERVALUE(TRIM(_xlfn.TEXTAFTER($C31, " ", -1))),
_xlfn.IFS(
'Option-specific inputs'!$G$19="Percentage cost method", 'Option-specific inputs'!$G$27 * 'Option-specific inputs'!$G29 * AW$22,
'Option-specific inputs'!$G$19="Total cost method", 'Option-specific inputs'!$G52 * AW$22
), 0), 0)</f>
        <v>0</v>
      </c>
      <c r="AX31" s="43" cm="1">
        <f t="array" ref="AX31">IFERROR(
IF(AX$14 - $G$14 + 1 = _xlfn.NUMBERVALUE(TRIM(_xlfn.TEXTAFTER($C31, " ", -1))),
_xlfn.IFS(
'Option-specific inputs'!$G$19="Percentage cost method", 'Option-specific inputs'!$G$27 * 'Option-specific inputs'!$G29 * AX$22,
'Option-specific inputs'!$G$19="Total cost method", 'Option-specific inputs'!$G52 * AX$22
), 0), 0)</f>
        <v>0</v>
      </c>
      <c r="AY31" s="43" cm="1">
        <f t="array" ref="AY31">IFERROR(
IF(AY$14 - $G$14 + 1 = _xlfn.NUMBERVALUE(TRIM(_xlfn.TEXTAFTER($C31, " ", -1))),
_xlfn.IFS(
'Option-specific inputs'!$G$19="Percentage cost method", 'Option-specific inputs'!$G$27 * 'Option-specific inputs'!$G29 * AY$22,
'Option-specific inputs'!$G$19="Total cost method", 'Option-specific inputs'!$G52 * AY$22
), 0), 0)</f>
        <v>0</v>
      </c>
      <c r="AZ31" s="43" cm="1">
        <f t="array" ref="AZ31">IFERROR(
IF(AZ$14 - $G$14 + 1 = _xlfn.NUMBERVALUE(TRIM(_xlfn.TEXTAFTER($C31, " ", -1))),
_xlfn.IFS(
'Option-specific inputs'!$G$19="Percentage cost method", 'Option-specific inputs'!$G$27 * 'Option-specific inputs'!$G29 * AZ$22,
'Option-specific inputs'!$G$19="Total cost method", 'Option-specific inputs'!$G52 * AZ$22
), 0), 0)</f>
        <v>0</v>
      </c>
      <c r="BA31" s="43" cm="1">
        <f t="array" ref="BA31">IFERROR(
IF(BA$14 - $G$14 + 1 = _xlfn.NUMBERVALUE(TRIM(_xlfn.TEXTAFTER($C31, " ", -1))),
_xlfn.IFS(
'Option-specific inputs'!$G$19="Percentage cost method", 'Option-specific inputs'!$G$27 * 'Option-specific inputs'!$G29 * BA$22,
'Option-specific inputs'!$G$19="Total cost method", 'Option-specific inputs'!$G52 * BA$22
), 0), 0)</f>
        <v>0</v>
      </c>
      <c r="BB31" s="43" cm="1">
        <f t="array" ref="BB31">IFERROR(
IF(BB$14 - $G$14 + 1 = _xlfn.NUMBERVALUE(TRIM(_xlfn.TEXTAFTER($C31, " ", -1))),
_xlfn.IFS(
'Option-specific inputs'!$G$19="Percentage cost method", 'Option-specific inputs'!$G$27 * 'Option-specific inputs'!$G29 * BB$22,
'Option-specific inputs'!$G$19="Total cost method", 'Option-specific inputs'!$G52 * BB$22
), 0), 0)</f>
        <v>0</v>
      </c>
      <c r="BC31" s="43" cm="1">
        <f t="array" ref="BC31">IFERROR(
IF(BC$14 - $G$14 + 1 = _xlfn.NUMBERVALUE(TRIM(_xlfn.TEXTAFTER($C31, " ", -1))),
_xlfn.IFS(
'Option-specific inputs'!$G$19="Percentage cost method", 'Option-specific inputs'!$G$27 * 'Option-specific inputs'!$G29 * BC$22,
'Option-specific inputs'!$G$19="Total cost method", 'Option-specific inputs'!$G52 * BC$22
), 0), 0)</f>
        <v>0</v>
      </c>
      <c r="BD31" s="43" cm="1">
        <f t="array" ref="BD31">IFERROR(
IF(BD$14 - $G$14 + 1 = _xlfn.NUMBERVALUE(TRIM(_xlfn.TEXTAFTER($C31, " ", -1))),
_xlfn.IFS(
'Option-specific inputs'!$G$19="Percentage cost method", 'Option-specific inputs'!$G$27 * 'Option-specific inputs'!$G29 * BD$22,
'Option-specific inputs'!$G$19="Total cost method", 'Option-specific inputs'!$G52 * BD$22
), 0), 0)</f>
        <v>0</v>
      </c>
      <c r="BE31" s="43" cm="1">
        <f t="array" ref="BE31">IFERROR(
IF(BE$14 - $G$14 + 1 = _xlfn.NUMBERVALUE(TRIM(_xlfn.TEXTAFTER($C31, " ", -1))),
_xlfn.IFS(
'Option-specific inputs'!$G$19="Percentage cost method", 'Option-specific inputs'!$G$27 * 'Option-specific inputs'!$G29 * BE$22,
'Option-specific inputs'!$G$19="Total cost method", 'Option-specific inputs'!$G52 * BE$22
), 0), 0)</f>
        <v>0</v>
      </c>
      <c r="BF31" s="43" cm="1">
        <f t="array" ref="BF31">IFERROR(
IF(BF$14 - $G$14 + 1 = _xlfn.NUMBERVALUE(TRIM(_xlfn.TEXTAFTER($C31, " ", -1))),
_xlfn.IFS(
'Option-specific inputs'!$G$19="Percentage cost method", 'Option-specific inputs'!$G$27 * 'Option-specific inputs'!$G29 * BF$22,
'Option-specific inputs'!$G$19="Total cost method", 'Option-specific inputs'!$G52 * BF$22
), 0), 0)</f>
        <v>0</v>
      </c>
      <c r="BG31" s="43" cm="1">
        <f t="array" ref="BG31">IFERROR(
IF(BG$14 - $G$14 + 1 = _xlfn.NUMBERVALUE(TRIM(_xlfn.TEXTAFTER($C31, " ", -1))),
_xlfn.IFS(
'Option-specific inputs'!$G$19="Percentage cost method", 'Option-specific inputs'!$G$27 * 'Option-specific inputs'!$G29 * BG$22,
'Option-specific inputs'!$G$19="Total cost method", 'Option-specific inputs'!$G52 * BG$22
), 0), 0)</f>
        <v>0</v>
      </c>
      <c r="BH31" s="43" cm="1">
        <f t="array" ref="BH31">IFERROR(
IF(BH$14 - $G$14 + 1 = _xlfn.NUMBERVALUE(TRIM(_xlfn.TEXTAFTER($C31, " ", -1))),
_xlfn.IFS(
'Option-specific inputs'!$G$19="Percentage cost method", 'Option-specific inputs'!$G$27 * 'Option-specific inputs'!$G29 * BH$22,
'Option-specific inputs'!$G$19="Total cost method", 'Option-specific inputs'!$G52 * BH$22
), 0), 0)</f>
        <v>0</v>
      </c>
      <c r="BI31" s="43" cm="1">
        <f t="array" ref="BI31">IFERROR(
IF(BI$14 - $G$14 + 1 = _xlfn.NUMBERVALUE(TRIM(_xlfn.TEXTAFTER($C31, " ", -1))),
_xlfn.IFS(
'Option-specific inputs'!$G$19="Percentage cost method", 'Option-specific inputs'!$G$27 * 'Option-specific inputs'!$G29 * BI$22,
'Option-specific inputs'!$G$19="Total cost method", 'Option-specific inputs'!$G52 * BI$22
), 0), 0)</f>
        <v>0</v>
      </c>
      <c r="BJ31" s="43" cm="1">
        <f t="array" ref="BJ31">IFERROR(
IF(BJ$14 - $G$14 + 1 = _xlfn.NUMBERVALUE(TRIM(_xlfn.TEXTAFTER($C31, " ", -1))),
_xlfn.IFS(
'Option-specific inputs'!$G$19="Percentage cost method", 'Option-specific inputs'!$G$27 * 'Option-specific inputs'!$G29 * BJ$22,
'Option-specific inputs'!$G$19="Total cost method", 'Option-specific inputs'!$G52 * BJ$22
), 0), 0)</f>
        <v>0</v>
      </c>
      <c r="BK31" s="43" cm="1">
        <f t="array" ref="BK31">IFERROR(
IF(BK$14 - $G$14 + 1 = _xlfn.NUMBERVALUE(TRIM(_xlfn.TEXTAFTER($C31, " ", -1))),
_xlfn.IFS(
'Option-specific inputs'!$G$19="Percentage cost method", 'Option-specific inputs'!$G$27 * 'Option-specific inputs'!$G29 * BK$22,
'Option-specific inputs'!$G$19="Total cost method", 'Option-specific inputs'!$G52 * BK$22
), 0), 0)</f>
        <v>0</v>
      </c>
      <c r="BL31" s="43" cm="1">
        <f t="array" ref="BL31">IFERROR(
IF(BL$14 - $G$14 + 1 = _xlfn.NUMBERVALUE(TRIM(_xlfn.TEXTAFTER($C31, " ", -1))),
_xlfn.IFS(
'Option-specific inputs'!$G$19="Percentage cost method", 'Option-specific inputs'!$G$27 * 'Option-specific inputs'!$G29 * BL$22,
'Option-specific inputs'!$G$19="Total cost method", 'Option-specific inputs'!$G52 * BL$22
), 0), 0)</f>
        <v>0</v>
      </c>
      <c r="BM31" s="43" cm="1">
        <f t="array" ref="BM31">IFERROR(
IF(BM$14 - $G$14 + 1 = _xlfn.NUMBERVALUE(TRIM(_xlfn.TEXTAFTER($C31, " ", -1))),
_xlfn.IFS(
'Option-specific inputs'!$G$19="Percentage cost method", 'Option-specific inputs'!$G$27 * 'Option-specific inputs'!$G29 * BM$22,
'Option-specific inputs'!$G$19="Total cost method", 'Option-specific inputs'!$G52 * BM$22
), 0), 0)</f>
        <v>0</v>
      </c>
      <c r="BN31" s="43" cm="1">
        <f t="array" ref="BN31">IFERROR(
IF(BN$14 - $G$14 + 1 = _xlfn.NUMBERVALUE(TRIM(_xlfn.TEXTAFTER($C31, " ", -1))),
_xlfn.IFS(
'Option-specific inputs'!$G$19="Percentage cost method", 'Option-specific inputs'!$G$27 * 'Option-specific inputs'!$G29 * BN$22,
'Option-specific inputs'!$G$19="Total cost method", 'Option-specific inputs'!$G52 * BN$22
), 0), 0)</f>
        <v>0</v>
      </c>
      <c r="BO31" s="43" cm="1">
        <f t="array" ref="BO31">IFERROR(
IF(BO$14 - $G$14 + 1 = _xlfn.NUMBERVALUE(TRIM(_xlfn.TEXTAFTER($C31, " ", -1))),
_xlfn.IFS(
'Option-specific inputs'!$G$19="Percentage cost method", 'Option-specific inputs'!$G$27 * 'Option-specific inputs'!$G29 * BO$22,
'Option-specific inputs'!$G$19="Total cost method", 'Option-specific inputs'!$G52 * BO$22
), 0), 0)</f>
        <v>0</v>
      </c>
      <c r="BP31" s="43" cm="1">
        <f t="array" ref="BP31">IFERROR(
IF(BP$14 - $G$14 + 1 = _xlfn.NUMBERVALUE(TRIM(_xlfn.TEXTAFTER($C31, " ", -1))),
_xlfn.IFS(
'Option-specific inputs'!$G$19="Percentage cost method", 'Option-specific inputs'!$G$27 * 'Option-specific inputs'!$G29 * BP$22,
'Option-specific inputs'!$G$19="Total cost method", 'Option-specific inputs'!$G52 * BP$22
), 0), 0)</f>
        <v>0</v>
      </c>
      <c r="BQ31" s="43" cm="1">
        <f t="array" ref="BQ31">IFERROR(
IF(BQ$14 - $G$14 + 1 = _xlfn.NUMBERVALUE(TRIM(_xlfn.TEXTAFTER($C31, " ", -1))),
_xlfn.IFS(
'Option-specific inputs'!$G$19="Percentage cost method", 'Option-specific inputs'!$G$27 * 'Option-specific inputs'!$G29 * BQ$22,
'Option-specific inputs'!$G$19="Total cost method", 'Option-specific inputs'!$G52 * BQ$22
), 0), 0)</f>
        <v>0</v>
      </c>
      <c r="BR31" s="43" cm="1">
        <f t="array" ref="BR31">IFERROR(
IF(BR$14 - $G$14 + 1 = _xlfn.NUMBERVALUE(TRIM(_xlfn.TEXTAFTER($C31, " ", -1))),
_xlfn.IFS(
'Option-specific inputs'!$G$19="Percentage cost method", 'Option-specific inputs'!$G$27 * 'Option-specific inputs'!$G29 * BR$22,
'Option-specific inputs'!$G$19="Total cost method", 'Option-specific inputs'!$G52 * BR$22
), 0), 0)</f>
        <v>0</v>
      </c>
      <c r="BS31" s="43" cm="1">
        <f t="array" ref="BS31">IFERROR(
IF(BS$14 - $G$14 + 1 = _xlfn.NUMBERVALUE(TRIM(_xlfn.TEXTAFTER($C31, " ", -1))),
_xlfn.IFS(
'Option-specific inputs'!$G$19="Percentage cost method", 'Option-specific inputs'!$G$27 * 'Option-specific inputs'!$G29 * BS$22,
'Option-specific inputs'!$G$19="Total cost method", 'Option-specific inputs'!$G52 * BS$22
), 0), 0)</f>
        <v>0</v>
      </c>
      <c r="BT31" s="43" cm="1">
        <f t="array" ref="BT31">IFERROR(
IF(BT$14 - $G$14 + 1 = _xlfn.NUMBERVALUE(TRIM(_xlfn.TEXTAFTER($C31, " ", -1))),
_xlfn.IFS(
'Option-specific inputs'!$G$19="Percentage cost method", 'Option-specific inputs'!$G$27 * 'Option-specific inputs'!$G29 * BT$22,
'Option-specific inputs'!$G$19="Total cost method", 'Option-specific inputs'!$G52 * BT$22
), 0), 0)</f>
        <v>0</v>
      </c>
      <c r="BU31" s="43" cm="1">
        <f t="array" ref="BU31">IFERROR(
IF(BU$14 - $G$14 + 1 = _xlfn.NUMBERVALUE(TRIM(_xlfn.TEXTAFTER($C31, " ", -1))),
_xlfn.IFS(
'Option-specific inputs'!$G$19="Percentage cost method", 'Option-specific inputs'!$G$27 * 'Option-specific inputs'!$G29 * BU$22,
'Option-specific inputs'!$G$19="Total cost method", 'Option-specific inputs'!$G52 * BU$22
), 0), 0)</f>
        <v>0</v>
      </c>
      <c r="BV31" s="43" cm="1">
        <f t="array" ref="BV31">IFERROR(
IF(BV$14 - $G$14 + 1 = _xlfn.NUMBERVALUE(TRIM(_xlfn.TEXTAFTER($C31, " ", -1))),
_xlfn.IFS(
'Option-specific inputs'!$G$19="Percentage cost method", 'Option-specific inputs'!$G$27 * 'Option-specific inputs'!$G29 * BV$22,
'Option-specific inputs'!$G$19="Total cost method", 'Option-specific inputs'!$G52 * BV$22
), 0), 0)</f>
        <v>0</v>
      </c>
      <c r="BW31" s="43" cm="1">
        <f t="array" ref="BW31">IFERROR(
IF(BW$14 - $G$14 + 1 = _xlfn.NUMBERVALUE(TRIM(_xlfn.TEXTAFTER($C31, " ", -1))),
_xlfn.IFS(
'Option-specific inputs'!$G$19="Percentage cost method", 'Option-specific inputs'!$G$27 * 'Option-specific inputs'!$G29 * BW$22,
'Option-specific inputs'!$G$19="Total cost method", 'Option-specific inputs'!$G52 * BW$22
), 0), 0)</f>
        <v>0</v>
      </c>
      <c r="BX31" s="43" cm="1">
        <f t="array" ref="BX31">IFERROR(
IF(BX$14 - $G$14 + 1 = _xlfn.NUMBERVALUE(TRIM(_xlfn.TEXTAFTER($C31, " ", -1))),
_xlfn.IFS(
'Option-specific inputs'!$G$19="Percentage cost method", 'Option-specific inputs'!$G$27 * 'Option-specific inputs'!$G29 * BX$22,
'Option-specific inputs'!$G$19="Total cost method", 'Option-specific inputs'!$G52 * BX$22
), 0), 0)</f>
        <v>0</v>
      </c>
      <c r="BY31" s="43" cm="1">
        <f t="array" ref="BY31">IFERROR(
IF(BY$14 - $G$14 + 1 = _xlfn.NUMBERVALUE(TRIM(_xlfn.TEXTAFTER($C31, " ", -1))),
_xlfn.IFS(
'Option-specific inputs'!$G$19="Percentage cost method", 'Option-specific inputs'!$G$27 * 'Option-specific inputs'!$G29 * BY$22,
'Option-specific inputs'!$G$19="Total cost method", 'Option-specific inputs'!$G52 * BY$22
), 0), 0)</f>
        <v>0</v>
      </c>
      <c r="BZ31" s="43" cm="1">
        <f t="array" ref="BZ31">IFERROR(
IF(BZ$14 - $G$14 + 1 = _xlfn.NUMBERVALUE(TRIM(_xlfn.TEXTAFTER($C31, " ", -1))),
_xlfn.IFS(
'Option-specific inputs'!$G$19="Percentage cost method", 'Option-specific inputs'!$G$27 * 'Option-specific inputs'!$G29 * BZ$22,
'Option-specific inputs'!$G$19="Total cost method", 'Option-specific inputs'!$G52 * BZ$22
), 0), 0)</f>
        <v>0</v>
      </c>
      <c r="CA31" s="43" cm="1">
        <f t="array" ref="CA31">IFERROR(
IF(CA$14 - $G$14 + 1 = _xlfn.NUMBERVALUE(TRIM(_xlfn.TEXTAFTER($C31, " ", -1))),
_xlfn.IFS(
'Option-specific inputs'!$G$19="Percentage cost method", 'Option-specific inputs'!$G$27 * 'Option-specific inputs'!$G29 * CA$22,
'Option-specific inputs'!$G$19="Total cost method", 'Option-specific inputs'!$G52 * CA$22
), 0), 0)</f>
        <v>0</v>
      </c>
      <c r="CB31" s="43" cm="1">
        <f t="array" ref="CB31">IFERROR(
IF(CB$14 - $G$14 + 1 = _xlfn.NUMBERVALUE(TRIM(_xlfn.TEXTAFTER($C31, " ", -1))),
_xlfn.IFS(
'Option-specific inputs'!$G$19="Percentage cost method", 'Option-specific inputs'!$G$27 * 'Option-specific inputs'!$G29 * CB$22,
'Option-specific inputs'!$G$19="Total cost method", 'Option-specific inputs'!$G52 * CB$22
), 0), 0)</f>
        <v>0</v>
      </c>
      <c r="CC31" s="43" cm="1">
        <f t="array" ref="CC31">IFERROR(
IF(CC$14 - $G$14 + 1 = _xlfn.NUMBERVALUE(TRIM(_xlfn.TEXTAFTER($C31, " ", -1))),
_xlfn.IFS(
'Option-specific inputs'!$G$19="Percentage cost method", 'Option-specific inputs'!$G$27 * 'Option-specific inputs'!$G29 * CC$22,
'Option-specific inputs'!$G$19="Total cost method", 'Option-specific inputs'!$G52 * CC$22
), 0), 0)</f>
        <v>0</v>
      </c>
      <c r="CD31" s="43" cm="1">
        <f t="array" ref="CD31">IFERROR(
IF(CD$14 - $G$14 + 1 = _xlfn.NUMBERVALUE(TRIM(_xlfn.TEXTAFTER($C31, " ", -1))),
_xlfn.IFS(
'Option-specific inputs'!$G$19="Percentage cost method", 'Option-specific inputs'!$G$27 * 'Option-specific inputs'!$G29 * CD$22,
'Option-specific inputs'!$G$19="Total cost method", 'Option-specific inputs'!$G52 * CD$22
), 0), 0)</f>
        <v>0</v>
      </c>
      <c r="CE31" s="43" cm="1">
        <f t="array" ref="CE31">IFERROR(
IF(CE$14 - $G$14 + 1 = _xlfn.NUMBERVALUE(TRIM(_xlfn.TEXTAFTER($C31, " ", -1))),
_xlfn.IFS(
'Option-specific inputs'!$G$19="Percentage cost method", 'Option-specific inputs'!$G$27 * 'Option-specific inputs'!$G29 * CE$22,
'Option-specific inputs'!$G$19="Total cost method", 'Option-specific inputs'!$G52 * CE$22
), 0), 0)</f>
        <v>0</v>
      </c>
      <c r="CF31" s="43" cm="1">
        <f t="array" ref="CF31">IFERROR(
IF(CF$14 - $G$14 + 1 = _xlfn.NUMBERVALUE(TRIM(_xlfn.TEXTAFTER($C31, " ", -1))),
_xlfn.IFS(
'Option-specific inputs'!$G$19="Percentage cost method", 'Option-specific inputs'!$G$27 * 'Option-specific inputs'!$G29 * CF$22,
'Option-specific inputs'!$G$19="Total cost method", 'Option-specific inputs'!$G52 * CF$22
), 0), 0)</f>
        <v>0</v>
      </c>
      <c r="CG31" s="43" cm="1">
        <f t="array" ref="CG31">IFERROR(
IF(CG$14 - $G$14 + 1 = _xlfn.NUMBERVALUE(TRIM(_xlfn.TEXTAFTER($C31, " ", -1))),
_xlfn.IFS(
'Option-specific inputs'!$G$19="Percentage cost method", 'Option-specific inputs'!$G$27 * 'Option-specific inputs'!$G29 * CG$22,
'Option-specific inputs'!$G$19="Total cost method", 'Option-specific inputs'!$G52 * CG$22
), 0), 0)</f>
        <v>0</v>
      </c>
      <c r="CH31" s="43" cm="1">
        <f t="array" ref="CH31">IFERROR(
IF(CH$14 - $G$14 + 1 = _xlfn.NUMBERVALUE(TRIM(_xlfn.TEXTAFTER($C31, " ", -1))),
_xlfn.IFS(
'Option-specific inputs'!$G$19="Percentage cost method", 'Option-specific inputs'!$G$27 * 'Option-specific inputs'!$G29 * CH$22,
'Option-specific inputs'!$G$19="Total cost method", 'Option-specific inputs'!$G52 * CH$22
), 0), 0)</f>
        <v>0</v>
      </c>
      <c r="CI31" s="43" cm="1">
        <f t="array" ref="CI31">IFERROR(
IF(CI$14 - $G$14 + 1 = _xlfn.NUMBERVALUE(TRIM(_xlfn.TEXTAFTER($C31, " ", -1))),
_xlfn.IFS(
'Option-specific inputs'!$G$19="Percentage cost method", 'Option-specific inputs'!$G$27 * 'Option-specific inputs'!$G29 * CI$22,
'Option-specific inputs'!$G$19="Total cost method", 'Option-specific inputs'!$G52 * CI$22
), 0), 0)</f>
        <v>0</v>
      </c>
      <c r="CJ31" s="43" cm="1">
        <f t="array" ref="CJ31">IFERROR(
IF(CJ$14 - $G$14 + 1 = _xlfn.NUMBERVALUE(TRIM(_xlfn.TEXTAFTER($C31, " ", -1))),
_xlfn.IFS(
'Option-specific inputs'!$G$19="Percentage cost method", 'Option-specific inputs'!$G$27 * 'Option-specific inputs'!$G29 * CJ$22,
'Option-specific inputs'!$G$19="Total cost method", 'Option-specific inputs'!$G52 * CJ$22
), 0), 0)</f>
        <v>0</v>
      </c>
      <c r="CK31" s="43" cm="1">
        <f t="array" ref="CK31">IFERROR(
IF(CK$14 - $G$14 + 1 = _xlfn.NUMBERVALUE(TRIM(_xlfn.TEXTAFTER($C31, " ", -1))),
_xlfn.IFS(
'Option-specific inputs'!$G$19="Percentage cost method", 'Option-specific inputs'!$G$27 * 'Option-specific inputs'!$G29 * CK$22,
'Option-specific inputs'!$G$19="Total cost method", 'Option-specific inputs'!$G52 * CK$22
), 0), 0)</f>
        <v>0</v>
      </c>
      <c r="CL31" s="43" cm="1">
        <f t="array" ref="CL31">IFERROR(
IF(CL$14 - $G$14 + 1 = _xlfn.NUMBERVALUE(TRIM(_xlfn.TEXTAFTER($C31, " ", -1))),
_xlfn.IFS(
'Option-specific inputs'!$G$19="Percentage cost method", 'Option-specific inputs'!$G$27 * 'Option-specific inputs'!$G29 * CL$22,
'Option-specific inputs'!$G$19="Total cost method", 'Option-specific inputs'!$G52 * CL$22
), 0), 0)</f>
        <v>0</v>
      </c>
      <c r="CM31" s="43" cm="1">
        <f t="array" ref="CM31">IFERROR(
IF(CM$14 - $G$14 + 1 = _xlfn.NUMBERVALUE(TRIM(_xlfn.TEXTAFTER($C31, " ", -1))),
_xlfn.IFS(
'Option-specific inputs'!$G$19="Percentage cost method", 'Option-specific inputs'!$G$27 * 'Option-specific inputs'!$G29 * CM$22,
'Option-specific inputs'!$G$19="Total cost method", 'Option-specific inputs'!$G52 * CM$22
), 0), 0)</f>
        <v>0</v>
      </c>
      <c r="CN31" s="43" cm="1">
        <f t="array" ref="CN31">IFERROR(
IF(CN$14 - $G$14 + 1 = _xlfn.NUMBERVALUE(TRIM(_xlfn.TEXTAFTER($C31, " ", -1))),
_xlfn.IFS(
'Option-specific inputs'!$G$19="Percentage cost method", 'Option-specific inputs'!$G$27 * 'Option-specific inputs'!$G29 * CN$22,
'Option-specific inputs'!$G$19="Total cost method", 'Option-specific inputs'!$G52 * CN$22
), 0), 0)</f>
        <v>0</v>
      </c>
      <c r="CO31" s="43" cm="1">
        <f t="array" ref="CO31">IFERROR(
IF(CO$14 - $G$14 + 1 = _xlfn.NUMBERVALUE(TRIM(_xlfn.TEXTAFTER($C31, " ", -1))),
_xlfn.IFS(
'Option-specific inputs'!$G$19="Percentage cost method", 'Option-specific inputs'!$G$27 * 'Option-specific inputs'!$G29 * CO$22,
'Option-specific inputs'!$G$19="Total cost method", 'Option-specific inputs'!$G52 * CO$22
), 0), 0)</f>
        <v>0</v>
      </c>
      <c r="CP31" s="43" cm="1">
        <f t="array" ref="CP31">IFERROR(
IF(CP$14 - $G$14 + 1 = _xlfn.NUMBERVALUE(TRIM(_xlfn.TEXTAFTER($C31, " ", -1))),
_xlfn.IFS(
'Option-specific inputs'!$G$19="Percentage cost method", 'Option-specific inputs'!$G$27 * 'Option-specific inputs'!$G29 * CP$22,
'Option-specific inputs'!$G$19="Total cost method", 'Option-specific inputs'!$G52 * CP$22
), 0), 0)</f>
        <v>0</v>
      </c>
      <c r="CQ31" s="43" cm="1">
        <f t="array" ref="CQ31">IFERROR(
IF(CQ$14 - $G$14 + 1 = _xlfn.NUMBERVALUE(TRIM(_xlfn.TEXTAFTER($C31, " ", -1))),
_xlfn.IFS(
'Option-specific inputs'!$G$19="Percentage cost method", 'Option-specific inputs'!$G$27 * 'Option-specific inputs'!$G29 * CQ$22,
'Option-specific inputs'!$G$19="Total cost method", 'Option-specific inputs'!$G52 * CQ$22
), 0), 0)</f>
        <v>0</v>
      </c>
      <c r="CR31" s="43" cm="1">
        <f t="array" ref="CR31">IFERROR(
IF(CR$14 - $G$14 + 1 = _xlfn.NUMBERVALUE(TRIM(_xlfn.TEXTAFTER($C31, " ", -1))),
_xlfn.IFS(
'Option-specific inputs'!$G$19="Percentage cost method", 'Option-specific inputs'!$G$27 * 'Option-specific inputs'!$G29 * CR$22,
'Option-specific inputs'!$G$19="Total cost method", 'Option-specific inputs'!$G52 * CR$22
), 0), 0)</f>
        <v>0</v>
      </c>
      <c r="CS31" s="43" cm="1">
        <f t="array" ref="CS31">IFERROR(
IF(CS$14 - $G$14 + 1 = _xlfn.NUMBERVALUE(TRIM(_xlfn.TEXTAFTER($C31, " ", -1))),
_xlfn.IFS(
'Option-specific inputs'!$G$19="Percentage cost method", 'Option-specific inputs'!$G$27 * 'Option-specific inputs'!$G29 * CS$22,
'Option-specific inputs'!$G$19="Total cost method", 'Option-specific inputs'!$G52 * CS$22
), 0), 0)</f>
        <v>0</v>
      </c>
      <c r="CT31" s="43" cm="1">
        <f t="array" ref="CT31">IFERROR(
IF(CT$14 - $G$14 + 1 = _xlfn.NUMBERVALUE(TRIM(_xlfn.TEXTAFTER($C31, " ", -1))),
_xlfn.IFS(
'Option-specific inputs'!$G$19="Percentage cost method", 'Option-specific inputs'!$G$27 * 'Option-specific inputs'!$G29 * CT$22,
'Option-specific inputs'!$G$19="Total cost method", 'Option-specific inputs'!$G52 * CT$22
), 0), 0)</f>
        <v>0</v>
      </c>
      <c r="CU31" s="43" cm="1">
        <f t="array" ref="CU31">IFERROR(
IF(CU$14 - $G$14 + 1 = _xlfn.NUMBERVALUE(TRIM(_xlfn.TEXTAFTER($C31, " ", -1))),
_xlfn.IFS(
'Option-specific inputs'!$G$19="Percentage cost method", 'Option-specific inputs'!$G$27 * 'Option-specific inputs'!$G29 * CU$22,
'Option-specific inputs'!$G$19="Total cost method", 'Option-specific inputs'!$G52 * CU$22
), 0), 0)</f>
        <v>0</v>
      </c>
      <c r="CV31" s="43" cm="1">
        <f t="array" ref="CV31">IFERROR(
IF(CV$14 - $G$14 + 1 = _xlfn.NUMBERVALUE(TRIM(_xlfn.TEXTAFTER($C31, " ", -1))),
_xlfn.IFS(
'Option-specific inputs'!$G$19="Percentage cost method", 'Option-specific inputs'!$G$27 * 'Option-specific inputs'!$G29 * CV$22,
'Option-specific inputs'!$G$19="Total cost method", 'Option-specific inputs'!$G52 * CV$22
), 0), 0)</f>
        <v>0</v>
      </c>
      <c r="CW31" s="43" cm="1">
        <f t="array" ref="CW31">IFERROR(
IF(CW$14 - $G$14 + 1 = _xlfn.NUMBERVALUE(TRIM(_xlfn.TEXTAFTER($C31, " ", -1))),
_xlfn.IFS(
'Option-specific inputs'!$G$19="Percentage cost method", 'Option-specific inputs'!$G$27 * 'Option-specific inputs'!$G29 * CW$22,
'Option-specific inputs'!$G$19="Total cost method", 'Option-specific inputs'!$G52 * CW$22
), 0), 0)</f>
        <v>0</v>
      </c>
      <c r="CX31" s="43" cm="1">
        <f t="array" ref="CX31">IFERROR(
IF(CX$14 - $G$14 + 1 = _xlfn.NUMBERVALUE(TRIM(_xlfn.TEXTAFTER($C31, " ", -1))),
_xlfn.IFS(
'Option-specific inputs'!$G$19="Percentage cost method", 'Option-specific inputs'!$G$27 * 'Option-specific inputs'!$G29 * CX$22,
'Option-specific inputs'!$G$19="Total cost method", 'Option-specific inputs'!$G52 * CX$22
), 0), 0)</f>
        <v>0</v>
      </c>
      <c r="CY31" s="43" cm="1">
        <f t="array" ref="CY31">IFERROR(
IF(CY$14 - $G$14 + 1 = _xlfn.NUMBERVALUE(TRIM(_xlfn.TEXTAFTER($C31, " ", -1))),
_xlfn.IFS(
'Option-specific inputs'!$G$19="Percentage cost method", 'Option-specific inputs'!$G$27 * 'Option-specific inputs'!$G29 * CY$22,
'Option-specific inputs'!$G$19="Total cost method", 'Option-specific inputs'!$G52 * CY$22
), 0), 0)</f>
        <v>0</v>
      </c>
      <c r="CZ31" s="43" cm="1">
        <f t="array" ref="CZ31">IFERROR(
IF(CZ$14 - $G$14 + 1 = _xlfn.NUMBERVALUE(TRIM(_xlfn.TEXTAFTER($C31, " ", -1))),
_xlfn.IFS(
'Option-specific inputs'!$G$19="Percentage cost method", 'Option-specific inputs'!$G$27 * 'Option-specific inputs'!$G29 * CZ$22,
'Option-specific inputs'!$G$19="Total cost method", 'Option-specific inputs'!$G52 * CZ$22
), 0), 0)</f>
        <v>0</v>
      </c>
      <c r="DA31" s="43" cm="1">
        <f t="array" ref="DA31">IFERROR(
IF(DA$14 - $G$14 + 1 = _xlfn.NUMBERVALUE(TRIM(_xlfn.TEXTAFTER($C31, " ", -1))),
_xlfn.IFS(
'Option-specific inputs'!$G$19="Percentage cost method", 'Option-specific inputs'!$G$27 * 'Option-specific inputs'!$G29 * DA$22,
'Option-specific inputs'!$G$19="Total cost method", 'Option-specific inputs'!$G52 * DA$22
), 0), 0)</f>
        <v>0</v>
      </c>
      <c r="DB31" s="43" cm="1">
        <f t="array" ref="DB31">IFERROR(
IF(DB$14 - $G$14 + 1 = _xlfn.NUMBERVALUE(TRIM(_xlfn.TEXTAFTER($C31, " ", -1))),
_xlfn.IFS(
'Option-specific inputs'!$G$19="Percentage cost method", 'Option-specific inputs'!$G$27 * 'Option-specific inputs'!$G29 * DB$22,
'Option-specific inputs'!$G$19="Total cost method", 'Option-specific inputs'!$G52 * DB$22
), 0), 0)</f>
        <v>0</v>
      </c>
      <c r="DC31" s="25"/>
      <c r="DD31"/>
      <c r="DE31"/>
    </row>
    <row r="32" spans="1:109" s="61" customFormat="1" ht="22.5" customHeight="1">
      <c r="A32" s="25"/>
      <c r="B32" s="163"/>
      <c r="C32" s="163" t="s">
        <v>124</v>
      </c>
      <c r="D32" s="77" t="s">
        <v>64</v>
      </c>
      <c r="E32" s="37"/>
      <c r="F32" s="42"/>
      <c r="G32" s="43" cm="1">
        <f t="array" ref="G32">IFERROR(
IF(G$14 - $G$14 + 1 = _xlfn.NUMBERVALUE(TRIM(_xlfn.TEXTAFTER($C32, " ", -1))),
_xlfn.IFS(
'Option-specific inputs'!$G$19="Percentage cost method", 'Option-specific inputs'!$G$27 * 'Option-specific inputs'!$G30 * G$22,
'Option-specific inputs'!$G$19="Total cost method", 'Option-specific inputs'!$G53 * G$22
), 0), 0)</f>
        <v>0</v>
      </c>
      <c r="H32" s="43" cm="1">
        <f t="array" ref="H32">IFERROR(
IF(H$14 - $G$14 + 1 = _xlfn.NUMBERVALUE(TRIM(_xlfn.TEXTAFTER($C32, " ", -1))),
_xlfn.IFS(
'Option-specific inputs'!$G$19="Percentage cost method", 'Option-specific inputs'!$G$27 * 'Option-specific inputs'!$G30 * H$22,
'Option-specific inputs'!$G$19="Total cost method", 'Option-specific inputs'!$G53 * H$22
), 0), 0)</f>
        <v>0</v>
      </c>
      <c r="I32" s="43" cm="1">
        <f t="array" ref="I32">IFERROR(
IF(I$14 - $G$14 + 1 = _xlfn.NUMBERVALUE(TRIM(_xlfn.TEXTAFTER($C32, " ", -1))),
_xlfn.IFS(
'Option-specific inputs'!$G$19="Percentage cost method", 'Option-specific inputs'!$G$27 * 'Option-specific inputs'!$G30 * I$22,
'Option-specific inputs'!$G$19="Total cost method", 'Option-specific inputs'!$G53 * I$22
), 0), 0)</f>
        <v>0</v>
      </c>
      <c r="J32" s="43" cm="1">
        <f t="array" ref="J32">IFERROR(
IF(J$14 - $G$14 + 1 = _xlfn.NUMBERVALUE(TRIM(_xlfn.TEXTAFTER($C32, " ", -1))),
_xlfn.IFS(
'Option-specific inputs'!$G$19="Percentage cost method", 'Option-specific inputs'!$G$27 * 'Option-specific inputs'!$G30 * J$22,
'Option-specific inputs'!$G$19="Total cost method", 'Option-specific inputs'!$G53 * J$22
), 0), 0)</f>
        <v>0</v>
      </c>
      <c r="K32" s="43" cm="1">
        <f t="array" ref="K32">IFERROR(
IF(K$14 - $G$14 + 1 = _xlfn.NUMBERVALUE(TRIM(_xlfn.TEXTAFTER($C32, " ", -1))),
_xlfn.IFS(
'Option-specific inputs'!$G$19="Percentage cost method", 'Option-specific inputs'!$G$27 * 'Option-specific inputs'!$G30 * K$22,
'Option-specific inputs'!$G$19="Total cost method", 'Option-specific inputs'!$G53 * K$22
), 0), 0)</f>
        <v>0</v>
      </c>
      <c r="L32" s="43" cm="1">
        <f t="array" ref="L32">IFERROR(
IF(L$14 - $G$14 + 1 = _xlfn.NUMBERVALUE(TRIM(_xlfn.TEXTAFTER($C32, " ", -1))),
_xlfn.IFS(
'Option-specific inputs'!$G$19="Percentage cost method", 'Option-specific inputs'!$G$27 * 'Option-specific inputs'!$G30 * L$22,
'Option-specific inputs'!$G$19="Total cost method", 'Option-specific inputs'!$G53 * L$22
), 0), 0)</f>
        <v>0</v>
      </c>
      <c r="M32" s="43" cm="1">
        <f t="array" ref="M32">IFERROR(
IF(M$14 - $G$14 + 1 = _xlfn.NUMBERVALUE(TRIM(_xlfn.TEXTAFTER($C32, " ", -1))),
_xlfn.IFS(
'Option-specific inputs'!$G$19="Percentage cost method", 'Option-specific inputs'!$G$27 * 'Option-specific inputs'!$G30 * M$22,
'Option-specific inputs'!$G$19="Total cost method", 'Option-specific inputs'!$G53 * M$22
), 0), 0)</f>
        <v>0</v>
      </c>
      <c r="N32" s="43" cm="1">
        <f t="array" ref="N32">IFERROR(
IF(N$14 - $G$14 + 1 = _xlfn.NUMBERVALUE(TRIM(_xlfn.TEXTAFTER($C32, " ", -1))),
_xlfn.IFS(
'Option-specific inputs'!$G$19="Percentage cost method", 'Option-specific inputs'!$G$27 * 'Option-specific inputs'!$G30 * N$22,
'Option-specific inputs'!$G$19="Total cost method", 'Option-specific inputs'!$G53 * N$22
), 0), 0)</f>
        <v>0</v>
      </c>
      <c r="O32" s="43" cm="1">
        <f t="array" ref="O32">IFERROR(
IF(O$14 - $G$14 + 1 = _xlfn.NUMBERVALUE(TRIM(_xlfn.TEXTAFTER($C32, " ", -1))),
_xlfn.IFS(
'Option-specific inputs'!$G$19="Percentage cost method", 'Option-specific inputs'!$G$27 * 'Option-specific inputs'!$G30 * O$22,
'Option-specific inputs'!$G$19="Total cost method", 'Option-specific inputs'!$G53 * O$22
), 0), 0)</f>
        <v>0</v>
      </c>
      <c r="P32" s="43" cm="1">
        <f t="array" ref="P32">IFERROR(
IF(P$14 - $G$14 + 1 = _xlfn.NUMBERVALUE(TRIM(_xlfn.TEXTAFTER($C32, " ", -1))),
_xlfn.IFS(
'Option-specific inputs'!$G$19="Percentage cost method", 'Option-specific inputs'!$G$27 * 'Option-specific inputs'!$G30 * P$22,
'Option-specific inputs'!$G$19="Total cost method", 'Option-specific inputs'!$G53 * P$22
), 0), 0)</f>
        <v>0</v>
      </c>
      <c r="Q32" s="43" cm="1">
        <f t="array" ref="Q32">IFERROR(
IF(Q$14 - $G$14 + 1 = _xlfn.NUMBERVALUE(TRIM(_xlfn.TEXTAFTER($C32, " ", -1))),
_xlfn.IFS(
'Option-specific inputs'!$G$19="Percentage cost method", 'Option-specific inputs'!$G$27 * 'Option-specific inputs'!$G30 * Q$22,
'Option-specific inputs'!$G$19="Total cost method", 'Option-specific inputs'!$G53 * Q$22
), 0), 0)</f>
        <v>0</v>
      </c>
      <c r="R32" s="43" cm="1">
        <f t="array" ref="R32">IFERROR(
IF(R$14 - $G$14 + 1 = _xlfn.NUMBERVALUE(TRIM(_xlfn.TEXTAFTER($C32, " ", -1))),
_xlfn.IFS(
'Option-specific inputs'!$G$19="Percentage cost method", 'Option-specific inputs'!$G$27 * 'Option-specific inputs'!$G30 * R$22,
'Option-specific inputs'!$G$19="Total cost method", 'Option-specific inputs'!$G53 * R$22
), 0), 0)</f>
        <v>0</v>
      </c>
      <c r="S32" s="43" cm="1">
        <f t="array" ref="S32">IFERROR(
IF(S$14 - $G$14 + 1 = _xlfn.NUMBERVALUE(TRIM(_xlfn.TEXTAFTER($C32, " ", -1))),
_xlfn.IFS(
'Option-specific inputs'!$G$19="Percentage cost method", 'Option-specific inputs'!$G$27 * 'Option-specific inputs'!$G30 * S$22,
'Option-specific inputs'!$G$19="Total cost method", 'Option-specific inputs'!$G53 * S$22
), 0), 0)</f>
        <v>0</v>
      </c>
      <c r="T32" s="43" cm="1">
        <f t="array" ref="T32">IFERROR(
IF(T$14 - $G$14 + 1 = _xlfn.NUMBERVALUE(TRIM(_xlfn.TEXTAFTER($C32, " ", -1))),
_xlfn.IFS(
'Option-specific inputs'!$G$19="Percentage cost method", 'Option-specific inputs'!$G$27 * 'Option-specific inputs'!$G30 * T$22,
'Option-specific inputs'!$G$19="Total cost method", 'Option-specific inputs'!$G53 * T$22
), 0), 0)</f>
        <v>0</v>
      </c>
      <c r="U32" s="43" cm="1">
        <f t="array" ref="U32">IFERROR(
IF(U$14 - $G$14 + 1 = _xlfn.NUMBERVALUE(TRIM(_xlfn.TEXTAFTER($C32, " ", -1))),
_xlfn.IFS(
'Option-specific inputs'!$G$19="Percentage cost method", 'Option-specific inputs'!$G$27 * 'Option-specific inputs'!$G30 * U$22,
'Option-specific inputs'!$G$19="Total cost method", 'Option-specific inputs'!$G53 * U$22
), 0), 0)</f>
        <v>0</v>
      </c>
      <c r="V32" s="43" cm="1">
        <f t="array" ref="V32">IFERROR(
IF(V$14 - $G$14 + 1 = _xlfn.NUMBERVALUE(TRIM(_xlfn.TEXTAFTER($C32, " ", -1))),
_xlfn.IFS(
'Option-specific inputs'!$G$19="Percentage cost method", 'Option-specific inputs'!$G$27 * 'Option-specific inputs'!$G30 * V$22,
'Option-specific inputs'!$G$19="Total cost method", 'Option-specific inputs'!$G53 * V$22
), 0), 0)</f>
        <v>0</v>
      </c>
      <c r="W32" s="43" cm="1">
        <f t="array" ref="W32">IFERROR(
IF(W$14 - $G$14 + 1 = _xlfn.NUMBERVALUE(TRIM(_xlfn.TEXTAFTER($C32, " ", -1))),
_xlfn.IFS(
'Option-specific inputs'!$G$19="Percentage cost method", 'Option-specific inputs'!$G$27 * 'Option-specific inputs'!$G30 * W$22,
'Option-specific inputs'!$G$19="Total cost method", 'Option-specific inputs'!$G53 * W$22
), 0), 0)</f>
        <v>0</v>
      </c>
      <c r="X32" s="43" cm="1">
        <f t="array" ref="X32">IFERROR(
IF(X$14 - $G$14 + 1 = _xlfn.NUMBERVALUE(TRIM(_xlfn.TEXTAFTER($C32, " ", -1))),
_xlfn.IFS(
'Option-specific inputs'!$G$19="Percentage cost method", 'Option-specific inputs'!$G$27 * 'Option-specific inputs'!$G30 * X$22,
'Option-specific inputs'!$G$19="Total cost method", 'Option-specific inputs'!$G53 * X$22
), 0), 0)</f>
        <v>0</v>
      </c>
      <c r="Y32" s="43" cm="1">
        <f t="array" ref="Y32">IFERROR(
IF(Y$14 - $G$14 + 1 = _xlfn.NUMBERVALUE(TRIM(_xlfn.TEXTAFTER($C32, " ", -1))),
_xlfn.IFS(
'Option-specific inputs'!$G$19="Percentage cost method", 'Option-specific inputs'!$G$27 * 'Option-specific inputs'!$G30 * Y$22,
'Option-specific inputs'!$G$19="Total cost method", 'Option-specific inputs'!$G53 * Y$22
), 0), 0)</f>
        <v>0</v>
      </c>
      <c r="Z32" s="43" cm="1">
        <f t="array" ref="Z32">IFERROR(
IF(Z$14 - $G$14 + 1 = _xlfn.NUMBERVALUE(TRIM(_xlfn.TEXTAFTER($C32, " ", -1))),
_xlfn.IFS(
'Option-specific inputs'!$G$19="Percentage cost method", 'Option-specific inputs'!$G$27 * 'Option-specific inputs'!$G30 * Z$22,
'Option-specific inputs'!$G$19="Total cost method", 'Option-specific inputs'!$G53 * Z$22
), 0), 0)</f>
        <v>0</v>
      </c>
      <c r="AA32" s="43" cm="1">
        <f t="array" ref="AA32">IFERROR(
IF(AA$14 - $G$14 + 1 = _xlfn.NUMBERVALUE(TRIM(_xlfn.TEXTAFTER($C32, " ", -1))),
_xlfn.IFS(
'Option-specific inputs'!$G$19="Percentage cost method", 'Option-specific inputs'!$G$27 * 'Option-specific inputs'!$G30 * AA$22,
'Option-specific inputs'!$G$19="Total cost method", 'Option-specific inputs'!$G53 * AA$22
), 0), 0)</f>
        <v>0</v>
      </c>
      <c r="AB32" s="43" cm="1">
        <f t="array" ref="AB32">IFERROR(
IF(AB$14 - $G$14 + 1 = _xlfn.NUMBERVALUE(TRIM(_xlfn.TEXTAFTER($C32, " ", -1))),
_xlfn.IFS(
'Option-specific inputs'!$G$19="Percentage cost method", 'Option-specific inputs'!$G$27 * 'Option-specific inputs'!$G30 * AB$22,
'Option-specific inputs'!$G$19="Total cost method", 'Option-specific inputs'!$G53 * AB$22
), 0), 0)</f>
        <v>0</v>
      </c>
      <c r="AC32" s="43" cm="1">
        <f t="array" ref="AC32">IFERROR(
IF(AC$14 - $G$14 + 1 = _xlfn.NUMBERVALUE(TRIM(_xlfn.TEXTAFTER($C32, " ", -1))),
_xlfn.IFS(
'Option-specific inputs'!$G$19="Percentage cost method", 'Option-specific inputs'!$G$27 * 'Option-specific inputs'!$G30 * AC$22,
'Option-specific inputs'!$G$19="Total cost method", 'Option-specific inputs'!$G53 * AC$22
), 0), 0)</f>
        <v>0</v>
      </c>
      <c r="AD32" s="43" cm="1">
        <f t="array" ref="AD32">IFERROR(
IF(AD$14 - $G$14 + 1 = _xlfn.NUMBERVALUE(TRIM(_xlfn.TEXTAFTER($C32, " ", -1))),
_xlfn.IFS(
'Option-specific inputs'!$G$19="Percentage cost method", 'Option-specific inputs'!$G$27 * 'Option-specific inputs'!$G30 * AD$22,
'Option-specific inputs'!$G$19="Total cost method", 'Option-specific inputs'!$G53 * AD$22
), 0), 0)</f>
        <v>0</v>
      </c>
      <c r="AE32" s="43" cm="1">
        <f t="array" ref="AE32">IFERROR(
IF(AE$14 - $G$14 + 1 = _xlfn.NUMBERVALUE(TRIM(_xlfn.TEXTAFTER($C32, " ", -1))),
_xlfn.IFS(
'Option-specific inputs'!$G$19="Percentage cost method", 'Option-specific inputs'!$G$27 * 'Option-specific inputs'!$G30 * AE$22,
'Option-specific inputs'!$G$19="Total cost method", 'Option-specific inputs'!$G53 * AE$22
), 0), 0)</f>
        <v>0</v>
      </c>
      <c r="AF32" s="43" cm="1">
        <f t="array" ref="AF32">IFERROR(
IF(AF$14 - $G$14 + 1 = _xlfn.NUMBERVALUE(TRIM(_xlfn.TEXTAFTER($C32, " ", -1))),
_xlfn.IFS(
'Option-specific inputs'!$G$19="Percentage cost method", 'Option-specific inputs'!$G$27 * 'Option-specific inputs'!$G30 * AF$22,
'Option-specific inputs'!$G$19="Total cost method", 'Option-specific inputs'!$G53 * AF$22
), 0), 0)</f>
        <v>0</v>
      </c>
      <c r="AG32" s="43" cm="1">
        <f t="array" ref="AG32">IFERROR(
IF(AG$14 - $G$14 + 1 = _xlfn.NUMBERVALUE(TRIM(_xlfn.TEXTAFTER($C32, " ", -1))),
_xlfn.IFS(
'Option-specific inputs'!$G$19="Percentage cost method", 'Option-specific inputs'!$G$27 * 'Option-specific inputs'!$G30 * AG$22,
'Option-specific inputs'!$G$19="Total cost method", 'Option-specific inputs'!$G53 * AG$22
), 0), 0)</f>
        <v>0</v>
      </c>
      <c r="AH32" s="43" cm="1">
        <f t="array" ref="AH32">IFERROR(
IF(AH$14 - $G$14 + 1 = _xlfn.NUMBERVALUE(TRIM(_xlfn.TEXTAFTER($C32, " ", -1))),
_xlfn.IFS(
'Option-specific inputs'!$G$19="Percentage cost method", 'Option-specific inputs'!$G$27 * 'Option-specific inputs'!$G30 * AH$22,
'Option-specific inputs'!$G$19="Total cost method", 'Option-specific inputs'!$G53 * AH$22
), 0), 0)</f>
        <v>0</v>
      </c>
      <c r="AI32" s="43" cm="1">
        <f t="array" ref="AI32">IFERROR(
IF(AI$14 - $G$14 + 1 = _xlfn.NUMBERVALUE(TRIM(_xlfn.TEXTAFTER($C32, " ", -1))),
_xlfn.IFS(
'Option-specific inputs'!$G$19="Percentage cost method", 'Option-specific inputs'!$G$27 * 'Option-specific inputs'!$G30 * AI$22,
'Option-specific inputs'!$G$19="Total cost method", 'Option-specific inputs'!$G53 * AI$22
), 0), 0)</f>
        <v>0</v>
      </c>
      <c r="AJ32" s="43" cm="1">
        <f t="array" ref="AJ32">IFERROR(
IF(AJ$14 - $G$14 + 1 = _xlfn.NUMBERVALUE(TRIM(_xlfn.TEXTAFTER($C32, " ", -1))),
_xlfn.IFS(
'Option-specific inputs'!$G$19="Percentage cost method", 'Option-specific inputs'!$G$27 * 'Option-specific inputs'!$G30 * AJ$22,
'Option-specific inputs'!$G$19="Total cost method", 'Option-specific inputs'!$G53 * AJ$22
), 0), 0)</f>
        <v>0</v>
      </c>
      <c r="AK32" s="43" cm="1">
        <f t="array" ref="AK32">IFERROR(
IF(AK$14 - $G$14 + 1 = _xlfn.NUMBERVALUE(TRIM(_xlfn.TEXTAFTER($C32, " ", -1))),
_xlfn.IFS(
'Option-specific inputs'!$G$19="Percentage cost method", 'Option-specific inputs'!$G$27 * 'Option-specific inputs'!$G30 * AK$22,
'Option-specific inputs'!$G$19="Total cost method", 'Option-specific inputs'!$G53 * AK$22
), 0), 0)</f>
        <v>0</v>
      </c>
      <c r="AL32" s="43" cm="1">
        <f t="array" ref="AL32">IFERROR(
IF(AL$14 - $G$14 + 1 = _xlfn.NUMBERVALUE(TRIM(_xlfn.TEXTAFTER($C32, " ", -1))),
_xlfn.IFS(
'Option-specific inputs'!$G$19="Percentage cost method", 'Option-specific inputs'!$G$27 * 'Option-specific inputs'!$G30 * AL$22,
'Option-specific inputs'!$G$19="Total cost method", 'Option-specific inputs'!$G53 * AL$22
), 0), 0)</f>
        <v>0</v>
      </c>
      <c r="AM32" s="43" cm="1">
        <f t="array" ref="AM32">IFERROR(
IF(AM$14 - $G$14 + 1 = _xlfn.NUMBERVALUE(TRIM(_xlfn.TEXTAFTER($C32, " ", -1))),
_xlfn.IFS(
'Option-specific inputs'!$G$19="Percentage cost method", 'Option-specific inputs'!$G$27 * 'Option-specific inputs'!$G30 * AM$22,
'Option-specific inputs'!$G$19="Total cost method", 'Option-specific inputs'!$G53 * AM$22
), 0), 0)</f>
        <v>0</v>
      </c>
      <c r="AN32" s="43" cm="1">
        <f t="array" ref="AN32">IFERROR(
IF(AN$14 - $G$14 + 1 = _xlfn.NUMBERVALUE(TRIM(_xlfn.TEXTAFTER($C32, " ", -1))),
_xlfn.IFS(
'Option-specific inputs'!$G$19="Percentage cost method", 'Option-specific inputs'!$G$27 * 'Option-specific inputs'!$G30 * AN$22,
'Option-specific inputs'!$G$19="Total cost method", 'Option-specific inputs'!$G53 * AN$22
), 0), 0)</f>
        <v>0</v>
      </c>
      <c r="AO32" s="43" cm="1">
        <f t="array" ref="AO32">IFERROR(
IF(AO$14 - $G$14 + 1 = _xlfn.NUMBERVALUE(TRIM(_xlfn.TEXTAFTER($C32, " ", -1))),
_xlfn.IFS(
'Option-specific inputs'!$G$19="Percentage cost method", 'Option-specific inputs'!$G$27 * 'Option-specific inputs'!$G30 * AO$22,
'Option-specific inputs'!$G$19="Total cost method", 'Option-specific inputs'!$G53 * AO$22
), 0), 0)</f>
        <v>0</v>
      </c>
      <c r="AP32" s="43" cm="1">
        <f t="array" ref="AP32">IFERROR(
IF(AP$14 - $G$14 + 1 = _xlfn.NUMBERVALUE(TRIM(_xlfn.TEXTAFTER($C32, " ", -1))),
_xlfn.IFS(
'Option-specific inputs'!$G$19="Percentage cost method", 'Option-specific inputs'!$G$27 * 'Option-specific inputs'!$G30 * AP$22,
'Option-specific inputs'!$G$19="Total cost method", 'Option-specific inputs'!$G53 * AP$22
), 0), 0)</f>
        <v>0</v>
      </c>
      <c r="AQ32" s="43" cm="1">
        <f t="array" ref="AQ32">IFERROR(
IF(AQ$14 - $G$14 + 1 = _xlfn.NUMBERVALUE(TRIM(_xlfn.TEXTAFTER($C32, " ", -1))),
_xlfn.IFS(
'Option-specific inputs'!$G$19="Percentage cost method", 'Option-specific inputs'!$G$27 * 'Option-specific inputs'!$G30 * AQ$22,
'Option-specific inputs'!$G$19="Total cost method", 'Option-specific inputs'!$G53 * AQ$22
), 0), 0)</f>
        <v>0</v>
      </c>
      <c r="AR32" s="43" cm="1">
        <f t="array" ref="AR32">IFERROR(
IF(AR$14 - $G$14 + 1 = _xlfn.NUMBERVALUE(TRIM(_xlfn.TEXTAFTER($C32, " ", -1))),
_xlfn.IFS(
'Option-specific inputs'!$G$19="Percentage cost method", 'Option-specific inputs'!$G$27 * 'Option-specific inputs'!$G30 * AR$22,
'Option-specific inputs'!$G$19="Total cost method", 'Option-specific inputs'!$G53 * AR$22
), 0), 0)</f>
        <v>0</v>
      </c>
      <c r="AS32" s="43" cm="1">
        <f t="array" ref="AS32">IFERROR(
IF(AS$14 - $G$14 + 1 = _xlfn.NUMBERVALUE(TRIM(_xlfn.TEXTAFTER($C32, " ", -1))),
_xlfn.IFS(
'Option-specific inputs'!$G$19="Percentage cost method", 'Option-specific inputs'!$G$27 * 'Option-specific inputs'!$G30 * AS$22,
'Option-specific inputs'!$G$19="Total cost method", 'Option-specific inputs'!$G53 * AS$22
), 0), 0)</f>
        <v>0</v>
      </c>
      <c r="AT32" s="43" cm="1">
        <f t="array" ref="AT32">IFERROR(
IF(AT$14 - $G$14 + 1 = _xlfn.NUMBERVALUE(TRIM(_xlfn.TEXTAFTER($C32, " ", -1))),
_xlfn.IFS(
'Option-specific inputs'!$G$19="Percentage cost method", 'Option-specific inputs'!$G$27 * 'Option-specific inputs'!$G30 * AT$22,
'Option-specific inputs'!$G$19="Total cost method", 'Option-specific inputs'!$G53 * AT$22
), 0), 0)</f>
        <v>0</v>
      </c>
      <c r="AU32" s="43" cm="1">
        <f t="array" ref="AU32">IFERROR(
IF(AU$14 - $G$14 + 1 = _xlfn.NUMBERVALUE(TRIM(_xlfn.TEXTAFTER($C32, " ", -1))),
_xlfn.IFS(
'Option-specific inputs'!$G$19="Percentage cost method", 'Option-specific inputs'!$G$27 * 'Option-specific inputs'!$G30 * AU$22,
'Option-specific inputs'!$G$19="Total cost method", 'Option-specific inputs'!$G53 * AU$22
), 0), 0)</f>
        <v>0</v>
      </c>
      <c r="AV32" s="43" cm="1">
        <f t="array" ref="AV32">IFERROR(
IF(AV$14 - $G$14 + 1 = _xlfn.NUMBERVALUE(TRIM(_xlfn.TEXTAFTER($C32, " ", -1))),
_xlfn.IFS(
'Option-specific inputs'!$G$19="Percentage cost method", 'Option-specific inputs'!$G$27 * 'Option-specific inputs'!$G30 * AV$22,
'Option-specific inputs'!$G$19="Total cost method", 'Option-specific inputs'!$G53 * AV$22
), 0), 0)</f>
        <v>0</v>
      </c>
      <c r="AW32" s="43" cm="1">
        <f t="array" ref="AW32">IFERROR(
IF(AW$14 - $G$14 + 1 = _xlfn.NUMBERVALUE(TRIM(_xlfn.TEXTAFTER($C32, " ", -1))),
_xlfn.IFS(
'Option-specific inputs'!$G$19="Percentage cost method", 'Option-specific inputs'!$G$27 * 'Option-specific inputs'!$G30 * AW$22,
'Option-specific inputs'!$G$19="Total cost method", 'Option-specific inputs'!$G53 * AW$22
), 0), 0)</f>
        <v>0</v>
      </c>
      <c r="AX32" s="43" cm="1">
        <f t="array" ref="AX32">IFERROR(
IF(AX$14 - $G$14 + 1 = _xlfn.NUMBERVALUE(TRIM(_xlfn.TEXTAFTER($C32, " ", -1))),
_xlfn.IFS(
'Option-specific inputs'!$G$19="Percentage cost method", 'Option-specific inputs'!$G$27 * 'Option-specific inputs'!$G30 * AX$22,
'Option-specific inputs'!$G$19="Total cost method", 'Option-specific inputs'!$G53 * AX$22
), 0), 0)</f>
        <v>0</v>
      </c>
      <c r="AY32" s="43" cm="1">
        <f t="array" ref="AY32">IFERROR(
IF(AY$14 - $G$14 + 1 = _xlfn.NUMBERVALUE(TRIM(_xlfn.TEXTAFTER($C32, " ", -1))),
_xlfn.IFS(
'Option-specific inputs'!$G$19="Percentage cost method", 'Option-specific inputs'!$G$27 * 'Option-specific inputs'!$G30 * AY$22,
'Option-specific inputs'!$G$19="Total cost method", 'Option-specific inputs'!$G53 * AY$22
), 0), 0)</f>
        <v>0</v>
      </c>
      <c r="AZ32" s="43" cm="1">
        <f t="array" ref="AZ32">IFERROR(
IF(AZ$14 - $G$14 + 1 = _xlfn.NUMBERVALUE(TRIM(_xlfn.TEXTAFTER($C32, " ", -1))),
_xlfn.IFS(
'Option-specific inputs'!$G$19="Percentage cost method", 'Option-specific inputs'!$G$27 * 'Option-specific inputs'!$G30 * AZ$22,
'Option-specific inputs'!$G$19="Total cost method", 'Option-specific inputs'!$G53 * AZ$22
), 0), 0)</f>
        <v>0</v>
      </c>
      <c r="BA32" s="43" cm="1">
        <f t="array" ref="BA32">IFERROR(
IF(BA$14 - $G$14 + 1 = _xlfn.NUMBERVALUE(TRIM(_xlfn.TEXTAFTER($C32, " ", -1))),
_xlfn.IFS(
'Option-specific inputs'!$G$19="Percentage cost method", 'Option-specific inputs'!$G$27 * 'Option-specific inputs'!$G30 * BA$22,
'Option-specific inputs'!$G$19="Total cost method", 'Option-specific inputs'!$G53 * BA$22
), 0), 0)</f>
        <v>0</v>
      </c>
      <c r="BB32" s="43" cm="1">
        <f t="array" ref="BB32">IFERROR(
IF(BB$14 - $G$14 + 1 = _xlfn.NUMBERVALUE(TRIM(_xlfn.TEXTAFTER($C32, " ", -1))),
_xlfn.IFS(
'Option-specific inputs'!$G$19="Percentage cost method", 'Option-specific inputs'!$G$27 * 'Option-specific inputs'!$G30 * BB$22,
'Option-specific inputs'!$G$19="Total cost method", 'Option-specific inputs'!$G53 * BB$22
), 0), 0)</f>
        <v>0</v>
      </c>
      <c r="BC32" s="43" cm="1">
        <f t="array" ref="BC32">IFERROR(
IF(BC$14 - $G$14 + 1 = _xlfn.NUMBERVALUE(TRIM(_xlfn.TEXTAFTER($C32, " ", -1))),
_xlfn.IFS(
'Option-specific inputs'!$G$19="Percentage cost method", 'Option-specific inputs'!$G$27 * 'Option-specific inputs'!$G30 * BC$22,
'Option-specific inputs'!$G$19="Total cost method", 'Option-specific inputs'!$G53 * BC$22
), 0), 0)</f>
        <v>0</v>
      </c>
      <c r="BD32" s="43" cm="1">
        <f t="array" ref="BD32">IFERROR(
IF(BD$14 - $G$14 + 1 = _xlfn.NUMBERVALUE(TRIM(_xlfn.TEXTAFTER($C32, " ", -1))),
_xlfn.IFS(
'Option-specific inputs'!$G$19="Percentage cost method", 'Option-specific inputs'!$G$27 * 'Option-specific inputs'!$G30 * BD$22,
'Option-specific inputs'!$G$19="Total cost method", 'Option-specific inputs'!$G53 * BD$22
), 0), 0)</f>
        <v>0</v>
      </c>
      <c r="BE32" s="43" cm="1">
        <f t="array" ref="BE32">IFERROR(
IF(BE$14 - $G$14 + 1 = _xlfn.NUMBERVALUE(TRIM(_xlfn.TEXTAFTER($C32, " ", -1))),
_xlfn.IFS(
'Option-specific inputs'!$G$19="Percentage cost method", 'Option-specific inputs'!$G$27 * 'Option-specific inputs'!$G30 * BE$22,
'Option-specific inputs'!$G$19="Total cost method", 'Option-specific inputs'!$G53 * BE$22
), 0), 0)</f>
        <v>0</v>
      </c>
      <c r="BF32" s="43" cm="1">
        <f t="array" ref="BF32">IFERROR(
IF(BF$14 - $G$14 + 1 = _xlfn.NUMBERVALUE(TRIM(_xlfn.TEXTAFTER($C32, " ", -1))),
_xlfn.IFS(
'Option-specific inputs'!$G$19="Percentage cost method", 'Option-specific inputs'!$G$27 * 'Option-specific inputs'!$G30 * BF$22,
'Option-specific inputs'!$G$19="Total cost method", 'Option-specific inputs'!$G53 * BF$22
), 0), 0)</f>
        <v>0</v>
      </c>
      <c r="BG32" s="43" cm="1">
        <f t="array" ref="BG32">IFERROR(
IF(BG$14 - $G$14 + 1 = _xlfn.NUMBERVALUE(TRIM(_xlfn.TEXTAFTER($C32, " ", -1))),
_xlfn.IFS(
'Option-specific inputs'!$G$19="Percentage cost method", 'Option-specific inputs'!$G$27 * 'Option-specific inputs'!$G30 * BG$22,
'Option-specific inputs'!$G$19="Total cost method", 'Option-specific inputs'!$G53 * BG$22
), 0), 0)</f>
        <v>0</v>
      </c>
      <c r="BH32" s="43" cm="1">
        <f t="array" ref="BH32">IFERROR(
IF(BH$14 - $G$14 + 1 = _xlfn.NUMBERVALUE(TRIM(_xlfn.TEXTAFTER($C32, " ", -1))),
_xlfn.IFS(
'Option-specific inputs'!$G$19="Percentage cost method", 'Option-specific inputs'!$G$27 * 'Option-specific inputs'!$G30 * BH$22,
'Option-specific inputs'!$G$19="Total cost method", 'Option-specific inputs'!$G53 * BH$22
), 0), 0)</f>
        <v>0</v>
      </c>
      <c r="BI32" s="43" cm="1">
        <f t="array" ref="BI32">IFERROR(
IF(BI$14 - $G$14 + 1 = _xlfn.NUMBERVALUE(TRIM(_xlfn.TEXTAFTER($C32, " ", -1))),
_xlfn.IFS(
'Option-specific inputs'!$G$19="Percentage cost method", 'Option-specific inputs'!$G$27 * 'Option-specific inputs'!$G30 * BI$22,
'Option-specific inputs'!$G$19="Total cost method", 'Option-specific inputs'!$G53 * BI$22
), 0), 0)</f>
        <v>0</v>
      </c>
      <c r="BJ32" s="43" cm="1">
        <f t="array" ref="BJ32">IFERROR(
IF(BJ$14 - $G$14 + 1 = _xlfn.NUMBERVALUE(TRIM(_xlfn.TEXTAFTER($C32, " ", -1))),
_xlfn.IFS(
'Option-specific inputs'!$G$19="Percentage cost method", 'Option-specific inputs'!$G$27 * 'Option-specific inputs'!$G30 * BJ$22,
'Option-specific inputs'!$G$19="Total cost method", 'Option-specific inputs'!$G53 * BJ$22
), 0), 0)</f>
        <v>0</v>
      </c>
      <c r="BK32" s="43" cm="1">
        <f t="array" ref="BK32">IFERROR(
IF(BK$14 - $G$14 + 1 = _xlfn.NUMBERVALUE(TRIM(_xlfn.TEXTAFTER($C32, " ", -1))),
_xlfn.IFS(
'Option-specific inputs'!$G$19="Percentage cost method", 'Option-specific inputs'!$G$27 * 'Option-specific inputs'!$G30 * BK$22,
'Option-specific inputs'!$G$19="Total cost method", 'Option-specific inputs'!$G53 * BK$22
), 0), 0)</f>
        <v>0</v>
      </c>
      <c r="BL32" s="43" cm="1">
        <f t="array" ref="BL32">IFERROR(
IF(BL$14 - $G$14 + 1 = _xlfn.NUMBERVALUE(TRIM(_xlfn.TEXTAFTER($C32, " ", -1))),
_xlfn.IFS(
'Option-specific inputs'!$G$19="Percentage cost method", 'Option-specific inputs'!$G$27 * 'Option-specific inputs'!$G30 * BL$22,
'Option-specific inputs'!$G$19="Total cost method", 'Option-specific inputs'!$G53 * BL$22
), 0), 0)</f>
        <v>0</v>
      </c>
      <c r="BM32" s="43" cm="1">
        <f t="array" ref="BM32">IFERROR(
IF(BM$14 - $G$14 + 1 = _xlfn.NUMBERVALUE(TRIM(_xlfn.TEXTAFTER($C32, " ", -1))),
_xlfn.IFS(
'Option-specific inputs'!$G$19="Percentage cost method", 'Option-specific inputs'!$G$27 * 'Option-specific inputs'!$G30 * BM$22,
'Option-specific inputs'!$G$19="Total cost method", 'Option-specific inputs'!$G53 * BM$22
), 0), 0)</f>
        <v>0</v>
      </c>
      <c r="BN32" s="43" cm="1">
        <f t="array" ref="BN32">IFERROR(
IF(BN$14 - $G$14 + 1 = _xlfn.NUMBERVALUE(TRIM(_xlfn.TEXTAFTER($C32, " ", -1))),
_xlfn.IFS(
'Option-specific inputs'!$G$19="Percentage cost method", 'Option-specific inputs'!$G$27 * 'Option-specific inputs'!$G30 * BN$22,
'Option-specific inputs'!$G$19="Total cost method", 'Option-specific inputs'!$G53 * BN$22
), 0), 0)</f>
        <v>0</v>
      </c>
      <c r="BO32" s="43" cm="1">
        <f t="array" ref="BO32">IFERROR(
IF(BO$14 - $G$14 + 1 = _xlfn.NUMBERVALUE(TRIM(_xlfn.TEXTAFTER($C32, " ", -1))),
_xlfn.IFS(
'Option-specific inputs'!$G$19="Percentage cost method", 'Option-specific inputs'!$G$27 * 'Option-specific inputs'!$G30 * BO$22,
'Option-specific inputs'!$G$19="Total cost method", 'Option-specific inputs'!$G53 * BO$22
), 0), 0)</f>
        <v>0</v>
      </c>
      <c r="BP32" s="43" cm="1">
        <f t="array" ref="BP32">IFERROR(
IF(BP$14 - $G$14 + 1 = _xlfn.NUMBERVALUE(TRIM(_xlfn.TEXTAFTER($C32, " ", -1))),
_xlfn.IFS(
'Option-specific inputs'!$G$19="Percentage cost method", 'Option-specific inputs'!$G$27 * 'Option-specific inputs'!$G30 * BP$22,
'Option-specific inputs'!$G$19="Total cost method", 'Option-specific inputs'!$G53 * BP$22
), 0), 0)</f>
        <v>0</v>
      </c>
      <c r="BQ32" s="43" cm="1">
        <f t="array" ref="BQ32">IFERROR(
IF(BQ$14 - $G$14 + 1 = _xlfn.NUMBERVALUE(TRIM(_xlfn.TEXTAFTER($C32, " ", -1))),
_xlfn.IFS(
'Option-specific inputs'!$G$19="Percentage cost method", 'Option-specific inputs'!$G$27 * 'Option-specific inputs'!$G30 * BQ$22,
'Option-specific inputs'!$G$19="Total cost method", 'Option-specific inputs'!$G53 * BQ$22
), 0), 0)</f>
        <v>0</v>
      </c>
      <c r="BR32" s="43" cm="1">
        <f t="array" ref="BR32">IFERROR(
IF(BR$14 - $G$14 + 1 = _xlfn.NUMBERVALUE(TRIM(_xlfn.TEXTAFTER($C32, " ", -1))),
_xlfn.IFS(
'Option-specific inputs'!$G$19="Percentage cost method", 'Option-specific inputs'!$G$27 * 'Option-specific inputs'!$G30 * BR$22,
'Option-specific inputs'!$G$19="Total cost method", 'Option-specific inputs'!$G53 * BR$22
), 0), 0)</f>
        <v>0</v>
      </c>
      <c r="BS32" s="43" cm="1">
        <f t="array" ref="BS32">IFERROR(
IF(BS$14 - $G$14 + 1 = _xlfn.NUMBERVALUE(TRIM(_xlfn.TEXTAFTER($C32, " ", -1))),
_xlfn.IFS(
'Option-specific inputs'!$G$19="Percentage cost method", 'Option-specific inputs'!$G$27 * 'Option-specific inputs'!$G30 * BS$22,
'Option-specific inputs'!$G$19="Total cost method", 'Option-specific inputs'!$G53 * BS$22
), 0), 0)</f>
        <v>0</v>
      </c>
      <c r="BT32" s="43" cm="1">
        <f t="array" ref="BT32">IFERROR(
IF(BT$14 - $G$14 + 1 = _xlfn.NUMBERVALUE(TRIM(_xlfn.TEXTAFTER($C32, " ", -1))),
_xlfn.IFS(
'Option-specific inputs'!$G$19="Percentage cost method", 'Option-specific inputs'!$G$27 * 'Option-specific inputs'!$G30 * BT$22,
'Option-specific inputs'!$G$19="Total cost method", 'Option-specific inputs'!$G53 * BT$22
), 0), 0)</f>
        <v>0</v>
      </c>
      <c r="BU32" s="43" cm="1">
        <f t="array" ref="BU32">IFERROR(
IF(BU$14 - $G$14 + 1 = _xlfn.NUMBERVALUE(TRIM(_xlfn.TEXTAFTER($C32, " ", -1))),
_xlfn.IFS(
'Option-specific inputs'!$G$19="Percentage cost method", 'Option-specific inputs'!$G$27 * 'Option-specific inputs'!$G30 * BU$22,
'Option-specific inputs'!$G$19="Total cost method", 'Option-specific inputs'!$G53 * BU$22
), 0), 0)</f>
        <v>0</v>
      </c>
      <c r="BV32" s="43" cm="1">
        <f t="array" ref="BV32">IFERROR(
IF(BV$14 - $G$14 + 1 = _xlfn.NUMBERVALUE(TRIM(_xlfn.TEXTAFTER($C32, " ", -1))),
_xlfn.IFS(
'Option-specific inputs'!$G$19="Percentage cost method", 'Option-specific inputs'!$G$27 * 'Option-specific inputs'!$G30 * BV$22,
'Option-specific inputs'!$G$19="Total cost method", 'Option-specific inputs'!$G53 * BV$22
), 0), 0)</f>
        <v>0</v>
      </c>
      <c r="BW32" s="43" cm="1">
        <f t="array" ref="BW32">IFERROR(
IF(BW$14 - $G$14 + 1 = _xlfn.NUMBERVALUE(TRIM(_xlfn.TEXTAFTER($C32, " ", -1))),
_xlfn.IFS(
'Option-specific inputs'!$G$19="Percentage cost method", 'Option-specific inputs'!$G$27 * 'Option-specific inputs'!$G30 * BW$22,
'Option-specific inputs'!$G$19="Total cost method", 'Option-specific inputs'!$G53 * BW$22
), 0), 0)</f>
        <v>0</v>
      </c>
      <c r="BX32" s="43" cm="1">
        <f t="array" ref="BX32">IFERROR(
IF(BX$14 - $G$14 + 1 = _xlfn.NUMBERVALUE(TRIM(_xlfn.TEXTAFTER($C32, " ", -1))),
_xlfn.IFS(
'Option-specific inputs'!$G$19="Percentage cost method", 'Option-specific inputs'!$G$27 * 'Option-specific inputs'!$G30 * BX$22,
'Option-specific inputs'!$G$19="Total cost method", 'Option-specific inputs'!$G53 * BX$22
), 0), 0)</f>
        <v>0</v>
      </c>
      <c r="BY32" s="43" cm="1">
        <f t="array" ref="BY32">IFERROR(
IF(BY$14 - $G$14 + 1 = _xlfn.NUMBERVALUE(TRIM(_xlfn.TEXTAFTER($C32, " ", -1))),
_xlfn.IFS(
'Option-specific inputs'!$G$19="Percentage cost method", 'Option-specific inputs'!$G$27 * 'Option-specific inputs'!$G30 * BY$22,
'Option-specific inputs'!$G$19="Total cost method", 'Option-specific inputs'!$G53 * BY$22
), 0), 0)</f>
        <v>0</v>
      </c>
      <c r="BZ32" s="43" cm="1">
        <f t="array" ref="BZ32">IFERROR(
IF(BZ$14 - $G$14 + 1 = _xlfn.NUMBERVALUE(TRIM(_xlfn.TEXTAFTER($C32, " ", -1))),
_xlfn.IFS(
'Option-specific inputs'!$G$19="Percentage cost method", 'Option-specific inputs'!$G$27 * 'Option-specific inputs'!$G30 * BZ$22,
'Option-specific inputs'!$G$19="Total cost method", 'Option-specific inputs'!$G53 * BZ$22
), 0), 0)</f>
        <v>0</v>
      </c>
      <c r="CA32" s="43" cm="1">
        <f t="array" ref="CA32">IFERROR(
IF(CA$14 - $G$14 + 1 = _xlfn.NUMBERVALUE(TRIM(_xlfn.TEXTAFTER($C32, " ", -1))),
_xlfn.IFS(
'Option-specific inputs'!$G$19="Percentage cost method", 'Option-specific inputs'!$G$27 * 'Option-specific inputs'!$G30 * CA$22,
'Option-specific inputs'!$G$19="Total cost method", 'Option-specific inputs'!$G53 * CA$22
), 0), 0)</f>
        <v>0</v>
      </c>
      <c r="CB32" s="43" cm="1">
        <f t="array" ref="CB32">IFERROR(
IF(CB$14 - $G$14 + 1 = _xlfn.NUMBERVALUE(TRIM(_xlfn.TEXTAFTER($C32, " ", -1))),
_xlfn.IFS(
'Option-specific inputs'!$G$19="Percentage cost method", 'Option-specific inputs'!$G$27 * 'Option-specific inputs'!$G30 * CB$22,
'Option-specific inputs'!$G$19="Total cost method", 'Option-specific inputs'!$G53 * CB$22
), 0), 0)</f>
        <v>0</v>
      </c>
      <c r="CC32" s="43" cm="1">
        <f t="array" ref="CC32">IFERROR(
IF(CC$14 - $G$14 + 1 = _xlfn.NUMBERVALUE(TRIM(_xlfn.TEXTAFTER($C32, " ", -1))),
_xlfn.IFS(
'Option-specific inputs'!$G$19="Percentage cost method", 'Option-specific inputs'!$G$27 * 'Option-specific inputs'!$G30 * CC$22,
'Option-specific inputs'!$G$19="Total cost method", 'Option-specific inputs'!$G53 * CC$22
), 0), 0)</f>
        <v>0</v>
      </c>
      <c r="CD32" s="43" cm="1">
        <f t="array" ref="CD32">IFERROR(
IF(CD$14 - $G$14 + 1 = _xlfn.NUMBERVALUE(TRIM(_xlfn.TEXTAFTER($C32, " ", -1))),
_xlfn.IFS(
'Option-specific inputs'!$G$19="Percentage cost method", 'Option-specific inputs'!$G$27 * 'Option-specific inputs'!$G30 * CD$22,
'Option-specific inputs'!$G$19="Total cost method", 'Option-specific inputs'!$G53 * CD$22
), 0), 0)</f>
        <v>0</v>
      </c>
      <c r="CE32" s="43" cm="1">
        <f t="array" ref="CE32">IFERROR(
IF(CE$14 - $G$14 + 1 = _xlfn.NUMBERVALUE(TRIM(_xlfn.TEXTAFTER($C32, " ", -1))),
_xlfn.IFS(
'Option-specific inputs'!$G$19="Percentage cost method", 'Option-specific inputs'!$G$27 * 'Option-specific inputs'!$G30 * CE$22,
'Option-specific inputs'!$G$19="Total cost method", 'Option-specific inputs'!$G53 * CE$22
), 0), 0)</f>
        <v>0</v>
      </c>
      <c r="CF32" s="43" cm="1">
        <f t="array" ref="CF32">IFERROR(
IF(CF$14 - $G$14 + 1 = _xlfn.NUMBERVALUE(TRIM(_xlfn.TEXTAFTER($C32, " ", -1))),
_xlfn.IFS(
'Option-specific inputs'!$G$19="Percentage cost method", 'Option-specific inputs'!$G$27 * 'Option-specific inputs'!$G30 * CF$22,
'Option-specific inputs'!$G$19="Total cost method", 'Option-specific inputs'!$G53 * CF$22
), 0), 0)</f>
        <v>0</v>
      </c>
      <c r="CG32" s="43" cm="1">
        <f t="array" ref="CG32">IFERROR(
IF(CG$14 - $G$14 + 1 = _xlfn.NUMBERVALUE(TRIM(_xlfn.TEXTAFTER($C32, " ", -1))),
_xlfn.IFS(
'Option-specific inputs'!$G$19="Percentage cost method", 'Option-specific inputs'!$G$27 * 'Option-specific inputs'!$G30 * CG$22,
'Option-specific inputs'!$G$19="Total cost method", 'Option-specific inputs'!$G53 * CG$22
), 0), 0)</f>
        <v>0</v>
      </c>
      <c r="CH32" s="43" cm="1">
        <f t="array" ref="CH32">IFERROR(
IF(CH$14 - $G$14 + 1 = _xlfn.NUMBERVALUE(TRIM(_xlfn.TEXTAFTER($C32, " ", -1))),
_xlfn.IFS(
'Option-specific inputs'!$G$19="Percentage cost method", 'Option-specific inputs'!$G$27 * 'Option-specific inputs'!$G30 * CH$22,
'Option-specific inputs'!$G$19="Total cost method", 'Option-specific inputs'!$G53 * CH$22
), 0), 0)</f>
        <v>0</v>
      </c>
      <c r="CI32" s="43" cm="1">
        <f t="array" ref="CI32">IFERROR(
IF(CI$14 - $G$14 + 1 = _xlfn.NUMBERVALUE(TRIM(_xlfn.TEXTAFTER($C32, " ", -1))),
_xlfn.IFS(
'Option-specific inputs'!$G$19="Percentage cost method", 'Option-specific inputs'!$G$27 * 'Option-specific inputs'!$G30 * CI$22,
'Option-specific inputs'!$G$19="Total cost method", 'Option-specific inputs'!$G53 * CI$22
), 0), 0)</f>
        <v>0</v>
      </c>
      <c r="CJ32" s="43" cm="1">
        <f t="array" ref="CJ32">IFERROR(
IF(CJ$14 - $G$14 + 1 = _xlfn.NUMBERVALUE(TRIM(_xlfn.TEXTAFTER($C32, " ", -1))),
_xlfn.IFS(
'Option-specific inputs'!$G$19="Percentage cost method", 'Option-specific inputs'!$G$27 * 'Option-specific inputs'!$G30 * CJ$22,
'Option-specific inputs'!$G$19="Total cost method", 'Option-specific inputs'!$G53 * CJ$22
), 0), 0)</f>
        <v>0</v>
      </c>
      <c r="CK32" s="43" cm="1">
        <f t="array" ref="CK32">IFERROR(
IF(CK$14 - $G$14 + 1 = _xlfn.NUMBERVALUE(TRIM(_xlfn.TEXTAFTER($C32, " ", -1))),
_xlfn.IFS(
'Option-specific inputs'!$G$19="Percentage cost method", 'Option-specific inputs'!$G$27 * 'Option-specific inputs'!$G30 * CK$22,
'Option-specific inputs'!$G$19="Total cost method", 'Option-specific inputs'!$G53 * CK$22
), 0), 0)</f>
        <v>0</v>
      </c>
      <c r="CL32" s="43" cm="1">
        <f t="array" ref="CL32">IFERROR(
IF(CL$14 - $G$14 + 1 = _xlfn.NUMBERVALUE(TRIM(_xlfn.TEXTAFTER($C32, " ", -1))),
_xlfn.IFS(
'Option-specific inputs'!$G$19="Percentage cost method", 'Option-specific inputs'!$G$27 * 'Option-specific inputs'!$G30 * CL$22,
'Option-specific inputs'!$G$19="Total cost method", 'Option-specific inputs'!$G53 * CL$22
), 0), 0)</f>
        <v>0</v>
      </c>
      <c r="CM32" s="43" cm="1">
        <f t="array" ref="CM32">IFERROR(
IF(CM$14 - $G$14 + 1 = _xlfn.NUMBERVALUE(TRIM(_xlfn.TEXTAFTER($C32, " ", -1))),
_xlfn.IFS(
'Option-specific inputs'!$G$19="Percentage cost method", 'Option-specific inputs'!$G$27 * 'Option-specific inputs'!$G30 * CM$22,
'Option-specific inputs'!$G$19="Total cost method", 'Option-specific inputs'!$G53 * CM$22
), 0), 0)</f>
        <v>0</v>
      </c>
      <c r="CN32" s="43" cm="1">
        <f t="array" ref="CN32">IFERROR(
IF(CN$14 - $G$14 + 1 = _xlfn.NUMBERVALUE(TRIM(_xlfn.TEXTAFTER($C32, " ", -1))),
_xlfn.IFS(
'Option-specific inputs'!$G$19="Percentage cost method", 'Option-specific inputs'!$G$27 * 'Option-specific inputs'!$G30 * CN$22,
'Option-specific inputs'!$G$19="Total cost method", 'Option-specific inputs'!$G53 * CN$22
), 0), 0)</f>
        <v>0</v>
      </c>
      <c r="CO32" s="43" cm="1">
        <f t="array" ref="CO32">IFERROR(
IF(CO$14 - $G$14 + 1 = _xlfn.NUMBERVALUE(TRIM(_xlfn.TEXTAFTER($C32, " ", -1))),
_xlfn.IFS(
'Option-specific inputs'!$G$19="Percentage cost method", 'Option-specific inputs'!$G$27 * 'Option-specific inputs'!$G30 * CO$22,
'Option-specific inputs'!$G$19="Total cost method", 'Option-specific inputs'!$G53 * CO$22
), 0), 0)</f>
        <v>0</v>
      </c>
      <c r="CP32" s="43" cm="1">
        <f t="array" ref="CP32">IFERROR(
IF(CP$14 - $G$14 + 1 = _xlfn.NUMBERVALUE(TRIM(_xlfn.TEXTAFTER($C32, " ", -1))),
_xlfn.IFS(
'Option-specific inputs'!$G$19="Percentage cost method", 'Option-specific inputs'!$G$27 * 'Option-specific inputs'!$G30 * CP$22,
'Option-specific inputs'!$G$19="Total cost method", 'Option-specific inputs'!$G53 * CP$22
), 0), 0)</f>
        <v>0</v>
      </c>
      <c r="CQ32" s="43" cm="1">
        <f t="array" ref="CQ32">IFERROR(
IF(CQ$14 - $G$14 + 1 = _xlfn.NUMBERVALUE(TRIM(_xlfn.TEXTAFTER($C32, " ", -1))),
_xlfn.IFS(
'Option-specific inputs'!$G$19="Percentage cost method", 'Option-specific inputs'!$G$27 * 'Option-specific inputs'!$G30 * CQ$22,
'Option-specific inputs'!$G$19="Total cost method", 'Option-specific inputs'!$G53 * CQ$22
), 0), 0)</f>
        <v>0</v>
      </c>
      <c r="CR32" s="43" cm="1">
        <f t="array" ref="CR32">IFERROR(
IF(CR$14 - $G$14 + 1 = _xlfn.NUMBERVALUE(TRIM(_xlfn.TEXTAFTER($C32, " ", -1))),
_xlfn.IFS(
'Option-specific inputs'!$G$19="Percentage cost method", 'Option-specific inputs'!$G$27 * 'Option-specific inputs'!$G30 * CR$22,
'Option-specific inputs'!$G$19="Total cost method", 'Option-specific inputs'!$G53 * CR$22
), 0), 0)</f>
        <v>0</v>
      </c>
      <c r="CS32" s="43" cm="1">
        <f t="array" ref="CS32">IFERROR(
IF(CS$14 - $G$14 + 1 = _xlfn.NUMBERVALUE(TRIM(_xlfn.TEXTAFTER($C32, " ", -1))),
_xlfn.IFS(
'Option-specific inputs'!$G$19="Percentage cost method", 'Option-specific inputs'!$G$27 * 'Option-specific inputs'!$G30 * CS$22,
'Option-specific inputs'!$G$19="Total cost method", 'Option-specific inputs'!$G53 * CS$22
), 0), 0)</f>
        <v>0</v>
      </c>
      <c r="CT32" s="43" cm="1">
        <f t="array" ref="CT32">IFERROR(
IF(CT$14 - $G$14 + 1 = _xlfn.NUMBERVALUE(TRIM(_xlfn.TEXTAFTER($C32, " ", -1))),
_xlfn.IFS(
'Option-specific inputs'!$G$19="Percentage cost method", 'Option-specific inputs'!$G$27 * 'Option-specific inputs'!$G30 * CT$22,
'Option-specific inputs'!$G$19="Total cost method", 'Option-specific inputs'!$G53 * CT$22
), 0), 0)</f>
        <v>0</v>
      </c>
      <c r="CU32" s="43" cm="1">
        <f t="array" ref="CU32">IFERROR(
IF(CU$14 - $G$14 + 1 = _xlfn.NUMBERVALUE(TRIM(_xlfn.TEXTAFTER($C32, " ", -1))),
_xlfn.IFS(
'Option-specific inputs'!$G$19="Percentage cost method", 'Option-specific inputs'!$G$27 * 'Option-specific inputs'!$G30 * CU$22,
'Option-specific inputs'!$G$19="Total cost method", 'Option-specific inputs'!$G53 * CU$22
), 0), 0)</f>
        <v>0</v>
      </c>
      <c r="CV32" s="43" cm="1">
        <f t="array" ref="CV32">IFERROR(
IF(CV$14 - $G$14 + 1 = _xlfn.NUMBERVALUE(TRIM(_xlfn.TEXTAFTER($C32, " ", -1))),
_xlfn.IFS(
'Option-specific inputs'!$G$19="Percentage cost method", 'Option-specific inputs'!$G$27 * 'Option-specific inputs'!$G30 * CV$22,
'Option-specific inputs'!$G$19="Total cost method", 'Option-specific inputs'!$G53 * CV$22
), 0), 0)</f>
        <v>0</v>
      </c>
      <c r="CW32" s="43" cm="1">
        <f t="array" ref="CW32">IFERROR(
IF(CW$14 - $G$14 + 1 = _xlfn.NUMBERVALUE(TRIM(_xlfn.TEXTAFTER($C32, " ", -1))),
_xlfn.IFS(
'Option-specific inputs'!$G$19="Percentage cost method", 'Option-specific inputs'!$G$27 * 'Option-specific inputs'!$G30 * CW$22,
'Option-specific inputs'!$G$19="Total cost method", 'Option-specific inputs'!$G53 * CW$22
), 0), 0)</f>
        <v>0</v>
      </c>
      <c r="CX32" s="43" cm="1">
        <f t="array" ref="CX32">IFERROR(
IF(CX$14 - $G$14 + 1 = _xlfn.NUMBERVALUE(TRIM(_xlfn.TEXTAFTER($C32, " ", -1))),
_xlfn.IFS(
'Option-specific inputs'!$G$19="Percentage cost method", 'Option-specific inputs'!$G$27 * 'Option-specific inputs'!$G30 * CX$22,
'Option-specific inputs'!$G$19="Total cost method", 'Option-specific inputs'!$G53 * CX$22
), 0), 0)</f>
        <v>0</v>
      </c>
      <c r="CY32" s="43" cm="1">
        <f t="array" ref="CY32">IFERROR(
IF(CY$14 - $G$14 + 1 = _xlfn.NUMBERVALUE(TRIM(_xlfn.TEXTAFTER($C32, " ", -1))),
_xlfn.IFS(
'Option-specific inputs'!$G$19="Percentage cost method", 'Option-specific inputs'!$G$27 * 'Option-specific inputs'!$G30 * CY$22,
'Option-specific inputs'!$G$19="Total cost method", 'Option-specific inputs'!$G53 * CY$22
), 0), 0)</f>
        <v>0</v>
      </c>
      <c r="CZ32" s="43" cm="1">
        <f t="array" ref="CZ32">IFERROR(
IF(CZ$14 - $G$14 + 1 = _xlfn.NUMBERVALUE(TRIM(_xlfn.TEXTAFTER($C32, " ", -1))),
_xlfn.IFS(
'Option-specific inputs'!$G$19="Percentage cost method", 'Option-specific inputs'!$G$27 * 'Option-specific inputs'!$G30 * CZ$22,
'Option-specific inputs'!$G$19="Total cost method", 'Option-specific inputs'!$G53 * CZ$22
), 0), 0)</f>
        <v>0</v>
      </c>
      <c r="DA32" s="43" cm="1">
        <f t="array" ref="DA32">IFERROR(
IF(DA$14 - $G$14 + 1 = _xlfn.NUMBERVALUE(TRIM(_xlfn.TEXTAFTER($C32, " ", -1))),
_xlfn.IFS(
'Option-specific inputs'!$G$19="Percentage cost method", 'Option-specific inputs'!$G$27 * 'Option-specific inputs'!$G30 * DA$22,
'Option-specific inputs'!$G$19="Total cost method", 'Option-specific inputs'!$G53 * DA$22
), 0), 0)</f>
        <v>0</v>
      </c>
      <c r="DB32" s="43" cm="1">
        <f t="array" ref="DB32">IFERROR(
IF(DB$14 - $G$14 + 1 = _xlfn.NUMBERVALUE(TRIM(_xlfn.TEXTAFTER($C32, " ", -1))),
_xlfn.IFS(
'Option-specific inputs'!$G$19="Percentage cost method", 'Option-specific inputs'!$G$27 * 'Option-specific inputs'!$G30 * DB$22,
'Option-specific inputs'!$G$19="Total cost method", 'Option-specific inputs'!$G53 * DB$22
), 0), 0)</f>
        <v>0</v>
      </c>
      <c r="DC32" s="25"/>
      <c r="DD32"/>
      <c r="DE32"/>
    </row>
    <row r="33" spans="1:109" s="61" customFormat="1" ht="22.5" customHeight="1">
      <c r="A33" s="25"/>
      <c r="B33" s="163"/>
      <c r="C33" s="163" t="s">
        <v>125</v>
      </c>
      <c r="D33" s="77" t="s">
        <v>65</v>
      </c>
      <c r="E33" s="37"/>
      <c r="F33" s="42"/>
      <c r="G33" s="43" cm="1">
        <f t="array" ref="G33">IFERROR(
IF(G$14 - $G$14 + 1 = _xlfn.NUMBERVALUE(TRIM(_xlfn.TEXTAFTER($C33, " ", -1))),
_xlfn.IFS(
'Option-specific inputs'!$G$19="Percentage cost method", 'Option-specific inputs'!$G$27 * 'Option-specific inputs'!$G31 * G$22,
'Option-specific inputs'!$G$19="Total cost method", 'Option-specific inputs'!$G54 * G$22
), 0), 0)</f>
        <v>0</v>
      </c>
      <c r="H33" s="43" cm="1">
        <f t="array" ref="H33">IFERROR(
IF(H$14 - $G$14 + 1 = _xlfn.NUMBERVALUE(TRIM(_xlfn.TEXTAFTER($C33, " ", -1))),
_xlfn.IFS(
'Option-specific inputs'!$G$19="Percentage cost method", 'Option-specific inputs'!$G$27 * 'Option-specific inputs'!$G31 * H$22,
'Option-specific inputs'!$G$19="Total cost method", 'Option-specific inputs'!$G54 * H$22
), 0), 0)</f>
        <v>0</v>
      </c>
      <c r="I33" s="43" cm="1">
        <f t="array" ref="I33">IFERROR(
IF(I$14 - $G$14 + 1 = _xlfn.NUMBERVALUE(TRIM(_xlfn.TEXTAFTER($C33, " ", -1))),
_xlfn.IFS(
'Option-specific inputs'!$G$19="Percentage cost method", 'Option-specific inputs'!$G$27 * 'Option-specific inputs'!$G31 * I$22,
'Option-specific inputs'!$G$19="Total cost method", 'Option-specific inputs'!$G54 * I$22
), 0), 0)</f>
        <v>0</v>
      </c>
      <c r="J33" s="43" cm="1">
        <f t="array" ref="J33">IFERROR(
IF(J$14 - $G$14 + 1 = _xlfn.NUMBERVALUE(TRIM(_xlfn.TEXTAFTER($C33, " ", -1))),
_xlfn.IFS(
'Option-specific inputs'!$G$19="Percentage cost method", 'Option-specific inputs'!$G$27 * 'Option-specific inputs'!$G31 * J$22,
'Option-specific inputs'!$G$19="Total cost method", 'Option-specific inputs'!$G54 * J$22
), 0), 0)</f>
        <v>0</v>
      </c>
      <c r="K33" s="43" cm="1">
        <f t="array" ref="K33">IFERROR(
IF(K$14 - $G$14 + 1 = _xlfn.NUMBERVALUE(TRIM(_xlfn.TEXTAFTER($C33, " ", -1))),
_xlfn.IFS(
'Option-specific inputs'!$G$19="Percentage cost method", 'Option-specific inputs'!$G$27 * 'Option-specific inputs'!$G31 * K$22,
'Option-specific inputs'!$G$19="Total cost method", 'Option-specific inputs'!$G54 * K$22
), 0), 0)</f>
        <v>0</v>
      </c>
      <c r="L33" s="43" cm="1">
        <f t="array" ref="L33">IFERROR(
IF(L$14 - $G$14 + 1 = _xlfn.NUMBERVALUE(TRIM(_xlfn.TEXTAFTER($C33, " ", -1))),
_xlfn.IFS(
'Option-specific inputs'!$G$19="Percentage cost method", 'Option-specific inputs'!$G$27 * 'Option-specific inputs'!$G31 * L$22,
'Option-specific inputs'!$G$19="Total cost method", 'Option-specific inputs'!$G54 * L$22
), 0), 0)</f>
        <v>0</v>
      </c>
      <c r="M33" s="43" cm="1">
        <f t="array" ref="M33">IFERROR(
IF(M$14 - $G$14 + 1 = _xlfn.NUMBERVALUE(TRIM(_xlfn.TEXTAFTER($C33, " ", -1))),
_xlfn.IFS(
'Option-specific inputs'!$G$19="Percentage cost method", 'Option-specific inputs'!$G$27 * 'Option-specific inputs'!$G31 * M$22,
'Option-specific inputs'!$G$19="Total cost method", 'Option-specific inputs'!$G54 * M$22
), 0), 0)</f>
        <v>0</v>
      </c>
      <c r="N33" s="43" cm="1">
        <f t="array" ref="N33">IFERROR(
IF(N$14 - $G$14 + 1 = _xlfn.NUMBERVALUE(TRIM(_xlfn.TEXTAFTER($C33, " ", -1))),
_xlfn.IFS(
'Option-specific inputs'!$G$19="Percentage cost method", 'Option-specific inputs'!$G$27 * 'Option-specific inputs'!$G31 * N$22,
'Option-specific inputs'!$G$19="Total cost method", 'Option-specific inputs'!$G54 * N$22
), 0), 0)</f>
        <v>0</v>
      </c>
      <c r="O33" s="43" cm="1">
        <f t="array" ref="O33">IFERROR(
IF(O$14 - $G$14 + 1 = _xlfn.NUMBERVALUE(TRIM(_xlfn.TEXTAFTER($C33, " ", -1))),
_xlfn.IFS(
'Option-specific inputs'!$G$19="Percentage cost method", 'Option-specific inputs'!$G$27 * 'Option-specific inputs'!$G31 * O$22,
'Option-specific inputs'!$G$19="Total cost method", 'Option-specific inputs'!$G54 * O$22
), 0), 0)</f>
        <v>0</v>
      </c>
      <c r="P33" s="43" cm="1">
        <f t="array" ref="P33">IFERROR(
IF(P$14 - $G$14 + 1 = _xlfn.NUMBERVALUE(TRIM(_xlfn.TEXTAFTER($C33, " ", -1))),
_xlfn.IFS(
'Option-specific inputs'!$G$19="Percentage cost method", 'Option-specific inputs'!$G$27 * 'Option-specific inputs'!$G31 * P$22,
'Option-specific inputs'!$G$19="Total cost method", 'Option-specific inputs'!$G54 * P$22
), 0), 0)</f>
        <v>0</v>
      </c>
      <c r="Q33" s="43" cm="1">
        <f t="array" ref="Q33">IFERROR(
IF(Q$14 - $G$14 + 1 = _xlfn.NUMBERVALUE(TRIM(_xlfn.TEXTAFTER($C33, " ", -1))),
_xlfn.IFS(
'Option-specific inputs'!$G$19="Percentage cost method", 'Option-specific inputs'!$G$27 * 'Option-specific inputs'!$G31 * Q$22,
'Option-specific inputs'!$G$19="Total cost method", 'Option-specific inputs'!$G54 * Q$22
), 0), 0)</f>
        <v>0</v>
      </c>
      <c r="R33" s="43" cm="1">
        <f t="array" ref="R33">IFERROR(
IF(R$14 - $G$14 + 1 = _xlfn.NUMBERVALUE(TRIM(_xlfn.TEXTAFTER($C33, " ", -1))),
_xlfn.IFS(
'Option-specific inputs'!$G$19="Percentage cost method", 'Option-specific inputs'!$G$27 * 'Option-specific inputs'!$G31 * R$22,
'Option-specific inputs'!$G$19="Total cost method", 'Option-specific inputs'!$G54 * R$22
), 0), 0)</f>
        <v>0</v>
      </c>
      <c r="S33" s="43" cm="1">
        <f t="array" ref="S33">IFERROR(
IF(S$14 - $G$14 + 1 = _xlfn.NUMBERVALUE(TRIM(_xlfn.TEXTAFTER($C33, " ", -1))),
_xlfn.IFS(
'Option-specific inputs'!$G$19="Percentage cost method", 'Option-specific inputs'!$G$27 * 'Option-specific inputs'!$G31 * S$22,
'Option-specific inputs'!$G$19="Total cost method", 'Option-specific inputs'!$G54 * S$22
), 0), 0)</f>
        <v>0</v>
      </c>
      <c r="T33" s="43" cm="1">
        <f t="array" ref="T33">IFERROR(
IF(T$14 - $G$14 + 1 = _xlfn.NUMBERVALUE(TRIM(_xlfn.TEXTAFTER($C33, " ", -1))),
_xlfn.IFS(
'Option-specific inputs'!$G$19="Percentage cost method", 'Option-specific inputs'!$G$27 * 'Option-specific inputs'!$G31 * T$22,
'Option-specific inputs'!$G$19="Total cost method", 'Option-specific inputs'!$G54 * T$22
), 0), 0)</f>
        <v>0</v>
      </c>
      <c r="U33" s="43" cm="1">
        <f t="array" ref="U33">IFERROR(
IF(U$14 - $G$14 + 1 = _xlfn.NUMBERVALUE(TRIM(_xlfn.TEXTAFTER($C33, " ", -1))),
_xlfn.IFS(
'Option-specific inputs'!$G$19="Percentage cost method", 'Option-specific inputs'!$G$27 * 'Option-specific inputs'!$G31 * U$22,
'Option-specific inputs'!$G$19="Total cost method", 'Option-specific inputs'!$G54 * U$22
), 0), 0)</f>
        <v>0</v>
      </c>
      <c r="V33" s="43" cm="1">
        <f t="array" ref="V33">IFERROR(
IF(V$14 - $G$14 + 1 = _xlfn.NUMBERVALUE(TRIM(_xlfn.TEXTAFTER($C33, " ", -1))),
_xlfn.IFS(
'Option-specific inputs'!$G$19="Percentage cost method", 'Option-specific inputs'!$G$27 * 'Option-specific inputs'!$G31 * V$22,
'Option-specific inputs'!$G$19="Total cost method", 'Option-specific inputs'!$G54 * V$22
), 0), 0)</f>
        <v>0</v>
      </c>
      <c r="W33" s="43" cm="1">
        <f t="array" ref="W33">IFERROR(
IF(W$14 - $G$14 + 1 = _xlfn.NUMBERVALUE(TRIM(_xlfn.TEXTAFTER($C33, " ", -1))),
_xlfn.IFS(
'Option-specific inputs'!$G$19="Percentage cost method", 'Option-specific inputs'!$G$27 * 'Option-specific inputs'!$G31 * W$22,
'Option-specific inputs'!$G$19="Total cost method", 'Option-specific inputs'!$G54 * W$22
), 0), 0)</f>
        <v>0</v>
      </c>
      <c r="X33" s="43" cm="1">
        <f t="array" ref="X33">IFERROR(
IF(X$14 - $G$14 + 1 = _xlfn.NUMBERVALUE(TRIM(_xlfn.TEXTAFTER($C33, " ", -1))),
_xlfn.IFS(
'Option-specific inputs'!$G$19="Percentage cost method", 'Option-specific inputs'!$G$27 * 'Option-specific inputs'!$G31 * X$22,
'Option-specific inputs'!$G$19="Total cost method", 'Option-specific inputs'!$G54 * X$22
), 0), 0)</f>
        <v>0</v>
      </c>
      <c r="Y33" s="43" cm="1">
        <f t="array" ref="Y33">IFERROR(
IF(Y$14 - $G$14 + 1 = _xlfn.NUMBERVALUE(TRIM(_xlfn.TEXTAFTER($C33, " ", -1))),
_xlfn.IFS(
'Option-specific inputs'!$G$19="Percentage cost method", 'Option-specific inputs'!$G$27 * 'Option-specific inputs'!$G31 * Y$22,
'Option-specific inputs'!$G$19="Total cost method", 'Option-specific inputs'!$G54 * Y$22
), 0), 0)</f>
        <v>0</v>
      </c>
      <c r="Z33" s="43" cm="1">
        <f t="array" ref="Z33">IFERROR(
IF(Z$14 - $G$14 + 1 = _xlfn.NUMBERVALUE(TRIM(_xlfn.TEXTAFTER($C33, " ", -1))),
_xlfn.IFS(
'Option-specific inputs'!$G$19="Percentage cost method", 'Option-specific inputs'!$G$27 * 'Option-specific inputs'!$G31 * Z$22,
'Option-specific inputs'!$G$19="Total cost method", 'Option-specific inputs'!$G54 * Z$22
), 0), 0)</f>
        <v>0</v>
      </c>
      <c r="AA33" s="43" cm="1">
        <f t="array" ref="AA33">IFERROR(
IF(AA$14 - $G$14 + 1 = _xlfn.NUMBERVALUE(TRIM(_xlfn.TEXTAFTER($C33, " ", -1))),
_xlfn.IFS(
'Option-specific inputs'!$G$19="Percentage cost method", 'Option-specific inputs'!$G$27 * 'Option-specific inputs'!$G31 * AA$22,
'Option-specific inputs'!$G$19="Total cost method", 'Option-specific inputs'!$G54 * AA$22
), 0), 0)</f>
        <v>0</v>
      </c>
      <c r="AB33" s="43" cm="1">
        <f t="array" ref="AB33">IFERROR(
IF(AB$14 - $G$14 + 1 = _xlfn.NUMBERVALUE(TRIM(_xlfn.TEXTAFTER($C33, " ", -1))),
_xlfn.IFS(
'Option-specific inputs'!$G$19="Percentage cost method", 'Option-specific inputs'!$G$27 * 'Option-specific inputs'!$G31 * AB$22,
'Option-specific inputs'!$G$19="Total cost method", 'Option-specific inputs'!$G54 * AB$22
), 0), 0)</f>
        <v>0</v>
      </c>
      <c r="AC33" s="43" cm="1">
        <f t="array" ref="AC33">IFERROR(
IF(AC$14 - $G$14 + 1 = _xlfn.NUMBERVALUE(TRIM(_xlfn.TEXTAFTER($C33, " ", -1))),
_xlfn.IFS(
'Option-specific inputs'!$G$19="Percentage cost method", 'Option-specific inputs'!$G$27 * 'Option-specific inputs'!$G31 * AC$22,
'Option-specific inputs'!$G$19="Total cost method", 'Option-specific inputs'!$G54 * AC$22
), 0), 0)</f>
        <v>0</v>
      </c>
      <c r="AD33" s="43" cm="1">
        <f t="array" ref="AD33">IFERROR(
IF(AD$14 - $G$14 + 1 = _xlfn.NUMBERVALUE(TRIM(_xlfn.TEXTAFTER($C33, " ", -1))),
_xlfn.IFS(
'Option-specific inputs'!$G$19="Percentage cost method", 'Option-specific inputs'!$G$27 * 'Option-specific inputs'!$G31 * AD$22,
'Option-specific inputs'!$G$19="Total cost method", 'Option-specific inputs'!$G54 * AD$22
), 0), 0)</f>
        <v>0</v>
      </c>
      <c r="AE33" s="43" cm="1">
        <f t="array" ref="AE33">IFERROR(
IF(AE$14 - $G$14 + 1 = _xlfn.NUMBERVALUE(TRIM(_xlfn.TEXTAFTER($C33, " ", -1))),
_xlfn.IFS(
'Option-specific inputs'!$G$19="Percentage cost method", 'Option-specific inputs'!$G$27 * 'Option-specific inputs'!$G31 * AE$22,
'Option-specific inputs'!$G$19="Total cost method", 'Option-specific inputs'!$G54 * AE$22
), 0), 0)</f>
        <v>0</v>
      </c>
      <c r="AF33" s="43" cm="1">
        <f t="array" ref="AF33">IFERROR(
IF(AF$14 - $G$14 + 1 = _xlfn.NUMBERVALUE(TRIM(_xlfn.TEXTAFTER($C33, " ", -1))),
_xlfn.IFS(
'Option-specific inputs'!$G$19="Percentage cost method", 'Option-specific inputs'!$G$27 * 'Option-specific inputs'!$G31 * AF$22,
'Option-specific inputs'!$G$19="Total cost method", 'Option-specific inputs'!$G54 * AF$22
), 0), 0)</f>
        <v>0</v>
      </c>
      <c r="AG33" s="43" cm="1">
        <f t="array" ref="AG33">IFERROR(
IF(AG$14 - $G$14 + 1 = _xlfn.NUMBERVALUE(TRIM(_xlfn.TEXTAFTER($C33, " ", -1))),
_xlfn.IFS(
'Option-specific inputs'!$G$19="Percentage cost method", 'Option-specific inputs'!$G$27 * 'Option-specific inputs'!$G31 * AG$22,
'Option-specific inputs'!$G$19="Total cost method", 'Option-specific inputs'!$G54 * AG$22
), 0), 0)</f>
        <v>0</v>
      </c>
      <c r="AH33" s="43" cm="1">
        <f t="array" ref="AH33">IFERROR(
IF(AH$14 - $G$14 + 1 = _xlfn.NUMBERVALUE(TRIM(_xlfn.TEXTAFTER($C33, " ", -1))),
_xlfn.IFS(
'Option-specific inputs'!$G$19="Percentage cost method", 'Option-specific inputs'!$G$27 * 'Option-specific inputs'!$G31 * AH$22,
'Option-specific inputs'!$G$19="Total cost method", 'Option-specific inputs'!$G54 * AH$22
), 0), 0)</f>
        <v>0</v>
      </c>
      <c r="AI33" s="43" cm="1">
        <f t="array" ref="AI33">IFERROR(
IF(AI$14 - $G$14 + 1 = _xlfn.NUMBERVALUE(TRIM(_xlfn.TEXTAFTER($C33, " ", -1))),
_xlfn.IFS(
'Option-specific inputs'!$G$19="Percentage cost method", 'Option-specific inputs'!$G$27 * 'Option-specific inputs'!$G31 * AI$22,
'Option-specific inputs'!$G$19="Total cost method", 'Option-specific inputs'!$G54 * AI$22
), 0), 0)</f>
        <v>0</v>
      </c>
      <c r="AJ33" s="43" cm="1">
        <f t="array" ref="AJ33">IFERROR(
IF(AJ$14 - $G$14 + 1 = _xlfn.NUMBERVALUE(TRIM(_xlfn.TEXTAFTER($C33, " ", -1))),
_xlfn.IFS(
'Option-specific inputs'!$G$19="Percentage cost method", 'Option-specific inputs'!$G$27 * 'Option-specific inputs'!$G31 * AJ$22,
'Option-specific inputs'!$G$19="Total cost method", 'Option-specific inputs'!$G54 * AJ$22
), 0), 0)</f>
        <v>0</v>
      </c>
      <c r="AK33" s="43" cm="1">
        <f t="array" ref="AK33">IFERROR(
IF(AK$14 - $G$14 + 1 = _xlfn.NUMBERVALUE(TRIM(_xlfn.TEXTAFTER($C33, " ", -1))),
_xlfn.IFS(
'Option-specific inputs'!$G$19="Percentage cost method", 'Option-specific inputs'!$G$27 * 'Option-specific inputs'!$G31 * AK$22,
'Option-specific inputs'!$G$19="Total cost method", 'Option-specific inputs'!$G54 * AK$22
), 0), 0)</f>
        <v>0</v>
      </c>
      <c r="AL33" s="43" cm="1">
        <f t="array" ref="AL33">IFERROR(
IF(AL$14 - $G$14 + 1 = _xlfn.NUMBERVALUE(TRIM(_xlfn.TEXTAFTER($C33, " ", -1))),
_xlfn.IFS(
'Option-specific inputs'!$G$19="Percentage cost method", 'Option-specific inputs'!$G$27 * 'Option-specific inputs'!$G31 * AL$22,
'Option-specific inputs'!$G$19="Total cost method", 'Option-specific inputs'!$G54 * AL$22
), 0), 0)</f>
        <v>0</v>
      </c>
      <c r="AM33" s="43" cm="1">
        <f t="array" ref="AM33">IFERROR(
IF(AM$14 - $G$14 + 1 = _xlfn.NUMBERVALUE(TRIM(_xlfn.TEXTAFTER($C33, " ", -1))),
_xlfn.IFS(
'Option-specific inputs'!$G$19="Percentage cost method", 'Option-specific inputs'!$G$27 * 'Option-specific inputs'!$G31 * AM$22,
'Option-specific inputs'!$G$19="Total cost method", 'Option-specific inputs'!$G54 * AM$22
), 0), 0)</f>
        <v>0</v>
      </c>
      <c r="AN33" s="43" cm="1">
        <f t="array" ref="AN33">IFERROR(
IF(AN$14 - $G$14 + 1 = _xlfn.NUMBERVALUE(TRIM(_xlfn.TEXTAFTER($C33, " ", -1))),
_xlfn.IFS(
'Option-specific inputs'!$G$19="Percentage cost method", 'Option-specific inputs'!$G$27 * 'Option-specific inputs'!$G31 * AN$22,
'Option-specific inputs'!$G$19="Total cost method", 'Option-specific inputs'!$G54 * AN$22
), 0), 0)</f>
        <v>0</v>
      </c>
      <c r="AO33" s="43" cm="1">
        <f t="array" ref="AO33">IFERROR(
IF(AO$14 - $G$14 + 1 = _xlfn.NUMBERVALUE(TRIM(_xlfn.TEXTAFTER($C33, " ", -1))),
_xlfn.IFS(
'Option-specific inputs'!$G$19="Percentage cost method", 'Option-specific inputs'!$G$27 * 'Option-specific inputs'!$G31 * AO$22,
'Option-specific inputs'!$G$19="Total cost method", 'Option-specific inputs'!$G54 * AO$22
), 0), 0)</f>
        <v>0</v>
      </c>
      <c r="AP33" s="43" cm="1">
        <f t="array" ref="AP33">IFERROR(
IF(AP$14 - $G$14 + 1 = _xlfn.NUMBERVALUE(TRIM(_xlfn.TEXTAFTER($C33, " ", -1))),
_xlfn.IFS(
'Option-specific inputs'!$G$19="Percentage cost method", 'Option-specific inputs'!$G$27 * 'Option-specific inputs'!$G31 * AP$22,
'Option-specific inputs'!$G$19="Total cost method", 'Option-specific inputs'!$G54 * AP$22
), 0), 0)</f>
        <v>0</v>
      </c>
      <c r="AQ33" s="43" cm="1">
        <f t="array" ref="AQ33">IFERROR(
IF(AQ$14 - $G$14 + 1 = _xlfn.NUMBERVALUE(TRIM(_xlfn.TEXTAFTER($C33, " ", -1))),
_xlfn.IFS(
'Option-specific inputs'!$G$19="Percentage cost method", 'Option-specific inputs'!$G$27 * 'Option-specific inputs'!$G31 * AQ$22,
'Option-specific inputs'!$G$19="Total cost method", 'Option-specific inputs'!$G54 * AQ$22
), 0), 0)</f>
        <v>0</v>
      </c>
      <c r="AR33" s="43" cm="1">
        <f t="array" ref="AR33">IFERROR(
IF(AR$14 - $G$14 + 1 = _xlfn.NUMBERVALUE(TRIM(_xlfn.TEXTAFTER($C33, " ", -1))),
_xlfn.IFS(
'Option-specific inputs'!$G$19="Percentage cost method", 'Option-specific inputs'!$G$27 * 'Option-specific inputs'!$G31 * AR$22,
'Option-specific inputs'!$G$19="Total cost method", 'Option-specific inputs'!$G54 * AR$22
), 0), 0)</f>
        <v>0</v>
      </c>
      <c r="AS33" s="43" cm="1">
        <f t="array" ref="AS33">IFERROR(
IF(AS$14 - $G$14 + 1 = _xlfn.NUMBERVALUE(TRIM(_xlfn.TEXTAFTER($C33, " ", -1))),
_xlfn.IFS(
'Option-specific inputs'!$G$19="Percentage cost method", 'Option-specific inputs'!$G$27 * 'Option-specific inputs'!$G31 * AS$22,
'Option-specific inputs'!$G$19="Total cost method", 'Option-specific inputs'!$G54 * AS$22
), 0), 0)</f>
        <v>0</v>
      </c>
      <c r="AT33" s="43" cm="1">
        <f t="array" ref="AT33">IFERROR(
IF(AT$14 - $G$14 + 1 = _xlfn.NUMBERVALUE(TRIM(_xlfn.TEXTAFTER($C33, " ", -1))),
_xlfn.IFS(
'Option-specific inputs'!$G$19="Percentage cost method", 'Option-specific inputs'!$G$27 * 'Option-specific inputs'!$G31 * AT$22,
'Option-specific inputs'!$G$19="Total cost method", 'Option-specific inputs'!$G54 * AT$22
), 0), 0)</f>
        <v>0</v>
      </c>
      <c r="AU33" s="43" cm="1">
        <f t="array" ref="AU33">IFERROR(
IF(AU$14 - $G$14 + 1 = _xlfn.NUMBERVALUE(TRIM(_xlfn.TEXTAFTER($C33, " ", -1))),
_xlfn.IFS(
'Option-specific inputs'!$G$19="Percentage cost method", 'Option-specific inputs'!$G$27 * 'Option-specific inputs'!$G31 * AU$22,
'Option-specific inputs'!$G$19="Total cost method", 'Option-specific inputs'!$G54 * AU$22
), 0), 0)</f>
        <v>0</v>
      </c>
      <c r="AV33" s="43" cm="1">
        <f t="array" ref="AV33">IFERROR(
IF(AV$14 - $G$14 + 1 = _xlfn.NUMBERVALUE(TRIM(_xlfn.TEXTAFTER($C33, " ", -1))),
_xlfn.IFS(
'Option-specific inputs'!$G$19="Percentage cost method", 'Option-specific inputs'!$G$27 * 'Option-specific inputs'!$G31 * AV$22,
'Option-specific inputs'!$G$19="Total cost method", 'Option-specific inputs'!$G54 * AV$22
), 0), 0)</f>
        <v>0</v>
      </c>
      <c r="AW33" s="43" cm="1">
        <f t="array" ref="AW33">IFERROR(
IF(AW$14 - $G$14 + 1 = _xlfn.NUMBERVALUE(TRIM(_xlfn.TEXTAFTER($C33, " ", -1))),
_xlfn.IFS(
'Option-specific inputs'!$G$19="Percentage cost method", 'Option-specific inputs'!$G$27 * 'Option-specific inputs'!$G31 * AW$22,
'Option-specific inputs'!$G$19="Total cost method", 'Option-specific inputs'!$G54 * AW$22
), 0), 0)</f>
        <v>0</v>
      </c>
      <c r="AX33" s="43" cm="1">
        <f t="array" ref="AX33">IFERROR(
IF(AX$14 - $G$14 + 1 = _xlfn.NUMBERVALUE(TRIM(_xlfn.TEXTAFTER($C33, " ", -1))),
_xlfn.IFS(
'Option-specific inputs'!$G$19="Percentage cost method", 'Option-specific inputs'!$G$27 * 'Option-specific inputs'!$G31 * AX$22,
'Option-specific inputs'!$G$19="Total cost method", 'Option-specific inputs'!$G54 * AX$22
), 0), 0)</f>
        <v>0</v>
      </c>
      <c r="AY33" s="43" cm="1">
        <f t="array" ref="AY33">IFERROR(
IF(AY$14 - $G$14 + 1 = _xlfn.NUMBERVALUE(TRIM(_xlfn.TEXTAFTER($C33, " ", -1))),
_xlfn.IFS(
'Option-specific inputs'!$G$19="Percentage cost method", 'Option-specific inputs'!$G$27 * 'Option-specific inputs'!$G31 * AY$22,
'Option-specific inputs'!$G$19="Total cost method", 'Option-specific inputs'!$G54 * AY$22
), 0), 0)</f>
        <v>0</v>
      </c>
      <c r="AZ33" s="43" cm="1">
        <f t="array" ref="AZ33">IFERROR(
IF(AZ$14 - $G$14 + 1 = _xlfn.NUMBERVALUE(TRIM(_xlfn.TEXTAFTER($C33, " ", -1))),
_xlfn.IFS(
'Option-specific inputs'!$G$19="Percentage cost method", 'Option-specific inputs'!$G$27 * 'Option-specific inputs'!$G31 * AZ$22,
'Option-specific inputs'!$G$19="Total cost method", 'Option-specific inputs'!$G54 * AZ$22
), 0), 0)</f>
        <v>0</v>
      </c>
      <c r="BA33" s="43" cm="1">
        <f t="array" ref="BA33">IFERROR(
IF(BA$14 - $G$14 + 1 = _xlfn.NUMBERVALUE(TRIM(_xlfn.TEXTAFTER($C33, " ", -1))),
_xlfn.IFS(
'Option-specific inputs'!$G$19="Percentage cost method", 'Option-specific inputs'!$G$27 * 'Option-specific inputs'!$G31 * BA$22,
'Option-specific inputs'!$G$19="Total cost method", 'Option-specific inputs'!$G54 * BA$22
), 0), 0)</f>
        <v>0</v>
      </c>
      <c r="BB33" s="43" cm="1">
        <f t="array" ref="BB33">IFERROR(
IF(BB$14 - $G$14 + 1 = _xlfn.NUMBERVALUE(TRIM(_xlfn.TEXTAFTER($C33, " ", -1))),
_xlfn.IFS(
'Option-specific inputs'!$G$19="Percentage cost method", 'Option-specific inputs'!$G$27 * 'Option-specific inputs'!$G31 * BB$22,
'Option-specific inputs'!$G$19="Total cost method", 'Option-specific inputs'!$G54 * BB$22
), 0), 0)</f>
        <v>0</v>
      </c>
      <c r="BC33" s="43" cm="1">
        <f t="array" ref="BC33">IFERROR(
IF(BC$14 - $G$14 + 1 = _xlfn.NUMBERVALUE(TRIM(_xlfn.TEXTAFTER($C33, " ", -1))),
_xlfn.IFS(
'Option-specific inputs'!$G$19="Percentage cost method", 'Option-specific inputs'!$G$27 * 'Option-specific inputs'!$G31 * BC$22,
'Option-specific inputs'!$G$19="Total cost method", 'Option-specific inputs'!$G54 * BC$22
), 0), 0)</f>
        <v>0</v>
      </c>
      <c r="BD33" s="43" cm="1">
        <f t="array" ref="BD33">IFERROR(
IF(BD$14 - $G$14 + 1 = _xlfn.NUMBERVALUE(TRIM(_xlfn.TEXTAFTER($C33, " ", -1))),
_xlfn.IFS(
'Option-specific inputs'!$G$19="Percentage cost method", 'Option-specific inputs'!$G$27 * 'Option-specific inputs'!$G31 * BD$22,
'Option-specific inputs'!$G$19="Total cost method", 'Option-specific inputs'!$G54 * BD$22
), 0), 0)</f>
        <v>0</v>
      </c>
      <c r="BE33" s="43" cm="1">
        <f t="array" ref="BE33">IFERROR(
IF(BE$14 - $G$14 + 1 = _xlfn.NUMBERVALUE(TRIM(_xlfn.TEXTAFTER($C33, " ", -1))),
_xlfn.IFS(
'Option-specific inputs'!$G$19="Percentage cost method", 'Option-specific inputs'!$G$27 * 'Option-specific inputs'!$G31 * BE$22,
'Option-specific inputs'!$G$19="Total cost method", 'Option-specific inputs'!$G54 * BE$22
), 0), 0)</f>
        <v>0</v>
      </c>
      <c r="BF33" s="43" cm="1">
        <f t="array" ref="BF33">IFERROR(
IF(BF$14 - $G$14 + 1 = _xlfn.NUMBERVALUE(TRIM(_xlfn.TEXTAFTER($C33, " ", -1))),
_xlfn.IFS(
'Option-specific inputs'!$G$19="Percentage cost method", 'Option-specific inputs'!$G$27 * 'Option-specific inputs'!$G31 * BF$22,
'Option-specific inputs'!$G$19="Total cost method", 'Option-specific inputs'!$G54 * BF$22
), 0), 0)</f>
        <v>0</v>
      </c>
      <c r="BG33" s="43" cm="1">
        <f t="array" ref="BG33">IFERROR(
IF(BG$14 - $G$14 + 1 = _xlfn.NUMBERVALUE(TRIM(_xlfn.TEXTAFTER($C33, " ", -1))),
_xlfn.IFS(
'Option-specific inputs'!$G$19="Percentage cost method", 'Option-specific inputs'!$G$27 * 'Option-specific inputs'!$G31 * BG$22,
'Option-specific inputs'!$G$19="Total cost method", 'Option-specific inputs'!$G54 * BG$22
), 0), 0)</f>
        <v>0</v>
      </c>
      <c r="BH33" s="43" cm="1">
        <f t="array" ref="BH33">IFERROR(
IF(BH$14 - $G$14 + 1 = _xlfn.NUMBERVALUE(TRIM(_xlfn.TEXTAFTER($C33, " ", -1))),
_xlfn.IFS(
'Option-specific inputs'!$G$19="Percentage cost method", 'Option-specific inputs'!$G$27 * 'Option-specific inputs'!$G31 * BH$22,
'Option-specific inputs'!$G$19="Total cost method", 'Option-specific inputs'!$G54 * BH$22
), 0), 0)</f>
        <v>0</v>
      </c>
      <c r="BI33" s="43" cm="1">
        <f t="array" ref="BI33">IFERROR(
IF(BI$14 - $G$14 + 1 = _xlfn.NUMBERVALUE(TRIM(_xlfn.TEXTAFTER($C33, " ", -1))),
_xlfn.IFS(
'Option-specific inputs'!$G$19="Percentage cost method", 'Option-specific inputs'!$G$27 * 'Option-specific inputs'!$G31 * BI$22,
'Option-specific inputs'!$G$19="Total cost method", 'Option-specific inputs'!$G54 * BI$22
), 0), 0)</f>
        <v>0</v>
      </c>
      <c r="BJ33" s="43" cm="1">
        <f t="array" ref="BJ33">IFERROR(
IF(BJ$14 - $G$14 + 1 = _xlfn.NUMBERVALUE(TRIM(_xlfn.TEXTAFTER($C33, " ", -1))),
_xlfn.IFS(
'Option-specific inputs'!$G$19="Percentage cost method", 'Option-specific inputs'!$G$27 * 'Option-specific inputs'!$G31 * BJ$22,
'Option-specific inputs'!$G$19="Total cost method", 'Option-specific inputs'!$G54 * BJ$22
), 0), 0)</f>
        <v>0</v>
      </c>
      <c r="BK33" s="43" cm="1">
        <f t="array" ref="BK33">IFERROR(
IF(BK$14 - $G$14 + 1 = _xlfn.NUMBERVALUE(TRIM(_xlfn.TEXTAFTER($C33, " ", -1))),
_xlfn.IFS(
'Option-specific inputs'!$G$19="Percentage cost method", 'Option-specific inputs'!$G$27 * 'Option-specific inputs'!$G31 * BK$22,
'Option-specific inputs'!$G$19="Total cost method", 'Option-specific inputs'!$G54 * BK$22
), 0), 0)</f>
        <v>0</v>
      </c>
      <c r="BL33" s="43" cm="1">
        <f t="array" ref="BL33">IFERROR(
IF(BL$14 - $G$14 + 1 = _xlfn.NUMBERVALUE(TRIM(_xlfn.TEXTAFTER($C33, " ", -1))),
_xlfn.IFS(
'Option-specific inputs'!$G$19="Percentage cost method", 'Option-specific inputs'!$G$27 * 'Option-specific inputs'!$G31 * BL$22,
'Option-specific inputs'!$G$19="Total cost method", 'Option-specific inputs'!$G54 * BL$22
), 0), 0)</f>
        <v>0</v>
      </c>
      <c r="BM33" s="43" cm="1">
        <f t="array" ref="BM33">IFERROR(
IF(BM$14 - $G$14 + 1 = _xlfn.NUMBERVALUE(TRIM(_xlfn.TEXTAFTER($C33, " ", -1))),
_xlfn.IFS(
'Option-specific inputs'!$G$19="Percentage cost method", 'Option-specific inputs'!$G$27 * 'Option-specific inputs'!$G31 * BM$22,
'Option-specific inputs'!$G$19="Total cost method", 'Option-specific inputs'!$G54 * BM$22
), 0), 0)</f>
        <v>0</v>
      </c>
      <c r="BN33" s="43" cm="1">
        <f t="array" ref="BN33">IFERROR(
IF(BN$14 - $G$14 + 1 = _xlfn.NUMBERVALUE(TRIM(_xlfn.TEXTAFTER($C33, " ", -1))),
_xlfn.IFS(
'Option-specific inputs'!$G$19="Percentage cost method", 'Option-specific inputs'!$G$27 * 'Option-specific inputs'!$G31 * BN$22,
'Option-specific inputs'!$G$19="Total cost method", 'Option-specific inputs'!$G54 * BN$22
), 0), 0)</f>
        <v>0</v>
      </c>
      <c r="BO33" s="43" cm="1">
        <f t="array" ref="BO33">IFERROR(
IF(BO$14 - $G$14 + 1 = _xlfn.NUMBERVALUE(TRIM(_xlfn.TEXTAFTER($C33, " ", -1))),
_xlfn.IFS(
'Option-specific inputs'!$G$19="Percentage cost method", 'Option-specific inputs'!$G$27 * 'Option-specific inputs'!$G31 * BO$22,
'Option-specific inputs'!$G$19="Total cost method", 'Option-specific inputs'!$G54 * BO$22
), 0), 0)</f>
        <v>0</v>
      </c>
      <c r="BP33" s="43" cm="1">
        <f t="array" ref="BP33">IFERROR(
IF(BP$14 - $G$14 + 1 = _xlfn.NUMBERVALUE(TRIM(_xlfn.TEXTAFTER($C33, " ", -1))),
_xlfn.IFS(
'Option-specific inputs'!$G$19="Percentage cost method", 'Option-specific inputs'!$G$27 * 'Option-specific inputs'!$G31 * BP$22,
'Option-specific inputs'!$G$19="Total cost method", 'Option-specific inputs'!$G54 * BP$22
), 0), 0)</f>
        <v>0</v>
      </c>
      <c r="BQ33" s="43" cm="1">
        <f t="array" ref="BQ33">IFERROR(
IF(BQ$14 - $G$14 + 1 = _xlfn.NUMBERVALUE(TRIM(_xlfn.TEXTAFTER($C33, " ", -1))),
_xlfn.IFS(
'Option-specific inputs'!$G$19="Percentage cost method", 'Option-specific inputs'!$G$27 * 'Option-specific inputs'!$G31 * BQ$22,
'Option-specific inputs'!$G$19="Total cost method", 'Option-specific inputs'!$G54 * BQ$22
), 0), 0)</f>
        <v>0</v>
      </c>
      <c r="BR33" s="43" cm="1">
        <f t="array" ref="BR33">IFERROR(
IF(BR$14 - $G$14 + 1 = _xlfn.NUMBERVALUE(TRIM(_xlfn.TEXTAFTER($C33, " ", -1))),
_xlfn.IFS(
'Option-specific inputs'!$G$19="Percentage cost method", 'Option-specific inputs'!$G$27 * 'Option-specific inputs'!$G31 * BR$22,
'Option-specific inputs'!$G$19="Total cost method", 'Option-specific inputs'!$G54 * BR$22
), 0), 0)</f>
        <v>0</v>
      </c>
      <c r="BS33" s="43" cm="1">
        <f t="array" ref="BS33">IFERROR(
IF(BS$14 - $G$14 + 1 = _xlfn.NUMBERVALUE(TRIM(_xlfn.TEXTAFTER($C33, " ", -1))),
_xlfn.IFS(
'Option-specific inputs'!$G$19="Percentage cost method", 'Option-specific inputs'!$G$27 * 'Option-specific inputs'!$G31 * BS$22,
'Option-specific inputs'!$G$19="Total cost method", 'Option-specific inputs'!$G54 * BS$22
), 0), 0)</f>
        <v>0</v>
      </c>
      <c r="BT33" s="43" cm="1">
        <f t="array" ref="BT33">IFERROR(
IF(BT$14 - $G$14 + 1 = _xlfn.NUMBERVALUE(TRIM(_xlfn.TEXTAFTER($C33, " ", -1))),
_xlfn.IFS(
'Option-specific inputs'!$G$19="Percentage cost method", 'Option-specific inputs'!$G$27 * 'Option-specific inputs'!$G31 * BT$22,
'Option-specific inputs'!$G$19="Total cost method", 'Option-specific inputs'!$G54 * BT$22
), 0), 0)</f>
        <v>0</v>
      </c>
      <c r="BU33" s="43" cm="1">
        <f t="array" ref="BU33">IFERROR(
IF(BU$14 - $G$14 + 1 = _xlfn.NUMBERVALUE(TRIM(_xlfn.TEXTAFTER($C33, " ", -1))),
_xlfn.IFS(
'Option-specific inputs'!$G$19="Percentage cost method", 'Option-specific inputs'!$G$27 * 'Option-specific inputs'!$G31 * BU$22,
'Option-specific inputs'!$G$19="Total cost method", 'Option-specific inputs'!$G54 * BU$22
), 0), 0)</f>
        <v>0</v>
      </c>
      <c r="BV33" s="43" cm="1">
        <f t="array" ref="BV33">IFERROR(
IF(BV$14 - $G$14 + 1 = _xlfn.NUMBERVALUE(TRIM(_xlfn.TEXTAFTER($C33, " ", -1))),
_xlfn.IFS(
'Option-specific inputs'!$G$19="Percentage cost method", 'Option-specific inputs'!$G$27 * 'Option-specific inputs'!$G31 * BV$22,
'Option-specific inputs'!$G$19="Total cost method", 'Option-specific inputs'!$G54 * BV$22
), 0), 0)</f>
        <v>0</v>
      </c>
      <c r="BW33" s="43" cm="1">
        <f t="array" ref="BW33">IFERROR(
IF(BW$14 - $G$14 + 1 = _xlfn.NUMBERVALUE(TRIM(_xlfn.TEXTAFTER($C33, " ", -1))),
_xlfn.IFS(
'Option-specific inputs'!$G$19="Percentage cost method", 'Option-specific inputs'!$G$27 * 'Option-specific inputs'!$G31 * BW$22,
'Option-specific inputs'!$G$19="Total cost method", 'Option-specific inputs'!$G54 * BW$22
), 0), 0)</f>
        <v>0</v>
      </c>
      <c r="BX33" s="43" cm="1">
        <f t="array" ref="BX33">IFERROR(
IF(BX$14 - $G$14 + 1 = _xlfn.NUMBERVALUE(TRIM(_xlfn.TEXTAFTER($C33, " ", -1))),
_xlfn.IFS(
'Option-specific inputs'!$G$19="Percentage cost method", 'Option-specific inputs'!$G$27 * 'Option-specific inputs'!$G31 * BX$22,
'Option-specific inputs'!$G$19="Total cost method", 'Option-specific inputs'!$G54 * BX$22
), 0), 0)</f>
        <v>0</v>
      </c>
      <c r="BY33" s="43" cm="1">
        <f t="array" ref="BY33">IFERROR(
IF(BY$14 - $G$14 + 1 = _xlfn.NUMBERVALUE(TRIM(_xlfn.TEXTAFTER($C33, " ", -1))),
_xlfn.IFS(
'Option-specific inputs'!$G$19="Percentage cost method", 'Option-specific inputs'!$G$27 * 'Option-specific inputs'!$G31 * BY$22,
'Option-specific inputs'!$G$19="Total cost method", 'Option-specific inputs'!$G54 * BY$22
), 0), 0)</f>
        <v>0</v>
      </c>
      <c r="BZ33" s="43" cm="1">
        <f t="array" ref="BZ33">IFERROR(
IF(BZ$14 - $G$14 + 1 = _xlfn.NUMBERVALUE(TRIM(_xlfn.TEXTAFTER($C33, " ", -1))),
_xlfn.IFS(
'Option-specific inputs'!$G$19="Percentage cost method", 'Option-specific inputs'!$G$27 * 'Option-specific inputs'!$G31 * BZ$22,
'Option-specific inputs'!$G$19="Total cost method", 'Option-specific inputs'!$G54 * BZ$22
), 0), 0)</f>
        <v>0</v>
      </c>
      <c r="CA33" s="43" cm="1">
        <f t="array" ref="CA33">IFERROR(
IF(CA$14 - $G$14 + 1 = _xlfn.NUMBERVALUE(TRIM(_xlfn.TEXTAFTER($C33, " ", -1))),
_xlfn.IFS(
'Option-specific inputs'!$G$19="Percentage cost method", 'Option-specific inputs'!$G$27 * 'Option-specific inputs'!$G31 * CA$22,
'Option-specific inputs'!$G$19="Total cost method", 'Option-specific inputs'!$G54 * CA$22
), 0), 0)</f>
        <v>0</v>
      </c>
      <c r="CB33" s="43" cm="1">
        <f t="array" ref="CB33">IFERROR(
IF(CB$14 - $G$14 + 1 = _xlfn.NUMBERVALUE(TRIM(_xlfn.TEXTAFTER($C33, " ", -1))),
_xlfn.IFS(
'Option-specific inputs'!$G$19="Percentage cost method", 'Option-specific inputs'!$G$27 * 'Option-specific inputs'!$G31 * CB$22,
'Option-specific inputs'!$G$19="Total cost method", 'Option-specific inputs'!$G54 * CB$22
), 0), 0)</f>
        <v>0</v>
      </c>
      <c r="CC33" s="43" cm="1">
        <f t="array" ref="CC33">IFERROR(
IF(CC$14 - $G$14 + 1 = _xlfn.NUMBERVALUE(TRIM(_xlfn.TEXTAFTER($C33, " ", -1))),
_xlfn.IFS(
'Option-specific inputs'!$G$19="Percentage cost method", 'Option-specific inputs'!$G$27 * 'Option-specific inputs'!$G31 * CC$22,
'Option-specific inputs'!$G$19="Total cost method", 'Option-specific inputs'!$G54 * CC$22
), 0), 0)</f>
        <v>0</v>
      </c>
      <c r="CD33" s="43" cm="1">
        <f t="array" ref="CD33">IFERROR(
IF(CD$14 - $G$14 + 1 = _xlfn.NUMBERVALUE(TRIM(_xlfn.TEXTAFTER($C33, " ", -1))),
_xlfn.IFS(
'Option-specific inputs'!$G$19="Percentage cost method", 'Option-specific inputs'!$G$27 * 'Option-specific inputs'!$G31 * CD$22,
'Option-specific inputs'!$G$19="Total cost method", 'Option-specific inputs'!$G54 * CD$22
), 0), 0)</f>
        <v>0</v>
      </c>
      <c r="CE33" s="43" cm="1">
        <f t="array" ref="CE33">IFERROR(
IF(CE$14 - $G$14 + 1 = _xlfn.NUMBERVALUE(TRIM(_xlfn.TEXTAFTER($C33, " ", -1))),
_xlfn.IFS(
'Option-specific inputs'!$G$19="Percentage cost method", 'Option-specific inputs'!$G$27 * 'Option-specific inputs'!$G31 * CE$22,
'Option-specific inputs'!$G$19="Total cost method", 'Option-specific inputs'!$G54 * CE$22
), 0), 0)</f>
        <v>0</v>
      </c>
      <c r="CF33" s="43" cm="1">
        <f t="array" ref="CF33">IFERROR(
IF(CF$14 - $G$14 + 1 = _xlfn.NUMBERVALUE(TRIM(_xlfn.TEXTAFTER($C33, " ", -1))),
_xlfn.IFS(
'Option-specific inputs'!$G$19="Percentage cost method", 'Option-specific inputs'!$G$27 * 'Option-specific inputs'!$G31 * CF$22,
'Option-specific inputs'!$G$19="Total cost method", 'Option-specific inputs'!$G54 * CF$22
), 0), 0)</f>
        <v>0</v>
      </c>
      <c r="CG33" s="43" cm="1">
        <f t="array" ref="CG33">IFERROR(
IF(CG$14 - $G$14 + 1 = _xlfn.NUMBERVALUE(TRIM(_xlfn.TEXTAFTER($C33, " ", -1))),
_xlfn.IFS(
'Option-specific inputs'!$G$19="Percentage cost method", 'Option-specific inputs'!$G$27 * 'Option-specific inputs'!$G31 * CG$22,
'Option-specific inputs'!$G$19="Total cost method", 'Option-specific inputs'!$G54 * CG$22
), 0), 0)</f>
        <v>0</v>
      </c>
      <c r="CH33" s="43" cm="1">
        <f t="array" ref="CH33">IFERROR(
IF(CH$14 - $G$14 + 1 = _xlfn.NUMBERVALUE(TRIM(_xlfn.TEXTAFTER($C33, " ", -1))),
_xlfn.IFS(
'Option-specific inputs'!$G$19="Percentage cost method", 'Option-specific inputs'!$G$27 * 'Option-specific inputs'!$G31 * CH$22,
'Option-specific inputs'!$G$19="Total cost method", 'Option-specific inputs'!$G54 * CH$22
), 0), 0)</f>
        <v>0</v>
      </c>
      <c r="CI33" s="43" cm="1">
        <f t="array" ref="CI33">IFERROR(
IF(CI$14 - $G$14 + 1 = _xlfn.NUMBERVALUE(TRIM(_xlfn.TEXTAFTER($C33, " ", -1))),
_xlfn.IFS(
'Option-specific inputs'!$G$19="Percentage cost method", 'Option-specific inputs'!$G$27 * 'Option-specific inputs'!$G31 * CI$22,
'Option-specific inputs'!$G$19="Total cost method", 'Option-specific inputs'!$G54 * CI$22
), 0), 0)</f>
        <v>0</v>
      </c>
      <c r="CJ33" s="43" cm="1">
        <f t="array" ref="CJ33">IFERROR(
IF(CJ$14 - $G$14 + 1 = _xlfn.NUMBERVALUE(TRIM(_xlfn.TEXTAFTER($C33, " ", -1))),
_xlfn.IFS(
'Option-specific inputs'!$G$19="Percentage cost method", 'Option-specific inputs'!$G$27 * 'Option-specific inputs'!$G31 * CJ$22,
'Option-specific inputs'!$G$19="Total cost method", 'Option-specific inputs'!$G54 * CJ$22
), 0), 0)</f>
        <v>0</v>
      </c>
      <c r="CK33" s="43" cm="1">
        <f t="array" ref="CK33">IFERROR(
IF(CK$14 - $G$14 + 1 = _xlfn.NUMBERVALUE(TRIM(_xlfn.TEXTAFTER($C33, " ", -1))),
_xlfn.IFS(
'Option-specific inputs'!$G$19="Percentage cost method", 'Option-specific inputs'!$G$27 * 'Option-specific inputs'!$G31 * CK$22,
'Option-specific inputs'!$G$19="Total cost method", 'Option-specific inputs'!$G54 * CK$22
), 0), 0)</f>
        <v>0</v>
      </c>
      <c r="CL33" s="43" cm="1">
        <f t="array" ref="CL33">IFERROR(
IF(CL$14 - $G$14 + 1 = _xlfn.NUMBERVALUE(TRIM(_xlfn.TEXTAFTER($C33, " ", -1))),
_xlfn.IFS(
'Option-specific inputs'!$G$19="Percentage cost method", 'Option-specific inputs'!$G$27 * 'Option-specific inputs'!$G31 * CL$22,
'Option-specific inputs'!$G$19="Total cost method", 'Option-specific inputs'!$G54 * CL$22
), 0), 0)</f>
        <v>0</v>
      </c>
      <c r="CM33" s="43" cm="1">
        <f t="array" ref="CM33">IFERROR(
IF(CM$14 - $G$14 + 1 = _xlfn.NUMBERVALUE(TRIM(_xlfn.TEXTAFTER($C33, " ", -1))),
_xlfn.IFS(
'Option-specific inputs'!$G$19="Percentage cost method", 'Option-specific inputs'!$G$27 * 'Option-specific inputs'!$G31 * CM$22,
'Option-specific inputs'!$G$19="Total cost method", 'Option-specific inputs'!$G54 * CM$22
), 0), 0)</f>
        <v>0</v>
      </c>
      <c r="CN33" s="43" cm="1">
        <f t="array" ref="CN33">IFERROR(
IF(CN$14 - $G$14 + 1 = _xlfn.NUMBERVALUE(TRIM(_xlfn.TEXTAFTER($C33, " ", -1))),
_xlfn.IFS(
'Option-specific inputs'!$G$19="Percentage cost method", 'Option-specific inputs'!$G$27 * 'Option-specific inputs'!$G31 * CN$22,
'Option-specific inputs'!$G$19="Total cost method", 'Option-specific inputs'!$G54 * CN$22
), 0), 0)</f>
        <v>0</v>
      </c>
      <c r="CO33" s="43" cm="1">
        <f t="array" ref="CO33">IFERROR(
IF(CO$14 - $G$14 + 1 = _xlfn.NUMBERVALUE(TRIM(_xlfn.TEXTAFTER($C33, " ", -1))),
_xlfn.IFS(
'Option-specific inputs'!$G$19="Percentage cost method", 'Option-specific inputs'!$G$27 * 'Option-specific inputs'!$G31 * CO$22,
'Option-specific inputs'!$G$19="Total cost method", 'Option-specific inputs'!$G54 * CO$22
), 0), 0)</f>
        <v>0</v>
      </c>
      <c r="CP33" s="43" cm="1">
        <f t="array" ref="CP33">IFERROR(
IF(CP$14 - $G$14 + 1 = _xlfn.NUMBERVALUE(TRIM(_xlfn.TEXTAFTER($C33, " ", -1))),
_xlfn.IFS(
'Option-specific inputs'!$G$19="Percentage cost method", 'Option-specific inputs'!$G$27 * 'Option-specific inputs'!$G31 * CP$22,
'Option-specific inputs'!$G$19="Total cost method", 'Option-specific inputs'!$G54 * CP$22
), 0), 0)</f>
        <v>0</v>
      </c>
      <c r="CQ33" s="43" cm="1">
        <f t="array" ref="CQ33">IFERROR(
IF(CQ$14 - $G$14 + 1 = _xlfn.NUMBERVALUE(TRIM(_xlfn.TEXTAFTER($C33, " ", -1))),
_xlfn.IFS(
'Option-specific inputs'!$G$19="Percentage cost method", 'Option-specific inputs'!$G$27 * 'Option-specific inputs'!$G31 * CQ$22,
'Option-specific inputs'!$G$19="Total cost method", 'Option-specific inputs'!$G54 * CQ$22
), 0), 0)</f>
        <v>0</v>
      </c>
      <c r="CR33" s="43" cm="1">
        <f t="array" ref="CR33">IFERROR(
IF(CR$14 - $G$14 + 1 = _xlfn.NUMBERVALUE(TRIM(_xlfn.TEXTAFTER($C33, " ", -1))),
_xlfn.IFS(
'Option-specific inputs'!$G$19="Percentage cost method", 'Option-specific inputs'!$G$27 * 'Option-specific inputs'!$G31 * CR$22,
'Option-specific inputs'!$G$19="Total cost method", 'Option-specific inputs'!$G54 * CR$22
), 0), 0)</f>
        <v>0</v>
      </c>
      <c r="CS33" s="43" cm="1">
        <f t="array" ref="CS33">IFERROR(
IF(CS$14 - $G$14 + 1 = _xlfn.NUMBERVALUE(TRIM(_xlfn.TEXTAFTER($C33, " ", -1))),
_xlfn.IFS(
'Option-specific inputs'!$G$19="Percentage cost method", 'Option-specific inputs'!$G$27 * 'Option-specific inputs'!$G31 * CS$22,
'Option-specific inputs'!$G$19="Total cost method", 'Option-specific inputs'!$G54 * CS$22
), 0), 0)</f>
        <v>0</v>
      </c>
      <c r="CT33" s="43" cm="1">
        <f t="array" ref="CT33">IFERROR(
IF(CT$14 - $G$14 + 1 = _xlfn.NUMBERVALUE(TRIM(_xlfn.TEXTAFTER($C33, " ", -1))),
_xlfn.IFS(
'Option-specific inputs'!$G$19="Percentage cost method", 'Option-specific inputs'!$G$27 * 'Option-specific inputs'!$G31 * CT$22,
'Option-specific inputs'!$G$19="Total cost method", 'Option-specific inputs'!$G54 * CT$22
), 0), 0)</f>
        <v>0</v>
      </c>
      <c r="CU33" s="43" cm="1">
        <f t="array" ref="CU33">IFERROR(
IF(CU$14 - $G$14 + 1 = _xlfn.NUMBERVALUE(TRIM(_xlfn.TEXTAFTER($C33, " ", -1))),
_xlfn.IFS(
'Option-specific inputs'!$G$19="Percentage cost method", 'Option-specific inputs'!$G$27 * 'Option-specific inputs'!$G31 * CU$22,
'Option-specific inputs'!$G$19="Total cost method", 'Option-specific inputs'!$G54 * CU$22
), 0), 0)</f>
        <v>0</v>
      </c>
      <c r="CV33" s="43" cm="1">
        <f t="array" ref="CV33">IFERROR(
IF(CV$14 - $G$14 + 1 = _xlfn.NUMBERVALUE(TRIM(_xlfn.TEXTAFTER($C33, " ", -1))),
_xlfn.IFS(
'Option-specific inputs'!$G$19="Percentage cost method", 'Option-specific inputs'!$G$27 * 'Option-specific inputs'!$G31 * CV$22,
'Option-specific inputs'!$G$19="Total cost method", 'Option-specific inputs'!$G54 * CV$22
), 0), 0)</f>
        <v>0</v>
      </c>
      <c r="CW33" s="43" cm="1">
        <f t="array" ref="CW33">IFERROR(
IF(CW$14 - $G$14 + 1 = _xlfn.NUMBERVALUE(TRIM(_xlfn.TEXTAFTER($C33, " ", -1))),
_xlfn.IFS(
'Option-specific inputs'!$G$19="Percentage cost method", 'Option-specific inputs'!$G$27 * 'Option-specific inputs'!$G31 * CW$22,
'Option-specific inputs'!$G$19="Total cost method", 'Option-specific inputs'!$G54 * CW$22
), 0), 0)</f>
        <v>0</v>
      </c>
      <c r="CX33" s="43" cm="1">
        <f t="array" ref="CX33">IFERROR(
IF(CX$14 - $G$14 + 1 = _xlfn.NUMBERVALUE(TRIM(_xlfn.TEXTAFTER($C33, " ", -1))),
_xlfn.IFS(
'Option-specific inputs'!$G$19="Percentage cost method", 'Option-specific inputs'!$G$27 * 'Option-specific inputs'!$G31 * CX$22,
'Option-specific inputs'!$G$19="Total cost method", 'Option-specific inputs'!$G54 * CX$22
), 0), 0)</f>
        <v>0</v>
      </c>
      <c r="CY33" s="43" cm="1">
        <f t="array" ref="CY33">IFERROR(
IF(CY$14 - $G$14 + 1 = _xlfn.NUMBERVALUE(TRIM(_xlfn.TEXTAFTER($C33, " ", -1))),
_xlfn.IFS(
'Option-specific inputs'!$G$19="Percentage cost method", 'Option-specific inputs'!$G$27 * 'Option-specific inputs'!$G31 * CY$22,
'Option-specific inputs'!$G$19="Total cost method", 'Option-specific inputs'!$G54 * CY$22
), 0), 0)</f>
        <v>0</v>
      </c>
      <c r="CZ33" s="43" cm="1">
        <f t="array" ref="CZ33">IFERROR(
IF(CZ$14 - $G$14 + 1 = _xlfn.NUMBERVALUE(TRIM(_xlfn.TEXTAFTER($C33, " ", -1))),
_xlfn.IFS(
'Option-specific inputs'!$G$19="Percentage cost method", 'Option-specific inputs'!$G$27 * 'Option-specific inputs'!$G31 * CZ$22,
'Option-specific inputs'!$G$19="Total cost method", 'Option-specific inputs'!$G54 * CZ$22
), 0), 0)</f>
        <v>0</v>
      </c>
      <c r="DA33" s="43" cm="1">
        <f t="array" ref="DA33">IFERROR(
IF(DA$14 - $G$14 + 1 = _xlfn.NUMBERVALUE(TRIM(_xlfn.TEXTAFTER($C33, " ", -1))),
_xlfn.IFS(
'Option-specific inputs'!$G$19="Percentage cost method", 'Option-specific inputs'!$G$27 * 'Option-specific inputs'!$G31 * DA$22,
'Option-specific inputs'!$G$19="Total cost method", 'Option-specific inputs'!$G54 * DA$22
), 0), 0)</f>
        <v>0</v>
      </c>
      <c r="DB33" s="43" cm="1">
        <f t="array" ref="DB33">IFERROR(
IF(DB$14 - $G$14 + 1 = _xlfn.NUMBERVALUE(TRIM(_xlfn.TEXTAFTER($C33, " ", -1))),
_xlfn.IFS(
'Option-specific inputs'!$G$19="Percentage cost method", 'Option-specific inputs'!$G$27 * 'Option-specific inputs'!$G31 * DB$22,
'Option-specific inputs'!$G$19="Total cost method", 'Option-specific inputs'!$G54 * DB$22
), 0), 0)</f>
        <v>0</v>
      </c>
      <c r="DC33" s="25"/>
      <c r="DD33"/>
      <c r="DE33"/>
    </row>
    <row r="34" spans="1:109" s="61" customFormat="1" ht="22.5" customHeight="1">
      <c r="A34" s="25"/>
      <c r="B34" s="163"/>
      <c r="C34" s="163" t="s">
        <v>126</v>
      </c>
      <c r="D34" s="77" t="s">
        <v>66</v>
      </c>
      <c r="E34" s="37"/>
      <c r="F34" s="42"/>
      <c r="G34" s="43" cm="1">
        <f t="array" ref="G34">IFERROR(
IF(G$14 - $G$14 + 1 = _xlfn.NUMBERVALUE(TRIM(_xlfn.TEXTAFTER($C34, " ", -1))),
_xlfn.IFS(
'Option-specific inputs'!$G$19="Percentage cost method", 'Option-specific inputs'!$G$27 * 'Option-specific inputs'!$G32 * G$22,
'Option-specific inputs'!$G$19="Total cost method", 'Option-specific inputs'!$G55 * G$22
), 0), 0)</f>
        <v>0</v>
      </c>
      <c r="H34" s="43" cm="1">
        <f t="array" ref="H34">IFERROR(
IF(H$14 - $G$14 + 1 = _xlfn.NUMBERVALUE(TRIM(_xlfn.TEXTAFTER($C34, " ", -1))),
_xlfn.IFS(
'Option-specific inputs'!$G$19="Percentage cost method", 'Option-specific inputs'!$G$27 * 'Option-specific inputs'!$G32 * H$22,
'Option-specific inputs'!$G$19="Total cost method", 'Option-specific inputs'!$G55 * H$22
), 0), 0)</f>
        <v>0</v>
      </c>
      <c r="I34" s="43" cm="1">
        <f t="array" ref="I34">IFERROR(
IF(I$14 - $G$14 + 1 = _xlfn.NUMBERVALUE(TRIM(_xlfn.TEXTAFTER($C34, " ", -1))),
_xlfn.IFS(
'Option-specific inputs'!$G$19="Percentage cost method", 'Option-specific inputs'!$G$27 * 'Option-specific inputs'!$G32 * I$22,
'Option-specific inputs'!$G$19="Total cost method", 'Option-specific inputs'!$G55 * I$22
), 0), 0)</f>
        <v>0</v>
      </c>
      <c r="J34" s="43" cm="1">
        <f t="array" ref="J34">IFERROR(
IF(J$14 - $G$14 + 1 = _xlfn.NUMBERVALUE(TRIM(_xlfn.TEXTAFTER($C34, " ", -1))),
_xlfn.IFS(
'Option-specific inputs'!$G$19="Percentage cost method", 'Option-specific inputs'!$G$27 * 'Option-specific inputs'!$G32 * J$22,
'Option-specific inputs'!$G$19="Total cost method", 'Option-specific inputs'!$G55 * J$22
), 0), 0)</f>
        <v>0</v>
      </c>
      <c r="K34" s="43" cm="1">
        <f t="array" ref="K34">IFERROR(
IF(K$14 - $G$14 + 1 = _xlfn.NUMBERVALUE(TRIM(_xlfn.TEXTAFTER($C34, " ", -1))),
_xlfn.IFS(
'Option-specific inputs'!$G$19="Percentage cost method", 'Option-specific inputs'!$G$27 * 'Option-specific inputs'!$G32 * K$22,
'Option-specific inputs'!$G$19="Total cost method", 'Option-specific inputs'!$G55 * K$22
), 0), 0)</f>
        <v>0</v>
      </c>
      <c r="L34" s="43" cm="1">
        <f t="array" ref="L34">IFERROR(
IF(L$14 - $G$14 + 1 = _xlfn.NUMBERVALUE(TRIM(_xlfn.TEXTAFTER($C34, " ", -1))),
_xlfn.IFS(
'Option-specific inputs'!$G$19="Percentage cost method", 'Option-specific inputs'!$G$27 * 'Option-specific inputs'!$G32 * L$22,
'Option-specific inputs'!$G$19="Total cost method", 'Option-specific inputs'!$G55 * L$22
), 0), 0)</f>
        <v>0</v>
      </c>
      <c r="M34" s="43" cm="1">
        <f t="array" ref="M34">IFERROR(
IF(M$14 - $G$14 + 1 = _xlfn.NUMBERVALUE(TRIM(_xlfn.TEXTAFTER($C34, " ", -1))),
_xlfn.IFS(
'Option-specific inputs'!$G$19="Percentage cost method", 'Option-specific inputs'!$G$27 * 'Option-specific inputs'!$G32 * M$22,
'Option-specific inputs'!$G$19="Total cost method", 'Option-specific inputs'!$G55 * M$22
), 0), 0)</f>
        <v>0</v>
      </c>
      <c r="N34" s="43" cm="1">
        <f t="array" ref="N34">IFERROR(
IF(N$14 - $G$14 + 1 = _xlfn.NUMBERVALUE(TRIM(_xlfn.TEXTAFTER($C34, " ", -1))),
_xlfn.IFS(
'Option-specific inputs'!$G$19="Percentage cost method", 'Option-specific inputs'!$G$27 * 'Option-specific inputs'!$G32 * N$22,
'Option-specific inputs'!$G$19="Total cost method", 'Option-specific inputs'!$G55 * N$22
), 0), 0)</f>
        <v>0</v>
      </c>
      <c r="O34" s="43" cm="1">
        <f t="array" ref="O34">IFERROR(
IF(O$14 - $G$14 + 1 = _xlfn.NUMBERVALUE(TRIM(_xlfn.TEXTAFTER($C34, " ", -1))),
_xlfn.IFS(
'Option-specific inputs'!$G$19="Percentage cost method", 'Option-specific inputs'!$G$27 * 'Option-specific inputs'!$G32 * O$22,
'Option-specific inputs'!$G$19="Total cost method", 'Option-specific inputs'!$G55 * O$22
), 0), 0)</f>
        <v>0</v>
      </c>
      <c r="P34" s="43" cm="1">
        <f t="array" ref="P34">IFERROR(
IF(P$14 - $G$14 + 1 = _xlfn.NUMBERVALUE(TRIM(_xlfn.TEXTAFTER($C34, " ", -1))),
_xlfn.IFS(
'Option-specific inputs'!$G$19="Percentage cost method", 'Option-specific inputs'!$G$27 * 'Option-specific inputs'!$G32 * P$22,
'Option-specific inputs'!$G$19="Total cost method", 'Option-specific inputs'!$G55 * P$22
), 0), 0)</f>
        <v>0</v>
      </c>
      <c r="Q34" s="43" cm="1">
        <f t="array" ref="Q34">IFERROR(
IF(Q$14 - $G$14 + 1 = _xlfn.NUMBERVALUE(TRIM(_xlfn.TEXTAFTER($C34, " ", -1))),
_xlfn.IFS(
'Option-specific inputs'!$G$19="Percentage cost method", 'Option-specific inputs'!$G$27 * 'Option-specific inputs'!$G32 * Q$22,
'Option-specific inputs'!$G$19="Total cost method", 'Option-specific inputs'!$G55 * Q$22
), 0), 0)</f>
        <v>0</v>
      </c>
      <c r="R34" s="43" cm="1">
        <f t="array" ref="R34">IFERROR(
IF(R$14 - $G$14 + 1 = _xlfn.NUMBERVALUE(TRIM(_xlfn.TEXTAFTER($C34, " ", -1))),
_xlfn.IFS(
'Option-specific inputs'!$G$19="Percentage cost method", 'Option-specific inputs'!$G$27 * 'Option-specific inputs'!$G32 * R$22,
'Option-specific inputs'!$G$19="Total cost method", 'Option-specific inputs'!$G55 * R$22
), 0), 0)</f>
        <v>0</v>
      </c>
      <c r="S34" s="43" cm="1">
        <f t="array" ref="S34">IFERROR(
IF(S$14 - $G$14 + 1 = _xlfn.NUMBERVALUE(TRIM(_xlfn.TEXTAFTER($C34, " ", -1))),
_xlfn.IFS(
'Option-specific inputs'!$G$19="Percentage cost method", 'Option-specific inputs'!$G$27 * 'Option-specific inputs'!$G32 * S$22,
'Option-specific inputs'!$G$19="Total cost method", 'Option-specific inputs'!$G55 * S$22
), 0), 0)</f>
        <v>0</v>
      </c>
      <c r="T34" s="43" cm="1">
        <f t="array" ref="T34">IFERROR(
IF(T$14 - $G$14 + 1 = _xlfn.NUMBERVALUE(TRIM(_xlfn.TEXTAFTER($C34, " ", -1))),
_xlfn.IFS(
'Option-specific inputs'!$G$19="Percentage cost method", 'Option-specific inputs'!$G$27 * 'Option-specific inputs'!$G32 * T$22,
'Option-specific inputs'!$G$19="Total cost method", 'Option-specific inputs'!$G55 * T$22
), 0), 0)</f>
        <v>0</v>
      </c>
      <c r="U34" s="43" cm="1">
        <f t="array" ref="U34">IFERROR(
IF(U$14 - $G$14 + 1 = _xlfn.NUMBERVALUE(TRIM(_xlfn.TEXTAFTER($C34, " ", -1))),
_xlfn.IFS(
'Option-specific inputs'!$G$19="Percentage cost method", 'Option-specific inputs'!$G$27 * 'Option-specific inputs'!$G32 * U$22,
'Option-specific inputs'!$G$19="Total cost method", 'Option-specific inputs'!$G55 * U$22
), 0), 0)</f>
        <v>0</v>
      </c>
      <c r="V34" s="43" cm="1">
        <f t="array" ref="V34">IFERROR(
IF(V$14 - $G$14 + 1 = _xlfn.NUMBERVALUE(TRIM(_xlfn.TEXTAFTER($C34, " ", -1))),
_xlfn.IFS(
'Option-specific inputs'!$G$19="Percentage cost method", 'Option-specific inputs'!$G$27 * 'Option-specific inputs'!$G32 * V$22,
'Option-specific inputs'!$G$19="Total cost method", 'Option-specific inputs'!$G55 * V$22
), 0), 0)</f>
        <v>0</v>
      </c>
      <c r="W34" s="43" cm="1">
        <f t="array" ref="W34">IFERROR(
IF(W$14 - $G$14 + 1 = _xlfn.NUMBERVALUE(TRIM(_xlfn.TEXTAFTER($C34, " ", -1))),
_xlfn.IFS(
'Option-specific inputs'!$G$19="Percentage cost method", 'Option-specific inputs'!$G$27 * 'Option-specific inputs'!$G32 * W$22,
'Option-specific inputs'!$G$19="Total cost method", 'Option-specific inputs'!$G55 * W$22
), 0), 0)</f>
        <v>0</v>
      </c>
      <c r="X34" s="43" cm="1">
        <f t="array" ref="X34">IFERROR(
IF(X$14 - $G$14 + 1 = _xlfn.NUMBERVALUE(TRIM(_xlfn.TEXTAFTER($C34, " ", -1))),
_xlfn.IFS(
'Option-specific inputs'!$G$19="Percentage cost method", 'Option-specific inputs'!$G$27 * 'Option-specific inputs'!$G32 * X$22,
'Option-specific inputs'!$G$19="Total cost method", 'Option-specific inputs'!$G55 * X$22
), 0), 0)</f>
        <v>0</v>
      </c>
      <c r="Y34" s="43" cm="1">
        <f t="array" ref="Y34">IFERROR(
IF(Y$14 - $G$14 + 1 = _xlfn.NUMBERVALUE(TRIM(_xlfn.TEXTAFTER($C34, " ", -1))),
_xlfn.IFS(
'Option-specific inputs'!$G$19="Percentage cost method", 'Option-specific inputs'!$G$27 * 'Option-specific inputs'!$G32 * Y$22,
'Option-specific inputs'!$G$19="Total cost method", 'Option-specific inputs'!$G55 * Y$22
), 0), 0)</f>
        <v>0</v>
      </c>
      <c r="Z34" s="43" cm="1">
        <f t="array" ref="Z34">IFERROR(
IF(Z$14 - $G$14 + 1 = _xlfn.NUMBERVALUE(TRIM(_xlfn.TEXTAFTER($C34, " ", -1))),
_xlfn.IFS(
'Option-specific inputs'!$G$19="Percentage cost method", 'Option-specific inputs'!$G$27 * 'Option-specific inputs'!$G32 * Z$22,
'Option-specific inputs'!$G$19="Total cost method", 'Option-specific inputs'!$G55 * Z$22
), 0), 0)</f>
        <v>0</v>
      </c>
      <c r="AA34" s="43" cm="1">
        <f t="array" ref="AA34">IFERROR(
IF(AA$14 - $G$14 + 1 = _xlfn.NUMBERVALUE(TRIM(_xlfn.TEXTAFTER($C34, " ", -1))),
_xlfn.IFS(
'Option-specific inputs'!$G$19="Percentage cost method", 'Option-specific inputs'!$G$27 * 'Option-specific inputs'!$G32 * AA$22,
'Option-specific inputs'!$G$19="Total cost method", 'Option-specific inputs'!$G55 * AA$22
), 0), 0)</f>
        <v>0</v>
      </c>
      <c r="AB34" s="43" cm="1">
        <f t="array" ref="AB34">IFERROR(
IF(AB$14 - $G$14 + 1 = _xlfn.NUMBERVALUE(TRIM(_xlfn.TEXTAFTER($C34, " ", -1))),
_xlfn.IFS(
'Option-specific inputs'!$G$19="Percentage cost method", 'Option-specific inputs'!$G$27 * 'Option-specific inputs'!$G32 * AB$22,
'Option-specific inputs'!$G$19="Total cost method", 'Option-specific inputs'!$G55 * AB$22
), 0), 0)</f>
        <v>0</v>
      </c>
      <c r="AC34" s="43" cm="1">
        <f t="array" ref="AC34">IFERROR(
IF(AC$14 - $G$14 + 1 = _xlfn.NUMBERVALUE(TRIM(_xlfn.TEXTAFTER($C34, " ", -1))),
_xlfn.IFS(
'Option-specific inputs'!$G$19="Percentage cost method", 'Option-specific inputs'!$G$27 * 'Option-specific inputs'!$G32 * AC$22,
'Option-specific inputs'!$G$19="Total cost method", 'Option-specific inputs'!$G55 * AC$22
), 0), 0)</f>
        <v>0</v>
      </c>
      <c r="AD34" s="43" cm="1">
        <f t="array" ref="AD34">IFERROR(
IF(AD$14 - $G$14 + 1 = _xlfn.NUMBERVALUE(TRIM(_xlfn.TEXTAFTER($C34, " ", -1))),
_xlfn.IFS(
'Option-specific inputs'!$G$19="Percentage cost method", 'Option-specific inputs'!$G$27 * 'Option-specific inputs'!$G32 * AD$22,
'Option-specific inputs'!$G$19="Total cost method", 'Option-specific inputs'!$G55 * AD$22
), 0), 0)</f>
        <v>0</v>
      </c>
      <c r="AE34" s="43" cm="1">
        <f t="array" ref="AE34">IFERROR(
IF(AE$14 - $G$14 + 1 = _xlfn.NUMBERVALUE(TRIM(_xlfn.TEXTAFTER($C34, " ", -1))),
_xlfn.IFS(
'Option-specific inputs'!$G$19="Percentage cost method", 'Option-specific inputs'!$G$27 * 'Option-specific inputs'!$G32 * AE$22,
'Option-specific inputs'!$G$19="Total cost method", 'Option-specific inputs'!$G55 * AE$22
), 0), 0)</f>
        <v>0</v>
      </c>
      <c r="AF34" s="43" cm="1">
        <f t="array" ref="AF34">IFERROR(
IF(AF$14 - $G$14 + 1 = _xlfn.NUMBERVALUE(TRIM(_xlfn.TEXTAFTER($C34, " ", -1))),
_xlfn.IFS(
'Option-specific inputs'!$G$19="Percentage cost method", 'Option-specific inputs'!$G$27 * 'Option-specific inputs'!$G32 * AF$22,
'Option-specific inputs'!$G$19="Total cost method", 'Option-specific inputs'!$G55 * AF$22
), 0), 0)</f>
        <v>0</v>
      </c>
      <c r="AG34" s="43" cm="1">
        <f t="array" ref="AG34">IFERROR(
IF(AG$14 - $G$14 + 1 = _xlfn.NUMBERVALUE(TRIM(_xlfn.TEXTAFTER($C34, " ", -1))),
_xlfn.IFS(
'Option-specific inputs'!$G$19="Percentage cost method", 'Option-specific inputs'!$G$27 * 'Option-specific inputs'!$G32 * AG$22,
'Option-specific inputs'!$G$19="Total cost method", 'Option-specific inputs'!$G55 * AG$22
), 0), 0)</f>
        <v>0</v>
      </c>
      <c r="AH34" s="43" cm="1">
        <f t="array" ref="AH34">IFERROR(
IF(AH$14 - $G$14 + 1 = _xlfn.NUMBERVALUE(TRIM(_xlfn.TEXTAFTER($C34, " ", -1))),
_xlfn.IFS(
'Option-specific inputs'!$G$19="Percentage cost method", 'Option-specific inputs'!$G$27 * 'Option-specific inputs'!$G32 * AH$22,
'Option-specific inputs'!$G$19="Total cost method", 'Option-specific inputs'!$G55 * AH$22
), 0), 0)</f>
        <v>0</v>
      </c>
      <c r="AI34" s="43" cm="1">
        <f t="array" ref="AI34">IFERROR(
IF(AI$14 - $G$14 + 1 = _xlfn.NUMBERVALUE(TRIM(_xlfn.TEXTAFTER($C34, " ", -1))),
_xlfn.IFS(
'Option-specific inputs'!$G$19="Percentage cost method", 'Option-specific inputs'!$G$27 * 'Option-specific inputs'!$G32 * AI$22,
'Option-specific inputs'!$G$19="Total cost method", 'Option-specific inputs'!$G55 * AI$22
), 0), 0)</f>
        <v>0</v>
      </c>
      <c r="AJ34" s="43" cm="1">
        <f t="array" ref="AJ34">IFERROR(
IF(AJ$14 - $G$14 + 1 = _xlfn.NUMBERVALUE(TRIM(_xlfn.TEXTAFTER($C34, " ", -1))),
_xlfn.IFS(
'Option-specific inputs'!$G$19="Percentage cost method", 'Option-specific inputs'!$G$27 * 'Option-specific inputs'!$G32 * AJ$22,
'Option-specific inputs'!$G$19="Total cost method", 'Option-specific inputs'!$G55 * AJ$22
), 0), 0)</f>
        <v>0</v>
      </c>
      <c r="AK34" s="43" cm="1">
        <f t="array" ref="AK34">IFERROR(
IF(AK$14 - $G$14 + 1 = _xlfn.NUMBERVALUE(TRIM(_xlfn.TEXTAFTER($C34, " ", -1))),
_xlfn.IFS(
'Option-specific inputs'!$G$19="Percentage cost method", 'Option-specific inputs'!$G$27 * 'Option-specific inputs'!$G32 * AK$22,
'Option-specific inputs'!$G$19="Total cost method", 'Option-specific inputs'!$G55 * AK$22
), 0), 0)</f>
        <v>0</v>
      </c>
      <c r="AL34" s="43" cm="1">
        <f t="array" ref="AL34">IFERROR(
IF(AL$14 - $G$14 + 1 = _xlfn.NUMBERVALUE(TRIM(_xlfn.TEXTAFTER($C34, " ", -1))),
_xlfn.IFS(
'Option-specific inputs'!$G$19="Percentage cost method", 'Option-specific inputs'!$G$27 * 'Option-specific inputs'!$G32 * AL$22,
'Option-specific inputs'!$G$19="Total cost method", 'Option-specific inputs'!$G55 * AL$22
), 0), 0)</f>
        <v>0</v>
      </c>
      <c r="AM34" s="43" cm="1">
        <f t="array" ref="AM34">IFERROR(
IF(AM$14 - $G$14 + 1 = _xlfn.NUMBERVALUE(TRIM(_xlfn.TEXTAFTER($C34, " ", -1))),
_xlfn.IFS(
'Option-specific inputs'!$G$19="Percentage cost method", 'Option-specific inputs'!$G$27 * 'Option-specific inputs'!$G32 * AM$22,
'Option-specific inputs'!$G$19="Total cost method", 'Option-specific inputs'!$G55 * AM$22
), 0), 0)</f>
        <v>0</v>
      </c>
      <c r="AN34" s="43" cm="1">
        <f t="array" ref="AN34">IFERROR(
IF(AN$14 - $G$14 + 1 = _xlfn.NUMBERVALUE(TRIM(_xlfn.TEXTAFTER($C34, " ", -1))),
_xlfn.IFS(
'Option-specific inputs'!$G$19="Percentage cost method", 'Option-specific inputs'!$G$27 * 'Option-specific inputs'!$G32 * AN$22,
'Option-specific inputs'!$G$19="Total cost method", 'Option-specific inputs'!$G55 * AN$22
), 0), 0)</f>
        <v>0</v>
      </c>
      <c r="AO34" s="43" cm="1">
        <f t="array" ref="AO34">IFERROR(
IF(AO$14 - $G$14 + 1 = _xlfn.NUMBERVALUE(TRIM(_xlfn.TEXTAFTER($C34, " ", -1))),
_xlfn.IFS(
'Option-specific inputs'!$G$19="Percentage cost method", 'Option-specific inputs'!$G$27 * 'Option-specific inputs'!$G32 * AO$22,
'Option-specific inputs'!$G$19="Total cost method", 'Option-specific inputs'!$G55 * AO$22
), 0), 0)</f>
        <v>0</v>
      </c>
      <c r="AP34" s="43" cm="1">
        <f t="array" ref="AP34">IFERROR(
IF(AP$14 - $G$14 + 1 = _xlfn.NUMBERVALUE(TRIM(_xlfn.TEXTAFTER($C34, " ", -1))),
_xlfn.IFS(
'Option-specific inputs'!$G$19="Percentage cost method", 'Option-specific inputs'!$G$27 * 'Option-specific inputs'!$G32 * AP$22,
'Option-specific inputs'!$G$19="Total cost method", 'Option-specific inputs'!$G55 * AP$22
), 0), 0)</f>
        <v>0</v>
      </c>
      <c r="AQ34" s="43" cm="1">
        <f t="array" ref="AQ34">IFERROR(
IF(AQ$14 - $G$14 + 1 = _xlfn.NUMBERVALUE(TRIM(_xlfn.TEXTAFTER($C34, " ", -1))),
_xlfn.IFS(
'Option-specific inputs'!$G$19="Percentage cost method", 'Option-specific inputs'!$G$27 * 'Option-specific inputs'!$G32 * AQ$22,
'Option-specific inputs'!$G$19="Total cost method", 'Option-specific inputs'!$G55 * AQ$22
), 0), 0)</f>
        <v>0</v>
      </c>
      <c r="AR34" s="43" cm="1">
        <f t="array" ref="AR34">IFERROR(
IF(AR$14 - $G$14 + 1 = _xlfn.NUMBERVALUE(TRIM(_xlfn.TEXTAFTER($C34, " ", -1))),
_xlfn.IFS(
'Option-specific inputs'!$G$19="Percentage cost method", 'Option-specific inputs'!$G$27 * 'Option-specific inputs'!$G32 * AR$22,
'Option-specific inputs'!$G$19="Total cost method", 'Option-specific inputs'!$G55 * AR$22
), 0), 0)</f>
        <v>0</v>
      </c>
      <c r="AS34" s="43" cm="1">
        <f t="array" ref="AS34">IFERROR(
IF(AS$14 - $G$14 + 1 = _xlfn.NUMBERVALUE(TRIM(_xlfn.TEXTAFTER($C34, " ", -1))),
_xlfn.IFS(
'Option-specific inputs'!$G$19="Percentage cost method", 'Option-specific inputs'!$G$27 * 'Option-specific inputs'!$G32 * AS$22,
'Option-specific inputs'!$G$19="Total cost method", 'Option-specific inputs'!$G55 * AS$22
), 0), 0)</f>
        <v>0</v>
      </c>
      <c r="AT34" s="43" cm="1">
        <f t="array" ref="AT34">IFERROR(
IF(AT$14 - $G$14 + 1 = _xlfn.NUMBERVALUE(TRIM(_xlfn.TEXTAFTER($C34, " ", -1))),
_xlfn.IFS(
'Option-specific inputs'!$G$19="Percentage cost method", 'Option-specific inputs'!$G$27 * 'Option-specific inputs'!$G32 * AT$22,
'Option-specific inputs'!$G$19="Total cost method", 'Option-specific inputs'!$G55 * AT$22
), 0), 0)</f>
        <v>0</v>
      </c>
      <c r="AU34" s="43" cm="1">
        <f t="array" ref="AU34">IFERROR(
IF(AU$14 - $G$14 + 1 = _xlfn.NUMBERVALUE(TRIM(_xlfn.TEXTAFTER($C34, " ", -1))),
_xlfn.IFS(
'Option-specific inputs'!$G$19="Percentage cost method", 'Option-specific inputs'!$G$27 * 'Option-specific inputs'!$G32 * AU$22,
'Option-specific inputs'!$G$19="Total cost method", 'Option-specific inputs'!$G55 * AU$22
), 0), 0)</f>
        <v>0</v>
      </c>
      <c r="AV34" s="43" cm="1">
        <f t="array" ref="AV34">IFERROR(
IF(AV$14 - $G$14 + 1 = _xlfn.NUMBERVALUE(TRIM(_xlfn.TEXTAFTER($C34, " ", -1))),
_xlfn.IFS(
'Option-specific inputs'!$G$19="Percentage cost method", 'Option-specific inputs'!$G$27 * 'Option-specific inputs'!$G32 * AV$22,
'Option-specific inputs'!$G$19="Total cost method", 'Option-specific inputs'!$G55 * AV$22
), 0), 0)</f>
        <v>0</v>
      </c>
      <c r="AW34" s="43" cm="1">
        <f t="array" ref="AW34">IFERROR(
IF(AW$14 - $G$14 + 1 = _xlfn.NUMBERVALUE(TRIM(_xlfn.TEXTAFTER($C34, " ", -1))),
_xlfn.IFS(
'Option-specific inputs'!$G$19="Percentage cost method", 'Option-specific inputs'!$G$27 * 'Option-specific inputs'!$G32 * AW$22,
'Option-specific inputs'!$G$19="Total cost method", 'Option-specific inputs'!$G55 * AW$22
), 0), 0)</f>
        <v>0</v>
      </c>
      <c r="AX34" s="43" cm="1">
        <f t="array" ref="AX34">IFERROR(
IF(AX$14 - $G$14 + 1 = _xlfn.NUMBERVALUE(TRIM(_xlfn.TEXTAFTER($C34, " ", -1))),
_xlfn.IFS(
'Option-specific inputs'!$G$19="Percentage cost method", 'Option-specific inputs'!$G$27 * 'Option-specific inputs'!$G32 * AX$22,
'Option-specific inputs'!$G$19="Total cost method", 'Option-specific inputs'!$G55 * AX$22
), 0), 0)</f>
        <v>0</v>
      </c>
      <c r="AY34" s="43" cm="1">
        <f t="array" ref="AY34">IFERROR(
IF(AY$14 - $G$14 + 1 = _xlfn.NUMBERVALUE(TRIM(_xlfn.TEXTAFTER($C34, " ", -1))),
_xlfn.IFS(
'Option-specific inputs'!$G$19="Percentage cost method", 'Option-specific inputs'!$G$27 * 'Option-specific inputs'!$G32 * AY$22,
'Option-specific inputs'!$G$19="Total cost method", 'Option-specific inputs'!$G55 * AY$22
), 0), 0)</f>
        <v>0</v>
      </c>
      <c r="AZ34" s="43" cm="1">
        <f t="array" ref="AZ34">IFERROR(
IF(AZ$14 - $G$14 + 1 = _xlfn.NUMBERVALUE(TRIM(_xlfn.TEXTAFTER($C34, " ", -1))),
_xlfn.IFS(
'Option-specific inputs'!$G$19="Percentage cost method", 'Option-specific inputs'!$G$27 * 'Option-specific inputs'!$G32 * AZ$22,
'Option-specific inputs'!$G$19="Total cost method", 'Option-specific inputs'!$G55 * AZ$22
), 0), 0)</f>
        <v>0</v>
      </c>
      <c r="BA34" s="43" cm="1">
        <f t="array" ref="BA34">IFERROR(
IF(BA$14 - $G$14 + 1 = _xlfn.NUMBERVALUE(TRIM(_xlfn.TEXTAFTER($C34, " ", -1))),
_xlfn.IFS(
'Option-specific inputs'!$G$19="Percentage cost method", 'Option-specific inputs'!$G$27 * 'Option-specific inputs'!$G32 * BA$22,
'Option-specific inputs'!$G$19="Total cost method", 'Option-specific inputs'!$G55 * BA$22
), 0), 0)</f>
        <v>0</v>
      </c>
      <c r="BB34" s="43" cm="1">
        <f t="array" ref="BB34">IFERROR(
IF(BB$14 - $G$14 + 1 = _xlfn.NUMBERVALUE(TRIM(_xlfn.TEXTAFTER($C34, " ", -1))),
_xlfn.IFS(
'Option-specific inputs'!$G$19="Percentage cost method", 'Option-specific inputs'!$G$27 * 'Option-specific inputs'!$G32 * BB$22,
'Option-specific inputs'!$G$19="Total cost method", 'Option-specific inputs'!$G55 * BB$22
), 0), 0)</f>
        <v>0</v>
      </c>
      <c r="BC34" s="43" cm="1">
        <f t="array" ref="BC34">IFERROR(
IF(BC$14 - $G$14 + 1 = _xlfn.NUMBERVALUE(TRIM(_xlfn.TEXTAFTER($C34, " ", -1))),
_xlfn.IFS(
'Option-specific inputs'!$G$19="Percentage cost method", 'Option-specific inputs'!$G$27 * 'Option-specific inputs'!$G32 * BC$22,
'Option-specific inputs'!$G$19="Total cost method", 'Option-specific inputs'!$G55 * BC$22
), 0), 0)</f>
        <v>0</v>
      </c>
      <c r="BD34" s="43" cm="1">
        <f t="array" ref="BD34">IFERROR(
IF(BD$14 - $G$14 + 1 = _xlfn.NUMBERVALUE(TRIM(_xlfn.TEXTAFTER($C34, " ", -1))),
_xlfn.IFS(
'Option-specific inputs'!$G$19="Percentage cost method", 'Option-specific inputs'!$G$27 * 'Option-specific inputs'!$G32 * BD$22,
'Option-specific inputs'!$G$19="Total cost method", 'Option-specific inputs'!$G55 * BD$22
), 0), 0)</f>
        <v>0</v>
      </c>
      <c r="BE34" s="43" cm="1">
        <f t="array" ref="BE34">IFERROR(
IF(BE$14 - $G$14 + 1 = _xlfn.NUMBERVALUE(TRIM(_xlfn.TEXTAFTER($C34, " ", -1))),
_xlfn.IFS(
'Option-specific inputs'!$G$19="Percentage cost method", 'Option-specific inputs'!$G$27 * 'Option-specific inputs'!$G32 * BE$22,
'Option-specific inputs'!$G$19="Total cost method", 'Option-specific inputs'!$G55 * BE$22
), 0), 0)</f>
        <v>0</v>
      </c>
      <c r="BF34" s="43" cm="1">
        <f t="array" ref="BF34">IFERROR(
IF(BF$14 - $G$14 + 1 = _xlfn.NUMBERVALUE(TRIM(_xlfn.TEXTAFTER($C34, " ", -1))),
_xlfn.IFS(
'Option-specific inputs'!$G$19="Percentage cost method", 'Option-specific inputs'!$G$27 * 'Option-specific inputs'!$G32 * BF$22,
'Option-specific inputs'!$G$19="Total cost method", 'Option-specific inputs'!$G55 * BF$22
), 0), 0)</f>
        <v>0</v>
      </c>
      <c r="BG34" s="43" cm="1">
        <f t="array" ref="BG34">IFERROR(
IF(BG$14 - $G$14 + 1 = _xlfn.NUMBERVALUE(TRIM(_xlfn.TEXTAFTER($C34, " ", -1))),
_xlfn.IFS(
'Option-specific inputs'!$G$19="Percentage cost method", 'Option-specific inputs'!$G$27 * 'Option-specific inputs'!$G32 * BG$22,
'Option-specific inputs'!$G$19="Total cost method", 'Option-specific inputs'!$G55 * BG$22
), 0), 0)</f>
        <v>0</v>
      </c>
      <c r="BH34" s="43" cm="1">
        <f t="array" ref="BH34">IFERROR(
IF(BH$14 - $G$14 + 1 = _xlfn.NUMBERVALUE(TRIM(_xlfn.TEXTAFTER($C34, " ", -1))),
_xlfn.IFS(
'Option-specific inputs'!$G$19="Percentage cost method", 'Option-specific inputs'!$G$27 * 'Option-specific inputs'!$G32 * BH$22,
'Option-specific inputs'!$G$19="Total cost method", 'Option-specific inputs'!$G55 * BH$22
), 0), 0)</f>
        <v>0</v>
      </c>
      <c r="BI34" s="43" cm="1">
        <f t="array" ref="BI34">IFERROR(
IF(BI$14 - $G$14 + 1 = _xlfn.NUMBERVALUE(TRIM(_xlfn.TEXTAFTER($C34, " ", -1))),
_xlfn.IFS(
'Option-specific inputs'!$G$19="Percentage cost method", 'Option-specific inputs'!$G$27 * 'Option-specific inputs'!$G32 * BI$22,
'Option-specific inputs'!$G$19="Total cost method", 'Option-specific inputs'!$G55 * BI$22
), 0), 0)</f>
        <v>0</v>
      </c>
      <c r="BJ34" s="43" cm="1">
        <f t="array" ref="BJ34">IFERROR(
IF(BJ$14 - $G$14 + 1 = _xlfn.NUMBERVALUE(TRIM(_xlfn.TEXTAFTER($C34, " ", -1))),
_xlfn.IFS(
'Option-specific inputs'!$G$19="Percentage cost method", 'Option-specific inputs'!$G$27 * 'Option-specific inputs'!$G32 * BJ$22,
'Option-specific inputs'!$G$19="Total cost method", 'Option-specific inputs'!$G55 * BJ$22
), 0), 0)</f>
        <v>0</v>
      </c>
      <c r="BK34" s="43" cm="1">
        <f t="array" ref="BK34">IFERROR(
IF(BK$14 - $G$14 + 1 = _xlfn.NUMBERVALUE(TRIM(_xlfn.TEXTAFTER($C34, " ", -1))),
_xlfn.IFS(
'Option-specific inputs'!$G$19="Percentage cost method", 'Option-specific inputs'!$G$27 * 'Option-specific inputs'!$G32 * BK$22,
'Option-specific inputs'!$G$19="Total cost method", 'Option-specific inputs'!$G55 * BK$22
), 0), 0)</f>
        <v>0</v>
      </c>
      <c r="BL34" s="43" cm="1">
        <f t="array" ref="BL34">IFERROR(
IF(BL$14 - $G$14 + 1 = _xlfn.NUMBERVALUE(TRIM(_xlfn.TEXTAFTER($C34, " ", -1))),
_xlfn.IFS(
'Option-specific inputs'!$G$19="Percentage cost method", 'Option-specific inputs'!$G$27 * 'Option-specific inputs'!$G32 * BL$22,
'Option-specific inputs'!$G$19="Total cost method", 'Option-specific inputs'!$G55 * BL$22
), 0), 0)</f>
        <v>0</v>
      </c>
      <c r="BM34" s="43" cm="1">
        <f t="array" ref="BM34">IFERROR(
IF(BM$14 - $G$14 + 1 = _xlfn.NUMBERVALUE(TRIM(_xlfn.TEXTAFTER($C34, " ", -1))),
_xlfn.IFS(
'Option-specific inputs'!$G$19="Percentage cost method", 'Option-specific inputs'!$G$27 * 'Option-specific inputs'!$G32 * BM$22,
'Option-specific inputs'!$G$19="Total cost method", 'Option-specific inputs'!$G55 * BM$22
), 0), 0)</f>
        <v>0</v>
      </c>
      <c r="BN34" s="43" cm="1">
        <f t="array" ref="BN34">IFERROR(
IF(BN$14 - $G$14 + 1 = _xlfn.NUMBERVALUE(TRIM(_xlfn.TEXTAFTER($C34, " ", -1))),
_xlfn.IFS(
'Option-specific inputs'!$G$19="Percentage cost method", 'Option-specific inputs'!$G$27 * 'Option-specific inputs'!$G32 * BN$22,
'Option-specific inputs'!$G$19="Total cost method", 'Option-specific inputs'!$G55 * BN$22
), 0), 0)</f>
        <v>0</v>
      </c>
      <c r="BO34" s="43" cm="1">
        <f t="array" ref="BO34">IFERROR(
IF(BO$14 - $G$14 + 1 = _xlfn.NUMBERVALUE(TRIM(_xlfn.TEXTAFTER($C34, " ", -1))),
_xlfn.IFS(
'Option-specific inputs'!$G$19="Percentage cost method", 'Option-specific inputs'!$G$27 * 'Option-specific inputs'!$G32 * BO$22,
'Option-specific inputs'!$G$19="Total cost method", 'Option-specific inputs'!$G55 * BO$22
), 0), 0)</f>
        <v>0</v>
      </c>
      <c r="BP34" s="43" cm="1">
        <f t="array" ref="BP34">IFERROR(
IF(BP$14 - $G$14 + 1 = _xlfn.NUMBERVALUE(TRIM(_xlfn.TEXTAFTER($C34, " ", -1))),
_xlfn.IFS(
'Option-specific inputs'!$G$19="Percentage cost method", 'Option-specific inputs'!$G$27 * 'Option-specific inputs'!$G32 * BP$22,
'Option-specific inputs'!$G$19="Total cost method", 'Option-specific inputs'!$G55 * BP$22
), 0), 0)</f>
        <v>0</v>
      </c>
      <c r="BQ34" s="43" cm="1">
        <f t="array" ref="BQ34">IFERROR(
IF(BQ$14 - $G$14 + 1 = _xlfn.NUMBERVALUE(TRIM(_xlfn.TEXTAFTER($C34, " ", -1))),
_xlfn.IFS(
'Option-specific inputs'!$G$19="Percentage cost method", 'Option-specific inputs'!$G$27 * 'Option-specific inputs'!$G32 * BQ$22,
'Option-specific inputs'!$G$19="Total cost method", 'Option-specific inputs'!$G55 * BQ$22
), 0), 0)</f>
        <v>0</v>
      </c>
      <c r="BR34" s="43" cm="1">
        <f t="array" ref="BR34">IFERROR(
IF(BR$14 - $G$14 + 1 = _xlfn.NUMBERVALUE(TRIM(_xlfn.TEXTAFTER($C34, " ", -1))),
_xlfn.IFS(
'Option-specific inputs'!$G$19="Percentage cost method", 'Option-specific inputs'!$G$27 * 'Option-specific inputs'!$G32 * BR$22,
'Option-specific inputs'!$G$19="Total cost method", 'Option-specific inputs'!$G55 * BR$22
), 0), 0)</f>
        <v>0</v>
      </c>
      <c r="BS34" s="43" cm="1">
        <f t="array" ref="BS34">IFERROR(
IF(BS$14 - $G$14 + 1 = _xlfn.NUMBERVALUE(TRIM(_xlfn.TEXTAFTER($C34, " ", -1))),
_xlfn.IFS(
'Option-specific inputs'!$G$19="Percentage cost method", 'Option-specific inputs'!$G$27 * 'Option-specific inputs'!$G32 * BS$22,
'Option-specific inputs'!$G$19="Total cost method", 'Option-specific inputs'!$G55 * BS$22
), 0), 0)</f>
        <v>0</v>
      </c>
      <c r="BT34" s="43" cm="1">
        <f t="array" ref="BT34">IFERROR(
IF(BT$14 - $G$14 + 1 = _xlfn.NUMBERVALUE(TRIM(_xlfn.TEXTAFTER($C34, " ", -1))),
_xlfn.IFS(
'Option-specific inputs'!$G$19="Percentage cost method", 'Option-specific inputs'!$G$27 * 'Option-specific inputs'!$G32 * BT$22,
'Option-specific inputs'!$G$19="Total cost method", 'Option-specific inputs'!$G55 * BT$22
), 0), 0)</f>
        <v>0</v>
      </c>
      <c r="BU34" s="43" cm="1">
        <f t="array" ref="BU34">IFERROR(
IF(BU$14 - $G$14 + 1 = _xlfn.NUMBERVALUE(TRIM(_xlfn.TEXTAFTER($C34, " ", -1))),
_xlfn.IFS(
'Option-specific inputs'!$G$19="Percentage cost method", 'Option-specific inputs'!$G$27 * 'Option-specific inputs'!$G32 * BU$22,
'Option-specific inputs'!$G$19="Total cost method", 'Option-specific inputs'!$G55 * BU$22
), 0), 0)</f>
        <v>0</v>
      </c>
      <c r="BV34" s="43" cm="1">
        <f t="array" ref="BV34">IFERROR(
IF(BV$14 - $G$14 + 1 = _xlfn.NUMBERVALUE(TRIM(_xlfn.TEXTAFTER($C34, " ", -1))),
_xlfn.IFS(
'Option-specific inputs'!$G$19="Percentage cost method", 'Option-specific inputs'!$G$27 * 'Option-specific inputs'!$G32 * BV$22,
'Option-specific inputs'!$G$19="Total cost method", 'Option-specific inputs'!$G55 * BV$22
), 0), 0)</f>
        <v>0</v>
      </c>
      <c r="BW34" s="43" cm="1">
        <f t="array" ref="BW34">IFERROR(
IF(BW$14 - $G$14 + 1 = _xlfn.NUMBERVALUE(TRIM(_xlfn.TEXTAFTER($C34, " ", -1))),
_xlfn.IFS(
'Option-specific inputs'!$G$19="Percentage cost method", 'Option-specific inputs'!$G$27 * 'Option-specific inputs'!$G32 * BW$22,
'Option-specific inputs'!$G$19="Total cost method", 'Option-specific inputs'!$G55 * BW$22
), 0), 0)</f>
        <v>0</v>
      </c>
      <c r="BX34" s="43" cm="1">
        <f t="array" ref="BX34">IFERROR(
IF(BX$14 - $G$14 + 1 = _xlfn.NUMBERVALUE(TRIM(_xlfn.TEXTAFTER($C34, " ", -1))),
_xlfn.IFS(
'Option-specific inputs'!$G$19="Percentage cost method", 'Option-specific inputs'!$G$27 * 'Option-specific inputs'!$G32 * BX$22,
'Option-specific inputs'!$G$19="Total cost method", 'Option-specific inputs'!$G55 * BX$22
), 0), 0)</f>
        <v>0</v>
      </c>
      <c r="BY34" s="43" cm="1">
        <f t="array" ref="BY34">IFERROR(
IF(BY$14 - $G$14 + 1 = _xlfn.NUMBERVALUE(TRIM(_xlfn.TEXTAFTER($C34, " ", -1))),
_xlfn.IFS(
'Option-specific inputs'!$G$19="Percentage cost method", 'Option-specific inputs'!$G$27 * 'Option-specific inputs'!$G32 * BY$22,
'Option-specific inputs'!$G$19="Total cost method", 'Option-specific inputs'!$G55 * BY$22
), 0), 0)</f>
        <v>0</v>
      </c>
      <c r="BZ34" s="43" cm="1">
        <f t="array" ref="BZ34">IFERROR(
IF(BZ$14 - $G$14 + 1 = _xlfn.NUMBERVALUE(TRIM(_xlfn.TEXTAFTER($C34, " ", -1))),
_xlfn.IFS(
'Option-specific inputs'!$G$19="Percentage cost method", 'Option-specific inputs'!$G$27 * 'Option-specific inputs'!$G32 * BZ$22,
'Option-specific inputs'!$G$19="Total cost method", 'Option-specific inputs'!$G55 * BZ$22
), 0), 0)</f>
        <v>0</v>
      </c>
      <c r="CA34" s="43" cm="1">
        <f t="array" ref="CA34">IFERROR(
IF(CA$14 - $G$14 + 1 = _xlfn.NUMBERVALUE(TRIM(_xlfn.TEXTAFTER($C34, " ", -1))),
_xlfn.IFS(
'Option-specific inputs'!$G$19="Percentage cost method", 'Option-specific inputs'!$G$27 * 'Option-specific inputs'!$G32 * CA$22,
'Option-specific inputs'!$G$19="Total cost method", 'Option-specific inputs'!$G55 * CA$22
), 0), 0)</f>
        <v>0</v>
      </c>
      <c r="CB34" s="43" cm="1">
        <f t="array" ref="CB34">IFERROR(
IF(CB$14 - $G$14 + 1 = _xlfn.NUMBERVALUE(TRIM(_xlfn.TEXTAFTER($C34, " ", -1))),
_xlfn.IFS(
'Option-specific inputs'!$G$19="Percentage cost method", 'Option-specific inputs'!$G$27 * 'Option-specific inputs'!$G32 * CB$22,
'Option-specific inputs'!$G$19="Total cost method", 'Option-specific inputs'!$G55 * CB$22
), 0), 0)</f>
        <v>0</v>
      </c>
      <c r="CC34" s="43" cm="1">
        <f t="array" ref="CC34">IFERROR(
IF(CC$14 - $G$14 + 1 = _xlfn.NUMBERVALUE(TRIM(_xlfn.TEXTAFTER($C34, " ", -1))),
_xlfn.IFS(
'Option-specific inputs'!$G$19="Percentage cost method", 'Option-specific inputs'!$G$27 * 'Option-specific inputs'!$G32 * CC$22,
'Option-specific inputs'!$G$19="Total cost method", 'Option-specific inputs'!$G55 * CC$22
), 0), 0)</f>
        <v>0</v>
      </c>
      <c r="CD34" s="43" cm="1">
        <f t="array" ref="CD34">IFERROR(
IF(CD$14 - $G$14 + 1 = _xlfn.NUMBERVALUE(TRIM(_xlfn.TEXTAFTER($C34, " ", -1))),
_xlfn.IFS(
'Option-specific inputs'!$G$19="Percentage cost method", 'Option-specific inputs'!$G$27 * 'Option-specific inputs'!$G32 * CD$22,
'Option-specific inputs'!$G$19="Total cost method", 'Option-specific inputs'!$G55 * CD$22
), 0), 0)</f>
        <v>0</v>
      </c>
      <c r="CE34" s="43" cm="1">
        <f t="array" ref="CE34">IFERROR(
IF(CE$14 - $G$14 + 1 = _xlfn.NUMBERVALUE(TRIM(_xlfn.TEXTAFTER($C34, " ", -1))),
_xlfn.IFS(
'Option-specific inputs'!$G$19="Percentage cost method", 'Option-specific inputs'!$G$27 * 'Option-specific inputs'!$G32 * CE$22,
'Option-specific inputs'!$G$19="Total cost method", 'Option-specific inputs'!$G55 * CE$22
), 0), 0)</f>
        <v>0</v>
      </c>
      <c r="CF34" s="43" cm="1">
        <f t="array" ref="CF34">IFERROR(
IF(CF$14 - $G$14 + 1 = _xlfn.NUMBERVALUE(TRIM(_xlfn.TEXTAFTER($C34, " ", -1))),
_xlfn.IFS(
'Option-specific inputs'!$G$19="Percentage cost method", 'Option-specific inputs'!$G$27 * 'Option-specific inputs'!$G32 * CF$22,
'Option-specific inputs'!$G$19="Total cost method", 'Option-specific inputs'!$G55 * CF$22
), 0), 0)</f>
        <v>0</v>
      </c>
      <c r="CG34" s="43" cm="1">
        <f t="array" ref="CG34">IFERROR(
IF(CG$14 - $G$14 + 1 = _xlfn.NUMBERVALUE(TRIM(_xlfn.TEXTAFTER($C34, " ", -1))),
_xlfn.IFS(
'Option-specific inputs'!$G$19="Percentage cost method", 'Option-specific inputs'!$G$27 * 'Option-specific inputs'!$G32 * CG$22,
'Option-specific inputs'!$G$19="Total cost method", 'Option-specific inputs'!$G55 * CG$22
), 0), 0)</f>
        <v>0</v>
      </c>
      <c r="CH34" s="43" cm="1">
        <f t="array" ref="CH34">IFERROR(
IF(CH$14 - $G$14 + 1 = _xlfn.NUMBERVALUE(TRIM(_xlfn.TEXTAFTER($C34, " ", -1))),
_xlfn.IFS(
'Option-specific inputs'!$G$19="Percentage cost method", 'Option-specific inputs'!$G$27 * 'Option-specific inputs'!$G32 * CH$22,
'Option-specific inputs'!$G$19="Total cost method", 'Option-specific inputs'!$G55 * CH$22
), 0), 0)</f>
        <v>0</v>
      </c>
      <c r="CI34" s="43" cm="1">
        <f t="array" ref="CI34">IFERROR(
IF(CI$14 - $G$14 + 1 = _xlfn.NUMBERVALUE(TRIM(_xlfn.TEXTAFTER($C34, " ", -1))),
_xlfn.IFS(
'Option-specific inputs'!$G$19="Percentage cost method", 'Option-specific inputs'!$G$27 * 'Option-specific inputs'!$G32 * CI$22,
'Option-specific inputs'!$G$19="Total cost method", 'Option-specific inputs'!$G55 * CI$22
), 0), 0)</f>
        <v>0</v>
      </c>
      <c r="CJ34" s="43" cm="1">
        <f t="array" ref="CJ34">IFERROR(
IF(CJ$14 - $G$14 + 1 = _xlfn.NUMBERVALUE(TRIM(_xlfn.TEXTAFTER($C34, " ", -1))),
_xlfn.IFS(
'Option-specific inputs'!$G$19="Percentage cost method", 'Option-specific inputs'!$G$27 * 'Option-specific inputs'!$G32 * CJ$22,
'Option-specific inputs'!$G$19="Total cost method", 'Option-specific inputs'!$G55 * CJ$22
), 0), 0)</f>
        <v>0</v>
      </c>
      <c r="CK34" s="43" cm="1">
        <f t="array" ref="CK34">IFERROR(
IF(CK$14 - $G$14 + 1 = _xlfn.NUMBERVALUE(TRIM(_xlfn.TEXTAFTER($C34, " ", -1))),
_xlfn.IFS(
'Option-specific inputs'!$G$19="Percentage cost method", 'Option-specific inputs'!$G$27 * 'Option-specific inputs'!$G32 * CK$22,
'Option-specific inputs'!$G$19="Total cost method", 'Option-specific inputs'!$G55 * CK$22
), 0), 0)</f>
        <v>0</v>
      </c>
      <c r="CL34" s="43" cm="1">
        <f t="array" ref="CL34">IFERROR(
IF(CL$14 - $G$14 + 1 = _xlfn.NUMBERVALUE(TRIM(_xlfn.TEXTAFTER($C34, " ", -1))),
_xlfn.IFS(
'Option-specific inputs'!$G$19="Percentage cost method", 'Option-specific inputs'!$G$27 * 'Option-specific inputs'!$G32 * CL$22,
'Option-specific inputs'!$G$19="Total cost method", 'Option-specific inputs'!$G55 * CL$22
), 0), 0)</f>
        <v>0</v>
      </c>
      <c r="CM34" s="43" cm="1">
        <f t="array" ref="CM34">IFERROR(
IF(CM$14 - $G$14 + 1 = _xlfn.NUMBERVALUE(TRIM(_xlfn.TEXTAFTER($C34, " ", -1))),
_xlfn.IFS(
'Option-specific inputs'!$G$19="Percentage cost method", 'Option-specific inputs'!$G$27 * 'Option-specific inputs'!$G32 * CM$22,
'Option-specific inputs'!$G$19="Total cost method", 'Option-specific inputs'!$G55 * CM$22
), 0), 0)</f>
        <v>0</v>
      </c>
      <c r="CN34" s="43" cm="1">
        <f t="array" ref="CN34">IFERROR(
IF(CN$14 - $G$14 + 1 = _xlfn.NUMBERVALUE(TRIM(_xlfn.TEXTAFTER($C34, " ", -1))),
_xlfn.IFS(
'Option-specific inputs'!$G$19="Percentage cost method", 'Option-specific inputs'!$G$27 * 'Option-specific inputs'!$G32 * CN$22,
'Option-specific inputs'!$G$19="Total cost method", 'Option-specific inputs'!$G55 * CN$22
), 0), 0)</f>
        <v>0</v>
      </c>
      <c r="CO34" s="43" cm="1">
        <f t="array" ref="CO34">IFERROR(
IF(CO$14 - $G$14 + 1 = _xlfn.NUMBERVALUE(TRIM(_xlfn.TEXTAFTER($C34, " ", -1))),
_xlfn.IFS(
'Option-specific inputs'!$G$19="Percentage cost method", 'Option-specific inputs'!$G$27 * 'Option-specific inputs'!$G32 * CO$22,
'Option-specific inputs'!$G$19="Total cost method", 'Option-specific inputs'!$G55 * CO$22
), 0), 0)</f>
        <v>0</v>
      </c>
      <c r="CP34" s="43" cm="1">
        <f t="array" ref="CP34">IFERROR(
IF(CP$14 - $G$14 + 1 = _xlfn.NUMBERVALUE(TRIM(_xlfn.TEXTAFTER($C34, " ", -1))),
_xlfn.IFS(
'Option-specific inputs'!$G$19="Percentage cost method", 'Option-specific inputs'!$G$27 * 'Option-specific inputs'!$G32 * CP$22,
'Option-specific inputs'!$G$19="Total cost method", 'Option-specific inputs'!$G55 * CP$22
), 0), 0)</f>
        <v>0</v>
      </c>
      <c r="CQ34" s="43" cm="1">
        <f t="array" ref="CQ34">IFERROR(
IF(CQ$14 - $G$14 + 1 = _xlfn.NUMBERVALUE(TRIM(_xlfn.TEXTAFTER($C34, " ", -1))),
_xlfn.IFS(
'Option-specific inputs'!$G$19="Percentage cost method", 'Option-specific inputs'!$G$27 * 'Option-specific inputs'!$G32 * CQ$22,
'Option-specific inputs'!$G$19="Total cost method", 'Option-specific inputs'!$G55 * CQ$22
), 0), 0)</f>
        <v>0</v>
      </c>
      <c r="CR34" s="43" cm="1">
        <f t="array" ref="CR34">IFERROR(
IF(CR$14 - $G$14 + 1 = _xlfn.NUMBERVALUE(TRIM(_xlfn.TEXTAFTER($C34, " ", -1))),
_xlfn.IFS(
'Option-specific inputs'!$G$19="Percentage cost method", 'Option-specific inputs'!$G$27 * 'Option-specific inputs'!$G32 * CR$22,
'Option-specific inputs'!$G$19="Total cost method", 'Option-specific inputs'!$G55 * CR$22
), 0), 0)</f>
        <v>0</v>
      </c>
      <c r="CS34" s="43" cm="1">
        <f t="array" ref="CS34">IFERROR(
IF(CS$14 - $G$14 + 1 = _xlfn.NUMBERVALUE(TRIM(_xlfn.TEXTAFTER($C34, " ", -1))),
_xlfn.IFS(
'Option-specific inputs'!$G$19="Percentage cost method", 'Option-specific inputs'!$G$27 * 'Option-specific inputs'!$G32 * CS$22,
'Option-specific inputs'!$G$19="Total cost method", 'Option-specific inputs'!$G55 * CS$22
), 0), 0)</f>
        <v>0</v>
      </c>
      <c r="CT34" s="43" cm="1">
        <f t="array" ref="CT34">IFERROR(
IF(CT$14 - $G$14 + 1 = _xlfn.NUMBERVALUE(TRIM(_xlfn.TEXTAFTER($C34, " ", -1))),
_xlfn.IFS(
'Option-specific inputs'!$G$19="Percentage cost method", 'Option-specific inputs'!$G$27 * 'Option-specific inputs'!$G32 * CT$22,
'Option-specific inputs'!$G$19="Total cost method", 'Option-specific inputs'!$G55 * CT$22
), 0), 0)</f>
        <v>0</v>
      </c>
      <c r="CU34" s="43" cm="1">
        <f t="array" ref="CU34">IFERROR(
IF(CU$14 - $G$14 + 1 = _xlfn.NUMBERVALUE(TRIM(_xlfn.TEXTAFTER($C34, " ", -1))),
_xlfn.IFS(
'Option-specific inputs'!$G$19="Percentage cost method", 'Option-specific inputs'!$G$27 * 'Option-specific inputs'!$G32 * CU$22,
'Option-specific inputs'!$G$19="Total cost method", 'Option-specific inputs'!$G55 * CU$22
), 0), 0)</f>
        <v>0</v>
      </c>
      <c r="CV34" s="43" cm="1">
        <f t="array" ref="CV34">IFERROR(
IF(CV$14 - $G$14 + 1 = _xlfn.NUMBERVALUE(TRIM(_xlfn.TEXTAFTER($C34, " ", -1))),
_xlfn.IFS(
'Option-specific inputs'!$G$19="Percentage cost method", 'Option-specific inputs'!$G$27 * 'Option-specific inputs'!$G32 * CV$22,
'Option-specific inputs'!$G$19="Total cost method", 'Option-specific inputs'!$G55 * CV$22
), 0), 0)</f>
        <v>0</v>
      </c>
      <c r="CW34" s="43" cm="1">
        <f t="array" ref="CW34">IFERROR(
IF(CW$14 - $G$14 + 1 = _xlfn.NUMBERVALUE(TRIM(_xlfn.TEXTAFTER($C34, " ", -1))),
_xlfn.IFS(
'Option-specific inputs'!$G$19="Percentage cost method", 'Option-specific inputs'!$G$27 * 'Option-specific inputs'!$G32 * CW$22,
'Option-specific inputs'!$G$19="Total cost method", 'Option-specific inputs'!$G55 * CW$22
), 0), 0)</f>
        <v>0</v>
      </c>
      <c r="CX34" s="43" cm="1">
        <f t="array" ref="CX34">IFERROR(
IF(CX$14 - $G$14 + 1 = _xlfn.NUMBERVALUE(TRIM(_xlfn.TEXTAFTER($C34, " ", -1))),
_xlfn.IFS(
'Option-specific inputs'!$G$19="Percentage cost method", 'Option-specific inputs'!$G$27 * 'Option-specific inputs'!$G32 * CX$22,
'Option-specific inputs'!$G$19="Total cost method", 'Option-specific inputs'!$G55 * CX$22
), 0), 0)</f>
        <v>0</v>
      </c>
      <c r="CY34" s="43" cm="1">
        <f t="array" ref="CY34">IFERROR(
IF(CY$14 - $G$14 + 1 = _xlfn.NUMBERVALUE(TRIM(_xlfn.TEXTAFTER($C34, " ", -1))),
_xlfn.IFS(
'Option-specific inputs'!$G$19="Percentage cost method", 'Option-specific inputs'!$G$27 * 'Option-specific inputs'!$G32 * CY$22,
'Option-specific inputs'!$G$19="Total cost method", 'Option-specific inputs'!$G55 * CY$22
), 0), 0)</f>
        <v>0</v>
      </c>
      <c r="CZ34" s="43" cm="1">
        <f t="array" ref="CZ34">IFERROR(
IF(CZ$14 - $G$14 + 1 = _xlfn.NUMBERVALUE(TRIM(_xlfn.TEXTAFTER($C34, " ", -1))),
_xlfn.IFS(
'Option-specific inputs'!$G$19="Percentage cost method", 'Option-specific inputs'!$G$27 * 'Option-specific inputs'!$G32 * CZ$22,
'Option-specific inputs'!$G$19="Total cost method", 'Option-specific inputs'!$G55 * CZ$22
), 0), 0)</f>
        <v>0</v>
      </c>
      <c r="DA34" s="43" cm="1">
        <f t="array" ref="DA34">IFERROR(
IF(DA$14 - $G$14 + 1 = _xlfn.NUMBERVALUE(TRIM(_xlfn.TEXTAFTER($C34, " ", -1))),
_xlfn.IFS(
'Option-specific inputs'!$G$19="Percentage cost method", 'Option-specific inputs'!$G$27 * 'Option-specific inputs'!$G32 * DA$22,
'Option-specific inputs'!$G$19="Total cost method", 'Option-specific inputs'!$G55 * DA$22
), 0), 0)</f>
        <v>0</v>
      </c>
      <c r="DB34" s="43" cm="1">
        <f t="array" ref="DB34">IFERROR(
IF(DB$14 - $G$14 + 1 = _xlfn.NUMBERVALUE(TRIM(_xlfn.TEXTAFTER($C34, " ", -1))),
_xlfn.IFS(
'Option-specific inputs'!$G$19="Percentage cost method", 'Option-specific inputs'!$G$27 * 'Option-specific inputs'!$G32 * DB$22,
'Option-specific inputs'!$G$19="Total cost method", 'Option-specific inputs'!$G55 * DB$22
), 0), 0)</f>
        <v>0</v>
      </c>
      <c r="DC34" s="25"/>
    </row>
    <row r="35" spans="1:109" s="61" customFormat="1" ht="22.5" customHeight="1">
      <c r="A35" s="25"/>
      <c r="B35" s="163"/>
      <c r="C35" s="163" t="s">
        <v>127</v>
      </c>
      <c r="D35" s="77" t="s">
        <v>67</v>
      </c>
      <c r="E35" s="37"/>
      <c r="F35" s="42"/>
      <c r="G35" s="43" cm="1">
        <f t="array" ref="G35">IFERROR(
IF(G$14 - $G$14 + 1 = _xlfn.NUMBERVALUE(TRIM(_xlfn.TEXTAFTER($C35, " ", -1))),
_xlfn.IFS(
'Option-specific inputs'!$G$19="Percentage cost method", 'Option-specific inputs'!$G$27 * 'Option-specific inputs'!$G33 * G$22,
'Option-specific inputs'!$G$19="Total cost method", 'Option-specific inputs'!$G56 * G$22
), 0), 0)</f>
        <v>0</v>
      </c>
      <c r="H35" s="43" cm="1">
        <f t="array" ref="H35">IFERROR(
IF(H$14 - $G$14 + 1 = _xlfn.NUMBERVALUE(TRIM(_xlfn.TEXTAFTER($C35, " ", -1))),
_xlfn.IFS(
'Option-specific inputs'!$G$19="Percentage cost method", 'Option-specific inputs'!$G$27 * 'Option-specific inputs'!$G33 * H$22,
'Option-specific inputs'!$G$19="Total cost method", 'Option-specific inputs'!$G56 * H$22
), 0), 0)</f>
        <v>0</v>
      </c>
      <c r="I35" s="43" cm="1">
        <f t="array" ref="I35">IFERROR(
IF(I$14 - $G$14 + 1 = _xlfn.NUMBERVALUE(TRIM(_xlfn.TEXTAFTER($C35, " ", -1))),
_xlfn.IFS(
'Option-specific inputs'!$G$19="Percentage cost method", 'Option-specific inputs'!$G$27 * 'Option-specific inputs'!$G33 * I$22,
'Option-specific inputs'!$G$19="Total cost method", 'Option-specific inputs'!$G56 * I$22
), 0), 0)</f>
        <v>0</v>
      </c>
      <c r="J35" s="43" cm="1">
        <f t="array" ref="J35">IFERROR(
IF(J$14 - $G$14 + 1 = _xlfn.NUMBERVALUE(TRIM(_xlfn.TEXTAFTER($C35, " ", -1))),
_xlfn.IFS(
'Option-specific inputs'!$G$19="Percentage cost method", 'Option-specific inputs'!$G$27 * 'Option-specific inputs'!$G33 * J$22,
'Option-specific inputs'!$G$19="Total cost method", 'Option-specific inputs'!$G56 * J$22
), 0), 0)</f>
        <v>0</v>
      </c>
      <c r="K35" s="43" cm="1">
        <f t="array" ref="K35">IFERROR(
IF(K$14 - $G$14 + 1 = _xlfn.NUMBERVALUE(TRIM(_xlfn.TEXTAFTER($C35, " ", -1))),
_xlfn.IFS(
'Option-specific inputs'!$G$19="Percentage cost method", 'Option-specific inputs'!$G$27 * 'Option-specific inputs'!$G33 * K$22,
'Option-specific inputs'!$G$19="Total cost method", 'Option-specific inputs'!$G56 * K$22
), 0), 0)</f>
        <v>0</v>
      </c>
      <c r="L35" s="43" cm="1">
        <f t="array" ref="L35">IFERROR(
IF(L$14 - $G$14 + 1 = _xlfn.NUMBERVALUE(TRIM(_xlfn.TEXTAFTER($C35, " ", -1))),
_xlfn.IFS(
'Option-specific inputs'!$G$19="Percentage cost method", 'Option-specific inputs'!$G$27 * 'Option-specific inputs'!$G33 * L$22,
'Option-specific inputs'!$G$19="Total cost method", 'Option-specific inputs'!$G56 * L$22
), 0), 0)</f>
        <v>0</v>
      </c>
      <c r="M35" s="43" cm="1">
        <f t="array" ref="M35">IFERROR(
IF(M$14 - $G$14 + 1 = _xlfn.NUMBERVALUE(TRIM(_xlfn.TEXTAFTER($C35, " ", -1))),
_xlfn.IFS(
'Option-specific inputs'!$G$19="Percentage cost method", 'Option-specific inputs'!$G$27 * 'Option-specific inputs'!$G33 * M$22,
'Option-specific inputs'!$G$19="Total cost method", 'Option-specific inputs'!$G56 * M$22
), 0), 0)</f>
        <v>0</v>
      </c>
      <c r="N35" s="43" cm="1">
        <f t="array" ref="N35">IFERROR(
IF(N$14 - $G$14 + 1 = _xlfn.NUMBERVALUE(TRIM(_xlfn.TEXTAFTER($C35, " ", -1))),
_xlfn.IFS(
'Option-specific inputs'!$G$19="Percentage cost method", 'Option-specific inputs'!$G$27 * 'Option-specific inputs'!$G33 * N$22,
'Option-specific inputs'!$G$19="Total cost method", 'Option-specific inputs'!$G56 * N$22
), 0), 0)</f>
        <v>0</v>
      </c>
      <c r="O35" s="43" cm="1">
        <f t="array" ref="O35">IFERROR(
IF(O$14 - $G$14 + 1 = _xlfn.NUMBERVALUE(TRIM(_xlfn.TEXTAFTER($C35, " ", -1))),
_xlfn.IFS(
'Option-specific inputs'!$G$19="Percentage cost method", 'Option-specific inputs'!$G$27 * 'Option-specific inputs'!$G33 * O$22,
'Option-specific inputs'!$G$19="Total cost method", 'Option-specific inputs'!$G56 * O$22
), 0), 0)</f>
        <v>0</v>
      </c>
      <c r="P35" s="43" cm="1">
        <f t="array" ref="P35">IFERROR(
IF(P$14 - $G$14 + 1 = _xlfn.NUMBERVALUE(TRIM(_xlfn.TEXTAFTER($C35, " ", -1))),
_xlfn.IFS(
'Option-specific inputs'!$G$19="Percentage cost method", 'Option-specific inputs'!$G$27 * 'Option-specific inputs'!$G33 * P$22,
'Option-specific inputs'!$G$19="Total cost method", 'Option-specific inputs'!$G56 * P$22
), 0), 0)</f>
        <v>0</v>
      </c>
      <c r="Q35" s="43" cm="1">
        <f t="array" ref="Q35">IFERROR(
IF(Q$14 - $G$14 + 1 = _xlfn.NUMBERVALUE(TRIM(_xlfn.TEXTAFTER($C35, " ", -1))),
_xlfn.IFS(
'Option-specific inputs'!$G$19="Percentage cost method", 'Option-specific inputs'!$G$27 * 'Option-specific inputs'!$G33 * Q$22,
'Option-specific inputs'!$G$19="Total cost method", 'Option-specific inputs'!$G56 * Q$22
), 0), 0)</f>
        <v>0</v>
      </c>
      <c r="R35" s="43" cm="1">
        <f t="array" ref="R35">IFERROR(
IF(R$14 - $G$14 + 1 = _xlfn.NUMBERVALUE(TRIM(_xlfn.TEXTAFTER($C35, " ", -1))),
_xlfn.IFS(
'Option-specific inputs'!$G$19="Percentage cost method", 'Option-specific inputs'!$G$27 * 'Option-specific inputs'!$G33 * R$22,
'Option-specific inputs'!$G$19="Total cost method", 'Option-specific inputs'!$G56 * R$22
), 0), 0)</f>
        <v>0</v>
      </c>
      <c r="S35" s="43" cm="1">
        <f t="array" ref="S35">IFERROR(
IF(S$14 - $G$14 + 1 = _xlfn.NUMBERVALUE(TRIM(_xlfn.TEXTAFTER($C35, " ", -1))),
_xlfn.IFS(
'Option-specific inputs'!$G$19="Percentage cost method", 'Option-specific inputs'!$G$27 * 'Option-specific inputs'!$G33 * S$22,
'Option-specific inputs'!$G$19="Total cost method", 'Option-specific inputs'!$G56 * S$22
), 0), 0)</f>
        <v>0</v>
      </c>
      <c r="T35" s="43" cm="1">
        <f t="array" ref="T35">IFERROR(
IF(T$14 - $G$14 + 1 = _xlfn.NUMBERVALUE(TRIM(_xlfn.TEXTAFTER($C35, " ", -1))),
_xlfn.IFS(
'Option-specific inputs'!$G$19="Percentage cost method", 'Option-specific inputs'!$G$27 * 'Option-specific inputs'!$G33 * T$22,
'Option-specific inputs'!$G$19="Total cost method", 'Option-specific inputs'!$G56 * T$22
), 0), 0)</f>
        <v>0</v>
      </c>
      <c r="U35" s="43" cm="1">
        <f t="array" ref="U35">IFERROR(
IF(U$14 - $G$14 + 1 = _xlfn.NUMBERVALUE(TRIM(_xlfn.TEXTAFTER($C35, " ", -1))),
_xlfn.IFS(
'Option-specific inputs'!$G$19="Percentage cost method", 'Option-specific inputs'!$G$27 * 'Option-specific inputs'!$G33 * U$22,
'Option-specific inputs'!$G$19="Total cost method", 'Option-specific inputs'!$G56 * U$22
), 0), 0)</f>
        <v>0</v>
      </c>
      <c r="V35" s="43" cm="1">
        <f t="array" ref="V35">IFERROR(
IF(V$14 - $G$14 + 1 = _xlfn.NUMBERVALUE(TRIM(_xlfn.TEXTAFTER($C35, " ", -1))),
_xlfn.IFS(
'Option-specific inputs'!$G$19="Percentage cost method", 'Option-specific inputs'!$G$27 * 'Option-specific inputs'!$G33 * V$22,
'Option-specific inputs'!$G$19="Total cost method", 'Option-specific inputs'!$G56 * V$22
), 0), 0)</f>
        <v>0</v>
      </c>
      <c r="W35" s="43" cm="1">
        <f t="array" ref="W35">IFERROR(
IF(W$14 - $G$14 + 1 = _xlfn.NUMBERVALUE(TRIM(_xlfn.TEXTAFTER($C35, " ", -1))),
_xlfn.IFS(
'Option-specific inputs'!$G$19="Percentage cost method", 'Option-specific inputs'!$G$27 * 'Option-specific inputs'!$G33 * W$22,
'Option-specific inputs'!$G$19="Total cost method", 'Option-specific inputs'!$G56 * W$22
), 0), 0)</f>
        <v>0</v>
      </c>
      <c r="X35" s="43" cm="1">
        <f t="array" ref="X35">IFERROR(
IF(X$14 - $G$14 + 1 = _xlfn.NUMBERVALUE(TRIM(_xlfn.TEXTAFTER($C35, " ", -1))),
_xlfn.IFS(
'Option-specific inputs'!$G$19="Percentage cost method", 'Option-specific inputs'!$G$27 * 'Option-specific inputs'!$G33 * X$22,
'Option-specific inputs'!$G$19="Total cost method", 'Option-specific inputs'!$G56 * X$22
), 0), 0)</f>
        <v>0</v>
      </c>
      <c r="Y35" s="43" cm="1">
        <f t="array" ref="Y35">IFERROR(
IF(Y$14 - $G$14 + 1 = _xlfn.NUMBERVALUE(TRIM(_xlfn.TEXTAFTER($C35, " ", -1))),
_xlfn.IFS(
'Option-specific inputs'!$G$19="Percentage cost method", 'Option-specific inputs'!$G$27 * 'Option-specific inputs'!$G33 * Y$22,
'Option-specific inputs'!$G$19="Total cost method", 'Option-specific inputs'!$G56 * Y$22
), 0), 0)</f>
        <v>0</v>
      </c>
      <c r="Z35" s="43" cm="1">
        <f t="array" ref="Z35">IFERROR(
IF(Z$14 - $G$14 + 1 = _xlfn.NUMBERVALUE(TRIM(_xlfn.TEXTAFTER($C35, " ", -1))),
_xlfn.IFS(
'Option-specific inputs'!$G$19="Percentage cost method", 'Option-specific inputs'!$G$27 * 'Option-specific inputs'!$G33 * Z$22,
'Option-specific inputs'!$G$19="Total cost method", 'Option-specific inputs'!$G56 * Z$22
), 0), 0)</f>
        <v>0</v>
      </c>
      <c r="AA35" s="43" cm="1">
        <f t="array" ref="AA35">IFERROR(
IF(AA$14 - $G$14 + 1 = _xlfn.NUMBERVALUE(TRIM(_xlfn.TEXTAFTER($C35, " ", -1))),
_xlfn.IFS(
'Option-specific inputs'!$G$19="Percentage cost method", 'Option-specific inputs'!$G$27 * 'Option-specific inputs'!$G33 * AA$22,
'Option-specific inputs'!$G$19="Total cost method", 'Option-specific inputs'!$G56 * AA$22
), 0), 0)</f>
        <v>0</v>
      </c>
      <c r="AB35" s="43" cm="1">
        <f t="array" ref="AB35">IFERROR(
IF(AB$14 - $G$14 + 1 = _xlfn.NUMBERVALUE(TRIM(_xlfn.TEXTAFTER($C35, " ", -1))),
_xlfn.IFS(
'Option-specific inputs'!$G$19="Percentage cost method", 'Option-specific inputs'!$G$27 * 'Option-specific inputs'!$G33 * AB$22,
'Option-specific inputs'!$G$19="Total cost method", 'Option-specific inputs'!$G56 * AB$22
), 0), 0)</f>
        <v>0</v>
      </c>
      <c r="AC35" s="43" cm="1">
        <f t="array" ref="AC35">IFERROR(
IF(AC$14 - $G$14 + 1 = _xlfn.NUMBERVALUE(TRIM(_xlfn.TEXTAFTER($C35, " ", -1))),
_xlfn.IFS(
'Option-specific inputs'!$G$19="Percentage cost method", 'Option-specific inputs'!$G$27 * 'Option-specific inputs'!$G33 * AC$22,
'Option-specific inputs'!$G$19="Total cost method", 'Option-specific inputs'!$G56 * AC$22
), 0), 0)</f>
        <v>0</v>
      </c>
      <c r="AD35" s="43" cm="1">
        <f t="array" ref="AD35">IFERROR(
IF(AD$14 - $G$14 + 1 = _xlfn.NUMBERVALUE(TRIM(_xlfn.TEXTAFTER($C35, " ", -1))),
_xlfn.IFS(
'Option-specific inputs'!$G$19="Percentage cost method", 'Option-specific inputs'!$G$27 * 'Option-specific inputs'!$G33 * AD$22,
'Option-specific inputs'!$G$19="Total cost method", 'Option-specific inputs'!$G56 * AD$22
), 0), 0)</f>
        <v>0</v>
      </c>
      <c r="AE35" s="43" cm="1">
        <f t="array" ref="AE35">IFERROR(
IF(AE$14 - $G$14 + 1 = _xlfn.NUMBERVALUE(TRIM(_xlfn.TEXTAFTER($C35, " ", -1))),
_xlfn.IFS(
'Option-specific inputs'!$G$19="Percentage cost method", 'Option-specific inputs'!$G$27 * 'Option-specific inputs'!$G33 * AE$22,
'Option-specific inputs'!$G$19="Total cost method", 'Option-specific inputs'!$G56 * AE$22
), 0), 0)</f>
        <v>0</v>
      </c>
      <c r="AF35" s="43" cm="1">
        <f t="array" ref="AF35">IFERROR(
IF(AF$14 - $G$14 + 1 = _xlfn.NUMBERVALUE(TRIM(_xlfn.TEXTAFTER($C35, " ", -1))),
_xlfn.IFS(
'Option-specific inputs'!$G$19="Percentage cost method", 'Option-specific inputs'!$G$27 * 'Option-specific inputs'!$G33 * AF$22,
'Option-specific inputs'!$G$19="Total cost method", 'Option-specific inputs'!$G56 * AF$22
), 0), 0)</f>
        <v>0</v>
      </c>
      <c r="AG35" s="43" cm="1">
        <f t="array" ref="AG35">IFERROR(
IF(AG$14 - $G$14 + 1 = _xlfn.NUMBERVALUE(TRIM(_xlfn.TEXTAFTER($C35, " ", -1))),
_xlfn.IFS(
'Option-specific inputs'!$G$19="Percentage cost method", 'Option-specific inputs'!$G$27 * 'Option-specific inputs'!$G33 * AG$22,
'Option-specific inputs'!$G$19="Total cost method", 'Option-specific inputs'!$G56 * AG$22
), 0), 0)</f>
        <v>0</v>
      </c>
      <c r="AH35" s="43" cm="1">
        <f t="array" ref="AH35">IFERROR(
IF(AH$14 - $G$14 + 1 = _xlfn.NUMBERVALUE(TRIM(_xlfn.TEXTAFTER($C35, " ", -1))),
_xlfn.IFS(
'Option-specific inputs'!$G$19="Percentage cost method", 'Option-specific inputs'!$G$27 * 'Option-specific inputs'!$G33 * AH$22,
'Option-specific inputs'!$G$19="Total cost method", 'Option-specific inputs'!$G56 * AH$22
), 0), 0)</f>
        <v>0</v>
      </c>
      <c r="AI35" s="43" cm="1">
        <f t="array" ref="AI35">IFERROR(
IF(AI$14 - $G$14 + 1 = _xlfn.NUMBERVALUE(TRIM(_xlfn.TEXTAFTER($C35, " ", -1))),
_xlfn.IFS(
'Option-specific inputs'!$G$19="Percentage cost method", 'Option-specific inputs'!$G$27 * 'Option-specific inputs'!$G33 * AI$22,
'Option-specific inputs'!$G$19="Total cost method", 'Option-specific inputs'!$G56 * AI$22
), 0), 0)</f>
        <v>0</v>
      </c>
      <c r="AJ35" s="43" cm="1">
        <f t="array" ref="AJ35">IFERROR(
IF(AJ$14 - $G$14 + 1 = _xlfn.NUMBERVALUE(TRIM(_xlfn.TEXTAFTER($C35, " ", -1))),
_xlfn.IFS(
'Option-specific inputs'!$G$19="Percentage cost method", 'Option-specific inputs'!$G$27 * 'Option-specific inputs'!$G33 * AJ$22,
'Option-specific inputs'!$G$19="Total cost method", 'Option-specific inputs'!$G56 * AJ$22
), 0), 0)</f>
        <v>0</v>
      </c>
      <c r="AK35" s="43" cm="1">
        <f t="array" ref="AK35">IFERROR(
IF(AK$14 - $G$14 + 1 = _xlfn.NUMBERVALUE(TRIM(_xlfn.TEXTAFTER($C35, " ", -1))),
_xlfn.IFS(
'Option-specific inputs'!$G$19="Percentage cost method", 'Option-specific inputs'!$G$27 * 'Option-specific inputs'!$G33 * AK$22,
'Option-specific inputs'!$G$19="Total cost method", 'Option-specific inputs'!$G56 * AK$22
), 0), 0)</f>
        <v>0</v>
      </c>
      <c r="AL35" s="43" cm="1">
        <f t="array" ref="AL35">IFERROR(
IF(AL$14 - $G$14 + 1 = _xlfn.NUMBERVALUE(TRIM(_xlfn.TEXTAFTER($C35, " ", -1))),
_xlfn.IFS(
'Option-specific inputs'!$G$19="Percentage cost method", 'Option-specific inputs'!$G$27 * 'Option-specific inputs'!$G33 * AL$22,
'Option-specific inputs'!$G$19="Total cost method", 'Option-specific inputs'!$G56 * AL$22
), 0), 0)</f>
        <v>0</v>
      </c>
      <c r="AM35" s="43" cm="1">
        <f t="array" ref="AM35">IFERROR(
IF(AM$14 - $G$14 + 1 = _xlfn.NUMBERVALUE(TRIM(_xlfn.TEXTAFTER($C35, " ", -1))),
_xlfn.IFS(
'Option-specific inputs'!$G$19="Percentage cost method", 'Option-specific inputs'!$G$27 * 'Option-specific inputs'!$G33 * AM$22,
'Option-specific inputs'!$G$19="Total cost method", 'Option-specific inputs'!$G56 * AM$22
), 0), 0)</f>
        <v>0</v>
      </c>
      <c r="AN35" s="43" cm="1">
        <f t="array" ref="AN35">IFERROR(
IF(AN$14 - $G$14 + 1 = _xlfn.NUMBERVALUE(TRIM(_xlfn.TEXTAFTER($C35, " ", -1))),
_xlfn.IFS(
'Option-specific inputs'!$G$19="Percentage cost method", 'Option-specific inputs'!$G$27 * 'Option-specific inputs'!$G33 * AN$22,
'Option-specific inputs'!$G$19="Total cost method", 'Option-specific inputs'!$G56 * AN$22
), 0), 0)</f>
        <v>0</v>
      </c>
      <c r="AO35" s="43" cm="1">
        <f t="array" ref="AO35">IFERROR(
IF(AO$14 - $G$14 + 1 = _xlfn.NUMBERVALUE(TRIM(_xlfn.TEXTAFTER($C35, " ", -1))),
_xlfn.IFS(
'Option-specific inputs'!$G$19="Percentage cost method", 'Option-specific inputs'!$G$27 * 'Option-specific inputs'!$G33 * AO$22,
'Option-specific inputs'!$G$19="Total cost method", 'Option-specific inputs'!$G56 * AO$22
), 0), 0)</f>
        <v>0</v>
      </c>
      <c r="AP35" s="43" cm="1">
        <f t="array" ref="AP35">IFERROR(
IF(AP$14 - $G$14 + 1 = _xlfn.NUMBERVALUE(TRIM(_xlfn.TEXTAFTER($C35, " ", -1))),
_xlfn.IFS(
'Option-specific inputs'!$G$19="Percentage cost method", 'Option-specific inputs'!$G$27 * 'Option-specific inputs'!$G33 * AP$22,
'Option-specific inputs'!$G$19="Total cost method", 'Option-specific inputs'!$G56 * AP$22
), 0), 0)</f>
        <v>0</v>
      </c>
      <c r="AQ35" s="43" cm="1">
        <f t="array" ref="AQ35">IFERROR(
IF(AQ$14 - $G$14 + 1 = _xlfn.NUMBERVALUE(TRIM(_xlfn.TEXTAFTER($C35, " ", -1))),
_xlfn.IFS(
'Option-specific inputs'!$G$19="Percentage cost method", 'Option-specific inputs'!$G$27 * 'Option-specific inputs'!$G33 * AQ$22,
'Option-specific inputs'!$G$19="Total cost method", 'Option-specific inputs'!$G56 * AQ$22
), 0), 0)</f>
        <v>0</v>
      </c>
      <c r="AR35" s="43" cm="1">
        <f t="array" ref="AR35">IFERROR(
IF(AR$14 - $G$14 + 1 = _xlfn.NUMBERVALUE(TRIM(_xlfn.TEXTAFTER($C35, " ", -1))),
_xlfn.IFS(
'Option-specific inputs'!$G$19="Percentage cost method", 'Option-specific inputs'!$G$27 * 'Option-specific inputs'!$G33 * AR$22,
'Option-specific inputs'!$G$19="Total cost method", 'Option-specific inputs'!$G56 * AR$22
), 0), 0)</f>
        <v>0</v>
      </c>
      <c r="AS35" s="43" cm="1">
        <f t="array" ref="AS35">IFERROR(
IF(AS$14 - $G$14 + 1 = _xlfn.NUMBERVALUE(TRIM(_xlfn.TEXTAFTER($C35, " ", -1))),
_xlfn.IFS(
'Option-specific inputs'!$G$19="Percentage cost method", 'Option-specific inputs'!$G$27 * 'Option-specific inputs'!$G33 * AS$22,
'Option-specific inputs'!$G$19="Total cost method", 'Option-specific inputs'!$G56 * AS$22
), 0), 0)</f>
        <v>0</v>
      </c>
      <c r="AT35" s="43" cm="1">
        <f t="array" ref="AT35">IFERROR(
IF(AT$14 - $G$14 + 1 = _xlfn.NUMBERVALUE(TRIM(_xlfn.TEXTAFTER($C35, " ", -1))),
_xlfn.IFS(
'Option-specific inputs'!$G$19="Percentage cost method", 'Option-specific inputs'!$G$27 * 'Option-specific inputs'!$G33 * AT$22,
'Option-specific inputs'!$G$19="Total cost method", 'Option-specific inputs'!$G56 * AT$22
), 0), 0)</f>
        <v>0</v>
      </c>
      <c r="AU35" s="43" cm="1">
        <f t="array" ref="AU35">IFERROR(
IF(AU$14 - $G$14 + 1 = _xlfn.NUMBERVALUE(TRIM(_xlfn.TEXTAFTER($C35, " ", -1))),
_xlfn.IFS(
'Option-specific inputs'!$G$19="Percentage cost method", 'Option-specific inputs'!$G$27 * 'Option-specific inputs'!$G33 * AU$22,
'Option-specific inputs'!$G$19="Total cost method", 'Option-specific inputs'!$G56 * AU$22
), 0), 0)</f>
        <v>0</v>
      </c>
      <c r="AV35" s="43" cm="1">
        <f t="array" ref="AV35">IFERROR(
IF(AV$14 - $G$14 + 1 = _xlfn.NUMBERVALUE(TRIM(_xlfn.TEXTAFTER($C35, " ", -1))),
_xlfn.IFS(
'Option-specific inputs'!$G$19="Percentage cost method", 'Option-specific inputs'!$G$27 * 'Option-specific inputs'!$G33 * AV$22,
'Option-specific inputs'!$G$19="Total cost method", 'Option-specific inputs'!$G56 * AV$22
), 0), 0)</f>
        <v>0</v>
      </c>
      <c r="AW35" s="43" cm="1">
        <f t="array" ref="AW35">IFERROR(
IF(AW$14 - $G$14 + 1 = _xlfn.NUMBERVALUE(TRIM(_xlfn.TEXTAFTER($C35, " ", -1))),
_xlfn.IFS(
'Option-specific inputs'!$G$19="Percentage cost method", 'Option-specific inputs'!$G$27 * 'Option-specific inputs'!$G33 * AW$22,
'Option-specific inputs'!$G$19="Total cost method", 'Option-specific inputs'!$G56 * AW$22
), 0), 0)</f>
        <v>0</v>
      </c>
      <c r="AX35" s="43" cm="1">
        <f t="array" ref="AX35">IFERROR(
IF(AX$14 - $G$14 + 1 = _xlfn.NUMBERVALUE(TRIM(_xlfn.TEXTAFTER($C35, " ", -1))),
_xlfn.IFS(
'Option-specific inputs'!$G$19="Percentage cost method", 'Option-specific inputs'!$G$27 * 'Option-specific inputs'!$G33 * AX$22,
'Option-specific inputs'!$G$19="Total cost method", 'Option-specific inputs'!$G56 * AX$22
), 0), 0)</f>
        <v>0</v>
      </c>
      <c r="AY35" s="43" cm="1">
        <f t="array" ref="AY35">IFERROR(
IF(AY$14 - $G$14 + 1 = _xlfn.NUMBERVALUE(TRIM(_xlfn.TEXTAFTER($C35, " ", -1))),
_xlfn.IFS(
'Option-specific inputs'!$G$19="Percentage cost method", 'Option-specific inputs'!$G$27 * 'Option-specific inputs'!$G33 * AY$22,
'Option-specific inputs'!$G$19="Total cost method", 'Option-specific inputs'!$G56 * AY$22
), 0), 0)</f>
        <v>0</v>
      </c>
      <c r="AZ35" s="43" cm="1">
        <f t="array" ref="AZ35">IFERROR(
IF(AZ$14 - $G$14 + 1 = _xlfn.NUMBERVALUE(TRIM(_xlfn.TEXTAFTER($C35, " ", -1))),
_xlfn.IFS(
'Option-specific inputs'!$G$19="Percentage cost method", 'Option-specific inputs'!$G$27 * 'Option-specific inputs'!$G33 * AZ$22,
'Option-specific inputs'!$G$19="Total cost method", 'Option-specific inputs'!$G56 * AZ$22
), 0), 0)</f>
        <v>0</v>
      </c>
      <c r="BA35" s="43" cm="1">
        <f t="array" ref="BA35">IFERROR(
IF(BA$14 - $G$14 + 1 = _xlfn.NUMBERVALUE(TRIM(_xlfn.TEXTAFTER($C35, " ", -1))),
_xlfn.IFS(
'Option-specific inputs'!$G$19="Percentage cost method", 'Option-specific inputs'!$G$27 * 'Option-specific inputs'!$G33 * BA$22,
'Option-specific inputs'!$G$19="Total cost method", 'Option-specific inputs'!$G56 * BA$22
), 0), 0)</f>
        <v>0</v>
      </c>
      <c r="BB35" s="43" cm="1">
        <f t="array" ref="BB35">IFERROR(
IF(BB$14 - $G$14 + 1 = _xlfn.NUMBERVALUE(TRIM(_xlfn.TEXTAFTER($C35, " ", -1))),
_xlfn.IFS(
'Option-specific inputs'!$G$19="Percentage cost method", 'Option-specific inputs'!$G$27 * 'Option-specific inputs'!$G33 * BB$22,
'Option-specific inputs'!$G$19="Total cost method", 'Option-specific inputs'!$G56 * BB$22
), 0), 0)</f>
        <v>0</v>
      </c>
      <c r="BC35" s="43" cm="1">
        <f t="array" ref="BC35">IFERROR(
IF(BC$14 - $G$14 + 1 = _xlfn.NUMBERVALUE(TRIM(_xlfn.TEXTAFTER($C35, " ", -1))),
_xlfn.IFS(
'Option-specific inputs'!$G$19="Percentage cost method", 'Option-specific inputs'!$G$27 * 'Option-specific inputs'!$G33 * BC$22,
'Option-specific inputs'!$G$19="Total cost method", 'Option-specific inputs'!$G56 * BC$22
), 0), 0)</f>
        <v>0</v>
      </c>
      <c r="BD35" s="43" cm="1">
        <f t="array" ref="BD35">IFERROR(
IF(BD$14 - $G$14 + 1 = _xlfn.NUMBERVALUE(TRIM(_xlfn.TEXTAFTER($C35, " ", -1))),
_xlfn.IFS(
'Option-specific inputs'!$G$19="Percentage cost method", 'Option-specific inputs'!$G$27 * 'Option-specific inputs'!$G33 * BD$22,
'Option-specific inputs'!$G$19="Total cost method", 'Option-specific inputs'!$G56 * BD$22
), 0), 0)</f>
        <v>0</v>
      </c>
      <c r="BE35" s="43" cm="1">
        <f t="array" ref="BE35">IFERROR(
IF(BE$14 - $G$14 + 1 = _xlfn.NUMBERVALUE(TRIM(_xlfn.TEXTAFTER($C35, " ", -1))),
_xlfn.IFS(
'Option-specific inputs'!$G$19="Percentage cost method", 'Option-specific inputs'!$G$27 * 'Option-specific inputs'!$G33 * BE$22,
'Option-specific inputs'!$G$19="Total cost method", 'Option-specific inputs'!$G56 * BE$22
), 0), 0)</f>
        <v>0</v>
      </c>
      <c r="BF35" s="43" cm="1">
        <f t="array" ref="BF35">IFERROR(
IF(BF$14 - $G$14 + 1 = _xlfn.NUMBERVALUE(TRIM(_xlfn.TEXTAFTER($C35, " ", -1))),
_xlfn.IFS(
'Option-specific inputs'!$G$19="Percentage cost method", 'Option-specific inputs'!$G$27 * 'Option-specific inputs'!$G33 * BF$22,
'Option-specific inputs'!$G$19="Total cost method", 'Option-specific inputs'!$G56 * BF$22
), 0), 0)</f>
        <v>0</v>
      </c>
      <c r="BG35" s="43" cm="1">
        <f t="array" ref="BG35">IFERROR(
IF(BG$14 - $G$14 + 1 = _xlfn.NUMBERVALUE(TRIM(_xlfn.TEXTAFTER($C35, " ", -1))),
_xlfn.IFS(
'Option-specific inputs'!$G$19="Percentage cost method", 'Option-specific inputs'!$G$27 * 'Option-specific inputs'!$G33 * BG$22,
'Option-specific inputs'!$G$19="Total cost method", 'Option-specific inputs'!$G56 * BG$22
), 0), 0)</f>
        <v>0</v>
      </c>
      <c r="BH35" s="43" cm="1">
        <f t="array" ref="BH35">IFERROR(
IF(BH$14 - $G$14 + 1 = _xlfn.NUMBERVALUE(TRIM(_xlfn.TEXTAFTER($C35, " ", -1))),
_xlfn.IFS(
'Option-specific inputs'!$G$19="Percentage cost method", 'Option-specific inputs'!$G$27 * 'Option-specific inputs'!$G33 * BH$22,
'Option-specific inputs'!$G$19="Total cost method", 'Option-specific inputs'!$G56 * BH$22
), 0), 0)</f>
        <v>0</v>
      </c>
      <c r="BI35" s="43" cm="1">
        <f t="array" ref="BI35">IFERROR(
IF(BI$14 - $G$14 + 1 = _xlfn.NUMBERVALUE(TRIM(_xlfn.TEXTAFTER($C35, " ", -1))),
_xlfn.IFS(
'Option-specific inputs'!$G$19="Percentage cost method", 'Option-specific inputs'!$G$27 * 'Option-specific inputs'!$G33 * BI$22,
'Option-specific inputs'!$G$19="Total cost method", 'Option-specific inputs'!$G56 * BI$22
), 0), 0)</f>
        <v>0</v>
      </c>
      <c r="BJ35" s="43" cm="1">
        <f t="array" ref="BJ35">IFERROR(
IF(BJ$14 - $G$14 + 1 = _xlfn.NUMBERVALUE(TRIM(_xlfn.TEXTAFTER($C35, " ", -1))),
_xlfn.IFS(
'Option-specific inputs'!$G$19="Percentage cost method", 'Option-specific inputs'!$G$27 * 'Option-specific inputs'!$G33 * BJ$22,
'Option-specific inputs'!$G$19="Total cost method", 'Option-specific inputs'!$G56 * BJ$22
), 0), 0)</f>
        <v>0</v>
      </c>
      <c r="BK35" s="43" cm="1">
        <f t="array" ref="BK35">IFERROR(
IF(BK$14 - $G$14 + 1 = _xlfn.NUMBERVALUE(TRIM(_xlfn.TEXTAFTER($C35, " ", -1))),
_xlfn.IFS(
'Option-specific inputs'!$G$19="Percentage cost method", 'Option-specific inputs'!$G$27 * 'Option-specific inputs'!$G33 * BK$22,
'Option-specific inputs'!$G$19="Total cost method", 'Option-specific inputs'!$G56 * BK$22
), 0), 0)</f>
        <v>0</v>
      </c>
      <c r="BL35" s="43" cm="1">
        <f t="array" ref="BL35">IFERROR(
IF(BL$14 - $G$14 + 1 = _xlfn.NUMBERVALUE(TRIM(_xlfn.TEXTAFTER($C35, " ", -1))),
_xlfn.IFS(
'Option-specific inputs'!$G$19="Percentage cost method", 'Option-specific inputs'!$G$27 * 'Option-specific inputs'!$G33 * BL$22,
'Option-specific inputs'!$G$19="Total cost method", 'Option-specific inputs'!$G56 * BL$22
), 0), 0)</f>
        <v>0</v>
      </c>
      <c r="BM35" s="43" cm="1">
        <f t="array" ref="BM35">IFERROR(
IF(BM$14 - $G$14 + 1 = _xlfn.NUMBERVALUE(TRIM(_xlfn.TEXTAFTER($C35, " ", -1))),
_xlfn.IFS(
'Option-specific inputs'!$G$19="Percentage cost method", 'Option-specific inputs'!$G$27 * 'Option-specific inputs'!$G33 * BM$22,
'Option-specific inputs'!$G$19="Total cost method", 'Option-specific inputs'!$G56 * BM$22
), 0), 0)</f>
        <v>0</v>
      </c>
      <c r="BN35" s="43" cm="1">
        <f t="array" ref="BN35">IFERROR(
IF(BN$14 - $G$14 + 1 = _xlfn.NUMBERVALUE(TRIM(_xlfn.TEXTAFTER($C35, " ", -1))),
_xlfn.IFS(
'Option-specific inputs'!$G$19="Percentage cost method", 'Option-specific inputs'!$G$27 * 'Option-specific inputs'!$G33 * BN$22,
'Option-specific inputs'!$G$19="Total cost method", 'Option-specific inputs'!$G56 * BN$22
), 0), 0)</f>
        <v>0</v>
      </c>
      <c r="BO35" s="43" cm="1">
        <f t="array" ref="BO35">IFERROR(
IF(BO$14 - $G$14 + 1 = _xlfn.NUMBERVALUE(TRIM(_xlfn.TEXTAFTER($C35, " ", -1))),
_xlfn.IFS(
'Option-specific inputs'!$G$19="Percentage cost method", 'Option-specific inputs'!$G$27 * 'Option-specific inputs'!$G33 * BO$22,
'Option-specific inputs'!$G$19="Total cost method", 'Option-specific inputs'!$G56 * BO$22
), 0), 0)</f>
        <v>0</v>
      </c>
      <c r="BP35" s="43" cm="1">
        <f t="array" ref="BP35">IFERROR(
IF(BP$14 - $G$14 + 1 = _xlfn.NUMBERVALUE(TRIM(_xlfn.TEXTAFTER($C35, " ", -1))),
_xlfn.IFS(
'Option-specific inputs'!$G$19="Percentage cost method", 'Option-specific inputs'!$G$27 * 'Option-specific inputs'!$G33 * BP$22,
'Option-specific inputs'!$G$19="Total cost method", 'Option-specific inputs'!$G56 * BP$22
), 0), 0)</f>
        <v>0</v>
      </c>
      <c r="BQ35" s="43" cm="1">
        <f t="array" ref="BQ35">IFERROR(
IF(BQ$14 - $G$14 + 1 = _xlfn.NUMBERVALUE(TRIM(_xlfn.TEXTAFTER($C35, " ", -1))),
_xlfn.IFS(
'Option-specific inputs'!$G$19="Percentage cost method", 'Option-specific inputs'!$G$27 * 'Option-specific inputs'!$G33 * BQ$22,
'Option-specific inputs'!$G$19="Total cost method", 'Option-specific inputs'!$G56 * BQ$22
), 0), 0)</f>
        <v>0</v>
      </c>
      <c r="BR35" s="43" cm="1">
        <f t="array" ref="BR35">IFERROR(
IF(BR$14 - $G$14 + 1 = _xlfn.NUMBERVALUE(TRIM(_xlfn.TEXTAFTER($C35, " ", -1))),
_xlfn.IFS(
'Option-specific inputs'!$G$19="Percentage cost method", 'Option-specific inputs'!$G$27 * 'Option-specific inputs'!$G33 * BR$22,
'Option-specific inputs'!$G$19="Total cost method", 'Option-specific inputs'!$G56 * BR$22
), 0), 0)</f>
        <v>0</v>
      </c>
      <c r="BS35" s="43" cm="1">
        <f t="array" ref="BS35">IFERROR(
IF(BS$14 - $G$14 + 1 = _xlfn.NUMBERVALUE(TRIM(_xlfn.TEXTAFTER($C35, " ", -1))),
_xlfn.IFS(
'Option-specific inputs'!$G$19="Percentage cost method", 'Option-specific inputs'!$G$27 * 'Option-specific inputs'!$G33 * BS$22,
'Option-specific inputs'!$G$19="Total cost method", 'Option-specific inputs'!$G56 * BS$22
), 0), 0)</f>
        <v>0</v>
      </c>
      <c r="BT35" s="43" cm="1">
        <f t="array" ref="BT35">IFERROR(
IF(BT$14 - $G$14 + 1 = _xlfn.NUMBERVALUE(TRIM(_xlfn.TEXTAFTER($C35, " ", -1))),
_xlfn.IFS(
'Option-specific inputs'!$G$19="Percentage cost method", 'Option-specific inputs'!$G$27 * 'Option-specific inputs'!$G33 * BT$22,
'Option-specific inputs'!$G$19="Total cost method", 'Option-specific inputs'!$G56 * BT$22
), 0), 0)</f>
        <v>0</v>
      </c>
      <c r="BU35" s="43" cm="1">
        <f t="array" ref="BU35">IFERROR(
IF(BU$14 - $G$14 + 1 = _xlfn.NUMBERVALUE(TRIM(_xlfn.TEXTAFTER($C35, " ", -1))),
_xlfn.IFS(
'Option-specific inputs'!$G$19="Percentage cost method", 'Option-specific inputs'!$G$27 * 'Option-specific inputs'!$G33 * BU$22,
'Option-specific inputs'!$G$19="Total cost method", 'Option-specific inputs'!$G56 * BU$22
), 0), 0)</f>
        <v>0</v>
      </c>
      <c r="BV35" s="43" cm="1">
        <f t="array" ref="BV35">IFERROR(
IF(BV$14 - $G$14 + 1 = _xlfn.NUMBERVALUE(TRIM(_xlfn.TEXTAFTER($C35, " ", -1))),
_xlfn.IFS(
'Option-specific inputs'!$G$19="Percentage cost method", 'Option-specific inputs'!$G$27 * 'Option-specific inputs'!$G33 * BV$22,
'Option-specific inputs'!$G$19="Total cost method", 'Option-specific inputs'!$G56 * BV$22
), 0), 0)</f>
        <v>0</v>
      </c>
      <c r="BW35" s="43" cm="1">
        <f t="array" ref="BW35">IFERROR(
IF(BW$14 - $G$14 + 1 = _xlfn.NUMBERVALUE(TRIM(_xlfn.TEXTAFTER($C35, " ", -1))),
_xlfn.IFS(
'Option-specific inputs'!$G$19="Percentage cost method", 'Option-specific inputs'!$G$27 * 'Option-specific inputs'!$G33 * BW$22,
'Option-specific inputs'!$G$19="Total cost method", 'Option-specific inputs'!$G56 * BW$22
), 0), 0)</f>
        <v>0</v>
      </c>
      <c r="BX35" s="43" cm="1">
        <f t="array" ref="BX35">IFERROR(
IF(BX$14 - $G$14 + 1 = _xlfn.NUMBERVALUE(TRIM(_xlfn.TEXTAFTER($C35, " ", -1))),
_xlfn.IFS(
'Option-specific inputs'!$G$19="Percentage cost method", 'Option-specific inputs'!$G$27 * 'Option-specific inputs'!$G33 * BX$22,
'Option-specific inputs'!$G$19="Total cost method", 'Option-specific inputs'!$G56 * BX$22
), 0), 0)</f>
        <v>0</v>
      </c>
      <c r="BY35" s="43" cm="1">
        <f t="array" ref="BY35">IFERROR(
IF(BY$14 - $G$14 + 1 = _xlfn.NUMBERVALUE(TRIM(_xlfn.TEXTAFTER($C35, " ", -1))),
_xlfn.IFS(
'Option-specific inputs'!$G$19="Percentage cost method", 'Option-specific inputs'!$G$27 * 'Option-specific inputs'!$G33 * BY$22,
'Option-specific inputs'!$G$19="Total cost method", 'Option-specific inputs'!$G56 * BY$22
), 0), 0)</f>
        <v>0</v>
      </c>
      <c r="BZ35" s="43" cm="1">
        <f t="array" ref="BZ35">IFERROR(
IF(BZ$14 - $G$14 + 1 = _xlfn.NUMBERVALUE(TRIM(_xlfn.TEXTAFTER($C35, " ", -1))),
_xlfn.IFS(
'Option-specific inputs'!$G$19="Percentage cost method", 'Option-specific inputs'!$G$27 * 'Option-specific inputs'!$G33 * BZ$22,
'Option-specific inputs'!$G$19="Total cost method", 'Option-specific inputs'!$G56 * BZ$22
), 0), 0)</f>
        <v>0</v>
      </c>
      <c r="CA35" s="43" cm="1">
        <f t="array" ref="CA35">IFERROR(
IF(CA$14 - $G$14 + 1 = _xlfn.NUMBERVALUE(TRIM(_xlfn.TEXTAFTER($C35, " ", -1))),
_xlfn.IFS(
'Option-specific inputs'!$G$19="Percentage cost method", 'Option-specific inputs'!$G$27 * 'Option-specific inputs'!$G33 * CA$22,
'Option-specific inputs'!$G$19="Total cost method", 'Option-specific inputs'!$G56 * CA$22
), 0), 0)</f>
        <v>0</v>
      </c>
      <c r="CB35" s="43" cm="1">
        <f t="array" ref="CB35">IFERROR(
IF(CB$14 - $G$14 + 1 = _xlfn.NUMBERVALUE(TRIM(_xlfn.TEXTAFTER($C35, " ", -1))),
_xlfn.IFS(
'Option-specific inputs'!$G$19="Percentage cost method", 'Option-specific inputs'!$G$27 * 'Option-specific inputs'!$G33 * CB$22,
'Option-specific inputs'!$G$19="Total cost method", 'Option-specific inputs'!$G56 * CB$22
), 0), 0)</f>
        <v>0</v>
      </c>
      <c r="CC35" s="43" cm="1">
        <f t="array" ref="CC35">IFERROR(
IF(CC$14 - $G$14 + 1 = _xlfn.NUMBERVALUE(TRIM(_xlfn.TEXTAFTER($C35, " ", -1))),
_xlfn.IFS(
'Option-specific inputs'!$G$19="Percentage cost method", 'Option-specific inputs'!$G$27 * 'Option-specific inputs'!$G33 * CC$22,
'Option-specific inputs'!$G$19="Total cost method", 'Option-specific inputs'!$G56 * CC$22
), 0), 0)</f>
        <v>0</v>
      </c>
      <c r="CD35" s="43" cm="1">
        <f t="array" ref="CD35">IFERROR(
IF(CD$14 - $G$14 + 1 = _xlfn.NUMBERVALUE(TRIM(_xlfn.TEXTAFTER($C35, " ", -1))),
_xlfn.IFS(
'Option-specific inputs'!$G$19="Percentage cost method", 'Option-specific inputs'!$G$27 * 'Option-specific inputs'!$G33 * CD$22,
'Option-specific inputs'!$G$19="Total cost method", 'Option-specific inputs'!$G56 * CD$22
), 0), 0)</f>
        <v>0</v>
      </c>
      <c r="CE35" s="43" cm="1">
        <f t="array" ref="CE35">IFERROR(
IF(CE$14 - $G$14 + 1 = _xlfn.NUMBERVALUE(TRIM(_xlfn.TEXTAFTER($C35, " ", -1))),
_xlfn.IFS(
'Option-specific inputs'!$G$19="Percentage cost method", 'Option-specific inputs'!$G$27 * 'Option-specific inputs'!$G33 * CE$22,
'Option-specific inputs'!$G$19="Total cost method", 'Option-specific inputs'!$G56 * CE$22
), 0), 0)</f>
        <v>0</v>
      </c>
      <c r="CF35" s="43" cm="1">
        <f t="array" ref="CF35">IFERROR(
IF(CF$14 - $G$14 + 1 = _xlfn.NUMBERVALUE(TRIM(_xlfn.TEXTAFTER($C35, " ", -1))),
_xlfn.IFS(
'Option-specific inputs'!$G$19="Percentage cost method", 'Option-specific inputs'!$G$27 * 'Option-specific inputs'!$G33 * CF$22,
'Option-specific inputs'!$G$19="Total cost method", 'Option-specific inputs'!$G56 * CF$22
), 0), 0)</f>
        <v>0</v>
      </c>
      <c r="CG35" s="43" cm="1">
        <f t="array" ref="CG35">IFERROR(
IF(CG$14 - $G$14 + 1 = _xlfn.NUMBERVALUE(TRIM(_xlfn.TEXTAFTER($C35, " ", -1))),
_xlfn.IFS(
'Option-specific inputs'!$G$19="Percentage cost method", 'Option-specific inputs'!$G$27 * 'Option-specific inputs'!$G33 * CG$22,
'Option-specific inputs'!$G$19="Total cost method", 'Option-specific inputs'!$G56 * CG$22
), 0), 0)</f>
        <v>0</v>
      </c>
      <c r="CH35" s="43" cm="1">
        <f t="array" ref="CH35">IFERROR(
IF(CH$14 - $G$14 + 1 = _xlfn.NUMBERVALUE(TRIM(_xlfn.TEXTAFTER($C35, " ", -1))),
_xlfn.IFS(
'Option-specific inputs'!$G$19="Percentage cost method", 'Option-specific inputs'!$G$27 * 'Option-specific inputs'!$G33 * CH$22,
'Option-specific inputs'!$G$19="Total cost method", 'Option-specific inputs'!$G56 * CH$22
), 0), 0)</f>
        <v>0</v>
      </c>
      <c r="CI35" s="43" cm="1">
        <f t="array" ref="CI35">IFERROR(
IF(CI$14 - $G$14 + 1 = _xlfn.NUMBERVALUE(TRIM(_xlfn.TEXTAFTER($C35, " ", -1))),
_xlfn.IFS(
'Option-specific inputs'!$G$19="Percentage cost method", 'Option-specific inputs'!$G$27 * 'Option-specific inputs'!$G33 * CI$22,
'Option-specific inputs'!$G$19="Total cost method", 'Option-specific inputs'!$G56 * CI$22
), 0), 0)</f>
        <v>0</v>
      </c>
      <c r="CJ35" s="43" cm="1">
        <f t="array" ref="CJ35">IFERROR(
IF(CJ$14 - $G$14 + 1 = _xlfn.NUMBERVALUE(TRIM(_xlfn.TEXTAFTER($C35, " ", -1))),
_xlfn.IFS(
'Option-specific inputs'!$G$19="Percentage cost method", 'Option-specific inputs'!$G$27 * 'Option-specific inputs'!$G33 * CJ$22,
'Option-specific inputs'!$G$19="Total cost method", 'Option-specific inputs'!$G56 * CJ$22
), 0), 0)</f>
        <v>0</v>
      </c>
      <c r="CK35" s="43" cm="1">
        <f t="array" ref="CK35">IFERROR(
IF(CK$14 - $G$14 + 1 = _xlfn.NUMBERVALUE(TRIM(_xlfn.TEXTAFTER($C35, " ", -1))),
_xlfn.IFS(
'Option-specific inputs'!$G$19="Percentage cost method", 'Option-specific inputs'!$G$27 * 'Option-specific inputs'!$G33 * CK$22,
'Option-specific inputs'!$G$19="Total cost method", 'Option-specific inputs'!$G56 * CK$22
), 0), 0)</f>
        <v>0</v>
      </c>
      <c r="CL35" s="43" cm="1">
        <f t="array" ref="CL35">IFERROR(
IF(CL$14 - $G$14 + 1 = _xlfn.NUMBERVALUE(TRIM(_xlfn.TEXTAFTER($C35, " ", -1))),
_xlfn.IFS(
'Option-specific inputs'!$G$19="Percentage cost method", 'Option-specific inputs'!$G$27 * 'Option-specific inputs'!$G33 * CL$22,
'Option-specific inputs'!$G$19="Total cost method", 'Option-specific inputs'!$G56 * CL$22
), 0), 0)</f>
        <v>0</v>
      </c>
      <c r="CM35" s="43" cm="1">
        <f t="array" ref="CM35">IFERROR(
IF(CM$14 - $G$14 + 1 = _xlfn.NUMBERVALUE(TRIM(_xlfn.TEXTAFTER($C35, " ", -1))),
_xlfn.IFS(
'Option-specific inputs'!$G$19="Percentage cost method", 'Option-specific inputs'!$G$27 * 'Option-specific inputs'!$G33 * CM$22,
'Option-specific inputs'!$G$19="Total cost method", 'Option-specific inputs'!$G56 * CM$22
), 0), 0)</f>
        <v>0</v>
      </c>
      <c r="CN35" s="43" cm="1">
        <f t="array" ref="CN35">IFERROR(
IF(CN$14 - $G$14 + 1 = _xlfn.NUMBERVALUE(TRIM(_xlfn.TEXTAFTER($C35, " ", -1))),
_xlfn.IFS(
'Option-specific inputs'!$G$19="Percentage cost method", 'Option-specific inputs'!$G$27 * 'Option-specific inputs'!$G33 * CN$22,
'Option-specific inputs'!$G$19="Total cost method", 'Option-specific inputs'!$G56 * CN$22
), 0), 0)</f>
        <v>0</v>
      </c>
      <c r="CO35" s="43" cm="1">
        <f t="array" ref="CO35">IFERROR(
IF(CO$14 - $G$14 + 1 = _xlfn.NUMBERVALUE(TRIM(_xlfn.TEXTAFTER($C35, " ", -1))),
_xlfn.IFS(
'Option-specific inputs'!$G$19="Percentage cost method", 'Option-specific inputs'!$G$27 * 'Option-specific inputs'!$G33 * CO$22,
'Option-specific inputs'!$G$19="Total cost method", 'Option-specific inputs'!$G56 * CO$22
), 0), 0)</f>
        <v>0</v>
      </c>
      <c r="CP35" s="43" cm="1">
        <f t="array" ref="CP35">IFERROR(
IF(CP$14 - $G$14 + 1 = _xlfn.NUMBERVALUE(TRIM(_xlfn.TEXTAFTER($C35, " ", -1))),
_xlfn.IFS(
'Option-specific inputs'!$G$19="Percentage cost method", 'Option-specific inputs'!$G$27 * 'Option-specific inputs'!$G33 * CP$22,
'Option-specific inputs'!$G$19="Total cost method", 'Option-specific inputs'!$G56 * CP$22
), 0), 0)</f>
        <v>0</v>
      </c>
      <c r="CQ35" s="43" cm="1">
        <f t="array" ref="CQ35">IFERROR(
IF(CQ$14 - $G$14 + 1 = _xlfn.NUMBERVALUE(TRIM(_xlfn.TEXTAFTER($C35, " ", -1))),
_xlfn.IFS(
'Option-specific inputs'!$G$19="Percentage cost method", 'Option-specific inputs'!$G$27 * 'Option-specific inputs'!$G33 * CQ$22,
'Option-specific inputs'!$G$19="Total cost method", 'Option-specific inputs'!$G56 * CQ$22
), 0), 0)</f>
        <v>0</v>
      </c>
      <c r="CR35" s="43" cm="1">
        <f t="array" ref="CR35">IFERROR(
IF(CR$14 - $G$14 + 1 = _xlfn.NUMBERVALUE(TRIM(_xlfn.TEXTAFTER($C35, " ", -1))),
_xlfn.IFS(
'Option-specific inputs'!$G$19="Percentage cost method", 'Option-specific inputs'!$G$27 * 'Option-specific inputs'!$G33 * CR$22,
'Option-specific inputs'!$G$19="Total cost method", 'Option-specific inputs'!$G56 * CR$22
), 0), 0)</f>
        <v>0</v>
      </c>
      <c r="CS35" s="43" cm="1">
        <f t="array" ref="CS35">IFERROR(
IF(CS$14 - $G$14 + 1 = _xlfn.NUMBERVALUE(TRIM(_xlfn.TEXTAFTER($C35, " ", -1))),
_xlfn.IFS(
'Option-specific inputs'!$G$19="Percentage cost method", 'Option-specific inputs'!$G$27 * 'Option-specific inputs'!$G33 * CS$22,
'Option-specific inputs'!$G$19="Total cost method", 'Option-specific inputs'!$G56 * CS$22
), 0), 0)</f>
        <v>0</v>
      </c>
      <c r="CT35" s="43" cm="1">
        <f t="array" ref="CT35">IFERROR(
IF(CT$14 - $G$14 + 1 = _xlfn.NUMBERVALUE(TRIM(_xlfn.TEXTAFTER($C35, " ", -1))),
_xlfn.IFS(
'Option-specific inputs'!$G$19="Percentage cost method", 'Option-specific inputs'!$G$27 * 'Option-specific inputs'!$G33 * CT$22,
'Option-specific inputs'!$G$19="Total cost method", 'Option-specific inputs'!$G56 * CT$22
), 0), 0)</f>
        <v>0</v>
      </c>
      <c r="CU35" s="43" cm="1">
        <f t="array" ref="CU35">IFERROR(
IF(CU$14 - $G$14 + 1 = _xlfn.NUMBERVALUE(TRIM(_xlfn.TEXTAFTER($C35, " ", -1))),
_xlfn.IFS(
'Option-specific inputs'!$G$19="Percentage cost method", 'Option-specific inputs'!$G$27 * 'Option-specific inputs'!$G33 * CU$22,
'Option-specific inputs'!$G$19="Total cost method", 'Option-specific inputs'!$G56 * CU$22
), 0), 0)</f>
        <v>0</v>
      </c>
      <c r="CV35" s="43" cm="1">
        <f t="array" ref="CV35">IFERROR(
IF(CV$14 - $G$14 + 1 = _xlfn.NUMBERVALUE(TRIM(_xlfn.TEXTAFTER($C35, " ", -1))),
_xlfn.IFS(
'Option-specific inputs'!$G$19="Percentage cost method", 'Option-specific inputs'!$G$27 * 'Option-specific inputs'!$G33 * CV$22,
'Option-specific inputs'!$G$19="Total cost method", 'Option-specific inputs'!$G56 * CV$22
), 0), 0)</f>
        <v>0</v>
      </c>
      <c r="CW35" s="43" cm="1">
        <f t="array" ref="CW35">IFERROR(
IF(CW$14 - $G$14 + 1 = _xlfn.NUMBERVALUE(TRIM(_xlfn.TEXTAFTER($C35, " ", -1))),
_xlfn.IFS(
'Option-specific inputs'!$G$19="Percentage cost method", 'Option-specific inputs'!$G$27 * 'Option-specific inputs'!$G33 * CW$22,
'Option-specific inputs'!$G$19="Total cost method", 'Option-specific inputs'!$G56 * CW$22
), 0), 0)</f>
        <v>0</v>
      </c>
      <c r="CX35" s="43" cm="1">
        <f t="array" ref="CX35">IFERROR(
IF(CX$14 - $G$14 + 1 = _xlfn.NUMBERVALUE(TRIM(_xlfn.TEXTAFTER($C35, " ", -1))),
_xlfn.IFS(
'Option-specific inputs'!$G$19="Percentage cost method", 'Option-specific inputs'!$G$27 * 'Option-specific inputs'!$G33 * CX$22,
'Option-specific inputs'!$G$19="Total cost method", 'Option-specific inputs'!$G56 * CX$22
), 0), 0)</f>
        <v>0</v>
      </c>
      <c r="CY35" s="43" cm="1">
        <f t="array" ref="CY35">IFERROR(
IF(CY$14 - $G$14 + 1 = _xlfn.NUMBERVALUE(TRIM(_xlfn.TEXTAFTER($C35, " ", -1))),
_xlfn.IFS(
'Option-specific inputs'!$G$19="Percentage cost method", 'Option-specific inputs'!$G$27 * 'Option-specific inputs'!$G33 * CY$22,
'Option-specific inputs'!$G$19="Total cost method", 'Option-specific inputs'!$G56 * CY$22
), 0), 0)</f>
        <v>0</v>
      </c>
      <c r="CZ35" s="43" cm="1">
        <f t="array" ref="CZ35">IFERROR(
IF(CZ$14 - $G$14 + 1 = _xlfn.NUMBERVALUE(TRIM(_xlfn.TEXTAFTER($C35, " ", -1))),
_xlfn.IFS(
'Option-specific inputs'!$G$19="Percentage cost method", 'Option-specific inputs'!$G$27 * 'Option-specific inputs'!$G33 * CZ$22,
'Option-specific inputs'!$G$19="Total cost method", 'Option-specific inputs'!$G56 * CZ$22
), 0), 0)</f>
        <v>0</v>
      </c>
      <c r="DA35" s="43" cm="1">
        <f t="array" ref="DA35">IFERROR(
IF(DA$14 - $G$14 + 1 = _xlfn.NUMBERVALUE(TRIM(_xlfn.TEXTAFTER($C35, " ", -1))),
_xlfn.IFS(
'Option-specific inputs'!$G$19="Percentage cost method", 'Option-specific inputs'!$G$27 * 'Option-specific inputs'!$G33 * DA$22,
'Option-specific inputs'!$G$19="Total cost method", 'Option-specific inputs'!$G56 * DA$22
), 0), 0)</f>
        <v>0</v>
      </c>
      <c r="DB35" s="43" cm="1">
        <f t="array" ref="DB35">IFERROR(
IF(DB$14 - $G$14 + 1 = _xlfn.NUMBERVALUE(TRIM(_xlfn.TEXTAFTER($C35, " ", -1))),
_xlfn.IFS(
'Option-specific inputs'!$G$19="Percentage cost method", 'Option-specific inputs'!$G$27 * 'Option-specific inputs'!$G33 * DB$22,
'Option-specific inputs'!$G$19="Total cost method", 'Option-specific inputs'!$G56 * DB$22
), 0), 0)</f>
        <v>0</v>
      </c>
      <c r="DC35" s="25"/>
    </row>
    <row r="36" spans="1:109" s="61" customFormat="1" ht="22.5" customHeight="1">
      <c r="A36" s="25"/>
      <c r="B36" s="163"/>
      <c r="C36" s="163" t="s">
        <v>128</v>
      </c>
      <c r="D36" s="77" t="s">
        <v>68</v>
      </c>
      <c r="E36" s="37"/>
      <c r="F36" s="42"/>
      <c r="G36" s="43" cm="1">
        <f t="array" ref="G36">IFERROR(
IF(G$14 - $G$14 + 1 = _xlfn.NUMBERVALUE(TRIM(_xlfn.TEXTAFTER($C36, " ", -1))),
_xlfn.IFS(
'Option-specific inputs'!$G$19="Percentage cost method", 'Option-specific inputs'!$G$27 * 'Option-specific inputs'!$G34 * G$22,
'Option-specific inputs'!$G$19="Total cost method", 'Option-specific inputs'!$G57 * G$22
), 0), 0)</f>
        <v>0</v>
      </c>
      <c r="H36" s="43" cm="1">
        <f t="array" ref="H36">IFERROR(
IF(H$14 - $G$14 + 1 = _xlfn.NUMBERVALUE(TRIM(_xlfn.TEXTAFTER($C36, " ", -1))),
_xlfn.IFS(
'Option-specific inputs'!$G$19="Percentage cost method", 'Option-specific inputs'!$G$27 * 'Option-specific inputs'!$G34 * H$22,
'Option-specific inputs'!$G$19="Total cost method", 'Option-specific inputs'!$G57 * H$22
), 0), 0)</f>
        <v>0</v>
      </c>
      <c r="I36" s="43" cm="1">
        <f t="array" ref="I36">IFERROR(
IF(I$14 - $G$14 + 1 = _xlfn.NUMBERVALUE(TRIM(_xlfn.TEXTAFTER($C36, " ", -1))),
_xlfn.IFS(
'Option-specific inputs'!$G$19="Percentage cost method", 'Option-specific inputs'!$G$27 * 'Option-specific inputs'!$G34 * I$22,
'Option-specific inputs'!$G$19="Total cost method", 'Option-specific inputs'!$G57 * I$22
), 0), 0)</f>
        <v>0</v>
      </c>
      <c r="J36" s="43" cm="1">
        <f t="array" ref="J36">IFERROR(
IF(J$14 - $G$14 + 1 = _xlfn.NUMBERVALUE(TRIM(_xlfn.TEXTAFTER($C36, " ", -1))),
_xlfn.IFS(
'Option-specific inputs'!$G$19="Percentage cost method", 'Option-specific inputs'!$G$27 * 'Option-specific inputs'!$G34 * J$22,
'Option-specific inputs'!$G$19="Total cost method", 'Option-specific inputs'!$G57 * J$22
), 0), 0)</f>
        <v>0</v>
      </c>
      <c r="K36" s="43" cm="1">
        <f t="array" ref="K36">IFERROR(
IF(K$14 - $G$14 + 1 = _xlfn.NUMBERVALUE(TRIM(_xlfn.TEXTAFTER($C36, " ", -1))),
_xlfn.IFS(
'Option-specific inputs'!$G$19="Percentage cost method", 'Option-specific inputs'!$G$27 * 'Option-specific inputs'!$G34 * K$22,
'Option-specific inputs'!$G$19="Total cost method", 'Option-specific inputs'!$G57 * K$22
), 0), 0)</f>
        <v>0</v>
      </c>
      <c r="L36" s="43" cm="1">
        <f t="array" ref="L36">IFERROR(
IF(L$14 - $G$14 + 1 = _xlfn.NUMBERVALUE(TRIM(_xlfn.TEXTAFTER($C36, " ", -1))),
_xlfn.IFS(
'Option-specific inputs'!$G$19="Percentage cost method", 'Option-specific inputs'!$G$27 * 'Option-specific inputs'!$G34 * L$22,
'Option-specific inputs'!$G$19="Total cost method", 'Option-specific inputs'!$G57 * L$22
), 0), 0)</f>
        <v>0</v>
      </c>
      <c r="M36" s="43" cm="1">
        <f t="array" ref="M36">IFERROR(
IF(M$14 - $G$14 + 1 = _xlfn.NUMBERVALUE(TRIM(_xlfn.TEXTAFTER($C36, " ", -1))),
_xlfn.IFS(
'Option-specific inputs'!$G$19="Percentage cost method", 'Option-specific inputs'!$G$27 * 'Option-specific inputs'!$G34 * M$22,
'Option-specific inputs'!$G$19="Total cost method", 'Option-specific inputs'!$G57 * M$22
), 0), 0)</f>
        <v>0</v>
      </c>
      <c r="N36" s="43" cm="1">
        <f t="array" ref="N36">IFERROR(
IF(N$14 - $G$14 + 1 = _xlfn.NUMBERVALUE(TRIM(_xlfn.TEXTAFTER($C36, " ", -1))),
_xlfn.IFS(
'Option-specific inputs'!$G$19="Percentage cost method", 'Option-specific inputs'!$G$27 * 'Option-specific inputs'!$G34 * N$22,
'Option-specific inputs'!$G$19="Total cost method", 'Option-specific inputs'!$G57 * N$22
), 0), 0)</f>
        <v>0</v>
      </c>
      <c r="O36" s="43" cm="1">
        <f t="array" ref="O36">IFERROR(
IF(O$14 - $G$14 + 1 = _xlfn.NUMBERVALUE(TRIM(_xlfn.TEXTAFTER($C36, " ", -1))),
_xlfn.IFS(
'Option-specific inputs'!$G$19="Percentage cost method", 'Option-specific inputs'!$G$27 * 'Option-specific inputs'!$G34 * O$22,
'Option-specific inputs'!$G$19="Total cost method", 'Option-specific inputs'!$G57 * O$22
), 0), 0)</f>
        <v>0</v>
      </c>
      <c r="P36" s="43" cm="1">
        <f t="array" ref="P36">IFERROR(
IF(P$14 - $G$14 + 1 = _xlfn.NUMBERVALUE(TRIM(_xlfn.TEXTAFTER($C36, " ", -1))),
_xlfn.IFS(
'Option-specific inputs'!$G$19="Percentage cost method", 'Option-specific inputs'!$G$27 * 'Option-specific inputs'!$G34 * P$22,
'Option-specific inputs'!$G$19="Total cost method", 'Option-specific inputs'!$G57 * P$22
), 0), 0)</f>
        <v>0</v>
      </c>
      <c r="Q36" s="43" cm="1">
        <f t="array" ref="Q36">IFERROR(
IF(Q$14 - $G$14 + 1 = _xlfn.NUMBERVALUE(TRIM(_xlfn.TEXTAFTER($C36, " ", -1))),
_xlfn.IFS(
'Option-specific inputs'!$G$19="Percentage cost method", 'Option-specific inputs'!$G$27 * 'Option-specific inputs'!$G34 * Q$22,
'Option-specific inputs'!$G$19="Total cost method", 'Option-specific inputs'!$G57 * Q$22
), 0), 0)</f>
        <v>0</v>
      </c>
      <c r="R36" s="43" cm="1">
        <f t="array" ref="R36">IFERROR(
IF(R$14 - $G$14 + 1 = _xlfn.NUMBERVALUE(TRIM(_xlfn.TEXTAFTER($C36, " ", -1))),
_xlfn.IFS(
'Option-specific inputs'!$G$19="Percentage cost method", 'Option-specific inputs'!$G$27 * 'Option-specific inputs'!$G34 * R$22,
'Option-specific inputs'!$G$19="Total cost method", 'Option-specific inputs'!$G57 * R$22
), 0), 0)</f>
        <v>0</v>
      </c>
      <c r="S36" s="43" cm="1">
        <f t="array" ref="S36">IFERROR(
IF(S$14 - $G$14 + 1 = _xlfn.NUMBERVALUE(TRIM(_xlfn.TEXTAFTER($C36, " ", -1))),
_xlfn.IFS(
'Option-specific inputs'!$G$19="Percentage cost method", 'Option-specific inputs'!$G$27 * 'Option-specific inputs'!$G34 * S$22,
'Option-specific inputs'!$G$19="Total cost method", 'Option-specific inputs'!$G57 * S$22
), 0), 0)</f>
        <v>0</v>
      </c>
      <c r="T36" s="43" cm="1">
        <f t="array" ref="T36">IFERROR(
IF(T$14 - $G$14 + 1 = _xlfn.NUMBERVALUE(TRIM(_xlfn.TEXTAFTER($C36, " ", -1))),
_xlfn.IFS(
'Option-specific inputs'!$G$19="Percentage cost method", 'Option-specific inputs'!$G$27 * 'Option-specific inputs'!$G34 * T$22,
'Option-specific inputs'!$G$19="Total cost method", 'Option-specific inputs'!$G57 * T$22
), 0), 0)</f>
        <v>0</v>
      </c>
      <c r="U36" s="43" cm="1">
        <f t="array" ref="U36">IFERROR(
IF(U$14 - $G$14 + 1 = _xlfn.NUMBERVALUE(TRIM(_xlfn.TEXTAFTER($C36, " ", -1))),
_xlfn.IFS(
'Option-specific inputs'!$G$19="Percentage cost method", 'Option-specific inputs'!$G$27 * 'Option-specific inputs'!$G34 * U$22,
'Option-specific inputs'!$G$19="Total cost method", 'Option-specific inputs'!$G57 * U$22
), 0), 0)</f>
        <v>0</v>
      </c>
      <c r="V36" s="43" cm="1">
        <f t="array" ref="V36">IFERROR(
IF(V$14 - $G$14 + 1 = _xlfn.NUMBERVALUE(TRIM(_xlfn.TEXTAFTER($C36, " ", -1))),
_xlfn.IFS(
'Option-specific inputs'!$G$19="Percentage cost method", 'Option-specific inputs'!$G$27 * 'Option-specific inputs'!$G34 * V$22,
'Option-specific inputs'!$G$19="Total cost method", 'Option-specific inputs'!$G57 * V$22
), 0), 0)</f>
        <v>0</v>
      </c>
      <c r="W36" s="43" cm="1">
        <f t="array" ref="W36">IFERROR(
IF(W$14 - $G$14 + 1 = _xlfn.NUMBERVALUE(TRIM(_xlfn.TEXTAFTER($C36, " ", -1))),
_xlfn.IFS(
'Option-specific inputs'!$G$19="Percentage cost method", 'Option-specific inputs'!$G$27 * 'Option-specific inputs'!$G34 * W$22,
'Option-specific inputs'!$G$19="Total cost method", 'Option-specific inputs'!$G57 * W$22
), 0), 0)</f>
        <v>0</v>
      </c>
      <c r="X36" s="43" cm="1">
        <f t="array" ref="X36">IFERROR(
IF(X$14 - $G$14 + 1 = _xlfn.NUMBERVALUE(TRIM(_xlfn.TEXTAFTER($C36, " ", -1))),
_xlfn.IFS(
'Option-specific inputs'!$G$19="Percentage cost method", 'Option-specific inputs'!$G$27 * 'Option-specific inputs'!$G34 * X$22,
'Option-specific inputs'!$G$19="Total cost method", 'Option-specific inputs'!$G57 * X$22
), 0), 0)</f>
        <v>0</v>
      </c>
      <c r="Y36" s="43" cm="1">
        <f t="array" ref="Y36">IFERROR(
IF(Y$14 - $G$14 + 1 = _xlfn.NUMBERVALUE(TRIM(_xlfn.TEXTAFTER($C36, " ", -1))),
_xlfn.IFS(
'Option-specific inputs'!$G$19="Percentage cost method", 'Option-specific inputs'!$G$27 * 'Option-specific inputs'!$G34 * Y$22,
'Option-specific inputs'!$G$19="Total cost method", 'Option-specific inputs'!$G57 * Y$22
), 0), 0)</f>
        <v>0</v>
      </c>
      <c r="Z36" s="43" cm="1">
        <f t="array" ref="Z36">IFERROR(
IF(Z$14 - $G$14 + 1 = _xlfn.NUMBERVALUE(TRIM(_xlfn.TEXTAFTER($C36, " ", -1))),
_xlfn.IFS(
'Option-specific inputs'!$G$19="Percentage cost method", 'Option-specific inputs'!$G$27 * 'Option-specific inputs'!$G34 * Z$22,
'Option-specific inputs'!$G$19="Total cost method", 'Option-specific inputs'!$G57 * Z$22
), 0), 0)</f>
        <v>0</v>
      </c>
      <c r="AA36" s="43" cm="1">
        <f t="array" ref="AA36">IFERROR(
IF(AA$14 - $G$14 + 1 = _xlfn.NUMBERVALUE(TRIM(_xlfn.TEXTAFTER($C36, " ", -1))),
_xlfn.IFS(
'Option-specific inputs'!$G$19="Percentage cost method", 'Option-specific inputs'!$G$27 * 'Option-specific inputs'!$G34 * AA$22,
'Option-specific inputs'!$G$19="Total cost method", 'Option-specific inputs'!$G57 * AA$22
), 0), 0)</f>
        <v>0</v>
      </c>
      <c r="AB36" s="43" cm="1">
        <f t="array" ref="AB36">IFERROR(
IF(AB$14 - $G$14 + 1 = _xlfn.NUMBERVALUE(TRIM(_xlfn.TEXTAFTER($C36, " ", -1))),
_xlfn.IFS(
'Option-specific inputs'!$G$19="Percentage cost method", 'Option-specific inputs'!$G$27 * 'Option-specific inputs'!$G34 * AB$22,
'Option-specific inputs'!$G$19="Total cost method", 'Option-specific inputs'!$G57 * AB$22
), 0), 0)</f>
        <v>0</v>
      </c>
      <c r="AC36" s="43" cm="1">
        <f t="array" ref="AC36">IFERROR(
IF(AC$14 - $G$14 + 1 = _xlfn.NUMBERVALUE(TRIM(_xlfn.TEXTAFTER($C36, " ", -1))),
_xlfn.IFS(
'Option-specific inputs'!$G$19="Percentage cost method", 'Option-specific inputs'!$G$27 * 'Option-specific inputs'!$G34 * AC$22,
'Option-specific inputs'!$G$19="Total cost method", 'Option-specific inputs'!$G57 * AC$22
), 0), 0)</f>
        <v>0</v>
      </c>
      <c r="AD36" s="43" cm="1">
        <f t="array" ref="AD36">IFERROR(
IF(AD$14 - $G$14 + 1 = _xlfn.NUMBERVALUE(TRIM(_xlfn.TEXTAFTER($C36, " ", -1))),
_xlfn.IFS(
'Option-specific inputs'!$G$19="Percentage cost method", 'Option-specific inputs'!$G$27 * 'Option-specific inputs'!$G34 * AD$22,
'Option-specific inputs'!$G$19="Total cost method", 'Option-specific inputs'!$G57 * AD$22
), 0), 0)</f>
        <v>0</v>
      </c>
      <c r="AE36" s="43" cm="1">
        <f t="array" ref="AE36">IFERROR(
IF(AE$14 - $G$14 + 1 = _xlfn.NUMBERVALUE(TRIM(_xlfn.TEXTAFTER($C36, " ", -1))),
_xlfn.IFS(
'Option-specific inputs'!$G$19="Percentage cost method", 'Option-specific inputs'!$G$27 * 'Option-specific inputs'!$G34 * AE$22,
'Option-specific inputs'!$G$19="Total cost method", 'Option-specific inputs'!$G57 * AE$22
), 0), 0)</f>
        <v>0</v>
      </c>
      <c r="AF36" s="43" cm="1">
        <f t="array" ref="AF36">IFERROR(
IF(AF$14 - $G$14 + 1 = _xlfn.NUMBERVALUE(TRIM(_xlfn.TEXTAFTER($C36, " ", -1))),
_xlfn.IFS(
'Option-specific inputs'!$G$19="Percentage cost method", 'Option-specific inputs'!$G$27 * 'Option-specific inputs'!$G34 * AF$22,
'Option-specific inputs'!$G$19="Total cost method", 'Option-specific inputs'!$G57 * AF$22
), 0), 0)</f>
        <v>0</v>
      </c>
      <c r="AG36" s="43" cm="1">
        <f t="array" ref="AG36">IFERROR(
IF(AG$14 - $G$14 + 1 = _xlfn.NUMBERVALUE(TRIM(_xlfn.TEXTAFTER($C36, " ", -1))),
_xlfn.IFS(
'Option-specific inputs'!$G$19="Percentage cost method", 'Option-specific inputs'!$G$27 * 'Option-specific inputs'!$G34 * AG$22,
'Option-specific inputs'!$G$19="Total cost method", 'Option-specific inputs'!$G57 * AG$22
), 0), 0)</f>
        <v>0</v>
      </c>
      <c r="AH36" s="43" cm="1">
        <f t="array" ref="AH36">IFERROR(
IF(AH$14 - $G$14 + 1 = _xlfn.NUMBERVALUE(TRIM(_xlfn.TEXTAFTER($C36, " ", -1))),
_xlfn.IFS(
'Option-specific inputs'!$G$19="Percentage cost method", 'Option-specific inputs'!$G$27 * 'Option-specific inputs'!$G34 * AH$22,
'Option-specific inputs'!$G$19="Total cost method", 'Option-specific inputs'!$G57 * AH$22
), 0), 0)</f>
        <v>0</v>
      </c>
      <c r="AI36" s="43" cm="1">
        <f t="array" ref="AI36">IFERROR(
IF(AI$14 - $G$14 + 1 = _xlfn.NUMBERVALUE(TRIM(_xlfn.TEXTAFTER($C36, " ", -1))),
_xlfn.IFS(
'Option-specific inputs'!$G$19="Percentage cost method", 'Option-specific inputs'!$G$27 * 'Option-specific inputs'!$G34 * AI$22,
'Option-specific inputs'!$G$19="Total cost method", 'Option-specific inputs'!$G57 * AI$22
), 0), 0)</f>
        <v>0</v>
      </c>
      <c r="AJ36" s="43" cm="1">
        <f t="array" ref="AJ36">IFERROR(
IF(AJ$14 - $G$14 + 1 = _xlfn.NUMBERVALUE(TRIM(_xlfn.TEXTAFTER($C36, " ", -1))),
_xlfn.IFS(
'Option-specific inputs'!$G$19="Percentage cost method", 'Option-specific inputs'!$G$27 * 'Option-specific inputs'!$G34 * AJ$22,
'Option-specific inputs'!$G$19="Total cost method", 'Option-specific inputs'!$G57 * AJ$22
), 0), 0)</f>
        <v>0</v>
      </c>
      <c r="AK36" s="43" cm="1">
        <f t="array" ref="AK36">IFERROR(
IF(AK$14 - $G$14 + 1 = _xlfn.NUMBERVALUE(TRIM(_xlfn.TEXTAFTER($C36, " ", -1))),
_xlfn.IFS(
'Option-specific inputs'!$G$19="Percentage cost method", 'Option-specific inputs'!$G$27 * 'Option-specific inputs'!$G34 * AK$22,
'Option-specific inputs'!$G$19="Total cost method", 'Option-specific inputs'!$G57 * AK$22
), 0), 0)</f>
        <v>0</v>
      </c>
      <c r="AL36" s="43" cm="1">
        <f t="array" ref="AL36">IFERROR(
IF(AL$14 - $G$14 + 1 = _xlfn.NUMBERVALUE(TRIM(_xlfn.TEXTAFTER($C36, " ", -1))),
_xlfn.IFS(
'Option-specific inputs'!$G$19="Percentage cost method", 'Option-specific inputs'!$G$27 * 'Option-specific inputs'!$G34 * AL$22,
'Option-specific inputs'!$G$19="Total cost method", 'Option-specific inputs'!$G57 * AL$22
), 0), 0)</f>
        <v>0</v>
      </c>
      <c r="AM36" s="43" cm="1">
        <f t="array" ref="AM36">IFERROR(
IF(AM$14 - $G$14 + 1 = _xlfn.NUMBERVALUE(TRIM(_xlfn.TEXTAFTER($C36, " ", -1))),
_xlfn.IFS(
'Option-specific inputs'!$G$19="Percentage cost method", 'Option-specific inputs'!$G$27 * 'Option-specific inputs'!$G34 * AM$22,
'Option-specific inputs'!$G$19="Total cost method", 'Option-specific inputs'!$G57 * AM$22
), 0), 0)</f>
        <v>0</v>
      </c>
      <c r="AN36" s="43" cm="1">
        <f t="array" ref="AN36">IFERROR(
IF(AN$14 - $G$14 + 1 = _xlfn.NUMBERVALUE(TRIM(_xlfn.TEXTAFTER($C36, " ", -1))),
_xlfn.IFS(
'Option-specific inputs'!$G$19="Percentage cost method", 'Option-specific inputs'!$G$27 * 'Option-specific inputs'!$G34 * AN$22,
'Option-specific inputs'!$G$19="Total cost method", 'Option-specific inputs'!$G57 * AN$22
), 0), 0)</f>
        <v>0</v>
      </c>
      <c r="AO36" s="43" cm="1">
        <f t="array" ref="AO36">IFERROR(
IF(AO$14 - $G$14 + 1 = _xlfn.NUMBERVALUE(TRIM(_xlfn.TEXTAFTER($C36, " ", -1))),
_xlfn.IFS(
'Option-specific inputs'!$G$19="Percentage cost method", 'Option-specific inputs'!$G$27 * 'Option-specific inputs'!$G34 * AO$22,
'Option-specific inputs'!$G$19="Total cost method", 'Option-specific inputs'!$G57 * AO$22
), 0), 0)</f>
        <v>0</v>
      </c>
      <c r="AP36" s="43" cm="1">
        <f t="array" ref="AP36">IFERROR(
IF(AP$14 - $G$14 + 1 = _xlfn.NUMBERVALUE(TRIM(_xlfn.TEXTAFTER($C36, " ", -1))),
_xlfn.IFS(
'Option-specific inputs'!$G$19="Percentage cost method", 'Option-specific inputs'!$G$27 * 'Option-specific inputs'!$G34 * AP$22,
'Option-specific inputs'!$G$19="Total cost method", 'Option-specific inputs'!$G57 * AP$22
), 0), 0)</f>
        <v>0</v>
      </c>
      <c r="AQ36" s="43" cm="1">
        <f t="array" ref="AQ36">IFERROR(
IF(AQ$14 - $G$14 + 1 = _xlfn.NUMBERVALUE(TRIM(_xlfn.TEXTAFTER($C36, " ", -1))),
_xlfn.IFS(
'Option-specific inputs'!$G$19="Percentage cost method", 'Option-specific inputs'!$G$27 * 'Option-specific inputs'!$G34 * AQ$22,
'Option-specific inputs'!$G$19="Total cost method", 'Option-specific inputs'!$G57 * AQ$22
), 0), 0)</f>
        <v>0</v>
      </c>
      <c r="AR36" s="43" cm="1">
        <f t="array" ref="AR36">IFERROR(
IF(AR$14 - $G$14 + 1 = _xlfn.NUMBERVALUE(TRIM(_xlfn.TEXTAFTER($C36, " ", -1))),
_xlfn.IFS(
'Option-specific inputs'!$G$19="Percentage cost method", 'Option-specific inputs'!$G$27 * 'Option-specific inputs'!$G34 * AR$22,
'Option-specific inputs'!$G$19="Total cost method", 'Option-specific inputs'!$G57 * AR$22
), 0), 0)</f>
        <v>0</v>
      </c>
      <c r="AS36" s="43" cm="1">
        <f t="array" ref="AS36">IFERROR(
IF(AS$14 - $G$14 + 1 = _xlfn.NUMBERVALUE(TRIM(_xlfn.TEXTAFTER($C36, " ", -1))),
_xlfn.IFS(
'Option-specific inputs'!$G$19="Percentage cost method", 'Option-specific inputs'!$G$27 * 'Option-specific inputs'!$G34 * AS$22,
'Option-specific inputs'!$G$19="Total cost method", 'Option-specific inputs'!$G57 * AS$22
), 0), 0)</f>
        <v>0</v>
      </c>
      <c r="AT36" s="43" cm="1">
        <f t="array" ref="AT36">IFERROR(
IF(AT$14 - $G$14 + 1 = _xlfn.NUMBERVALUE(TRIM(_xlfn.TEXTAFTER($C36, " ", -1))),
_xlfn.IFS(
'Option-specific inputs'!$G$19="Percentage cost method", 'Option-specific inputs'!$G$27 * 'Option-specific inputs'!$G34 * AT$22,
'Option-specific inputs'!$G$19="Total cost method", 'Option-specific inputs'!$G57 * AT$22
), 0), 0)</f>
        <v>0</v>
      </c>
      <c r="AU36" s="43" cm="1">
        <f t="array" ref="AU36">IFERROR(
IF(AU$14 - $G$14 + 1 = _xlfn.NUMBERVALUE(TRIM(_xlfn.TEXTAFTER($C36, " ", -1))),
_xlfn.IFS(
'Option-specific inputs'!$G$19="Percentage cost method", 'Option-specific inputs'!$G$27 * 'Option-specific inputs'!$G34 * AU$22,
'Option-specific inputs'!$G$19="Total cost method", 'Option-specific inputs'!$G57 * AU$22
), 0), 0)</f>
        <v>0</v>
      </c>
      <c r="AV36" s="43" cm="1">
        <f t="array" ref="AV36">IFERROR(
IF(AV$14 - $G$14 + 1 = _xlfn.NUMBERVALUE(TRIM(_xlfn.TEXTAFTER($C36, " ", -1))),
_xlfn.IFS(
'Option-specific inputs'!$G$19="Percentage cost method", 'Option-specific inputs'!$G$27 * 'Option-specific inputs'!$G34 * AV$22,
'Option-specific inputs'!$G$19="Total cost method", 'Option-specific inputs'!$G57 * AV$22
), 0), 0)</f>
        <v>0</v>
      </c>
      <c r="AW36" s="43" cm="1">
        <f t="array" ref="AW36">IFERROR(
IF(AW$14 - $G$14 + 1 = _xlfn.NUMBERVALUE(TRIM(_xlfn.TEXTAFTER($C36, " ", -1))),
_xlfn.IFS(
'Option-specific inputs'!$G$19="Percentage cost method", 'Option-specific inputs'!$G$27 * 'Option-specific inputs'!$G34 * AW$22,
'Option-specific inputs'!$G$19="Total cost method", 'Option-specific inputs'!$G57 * AW$22
), 0), 0)</f>
        <v>0</v>
      </c>
      <c r="AX36" s="43" cm="1">
        <f t="array" ref="AX36">IFERROR(
IF(AX$14 - $G$14 + 1 = _xlfn.NUMBERVALUE(TRIM(_xlfn.TEXTAFTER($C36, " ", -1))),
_xlfn.IFS(
'Option-specific inputs'!$G$19="Percentage cost method", 'Option-specific inputs'!$G$27 * 'Option-specific inputs'!$G34 * AX$22,
'Option-specific inputs'!$G$19="Total cost method", 'Option-specific inputs'!$G57 * AX$22
), 0), 0)</f>
        <v>0</v>
      </c>
      <c r="AY36" s="43" cm="1">
        <f t="array" ref="AY36">IFERROR(
IF(AY$14 - $G$14 + 1 = _xlfn.NUMBERVALUE(TRIM(_xlfn.TEXTAFTER($C36, " ", -1))),
_xlfn.IFS(
'Option-specific inputs'!$G$19="Percentage cost method", 'Option-specific inputs'!$G$27 * 'Option-specific inputs'!$G34 * AY$22,
'Option-specific inputs'!$G$19="Total cost method", 'Option-specific inputs'!$G57 * AY$22
), 0), 0)</f>
        <v>0</v>
      </c>
      <c r="AZ36" s="43" cm="1">
        <f t="array" ref="AZ36">IFERROR(
IF(AZ$14 - $G$14 + 1 = _xlfn.NUMBERVALUE(TRIM(_xlfn.TEXTAFTER($C36, " ", -1))),
_xlfn.IFS(
'Option-specific inputs'!$G$19="Percentage cost method", 'Option-specific inputs'!$G$27 * 'Option-specific inputs'!$G34 * AZ$22,
'Option-specific inputs'!$G$19="Total cost method", 'Option-specific inputs'!$G57 * AZ$22
), 0), 0)</f>
        <v>0</v>
      </c>
      <c r="BA36" s="43" cm="1">
        <f t="array" ref="BA36">IFERROR(
IF(BA$14 - $G$14 + 1 = _xlfn.NUMBERVALUE(TRIM(_xlfn.TEXTAFTER($C36, " ", -1))),
_xlfn.IFS(
'Option-specific inputs'!$G$19="Percentage cost method", 'Option-specific inputs'!$G$27 * 'Option-specific inputs'!$G34 * BA$22,
'Option-specific inputs'!$G$19="Total cost method", 'Option-specific inputs'!$G57 * BA$22
), 0), 0)</f>
        <v>0</v>
      </c>
      <c r="BB36" s="43" cm="1">
        <f t="array" ref="BB36">IFERROR(
IF(BB$14 - $G$14 + 1 = _xlfn.NUMBERVALUE(TRIM(_xlfn.TEXTAFTER($C36, " ", -1))),
_xlfn.IFS(
'Option-specific inputs'!$G$19="Percentage cost method", 'Option-specific inputs'!$G$27 * 'Option-specific inputs'!$G34 * BB$22,
'Option-specific inputs'!$G$19="Total cost method", 'Option-specific inputs'!$G57 * BB$22
), 0), 0)</f>
        <v>0</v>
      </c>
      <c r="BC36" s="43" cm="1">
        <f t="array" ref="BC36">IFERROR(
IF(BC$14 - $G$14 + 1 = _xlfn.NUMBERVALUE(TRIM(_xlfn.TEXTAFTER($C36, " ", -1))),
_xlfn.IFS(
'Option-specific inputs'!$G$19="Percentage cost method", 'Option-specific inputs'!$G$27 * 'Option-specific inputs'!$G34 * BC$22,
'Option-specific inputs'!$G$19="Total cost method", 'Option-specific inputs'!$G57 * BC$22
), 0), 0)</f>
        <v>0</v>
      </c>
      <c r="BD36" s="43" cm="1">
        <f t="array" ref="BD36">IFERROR(
IF(BD$14 - $G$14 + 1 = _xlfn.NUMBERVALUE(TRIM(_xlfn.TEXTAFTER($C36, " ", -1))),
_xlfn.IFS(
'Option-specific inputs'!$G$19="Percentage cost method", 'Option-specific inputs'!$G$27 * 'Option-specific inputs'!$G34 * BD$22,
'Option-specific inputs'!$G$19="Total cost method", 'Option-specific inputs'!$G57 * BD$22
), 0), 0)</f>
        <v>0</v>
      </c>
      <c r="BE36" s="43" cm="1">
        <f t="array" ref="BE36">IFERROR(
IF(BE$14 - $G$14 + 1 = _xlfn.NUMBERVALUE(TRIM(_xlfn.TEXTAFTER($C36, " ", -1))),
_xlfn.IFS(
'Option-specific inputs'!$G$19="Percentage cost method", 'Option-specific inputs'!$G$27 * 'Option-specific inputs'!$G34 * BE$22,
'Option-specific inputs'!$G$19="Total cost method", 'Option-specific inputs'!$G57 * BE$22
), 0), 0)</f>
        <v>0</v>
      </c>
      <c r="BF36" s="43" cm="1">
        <f t="array" ref="BF36">IFERROR(
IF(BF$14 - $G$14 + 1 = _xlfn.NUMBERVALUE(TRIM(_xlfn.TEXTAFTER($C36, " ", -1))),
_xlfn.IFS(
'Option-specific inputs'!$G$19="Percentage cost method", 'Option-specific inputs'!$G$27 * 'Option-specific inputs'!$G34 * BF$22,
'Option-specific inputs'!$G$19="Total cost method", 'Option-specific inputs'!$G57 * BF$22
), 0), 0)</f>
        <v>0</v>
      </c>
      <c r="BG36" s="43" cm="1">
        <f t="array" ref="BG36">IFERROR(
IF(BG$14 - $G$14 + 1 = _xlfn.NUMBERVALUE(TRIM(_xlfn.TEXTAFTER($C36, " ", -1))),
_xlfn.IFS(
'Option-specific inputs'!$G$19="Percentage cost method", 'Option-specific inputs'!$G$27 * 'Option-specific inputs'!$G34 * BG$22,
'Option-specific inputs'!$G$19="Total cost method", 'Option-specific inputs'!$G57 * BG$22
), 0), 0)</f>
        <v>0</v>
      </c>
      <c r="BH36" s="43" cm="1">
        <f t="array" ref="BH36">IFERROR(
IF(BH$14 - $G$14 + 1 = _xlfn.NUMBERVALUE(TRIM(_xlfn.TEXTAFTER($C36, " ", -1))),
_xlfn.IFS(
'Option-specific inputs'!$G$19="Percentage cost method", 'Option-specific inputs'!$G$27 * 'Option-specific inputs'!$G34 * BH$22,
'Option-specific inputs'!$G$19="Total cost method", 'Option-specific inputs'!$G57 * BH$22
), 0), 0)</f>
        <v>0</v>
      </c>
      <c r="BI36" s="43" cm="1">
        <f t="array" ref="BI36">IFERROR(
IF(BI$14 - $G$14 + 1 = _xlfn.NUMBERVALUE(TRIM(_xlfn.TEXTAFTER($C36, " ", -1))),
_xlfn.IFS(
'Option-specific inputs'!$G$19="Percentage cost method", 'Option-specific inputs'!$G$27 * 'Option-specific inputs'!$G34 * BI$22,
'Option-specific inputs'!$G$19="Total cost method", 'Option-specific inputs'!$G57 * BI$22
), 0), 0)</f>
        <v>0</v>
      </c>
      <c r="BJ36" s="43" cm="1">
        <f t="array" ref="BJ36">IFERROR(
IF(BJ$14 - $G$14 + 1 = _xlfn.NUMBERVALUE(TRIM(_xlfn.TEXTAFTER($C36, " ", -1))),
_xlfn.IFS(
'Option-specific inputs'!$G$19="Percentage cost method", 'Option-specific inputs'!$G$27 * 'Option-specific inputs'!$G34 * BJ$22,
'Option-specific inputs'!$G$19="Total cost method", 'Option-specific inputs'!$G57 * BJ$22
), 0), 0)</f>
        <v>0</v>
      </c>
      <c r="BK36" s="43" cm="1">
        <f t="array" ref="BK36">IFERROR(
IF(BK$14 - $G$14 + 1 = _xlfn.NUMBERVALUE(TRIM(_xlfn.TEXTAFTER($C36, " ", -1))),
_xlfn.IFS(
'Option-specific inputs'!$G$19="Percentage cost method", 'Option-specific inputs'!$G$27 * 'Option-specific inputs'!$G34 * BK$22,
'Option-specific inputs'!$G$19="Total cost method", 'Option-specific inputs'!$G57 * BK$22
), 0), 0)</f>
        <v>0</v>
      </c>
      <c r="BL36" s="43" cm="1">
        <f t="array" ref="BL36">IFERROR(
IF(BL$14 - $G$14 + 1 = _xlfn.NUMBERVALUE(TRIM(_xlfn.TEXTAFTER($C36, " ", -1))),
_xlfn.IFS(
'Option-specific inputs'!$G$19="Percentage cost method", 'Option-specific inputs'!$G$27 * 'Option-specific inputs'!$G34 * BL$22,
'Option-specific inputs'!$G$19="Total cost method", 'Option-specific inputs'!$G57 * BL$22
), 0), 0)</f>
        <v>0</v>
      </c>
      <c r="BM36" s="43" cm="1">
        <f t="array" ref="BM36">IFERROR(
IF(BM$14 - $G$14 + 1 = _xlfn.NUMBERVALUE(TRIM(_xlfn.TEXTAFTER($C36, " ", -1))),
_xlfn.IFS(
'Option-specific inputs'!$G$19="Percentage cost method", 'Option-specific inputs'!$G$27 * 'Option-specific inputs'!$G34 * BM$22,
'Option-specific inputs'!$G$19="Total cost method", 'Option-specific inputs'!$G57 * BM$22
), 0), 0)</f>
        <v>0</v>
      </c>
      <c r="BN36" s="43" cm="1">
        <f t="array" ref="BN36">IFERROR(
IF(BN$14 - $G$14 + 1 = _xlfn.NUMBERVALUE(TRIM(_xlfn.TEXTAFTER($C36, " ", -1))),
_xlfn.IFS(
'Option-specific inputs'!$G$19="Percentage cost method", 'Option-specific inputs'!$G$27 * 'Option-specific inputs'!$G34 * BN$22,
'Option-specific inputs'!$G$19="Total cost method", 'Option-specific inputs'!$G57 * BN$22
), 0), 0)</f>
        <v>0</v>
      </c>
      <c r="BO36" s="43" cm="1">
        <f t="array" ref="BO36">IFERROR(
IF(BO$14 - $G$14 + 1 = _xlfn.NUMBERVALUE(TRIM(_xlfn.TEXTAFTER($C36, " ", -1))),
_xlfn.IFS(
'Option-specific inputs'!$G$19="Percentage cost method", 'Option-specific inputs'!$G$27 * 'Option-specific inputs'!$G34 * BO$22,
'Option-specific inputs'!$G$19="Total cost method", 'Option-specific inputs'!$G57 * BO$22
), 0), 0)</f>
        <v>0</v>
      </c>
      <c r="BP36" s="43" cm="1">
        <f t="array" ref="BP36">IFERROR(
IF(BP$14 - $G$14 + 1 = _xlfn.NUMBERVALUE(TRIM(_xlfn.TEXTAFTER($C36, " ", -1))),
_xlfn.IFS(
'Option-specific inputs'!$G$19="Percentage cost method", 'Option-specific inputs'!$G$27 * 'Option-specific inputs'!$G34 * BP$22,
'Option-specific inputs'!$G$19="Total cost method", 'Option-specific inputs'!$G57 * BP$22
), 0), 0)</f>
        <v>0</v>
      </c>
      <c r="BQ36" s="43" cm="1">
        <f t="array" ref="BQ36">IFERROR(
IF(BQ$14 - $G$14 + 1 = _xlfn.NUMBERVALUE(TRIM(_xlfn.TEXTAFTER($C36, " ", -1))),
_xlfn.IFS(
'Option-specific inputs'!$G$19="Percentage cost method", 'Option-specific inputs'!$G$27 * 'Option-specific inputs'!$G34 * BQ$22,
'Option-specific inputs'!$G$19="Total cost method", 'Option-specific inputs'!$G57 * BQ$22
), 0), 0)</f>
        <v>0</v>
      </c>
      <c r="BR36" s="43" cm="1">
        <f t="array" ref="BR36">IFERROR(
IF(BR$14 - $G$14 + 1 = _xlfn.NUMBERVALUE(TRIM(_xlfn.TEXTAFTER($C36, " ", -1))),
_xlfn.IFS(
'Option-specific inputs'!$G$19="Percentage cost method", 'Option-specific inputs'!$G$27 * 'Option-specific inputs'!$G34 * BR$22,
'Option-specific inputs'!$G$19="Total cost method", 'Option-specific inputs'!$G57 * BR$22
), 0), 0)</f>
        <v>0</v>
      </c>
      <c r="BS36" s="43" cm="1">
        <f t="array" ref="BS36">IFERROR(
IF(BS$14 - $G$14 + 1 = _xlfn.NUMBERVALUE(TRIM(_xlfn.TEXTAFTER($C36, " ", -1))),
_xlfn.IFS(
'Option-specific inputs'!$G$19="Percentage cost method", 'Option-specific inputs'!$G$27 * 'Option-specific inputs'!$G34 * BS$22,
'Option-specific inputs'!$G$19="Total cost method", 'Option-specific inputs'!$G57 * BS$22
), 0), 0)</f>
        <v>0</v>
      </c>
      <c r="BT36" s="43" cm="1">
        <f t="array" ref="BT36">IFERROR(
IF(BT$14 - $G$14 + 1 = _xlfn.NUMBERVALUE(TRIM(_xlfn.TEXTAFTER($C36, " ", -1))),
_xlfn.IFS(
'Option-specific inputs'!$G$19="Percentage cost method", 'Option-specific inputs'!$G$27 * 'Option-specific inputs'!$G34 * BT$22,
'Option-specific inputs'!$G$19="Total cost method", 'Option-specific inputs'!$G57 * BT$22
), 0), 0)</f>
        <v>0</v>
      </c>
      <c r="BU36" s="43" cm="1">
        <f t="array" ref="BU36">IFERROR(
IF(BU$14 - $G$14 + 1 = _xlfn.NUMBERVALUE(TRIM(_xlfn.TEXTAFTER($C36, " ", -1))),
_xlfn.IFS(
'Option-specific inputs'!$G$19="Percentage cost method", 'Option-specific inputs'!$G$27 * 'Option-specific inputs'!$G34 * BU$22,
'Option-specific inputs'!$G$19="Total cost method", 'Option-specific inputs'!$G57 * BU$22
), 0), 0)</f>
        <v>0</v>
      </c>
      <c r="BV36" s="43" cm="1">
        <f t="array" ref="BV36">IFERROR(
IF(BV$14 - $G$14 + 1 = _xlfn.NUMBERVALUE(TRIM(_xlfn.TEXTAFTER($C36, " ", -1))),
_xlfn.IFS(
'Option-specific inputs'!$G$19="Percentage cost method", 'Option-specific inputs'!$G$27 * 'Option-specific inputs'!$G34 * BV$22,
'Option-specific inputs'!$G$19="Total cost method", 'Option-specific inputs'!$G57 * BV$22
), 0), 0)</f>
        <v>0</v>
      </c>
      <c r="BW36" s="43" cm="1">
        <f t="array" ref="BW36">IFERROR(
IF(BW$14 - $G$14 + 1 = _xlfn.NUMBERVALUE(TRIM(_xlfn.TEXTAFTER($C36, " ", -1))),
_xlfn.IFS(
'Option-specific inputs'!$G$19="Percentage cost method", 'Option-specific inputs'!$G$27 * 'Option-specific inputs'!$G34 * BW$22,
'Option-specific inputs'!$G$19="Total cost method", 'Option-specific inputs'!$G57 * BW$22
), 0), 0)</f>
        <v>0</v>
      </c>
      <c r="BX36" s="43" cm="1">
        <f t="array" ref="BX36">IFERROR(
IF(BX$14 - $G$14 + 1 = _xlfn.NUMBERVALUE(TRIM(_xlfn.TEXTAFTER($C36, " ", -1))),
_xlfn.IFS(
'Option-specific inputs'!$G$19="Percentage cost method", 'Option-specific inputs'!$G$27 * 'Option-specific inputs'!$G34 * BX$22,
'Option-specific inputs'!$G$19="Total cost method", 'Option-specific inputs'!$G57 * BX$22
), 0), 0)</f>
        <v>0</v>
      </c>
      <c r="BY36" s="43" cm="1">
        <f t="array" ref="BY36">IFERROR(
IF(BY$14 - $G$14 + 1 = _xlfn.NUMBERVALUE(TRIM(_xlfn.TEXTAFTER($C36, " ", -1))),
_xlfn.IFS(
'Option-specific inputs'!$G$19="Percentage cost method", 'Option-specific inputs'!$G$27 * 'Option-specific inputs'!$G34 * BY$22,
'Option-specific inputs'!$G$19="Total cost method", 'Option-specific inputs'!$G57 * BY$22
), 0), 0)</f>
        <v>0</v>
      </c>
      <c r="BZ36" s="43" cm="1">
        <f t="array" ref="BZ36">IFERROR(
IF(BZ$14 - $G$14 + 1 = _xlfn.NUMBERVALUE(TRIM(_xlfn.TEXTAFTER($C36, " ", -1))),
_xlfn.IFS(
'Option-specific inputs'!$G$19="Percentage cost method", 'Option-specific inputs'!$G$27 * 'Option-specific inputs'!$G34 * BZ$22,
'Option-specific inputs'!$G$19="Total cost method", 'Option-specific inputs'!$G57 * BZ$22
), 0), 0)</f>
        <v>0</v>
      </c>
      <c r="CA36" s="43" cm="1">
        <f t="array" ref="CA36">IFERROR(
IF(CA$14 - $G$14 + 1 = _xlfn.NUMBERVALUE(TRIM(_xlfn.TEXTAFTER($C36, " ", -1))),
_xlfn.IFS(
'Option-specific inputs'!$G$19="Percentage cost method", 'Option-specific inputs'!$G$27 * 'Option-specific inputs'!$G34 * CA$22,
'Option-specific inputs'!$G$19="Total cost method", 'Option-specific inputs'!$G57 * CA$22
), 0), 0)</f>
        <v>0</v>
      </c>
      <c r="CB36" s="43" cm="1">
        <f t="array" ref="CB36">IFERROR(
IF(CB$14 - $G$14 + 1 = _xlfn.NUMBERVALUE(TRIM(_xlfn.TEXTAFTER($C36, " ", -1))),
_xlfn.IFS(
'Option-specific inputs'!$G$19="Percentage cost method", 'Option-specific inputs'!$G$27 * 'Option-specific inputs'!$G34 * CB$22,
'Option-specific inputs'!$G$19="Total cost method", 'Option-specific inputs'!$G57 * CB$22
), 0), 0)</f>
        <v>0</v>
      </c>
      <c r="CC36" s="43" cm="1">
        <f t="array" ref="CC36">IFERROR(
IF(CC$14 - $G$14 + 1 = _xlfn.NUMBERVALUE(TRIM(_xlfn.TEXTAFTER($C36, " ", -1))),
_xlfn.IFS(
'Option-specific inputs'!$G$19="Percentage cost method", 'Option-specific inputs'!$G$27 * 'Option-specific inputs'!$G34 * CC$22,
'Option-specific inputs'!$G$19="Total cost method", 'Option-specific inputs'!$G57 * CC$22
), 0), 0)</f>
        <v>0</v>
      </c>
      <c r="CD36" s="43" cm="1">
        <f t="array" ref="CD36">IFERROR(
IF(CD$14 - $G$14 + 1 = _xlfn.NUMBERVALUE(TRIM(_xlfn.TEXTAFTER($C36, " ", -1))),
_xlfn.IFS(
'Option-specific inputs'!$G$19="Percentage cost method", 'Option-specific inputs'!$G$27 * 'Option-specific inputs'!$G34 * CD$22,
'Option-specific inputs'!$G$19="Total cost method", 'Option-specific inputs'!$G57 * CD$22
), 0), 0)</f>
        <v>0</v>
      </c>
      <c r="CE36" s="43" cm="1">
        <f t="array" ref="CE36">IFERROR(
IF(CE$14 - $G$14 + 1 = _xlfn.NUMBERVALUE(TRIM(_xlfn.TEXTAFTER($C36, " ", -1))),
_xlfn.IFS(
'Option-specific inputs'!$G$19="Percentage cost method", 'Option-specific inputs'!$G$27 * 'Option-specific inputs'!$G34 * CE$22,
'Option-specific inputs'!$G$19="Total cost method", 'Option-specific inputs'!$G57 * CE$22
), 0), 0)</f>
        <v>0</v>
      </c>
      <c r="CF36" s="43" cm="1">
        <f t="array" ref="CF36">IFERROR(
IF(CF$14 - $G$14 + 1 = _xlfn.NUMBERVALUE(TRIM(_xlfn.TEXTAFTER($C36, " ", -1))),
_xlfn.IFS(
'Option-specific inputs'!$G$19="Percentage cost method", 'Option-specific inputs'!$G$27 * 'Option-specific inputs'!$G34 * CF$22,
'Option-specific inputs'!$G$19="Total cost method", 'Option-specific inputs'!$G57 * CF$22
), 0), 0)</f>
        <v>0</v>
      </c>
      <c r="CG36" s="43" cm="1">
        <f t="array" ref="CG36">IFERROR(
IF(CG$14 - $G$14 + 1 = _xlfn.NUMBERVALUE(TRIM(_xlfn.TEXTAFTER($C36, " ", -1))),
_xlfn.IFS(
'Option-specific inputs'!$G$19="Percentage cost method", 'Option-specific inputs'!$G$27 * 'Option-specific inputs'!$G34 * CG$22,
'Option-specific inputs'!$G$19="Total cost method", 'Option-specific inputs'!$G57 * CG$22
), 0), 0)</f>
        <v>0</v>
      </c>
      <c r="CH36" s="43" cm="1">
        <f t="array" ref="CH36">IFERROR(
IF(CH$14 - $G$14 + 1 = _xlfn.NUMBERVALUE(TRIM(_xlfn.TEXTAFTER($C36, " ", -1))),
_xlfn.IFS(
'Option-specific inputs'!$G$19="Percentage cost method", 'Option-specific inputs'!$G$27 * 'Option-specific inputs'!$G34 * CH$22,
'Option-specific inputs'!$G$19="Total cost method", 'Option-specific inputs'!$G57 * CH$22
), 0), 0)</f>
        <v>0</v>
      </c>
      <c r="CI36" s="43" cm="1">
        <f t="array" ref="CI36">IFERROR(
IF(CI$14 - $G$14 + 1 = _xlfn.NUMBERVALUE(TRIM(_xlfn.TEXTAFTER($C36, " ", -1))),
_xlfn.IFS(
'Option-specific inputs'!$G$19="Percentage cost method", 'Option-specific inputs'!$G$27 * 'Option-specific inputs'!$G34 * CI$22,
'Option-specific inputs'!$G$19="Total cost method", 'Option-specific inputs'!$G57 * CI$22
), 0), 0)</f>
        <v>0</v>
      </c>
      <c r="CJ36" s="43" cm="1">
        <f t="array" ref="CJ36">IFERROR(
IF(CJ$14 - $G$14 + 1 = _xlfn.NUMBERVALUE(TRIM(_xlfn.TEXTAFTER($C36, " ", -1))),
_xlfn.IFS(
'Option-specific inputs'!$G$19="Percentage cost method", 'Option-specific inputs'!$G$27 * 'Option-specific inputs'!$G34 * CJ$22,
'Option-specific inputs'!$G$19="Total cost method", 'Option-specific inputs'!$G57 * CJ$22
), 0), 0)</f>
        <v>0</v>
      </c>
      <c r="CK36" s="43" cm="1">
        <f t="array" ref="CK36">IFERROR(
IF(CK$14 - $G$14 + 1 = _xlfn.NUMBERVALUE(TRIM(_xlfn.TEXTAFTER($C36, " ", -1))),
_xlfn.IFS(
'Option-specific inputs'!$G$19="Percentage cost method", 'Option-specific inputs'!$G$27 * 'Option-specific inputs'!$G34 * CK$22,
'Option-specific inputs'!$G$19="Total cost method", 'Option-specific inputs'!$G57 * CK$22
), 0), 0)</f>
        <v>0</v>
      </c>
      <c r="CL36" s="43" cm="1">
        <f t="array" ref="CL36">IFERROR(
IF(CL$14 - $G$14 + 1 = _xlfn.NUMBERVALUE(TRIM(_xlfn.TEXTAFTER($C36, " ", -1))),
_xlfn.IFS(
'Option-specific inputs'!$G$19="Percentage cost method", 'Option-specific inputs'!$G$27 * 'Option-specific inputs'!$G34 * CL$22,
'Option-specific inputs'!$G$19="Total cost method", 'Option-specific inputs'!$G57 * CL$22
), 0), 0)</f>
        <v>0</v>
      </c>
      <c r="CM36" s="43" cm="1">
        <f t="array" ref="CM36">IFERROR(
IF(CM$14 - $G$14 + 1 = _xlfn.NUMBERVALUE(TRIM(_xlfn.TEXTAFTER($C36, " ", -1))),
_xlfn.IFS(
'Option-specific inputs'!$G$19="Percentage cost method", 'Option-specific inputs'!$G$27 * 'Option-specific inputs'!$G34 * CM$22,
'Option-specific inputs'!$G$19="Total cost method", 'Option-specific inputs'!$G57 * CM$22
), 0), 0)</f>
        <v>0</v>
      </c>
      <c r="CN36" s="43" cm="1">
        <f t="array" ref="CN36">IFERROR(
IF(CN$14 - $G$14 + 1 = _xlfn.NUMBERVALUE(TRIM(_xlfn.TEXTAFTER($C36, " ", -1))),
_xlfn.IFS(
'Option-specific inputs'!$G$19="Percentage cost method", 'Option-specific inputs'!$G$27 * 'Option-specific inputs'!$G34 * CN$22,
'Option-specific inputs'!$G$19="Total cost method", 'Option-specific inputs'!$G57 * CN$22
), 0), 0)</f>
        <v>0</v>
      </c>
      <c r="CO36" s="43" cm="1">
        <f t="array" ref="CO36">IFERROR(
IF(CO$14 - $G$14 + 1 = _xlfn.NUMBERVALUE(TRIM(_xlfn.TEXTAFTER($C36, " ", -1))),
_xlfn.IFS(
'Option-specific inputs'!$G$19="Percentage cost method", 'Option-specific inputs'!$G$27 * 'Option-specific inputs'!$G34 * CO$22,
'Option-specific inputs'!$G$19="Total cost method", 'Option-specific inputs'!$G57 * CO$22
), 0), 0)</f>
        <v>0</v>
      </c>
      <c r="CP36" s="43" cm="1">
        <f t="array" ref="CP36">IFERROR(
IF(CP$14 - $G$14 + 1 = _xlfn.NUMBERVALUE(TRIM(_xlfn.TEXTAFTER($C36, " ", -1))),
_xlfn.IFS(
'Option-specific inputs'!$G$19="Percentage cost method", 'Option-specific inputs'!$G$27 * 'Option-specific inputs'!$G34 * CP$22,
'Option-specific inputs'!$G$19="Total cost method", 'Option-specific inputs'!$G57 * CP$22
), 0), 0)</f>
        <v>0</v>
      </c>
      <c r="CQ36" s="43" cm="1">
        <f t="array" ref="CQ36">IFERROR(
IF(CQ$14 - $G$14 + 1 = _xlfn.NUMBERVALUE(TRIM(_xlfn.TEXTAFTER($C36, " ", -1))),
_xlfn.IFS(
'Option-specific inputs'!$G$19="Percentage cost method", 'Option-specific inputs'!$G$27 * 'Option-specific inputs'!$G34 * CQ$22,
'Option-specific inputs'!$G$19="Total cost method", 'Option-specific inputs'!$G57 * CQ$22
), 0), 0)</f>
        <v>0</v>
      </c>
      <c r="CR36" s="43" cm="1">
        <f t="array" ref="CR36">IFERROR(
IF(CR$14 - $G$14 + 1 = _xlfn.NUMBERVALUE(TRIM(_xlfn.TEXTAFTER($C36, " ", -1))),
_xlfn.IFS(
'Option-specific inputs'!$G$19="Percentage cost method", 'Option-specific inputs'!$G$27 * 'Option-specific inputs'!$G34 * CR$22,
'Option-specific inputs'!$G$19="Total cost method", 'Option-specific inputs'!$G57 * CR$22
), 0), 0)</f>
        <v>0</v>
      </c>
      <c r="CS36" s="43" cm="1">
        <f t="array" ref="CS36">IFERROR(
IF(CS$14 - $G$14 + 1 = _xlfn.NUMBERVALUE(TRIM(_xlfn.TEXTAFTER($C36, " ", -1))),
_xlfn.IFS(
'Option-specific inputs'!$G$19="Percentage cost method", 'Option-specific inputs'!$G$27 * 'Option-specific inputs'!$G34 * CS$22,
'Option-specific inputs'!$G$19="Total cost method", 'Option-specific inputs'!$G57 * CS$22
), 0), 0)</f>
        <v>0</v>
      </c>
      <c r="CT36" s="43" cm="1">
        <f t="array" ref="CT36">IFERROR(
IF(CT$14 - $G$14 + 1 = _xlfn.NUMBERVALUE(TRIM(_xlfn.TEXTAFTER($C36, " ", -1))),
_xlfn.IFS(
'Option-specific inputs'!$G$19="Percentage cost method", 'Option-specific inputs'!$G$27 * 'Option-specific inputs'!$G34 * CT$22,
'Option-specific inputs'!$G$19="Total cost method", 'Option-specific inputs'!$G57 * CT$22
), 0), 0)</f>
        <v>0</v>
      </c>
      <c r="CU36" s="43" cm="1">
        <f t="array" ref="CU36">IFERROR(
IF(CU$14 - $G$14 + 1 = _xlfn.NUMBERVALUE(TRIM(_xlfn.TEXTAFTER($C36, " ", -1))),
_xlfn.IFS(
'Option-specific inputs'!$G$19="Percentage cost method", 'Option-specific inputs'!$G$27 * 'Option-specific inputs'!$G34 * CU$22,
'Option-specific inputs'!$G$19="Total cost method", 'Option-specific inputs'!$G57 * CU$22
), 0), 0)</f>
        <v>0</v>
      </c>
      <c r="CV36" s="43" cm="1">
        <f t="array" ref="CV36">IFERROR(
IF(CV$14 - $G$14 + 1 = _xlfn.NUMBERVALUE(TRIM(_xlfn.TEXTAFTER($C36, " ", -1))),
_xlfn.IFS(
'Option-specific inputs'!$G$19="Percentage cost method", 'Option-specific inputs'!$G$27 * 'Option-specific inputs'!$G34 * CV$22,
'Option-specific inputs'!$G$19="Total cost method", 'Option-specific inputs'!$G57 * CV$22
), 0), 0)</f>
        <v>0</v>
      </c>
      <c r="CW36" s="43" cm="1">
        <f t="array" ref="CW36">IFERROR(
IF(CW$14 - $G$14 + 1 = _xlfn.NUMBERVALUE(TRIM(_xlfn.TEXTAFTER($C36, " ", -1))),
_xlfn.IFS(
'Option-specific inputs'!$G$19="Percentage cost method", 'Option-specific inputs'!$G$27 * 'Option-specific inputs'!$G34 * CW$22,
'Option-specific inputs'!$G$19="Total cost method", 'Option-specific inputs'!$G57 * CW$22
), 0), 0)</f>
        <v>0</v>
      </c>
      <c r="CX36" s="43" cm="1">
        <f t="array" ref="CX36">IFERROR(
IF(CX$14 - $G$14 + 1 = _xlfn.NUMBERVALUE(TRIM(_xlfn.TEXTAFTER($C36, " ", -1))),
_xlfn.IFS(
'Option-specific inputs'!$G$19="Percentage cost method", 'Option-specific inputs'!$G$27 * 'Option-specific inputs'!$G34 * CX$22,
'Option-specific inputs'!$G$19="Total cost method", 'Option-specific inputs'!$G57 * CX$22
), 0), 0)</f>
        <v>0</v>
      </c>
      <c r="CY36" s="43" cm="1">
        <f t="array" ref="CY36">IFERROR(
IF(CY$14 - $G$14 + 1 = _xlfn.NUMBERVALUE(TRIM(_xlfn.TEXTAFTER($C36, " ", -1))),
_xlfn.IFS(
'Option-specific inputs'!$G$19="Percentage cost method", 'Option-specific inputs'!$G$27 * 'Option-specific inputs'!$G34 * CY$22,
'Option-specific inputs'!$G$19="Total cost method", 'Option-specific inputs'!$G57 * CY$22
), 0), 0)</f>
        <v>0</v>
      </c>
      <c r="CZ36" s="43" cm="1">
        <f t="array" ref="CZ36">IFERROR(
IF(CZ$14 - $G$14 + 1 = _xlfn.NUMBERVALUE(TRIM(_xlfn.TEXTAFTER($C36, " ", -1))),
_xlfn.IFS(
'Option-specific inputs'!$G$19="Percentage cost method", 'Option-specific inputs'!$G$27 * 'Option-specific inputs'!$G34 * CZ$22,
'Option-specific inputs'!$G$19="Total cost method", 'Option-specific inputs'!$G57 * CZ$22
), 0), 0)</f>
        <v>0</v>
      </c>
      <c r="DA36" s="43" cm="1">
        <f t="array" ref="DA36">IFERROR(
IF(DA$14 - $G$14 + 1 = _xlfn.NUMBERVALUE(TRIM(_xlfn.TEXTAFTER($C36, " ", -1))),
_xlfn.IFS(
'Option-specific inputs'!$G$19="Percentage cost method", 'Option-specific inputs'!$G$27 * 'Option-specific inputs'!$G34 * DA$22,
'Option-specific inputs'!$G$19="Total cost method", 'Option-specific inputs'!$G57 * DA$22
), 0), 0)</f>
        <v>0</v>
      </c>
      <c r="DB36" s="43" cm="1">
        <f t="array" ref="DB36">IFERROR(
IF(DB$14 - $G$14 + 1 = _xlfn.NUMBERVALUE(TRIM(_xlfn.TEXTAFTER($C36, " ", -1))),
_xlfn.IFS(
'Option-specific inputs'!$G$19="Percentage cost method", 'Option-specific inputs'!$G$27 * 'Option-specific inputs'!$G34 * DB$22,
'Option-specific inputs'!$G$19="Total cost method", 'Option-specific inputs'!$G57 * DB$22
), 0), 0)</f>
        <v>0</v>
      </c>
      <c r="DC36" s="25"/>
    </row>
    <row r="37" spans="1:109" s="61" customFormat="1" ht="22.5" customHeight="1">
      <c r="A37" s="25"/>
      <c r="B37" s="163"/>
      <c r="C37" s="163" t="s">
        <v>129</v>
      </c>
      <c r="D37" s="77" t="s">
        <v>69</v>
      </c>
      <c r="E37" s="37"/>
      <c r="F37" s="42"/>
      <c r="G37" s="43" cm="1">
        <f t="array" ref="G37">IFERROR(
IF(G$14 - $G$14 + 1 = _xlfn.NUMBERVALUE(TRIM(_xlfn.TEXTAFTER($C37, " ", -1))),
_xlfn.IFS(
'Option-specific inputs'!$G$19="Percentage cost method", 'Option-specific inputs'!$G$27 * 'Option-specific inputs'!$G35 * G$22,
'Option-specific inputs'!$G$19="Total cost method", 'Option-specific inputs'!$G58 * G$22
), 0), 0)</f>
        <v>0</v>
      </c>
      <c r="H37" s="43" cm="1">
        <f t="array" ref="H37">IFERROR(
IF(H$14 - $G$14 + 1 = _xlfn.NUMBERVALUE(TRIM(_xlfn.TEXTAFTER($C37, " ", -1))),
_xlfn.IFS(
'Option-specific inputs'!$G$19="Percentage cost method", 'Option-specific inputs'!$G$27 * 'Option-specific inputs'!$G35 * H$22,
'Option-specific inputs'!$G$19="Total cost method", 'Option-specific inputs'!$G58 * H$22
), 0), 0)</f>
        <v>0</v>
      </c>
      <c r="I37" s="43" cm="1">
        <f t="array" ref="I37">IFERROR(
IF(I$14 - $G$14 + 1 = _xlfn.NUMBERVALUE(TRIM(_xlfn.TEXTAFTER($C37, " ", -1))),
_xlfn.IFS(
'Option-specific inputs'!$G$19="Percentage cost method", 'Option-specific inputs'!$G$27 * 'Option-specific inputs'!$G35 * I$22,
'Option-specific inputs'!$G$19="Total cost method", 'Option-specific inputs'!$G58 * I$22
), 0), 0)</f>
        <v>0</v>
      </c>
      <c r="J37" s="43" cm="1">
        <f t="array" ref="J37">IFERROR(
IF(J$14 - $G$14 + 1 = _xlfn.NUMBERVALUE(TRIM(_xlfn.TEXTAFTER($C37, " ", -1))),
_xlfn.IFS(
'Option-specific inputs'!$G$19="Percentage cost method", 'Option-specific inputs'!$G$27 * 'Option-specific inputs'!$G35 * J$22,
'Option-specific inputs'!$G$19="Total cost method", 'Option-specific inputs'!$G58 * J$22
), 0), 0)</f>
        <v>0</v>
      </c>
      <c r="K37" s="43" cm="1">
        <f t="array" ref="K37">IFERROR(
IF(K$14 - $G$14 + 1 = _xlfn.NUMBERVALUE(TRIM(_xlfn.TEXTAFTER($C37, " ", -1))),
_xlfn.IFS(
'Option-specific inputs'!$G$19="Percentage cost method", 'Option-specific inputs'!$G$27 * 'Option-specific inputs'!$G35 * K$22,
'Option-specific inputs'!$G$19="Total cost method", 'Option-specific inputs'!$G58 * K$22
), 0), 0)</f>
        <v>0</v>
      </c>
      <c r="L37" s="43" cm="1">
        <f t="array" ref="L37">IFERROR(
IF(L$14 - $G$14 + 1 = _xlfn.NUMBERVALUE(TRIM(_xlfn.TEXTAFTER($C37, " ", -1))),
_xlfn.IFS(
'Option-specific inputs'!$G$19="Percentage cost method", 'Option-specific inputs'!$G$27 * 'Option-specific inputs'!$G35 * L$22,
'Option-specific inputs'!$G$19="Total cost method", 'Option-specific inputs'!$G58 * L$22
), 0), 0)</f>
        <v>0</v>
      </c>
      <c r="M37" s="43" cm="1">
        <f t="array" ref="M37">IFERROR(
IF(M$14 - $G$14 + 1 = _xlfn.NUMBERVALUE(TRIM(_xlfn.TEXTAFTER($C37, " ", -1))),
_xlfn.IFS(
'Option-specific inputs'!$G$19="Percentage cost method", 'Option-specific inputs'!$G$27 * 'Option-specific inputs'!$G35 * M$22,
'Option-specific inputs'!$G$19="Total cost method", 'Option-specific inputs'!$G58 * M$22
), 0), 0)</f>
        <v>0</v>
      </c>
      <c r="N37" s="43" cm="1">
        <f t="array" ref="N37">IFERROR(
IF(N$14 - $G$14 + 1 = _xlfn.NUMBERVALUE(TRIM(_xlfn.TEXTAFTER($C37, " ", -1))),
_xlfn.IFS(
'Option-specific inputs'!$G$19="Percentage cost method", 'Option-specific inputs'!$G$27 * 'Option-specific inputs'!$G35 * N$22,
'Option-specific inputs'!$G$19="Total cost method", 'Option-specific inputs'!$G58 * N$22
), 0), 0)</f>
        <v>0</v>
      </c>
      <c r="O37" s="43" cm="1">
        <f t="array" ref="O37">IFERROR(
IF(O$14 - $G$14 + 1 = _xlfn.NUMBERVALUE(TRIM(_xlfn.TEXTAFTER($C37, " ", -1))),
_xlfn.IFS(
'Option-specific inputs'!$G$19="Percentage cost method", 'Option-specific inputs'!$G$27 * 'Option-specific inputs'!$G35 * O$22,
'Option-specific inputs'!$G$19="Total cost method", 'Option-specific inputs'!$G58 * O$22
), 0), 0)</f>
        <v>0</v>
      </c>
      <c r="P37" s="43" cm="1">
        <f t="array" ref="P37">IFERROR(
IF(P$14 - $G$14 + 1 = _xlfn.NUMBERVALUE(TRIM(_xlfn.TEXTAFTER($C37, " ", -1))),
_xlfn.IFS(
'Option-specific inputs'!$G$19="Percentage cost method", 'Option-specific inputs'!$G$27 * 'Option-specific inputs'!$G35 * P$22,
'Option-specific inputs'!$G$19="Total cost method", 'Option-specific inputs'!$G58 * P$22
), 0), 0)</f>
        <v>0</v>
      </c>
      <c r="Q37" s="43" cm="1">
        <f t="array" ref="Q37">IFERROR(
IF(Q$14 - $G$14 + 1 = _xlfn.NUMBERVALUE(TRIM(_xlfn.TEXTAFTER($C37, " ", -1))),
_xlfn.IFS(
'Option-specific inputs'!$G$19="Percentage cost method", 'Option-specific inputs'!$G$27 * 'Option-specific inputs'!$G35 * Q$22,
'Option-specific inputs'!$G$19="Total cost method", 'Option-specific inputs'!$G58 * Q$22
), 0), 0)</f>
        <v>0</v>
      </c>
      <c r="R37" s="43" cm="1">
        <f t="array" ref="R37">IFERROR(
IF(R$14 - $G$14 + 1 = _xlfn.NUMBERVALUE(TRIM(_xlfn.TEXTAFTER($C37, " ", -1))),
_xlfn.IFS(
'Option-specific inputs'!$G$19="Percentage cost method", 'Option-specific inputs'!$G$27 * 'Option-specific inputs'!$G35 * R$22,
'Option-specific inputs'!$G$19="Total cost method", 'Option-specific inputs'!$G58 * R$22
), 0), 0)</f>
        <v>0</v>
      </c>
      <c r="S37" s="43" cm="1">
        <f t="array" ref="S37">IFERROR(
IF(S$14 - $G$14 + 1 = _xlfn.NUMBERVALUE(TRIM(_xlfn.TEXTAFTER($C37, " ", -1))),
_xlfn.IFS(
'Option-specific inputs'!$G$19="Percentage cost method", 'Option-specific inputs'!$G$27 * 'Option-specific inputs'!$G35 * S$22,
'Option-specific inputs'!$G$19="Total cost method", 'Option-specific inputs'!$G58 * S$22
), 0), 0)</f>
        <v>0</v>
      </c>
      <c r="T37" s="43" cm="1">
        <f t="array" ref="T37">IFERROR(
IF(T$14 - $G$14 + 1 = _xlfn.NUMBERVALUE(TRIM(_xlfn.TEXTAFTER($C37, " ", -1))),
_xlfn.IFS(
'Option-specific inputs'!$G$19="Percentage cost method", 'Option-specific inputs'!$G$27 * 'Option-specific inputs'!$G35 * T$22,
'Option-specific inputs'!$G$19="Total cost method", 'Option-specific inputs'!$G58 * T$22
), 0), 0)</f>
        <v>0</v>
      </c>
      <c r="U37" s="43" cm="1">
        <f t="array" ref="U37">IFERROR(
IF(U$14 - $G$14 + 1 = _xlfn.NUMBERVALUE(TRIM(_xlfn.TEXTAFTER($C37, " ", -1))),
_xlfn.IFS(
'Option-specific inputs'!$G$19="Percentage cost method", 'Option-specific inputs'!$G$27 * 'Option-specific inputs'!$G35 * U$22,
'Option-specific inputs'!$G$19="Total cost method", 'Option-specific inputs'!$G58 * U$22
), 0), 0)</f>
        <v>0</v>
      </c>
      <c r="V37" s="43" cm="1">
        <f t="array" ref="V37">IFERROR(
IF(V$14 - $G$14 + 1 = _xlfn.NUMBERVALUE(TRIM(_xlfn.TEXTAFTER($C37, " ", -1))),
_xlfn.IFS(
'Option-specific inputs'!$G$19="Percentage cost method", 'Option-specific inputs'!$G$27 * 'Option-specific inputs'!$G35 * V$22,
'Option-specific inputs'!$G$19="Total cost method", 'Option-specific inputs'!$G58 * V$22
), 0), 0)</f>
        <v>0</v>
      </c>
      <c r="W37" s="43" cm="1">
        <f t="array" ref="W37">IFERROR(
IF(W$14 - $G$14 + 1 = _xlfn.NUMBERVALUE(TRIM(_xlfn.TEXTAFTER($C37, " ", -1))),
_xlfn.IFS(
'Option-specific inputs'!$G$19="Percentage cost method", 'Option-specific inputs'!$G$27 * 'Option-specific inputs'!$G35 * W$22,
'Option-specific inputs'!$G$19="Total cost method", 'Option-specific inputs'!$G58 * W$22
), 0), 0)</f>
        <v>0</v>
      </c>
      <c r="X37" s="43" cm="1">
        <f t="array" ref="X37">IFERROR(
IF(X$14 - $G$14 + 1 = _xlfn.NUMBERVALUE(TRIM(_xlfn.TEXTAFTER($C37, " ", -1))),
_xlfn.IFS(
'Option-specific inputs'!$G$19="Percentage cost method", 'Option-specific inputs'!$G$27 * 'Option-specific inputs'!$G35 * X$22,
'Option-specific inputs'!$G$19="Total cost method", 'Option-specific inputs'!$G58 * X$22
), 0), 0)</f>
        <v>0</v>
      </c>
      <c r="Y37" s="43" cm="1">
        <f t="array" ref="Y37">IFERROR(
IF(Y$14 - $G$14 + 1 = _xlfn.NUMBERVALUE(TRIM(_xlfn.TEXTAFTER($C37, " ", -1))),
_xlfn.IFS(
'Option-specific inputs'!$G$19="Percentage cost method", 'Option-specific inputs'!$G$27 * 'Option-specific inputs'!$G35 * Y$22,
'Option-specific inputs'!$G$19="Total cost method", 'Option-specific inputs'!$G58 * Y$22
), 0), 0)</f>
        <v>0</v>
      </c>
      <c r="Z37" s="43" cm="1">
        <f t="array" ref="Z37">IFERROR(
IF(Z$14 - $G$14 + 1 = _xlfn.NUMBERVALUE(TRIM(_xlfn.TEXTAFTER($C37, " ", -1))),
_xlfn.IFS(
'Option-specific inputs'!$G$19="Percentage cost method", 'Option-specific inputs'!$G$27 * 'Option-specific inputs'!$G35 * Z$22,
'Option-specific inputs'!$G$19="Total cost method", 'Option-specific inputs'!$G58 * Z$22
), 0), 0)</f>
        <v>0</v>
      </c>
      <c r="AA37" s="43" cm="1">
        <f t="array" ref="AA37">IFERROR(
IF(AA$14 - $G$14 + 1 = _xlfn.NUMBERVALUE(TRIM(_xlfn.TEXTAFTER($C37, " ", -1))),
_xlfn.IFS(
'Option-specific inputs'!$G$19="Percentage cost method", 'Option-specific inputs'!$G$27 * 'Option-specific inputs'!$G35 * AA$22,
'Option-specific inputs'!$G$19="Total cost method", 'Option-specific inputs'!$G58 * AA$22
), 0), 0)</f>
        <v>0</v>
      </c>
      <c r="AB37" s="43" cm="1">
        <f t="array" ref="AB37">IFERROR(
IF(AB$14 - $G$14 + 1 = _xlfn.NUMBERVALUE(TRIM(_xlfn.TEXTAFTER($C37, " ", -1))),
_xlfn.IFS(
'Option-specific inputs'!$G$19="Percentage cost method", 'Option-specific inputs'!$G$27 * 'Option-specific inputs'!$G35 * AB$22,
'Option-specific inputs'!$G$19="Total cost method", 'Option-specific inputs'!$G58 * AB$22
), 0), 0)</f>
        <v>0</v>
      </c>
      <c r="AC37" s="43" cm="1">
        <f t="array" ref="AC37">IFERROR(
IF(AC$14 - $G$14 + 1 = _xlfn.NUMBERVALUE(TRIM(_xlfn.TEXTAFTER($C37, " ", -1))),
_xlfn.IFS(
'Option-specific inputs'!$G$19="Percentage cost method", 'Option-specific inputs'!$G$27 * 'Option-specific inputs'!$G35 * AC$22,
'Option-specific inputs'!$G$19="Total cost method", 'Option-specific inputs'!$G58 * AC$22
), 0), 0)</f>
        <v>0</v>
      </c>
      <c r="AD37" s="43" cm="1">
        <f t="array" ref="AD37">IFERROR(
IF(AD$14 - $G$14 + 1 = _xlfn.NUMBERVALUE(TRIM(_xlfn.TEXTAFTER($C37, " ", -1))),
_xlfn.IFS(
'Option-specific inputs'!$G$19="Percentage cost method", 'Option-specific inputs'!$G$27 * 'Option-specific inputs'!$G35 * AD$22,
'Option-specific inputs'!$G$19="Total cost method", 'Option-specific inputs'!$G58 * AD$22
), 0), 0)</f>
        <v>0</v>
      </c>
      <c r="AE37" s="43" cm="1">
        <f t="array" ref="AE37">IFERROR(
IF(AE$14 - $G$14 + 1 = _xlfn.NUMBERVALUE(TRIM(_xlfn.TEXTAFTER($C37, " ", -1))),
_xlfn.IFS(
'Option-specific inputs'!$G$19="Percentage cost method", 'Option-specific inputs'!$G$27 * 'Option-specific inputs'!$G35 * AE$22,
'Option-specific inputs'!$G$19="Total cost method", 'Option-specific inputs'!$G58 * AE$22
), 0), 0)</f>
        <v>0</v>
      </c>
      <c r="AF37" s="43" cm="1">
        <f t="array" ref="AF37">IFERROR(
IF(AF$14 - $G$14 + 1 = _xlfn.NUMBERVALUE(TRIM(_xlfn.TEXTAFTER($C37, " ", -1))),
_xlfn.IFS(
'Option-specific inputs'!$G$19="Percentage cost method", 'Option-specific inputs'!$G$27 * 'Option-specific inputs'!$G35 * AF$22,
'Option-specific inputs'!$G$19="Total cost method", 'Option-specific inputs'!$G58 * AF$22
), 0), 0)</f>
        <v>0</v>
      </c>
      <c r="AG37" s="43" cm="1">
        <f t="array" ref="AG37">IFERROR(
IF(AG$14 - $G$14 + 1 = _xlfn.NUMBERVALUE(TRIM(_xlfn.TEXTAFTER($C37, " ", -1))),
_xlfn.IFS(
'Option-specific inputs'!$G$19="Percentage cost method", 'Option-specific inputs'!$G$27 * 'Option-specific inputs'!$G35 * AG$22,
'Option-specific inputs'!$G$19="Total cost method", 'Option-specific inputs'!$G58 * AG$22
), 0), 0)</f>
        <v>0</v>
      </c>
      <c r="AH37" s="43" cm="1">
        <f t="array" ref="AH37">IFERROR(
IF(AH$14 - $G$14 + 1 = _xlfn.NUMBERVALUE(TRIM(_xlfn.TEXTAFTER($C37, " ", -1))),
_xlfn.IFS(
'Option-specific inputs'!$G$19="Percentage cost method", 'Option-specific inputs'!$G$27 * 'Option-specific inputs'!$G35 * AH$22,
'Option-specific inputs'!$G$19="Total cost method", 'Option-specific inputs'!$G58 * AH$22
), 0), 0)</f>
        <v>0</v>
      </c>
      <c r="AI37" s="43" cm="1">
        <f t="array" ref="AI37">IFERROR(
IF(AI$14 - $G$14 + 1 = _xlfn.NUMBERVALUE(TRIM(_xlfn.TEXTAFTER($C37, " ", -1))),
_xlfn.IFS(
'Option-specific inputs'!$G$19="Percentage cost method", 'Option-specific inputs'!$G$27 * 'Option-specific inputs'!$G35 * AI$22,
'Option-specific inputs'!$G$19="Total cost method", 'Option-specific inputs'!$G58 * AI$22
), 0), 0)</f>
        <v>0</v>
      </c>
      <c r="AJ37" s="43" cm="1">
        <f t="array" ref="AJ37">IFERROR(
IF(AJ$14 - $G$14 + 1 = _xlfn.NUMBERVALUE(TRIM(_xlfn.TEXTAFTER($C37, " ", -1))),
_xlfn.IFS(
'Option-specific inputs'!$G$19="Percentage cost method", 'Option-specific inputs'!$G$27 * 'Option-specific inputs'!$G35 * AJ$22,
'Option-specific inputs'!$G$19="Total cost method", 'Option-specific inputs'!$G58 * AJ$22
), 0), 0)</f>
        <v>0</v>
      </c>
      <c r="AK37" s="43" cm="1">
        <f t="array" ref="AK37">IFERROR(
IF(AK$14 - $G$14 + 1 = _xlfn.NUMBERVALUE(TRIM(_xlfn.TEXTAFTER($C37, " ", -1))),
_xlfn.IFS(
'Option-specific inputs'!$G$19="Percentage cost method", 'Option-specific inputs'!$G$27 * 'Option-specific inputs'!$G35 * AK$22,
'Option-specific inputs'!$G$19="Total cost method", 'Option-specific inputs'!$G58 * AK$22
), 0), 0)</f>
        <v>0</v>
      </c>
      <c r="AL37" s="43" cm="1">
        <f t="array" ref="AL37">IFERROR(
IF(AL$14 - $G$14 + 1 = _xlfn.NUMBERVALUE(TRIM(_xlfn.TEXTAFTER($C37, " ", -1))),
_xlfn.IFS(
'Option-specific inputs'!$G$19="Percentage cost method", 'Option-specific inputs'!$G$27 * 'Option-specific inputs'!$G35 * AL$22,
'Option-specific inputs'!$G$19="Total cost method", 'Option-specific inputs'!$G58 * AL$22
), 0), 0)</f>
        <v>0</v>
      </c>
      <c r="AM37" s="43" cm="1">
        <f t="array" ref="AM37">IFERROR(
IF(AM$14 - $G$14 + 1 = _xlfn.NUMBERVALUE(TRIM(_xlfn.TEXTAFTER($C37, " ", -1))),
_xlfn.IFS(
'Option-specific inputs'!$G$19="Percentage cost method", 'Option-specific inputs'!$G$27 * 'Option-specific inputs'!$G35 * AM$22,
'Option-specific inputs'!$G$19="Total cost method", 'Option-specific inputs'!$G58 * AM$22
), 0), 0)</f>
        <v>0</v>
      </c>
      <c r="AN37" s="43" cm="1">
        <f t="array" ref="AN37">IFERROR(
IF(AN$14 - $G$14 + 1 = _xlfn.NUMBERVALUE(TRIM(_xlfn.TEXTAFTER($C37, " ", -1))),
_xlfn.IFS(
'Option-specific inputs'!$G$19="Percentage cost method", 'Option-specific inputs'!$G$27 * 'Option-specific inputs'!$G35 * AN$22,
'Option-specific inputs'!$G$19="Total cost method", 'Option-specific inputs'!$G58 * AN$22
), 0), 0)</f>
        <v>0</v>
      </c>
      <c r="AO37" s="43" cm="1">
        <f t="array" ref="AO37">IFERROR(
IF(AO$14 - $G$14 + 1 = _xlfn.NUMBERVALUE(TRIM(_xlfn.TEXTAFTER($C37, " ", -1))),
_xlfn.IFS(
'Option-specific inputs'!$G$19="Percentage cost method", 'Option-specific inputs'!$G$27 * 'Option-specific inputs'!$G35 * AO$22,
'Option-specific inputs'!$G$19="Total cost method", 'Option-specific inputs'!$G58 * AO$22
), 0), 0)</f>
        <v>0</v>
      </c>
      <c r="AP37" s="43" cm="1">
        <f t="array" ref="AP37">IFERROR(
IF(AP$14 - $G$14 + 1 = _xlfn.NUMBERVALUE(TRIM(_xlfn.TEXTAFTER($C37, " ", -1))),
_xlfn.IFS(
'Option-specific inputs'!$G$19="Percentage cost method", 'Option-specific inputs'!$G$27 * 'Option-specific inputs'!$G35 * AP$22,
'Option-specific inputs'!$G$19="Total cost method", 'Option-specific inputs'!$G58 * AP$22
), 0), 0)</f>
        <v>0</v>
      </c>
      <c r="AQ37" s="43" cm="1">
        <f t="array" ref="AQ37">IFERROR(
IF(AQ$14 - $G$14 + 1 = _xlfn.NUMBERVALUE(TRIM(_xlfn.TEXTAFTER($C37, " ", -1))),
_xlfn.IFS(
'Option-specific inputs'!$G$19="Percentage cost method", 'Option-specific inputs'!$G$27 * 'Option-specific inputs'!$G35 * AQ$22,
'Option-specific inputs'!$G$19="Total cost method", 'Option-specific inputs'!$G58 * AQ$22
), 0), 0)</f>
        <v>0</v>
      </c>
      <c r="AR37" s="43" cm="1">
        <f t="array" ref="AR37">IFERROR(
IF(AR$14 - $G$14 + 1 = _xlfn.NUMBERVALUE(TRIM(_xlfn.TEXTAFTER($C37, " ", -1))),
_xlfn.IFS(
'Option-specific inputs'!$G$19="Percentage cost method", 'Option-specific inputs'!$G$27 * 'Option-specific inputs'!$G35 * AR$22,
'Option-specific inputs'!$G$19="Total cost method", 'Option-specific inputs'!$G58 * AR$22
), 0), 0)</f>
        <v>0</v>
      </c>
      <c r="AS37" s="43" cm="1">
        <f t="array" ref="AS37">IFERROR(
IF(AS$14 - $G$14 + 1 = _xlfn.NUMBERVALUE(TRIM(_xlfn.TEXTAFTER($C37, " ", -1))),
_xlfn.IFS(
'Option-specific inputs'!$G$19="Percentage cost method", 'Option-specific inputs'!$G$27 * 'Option-specific inputs'!$G35 * AS$22,
'Option-specific inputs'!$G$19="Total cost method", 'Option-specific inputs'!$G58 * AS$22
), 0), 0)</f>
        <v>0</v>
      </c>
      <c r="AT37" s="43" cm="1">
        <f t="array" ref="AT37">IFERROR(
IF(AT$14 - $G$14 + 1 = _xlfn.NUMBERVALUE(TRIM(_xlfn.TEXTAFTER($C37, " ", -1))),
_xlfn.IFS(
'Option-specific inputs'!$G$19="Percentage cost method", 'Option-specific inputs'!$G$27 * 'Option-specific inputs'!$G35 * AT$22,
'Option-specific inputs'!$G$19="Total cost method", 'Option-specific inputs'!$G58 * AT$22
), 0), 0)</f>
        <v>0</v>
      </c>
      <c r="AU37" s="43" cm="1">
        <f t="array" ref="AU37">IFERROR(
IF(AU$14 - $G$14 + 1 = _xlfn.NUMBERVALUE(TRIM(_xlfn.TEXTAFTER($C37, " ", -1))),
_xlfn.IFS(
'Option-specific inputs'!$G$19="Percentage cost method", 'Option-specific inputs'!$G$27 * 'Option-specific inputs'!$G35 * AU$22,
'Option-specific inputs'!$G$19="Total cost method", 'Option-specific inputs'!$G58 * AU$22
), 0), 0)</f>
        <v>0</v>
      </c>
      <c r="AV37" s="43" cm="1">
        <f t="array" ref="AV37">IFERROR(
IF(AV$14 - $G$14 + 1 = _xlfn.NUMBERVALUE(TRIM(_xlfn.TEXTAFTER($C37, " ", -1))),
_xlfn.IFS(
'Option-specific inputs'!$G$19="Percentage cost method", 'Option-specific inputs'!$G$27 * 'Option-specific inputs'!$G35 * AV$22,
'Option-specific inputs'!$G$19="Total cost method", 'Option-specific inputs'!$G58 * AV$22
), 0), 0)</f>
        <v>0</v>
      </c>
      <c r="AW37" s="43" cm="1">
        <f t="array" ref="AW37">IFERROR(
IF(AW$14 - $G$14 + 1 = _xlfn.NUMBERVALUE(TRIM(_xlfn.TEXTAFTER($C37, " ", -1))),
_xlfn.IFS(
'Option-specific inputs'!$G$19="Percentage cost method", 'Option-specific inputs'!$G$27 * 'Option-specific inputs'!$G35 * AW$22,
'Option-specific inputs'!$G$19="Total cost method", 'Option-specific inputs'!$G58 * AW$22
), 0), 0)</f>
        <v>0</v>
      </c>
      <c r="AX37" s="43" cm="1">
        <f t="array" ref="AX37">IFERROR(
IF(AX$14 - $G$14 + 1 = _xlfn.NUMBERVALUE(TRIM(_xlfn.TEXTAFTER($C37, " ", -1))),
_xlfn.IFS(
'Option-specific inputs'!$G$19="Percentage cost method", 'Option-specific inputs'!$G$27 * 'Option-specific inputs'!$G35 * AX$22,
'Option-specific inputs'!$G$19="Total cost method", 'Option-specific inputs'!$G58 * AX$22
), 0), 0)</f>
        <v>0</v>
      </c>
      <c r="AY37" s="43" cm="1">
        <f t="array" ref="AY37">IFERROR(
IF(AY$14 - $G$14 + 1 = _xlfn.NUMBERVALUE(TRIM(_xlfn.TEXTAFTER($C37, " ", -1))),
_xlfn.IFS(
'Option-specific inputs'!$G$19="Percentage cost method", 'Option-specific inputs'!$G$27 * 'Option-specific inputs'!$G35 * AY$22,
'Option-specific inputs'!$G$19="Total cost method", 'Option-specific inputs'!$G58 * AY$22
), 0), 0)</f>
        <v>0</v>
      </c>
      <c r="AZ37" s="43" cm="1">
        <f t="array" ref="AZ37">IFERROR(
IF(AZ$14 - $G$14 + 1 = _xlfn.NUMBERVALUE(TRIM(_xlfn.TEXTAFTER($C37, " ", -1))),
_xlfn.IFS(
'Option-specific inputs'!$G$19="Percentage cost method", 'Option-specific inputs'!$G$27 * 'Option-specific inputs'!$G35 * AZ$22,
'Option-specific inputs'!$G$19="Total cost method", 'Option-specific inputs'!$G58 * AZ$22
), 0), 0)</f>
        <v>0</v>
      </c>
      <c r="BA37" s="43" cm="1">
        <f t="array" ref="BA37">IFERROR(
IF(BA$14 - $G$14 + 1 = _xlfn.NUMBERVALUE(TRIM(_xlfn.TEXTAFTER($C37, " ", -1))),
_xlfn.IFS(
'Option-specific inputs'!$G$19="Percentage cost method", 'Option-specific inputs'!$G$27 * 'Option-specific inputs'!$G35 * BA$22,
'Option-specific inputs'!$G$19="Total cost method", 'Option-specific inputs'!$G58 * BA$22
), 0), 0)</f>
        <v>0</v>
      </c>
      <c r="BB37" s="43" cm="1">
        <f t="array" ref="BB37">IFERROR(
IF(BB$14 - $G$14 + 1 = _xlfn.NUMBERVALUE(TRIM(_xlfn.TEXTAFTER($C37, " ", -1))),
_xlfn.IFS(
'Option-specific inputs'!$G$19="Percentage cost method", 'Option-specific inputs'!$G$27 * 'Option-specific inputs'!$G35 * BB$22,
'Option-specific inputs'!$G$19="Total cost method", 'Option-specific inputs'!$G58 * BB$22
), 0), 0)</f>
        <v>0</v>
      </c>
      <c r="BC37" s="43" cm="1">
        <f t="array" ref="BC37">IFERROR(
IF(BC$14 - $G$14 + 1 = _xlfn.NUMBERVALUE(TRIM(_xlfn.TEXTAFTER($C37, " ", -1))),
_xlfn.IFS(
'Option-specific inputs'!$G$19="Percentage cost method", 'Option-specific inputs'!$G$27 * 'Option-specific inputs'!$G35 * BC$22,
'Option-specific inputs'!$G$19="Total cost method", 'Option-specific inputs'!$G58 * BC$22
), 0), 0)</f>
        <v>0</v>
      </c>
      <c r="BD37" s="43" cm="1">
        <f t="array" ref="BD37">IFERROR(
IF(BD$14 - $G$14 + 1 = _xlfn.NUMBERVALUE(TRIM(_xlfn.TEXTAFTER($C37, " ", -1))),
_xlfn.IFS(
'Option-specific inputs'!$G$19="Percentage cost method", 'Option-specific inputs'!$G$27 * 'Option-specific inputs'!$G35 * BD$22,
'Option-specific inputs'!$G$19="Total cost method", 'Option-specific inputs'!$G58 * BD$22
), 0), 0)</f>
        <v>0</v>
      </c>
      <c r="BE37" s="43" cm="1">
        <f t="array" ref="BE37">IFERROR(
IF(BE$14 - $G$14 + 1 = _xlfn.NUMBERVALUE(TRIM(_xlfn.TEXTAFTER($C37, " ", -1))),
_xlfn.IFS(
'Option-specific inputs'!$G$19="Percentage cost method", 'Option-specific inputs'!$G$27 * 'Option-specific inputs'!$G35 * BE$22,
'Option-specific inputs'!$G$19="Total cost method", 'Option-specific inputs'!$G58 * BE$22
), 0), 0)</f>
        <v>0</v>
      </c>
      <c r="BF37" s="43" cm="1">
        <f t="array" ref="BF37">IFERROR(
IF(BF$14 - $G$14 + 1 = _xlfn.NUMBERVALUE(TRIM(_xlfn.TEXTAFTER($C37, " ", -1))),
_xlfn.IFS(
'Option-specific inputs'!$G$19="Percentage cost method", 'Option-specific inputs'!$G$27 * 'Option-specific inputs'!$G35 * BF$22,
'Option-specific inputs'!$G$19="Total cost method", 'Option-specific inputs'!$G58 * BF$22
), 0), 0)</f>
        <v>0</v>
      </c>
      <c r="BG37" s="43" cm="1">
        <f t="array" ref="BG37">IFERROR(
IF(BG$14 - $G$14 + 1 = _xlfn.NUMBERVALUE(TRIM(_xlfn.TEXTAFTER($C37, " ", -1))),
_xlfn.IFS(
'Option-specific inputs'!$G$19="Percentage cost method", 'Option-specific inputs'!$G$27 * 'Option-specific inputs'!$G35 * BG$22,
'Option-specific inputs'!$G$19="Total cost method", 'Option-specific inputs'!$G58 * BG$22
), 0), 0)</f>
        <v>0</v>
      </c>
      <c r="BH37" s="43" cm="1">
        <f t="array" ref="BH37">IFERROR(
IF(BH$14 - $G$14 + 1 = _xlfn.NUMBERVALUE(TRIM(_xlfn.TEXTAFTER($C37, " ", -1))),
_xlfn.IFS(
'Option-specific inputs'!$G$19="Percentage cost method", 'Option-specific inputs'!$G$27 * 'Option-specific inputs'!$G35 * BH$22,
'Option-specific inputs'!$G$19="Total cost method", 'Option-specific inputs'!$G58 * BH$22
), 0), 0)</f>
        <v>0</v>
      </c>
      <c r="BI37" s="43" cm="1">
        <f t="array" ref="BI37">IFERROR(
IF(BI$14 - $G$14 + 1 = _xlfn.NUMBERVALUE(TRIM(_xlfn.TEXTAFTER($C37, " ", -1))),
_xlfn.IFS(
'Option-specific inputs'!$G$19="Percentage cost method", 'Option-specific inputs'!$G$27 * 'Option-specific inputs'!$G35 * BI$22,
'Option-specific inputs'!$G$19="Total cost method", 'Option-specific inputs'!$G58 * BI$22
), 0), 0)</f>
        <v>0</v>
      </c>
      <c r="BJ37" s="43" cm="1">
        <f t="array" ref="BJ37">IFERROR(
IF(BJ$14 - $G$14 + 1 = _xlfn.NUMBERVALUE(TRIM(_xlfn.TEXTAFTER($C37, " ", -1))),
_xlfn.IFS(
'Option-specific inputs'!$G$19="Percentage cost method", 'Option-specific inputs'!$G$27 * 'Option-specific inputs'!$G35 * BJ$22,
'Option-specific inputs'!$G$19="Total cost method", 'Option-specific inputs'!$G58 * BJ$22
), 0), 0)</f>
        <v>0</v>
      </c>
      <c r="BK37" s="43" cm="1">
        <f t="array" ref="BK37">IFERROR(
IF(BK$14 - $G$14 + 1 = _xlfn.NUMBERVALUE(TRIM(_xlfn.TEXTAFTER($C37, " ", -1))),
_xlfn.IFS(
'Option-specific inputs'!$G$19="Percentage cost method", 'Option-specific inputs'!$G$27 * 'Option-specific inputs'!$G35 * BK$22,
'Option-specific inputs'!$G$19="Total cost method", 'Option-specific inputs'!$G58 * BK$22
), 0), 0)</f>
        <v>0</v>
      </c>
      <c r="BL37" s="43" cm="1">
        <f t="array" ref="BL37">IFERROR(
IF(BL$14 - $G$14 + 1 = _xlfn.NUMBERVALUE(TRIM(_xlfn.TEXTAFTER($C37, " ", -1))),
_xlfn.IFS(
'Option-specific inputs'!$G$19="Percentage cost method", 'Option-specific inputs'!$G$27 * 'Option-specific inputs'!$G35 * BL$22,
'Option-specific inputs'!$G$19="Total cost method", 'Option-specific inputs'!$G58 * BL$22
), 0), 0)</f>
        <v>0</v>
      </c>
      <c r="BM37" s="43" cm="1">
        <f t="array" ref="BM37">IFERROR(
IF(BM$14 - $G$14 + 1 = _xlfn.NUMBERVALUE(TRIM(_xlfn.TEXTAFTER($C37, " ", -1))),
_xlfn.IFS(
'Option-specific inputs'!$G$19="Percentage cost method", 'Option-specific inputs'!$G$27 * 'Option-specific inputs'!$G35 * BM$22,
'Option-specific inputs'!$G$19="Total cost method", 'Option-specific inputs'!$G58 * BM$22
), 0), 0)</f>
        <v>0</v>
      </c>
      <c r="BN37" s="43" cm="1">
        <f t="array" ref="BN37">IFERROR(
IF(BN$14 - $G$14 + 1 = _xlfn.NUMBERVALUE(TRIM(_xlfn.TEXTAFTER($C37, " ", -1))),
_xlfn.IFS(
'Option-specific inputs'!$G$19="Percentage cost method", 'Option-specific inputs'!$G$27 * 'Option-specific inputs'!$G35 * BN$22,
'Option-specific inputs'!$G$19="Total cost method", 'Option-specific inputs'!$G58 * BN$22
), 0), 0)</f>
        <v>0</v>
      </c>
      <c r="BO37" s="43" cm="1">
        <f t="array" ref="BO37">IFERROR(
IF(BO$14 - $G$14 + 1 = _xlfn.NUMBERVALUE(TRIM(_xlfn.TEXTAFTER($C37, " ", -1))),
_xlfn.IFS(
'Option-specific inputs'!$G$19="Percentage cost method", 'Option-specific inputs'!$G$27 * 'Option-specific inputs'!$G35 * BO$22,
'Option-specific inputs'!$G$19="Total cost method", 'Option-specific inputs'!$G58 * BO$22
), 0), 0)</f>
        <v>0</v>
      </c>
      <c r="BP37" s="43" cm="1">
        <f t="array" ref="BP37">IFERROR(
IF(BP$14 - $G$14 + 1 = _xlfn.NUMBERVALUE(TRIM(_xlfn.TEXTAFTER($C37, " ", -1))),
_xlfn.IFS(
'Option-specific inputs'!$G$19="Percentage cost method", 'Option-specific inputs'!$G$27 * 'Option-specific inputs'!$G35 * BP$22,
'Option-specific inputs'!$G$19="Total cost method", 'Option-specific inputs'!$G58 * BP$22
), 0), 0)</f>
        <v>0</v>
      </c>
      <c r="BQ37" s="43" cm="1">
        <f t="array" ref="BQ37">IFERROR(
IF(BQ$14 - $G$14 + 1 = _xlfn.NUMBERVALUE(TRIM(_xlfn.TEXTAFTER($C37, " ", -1))),
_xlfn.IFS(
'Option-specific inputs'!$G$19="Percentage cost method", 'Option-specific inputs'!$G$27 * 'Option-specific inputs'!$G35 * BQ$22,
'Option-specific inputs'!$G$19="Total cost method", 'Option-specific inputs'!$G58 * BQ$22
), 0), 0)</f>
        <v>0</v>
      </c>
      <c r="BR37" s="43" cm="1">
        <f t="array" ref="BR37">IFERROR(
IF(BR$14 - $G$14 + 1 = _xlfn.NUMBERVALUE(TRIM(_xlfn.TEXTAFTER($C37, " ", -1))),
_xlfn.IFS(
'Option-specific inputs'!$G$19="Percentage cost method", 'Option-specific inputs'!$G$27 * 'Option-specific inputs'!$G35 * BR$22,
'Option-specific inputs'!$G$19="Total cost method", 'Option-specific inputs'!$G58 * BR$22
), 0), 0)</f>
        <v>0</v>
      </c>
      <c r="BS37" s="43" cm="1">
        <f t="array" ref="BS37">IFERROR(
IF(BS$14 - $G$14 + 1 = _xlfn.NUMBERVALUE(TRIM(_xlfn.TEXTAFTER($C37, " ", -1))),
_xlfn.IFS(
'Option-specific inputs'!$G$19="Percentage cost method", 'Option-specific inputs'!$G$27 * 'Option-specific inputs'!$G35 * BS$22,
'Option-specific inputs'!$G$19="Total cost method", 'Option-specific inputs'!$G58 * BS$22
), 0), 0)</f>
        <v>0</v>
      </c>
      <c r="BT37" s="43" cm="1">
        <f t="array" ref="BT37">IFERROR(
IF(BT$14 - $G$14 + 1 = _xlfn.NUMBERVALUE(TRIM(_xlfn.TEXTAFTER($C37, " ", -1))),
_xlfn.IFS(
'Option-specific inputs'!$G$19="Percentage cost method", 'Option-specific inputs'!$G$27 * 'Option-specific inputs'!$G35 * BT$22,
'Option-specific inputs'!$G$19="Total cost method", 'Option-specific inputs'!$G58 * BT$22
), 0), 0)</f>
        <v>0</v>
      </c>
      <c r="BU37" s="43" cm="1">
        <f t="array" ref="BU37">IFERROR(
IF(BU$14 - $G$14 + 1 = _xlfn.NUMBERVALUE(TRIM(_xlfn.TEXTAFTER($C37, " ", -1))),
_xlfn.IFS(
'Option-specific inputs'!$G$19="Percentage cost method", 'Option-specific inputs'!$G$27 * 'Option-specific inputs'!$G35 * BU$22,
'Option-specific inputs'!$G$19="Total cost method", 'Option-specific inputs'!$G58 * BU$22
), 0), 0)</f>
        <v>0</v>
      </c>
      <c r="BV37" s="43" cm="1">
        <f t="array" ref="BV37">IFERROR(
IF(BV$14 - $G$14 + 1 = _xlfn.NUMBERVALUE(TRIM(_xlfn.TEXTAFTER($C37, " ", -1))),
_xlfn.IFS(
'Option-specific inputs'!$G$19="Percentage cost method", 'Option-specific inputs'!$G$27 * 'Option-specific inputs'!$G35 * BV$22,
'Option-specific inputs'!$G$19="Total cost method", 'Option-specific inputs'!$G58 * BV$22
), 0), 0)</f>
        <v>0</v>
      </c>
      <c r="BW37" s="43" cm="1">
        <f t="array" ref="BW37">IFERROR(
IF(BW$14 - $G$14 + 1 = _xlfn.NUMBERVALUE(TRIM(_xlfn.TEXTAFTER($C37, " ", -1))),
_xlfn.IFS(
'Option-specific inputs'!$G$19="Percentage cost method", 'Option-specific inputs'!$G$27 * 'Option-specific inputs'!$G35 * BW$22,
'Option-specific inputs'!$G$19="Total cost method", 'Option-specific inputs'!$G58 * BW$22
), 0), 0)</f>
        <v>0</v>
      </c>
      <c r="BX37" s="43" cm="1">
        <f t="array" ref="BX37">IFERROR(
IF(BX$14 - $G$14 + 1 = _xlfn.NUMBERVALUE(TRIM(_xlfn.TEXTAFTER($C37, " ", -1))),
_xlfn.IFS(
'Option-specific inputs'!$G$19="Percentage cost method", 'Option-specific inputs'!$G$27 * 'Option-specific inputs'!$G35 * BX$22,
'Option-specific inputs'!$G$19="Total cost method", 'Option-specific inputs'!$G58 * BX$22
), 0), 0)</f>
        <v>0</v>
      </c>
      <c r="BY37" s="43" cm="1">
        <f t="array" ref="BY37">IFERROR(
IF(BY$14 - $G$14 + 1 = _xlfn.NUMBERVALUE(TRIM(_xlfn.TEXTAFTER($C37, " ", -1))),
_xlfn.IFS(
'Option-specific inputs'!$G$19="Percentage cost method", 'Option-specific inputs'!$G$27 * 'Option-specific inputs'!$G35 * BY$22,
'Option-specific inputs'!$G$19="Total cost method", 'Option-specific inputs'!$G58 * BY$22
), 0), 0)</f>
        <v>0</v>
      </c>
      <c r="BZ37" s="43" cm="1">
        <f t="array" ref="BZ37">IFERROR(
IF(BZ$14 - $G$14 + 1 = _xlfn.NUMBERVALUE(TRIM(_xlfn.TEXTAFTER($C37, " ", -1))),
_xlfn.IFS(
'Option-specific inputs'!$G$19="Percentage cost method", 'Option-specific inputs'!$G$27 * 'Option-specific inputs'!$G35 * BZ$22,
'Option-specific inputs'!$G$19="Total cost method", 'Option-specific inputs'!$G58 * BZ$22
), 0), 0)</f>
        <v>0</v>
      </c>
      <c r="CA37" s="43" cm="1">
        <f t="array" ref="CA37">IFERROR(
IF(CA$14 - $G$14 + 1 = _xlfn.NUMBERVALUE(TRIM(_xlfn.TEXTAFTER($C37, " ", -1))),
_xlfn.IFS(
'Option-specific inputs'!$G$19="Percentage cost method", 'Option-specific inputs'!$G$27 * 'Option-specific inputs'!$G35 * CA$22,
'Option-specific inputs'!$G$19="Total cost method", 'Option-specific inputs'!$G58 * CA$22
), 0), 0)</f>
        <v>0</v>
      </c>
      <c r="CB37" s="43" cm="1">
        <f t="array" ref="CB37">IFERROR(
IF(CB$14 - $G$14 + 1 = _xlfn.NUMBERVALUE(TRIM(_xlfn.TEXTAFTER($C37, " ", -1))),
_xlfn.IFS(
'Option-specific inputs'!$G$19="Percentage cost method", 'Option-specific inputs'!$G$27 * 'Option-specific inputs'!$G35 * CB$22,
'Option-specific inputs'!$G$19="Total cost method", 'Option-specific inputs'!$G58 * CB$22
), 0), 0)</f>
        <v>0</v>
      </c>
      <c r="CC37" s="43" cm="1">
        <f t="array" ref="CC37">IFERROR(
IF(CC$14 - $G$14 + 1 = _xlfn.NUMBERVALUE(TRIM(_xlfn.TEXTAFTER($C37, " ", -1))),
_xlfn.IFS(
'Option-specific inputs'!$G$19="Percentage cost method", 'Option-specific inputs'!$G$27 * 'Option-specific inputs'!$G35 * CC$22,
'Option-specific inputs'!$G$19="Total cost method", 'Option-specific inputs'!$G58 * CC$22
), 0), 0)</f>
        <v>0</v>
      </c>
      <c r="CD37" s="43" cm="1">
        <f t="array" ref="CD37">IFERROR(
IF(CD$14 - $G$14 + 1 = _xlfn.NUMBERVALUE(TRIM(_xlfn.TEXTAFTER($C37, " ", -1))),
_xlfn.IFS(
'Option-specific inputs'!$G$19="Percentage cost method", 'Option-specific inputs'!$G$27 * 'Option-specific inputs'!$G35 * CD$22,
'Option-specific inputs'!$G$19="Total cost method", 'Option-specific inputs'!$G58 * CD$22
), 0), 0)</f>
        <v>0</v>
      </c>
      <c r="CE37" s="43" cm="1">
        <f t="array" ref="CE37">IFERROR(
IF(CE$14 - $G$14 + 1 = _xlfn.NUMBERVALUE(TRIM(_xlfn.TEXTAFTER($C37, " ", -1))),
_xlfn.IFS(
'Option-specific inputs'!$G$19="Percentage cost method", 'Option-specific inputs'!$G$27 * 'Option-specific inputs'!$G35 * CE$22,
'Option-specific inputs'!$G$19="Total cost method", 'Option-specific inputs'!$G58 * CE$22
), 0), 0)</f>
        <v>0</v>
      </c>
      <c r="CF37" s="43" cm="1">
        <f t="array" ref="CF37">IFERROR(
IF(CF$14 - $G$14 + 1 = _xlfn.NUMBERVALUE(TRIM(_xlfn.TEXTAFTER($C37, " ", -1))),
_xlfn.IFS(
'Option-specific inputs'!$G$19="Percentage cost method", 'Option-specific inputs'!$G$27 * 'Option-specific inputs'!$G35 * CF$22,
'Option-specific inputs'!$G$19="Total cost method", 'Option-specific inputs'!$G58 * CF$22
), 0), 0)</f>
        <v>0</v>
      </c>
      <c r="CG37" s="43" cm="1">
        <f t="array" ref="CG37">IFERROR(
IF(CG$14 - $G$14 + 1 = _xlfn.NUMBERVALUE(TRIM(_xlfn.TEXTAFTER($C37, " ", -1))),
_xlfn.IFS(
'Option-specific inputs'!$G$19="Percentage cost method", 'Option-specific inputs'!$G$27 * 'Option-specific inputs'!$G35 * CG$22,
'Option-specific inputs'!$G$19="Total cost method", 'Option-specific inputs'!$G58 * CG$22
), 0), 0)</f>
        <v>0</v>
      </c>
      <c r="CH37" s="43" cm="1">
        <f t="array" ref="CH37">IFERROR(
IF(CH$14 - $G$14 + 1 = _xlfn.NUMBERVALUE(TRIM(_xlfn.TEXTAFTER($C37, " ", -1))),
_xlfn.IFS(
'Option-specific inputs'!$G$19="Percentage cost method", 'Option-specific inputs'!$G$27 * 'Option-specific inputs'!$G35 * CH$22,
'Option-specific inputs'!$G$19="Total cost method", 'Option-specific inputs'!$G58 * CH$22
), 0), 0)</f>
        <v>0</v>
      </c>
      <c r="CI37" s="43" cm="1">
        <f t="array" ref="CI37">IFERROR(
IF(CI$14 - $G$14 + 1 = _xlfn.NUMBERVALUE(TRIM(_xlfn.TEXTAFTER($C37, " ", -1))),
_xlfn.IFS(
'Option-specific inputs'!$G$19="Percentage cost method", 'Option-specific inputs'!$G$27 * 'Option-specific inputs'!$G35 * CI$22,
'Option-specific inputs'!$G$19="Total cost method", 'Option-specific inputs'!$G58 * CI$22
), 0), 0)</f>
        <v>0</v>
      </c>
      <c r="CJ37" s="43" cm="1">
        <f t="array" ref="CJ37">IFERROR(
IF(CJ$14 - $G$14 + 1 = _xlfn.NUMBERVALUE(TRIM(_xlfn.TEXTAFTER($C37, " ", -1))),
_xlfn.IFS(
'Option-specific inputs'!$G$19="Percentage cost method", 'Option-specific inputs'!$G$27 * 'Option-specific inputs'!$G35 * CJ$22,
'Option-specific inputs'!$G$19="Total cost method", 'Option-specific inputs'!$G58 * CJ$22
), 0), 0)</f>
        <v>0</v>
      </c>
      <c r="CK37" s="43" cm="1">
        <f t="array" ref="CK37">IFERROR(
IF(CK$14 - $G$14 + 1 = _xlfn.NUMBERVALUE(TRIM(_xlfn.TEXTAFTER($C37, " ", -1))),
_xlfn.IFS(
'Option-specific inputs'!$G$19="Percentage cost method", 'Option-specific inputs'!$G$27 * 'Option-specific inputs'!$G35 * CK$22,
'Option-specific inputs'!$G$19="Total cost method", 'Option-specific inputs'!$G58 * CK$22
), 0), 0)</f>
        <v>0</v>
      </c>
      <c r="CL37" s="43" cm="1">
        <f t="array" ref="CL37">IFERROR(
IF(CL$14 - $G$14 + 1 = _xlfn.NUMBERVALUE(TRIM(_xlfn.TEXTAFTER($C37, " ", -1))),
_xlfn.IFS(
'Option-specific inputs'!$G$19="Percentage cost method", 'Option-specific inputs'!$G$27 * 'Option-specific inputs'!$G35 * CL$22,
'Option-specific inputs'!$G$19="Total cost method", 'Option-specific inputs'!$G58 * CL$22
), 0), 0)</f>
        <v>0</v>
      </c>
      <c r="CM37" s="43" cm="1">
        <f t="array" ref="CM37">IFERROR(
IF(CM$14 - $G$14 + 1 = _xlfn.NUMBERVALUE(TRIM(_xlfn.TEXTAFTER($C37, " ", -1))),
_xlfn.IFS(
'Option-specific inputs'!$G$19="Percentage cost method", 'Option-specific inputs'!$G$27 * 'Option-specific inputs'!$G35 * CM$22,
'Option-specific inputs'!$G$19="Total cost method", 'Option-specific inputs'!$G58 * CM$22
), 0), 0)</f>
        <v>0</v>
      </c>
      <c r="CN37" s="43" cm="1">
        <f t="array" ref="CN37">IFERROR(
IF(CN$14 - $G$14 + 1 = _xlfn.NUMBERVALUE(TRIM(_xlfn.TEXTAFTER($C37, " ", -1))),
_xlfn.IFS(
'Option-specific inputs'!$G$19="Percentage cost method", 'Option-specific inputs'!$G$27 * 'Option-specific inputs'!$G35 * CN$22,
'Option-specific inputs'!$G$19="Total cost method", 'Option-specific inputs'!$G58 * CN$22
), 0), 0)</f>
        <v>0</v>
      </c>
      <c r="CO37" s="43" cm="1">
        <f t="array" ref="CO37">IFERROR(
IF(CO$14 - $G$14 + 1 = _xlfn.NUMBERVALUE(TRIM(_xlfn.TEXTAFTER($C37, " ", -1))),
_xlfn.IFS(
'Option-specific inputs'!$G$19="Percentage cost method", 'Option-specific inputs'!$G$27 * 'Option-specific inputs'!$G35 * CO$22,
'Option-specific inputs'!$G$19="Total cost method", 'Option-specific inputs'!$G58 * CO$22
), 0), 0)</f>
        <v>0</v>
      </c>
      <c r="CP37" s="43" cm="1">
        <f t="array" ref="CP37">IFERROR(
IF(CP$14 - $G$14 + 1 = _xlfn.NUMBERVALUE(TRIM(_xlfn.TEXTAFTER($C37, " ", -1))),
_xlfn.IFS(
'Option-specific inputs'!$G$19="Percentage cost method", 'Option-specific inputs'!$G$27 * 'Option-specific inputs'!$G35 * CP$22,
'Option-specific inputs'!$G$19="Total cost method", 'Option-specific inputs'!$G58 * CP$22
), 0), 0)</f>
        <v>0</v>
      </c>
      <c r="CQ37" s="43" cm="1">
        <f t="array" ref="CQ37">IFERROR(
IF(CQ$14 - $G$14 + 1 = _xlfn.NUMBERVALUE(TRIM(_xlfn.TEXTAFTER($C37, " ", -1))),
_xlfn.IFS(
'Option-specific inputs'!$G$19="Percentage cost method", 'Option-specific inputs'!$G$27 * 'Option-specific inputs'!$G35 * CQ$22,
'Option-specific inputs'!$G$19="Total cost method", 'Option-specific inputs'!$G58 * CQ$22
), 0), 0)</f>
        <v>0</v>
      </c>
      <c r="CR37" s="43" cm="1">
        <f t="array" ref="CR37">IFERROR(
IF(CR$14 - $G$14 + 1 = _xlfn.NUMBERVALUE(TRIM(_xlfn.TEXTAFTER($C37, " ", -1))),
_xlfn.IFS(
'Option-specific inputs'!$G$19="Percentage cost method", 'Option-specific inputs'!$G$27 * 'Option-specific inputs'!$G35 * CR$22,
'Option-specific inputs'!$G$19="Total cost method", 'Option-specific inputs'!$G58 * CR$22
), 0), 0)</f>
        <v>0</v>
      </c>
      <c r="CS37" s="43" cm="1">
        <f t="array" ref="CS37">IFERROR(
IF(CS$14 - $G$14 + 1 = _xlfn.NUMBERVALUE(TRIM(_xlfn.TEXTAFTER($C37, " ", -1))),
_xlfn.IFS(
'Option-specific inputs'!$G$19="Percentage cost method", 'Option-specific inputs'!$G$27 * 'Option-specific inputs'!$G35 * CS$22,
'Option-specific inputs'!$G$19="Total cost method", 'Option-specific inputs'!$G58 * CS$22
), 0), 0)</f>
        <v>0</v>
      </c>
      <c r="CT37" s="43" cm="1">
        <f t="array" ref="CT37">IFERROR(
IF(CT$14 - $G$14 + 1 = _xlfn.NUMBERVALUE(TRIM(_xlfn.TEXTAFTER($C37, " ", -1))),
_xlfn.IFS(
'Option-specific inputs'!$G$19="Percentage cost method", 'Option-specific inputs'!$G$27 * 'Option-specific inputs'!$G35 * CT$22,
'Option-specific inputs'!$G$19="Total cost method", 'Option-specific inputs'!$G58 * CT$22
), 0), 0)</f>
        <v>0</v>
      </c>
      <c r="CU37" s="43" cm="1">
        <f t="array" ref="CU37">IFERROR(
IF(CU$14 - $G$14 + 1 = _xlfn.NUMBERVALUE(TRIM(_xlfn.TEXTAFTER($C37, " ", -1))),
_xlfn.IFS(
'Option-specific inputs'!$G$19="Percentage cost method", 'Option-specific inputs'!$G$27 * 'Option-specific inputs'!$G35 * CU$22,
'Option-specific inputs'!$G$19="Total cost method", 'Option-specific inputs'!$G58 * CU$22
), 0), 0)</f>
        <v>0</v>
      </c>
      <c r="CV37" s="43" cm="1">
        <f t="array" ref="CV37">IFERROR(
IF(CV$14 - $G$14 + 1 = _xlfn.NUMBERVALUE(TRIM(_xlfn.TEXTAFTER($C37, " ", -1))),
_xlfn.IFS(
'Option-specific inputs'!$G$19="Percentage cost method", 'Option-specific inputs'!$G$27 * 'Option-specific inputs'!$G35 * CV$22,
'Option-specific inputs'!$G$19="Total cost method", 'Option-specific inputs'!$G58 * CV$22
), 0), 0)</f>
        <v>0</v>
      </c>
      <c r="CW37" s="43" cm="1">
        <f t="array" ref="CW37">IFERROR(
IF(CW$14 - $G$14 + 1 = _xlfn.NUMBERVALUE(TRIM(_xlfn.TEXTAFTER($C37, " ", -1))),
_xlfn.IFS(
'Option-specific inputs'!$G$19="Percentage cost method", 'Option-specific inputs'!$G$27 * 'Option-specific inputs'!$G35 * CW$22,
'Option-specific inputs'!$G$19="Total cost method", 'Option-specific inputs'!$G58 * CW$22
), 0), 0)</f>
        <v>0</v>
      </c>
      <c r="CX37" s="43" cm="1">
        <f t="array" ref="CX37">IFERROR(
IF(CX$14 - $G$14 + 1 = _xlfn.NUMBERVALUE(TRIM(_xlfn.TEXTAFTER($C37, " ", -1))),
_xlfn.IFS(
'Option-specific inputs'!$G$19="Percentage cost method", 'Option-specific inputs'!$G$27 * 'Option-specific inputs'!$G35 * CX$22,
'Option-specific inputs'!$G$19="Total cost method", 'Option-specific inputs'!$G58 * CX$22
), 0), 0)</f>
        <v>0</v>
      </c>
      <c r="CY37" s="43" cm="1">
        <f t="array" ref="CY37">IFERROR(
IF(CY$14 - $G$14 + 1 = _xlfn.NUMBERVALUE(TRIM(_xlfn.TEXTAFTER($C37, " ", -1))),
_xlfn.IFS(
'Option-specific inputs'!$G$19="Percentage cost method", 'Option-specific inputs'!$G$27 * 'Option-specific inputs'!$G35 * CY$22,
'Option-specific inputs'!$G$19="Total cost method", 'Option-specific inputs'!$G58 * CY$22
), 0), 0)</f>
        <v>0</v>
      </c>
      <c r="CZ37" s="43" cm="1">
        <f t="array" ref="CZ37">IFERROR(
IF(CZ$14 - $G$14 + 1 = _xlfn.NUMBERVALUE(TRIM(_xlfn.TEXTAFTER($C37, " ", -1))),
_xlfn.IFS(
'Option-specific inputs'!$G$19="Percentage cost method", 'Option-specific inputs'!$G$27 * 'Option-specific inputs'!$G35 * CZ$22,
'Option-specific inputs'!$G$19="Total cost method", 'Option-specific inputs'!$G58 * CZ$22
), 0), 0)</f>
        <v>0</v>
      </c>
      <c r="DA37" s="43" cm="1">
        <f t="array" ref="DA37">IFERROR(
IF(DA$14 - $G$14 + 1 = _xlfn.NUMBERVALUE(TRIM(_xlfn.TEXTAFTER($C37, " ", -1))),
_xlfn.IFS(
'Option-specific inputs'!$G$19="Percentage cost method", 'Option-specific inputs'!$G$27 * 'Option-specific inputs'!$G35 * DA$22,
'Option-specific inputs'!$G$19="Total cost method", 'Option-specific inputs'!$G58 * DA$22
), 0), 0)</f>
        <v>0</v>
      </c>
      <c r="DB37" s="43" cm="1">
        <f t="array" ref="DB37">IFERROR(
IF(DB$14 - $G$14 + 1 = _xlfn.NUMBERVALUE(TRIM(_xlfn.TEXTAFTER($C37, " ", -1))),
_xlfn.IFS(
'Option-specific inputs'!$G$19="Percentage cost method", 'Option-specific inputs'!$G$27 * 'Option-specific inputs'!$G35 * DB$22,
'Option-specific inputs'!$G$19="Total cost method", 'Option-specific inputs'!$G58 * DB$22
), 0), 0)</f>
        <v>0</v>
      </c>
      <c r="DC37" s="25"/>
    </row>
    <row r="38" spans="1:109" s="61" customFormat="1" ht="22.5" customHeight="1">
      <c r="A38" s="25"/>
      <c r="B38" s="163"/>
      <c r="C38" s="163" t="s">
        <v>130</v>
      </c>
      <c r="D38" s="77" t="s">
        <v>70</v>
      </c>
      <c r="E38" s="37"/>
      <c r="F38" s="42"/>
      <c r="G38" s="43" cm="1">
        <f t="array" ref="G38">IFERROR(
IF(G$14 - $G$14 + 1 = _xlfn.NUMBERVALUE(TRIM(_xlfn.TEXTAFTER($C38, " ", -1))),
_xlfn.IFS(
'Option-specific inputs'!$G$19="Percentage cost method", 'Option-specific inputs'!$G$27 * 'Option-specific inputs'!$G36 * G$22,
'Option-specific inputs'!$G$19="Total cost method", 'Option-specific inputs'!$G59 * G$22
), 0), 0)</f>
        <v>0</v>
      </c>
      <c r="H38" s="43" cm="1">
        <f t="array" ref="H38">IFERROR(
IF(H$14 - $G$14 + 1 = _xlfn.NUMBERVALUE(TRIM(_xlfn.TEXTAFTER($C38, " ", -1))),
_xlfn.IFS(
'Option-specific inputs'!$G$19="Percentage cost method", 'Option-specific inputs'!$G$27 * 'Option-specific inputs'!$G36 * H$22,
'Option-specific inputs'!$G$19="Total cost method", 'Option-specific inputs'!$G59 * H$22
), 0), 0)</f>
        <v>0</v>
      </c>
      <c r="I38" s="43" cm="1">
        <f t="array" ref="I38">IFERROR(
IF(I$14 - $G$14 + 1 = _xlfn.NUMBERVALUE(TRIM(_xlfn.TEXTAFTER($C38, " ", -1))),
_xlfn.IFS(
'Option-specific inputs'!$G$19="Percentage cost method", 'Option-specific inputs'!$G$27 * 'Option-specific inputs'!$G36 * I$22,
'Option-specific inputs'!$G$19="Total cost method", 'Option-specific inputs'!$G59 * I$22
), 0), 0)</f>
        <v>0</v>
      </c>
      <c r="J38" s="43" cm="1">
        <f t="array" ref="J38">IFERROR(
IF(J$14 - $G$14 + 1 = _xlfn.NUMBERVALUE(TRIM(_xlfn.TEXTAFTER($C38, " ", -1))),
_xlfn.IFS(
'Option-specific inputs'!$G$19="Percentage cost method", 'Option-specific inputs'!$G$27 * 'Option-specific inputs'!$G36 * J$22,
'Option-specific inputs'!$G$19="Total cost method", 'Option-specific inputs'!$G59 * J$22
), 0), 0)</f>
        <v>0</v>
      </c>
      <c r="K38" s="43" cm="1">
        <f t="array" ref="K38">IFERROR(
IF(K$14 - $G$14 + 1 = _xlfn.NUMBERVALUE(TRIM(_xlfn.TEXTAFTER($C38, " ", -1))),
_xlfn.IFS(
'Option-specific inputs'!$G$19="Percentage cost method", 'Option-specific inputs'!$G$27 * 'Option-specific inputs'!$G36 * K$22,
'Option-specific inputs'!$G$19="Total cost method", 'Option-specific inputs'!$G59 * K$22
), 0), 0)</f>
        <v>0</v>
      </c>
      <c r="L38" s="43" cm="1">
        <f t="array" ref="L38">IFERROR(
IF(L$14 - $G$14 + 1 = _xlfn.NUMBERVALUE(TRIM(_xlfn.TEXTAFTER($C38, " ", -1))),
_xlfn.IFS(
'Option-specific inputs'!$G$19="Percentage cost method", 'Option-specific inputs'!$G$27 * 'Option-specific inputs'!$G36 * L$22,
'Option-specific inputs'!$G$19="Total cost method", 'Option-specific inputs'!$G59 * L$22
), 0), 0)</f>
        <v>0</v>
      </c>
      <c r="M38" s="43" cm="1">
        <f t="array" ref="M38">IFERROR(
IF(M$14 - $G$14 + 1 = _xlfn.NUMBERVALUE(TRIM(_xlfn.TEXTAFTER($C38, " ", -1))),
_xlfn.IFS(
'Option-specific inputs'!$G$19="Percentage cost method", 'Option-specific inputs'!$G$27 * 'Option-specific inputs'!$G36 * M$22,
'Option-specific inputs'!$G$19="Total cost method", 'Option-specific inputs'!$G59 * M$22
), 0), 0)</f>
        <v>0</v>
      </c>
      <c r="N38" s="43" cm="1">
        <f t="array" ref="N38">IFERROR(
IF(N$14 - $G$14 + 1 = _xlfn.NUMBERVALUE(TRIM(_xlfn.TEXTAFTER($C38, " ", -1))),
_xlfn.IFS(
'Option-specific inputs'!$G$19="Percentage cost method", 'Option-specific inputs'!$G$27 * 'Option-specific inputs'!$G36 * N$22,
'Option-specific inputs'!$G$19="Total cost method", 'Option-specific inputs'!$G59 * N$22
), 0), 0)</f>
        <v>0</v>
      </c>
      <c r="O38" s="43" cm="1">
        <f t="array" ref="O38">IFERROR(
IF(O$14 - $G$14 + 1 = _xlfn.NUMBERVALUE(TRIM(_xlfn.TEXTAFTER($C38, " ", -1))),
_xlfn.IFS(
'Option-specific inputs'!$G$19="Percentage cost method", 'Option-specific inputs'!$G$27 * 'Option-specific inputs'!$G36 * O$22,
'Option-specific inputs'!$G$19="Total cost method", 'Option-specific inputs'!$G59 * O$22
), 0), 0)</f>
        <v>0</v>
      </c>
      <c r="P38" s="43" cm="1">
        <f t="array" ref="P38">IFERROR(
IF(P$14 - $G$14 + 1 = _xlfn.NUMBERVALUE(TRIM(_xlfn.TEXTAFTER($C38, " ", -1))),
_xlfn.IFS(
'Option-specific inputs'!$G$19="Percentage cost method", 'Option-specific inputs'!$G$27 * 'Option-specific inputs'!$G36 * P$22,
'Option-specific inputs'!$G$19="Total cost method", 'Option-specific inputs'!$G59 * P$22
), 0), 0)</f>
        <v>0</v>
      </c>
      <c r="Q38" s="43" cm="1">
        <f t="array" ref="Q38">IFERROR(
IF(Q$14 - $G$14 + 1 = _xlfn.NUMBERVALUE(TRIM(_xlfn.TEXTAFTER($C38, " ", -1))),
_xlfn.IFS(
'Option-specific inputs'!$G$19="Percentage cost method", 'Option-specific inputs'!$G$27 * 'Option-specific inputs'!$G36 * Q$22,
'Option-specific inputs'!$G$19="Total cost method", 'Option-specific inputs'!$G59 * Q$22
), 0), 0)</f>
        <v>0</v>
      </c>
      <c r="R38" s="43" cm="1">
        <f t="array" ref="R38">IFERROR(
IF(R$14 - $G$14 + 1 = _xlfn.NUMBERVALUE(TRIM(_xlfn.TEXTAFTER($C38, " ", -1))),
_xlfn.IFS(
'Option-specific inputs'!$G$19="Percentage cost method", 'Option-specific inputs'!$G$27 * 'Option-specific inputs'!$G36 * R$22,
'Option-specific inputs'!$G$19="Total cost method", 'Option-specific inputs'!$G59 * R$22
), 0), 0)</f>
        <v>0</v>
      </c>
      <c r="S38" s="43" cm="1">
        <f t="array" ref="S38">IFERROR(
IF(S$14 - $G$14 + 1 = _xlfn.NUMBERVALUE(TRIM(_xlfn.TEXTAFTER($C38, " ", -1))),
_xlfn.IFS(
'Option-specific inputs'!$G$19="Percentage cost method", 'Option-specific inputs'!$G$27 * 'Option-specific inputs'!$G36 * S$22,
'Option-specific inputs'!$G$19="Total cost method", 'Option-specific inputs'!$G59 * S$22
), 0), 0)</f>
        <v>0</v>
      </c>
      <c r="T38" s="43" cm="1">
        <f t="array" ref="T38">IFERROR(
IF(T$14 - $G$14 + 1 = _xlfn.NUMBERVALUE(TRIM(_xlfn.TEXTAFTER($C38, " ", -1))),
_xlfn.IFS(
'Option-specific inputs'!$G$19="Percentage cost method", 'Option-specific inputs'!$G$27 * 'Option-specific inputs'!$G36 * T$22,
'Option-specific inputs'!$G$19="Total cost method", 'Option-specific inputs'!$G59 * T$22
), 0), 0)</f>
        <v>0</v>
      </c>
      <c r="U38" s="43" cm="1">
        <f t="array" ref="U38">IFERROR(
IF(U$14 - $G$14 + 1 = _xlfn.NUMBERVALUE(TRIM(_xlfn.TEXTAFTER($C38, " ", -1))),
_xlfn.IFS(
'Option-specific inputs'!$G$19="Percentage cost method", 'Option-specific inputs'!$G$27 * 'Option-specific inputs'!$G36 * U$22,
'Option-specific inputs'!$G$19="Total cost method", 'Option-specific inputs'!$G59 * U$22
), 0), 0)</f>
        <v>0</v>
      </c>
      <c r="V38" s="43" cm="1">
        <f t="array" ref="V38">IFERROR(
IF(V$14 - $G$14 + 1 = _xlfn.NUMBERVALUE(TRIM(_xlfn.TEXTAFTER($C38, " ", -1))),
_xlfn.IFS(
'Option-specific inputs'!$G$19="Percentage cost method", 'Option-specific inputs'!$G$27 * 'Option-specific inputs'!$G36 * V$22,
'Option-specific inputs'!$G$19="Total cost method", 'Option-specific inputs'!$G59 * V$22
), 0), 0)</f>
        <v>0</v>
      </c>
      <c r="W38" s="43" cm="1">
        <f t="array" ref="W38">IFERROR(
IF(W$14 - $G$14 + 1 = _xlfn.NUMBERVALUE(TRIM(_xlfn.TEXTAFTER($C38, " ", -1))),
_xlfn.IFS(
'Option-specific inputs'!$G$19="Percentage cost method", 'Option-specific inputs'!$G$27 * 'Option-specific inputs'!$G36 * W$22,
'Option-specific inputs'!$G$19="Total cost method", 'Option-specific inputs'!$G59 * W$22
), 0), 0)</f>
        <v>0</v>
      </c>
      <c r="X38" s="43" cm="1">
        <f t="array" ref="X38">IFERROR(
IF(X$14 - $G$14 + 1 = _xlfn.NUMBERVALUE(TRIM(_xlfn.TEXTAFTER($C38, " ", -1))),
_xlfn.IFS(
'Option-specific inputs'!$G$19="Percentage cost method", 'Option-specific inputs'!$G$27 * 'Option-specific inputs'!$G36 * X$22,
'Option-specific inputs'!$G$19="Total cost method", 'Option-specific inputs'!$G59 * X$22
), 0), 0)</f>
        <v>0</v>
      </c>
      <c r="Y38" s="43" cm="1">
        <f t="array" ref="Y38">IFERROR(
IF(Y$14 - $G$14 + 1 = _xlfn.NUMBERVALUE(TRIM(_xlfn.TEXTAFTER($C38, " ", -1))),
_xlfn.IFS(
'Option-specific inputs'!$G$19="Percentage cost method", 'Option-specific inputs'!$G$27 * 'Option-specific inputs'!$G36 * Y$22,
'Option-specific inputs'!$G$19="Total cost method", 'Option-specific inputs'!$G59 * Y$22
), 0), 0)</f>
        <v>0</v>
      </c>
      <c r="Z38" s="43" cm="1">
        <f t="array" ref="Z38">IFERROR(
IF(Z$14 - $G$14 + 1 = _xlfn.NUMBERVALUE(TRIM(_xlfn.TEXTAFTER($C38, " ", -1))),
_xlfn.IFS(
'Option-specific inputs'!$G$19="Percentage cost method", 'Option-specific inputs'!$G$27 * 'Option-specific inputs'!$G36 * Z$22,
'Option-specific inputs'!$G$19="Total cost method", 'Option-specific inputs'!$G59 * Z$22
), 0), 0)</f>
        <v>0</v>
      </c>
      <c r="AA38" s="43" cm="1">
        <f t="array" ref="AA38">IFERROR(
IF(AA$14 - $G$14 + 1 = _xlfn.NUMBERVALUE(TRIM(_xlfn.TEXTAFTER($C38, " ", -1))),
_xlfn.IFS(
'Option-specific inputs'!$G$19="Percentage cost method", 'Option-specific inputs'!$G$27 * 'Option-specific inputs'!$G36 * AA$22,
'Option-specific inputs'!$G$19="Total cost method", 'Option-specific inputs'!$G59 * AA$22
), 0), 0)</f>
        <v>0</v>
      </c>
      <c r="AB38" s="43" cm="1">
        <f t="array" ref="AB38">IFERROR(
IF(AB$14 - $G$14 + 1 = _xlfn.NUMBERVALUE(TRIM(_xlfn.TEXTAFTER($C38, " ", -1))),
_xlfn.IFS(
'Option-specific inputs'!$G$19="Percentage cost method", 'Option-specific inputs'!$G$27 * 'Option-specific inputs'!$G36 * AB$22,
'Option-specific inputs'!$G$19="Total cost method", 'Option-specific inputs'!$G59 * AB$22
), 0), 0)</f>
        <v>0</v>
      </c>
      <c r="AC38" s="43" cm="1">
        <f t="array" ref="AC38">IFERROR(
IF(AC$14 - $G$14 + 1 = _xlfn.NUMBERVALUE(TRIM(_xlfn.TEXTAFTER($C38, " ", -1))),
_xlfn.IFS(
'Option-specific inputs'!$G$19="Percentage cost method", 'Option-specific inputs'!$G$27 * 'Option-specific inputs'!$G36 * AC$22,
'Option-specific inputs'!$G$19="Total cost method", 'Option-specific inputs'!$G59 * AC$22
), 0), 0)</f>
        <v>0</v>
      </c>
      <c r="AD38" s="43" cm="1">
        <f t="array" ref="AD38">IFERROR(
IF(AD$14 - $G$14 + 1 = _xlfn.NUMBERVALUE(TRIM(_xlfn.TEXTAFTER($C38, " ", -1))),
_xlfn.IFS(
'Option-specific inputs'!$G$19="Percentage cost method", 'Option-specific inputs'!$G$27 * 'Option-specific inputs'!$G36 * AD$22,
'Option-specific inputs'!$G$19="Total cost method", 'Option-specific inputs'!$G59 * AD$22
), 0), 0)</f>
        <v>0</v>
      </c>
      <c r="AE38" s="43" cm="1">
        <f t="array" ref="AE38">IFERROR(
IF(AE$14 - $G$14 + 1 = _xlfn.NUMBERVALUE(TRIM(_xlfn.TEXTAFTER($C38, " ", -1))),
_xlfn.IFS(
'Option-specific inputs'!$G$19="Percentage cost method", 'Option-specific inputs'!$G$27 * 'Option-specific inputs'!$G36 * AE$22,
'Option-specific inputs'!$G$19="Total cost method", 'Option-specific inputs'!$G59 * AE$22
), 0), 0)</f>
        <v>0</v>
      </c>
      <c r="AF38" s="43" cm="1">
        <f t="array" ref="AF38">IFERROR(
IF(AF$14 - $G$14 + 1 = _xlfn.NUMBERVALUE(TRIM(_xlfn.TEXTAFTER($C38, " ", -1))),
_xlfn.IFS(
'Option-specific inputs'!$G$19="Percentage cost method", 'Option-specific inputs'!$G$27 * 'Option-specific inputs'!$G36 * AF$22,
'Option-specific inputs'!$G$19="Total cost method", 'Option-specific inputs'!$G59 * AF$22
), 0), 0)</f>
        <v>0</v>
      </c>
      <c r="AG38" s="43" cm="1">
        <f t="array" ref="AG38">IFERROR(
IF(AG$14 - $G$14 + 1 = _xlfn.NUMBERVALUE(TRIM(_xlfn.TEXTAFTER($C38, " ", -1))),
_xlfn.IFS(
'Option-specific inputs'!$G$19="Percentage cost method", 'Option-specific inputs'!$G$27 * 'Option-specific inputs'!$G36 * AG$22,
'Option-specific inputs'!$G$19="Total cost method", 'Option-specific inputs'!$G59 * AG$22
), 0), 0)</f>
        <v>0</v>
      </c>
      <c r="AH38" s="43" cm="1">
        <f t="array" ref="AH38">IFERROR(
IF(AH$14 - $G$14 + 1 = _xlfn.NUMBERVALUE(TRIM(_xlfn.TEXTAFTER($C38, " ", -1))),
_xlfn.IFS(
'Option-specific inputs'!$G$19="Percentage cost method", 'Option-specific inputs'!$G$27 * 'Option-specific inputs'!$G36 * AH$22,
'Option-specific inputs'!$G$19="Total cost method", 'Option-specific inputs'!$G59 * AH$22
), 0), 0)</f>
        <v>0</v>
      </c>
      <c r="AI38" s="43" cm="1">
        <f t="array" ref="AI38">IFERROR(
IF(AI$14 - $G$14 + 1 = _xlfn.NUMBERVALUE(TRIM(_xlfn.TEXTAFTER($C38, " ", -1))),
_xlfn.IFS(
'Option-specific inputs'!$G$19="Percentage cost method", 'Option-specific inputs'!$G$27 * 'Option-specific inputs'!$G36 * AI$22,
'Option-specific inputs'!$G$19="Total cost method", 'Option-specific inputs'!$G59 * AI$22
), 0), 0)</f>
        <v>0</v>
      </c>
      <c r="AJ38" s="43" cm="1">
        <f t="array" ref="AJ38">IFERROR(
IF(AJ$14 - $G$14 + 1 = _xlfn.NUMBERVALUE(TRIM(_xlfn.TEXTAFTER($C38, " ", -1))),
_xlfn.IFS(
'Option-specific inputs'!$G$19="Percentage cost method", 'Option-specific inputs'!$G$27 * 'Option-specific inputs'!$G36 * AJ$22,
'Option-specific inputs'!$G$19="Total cost method", 'Option-specific inputs'!$G59 * AJ$22
), 0), 0)</f>
        <v>0</v>
      </c>
      <c r="AK38" s="43" cm="1">
        <f t="array" ref="AK38">IFERROR(
IF(AK$14 - $G$14 + 1 = _xlfn.NUMBERVALUE(TRIM(_xlfn.TEXTAFTER($C38, " ", -1))),
_xlfn.IFS(
'Option-specific inputs'!$G$19="Percentage cost method", 'Option-specific inputs'!$G$27 * 'Option-specific inputs'!$G36 * AK$22,
'Option-specific inputs'!$G$19="Total cost method", 'Option-specific inputs'!$G59 * AK$22
), 0), 0)</f>
        <v>0</v>
      </c>
      <c r="AL38" s="43" cm="1">
        <f t="array" ref="AL38">IFERROR(
IF(AL$14 - $G$14 + 1 = _xlfn.NUMBERVALUE(TRIM(_xlfn.TEXTAFTER($C38, " ", -1))),
_xlfn.IFS(
'Option-specific inputs'!$G$19="Percentage cost method", 'Option-specific inputs'!$G$27 * 'Option-specific inputs'!$G36 * AL$22,
'Option-specific inputs'!$G$19="Total cost method", 'Option-specific inputs'!$G59 * AL$22
), 0), 0)</f>
        <v>0</v>
      </c>
      <c r="AM38" s="43" cm="1">
        <f t="array" ref="AM38">IFERROR(
IF(AM$14 - $G$14 + 1 = _xlfn.NUMBERVALUE(TRIM(_xlfn.TEXTAFTER($C38, " ", -1))),
_xlfn.IFS(
'Option-specific inputs'!$G$19="Percentage cost method", 'Option-specific inputs'!$G$27 * 'Option-specific inputs'!$G36 * AM$22,
'Option-specific inputs'!$G$19="Total cost method", 'Option-specific inputs'!$G59 * AM$22
), 0), 0)</f>
        <v>0</v>
      </c>
      <c r="AN38" s="43" cm="1">
        <f t="array" ref="AN38">IFERROR(
IF(AN$14 - $G$14 + 1 = _xlfn.NUMBERVALUE(TRIM(_xlfn.TEXTAFTER($C38, " ", -1))),
_xlfn.IFS(
'Option-specific inputs'!$G$19="Percentage cost method", 'Option-specific inputs'!$G$27 * 'Option-specific inputs'!$G36 * AN$22,
'Option-specific inputs'!$G$19="Total cost method", 'Option-specific inputs'!$G59 * AN$22
), 0), 0)</f>
        <v>0</v>
      </c>
      <c r="AO38" s="43" cm="1">
        <f t="array" ref="AO38">IFERROR(
IF(AO$14 - $G$14 + 1 = _xlfn.NUMBERVALUE(TRIM(_xlfn.TEXTAFTER($C38, " ", -1))),
_xlfn.IFS(
'Option-specific inputs'!$G$19="Percentage cost method", 'Option-specific inputs'!$G$27 * 'Option-specific inputs'!$G36 * AO$22,
'Option-specific inputs'!$G$19="Total cost method", 'Option-specific inputs'!$G59 * AO$22
), 0), 0)</f>
        <v>0</v>
      </c>
      <c r="AP38" s="43" cm="1">
        <f t="array" ref="AP38">IFERROR(
IF(AP$14 - $G$14 + 1 = _xlfn.NUMBERVALUE(TRIM(_xlfn.TEXTAFTER($C38, " ", -1))),
_xlfn.IFS(
'Option-specific inputs'!$G$19="Percentage cost method", 'Option-specific inputs'!$G$27 * 'Option-specific inputs'!$G36 * AP$22,
'Option-specific inputs'!$G$19="Total cost method", 'Option-specific inputs'!$G59 * AP$22
), 0), 0)</f>
        <v>0</v>
      </c>
      <c r="AQ38" s="43" cm="1">
        <f t="array" ref="AQ38">IFERROR(
IF(AQ$14 - $G$14 + 1 = _xlfn.NUMBERVALUE(TRIM(_xlfn.TEXTAFTER($C38, " ", -1))),
_xlfn.IFS(
'Option-specific inputs'!$G$19="Percentage cost method", 'Option-specific inputs'!$G$27 * 'Option-specific inputs'!$G36 * AQ$22,
'Option-specific inputs'!$G$19="Total cost method", 'Option-specific inputs'!$G59 * AQ$22
), 0), 0)</f>
        <v>0</v>
      </c>
      <c r="AR38" s="43" cm="1">
        <f t="array" ref="AR38">IFERROR(
IF(AR$14 - $G$14 + 1 = _xlfn.NUMBERVALUE(TRIM(_xlfn.TEXTAFTER($C38, " ", -1))),
_xlfn.IFS(
'Option-specific inputs'!$G$19="Percentage cost method", 'Option-specific inputs'!$G$27 * 'Option-specific inputs'!$G36 * AR$22,
'Option-specific inputs'!$G$19="Total cost method", 'Option-specific inputs'!$G59 * AR$22
), 0), 0)</f>
        <v>0</v>
      </c>
      <c r="AS38" s="43" cm="1">
        <f t="array" ref="AS38">IFERROR(
IF(AS$14 - $G$14 + 1 = _xlfn.NUMBERVALUE(TRIM(_xlfn.TEXTAFTER($C38, " ", -1))),
_xlfn.IFS(
'Option-specific inputs'!$G$19="Percentage cost method", 'Option-specific inputs'!$G$27 * 'Option-specific inputs'!$G36 * AS$22,
'Option-specific inputs'!$G$19="Total cost method", 'Option-specific inputs'!$G59 * AS$22
), 0), 0)</f>
        <v>0</v>
      </c>
      <c r="AT38" s="43" cm="1">
        <f t="array" ref="AT38">IFERROR(
IF(AT$14 - $G$14 + 1 = _xlfn.NUMBERVALUE(TRIM(_xlfn.TEXTAFTER($C38, " ", -1))),
_xlfn.IFS(
'Option-specific inputs'!$G$19="Percentage cost method", 'Option-specific inputs'!$G$27 * 'Option-specific inputs'!$G36 * AT$22,
'Option-specific inputs'!$G$19="Total cost method", 'Option-specific inputs'!$G59 * AT$22
), 0), 0)</f>
        <v>0</v>
      </c>
      <c r="AU38" s="43" cm="1">
        <f t="array" ref="AU38">IFERROR(
IF(AU$14 - $G$14 + 1 = _xlfn.NUMBERVALUE(TRIM(_xlfn.TEXTAFTER($C38, " ", -1))),
_xlfn.IFS(
'Option-specific inputs'!$G$19="Percentage cost method", 'Option-specific inputs'!$G$27 * 'Option-specific inputs'!$G36 * AU$22,
'Option-specific inputs'!$G$19="Total cost method", 'Option-specific inputs'!$G59 * AU$22
), 0), 0)</f>
        <v>0</v>
      </c>
      <c r="AV38" s="43" cm="1">
        <f t="array" ref="AV38">IFERROR(
IF(AV$14 - $G$14 + 1 = _xlfn.NUMBERVALUE(TRIM(_xlfn.TEXTAFTER($C38, " ", -1))),
_xlfn.IFS(
'Option-specific inputs'!$G$19="Percentage cost method", 'Option-specific inputs'!$G$27 * 'Option-specific inputs'!$G36 * AV$22,
'Option-specific inputs'!$G$19="Total cost method", 'Option-specific inputs'!$G59 * AV$22
), 0), 0)</f>
        <v>0</v>
      </c>
      <c r="AW38" s="43" cm="1">
        <f t="array" ref="AW38">IFERROR(
IF(AW$14 - $G$14 + 1 = _xlfn.NUMBERVALUE(TRIM(_xlfn.TEXTAFTER($C38, " ", -1))),
_xlfn.IFS(
'Option-specific inputs'!$G$19="Percentage cost method", 'Option-specific inputs'!$G$27 * 'Option-specific inputs'!$G36 * AW$22,
'Option-specific inputs'!$G$19="Total cost method", 'Option-specific inputs'!$G59 * AW$22
), 0), 0)</f>
        <v>0</v>
      </c>
      <c r="AX38" s="43" cm="1">
        <f t="array" ref="AX38">IFERROR(
IF(AX$14 - $G$14 + 1 = _xlfn.NUMBERVALUE(TRIM(_xlfn.TEXTAFTER($C38, " ", -1))),
_xlfn.IFS(
'Option-specific inputs'!$G$19="Percentage cost method", 'Option-specific inputs'!$G$27 * 'Option-specific inputs'!$G36 * AX$22,
'Option-specific inputs'!$G$19="Total cost method", 'Option-specific inputs'!$G59 * AX$22
), 0), 0)</f>
        <v>0</v>
      </c>
      <c r="AY38" s="43" cm="1">
        <f t="array" ref="AY38">IFERROR(
IF(AY$14 - $G$14 + 1 = _xlfn.NUMBERVALUE(TRIM(_xlfn.TEXTAFTER($C38, " ", -1))),
_xlfn.IFS(
'Option-specific inputs'!$G$19="Percentage cost method", 'Option-specific inputs'!$G$27 * 'Option-specific inputs'!$G36 * AY$22,
'Option-specific inputs'!$G$19="Total cost method", 'Option-specific inputs'!$G59 * AY$22
), 0), 0)</f>
        <v>0</v>
      </c>
      <c r="AZ38" s="43" cm="1">
        <f t="array" ref="AZ38">IFERROR(
IF(AZ$14 - $G$14 + 1 = _xlfn.NUMBERVALUE(TRIM(_xlfn.TEXTAFTER($C38, " ", -1))),
_xlfn.IFS(
'Option-specific inputs'!$G$19="Percentage cost method", 'Option-specific inputs'!$G$27 * 'Option-specific inputs'!$G36 * AZ$22,
'Option-specific inputs'!$G$19="Total cost method", 'Option-specific inputs'!$G59 * AZ$22
), 0), 0)</f>
        <v>0</v>
      </c>
      <c r="BA38" s="43" cm="1">
        <f t="array" ref="BA38">IFERROR(
IF(BA$14 - $G$14 + 1 = _xlfn.NUMBERVALUE(TRIM(_xlfn.TEXTAFTER($C38, " ", -1))),
_xlfn.IFS(
'Option-specific inputs'!$G$19="Percentage cost method", 'Option-specific inputs'!$G$27 * 'Option-specific inputs'!$G36 * BA$22,
'Option-specific inputs'!$G$19="Total cost method", 'Option-specific inputs'!$G59 * BA$22
), 0), 0)</f>
        <v>0</v>
      </c>
      <c r="BB38" s="43" cm="1">
        <f t="array" ref="BB38">IFERROR(
IF(BB$14 - $G$14 + 1 = _xlfn.NUMBERVALUE(TRIM(_xlfn.TEXTAFTER($C38, " ", -1))),
_xlfn.IFS(
'Option-specific inputs'!$G$19="Percentage cost method", 'Option-specific inputs'!$G$27 * 'Option-specific inputs'!$G36 * BB$22,
'Option-specific inputs'!$G$19="Total cost method", 'Option-specific inputs'!$G59 * BB$22
), 0), 0)</f>
        <v>0</v>
      </c>
      <c r="BC38" s="43" cm="1">
        <f t="array" ref="BC38">IFERROR(
IF(BC$14 - $G$14 + 1 = _xlfn.NUMBERVALUE(TRIM(_xlfn.TEXTAFTER($C38, " ", -1))),
_xlfn.IFS(
'Option-specific inputs'!$G$19="Percentage cost method", 'Option-specific inputs'!$G$27 * 'Option-specific inputs'!$G36 * BC$22,
'Option-specific inputs'!$G$19="Total cost method", 'Option-specific inputs'!$G59 * BC$22
), 0), 0)</f>
        <v>0</v>
      </c>
      <c r="BD38" s="43" cm="1">
        <f t="array" ref="BD38">IFERROR(
IF(BD$14 - $G$14 + 1 = _xlfn.NUMBERVALUE(TRIM(_xlfn.TEXTAFTER($C38, " ", -1))),
_xlfn.IFS(
'Option-specific inputs'!$G$19="Percentage cost method", 'Option-specific inputs'!$G$27 * 'Option-specific inputs'!$G36 * BD$22,
'Option-specific inputs'!$G$19="Total cost method", 'Option-specific inputs'!$G59 * BD$22
), 0), 0)</f>
        <v>0</v>
      </c>
      <c r="BE38" s="43" cm="1">
        <f t="array" ref="BE38">IFERROR(
IF(BE$14 - $G$14 + 1 = _xlfn.NUMBERVALUE(TRIM(_xlfn.TEXTAFTER($C38, " ", -1))),
_xlfn.IFS(
'Option-specific inputs'!$G$19="Percentage cost method", 'Option-specific inputs'!$G$27 * 'Option-specific inputs'!$G36 * BE$22,
'Option-specific inputs'!$G$19="Total cost method", 'Option-specific inputs'!$G59 * BE$22
), 0), 0)</f>
        <v>0</v>
      </c>
      <c r="BF38" s="43" cm="1">
        <f t="array" ref="BF38">IFERROR(
IF(BF$14 - $G$14 + 1 = _xlfn.NUMBERVALUE(TRIM(_xlfn.TEXTAFTER($C38, " ", -1))),
_xlfn.IFS(
'Option-specific inputs'!$G$19="Percentage cost method", 'Option-specific inputs'!$G$27 * 'Option-specific inputs'!$G36 * BF$22,
'Option-specific inputs'!$G$19="Total cost method", 'Option-specific inputs'!$G59 * BF$22
), 0), 0)</f>
        <v>0</v>
      </c>
      <c r="BG38" s="43" cm="1">
        <f t="array" ref="BG38">IFERROR(
IF(BG$14 - $G$14 + 1 = _xlfn.NUMBERVALUE(TRIM(_xlfn.TEXTAFTER($C38, " ", -1))),
_xlfn.IFS(
'Option-specific inputs'!$G$19="Percentage cost method", 'Option-specific inputs'!$G$27 * 'Option-specific inputs'!$G36 * BG$22,
'Option-specific inputs'!$G$19="Total cost method", 'Option-specific inputs'!$G59 * BG$22
), 0), 0)</f>
        <v>0</v>
      </c>
      <c r="BH38" s="43" cm="1">
        <f t="array" ref="BH38">IFERROR(
IF(BH$14 - $G$14 + 1 = _xlfn.NUMBERVALUE(TRIM(_xlfn.TEXTAFTER($C38, " ", -1))),
_xlfn.IFS(
'Option-specific inputs'!$G$19="Percentage cost method", 'Option-specific inputs'!$G$27 * 'Option-specific inputs'!$G36 * BH$22,
'Option-specific inputs'!$G$19="Total cost method", 'Option-specific inputs'!$G59 * BH$22
), 0), 0)</f>
        <v>0</v>
      </c>
      <c r="BI38" s="43" cm="1">
        <f t="array" ref="BI38">IFERROR(
IF(BI$14 - $G$14 + 1 = _xlfn.NUMBERVALUE(TRIM(_xlfn.TEXTAFTER($C38, " ", -1))),
_xlfn.IFS(
'Option-specific inputs'!$G$19="Percentage cost method", 'Option-specific inputs'!$G$27 * 'Option-specific inputs'!$G36 * BI$22,
'Option-specific inputs'!$G$19="Total cost method", 'Option-specific inputs'!$G59 * BI$22
), 0), 0)</f>
        <v>0</v>
      </c>
      <c r="BJ38" s="43" cm="1">
        <f t="array" ref="BJ38">IFERROR(
IF(BJ$14 - $G$14 + 1 = _xlfn.NUMBERVALUE(TRIM(_xlfn.TEXTAFTER($C38, " ", -1))),
_xlfn.IFS(
'Option-specific inputs'!$G$19="Percentage cost method", 'Option-specific inputs'!$G$27 * 'Option-specific inputs'!$G36 * BJ$22,
'Option-specific inputs'!$G$19="Total cost method", 'Option-specific inputs'!$G59 * BJ$22
), 0), 0)</f>
        <v>0</v>
      </c>
      <c r="BK38" s="43" cm="1">
        <f t="array" ref="BK38">IFERROR(
IF(BK$14 - $G$14 + 1 = _xlfn.NUMBERVALUE(TRIM(_xlfn.TEXTAFTER($C38, " ", -1))),
_xlfn.IFS(
'Option-specific inputs'!$G$19="Percentage cost method", 'Option-specific inputs'!$G$27 * 'Option-specific inputs'!$G36 * BK$22,
'Option-specific inputs'!$G$19="Total cost method", 'Option-specific inputs'!$G59 * BK$22
), 0), 0)</f>
        <v>0</v>
      </c>
      <c r="BL38" s="43" cm="1">
        <f t="array" ref="BL38">IFERROR(
IF(BL$14 - $G$14 + 1 = _xlfn.NUMBERVALUE(TRIM(_xlfn.TEXTAFTER($C38, " ", -1))),
_xlfn.IFS(
'Option-specific inputs'!$G$19="Percentage cost method", 'Option-specific inputs'!$G$27 * 'Option-specific inputs'!$G36 * BL$22,
'Option-specific inputs'!$G$19="Total cost method", 'Option-specific inputs'!$G59 * BL$22
), 0), 0)</f>
        <v>0</v>
      </c>
      <c r="BM38" s="43" cm="1">
        <f t="array" ref="BM38">IFERROR(
IF(BM$14 - $G$14 + 1 = _xlfn.NUMBERVALUE(TRIM(_xlfn.TEXTAFTER($C38, " ", -1))),
_xlfn.IFS(
'Option-specific inputs'!$G$19="Percentage cost method", 'Option-specific inputs'!$G$27 * 'Option-specific inputs'!$G36 * BM$22,
'Option-specific inputs'!$G$19="Total cost method", 'Option-specific inputs'!$G59 * BM$22
), 0), 0)</f>
        <v>0</v>
      </c>
      <c r="BN38" s="43" cm="1">
        <f t="array" ref="BN38">IFERROR(
IF(BN$14 - $G$14 + 1 = _xlfn.NUMBERVALUE(TRIM(_xlfn.TEXTAFTER($C38, " ", -1))),
_xlfn.IFS(
'Option-specific inputs'!$G$19="Percentage cost method", 'Option-specific inputs'!$G$27 * 'Option-specific inputs'!$G36 * BN$22,
'Option-specific inputs'!$G$19="Total cost method", 'Option-specific inputs'!$G59 * BN$22
), 0), 0)</f>
        <v>0</v>
      </c>
      <c r="BO38" s="43" cm="1">
        <f t="array" ref="BO38">IFERROR(
IF(BO$14 - $G$14 + 1 = _xlfn.NUMBERVALUE(TRIM(_xlfn.TEXTAFTER($C38, " ", -1))),
_xlfn.IFS(
'Option-specific inputs'!$G$19="Percentage cost method", 'Option-specific inputs'!$G$27 * 'Option-specific inputs'!$G36 * BO$22,
'Option-specific inputs'!$G$19="Total cost method", 'Option-specific inputs'!$G59 * BO$22
), 0), 0)</f>
        <v>0</v>
      </c>
      <c r="BP38" s="43" cm="1">
        <f t="array" ref="BP38">IFERROR(
IF(BP$14 - $G$14 + 1 = _xlfn.NUMBERVALUE(TRIM(_xlfn.TEXTAFTER($C38, " ", -1))),
_xlfn.IFS(
'Option-specific inputs'!$G$19="Percentage cost method", 'Option-specific inputs'!$G$27 * 'Option-specific inputs'!$G36 * BP$22,
'Option-specific inputs'!$G$19="Total cost method", 'Option-specific inputs'!$G59 * BP$22
), 0), 0)</f>
        <v>0</v>
      </c>
      <c r="BQ38" s="43" cm="1">
        <f t="array" ref="BQ38">IFERROR(
IF(BQ$14 - $G$14 + 1 = _xlfn.NUMBERVALUE(TRIM(_xlfn.TEXTAFTER($C38, " ", -1))),
_xlfn.IFS(
'Option-specific inputs'!$G$19="Percentage cost method", 'Option-specific inputs'!$G$27 * 'Option-specific inputs'!$G36 * BQ$22,
'Option-specific inputs'!$G$19="Total cost method", 'Option-specific inputs'!$G59 * BQ$22
), 0), 0)</f>
        <v>0</v>
      </c>
      <c r="BR38" s="43" cm="1">
        <f t="array" ref="BR38">IFERROR(
IF(BR$14 - $G$14 + 1 = _xlfn.NUMBERVALUE(TRIM(_xlfn.TEXTAFTER($C38, " ", -1))),
_xlfn.IFS(
'Option-specific inputs'!$G$19="Percentage cost method", 'Option-specific inputs'!$G$27 * 'Option-specific inputs'!$G36 * BR$22,
'Option-specific inputs'!$G$19="Total cost method", 'Option-specific inputs'!$G59 * BR$22
), 0), 0)</f>
        <v>0</v>
      </c>
      <c r="BS38" s="43" cm="1">
        <f t="array" ref="BS38">IFERROR(
IF(BS$14 - $G$14 + 1 = _xlfn.NUMBERVALUE(TRIM(_xlfn.TEXTAFTER($C38, " ", -1))),
_xlfn.IFS(
'Option-specific inputs'!$G$19="Percentage cost method", 'Option-specific inputs'!$G$27 * 'Option-specific inputs'!$G36 * BS$22,
'Option-specific inputs'!$G$19="Total cost method", 'Option-specific inputs'!$G59 * BS$22
), 0), 0)</f>
        <v>0</v>
      </c>
      <c r="BT38" s="43" cm="1">
        <f t="array" ref="BT38">IFERROR(
IF(BT$14 - $G$14 + 1 = _xlfn.NUMBERVALUE(TRIM(_xlfn.TEXTAFTER($C38, " ", -1))),
_xlfn.IFS(
'Option-specific inputs'!$G$19="Percentage cost method", 'Option-specific inputs'!$G$27 * 'Option-specific inputs'!$G36 * BT$22,
'Option-specific inputs'!$G$19="Total cost method", 'Option-specific inputs'!$G59 * BT$22
), 0), 0)</f>
        <v>0</v>
      </c>
      <c r="BU38" s="43" cm="1">
        <f t="array" ref="BU38">IFERROR(
IF(BU$14 - $G$14 + 1 = _xlfn.NUMBERVALUE(TRIM(_xlfn.TEXTAFTER($C38, " ", -1))),
_xlfn.IFS(
'Option-specific inputs'!$G$19="Percentage cost method", 'Option-specific inputs'!$G$27 * 'Option-specific inputs'!$G36 * BU$22,
'Option-specific inputs'!$G$19="Total cost method", 'Option-specific inputs'!$G59 * BU$22
), 0), 0)</f>
        <v>0</v>
      </c>
      <c r="BV38" s="43" cm="1">
        <f t="array" ref="BV38">IFERROR(
IF(BV$14 - $G$14 + 1 = _xlfn.NUMBERVALUE(TRIM(_xlfn.TEXTAFTER($C38, " ", -1))),
_xlfn.IFS(
'Option-specific inputs'!$G$19="Percentage cost method", 'Option-specific inputs'!$G$27 * 'Option-specific inputs'!$G36 * BV$22,
'Option-specific inputs'!$G$19="Total cost method", 'Option-specific inputs'!$G59 * BV$22
), 0), 0)</f>
        <v>0</v>
      </c>
      <c r="BW38" s="43" cm="1">
        <f t="array" ref="BW38">IFERROR(
IF(BW$14 - $G$14 + 1 = _xlfn.NUMBERVALUE(TRIM(_xlfn.TEXTAFTER($C38, " ", -1))),
_xlfn.IFS(
'Option-specific inputs'!$G$19="Percentage cost method", 'Option-specific inputs'!$G$27 * 'Option-specific inputs'!$G36 * BW$22,
'Option-specific inputs'!$G$19="Total cost method", 'Option-specific inputs'!$G59 * BW$22
), 0), 0)</f>
        <v>0</v>
      </c>
      <c r="BX38" s="43" cm="1">
        <f t="array" ref="BX38">IFERROR(
IF(BX$14 - $G$14 + 1 = _xlfn.NUMBERVALUE(TRIM(_xlfn.TEXTAFTER($C38, " ", -1))),
_xlfn.IFS(
'Option-specific inputs'!$G$19="Percentage cost method", 'Option-specific inputs'!$G$27 * 'Option-specific inputs'!$G36 * BX$22,
'Option-specific inputs'!$G$19="Total cost method", 'Option-specific inputs'!$G59 * BX$22
), 0), 0)</f>
        <v>0</v>
      </c>
      <c r="BY38" s="43" cm="1">
        <f t="array" ref="BY38">IFERROR(
IF(BY$14 - $G$14 + 1 = _xlfn.NUMBERVALUE(TRIM(_xlfn.TEXTAFTER($C38, " ", -1))),
_xlfn.IFS(
'Option-specific inputs'!$G$19="Percentage cost method", 'Option-specific inputs'!$G$27 * 'Option-specific inputs'!$G36 * BY$22,
'Option-specific inputs'!$G$19="Total cost method", 'Option-specific inputs'!$G59 * BY$22
), 0), 0)</f>
        <v>0</v>
      </c>
      <c r="BZ38" s="43" cm="1">
        <f t="array" ref="BZ38">IFERROR(
IF(BZ$14 - $G$14 + 1 = _xlfn.NUMBERVALUE(TRIM(_xlfn.TEXTAFTER($C38, " ", -1))),
_xlfn.IFS(
'Option-specific inputs'!$G$19="Percentage cost method", 'Option-specific inputs'!$G$27 * 'Option-specific inputs'!$G36 * BZ$22,
'Option-specific inputs'!$G$19="Total cost method", 'Option-specific inputs'!$G59 * BZ$22
), 0), 0)</f>
        <v>0</v>
      </c>
      <c r="CA38" s="43" cm="1">
        <f t="array" ref="CA38">IFERROR(
IF(CA$14 - $G$14 + 1 = _xlfn.NUMBERVALUE(TRIM(_xlfn.TEXTAFTER($C38, " ", -1))),
_xlfn.IFS(
'Option-specific inputs'!$G$19="Percentage cost method", 'Option-specific inputs'!$G$27 * 'Option-specific inputs'!$G36 * CA$22,
'Option-specific inputs'!$G$19="Total cost method", 'Option-specific inputs'!$G59 * CA$22
), 0), 0)</f>
        <v>0</v>
      </c>
      <c r="CB38" s="43" cm="1">
        <f t="array" ref="CB38">IFERROR(
IF(CB$14 - $G$14 + 1 = _xlfn.NUMBERVALUE(TRIM(_xlfn.TEXTAFTER($C38, " ", -1))),
_xlfn.IFS(
'Option-specific inputs'!$G$19="Percentage cost method", 'Option-specific inputs'!$G$27 * 'Option-specific inputs'!$G36 * CB$22,
'Option-specific inputs'!$G$19="Total cost method", 'Option-specific inputs'!$G59 * CB$22
), 0), 0)</f>
        <v>0</v>
      </c>
      <c r="CC38" s="43" cm="1">
        <f t="array" ref="CC38">IFERROR(
IF(CC$14 - $G$14 + 1 = _xlfn.NUMBERVALUE(TRIM(_xlfn.TEXTAFTER($C38, " ", -1))),
_xlfn.IFS(
'Option-specific inputs'!$G$19="Percentage cost method", 'Option-specific inputs'!$G$27 * 'Option-specific inputs'!$G36 * CC$22,
'Option-specific inputs'!$G$19="Total cost method", 'Option-specific inputs'!$G59 * CC$22
), 0), 0)</f>
        <v>0</v>
      </c>
      <c r="CD38" s="43" cm="1">
        <f t="array" ref="CD38">IFERROR(
IF(CD$14 - $G$14 + 1 = _xlfn.NUMBERVALUE(TRIM(_xlfn.TEXTAFTER($C38, " ", -1))),
_xlfn.IFS(
'Option-specific inputs'!$G$19="Percentage cost method", 'Option-specific inputs'!$G$27 * 'Option-specific inputs'!$G36 * CD$22,
'Option-specific inputs'!$G$19="Total cost method", 'Option-specific inputs'!$G59 * CD$22
), 0), 0)</f>
        <v>0</v>
      </c>
      <c r="CE38" s="43" cm="1">
        <f t="array" ref="CE38">IFERROR(
IF(CE$14 - $G$14 + 1 = _xlfn.NUMBERVALUE(TRIM(_xlfn.TEXTAFTER($C38, " ", -1))),
_xlfn.IFS(
'Option-specific inputs'!$G$19="Percentage cost method", 'Option-specific inputs'!$G$27 * 'Option-specific inputs'!$G36 * CE$22,
'Option-specific inputs'!$G$19="Total cost method", 'Option-specific inputs'!$G59 * CE$22
), 0), 0)</f>
        <v>0</v>
      </c>
      <c r="CF38" s="43" cm="1">
        <f t="array" ref="CF38">IFERROR(
IF(CF$14 - $G$14 + 1 = _xlfn.NUMBERVALUE(TRIM(_xlfn.TEXTAFTER($C38, " ", -1))),
_xlfn.IFS(
'Option-specific inputs'!$G$19="Percentage cost method", 'Option-specific inputs'!$G$27 * 'Option-specific inputs'!$G36 * CF$22,
'Option-specific inputs'!$G$19="Total cost method", 'Option-specific inputs'!$G59 * CF$22
), 0), 0)</f>
        <v>0</v>
      </c>
      <c r="CG38" s="43" cm="1">
        <f t="array" ref="CG38">IFERROR(
IF(CG$14 - $G$14 + 1 = _xlfn.NUMBERVALUE(TRIM(_xlfn.TEXTAFTER($C38, " ", -1))),
_xlfn.IFS(
'Option-specific inputs'!$G$19="Percentage cost method", 'Option-specific inputs'!$G$27 * 'Option-specific inputs'!$G36 * CG$22,
'Option-specific inputs'!$G$19="Total cost method", 'Option-specific inputs'!$G59 * CG$22
), 0), 0)</f>
        <v>0</v>
      </c>
      <c r="CH38" s="43" cm="1">
        <f t="array" ref="CH38">IFERROR(
IF(CH$14 - $G$14 + 1 = _xlfn.NUMBERVALUE(TRIM(_xlfn.TEXTAFTER($C38, " ", -1))),
_xlfn.IFS(
'Option-specific inputs'!$G$19="Percentage cost method", 'Option-specific inputs'!$G$27 * 'Option-specific inputs'!$G36 * CH$22,
'Option-specific inputs'!$G$19="Total cost method", 'Option-specific inputs'!$G59 * CH$22
), 0), 0)</f>
        <v>0</v>
      </c>
      <c r="CI38" s="43" cm="1">
        <f t="array" ref="CI38">IFERROR(
IF(CI$14 - $G$14 + 1 = _xlfn.NUMBERVALUE(TRIM(_xlfn.TEXTAFTER($C38, " ", -1))),
_xlfn.IFS(
'Option-specific inputs'!$G$19="Percentage cost method", 'Option-specific inputs'!$G$27 * 'Option-specific inputs'!$G36 * CI$22,
'Option-specific inputs'!$G$19="Total cost method", 'Option-specific inputs'!$G59 * CI$22
), 0), 0)</f>
        <v>0</v>
      </c>
      <c r="CJ38" s="43" cm="1">
        <f t="array" ref="CJ38">IFERROR(
IF(CJ$14 - $G$14 + 1 = _xlfn.NUMBERVALUE(TRIM(_xlfn.TEXTAFTER($C38, " ", -1))),
_xlfn.IFS(
'Option-specific inputs'!$G$19="Percentage cost method", 'Option-specific inputs'!$G$27 * 'Option-specific inputs'!$G36 * CJ$22,
'Option-specific inputs'!$G$19="Total cost method", 'Option-specific inputs'!$G59 * CJ$22
), 0), 0)</f>
        <v>0</v>
      </c>
      <c r="CK38" s="43" cm="1">
        <f t="array" ref="CK38">IFERROR(
IF(CK$14 - $G$14 + 1 = _xlfn.NUMBERVALUE(TRIM(_xlfn.TEXTAFTER($C38, " ", -1))),
_xlfn.IFS(
'Option-specific inputs'!$G$19="Percentage cost method", 'Option-specific inputs'!$G$27 * 'Option-specific inputs'!$G36 * CK$22,
'Option-specific inputs'!$G$19="Total cost method", 'Option-specific inputs'!$G59 * CK$22
), 0), 0)</f>
        <v>0</v>
      </c>
      <c r="CL38" s="43" cm="1">
        <f t="array" ref="CL38">IFERROR(
IF(CL$14 - $G$14 + 1 = _xlfn.NUMBERVALUE(TRIM(_xlfn.TEXTAFTER($C38, " ", -1))),
_xlfn.IFS(
'Option-specific inputs'!$G$19="Percentage cost method", 'Option-specific inputs'!$G$27 * 'Option-specific inputs'!$G36 * CL$22,
'Option-specific inputs'!$G$19="Total cost method", 'Option-specific inputs'!$G59 * CL$22
), 0), 0)</f>
        <v>0</v>
      </c>
      <c r="CM38" s="43" cm="1">
        <f t="array" ref="CM38">IFERROR(
IF(CM$14 - $G$14 + 1 = _xlfn.NUMBERVALUE(TRIM(_xlfn.TEXTAFTER($C38, " ", -1))),
_xlfn.IFS(
'Option-specific inputs'!$G$19="Percentage cost method", 'Option-specific inputs'!$G$27 * 'Option-specific inputs'!$G36 * CM$22,
'Option-specific inputs'!$G$19="Total cost method", 'Option-specific inputs'!$G59 * CM$22
), 0), 0)</f>
        <v>0</v>
      </c>
      <c r="CN38" s="43" cm="1">
        <f t="array" ref="CN38">IFERROR(
IF(CN$14 - $G$14 + 1 = _xlfn.NUMBERVALUE(TRIM(_xlfn.TEXTAFTER($C38, " ", -1))),
_xlfn.IFS(
'Option-specific inputs'!$G$19="Percentage cost method", 'Option-specific inputs'!$G$27 * 'Option-specific inputs'!$G36 * CN$22,
'Option-specific inputs'!$G$19="Total cost method", 'Option-specific inputs'!$G59 * CN$22
), 0), 0)</f>
        <v>0</v>
      </c>
      <c r="CO38" s="43" cm="1">
        <f t="array" ref="CO38">IFERROR(
IF(CO$14 - $G$14 + 1 = _xlfn.NUMBERVALUE(TRIM(_xlfn.TEXTAFTER($C38, " ", -1))),
_xlfn.IFS(
'Option-specific inputs'!$G$19="Percentage cost method", 'Option-specific inputs'!$G$27 * 'Option-specific inputs'!$G36 * CO$22,
'Option-specific inputs'!$G$19="Total cost method", 'Option-specific inputs'!$G59 * CO$22
), 0), 0)</f>
        <v>0</v>
      </c>
      <c r="CP38" s="43" cm="1">
        <f t="array" ref="CP38">IFERROR(
IF(CP$14 - $G$14 + 1 = _xlfn.NUMBERVALUE(TRIM(_xlfn.TEXTAFTER($C38, " ", -1))),
_xlfn.IFS(
'Option-specific inputs'!$G$19="Percentage cost method", 'Option-specific inputs'!$G$27 * 'Option-specific inputs'!$G36 * CP$22,
'Option-specific inputs'!$G$19="Total cost method", 'Option-specific inputs'!$G59 * CP$22
), 0), 0)</f>
        <v>0</v>
      </c>
      <c r="CQ38" s="43" cm="1">
        <f t="array" ref="CQ38">IFERROR(
IF(CQ$14 - $G$14 + 1 = _xlfn.NUMBERVALUE(TRIM(_xlfn.TEXTAFTER($C38, " ", -1))),
_xlfn.IFS(
'Option-specific inputs'!$G$19="Percentage cost method", 'Option-specific inputs'!$G$27 * 'Option-specific inputs'!$G36 * CQ$22,
'Option-specific inputs'!$G$19="Total cost method", 'Option-specific inputs'!$G59 * CQ$22
), 0), 0)</f>
        <v>0</v>
      </c>
      <c r="CR38" s="43" cm="1">
        <f t="array" ref="CR38">IFERROR(
IF(CR$14 - $G$14 + 1 = _xlfn.NUMBERVALUE(TRIM(_xlfn.TEXTAFTER($C38, " ", -1))),
_xlfn.IFS(
'Option-specific inputs'!$G$19="Percentage cost method", 'Option-specific inputs'!$G$27 * 'Option-specific inputs'!$G36 * CR$22,
'Option-specific inputs'!$G$19="Total cost method", 'Option-specific inputs'!$G59 * CR$22
), 0), 0)</f>
        <v>0</v>
      </c>
      <c r="CS38" s="43" cm="1">
        <f t="array" ref="CS38">IFERROR(
IF(CS$14 - $G$14 + 1 = _xlfn.NUMBERVALUE(TRIM(_xlfn.TEXTAFTER($C38, " ", -1))),
_xlfn.IFS(
'Option-specific inputs'!$G$19="Percentage cost method", 'Option-specific inputs'!$G$27 * 'Option-specific inputs'!$G36 * CS$22,
'Option-specific inputs'!$G$19="Total cost method", 'Option-specific inputs'!$G59 * CS$22
), 0), 0)</f>
        <v>0</v>
      </c>
      <c r="CT38" s="43" cm="1">
        <f t="array" ref="CT38">IFERROR(
IF(CT$14 - $G$14 + 1 = _xlfn.NUMBERVALUE(TRIM(_xlfn.TEXTAFTER($C38, " ", -1))),
_xlfn.IFS(
'Option-specific inputs'!$G$19="Percentage cost method", 'Option-specific inputs'!$G$27 * 'Option-specific inputs'!$G36 * CT$22,
'Option-specific inputs'!$G$19="Total cost method", 'Option-specific inputs'!$G59 * CT$22
), 0), 0)</f>
        <v>0</v>
      </c>
      <c r="CU38" s="43" cm="1">
        <f t="array" ref="CU38">IFERROR(
IF(CU$14 - $G$14 + 1 = _xlfn.NUMBERVALUE(TRIM(_xlfn.TEXTAFTER($C38, " ", -1))),
_xlfn.IFS(
'Option-specific inputs'!$G$19="Percentage cost method", 'Option-specific inputs'!$G$27 * 'Option-specific inputs'!$G36 * CU$22,
'Option-specific inputs'!$G$19="Total cost method", 'Option-specific inputs'!$G59 * CU$22
), 0), 0)</f>
        <v>0</v>
      </c>
      <c r="CV38" s="43" cm="1">
        <f t="array" ref="CV38">IFERROR(
IF(CV$14 - $G$14 + 1 = _xlfn.NUMBERVALUE(TRIM(_xlfn.TEXTAFTER($C38, " ", -1))),
_xlfn.IFS(
'Option-specific inputs'!$G$19="Percentage cost method", 'Option-specific inputs'!$G$27 * 'Option-specific inputs'!$G36 * CV$22,
'Option-specific inputs'!$G$19="Total cost method", 'Option-specific inputs'!$G59 * CV$22
), 0), 0)</f>
        <v>0</v>
      </c>
      <c r="CW38" s="43" cm="1">
        <f t="array" ref="CW38">IFERROR(
IF(CW$14 - $G$14 + 1 = _xlfn.NUMBERVALUE(TRIM(_xlfn.TEXTAFTER($C38, " ", -1))),
_xlfn.IFS(
'Option-specific inputs'!$G$19="Percentage cost method", 'Option-specific inputs'!$G$27 * 'Option-specific inputs'!$G36 * CW$22,
'Option-specific inputs'!$G$19="Total cost method", 'Option-specific inputs'!$G59 * CW$22
), 0), 0)</f>
        <v>0</v>
      </c>
      <c r="CX38" s="43" cm="1">
        <f t="array" ref="CX38">IFERROR(
IF(CX$14 - $G$14 + 1 = _xlfn.NUMBERVALUE(TRIM(_xlfn.TEXTAFTER($C38, " ", -1))),
_xlfn.IFS(
'Option-specific inputs'!$G$19="Percentage cost method", 'Option-specific inputs'!$G$27 * 'Option-specific inputs'!$G36 * CX$22,
'Option-specific inputs'!$G$19="Total cost method", 'Option-specific inputs'!$G59 * CX$22
), 0), 0)</f>
        <v>0</v>
      </c>
      <c r="CY38" s="43" cm="1">
        <f t="array" ref="CY38">IFERROR(
IF(CY$14 - $G$14 + 1 = _xlfn.NUMBERVALUE(TRIM(_xlfn.TEXTAFTER($C38, " ", -1))),
_xlfn.IFS(
'Option-specific inputs'!$G$19="Percentage cost method", 'Option-specific inputs'!$G$27 * 'Option-specific inputs'!$G36 * CY$22,
'Option-specific inputs'!$G$19="Total cost method", 'Option-specific inputs'!$G59 * CY$22
), 0), 0)</f>
        <v>0</v>
      </c>
      <c r="CZ38" s="43" cm="1">
        <f t="array" ref="CZ38">IFERROR(
IF(CZ$14 - $G$14 + 1 = _xlfn.NUMBERVALUE(TRIM(_xlfn.TEXTAFTER($C38, " ", -1))),
_xlfn.IFS(
'Option-specific inputs'!$G$19="Percentage cost method", 'Option-specific inputs'!$G$27 * 'Option-specific inputs'!$G36 * CZ$22,
'Option-specific inputs'!$G$19="Total cost method", 'Option-specific inputs'!$G59 * CZ$22
), 0), 0)</f>
        <v>0</v>
      </c>
      <c r="DA38" s="43" cm="1">
        <f t="array" ref="DA38">IFERROR(
IF(DA$14 - $G$14 + 1 = _xlfn.NUMBERVALUE(TRIM(_xlfn.TEXTAFTER($C38, " ", -1))),
_xlfn.IFS(
'Option-specific inputs'!$G$19="Percentage cost method", 'Option-specific inputs'!$G$27 * 'Option-specific inputs'!$G36 * DA$22,
'Option-specific inputs'!$G$19="Total cost method", 'Option-specific inputs'!$G59 * DA$22
), 0), 0)</f>
        <v>0</v>
      </c>
      <c r="DB38" s="43" cm="1">
        <f t="array" ref="DB38">IFERROR(
IF(DB$14 - $G$14 + 1 = _xlfn.NUMBERVALUE(TRIM(_xlfn.TEXTAFTER($C38, " ", -1))),
_xlfn.IFS(
'Option-specific inputs'!$G$19="Percentage cost method", 'Option-specific inputs'!$G$27 * 'Option-specific inputs'!$G36 * DB$22,
'Option-specific inputs'!$G$19="Total cost method", 'Option-specific inputs'!$G59 * DB$22
), 0), 0)</f>
        <v>0</v>
      </c>
      <c r="DC38" s="25"/>
    </row>
    <row r="39" spans="1:109" s="61" customFormat="1" ht="22.5" customHeight="1">
      <c r="A39" s="25"/>
      <c r="B39" s="163"/>
      <c r="C39" s="163" t="s">
        <v>131</v>
      </c>
      <c r="D39" s="77" t="s">
        <v>71</v>
      </c>
      <c r="E39" s="37"/>
      <c r="F39" s="42"/>
      <c r="G39" s="43" cm="1">
        <f t="array" ref="G39">IFERROR(
IF(G$14 - $G$14 + 1 = _xlfn.NUMBERVALUE(TRIM(_xlfn.TEXTAFTER($C39, " ", -1))),
_xlfn.IFS(
'Option-specific inputs'!$G$19="Percentage cost method", 'Option-specific inputs'!$G$27 * 'Option-specific inputs'!$G37 * G$22,
'Option-specific inputs'!$G$19="Total cost method", 'Option-specific inputs'!$G60 * G$22
), 0), 0)</f>
        <v>0</v>
      </c>
      <c r="H39" s="43" cm="1">
        <f t="array" ref="H39">IFERROR(
IF(H$14 - $G$14 + 1 = _xlfn.NUMBERVALUE(TRIM(_xlfn.TEXTAFTER($C39, " ", -1))),
_xlfn.IFS(
'Option-specific inputs'!$G$19="Percentage cost method", 'Option-specific inputs'!$G$27 * 'Option-specific inputs'!$G37 * H$22,
'Option-specific inputs'!$G$19="Total cost method", 'Option-specific inputs'!$G60 * H$22
), 0), 0)</f>
        <v>0</v>
      </c>
      <c r="I39" s="43" cm="1">
        <f t="array" ref="I39">IFERROR(
IF(I$14 - $G$14 + 1 = _xlfn.NUMBERVALUE(TRIM(_xlfn.TEXTAFTER($C39, " ", -1))),
_xlfn.IFS(
'Option-specific inputs'!$G$19="Percentage cost method", 'Option-specific inputs'!$G$27 * 'Option-specific inputs'!$G37 * I$22,
'Option-specific inputs'!$G$19="Total cost method", 'Option-specific inputs'!$G60 * I$22
), 0), 0)</f>
        <v>0</v>
      </c>
      <c r="J39" s="43" cm="1">
        <f t="array" ref="J39">IFERROR(
IF(J$14 - $G$14 + 1 = _xlfn.NUMBERVALUE(TRIM(_xlfn.TEXTAFTER($C39, " ", -1))),
_xlfn.IFS(
'Option-specific inputs'!$G$19="Percentage cost method", 'Option-specific inputs'!$G$27 * 'Option-specific inputs'!$G37 * J$22,
'Option-specific inputs'!$G$19="Total cost method", 'Option-specific inputs'!$G60 * J$22
), 0), 0)</f>
        <v>0</v>
      </c>
      <c r="K39" s="43" cm="1">
        <f t="array" ref="K39">IFERROR(
IF(K$14 - $G$14 + 1 = _xlfn.NUMBERVALUE(TRIM(_xlfn.TEXTAFTER($C39, " ", -1))),
_xlfn.IFS(
'Option-specific inputs'!$G$19="Percentage cost method", 'Option-specific inputs'!$G$27 * 'Option-specific inputs'!$G37 * K$22,
'Option-specific inputs'!$G$19="Total cost method", 'Option-specific inputs'!$G60 * K$22
), 0), 0)</f>
        <v>0</v>
      </c>
      <c r="L39" s="43" cm="1">
        <f t="array" ref="L39">IFERROR(
IF(L$14 - $G$14 + 1 = _xlfn.NUMBERVALUE(TRIM(_xlfn.TEXTAFTER($C39, " ", -1))),
_xlfn.IFS(
'Option-specific inputs'!$G$19="Percentage cost method", 'Option-specific inputs'!$G$27 * 'Option-specific inputs'!$G37 * L$22,
'Option-specific inputs'!$G$19="Total cost method", 'Option-specific inputs'!$G60 * L$22
), 0), 0)</f>
        <v>0</v>
      </c>
      <c r="M39" s="43" cm="1">
        <f t="array" ref="M39">IFERROR(
IF(M$14 - $G$14 + 1 = _xlfn.NUMBERVALUE(TRIM(_xlfn.TEXTAFTER($C39, " ", -1))),
_xlfn.IFS(
'Option-specific inputs'!$G$19="Percentage cost method", 'Option-specific inputs'!$G$27 * 'Option-specific inputs'!$G37 * M$22,
'Option-specific inputs'!$G$19="Total cost method", 'Option-specific inputs'!$G60 * M$22
), 0), 0)</f>
        <v>0</v>
      </c>
      <c r="N39" s="43" cm="1">
        <f t="array" ref="N39">IFERROR(
IF(N$14 - $G$14 + 1 = _xlfn.NUMBERVALUE(TRIM(_xlfn.TEXTAFTER($C39, " ", -1))),
_xlfn.IFS(
'Option-specific inputs'!$G$19="Percentage cost method", 'Option-specific inputs'!$G$27 * 'Option-specific inputs'!$G37 * N$22,
'Option-specific inputs'!$G$19="Total cost method", 'Option-specific inputs'!$G60 * N$22
), 0), 0)</f>
        <v>0</v>
      </c>
      <c r="O39" s="43" cm="1">
        <f t="array" ref="O39">IFERROR(
IF(O$14 - $G$14 + 1 = _xlfn.NUMBERVALUE(TRIM(_xlfn.TEXTAFTER($C39, " ", -1))),
_xlfn.IFS(
'Option-specific inputs'!$G$19="Percentage cost method", 'Option-specific inputs'!$G$27 * 'Option-specific inputs'!$G37 * O$22,
'Option-specific inputs'!$G$19="Total cost method", 'Option-specific inputs'!$G60 * O$22
), 0), 0)</f>
        <v>0</v>
      </c>
      <c r="P39" s="43" cm="1">
        <f t="array" ref="P39">IFERROR(
IF(P$14 - $G$14 + 1 = _xlfn.NUMBERVALUE(TRIM(_xlfn.TEXTAFTER($C39, " ", -1))),
_xlfn.IFS(
'Option-specific inputs'!$G$19="Percentage cost method", 'Option-specific inputs'!$G$27 * 'Option-specific inputs'!$G37 * P$22,
'Option-specific inputs'!$G$19="Total cost method", 'Option-specific inputs'!$G60 * P$22
), 0), 0)</f>
        <v>0</v>
      </c>
      <c r="Q39" s="43" cm="1">
        <f t="array" ref="Q39">IFERROR(
IF(Q$14 - $G$14 + 1 = _xlfn.NUMBERVALUE(TRIM(_xlfn.TEXTAFTER($C39, " ", -1))),
_xlfn.IFS(
'Option-specific inputs'!$G$19="Percentage cost method", 'Option-specific inputs'!$G$27 * 'Option-specific inputs'!$G37 * Q$22,
'Option-specific inputs'!$G$19="Total cost method", 'Option-specific inputs'!$G60 * Q$22
), 0), 0)</f>
        <v>0</v>
      </c>
      <c r="R39" s="43" cm="1">
        <f t="array" ref="R39">IFERROR(
IF(R$14 - $G$14 + 1 = _xlfn.NUMBERVALUE(TRIM(_xlfn.TEXTAFTER($C39, " ", -1))),
_xlfn.IFS(
'Option-specific inputs'!$G$19="Percentage cost method", 'Option-specific inputs'!$G$27 * 'Option-specific inputs'!$G37 * R$22,
'Option-specific inputs'!$G$19="Total cost method", 'Option-specific inputs'!$G60 * R$22
), 0), 0)</f>
        <v>0</v>
      </c>
      <c r="S39" s="43" cm="1">
        <f t="array" ref="S39">IFERROR(
IF(S$14 - $G$14 + 1 = _xlfn.NUMBERVALUE(TRIM(_xlfn.TEXTAFTER($C39, " ", -1))),
_xlfn.IFS(
'Option-specific inputs'!$G$19="Percentage cost method", 'Option-specific inputs'!$G$27 * 'Option-specific inputs'!$G37 * S$22,
'Option-specific inputs'!$G$19="Total cost method", 'Option-specific inputs'!$G60 * S$22
), 0), 0)</f>
        <v>0</v>
      </c>
      <c r="T39" s="43" cm="1">
        <f t="array" ref="T39">IFERROR(
IF(T$14 - $G$14 + 1 = _xlfn.NUMBERVALUE(TRIM(_xlfn.TEXTAFTER($C39, " ", -1))),
_xlfn.IFS(
'Option-specific inputs'!$G$19="Percentage cost method", 'Option-specific inputs'!$G$27 * 'Option-specific inputs'!$G37 * T$22,
'Option-specific inputs'!$G$19="Total cost method", 'Option-specific inputs'!$G60 * T$22
), 0), 0)</f>
        <v>0</v>
      </c>
      <c r="U39" s="43" cm="1">
        <f t="array" ref="U39">IFERROR(
IF(U$14 - $G$14 + 1 = _xlfn.NUMBERVALUE(TRIM(_xlfn.TEXTAFTER($C39, " ", -1))),
_xlfn.IFS(
'Option-specific inputs'!$G$19="Percentage cost method", 'Option-specific inputs'!$G$27 * 'Option-specific inputs'!$G37 * U$22,
'Option-specific inputs'!$G$19="Total cost method", 'Option-specific inputs'!$G60 * U$22
), 0), 0)</f>
        <v>0</v>
      </c>
      <c r="V39" s="43" cm="1">
        <f t="array" ref="V39">IFERROR(
IF(V$14 - $G$14 + 1 = _xlfn.NUMBERVALUE(TRIM(_xlfn.TEXTAFTER($C39, " ", -1))),
_xlfn.IFS(
'Option-specific inputs'!$G$19="Percentage cost method", 'Option-specific inputs'!$G$27 * 'Option-specific inputs'!$G37 * V$22,
'Option-specific inputs'!$G$19="Total cost method", 'Option-specific inputs'!$G60 * V$22
), 0), 0)</f>
        <v>0</v>
      </c>
      <c r="W39" s="43" cm="1">
        <f t="array" ref="W39">IFERROR(
IF(W$14 - $G$14 + 1 = _xlfn.NUMBERVALUE(TRIM(_xlfn.TEXTAFTER($C39, " ", -1))),
_xlfn.IFS(
'Option-specific inputs'!$G$19="Percentage cost method", 'Option-specific inputs'!$G$27 * 'Option-specific inputs'!$G37 * W$22,
'Option-specific inputs'!$G$19="Total cost method", 'Option-specific inputs'!$G60 * W$22
), 0), 0)</f>
        <v>0</v>
      </c>
      <c r="X39" s="43" cm="1">
        <f t="array" ref="X39">IFERROR(
IF(X$14 - $G$14 + 1 = _xlfn.NUMBERVALUE(TRIM(_xlfn.TEXTAFTER($C39, " ", -1))),
_xlfn.IFS(
'Option-specific inputs'!$G$19="Percentage cost method", 'Option-specific inputs'!$G$27 * 'Option-specific inputs'!$G37 * X$22,
'Option-specific inputs'!$G$19="Total cost method", 'Option-specific inputs'!$G60 * X$22
), 0), 0)</f>
        <v>0</v>
      </c>
      <c r="Y39" s="43" cm="1">
        <f t="array" ref="Y39">IFERROR(
IF(Y$14 - $G$14 + 1 = _xlfn.NUMBERVALUE(TRIM(_xlfn.TEXTAFTER($C39, " ", -1))),
_xlfn.IFS(
'Option-specific inputs'!$G$19="Percentage cost method", 'Option-specific inputs'!$G$27 * 'Option-specific inputs'!$G37 * Y$22,
'Option-specific inputs'!$G$19="Total cost method", 'Option-specific inputs'!$G60 * Y$22
), 0), 0)</f>
        <v>0</v>
      </c>
      <c r="Z39" s="43" cm="1">
        <f t="array" ref="Z39">IFERROR(
IF(Z$14 - $G$14 + 1 = _xlfn.NUMBERVALUE(TRIM(_xlfn.TEXTAFTER($C39, " ", -1))),
_xlfn.IFS(
'Option-specific inputs'!$G$19="Percentage cost method", 'Option-specific inputs'!$G$27 * 'Option-specific inputs'!$G37 * Z$22,
'Option-specific inputs'!$G$19="Total cost method", 'Option-specific inputs'!$G60 * Z$22
), 0), 0)</f>
        <v>0</v>
      </c>
      <c r="AA39" s="43" cm="1">
        <f t="array" ref="AA39">IFERROR(
IF(AA$14 - $G$14 + 1 = _xlfn.NUMBERVALUE(TRIM(_xlfn.TEXTAFTER($C39, " ", -1))),
_xlfn.IFS(
'Option-specific inputs'!$G$19="Percentage cost method", 'Option-specific inputs'!$G$27 * 'Option-specific inputs'!$G37 * AA$22,
'Option-specific inputs'!$G$19="Total cost method", 'Option-specific inputs'!$G60 * AA$22
), 0), 0)</f>
        <v>0</v>
      </c>
      <c r="AB39" s="43" cm="1">
        <f t="array" ref="AB39">IFERROR(
IF(AB$14 - $G$14 + 1 = _xlfn.NUMBERVALUE(TRIM(_xlfn.TEXTAFTER($C39, " ", -1))),
_xlfn.IFS(
'Option-specific inputs'!$G$19="Percentage cost method", 'Option-specific inputs'!$G$27 * 'Option-specific inputs'!$G37 * AB$22,
'Option-specific inputs'!$G$19="Total cost method", 'Option-specific inputs'!$G60 * AB$22
), 0), 0)</f>
        <v>0</v>
      </c>
      <c r="AC39" s="43" cm="1">
        <f t="array" ref="AC39">IFERROR(
IF(AC$14 - $G$14 + 1 = _xlfn.NUMBERVALUE(TRIM(_xlfn.TEXTAFTER($C39, " ", -1))),
_xlfn.IFS(
'Option-specific inputs'!$G$19="Percentage cost method", 'Option-specific inputs'!$G$27 * 'Option-specific inputs'!$G37 * AC$22,
'Option-specific inputs'!$G$19="Total cost method", 'Option-specific inputs'!$G60 * AC$22
), 0), 0)</f>
        <v>0</v>
      </c>
      <c r="AD39" s="43" cm="1">
        <f t="array" ref="AD39">IFERROR(
IF(AD$14 - $G$14 + 1 = _xlfn.NUMBERVALUE(TRIM(_xlfn.TEXTAFTER($C39, " ", -1))),
_xlfn.IFS(
'Option-specific inputs'!$G$19="Percentage cost method", 'Option-specific inputs'!$G$27 * 'Option-specific inputs'!$G37 * AD$22,
'Option-specific inputs'!$G$19="Total cost method", 'Option-specific inputs'!$G60 * AD$22
), 0), 0)</f>
        <v>0</v>
      </c>
      <c r="AE39" s="43" cm="1">
        <f t="array" ref="AE39">IFERROR(
IF(AE$14 - $G$14 + 1 = _xlfn.NUMBERVALUE(TRIM(_xlfn.TEXTAFTER($C39, " ", -1))),
_xlfn.IFS(
'Option-specific inputs'!$G$19="Percentage cost method", 'Option-specific inputs'!$G$27 * 'Option-specific inputs'!$G37 * AE$22,
'Option-specific inputs'!$G$19="Total cost method", 'Option-specific inputs'!$G60 * AE$22
), 0), 0)</f>
        <v>0</v>
      </c>
      <c r="AF39" s="43" cm="1">
        <f t="array" ref="AF39">IFERROR(
IF(AF$14 - $G$14 + 1 = _xlfn.NUMBERVALUE(TRIM(_xlfn.TEXTAFTER($C39, " ", -1))),
_xlfn.IFS(
'Option-specific inputs'!$G$19="Percentage cost method", 'Option-specific inputs'!$G$27 * 'Option-specific inputs'!$G37 * AF$22,
'Option-specific inputs'!$G$19="Total cost method", 'Option-specific inputs'!$G60 * AF$22
), 0), 0)</f>
        <v>0</v>
      </c>
      <c r="AG39" s="43" cm="1">
        <f t="array" ref="AG39">IFERROR(
IF(AG$14 - $G$14 + 1 = _xlfn.NUMBERVALUE(TRIM(_xlfn.TEXTAFTER($C39, " ", -1))),
_xlfn.IFS(
'Option-specific inputs'!$G$19="Percentage cost method", 'Option-specific inputs'!$G$27 * 'Option-specific inputs'!$G37 * AG$22,
'Option-specific inputs'!$G$19="Total cost method", 'Option-specific inputs'!$G60 * AG$22
), 0), 0)</f>
        <v>0</v>
      </c>
      <c r="AH39" s="43" cm="1">
        <f t="array" ref="AH39">IFERROR(
IF(AH$14 - $G$14 + 1 = _xlfn.NUMBERVALUE(TRIM(_xlfn.TEXTAFTER($C39, " ", -1))),
_xlfn.IFS(
'Option-specific inputs'!$G$19="Percentage cost method", 'Option-specific inputs'!$G$27 * 'Option-specific inputs'!$G37 * AH$22,
'Option-specific inputs'!$G$19="Total cost method", 'Option-specific inputs'!$G60 * AH$22
), 0), 0)</f>
        <v>0</v>
      </c>
      <c r="AI39" s="43" cm="1">
        <f t="array" ref="AI39">IFERROR(
IF(AI$14 - $G$14 + 1 = _xlfn.NUMBERVALUE(TRIM(_xlfn.TEXTAFTER($C39, " ", -1))),
_xlfn.IFS(
'Option-specific inputs'!$G$19="Percentage cost method", 'Option-specific inputs'!$G$27 * 'Option-specific inputs'!$G37 * AI$22,
'Option-specific inputs'!$G$19="Total cost method", 'Option-specific inputs'!$G60 * AI$22
), 0), 0)</f>
        <v>0</v>
      </c>
      <c r="AJ39" s="43" cm="1">
        <f t="array" ref="AJ39">IFERROR(
IF(AJ$14 - $G$14 + 1 = _xlfn.NUMBERVALUE(TRIM(_xlfn.TEXTAFTER($C39, " ", -1))),
_xlfn.IFS(
'Option-specific inputs'!$G$19="Percentage cost method", 'Option-specific inputs'!$G$27 * 'Option-specific inputs'!$G37 * AJ$22,
'Option-specific inputs'!$G$19="Total cost method", 'Option-specific inputs'!$G60 * AJ$22
), 0), 0)</f>
        <v>0</v>
      </c>
      <c r="AK39" s="43" cm="1">
        <f t="array" ref="AK39">IFERROR(
IF(AK$14 - $G$14 + 1 = _xlfn.NUMBERVALUE(TRIM(_xlfn.TEXTAFTER($C39, " ", -1))),
_xlfn.IFS(
'Option-specific inputs'!$G$19="Percentage cost method", 'Option-specific inputs'!$G$27 * 'Option-specific inputs'!$G37 * AK$22,
'Option-specific inputs'!$G$19="Total cost method", 'Option-specific inputs'!$G60 * AK$22
), 0), 0)</f>
        <v>0</v>
      </c>
      <c r="AL39" s="43" cm="1">
        <f t="array" ref="AL39">IFERROR(
IF(AL$14 - $G$14 + 1 = _xlfn.NUMBERVALUE(TRIM(_xlfn.TEXTAFTER($C39, " ", -1))),
_xlfn.IFS(
'Option-specific inputs'!$G$19="Percentage cost method", 'Option-specific inputs'!$G$27 * 'Option-specific inputs'!$G37 * AL$22,
'Option-specific inputs'!$G$19="Total cost method", 'Option-specific inputs'!$G60 * AL$22
), 0), 0)</f>
        <v>0</v>
      </c>
      <c r="AM39" s="43" cm="1">
        <f t="array" ref="AM39">IFERROR(
IF(AM$14 - $G$14 + 1 = _xlfn.NUMBERVALUE(TRIM(_xlfn.TEXTAFTER($C39, " ", -1))),
_xlfn.IFS(
'Option-specific inputs'!$G$19="Percentage cost method", 'Option-specific inputs'!$G$27 * 'Option-specific inputs'!$G37 * AM$22,
'Option-specific inputs'!$G$19="Total cost method", 'Option-specific inputs'!$G60 * AM$22
), 0), 0)</f>
        <v>0</v>
      </c>
      <c r="AN39" s="43" cm="1">
        <f t="array" ref="AN39">IFERROR(
IF(AN$14 - $G$14 + 1 = _xlfn.NUMBERVALUE(TRIM(_xlfn.TEXTAFTER($C39, " ", -1))),
_xlfn.IFS(
'Option-specific inputs'!$G$19="Percentage cost method", 'Option-specific inputs'!$G$27 * 'Option-specific inputs'!$G37 * AN$22,
'Option-specific inputs'!$G$19="Total cost method", 'Option-specific inputs'!$G60 * AN$22
), 0), 0)</f>
        <v>0</v>
      </c>
      <c r="AO39" s="43" cm="1">
        <f t="array" ref="AO39">IFERROR(
IF(AO$14 - $G$14 + 1 = _xlfn.NUMBERVALUE(TRIM(_xlfn.TEXTAFTER($C39, " ", -1))),
_xlfn.IFS(
'Option-specific inputs'!$G$19="Percentage cost method", 'Option-specific inputs'!$G$27 * 'Option-specific inputs'!$G37 * AO$22,
'Option-specific inputs'!$G$19="Total cost method", 'Option-specific inputs'!$G60 * AO$22
), 0), 0)</f>
        <v>0</v>
      </c>
      <c r="AP39" s="43" cm="1">
        <f t="array" ref="AP39">IFERROR(
IF(AP$14 - $G$14 + 1 = _xlfn.NUMBERVALUE(TRIM(_xlfn.TEXTAFTER($C39, " ", -1))),
_xlfn.IFS(
'Option-specific inputs'!$G$19="Percentage cost method", 'Option-specific inputs'!$G$27 * 'Option-specific inputs'!$G37 * AP$22,
'Option-specific inputs'!$G$19="Total cost method", 'Option-specific inputs'!$G60 * AP$22
), 0), 0)</f>
        <v>0</v>
      </c>
      <c r="AQ39" s="43" cm="1">
        <f t="array" ref="AQ39">IFERROR(
IF(AQ$14 - $G$14 + 1 = _xlfn.NUMBERVALUE(TRIM(_xlfn.TEXTAFTER($C39, " ", -1))),
_xlfn.IFS(
'Option-specific inputs'!$G$19="Percentage cost method", 'Option-specific inputs'!$G$27 * 'Option-specific inputs'!$G37 * AQ$22,
'Option-specific inputs'!$G$19="Total cost method", 'Option-specific inputs'!$G60 * AQ$22
), 0), 0)</f>
        <v>0</v>
      </c>
      <c r="AR39" s="43" cm="1">
        <f t="array" ref="AR39">IFERROR(
IF(AR$14 - $G$14 + 1 = _xlfn.NUMBERVALUE(TRIM(_xlfn.TEXTAFTER($C39, " ", -1))),
_xlfn.IFS(
'Option-specific inputs'!$G$19="Percentage cost method", 'Option-specific inputs'!$G$27 * 'Option-specific inputs'!$G37 * AR$22,
'Option-specific inputs'!$G$19="Total cost method", 'Option-specific inputs'!$G60 * AR$22
), 0), 0)</f>
        <v>0</v>
      </c>
      <c r="AS39" s="43" cm="1">
        <f t="array" ref="AS39">IFERROR(
IF(AS$14 - $G$14 + 1 = _xlfn.NUMBERVALUE(TRIM(_xlfn.TEXTAFTER($C39, " ", -1))),
_xlfn.IFS(
'Option-specific inputs'!$G$19="Percentage cost method", 'Option-specific inputs'!$G$27 * 'Option-specific inputs'!$G37 * AS$22,
'Option-specific inputs'!$G$19="Total cost method", 'Option-specific inputs'!$G60 * AS$22
), 0), 0)</f>
        <v>0</v>
      </c>
      <c r="AT39" s="43" cm="1">
        <f t="array" ref="AT39">IFERROR(
IF(AT$14 - $G$14 + 1 = _xlfn.NUMBERVALUE(TRIM(_xlfn.TEXTAFTER($C39, " ", -1))),
_xlfn.IFS(
'Option-specific inputs'!$G$19="Percentage cost method", 'Option-specific inputs'!$G$27 * 'Option-specific inputs'!$G37 * AT$22,
'Option-specific inputs'!$G$19="Total cost method", 'Option-specific inputs'!$G60 * AT$22
), 0), 0)</f>
        <v>0</v>
      </c>
      <c r="AU39" s="43" cm="1">
        <f t="array" ref="AU39">IFERROR(
IF(AU$14 - $G$14 + 1 = _xlfn.NUMBERVALUE(TRIM(_xlfn.TEXTAFTER($C39, " ", -1))),
_xlfn.IFS(
'Option-specific inputs'!$G$19="Percentage cost method", 'Option-specific inputs'!$G$27 * 'Option-specific inputs'!$G37 * AU$22,
'Option-specific inputs'!$G$19="Total cost method", 'Option-specific inputs'!$G60 * AU$22
), 0), 0)</f>
        <v>0</v>
      </c>
      <c r="AV39" s="43" cm="1">
        <f t="array" ref="AV39">IFERROR(
IF(AV$14 - $G$14 + 1 = _xlfn.NUMBERVALUE(TRIM(_xlfn.TEXTAFTER($C39, " ", -1))),
_xlfn.IFS(
'Option-specific inputs'!$G$19="Percentage cost method", 'Option-specific inputs'!$G$27 * 'Option-specific inputs'!$G37 * AV$22,
'Option-specific inputs'!$G$19="Total cost method", 'Option-specific inputs'!$G60 * AV$22
), 0), 0)</f>
        <v>0</v>
      </c>
      <c r="AW39" s="43" cm="1">
        <f t="array" ref="AW39">IFERROR(
IF(AW$14 - $G$14 + 1 = _xlfn.NUMBERVALUE(TRIM(_xlfn.TEXTAFTER($C39, " ", -1))),
_xlfn.IFS(
'Option-specific inputs'!$G$19="Percentage cost method", 'Option-specific inputs'!$G$27 * 'Option-specific inputs'!$G37 * AW$22,
'Option-specific inputs'!$G$19="Total cost method", 'Option-specific inputs'!$G60 * AW$22
), 0), 0)</f>
        <v>0</v>
      </c>
      <c r="AX39" s="43" cm="1">
        <f t="array" ref="AX39">IFERROR(
IF(AX$14 - $G$14 + 1 = _xlfn.NUMBERVALUE(TRIM(_xlfn.TEXTAFTER($C39, " ", -1))),
_xlfn.IFS(
'Option-specific inputs'!$G$19="Percentage cost method", 'Option-specific inputs'!$G$27 * 'Option-specific inputs'!$G37 * AX$22,
'Option-specific inputs'!$G$19="Total cost method", 'Option-specific inputs'!$G60 * AX$22
), 0), 0)</f>
        <v>0</v>
      </c>
      <c r="AY39" s="43" cm="1">
        <f t="array" ref="AY39">IFERROR(
IF(AY$14 - $G$14 + 1 = _xlfn.NUMBERVALUE(TRIM(_xlfn.TEXTAFTER($C39, " ", -1))),
_xlfn.IFS(
'Option-specific inputs'!$G$19="Percentage cost method", 'Option-specific inputs'!$G$27 * 'Option-specific inputs'!$G37 * AY$22,
'Option-specific inputs'!$G$19="Total cost method", 'Option-specific inputs'!$G60 * AY$22
), 0), 0)</f>
        <v>0</v>
      </c>
      <c r="AZ39" s="43" cm="1">
        <f t="array" ref="AZ39">IFERROR(
IF(AZ$14 - $G$14 + 1 = _xlfn.NUMBERVALUE(TRIM(_xlfn.TEXTAFTER($C39, " ", -1))),
_xlfn.IFS(
'Option-specific inputs'!$G$19="Percentage cost method", 'Option-specific inputs'!$G$27 * 'Option-specific inputs'!$G37 * AZ$22,
'Option-specific inputs'!$G$19="Total cost method", 'Option-specific inputs'!$G60 * AZ$22
), 0), 0)</f>
        <v>0</v>
      </c>
      <c r="BA39" s="43" cm="1">
        <f t="array" ref="BA39">IFERROR(
IF(BA$14 - $G$14 + 1 = _xlfn.NUMBERVALUE(TRIM(_xlfn.TEXTAFTER($C39, " ", -1))),
_xlfn.IFS(
'Option-specific inputs'!$G$19="Percentage cost method", 'Option-specific inputs'!$G$27 * 'Option-specific inputs'!$G37 * BA$22,
'Option-specific inputs'!$G$19="Total cost method", 'Option-specific inputs'!$G60 * BA$22
), 0), 0)</f>
        <v>0</v>
      </c>
      <c r="BB39" s="43" cm="1">
        <f t="array" ref="BB39">IFERROR(
IF(BB$14 - $G$14 + 1 = _xlfn.NUMBERVALUE(TRIM(_xlfn.TEXTAFTER($C39, " ", -1))),
_xlfn.IFS(
'Option-specific inputs'!$G$19="Percentage cost method", 'Option-specific inputs'!$G$27 * 'Option-specific inputs'!$G37 * BB$22,
'Option-specific inputs'!$G$19="Total cost method", 'Option-specific inputs'!$G60 * BB$22
), 0), 0)</f>
        <v>0</v>
      </c>
      <c r="BC39" s="43" cm="1">
        <f t="array" ref="BC39">IFERROR(
IF(BC$14 - $G$14 + 1 = _xlfn.NUMBERVALUE(TRIM(_xlfn.TEXTAFTER($C39, " ", -1))),
_xlfn.IFS(
'Option-specific inputs'!$G$19="Percentage cost method", 'Option-specific inputs'!$G$27 * 'Option-specific inputs'!$G37 * BC$22,
'Option-specific inputs'!$G$19="Total cost method", 'Option-specific inputs'!$G60 * BC$22
), 0), 0)</f>
        <v>0</v>
      </c>
      <c r="BD39" s="43" cm="1">
        <f t="array" ref="BD39">IFERROR(
IF(BD$14 - $G$14 + 1 = _xlfn.NUMBERVALUE(TRIM(_xlfn.TEXTAFTER($C39, " ", -1))),
_xlfn.IFS(
'Option-specific inputs'!$G$19="Percentage cost method", 'Option-specific inputs'!$G$27 * 'Option-specific inputs'!$G37 * BD$22,
'Option-specific inputs'!$G$19="Total cost method", 'Option-specific inputs'!$G60 * BD$22
), 0), 0)</f>
        <v>0</v>
      </c>
      <c r="BE39" s="43" cm="1">
        <f t="array" ref="BE39">IFERROR(
IF(BE$14 - $G$14 + 1 = _xlfn.NUMBERVALUE(TRIM(_xlfn.TEXTAFTER($C39, " ", -1))),
_xlfn.IFS(
'Option-specific inputs'!$G$19="Percentage cost method", 'Option-specific inputs'!$G$27 * 'Option-specific inputs'!$G37 * BE$22,
'Option-specific inputs'!$G$19="Total cost method", 'Option-specific inputs'!$G60 * BE$22
), 0), 0)</f>
        <v>0</v>
      </c>
      <c r="BF39" s="43" cm="1">
        <f t="array" ref="BF39">IFERROR(
IF(BF$14 - $G$14 + 1 = _xlfn.NUMBERVALUE(TRIM(_xlfn.TEXTAFTER($C39, " ", -1))),
_xlfn.IFS(
'Option-specific inputs'!$G$19="Percentage cost method", 'Option-specific inputs'!$G$27 * 'Option-specific inputs'!$G37 * BF$22,
'Option-specific inputs'!$G$19="Total cost method", 'Option-specific inputs'!$G60 * BF$22
), 0), 0)</f>
        <v>0</v>
      </c>
      <c r="BG39" s="43" cm="1">
        <f t="array" ref="BG39">IFERROR(
IF(BG$14 - $G$14 + 1 = _xlfn.NUMBERVALUE(TRIM(_xlfn.TEXTAFTER($C39, " ", -1))),
_xlfn.IFS(
'Option-specific inputs'!$G$19="Percentage cost method", 'Option-specific inputs'!$G$27 * 'Option-specific inputs'!$G37 * BG$22,
'Option-specific inputs'!$G$19="Total cost method", 'Option-specific inputs'!$G60 * BG$22
), 0), 0)</f>
        <v>0</v>
      </c>
      <c r="BH39" s="43" cm="1">
        <f t="array" ref="BH39">IFERROR(
IF(BH$14 - $G$14 + 1 = _xlfn.NUMBERVALUE(TRIM(_xlfn.TEXTAFTER($C39, " ", -1))),
_xlfn.IFS(
'Option-specific inputs'!$G$19="Percentage cost method", 'Option-specific inputs'!$G$27 * 'Option-specific inputs'!$G37 * BH$22,
'Option-specific inputs'!$G$19="Total cost method", 'Option-specific inputs'!$G60 * BH$22
), 0), 0)</f>
        <v>0</v>
      </c>
      <c r="BI39" s="43" cm="1">
        <f t="array" ref="BI39">IFERROR(
IF(BI$14 - $G$14 + 1 = _xlfn.NUMBERVALUE(TRIM(_xlfn.TEXTAFTER($C39, " ", -1))),
_xlfn.IFS(
'Option-specific inputs'!$G$19="Percentage cost method", 'Option-specific inputs'!$G$27 * 'Option-specific inputs'!$G37 * BI$22,
'Option-specific inputs'!$G$19="Total cost method", 'Option-specific inputs'!$G60 * BI$22
), 0), 0)</f>
        <v>0</v>
      </c>
      <c r="BJ39" s="43" cm="1">
        <f t="array" ref="BJ39">IFERROR(
IF(BJ$14 - $G$14 + 1 = _xlfn.NUMBERVALUE(TRIM(_xlfn.TEXTAFTER($C39, " ", -1))),
_xlfn.IFS(
'Option-specific inputs'!$G$19="Percentage cost method", 'Option-specific inputs'!$G$27 * 'Option-specific inputs'!$G37 * BJ$22,
'Option-specific inputs'!$G$19="Total cost method", 'Option-specific inputs'!$G60 * BJ$22
), 0), 0)</f>
        <v>0</v>
      </c>
      <c r="BK39" s="43" cm="1">
        <f t="array" ref="BK39">IFERROR(
IF(BK$14 - $G$14 + 1 = _xlfn.NUMBERVALUE(TRIM(_xlfn.TEXTAFTER($C39, " ", -1))),
_xlfn.IFS(
'Option-specific inputs'!$G$19="Percentage cost method", 'Option-specific inputs'!$G$27 * 'Option-specific inputs'!$G37 * BK$22,
'Option-specific inputs'!$G$19="Total cost method", 'Option-specific inputs'!$G60 * BK$22
), 0), 0)</f>
        <v>0</v>
      </c>
      <c r="BL39" s="43" cm="1">
        <f t="array" ref="BL39">IFERROR(
IF(BL$14 - $G$14 + 1 = _xlfn.NUMBERVALUE(TRIM(_xlfn.TEXTAFTER($C39, " ", -1))),
_xlfn.IFS(
'Option-specific inputs'!$G$19="Percentage cost method", 'Option-specific inputs'!$G$27 * 'Option-specific inputs'!$G37 * BL$22,
'Option-specific inputs'!$G$19="Total cost method", 'Option-specific inputs'!$G60 * BL$22
), 0), 0)</f>
        <v>0</v>
      </c>
      <c r="BM39" s="43" cm="1">
        <f t="array" ref="BM39">IFERROR(
IF(BM$14 - $G$14 + 1 = _xlfn.NUMBERVALUE(TRIM(_xlfn.TEXTAFTER($C39, " ", -1))),
_xlfn.IFS(
'Option-specific inputs'!$G$19="Percentage cost method", 'Option-specific inputs'!$G$27 * 'Option-specific inputs'!$G37 * BM$22,
'Option-specific inputs'!$G$19="Total cost method", 'Option-specific inputs'!$G60 * BM$22
), 0), 0)</f>
        <v>0</v>
      </c>
      <c r="BN39" s="43" cm="1">
        <f t="array" ref="BN39">IFERROR(
IF(BN$14 - $G$14 + 1 = _xlfn.NUMBERVALUE(TRIM(_xlfn.TEXTAFTER($C39, " ", -1))),
_xlfn.IFS(
'Option-specific inputs'!$G$19="Percentage cost method", 'Option-specific inputs'!$G$27 * 'Option-specific inputs'!$G37 * BN$22,
'Option-specific inputs'!$G$19="Total cost method", 'Option-specific inputs'!$G60 * BN$22
), 0), 0)</f>
        <v>0</v>
      </c>
      <c r="BO39" s="43" cm="1">
        <f t="array" ref="BO39">IFERROR(
IF(BO$14 - $G$14 + 1 = _xlfn.NUMBERVALUE(TRIM(_xlfn.TEXTAFTER($C39, " ", -1))),
_xlfn.IFS(
'Option-specific inputs'!$G$19="Percentage cost method", 'Option-specific inputs'!$G$27 * 'Option-specific inputs'!$G37 * BO$22,
'Option-specific inputs'!$G$19="Total cost method", 'Option-specific inputs'!$G60 * BO$22
), 0), 0)</f>
        <v>0</v>
      </c>
      <c r="BP39" s="43" cm="1">
        <f t="array" ref="BP39">IFERROR(
IF(BP$14 - $G$14 + 1 = _xlfn.NUMBERVALUE(TRIM(_xlfn.TEXTAFTER($C39, " ", -1))),
_xlfn.IFS(
'Option-specific inputs'!$G$19="Percentage cost method", 'Option-specific inputs'!$G$27 * 'Option-specific inputs'!$G37 * BP$22,
'Option-specific inputs'!$G$19="Total cost method", 'Option-specific inputs'!$G60 * BP$22
), 0), 0)</f>
        <v>0</v>
      </c>
      <c r="BQ39" s="43" cm="1">
        <f t="array" ref="BQ39">IFERROR(
IF(BQ$14 - $G$14 + 1 = _xlfn.NUMBERVALUE(TRIM(_xlfn.TEXTAFTER($C39, " ", -1))),
_xlfn.IFS(
'Option-specific inputs'!$G$19="Percentage cost method", 'Option-specific inputs'!$G$27 * 'Option-specific inputs'!$G37 * BQ$22,
'Option-specific inputs'!$G$19="Total cost method", 'Option-specific inputs'!$G60 * BQ$22
), 0), 0)</f>
        <v>0</v>
      </c>
      <c r="BR39" s="43" cm="1">
        <f t="array" ref="BR39">IFERROR(
IF(BR$14 - $G$14 + 1 = _xlfn.NUMBERVALUE(TRIM(_xlfn.TEXTAFTER($C39, " ", -1))),
_xlfn.IFS(
'Option-specific inputs'!$G$19="Percentage cost method", 'Option-specific inputs'!$G$27 * 'Option-specific inputs'!$G37 * BR$22,
'Option-specific inputs'!$G$19="Total cost method", 'Option-specific inputs'!$G60 * BR$22
), 0), 0)</f>
        <v>0</v>
      </c>
      <c r="BS39" s="43" cm="1">
        <f t="array" ref="BS39">IFERROR(
IF(BS$14 - $G$14 + 1 = _xlfn.NUMBERVALUE(TRIM(_xlfn.TEXTAFTER($C39, " ", -1))),
_xlfn.IFS(
'Option-specific inputs'!$G$19="Percentage cost method", 'Option-specific inputs'!$G$27 * 'Option-specific inputs'!$G37 * BS$22,
'Option-specific inputs'!$G$19="Total cost method", 'Option-specific inputs'!$G60 * BS$22
), 0), 0)</f>
        <v>0</v>
      </c>
      <c r="BT39" s="43" cm="1">
        <f t="array" ref="BT39">IFERROR(
IF(BT$14 - $G$14 + 1 = _xlfn.NUMBERVALUE(TRIM(_xlfn.TEXTAFTER($C39, " ", -1))),
_xlfn.IFS(
'Option-specific inputs'!$G$19="Percentage cost method", 'Option-specific inputs'!$G$27 * 'Option-specific inputs'!$G37 * BT$22,
'Option-specific inputs'!$G$19="Total cost method", 'Option-specific inputs'!$G60 * BT$22
), 0), 0)</f>
        <v>0</v>
      </c>
      <c r="BU39" s="43" cm="1">
        <f t="array" ref="BU39">IFERROR(
IF(BU$14 - $G$14 + 1 = _xlfn.NUMBERVALUE(TRIM(_xlfn.TEXTAFTER($C39, " ", -1))),
_xlfn.IFS(
'Option-specific inputs'!$G$19="Percentage cost method", 'Option-specific inputs'!$G$27 * 'Option-specific inputs'!$G37 * BU$22,
'Option-specific inputs'!$G$19="Total cost method", 'Option-specific inputs'!$G60 * BU$22
), 0), 0)</f>
        <v>0</v>
      </c>
      <c r="BV39" s="43" cm="1">
        <f t="array" ref="BV39">IFERROR(
IF(BV$14 - $G$14 + 1 = _xlfn.NUMBERVALUE(TRIM(_xlfn.TEXTAFTER($C39, " ", -1))),
_xlfn.IFS(
'Option-specific inputs'!$G$19="Percentage cost method", 'Option-specific inputs'!$G$27 * 'Option-specific inputs'!$G37 * BV$22,
'Option-specific inputs'!$G$19="Total cost method", 'Option-specific inputs'!$G60 * BV$22
), 0), 0)</f>
        <v>0</v>
      </c>
      <c r="BW39" s="43" cm="1">
        <f t="array" ref="BW39">IFERROR(
IF(BW$14 - $G$14 + 1 = _xlfn.NUMBERVALUE(TRIM(_xlfn.TEXTAFTER($C39, " ", -1))),
_xlfn.IFS(
'Option-specific inputs'!$G$19="Percentage cost method", 'Option-specific inputs'!$G$27 * 'Option-specific inputs'!$G37 * BW$22,
'Option-specific inputs'!$G$19="Total cost method", 'Option-specific inputs'!$G60 * BW$22
), 0), 0)</f>
        <v>0</v>
      </c>
      <c r="BX39" s="43" cm="1">
        <f t="array" ref="BX39">IFERROR(
IF(BX$14 - $G$14 + 1 = _xlfn.NUMBERVALUE(TRIM(_xlfn.TEXTAFTER($C39, " ", -1))),
_xlfn.IFS(
'Option-specific inputs'!$G$19="Percentage cost method", 'Option-specific inputs'!$G$27 * 'Option-specific inputs'!$G37 * BX$22,
'Option-specific inputs'!$G$19="Total cost method", 'Option-specific inputs'!$G60 * BX$22
), 0), 0)</f>
        <v>0</v>
      </c>
      <c r="BY39" s="43" cm="1">
        <f t="array" ref="BY39">IFERROR(
IF(BY$14 - $G$14 + 1 = _xlfn.NUMBERVALUE(TRIM(_xlfn.TEXTAFTER($C39, " ", -1))),
_xlfn.IFS(
'Option-specific inputs'!$G$19="Percentage cost method", 'Option-specific inputs'!$G$27 * 'Option-specific inputs'!$G37 * BY$22,
'Option-specific inputs'!$G$19="Total cost method", 'Option-specific inputs'!$G60 * BY$22
), 0), 0)</f>
        <v>0</v>
      </c>
      <c r="BZ39" s="43" cm="1">
        <f t="array" ref="BZ39">IFERROR(
IF(BZ$14 - $G$14 + 1 = _xlfn.NUMBERVALUE(TRIM(_xlfn.TEXTAFTER($C39, " ", -1))),
_xlfn.IFS(
'Option-specific inputs'!$G$19="Percentage cost method", 'Option-specific inputs'!$G$27 * 'Option-specific inputs'!$G37 * BZ$22,
'Option-specific inputs'!$G$19="Total cost method", 'Option-specific inputs'!$G60 * BZ$22
), 0), 0)</f>
        <v>0</v>
      </c>
      <c r="CA39" s="43" cm="1">
        <f t="array" ref="CA39">IFERROR(
IF(CA$14 - $G$14 + 1 = _xlfn.NUMBERVALUE(TRIM(_xlfn.TEXTAFTER($C39, " ", -1))),
_xlfn.IFS(
'Option-specific inputs'!$G$19="Percentage cost method", 'Option-specific inputs'!$G$27 * 'Option-specific inputs'!$G37 * CA$22,
'Option-specific inputs'!$G$19="Total cost method", 'Option-specific inputs'!$G60 * CA$22
), 0), 0)</f>
        <v>0</v>
      </c>
      <c r="CB39" s="43" cm="1">
        <f t="array" ref="CB39">IFERROR(
IF(CB$14 - $G$14 + 1 = _xlfn.NUMBERVALUE(TRIM(_xlfn.TEXTAFTER($C39, " ", -1))),
_xlfn.IFS(
'Option-specific inputs'!$G$19="Percentage cost method", 'Option-specific inputs'!$G$27 * 'Option-specific inputs'!$G37 * CB$22,
'Option-specific inputs'!$G$19="Total cost method", 'Option-specific inputs'!$G60 * CB$22
), 0), 0)</f>
        <v>0</v>
      </c>
      <c r="CC39" s="43" cm="1">
        <f t="array" ref="CC39">IFERROR(
IF(CC$14 - $G$14 + 1 = _xlfn.NUMBERVALUE(TRIM(_xlfn.TEXTAFTER($C39, " ", -1))),
_xlfn.IFS(
'Option-specific inputs'!$G$19="Percentage cost method", 'Option-specific inputs'!$G$27 * 'Option-specific inputs'!$G37 * CC$22,
'Option-specific inputs'!$G$19="Total cost method", 'Option-specific inputs'!$G60 * CC$22
), 0), 0)</f>
        <v>0</v>
      </c>
      <c r="CD39" s="43" cm="1">
        <f t="array" ref="CD39">IFERROR(
IF(CD$14 - $G$14 + 1 = _xlfn.NUMBERVALUE(TRIM(_xlfn.TEXTAFTER($C39, " ", -1))),
_xlfn.IFS(
'Option-specific inputs'!$G$19="Percentage cost method", 'Option-specific inputs'!$G$27 * 'Option-specific inputs'!$G37 * CD$22,
'Option-specific inputs'!$G$19="Total cost method", 'Option-specific inputs'!$G60 * CD$22
), 0), 0)</f>
        <v>0</v>
      </c>
      <c r="CE39" s="43" cm="1">
        <f t="array" ref="CE39">IFERROR(
IF(CE$14 - $G$14 + 1 = _xlfn.NUMBERVALUE(TRIM(_xlfn.TEXTAFTER($C39, " ", -1))),
_xlfn.IFS(
'Option-specific inputs'!$G$19="Percentage cost method", 'Option-specific inputs'!$G$27 * 'Option-specific inputs'!$G37 * CE$22,
'Option-specific inputs'!$G$19="Total cost method", 'Option-specific inputs'!$G60 * CE$22
), 0), 0)</f>
        <v>0</v>
      </c>
      <c r="CF39" s="43" cm="1">
        <f t="array" ref="CF39">IFERROR(
IF(CF$14 - $G$14 + 1 = _xlfn.NUMBERVALUE(TRIM(_xlfn.TEXTAFTER($C39, " ", -1))),
_xlfn.IFS(
'Option-specific inputs'!$G$19="Percentage cost method", 'Option-specific inputs'!$G$27 * 'Option-specific inputs'!$G37 * CF$22,
'Option-specific inputs'!$G$19="Total cost method", 'Option-specific inputs'!$G60 * CF$22
), 0), 0)</f>
        <v>0</v>
      </c>
      <c r="CG39" s="43" cm="1">
        <f t="array" ref="CG39">IFERROR(
IF(CG$14 - $G$14 + 1 = _xlfn.NUMBERVALUE(TRIM(_xlfn.TEXTAFTER($C39, " ", -1))),
_xlfn.IFS(
'Option-specific inputs'!$G$19="Percentage cost method", 'Option-specific inputs'!$G$27 * 'Option-specific inputs'!$G37 * CG$22,
'Option-specific inputs'!$G$19="Total cost method", 'Option-specific inputs'!$G60 * CG$22
), 0), 0)</f>
        <v>0</v>
      </c>
      <c r="CH39" s="43" cm="1">
        <f t="array" ref="CH39">IFERROR(
IF(CH$14 - $G$14 + 1 = _xlfn.NUMBERVALUE(TRIM(_xlfn.TEXTAFTER($C39, " ", -1))),
_xlfn.IFS(
'Option-specific inputs'!$G$19="Percentage cost method", 'Option-specific inputs'!$G$27 * 'Option-specific inputs'!$G37 * CH$22,
'Option-specific inputs'!$G$19="Total cost method", 'Option-specific inputs'!$G60 * CH$22
), 0), 0)</f>
        <v>0</v>
      </c>
      <c r="CI39" s="43" cm="1">
        <f t="array" ref="CI39">IFERROR(
IF(CI$14 - $G$14 + 1 = _xlfn.NUMBERVALUE(TRIM(_xlfn.TEXTAFTER($C39, " ", -1))),
_xlfn.IFS(
'Option-specific inputs'!$G$19="Percentage cost method", 'Option-specific inputs'!$G$27 * 'Option-specific inputs'!$G37 * CI$22,
'Option-specific inputs'!$G$19="Total cost method", 'Option-specific inputs'!$G60 * CI$22
), 0), 0)</f>
        <v>0</v>
      </c>
      <c r="CJ39" s="43" cm="1">
        <f t="array" ref="CJ39">IFERROR(
IF(CJ$14 - $G$14 + 1 = _xlfn.NUMBERVALUE(TRIM(_xlfn.TEXTAFTER($C39, " ", -1))),
_xlfn.IFS(
'Option-specific inputs'!$G$19="Percentage cost method", 'Option-specific inputs'!$G$27 * 'Option-specific inputs'!$G37 * CJ$22,
'Option-specific inputs'!$G$19="Total cost method", 'Option-specific inputs'!$G60 * CJ$22
), 0), 0)</f>
        <v>0</v>
      </c>
      <c r="CK39" s="43" cm="1">
        <f t="array" ref="CK39">IFERROR(
IF(CK$14 - $G$14 + 1 = _xlfn.NUMBERVALUE(TRIM(_xlfn.TEXTAFTER($C39, " ", -1))),
_xlfn.IFS(
'Option-specific inputs'!$G$19="Percentage cost method", 'Option-specific inputs'!$G$27 * 'Option-specific inputs'!$G37 * CK$22,
'Option-specific inputs'!$G$19="Total cost method", 'Option-specific inputs'!$G60 * CK$22
), 0), 0)</f>
        <v>0</v>
      </c>
      <c r="CL39" s="43" cm="1">
        <f t="array" ref="CL39">IFERROR(
IF(CL$14 - $G$14 + 1 = _xlfn.NUMBERVALUE(TRIM(_xlfn.TEXTAFTER($C39, " ", -1))),
_xlfn.IFS(
'Option-specific inputs'!$G$19="Percentage cost method", 'Option-specific inputs'!$G$27 * 'Option-specific inputs'!$G37 * CL$22,
'Option-specific inputs'!$G$19="Total cost method", 'Option-specific inputs'!$G60 * CL$22
), 0), 0)</f>
        <v>0</v>
      </c>
      <c r="CM39" s="43" cm="1">
        <f t="array" ref="CM39">IFERROR(
IF(CM$14 - $G$14 + 1 = _xlfn.NUMBERVALUE(TRIM(_xlfn.TEXTAFTER($C39, " ", -1))),
_xlfn.IFS(
'Option-specific inputs'!$G$19="Percentage cost method", 'Option-specific inputs'!$G$27 * 'Option-specific inputs'!$G37 * CM$22,
'Option-specific inputs'!$G$19="Total cost method", 'Option-specific inputs'!$G60 * CM$22
), 0), 0)</f>
        <v>0</v>
      </c>
      <c r="CN39" s="43" cm="1">
        <f t="array" ref="CN39">IFERROR(
IF(CN$14 - $G$14 + 1 = _xlfn.NUMBERVALUE(TRIM(_xlfn.TEXTAFTER($C39, " ", -1))),
_xlfn.IFS(
'Option-specific inputs'!$G$19="Percentage cost method", 'Option-specific inputs'!$G$27 * 'Option-specific inputs'!$G37 * CN$22,
'Option-specific inputs'!$G$19="Total cost method", 'Option-specific inputs'!$G60 * CN$22
), 0), 0)</f>
        <v>0</v>
      </c>
      <c r="CO39" s="43" cm="1">
        <f t="array" ref="CO39">IFERROR(
IF(CO$14 - $G$14 + 1 = _xlfn.NUMBERVALUE(TRIM(_xlfn.TEXTAFTER($C39, " ", -1))),
_xlfn.IFS(
'Option-specific inputs'!$G$19="Percentage cost method", 'Option-specific inputs'!$G$27 * 'Option-specific inputs'!$G37 * CO$22,
'Option-specific inputs'!$G$19="Total cost method", 'Option-specific inputs'!$G60 * CO$22
), 0), 0)</f>
        <v>0</v>
      </c>
      <c r="CP39" s="43" cm="1">
        <f t="array" ref="CP39">IFERROR(
IF(CP$14 - $G$14 + 1 = _xlfn.NUMBERVALUE(TRIM(_xlfn.TEXTAFTER($C39, " ", -1))),
_xlfn.IFS(
'Option-specific inputs'!$G$19="Percentage cost method", 'Option-specific inputs'!$G$27 * 'Option-specific inputs'!$G37 * CP$22,
'Option-specific inputs'!$G$19="Total cost method", 'Option-specific inputs'!$G60 * CP$22
), 0), 0)</f>
        <v>0</v>
      </c>
      <c r="CQ39" s="43" cm="1">
        <f t="array" ref="CQ39">IFERROR(
IF(CQ$14 - $G$14 + 1 = _xlfn.NUMBERVALUE(TRIM(_xlfn.TEXTAFTER($C39, " ", -1))),
_xlfn.IFS(
'Option-specific inputs'!$G$19="Percentage cost method", 'Option-specific inputs'!$G$27 * 'Option-specific inputs'!$G37 * CQ$22,
'Option-specific inputs'!$G$19="Total cost method", 'Option-specific inputs'!$G60 * CQ$22
), 0), 0)</f>
        <v>0</v>
      </c>
      <c r="CR39" s="43" cm="1">
        <f t="array" ref="CR39">IFERROR(
IF(CR$14 - $G$14 + 1 = _xlfn.NUMBERVALUE(TRIM(_xlfn.TEXTAFTER($C39, " ", -1))),
_xlfn.IFS(
'Option-specific inputs'!$G$19="Percentage cost method", 'Option-specific inputs'!$G$27 * 'Option-specific inputs'!$G37 * CR$22,
'Option-specific inputs'!$G$19="Total cost method", 'Option-specific inputs'!$G60 * CR$22
), 0), 0)</f>
        <v>0</v>
      </c>
      <c r="CS39" s="43" cm="1">
        <f t="array" ref="CS39">IFERROR(
IF(CS$14 - $G$14 + 1 = _xlfn.NUMBERVALUE(TRIM(_xlfn.TEXTAFTER($C39, " ", -1))),
_xlfn.IFS(
'Option-specific inputs'!$G$19="Percentage cost method", 'Option-specific inputs'!$G$27 * 'Option-specific inputs'!$G37 * CS$22,
'Option-specific inputs'!$G$19="Total cost method", 'Option-specific inputs'!$G60 * CS$22
), 0), 0)</f>
        <v>0</v>
      </c>
      <c r="CT39" s="43" cm="1">
        <f t="array" ref="CT39">IFERROR(
IF(CT$14 - $G$14 + 1 = _xlfn.NUMBERVALUE(TRIM(_xlfn.TEXTAFTER($C39, " ", -1))),
_xlfn.IFS(
'Option-specific inputs'!$G$19="Percentage cost method", 'Option-specific inputs'!$G$27 * 'Option-specific inputs'!$G37 * CT$22,
'Option-specific inputs'!$G$19="Total cost method", 'Option-specific inputs'!$G60 * CT$22
), 0), 0)</f>
        <v>0</v>
      </c>
      <c r="CU39" s="43" cm="1">
        <f t="array" ref="CU39">IFERROR(
IF(CU$14 - $G$14 + 1 = _xlfn.NUMBERVALUE(TRIM(_xlfn.TEXTAFTER($C39, " ", -1))),
_xlfn.IFS(
'Option-specific inputs'!$G$19="Percentage cost method", 'Option-specific inputs'!$G$27 * 'Option-specific inputs'!$G37 * CU$22,
'Option-specific inputs'!$G$19="Total cost method", 'Option-specific inputs'!$G60 * CU$22
), 0), 0)</f>
        <v>0</v>
      </c>
      <c r="CV39" s="43" cm="1">
        <f t="array" ref="CV39">IFERROR(
IF(CV$14 - $G$14 + 1 = _xlfn.NUMBERVALUE(TRIM(_xlfn.TEXTAFTER($C39, " ", -1))),
_xlfn.IFS(
'Option-specific inputs'!$G$19="Percentage cost method", 'Option-specific inputs'!$G$27 * 'Option-specific inputs'!$G37 * CV$22,
'Option-specific inputs'!$G$19="Total cost method", 'Option-specific inputs'!$G60 * CV$22
), 0), 0)</f>
        <v>0</v>
      </c>
      <c r="CW39" s="43" cm="1">
        <f t="array" ref="CW39">IFERROR(
IF(CW$14 - $G$14 + 1 = _xlfn.NUMBERVALUE(TRIM(_xlfn.TEXTAFTER($C39, " ", -1))),
_xlfn.IFS(
'Option-specific inputs'!$G$19="Percentage cost method", 'Option-specific inputs'!$G$27 * 'Option-specific inputs'!$G37 * CW$22,
'Option-specific inputs'!$G$19="Total cost method", 'Option-specific inputs'!$G60 * CW$22
), 0), 0)</f>
        <v>0</v>
      </c>
      <c r="CX39" s="43" cm="1">
        <f t="array" ref="CX39">IFERROR(
IF(CX$14 - $G$14 + 1 = _xlfn.NUMBERVALUE(TRIM(_xlfn.TEXTAFTER($C39, " ", -1))),
_xlfn.IFS(
'Option-specific inputs'!$G$19="Percentage cost method", 'Option-specific inputs'!$G$27 * 'Option-specific inputs'!$G37 * CX$22,
'Option-specific inputs'!$G$19="Total cost method", 'Option-specific inputs'!$G60 * CX$22
), 0), 0)</f>
        <v>0</v>
      </c>
      <c r="CY39" s="43" cm="1">
        <f t="array" ref="CY39">IFERROR(
IF(CY$14 - $G$14 + 1 = _xlfn.NUMBERVALUE(TRIM(_xlfn.TEXTAFTER($C39, " ", -1))),
_xlfn.IFS(
'Option-specific inputs'!$G$19="Percentage cost method", 'Option-specific inputs'!$G$27 * 'Option-specific inputs'!$G37 * CY$22,
'Option-specific inputs'!$G$19="Total cost method", 'Option-specific inputs'!$G60 * CY$22
), 0), 0)</f>
        <v>0</v>
      </c>
      <c r="CZ39" s="43" cm="1">
        <f t="array" ref="CZ39">IFERROR(
IF(CZ$14 - $G$14 + 1 = _xlfn.NUMBERVALUE(TRIM(_xlfn.TEXTAFTER($C39, " ", -1))),
_xlfn.IFS(
'Option-specific inputs'!$G$19="Percentage cost method", 'Option-specific inputs'!$G$27 * 'Option-specific inputs'!$G37 * CZ$22,
'Option-specific inputs'!$G$19="Total cost method", 'Option-specific inputs'!$G60 * CZ$22
), 0), 0)</f>
        <v>0</v>
      </c>
      <c r="DA39" s="43" cm="1">
        <f t="array" ref="DA39">IFERROR(
IF(DA$14 - $G$14 + 1 = _xlfn.NUMBERVALUE(TRIM(_xlfn.TEXTAFTER($C39, " ", -1))),
_xlfn.IFS(
'Option-specific inputs'!$G$19="Percentage cost method", 'Option-specific inputs'!$G$27 * 'Option-specific inputs'!$G37 * DA$22,
'Option-specific inputs'!$G$19="Total cost method", 'Option-specific inputs'!$G60 * DA$22
), 0), 0)</f>
        <v>0</v>
      </c>
      <c r="DB39" s="43" cm="1">
        <f t="array" ref="DB39">IFERROR(
IF(DB$14 - $G$14 + 1 = _xlfn.NUMBERVALUE(TRIM(_xlfn.TEXTAFTER($C39, " ", -1))),
_xlfn.IFS(
'Option-specific inputs'!$G$19="Percentage cost method", 'Option-specific inputs'!$G$27 * 'Option-specific inputs'!$G37 * DB$22,
'Option-specific inputs'!$G$19="Total cost method", 'Option-specific inputs'!$G60 * DB$22
), 0), 0)</f>
        <v>0</v>
      </c>
      <c r="DC39" s="25"/>
    </row>
    <row r="40" spans="1:109" s="61" customFormat="1" ht="22.5" customHeight="1">
      <c r="A40" s="25"/>
      <c r="B40" s="163"/>
      <c r="C40" s="163" t="s">
        <v>132</v>
      </c>
      <c r="D40" s="77" t="s">
        <v>72</v>
      </c>
      <c r="E40" s="37"/>
      <c r="F40" s="42"/>
      <c r="G40" s="43" cm="1">
        <f t="array" ref="G40">IFERROR(
IF(G$14 - $G$14 + 1 = _xlfn.NUMBERVALUE(TRIM(_xlfn.TEXTAFTER($C40, " ", -1))),
_xlfn.IFS(
'Option-specific inputs'!$G$19="Percentage cost method", 'Option-specific inputs'!$G$27 * 'Option-specific inputs'!$G38 * G$22,
'Option-specific inputs'!$G$19="Total cost method", 'Option-specific inputs'!$G61 * G$22
), 0), 0)</f>
        <v>0</v>
      </c>
      <c r="H40" s="43" cm="1">
        <f t="array" ref="H40">IFERROR(
IF(H$14 - $G$14 + 1 = _xlfn.NUMBERVALUE(TRIM(_xlfn.TEXTAFTER($C40, " ", -1))),
_xlfn.IFS(
'Option-specific inputs'!$G$19="Percentage cost method", 'Option-specific inputs'!$G$27 * 'Option-specific inputs'!$G38 * H$22,
'Option-specific inputs'!$G$19="Total cost method", 'Option-specific inputs'!$G61 * H$22
), 0), 0)</f>
        <v>0</v>
      </c>
      <c r="I40" s="43" cm="1">
        <f t="array" ref="I40">IFERROR(
IF(I$14 - $G$14 + 1 = _xlfn.NUMBERVALUE(TRIM(_xlfn.TEXTAFTER($C40, " ", -1))),
_xlfn.IFS(
'Option-specific inputs'!$G$19="Percentage cost method", 'Option-specific inputs'!$G$27 * 'Option-specific inputs'!$G38 * I$22,
'Option-specific inputs'!$G$19="Total cost method", 'Option-specific inputs'!$G61 * I$22
), 0), 0)</f>
        <v>0</v>
      </c>
      <c r="J40" s="43" cm="1">
        <f t="array" ref="J40">IFERROR(
IF(J$14 - $G$14 + 1 = _xlfn.NUMBERVALUE(TRIM(_xlfn.TEXTAFTER($C40, " ", -1))),
_xlfn.IFS(
'Option-specific inputs'!$G$19="Percentage cost method", 'Option-specific inputs'!$G$27 * 'Option-specific inputs'!$G38 * J$22,
'Option-specific inputs'!$G$19="Total cost method", 'Option-specific inputs'!$G61 * J$22
), 0), 0)</f>
        <v>0</v>
      </c>
      <c r="K40" s="43" cm="1">
        <f t="array" ref="K40">IFERROR(
IF(K$14 - $G$14 + 1 = _xlfn.NUMBERVALUE(TRIM(_xlfn.TEXTAFTER($C40, " ", -1))),
_xlfn.IFS(
'Option-specific inputs'!$G$19="Percentage cost method", 'Option-specific inputs'!$G$27 * 'Option-specific inputs'!$G38 * K$22,
'Option-specific inputs'!$G$19="Total cost method", 'Option-specific inputs'!$G61 * K$22
), 0), 0)</f>
        <v>0</v>
      </c>
      <c r="L40" s="43" cm="1">
        <f t="array" ref="L40">IFERROR(
IF(L$14 - $G$14 + 1 = _xlfn.NUMBERVALUE(TRIM(_xlfn.TEXTAFTER($C40, " ", -1))),
_xlfn.IFS(
'Option-specific inputs'!$G$19="Percentage cost method", 'Option-specific inputs'!$G$27 * 'Option-specific inputs'!$G38 * L$22,
'Option-specific inputs'!$G$19="Total cost method", 'Option-specific inputs'!$G61 * L$22
), 0), 0)</f>
        <v>0</v>
      </c>
      <c r="M40" s="43" cm="1">
        <f t="array" ref="M40">IFERROR(
IF(M$14 - $G$14 + 1 = _xlfn.NUMBERVALUE(TRIM(_xlfn.TEXTAFTER($C40, " ", -1))),
_xlfn.IFS(
'Option-specific inputs'!$G$19="Percentage cost method", 'Option-specific inputs'!$G$27 * 'Option-specific inputs'!$G38 * M$22,
'Option-specific inputs'!$G$19="Total cost method", 'Option-specific inputs'!$G61 * M$22
), 0), 0)</f>
        <v>0</v>
      </c>
      <c r="N40" s="43" cm="1">
        <f t="array" ref="N40">IFERROR(
IF(N$14 - $G$14 + 1 = _xlfn.NUMBERVALUE(TRIM(_xlfn.TEXTAFTER($C40, " ", -1))),
_xlfn.IFS(
'Option-specific inputs'!$G$19="Percentage cost method", 'Option-specific inputs'!$G$27 * 'Option-specific inputs'!$G38 * N$22,
'Option-specific inputs'!$G$19="Total cost method", 'Option-specific inputs'!$G61 * N$22
), 0), 0)</f>
        <v>0</v>
      </c>
      <c r="O40" s="43" cm="1">
        <f t="array" ref="O40">IFERROR(
IF(O$14 - $G$14 + 1 = _xlfn.NUMBERVALUE(TRIM(_xlfn.TEXTAFTER($C40, " ", -1))),
_xlfn.IFS(
'Option-specific inputs'!$G$19="Percentage cost method", 'Option-specific inputs'!$G$27 * 'Option-specific inputs'!$G38 * O$22,
'Option-specific inputs'!$G$19="Total cost method", 'Option-specific inputs'!$G61 * O$22
), 0), 0)</f>
        <v>0</v>
      </c>
      <c r="P40" s="43" cm="1">
        <f t="array" ref="P40">IFERROR(
IF(P$14 - $G$14 + 1 = _xlfn.NUMBERVALUE(TRIM(_xlfn.TEXTAFTER($C40, " ", -1))),
_xlfn.IFS(
'Option-specific inputs'!$G$19="Percentage cost method", 'Option-specific inputs'!$G$27 * 'Option-specific inputs'!$G38 * P$22,
'Option-specific inputs'!$G$19="Total cost method", 'Option-specific inputs'!$G61 * P$22
), 0), 0)</f>
        <v>0</v>
      </c>
      <c r="Q40" s="43" cm="1">
        <f t="array" ref="Q40">IFERROR(
IF(Q$14 - $G$14 + 1 = _xlfn.NUMBERVALUE(TRIM(_xlfn.TEXTAFTER($C40, " ", -1))),
_xlfn.IFS(
'Option-specific inputs'!$G$19="Percentage cost method", 'Option-specific inputs'!$G$27 * 'Option-specific inputs'!$G38 * Q$22,
'Option-specific inputs'!$G$19="Total cost method", 'Option-specific inputs'!$G61 * Q$22
), 0), 0)</f>
        <v>0</v>
      </c>
      <c r="R40" s="43" cm="1">
        <f t="array" ref="R40">IFERROR(
IF(R$14 - $G$14 + 1 = _xlfn.NUMBERVALUE(TRIM(_xlfn.TEXTAFTER($C40, " ", -1))),
_xlfn.IFS(
'Option-specific inputs'!$G$19="Percentage cost method", 'Option-specific inputs'!$G$27 * 'Option-specific inputs'!$G38 * R$22,
'Option-specific inputs'!$G$19="Total cost method", 'Option-specific inputs'!$G61 * R$22
), 0), 0)</f>
        <v>0</v>
      </c>
      <c r="S40" s="43" cm="1">
        <f t="array" ref="S40">IFERROR(
IF(S$14 - $G$14 + 1 = _xlfn.NUMBERVALUE(TRIM(_xlfn.TEXTAFTER($C40, " ", -1))),
_xlfn.IFS(
'Option-specific inputs'!$G$19="Percentage cost method", 'Option-specific inputs'!$G$27 * 'Option-specific inputs'!$G38 * S$22,
'Option-specific inputs'!$G$19="Total cost method", 'Option-specific inputs'!$G61 * S$22
), 0), 0)</f>
        <v>0</v>
      </c>
      <c r="T40" s="43" cm="1">
        <f t="array" ref="T40">IFERROR(
IF(T$14 - $G$14 + 1 = _xlfn.NUMBERVALUE(TRIM(_xlfn.TEXTAFTER($C40, " ", -1))),
_xlfn.IFS(
'Option-specific inputs'!$G$19="Percentage cost method", 'Option-specific inputs'!$G$27 * 'Option-specific inputs'!$G38 * T$22,
'Option-specific inputs'!$G$19="Total cost method", 'Option-specific inputs'!$G61 * T$22
), 0), 0)</f>
        <v>0</v>
      </c>
      <c r="U40" s="43" cm="1">
        <f t="array" ref="U40">IFERROR(
IF(U$14 - $G$14 + 1 = _xlfn.NUMBERVALUE(TRIM(_xlfn.TEXTAFTER($C40, " ", -1))),
_xlfn.IFS(
'Option-specific inputs'!$G$19="Percentage cost method", 'Option-specific inputs'!$G$27 * 'Option-specific inputs'!$G38 * U$22,
'Option-specific inputs'!$G$19="Total cost method", 'Option-specific inputs'!$G61 * U$22
), 0), 0)</f>
        <v>0</v>
      </c>
      <c r="V40" s="43" cm="1">
        <f t="array" ref="V40">IFERROR(
IF(V$14 - $G$14 + 1 = _xlfn.NUMBERVALUE(TRIM(_xlfn.TEXTAFTER($C40, " ", -1))),
_xlfn.IFS(
'Option-specific inputs'!$G$19="Percentage cost method", 'Option-specific inputs'!$G$27 * 'Option-specific inputs'!$G38 * V$22,
'Option-specific inputs'!$G$19="Total cost method", 'Option-specific inputs'!$G61 * V$22
), 0), 0)</f>
        <v>0</v>
      </c>
      <c r="W40" s="43" cm="1">
        <f t="array" ref="W40">IFERROR(
IF(W$14 - $G$14 + 1 = _xlfn.NUMBERVALUE(TRIM(_xlfn.TEXTAFTER($C40, " ", -1))),
_xlfn.IFS(
'Option-specific inputs'!$G$19="Percentage cost method", 'Option-specific inputs'!$G$27 * 'Option-specific inputs'!$G38 * W$22,
'Option-specific inputs'!$G$19="Total cost method", 'Option-specific inputs'!$G61 * W$22
), 0), 0)</f>
        <v>0</v>
      </c>
      <c r="X40" s="43" cm="1">
        <f t="array" ref="X40">IFERROR(
IF(X$14 - $G$14 + 1 = _xlfn.NUMBERVALUE(TRIM(_xlfn.TEXTAFTER($C40, " ", -1))),
_xlfn.IFS(
'Option-specific inputs'!$G$19="Percentage cost method", 'Option-specific inputs'!$G$27 * 'Option-specific inputs'!$G38 * X$22,
'Option-specific inputs'!$G$19="Total cost method", 'Option-specific inputs'!$G61 * X$22
), 0), 0)</f>
        <v>0</v>
      </c>
      <c r="Y40" s="43" cm="1">
        <f t="array" ref="Y40">IFERROR(
IF(Y$14 - $G$14 + 1 = _xlfn.NUMBERVALUE(TRIM(_xlfn.TEXTAFTER($C40, " ", -1))),
_xlfn.IFS(
'Option-specific inputs'!$G$19="Percentage cost method", 'Option-specific inputs'!$G$27 * 'Option-specific inputs'!$G38 * Y$22,
'Option-specific inputs'!$G$19="Total cost method", 'Option-specific inputs'!$G61 * Y$22
), 0), 0)</f>
        <v>0</v>
      </c>
      <c r="Z40" s="43" cm="1">
        <f t="array" ref="Z40">IFERROR(
IF(Z$14 - $G$14 + 1 = _xlfn.NUMBERVALUE(TRIM(_xlfn.TEXTAFTER($C40, " ", -1))),
_xlfn.IFS(
'Option-specific inputs'!$G$19="Percentage cost method", 'Option-specific inputs'!$G$27 * 'Option-specific inputs'!$G38 * Z$22,
'Option-specific inputs'!$G$19="Total cost method", 'Option-specific inputs'!$G61 * Z$22
), 0), 0)</f>
        <v>0</v>
      </c>
      <c r="AA40" s="43" cm="1">
        <f t="array" ref="AA40">IFERROR(
IF(AA$14 - $G$14 + 1 = _xlfn.NUMBERVALUE(TRIM(_xlfn.TEXTAFTER($C40, " ", -1))),
_xlfn.IFS(
'Option-specific inputs'!$G$19="Percentage cost method", 'Option-specific inputs'!$G$27 * 'Option-specific inputs'!$G38 * AA$22,
'Option-specific inputs'!$G$19="Total cost method", 'Option-specific inputs'!$G61 * AA$22
), 0), 0)</f>
        <v>0</v>
      </c>
      <c r="AB40" s="43" cm="1">
        <f t="array" ref="AB40">IFERROR(
IF(AB$14 - $G$14 + 1 = _xlfn.NUMBERVALUE(TRIM(_xlfn.TEXTAFTER($C40, " ", -1))),
_xlfn.IFS(
'Option-specific inputs'!$G$19="Percentage cost method", 'Option-specific inputs'!$G$27 * 'Option-specific inputs'!$G38 * AB$22,
'Option-specific inputs'!$G$19="Total cost method", 'Option-specific inputs'!$G61 * AB$22
), 0), 0)</f>
        <v>0</v>
      </c>
      <c r="AC40" s="43" cm="1">
        <f t="array" ref="AC40">IFERROR(
IF(AC$14 - $G$14 + 1 = _xlfn.NUMBERVALUE(TRIM(_xlfn.TEXTAFTER($C40, " ", -1))),
_xlfn.IFS(
'Option-specific inputs'!$G$19="Percentage cost method", 'Option-specific inputs'!$G$27 * 'Option-specific inputs'!$G38 * AC$22,
'Option-specific inputs'!$G$19="Total cost method", 'Option-specific inputs'!$G61 * AC$22
), 0), 0)</f>
        <v>0</v>
      </c>
      <c r="AD40" s="43" cm="1">
        <f t="array" ref="AD40">IFERROR(
IF(AD$14 - $G$14 + 1 = _xlfn.NUMBERVALUE(TRIM(_xlfn.TEXTAFTER($C40, " ", -1))),
_xlfn.IFS(
'Option-specific inputs'!$G$19="Percentage cost method", 'Option-specific inputs'!$G$27 * 'Option-specific inputs'!$G38 * AD$22,
'Option-specific inputs'!$G$19="Total cost method", 'Option-specific inputs'!$G61 * AD$22
), 0), 0)</f>
        <v>0</v>
      </c>
      <c r="AE40" s="43" cm="1">
        <f t="array" ref="AE40">IFERROR(
IF(AE$14 - $G$14 + 1 = _xlfn.NUMBERVALUE(TRIM(_xlfn.TEXTAFTER($C40, " ", -1))),
_xlfn.IFS(
'Option-specific inputs'!$G$19="Percentage cost method", 'Option-specific inputs'!$G$27 * 'Option-specific inputs'!$G38 * AE$22,
'Option-specific inputs'!$G$19="Total cost method", 'Option-specific inputs'!$G61 * AE$22
), 0), 0)</f>
        <v>0</v>
      </c>
      <c r="AF40" s="43" cm="1">
        <f t="array" ref="AF40">IFERROR(
IF(AF$14 - $G$14 + 1 = _xlfn.NUMBERVALUE(TRIM(_xlfn.TEXTAFTER($C40, " ", -1))),
_xlfn.IFS(
'Option-specific inputs'!$G$19="Percentage cost method", 'Option-specific inputs'!$G$27 * 'Option-specific inputs'!$G38 * AF$22,
'Option-specific inputs'!$G$19="Total cost method", 'Option-specific inputs'!$G61 * AF$22
), 0), 0)</f>
        <v>0</v>
      </c>
      <c r="AG40" s="43" cm="1">
        <f t="array" ref="AG40">IFERROR(
IF(AG$14 - $G$14 + 1 = _xlfn.NUMBERVALUE(TRIM(_xlfn.TEXTAFTER($C40, " ", -1))),
_xlfn.IFS(
'Option-specific inputs'!$G$19="Percentage cost method", 'Option-specific inputs'!$G$27 * 'Option-specific inputs'!$G38 * AG$22,
'Option-specific inputs'!$G$19="Total cost method", 'Option-specific inputs'!$G61 * AG$22
), 0), 0)</f>
        <v>0</v>
      </c>
      <c r="AH40" s="43" cm="1">
        <f t="array" ref="AH40">IFERROR(
IF(AH$14 - $G$14 + 1 = _xlfn.NUMBERVALUE(TRIM(_xlfn.TEXTAFTER($C40, " ", -1))),
_xlfn.IFS(
'Option-specific inputs'!$G$19="Percentage cost method", 'Option-specific inputs'!$G$27 * 'Option-specific inputs'!$G38 * AH$22,
'Option-specific inputs'!$G$19="Total cost method", 'Option-specific inputs'!$G61 * AH$22
), 0), 0)</f>
        <v>0</v>
      </c>
      <c r="AI40" s="43" cm="1">
        <f t="array" ref="AI40">IFERROR(
IF(AI$14 - $G$14 + 1 = _xlfn.NUMBERVALUE(TRIM(_xlfn.TEXTAFTER($C40, " ", -1))),
_xlfn.IFS(
'Option-specific inputs'!$G$19="Percentage cost method", 'Option-specific inputs'!$G$27 * 'Option-specific inputs'!$G38 * AI$22,
'Option-specific inputs'!$G$19="Total cost method", 'Option-specific inputs'!$G61 * AI$22
), 0), 0)</f>
        <v>0</v>
      </c>
      <c r="AJ40" s="43" cm="1">
        <f t="array" ref="AJ40">IFERROR(
IF(AJ$14 - $G$14 + 1 = _xlfn.NUMBERVALUE(TRIM(_xlfn.TEXTAFTER($C40, " ", -1))),
_xlfn.IFS(
'Option-specific inputs'!$G$19="Percentage cost method", 'Option-specific inputs'!$G$27 * 'Option-specific inputs'!$G38 * AJ$22,
'Option-specific inputs'!$G$19="Total cost method", 'Option-specific inputs'!$G61 * AJ$22
), 0), 0)</f>
        <v>0</v>
      </c>
      <c r="AK40" s="43" cm="1">
        <f t="array" ref="AK40">IFERROR(
IF(AK$14 - $G$14 + 1 = _xlfn.NUMBERVALUE(TRIM(_xlfn.TEXTAFTER($C40, " ", -1))),
_xlfn.IFS(
'Option-specific inputs'!$G$19="Percentage cost method", 'Option-specific inputs'!$G$27 * 'Option-specific inputs'!$G38 * AK$22,
'Option-specific inputs'!$G$19="Total cost method", 'Option-specific inputs'!$G61 * AK$22
), 0), 0)</f>
        <v>0</v>
      </c>
      <c r="AL40" s="43" cm="1">
        <f t="array" ref="AL40">IFERROR(
IF(AL$14 - $G$14 + 1 = _xlfn.NUMBERVALUE(TRIM(_xlfn.TEXTAFTER($C40, " ", -1))),
_xlfn.IFS(
'Option-specific inputs'!$G$19="Percentage cost method", 'Option-specific inputs'!$G$27 * 'Option-specific inputs'!$G38 * AL$22,
'Option-specific inputs'!$G$19="Total cost method", 'Option-specific inputs'!$G61 * AL$22
), 0), 0)</f>
        <v>0</v>
      </c>
      <c r="AM40" s="43" cm="1">
        <f t="array" ref="AM40">IFERROR(
IF(AM$14 - $G$14 + 1 = _xlfn.NUMBERVALUE(TRIM(_xlfn.TEXTAFTER($C40, " ", -1))),
_xlfn.IFS(
'Option-specific inputs'!$G$19="Percentage cost method", 'Option-specific inputs'!$G$27 * 'Option-specific inputs'!$G38 * AM$22,
'Option-specific inputs'!$G$19="Total cost method", 'Option-specific inputs'!$G61 * AM$22
), 0), 0)</f>
        <v>0</v>
      </c>
      <c r="AN40" s="43" cm="1">
        <f t="array" ref="AN40">IFERROR(
IF(AN$14 - $G$14 + 1 = _xlfn.NUMBERVALUE(TRIM(_xlfn.TEXTAFTER($C40, " ", -1))),
_xlfn.IFS(
'Option-specific inputs'!$G$19="Percentage cost method", 'Option-specific inputs'!$G$27 * 'Option-specific inputs'!$G38 * AN$22,
'Option-specific inputs'!$G$19="Total cost method", 'Option-specific inputs'!$G61 * AN$22
), 0), 0)</f>
        <v>0</v>
      </c>
      <c r="AO40" s="43" cm="1">
        <f t="array" ref="AO40">IFERROR(
IF(AO$14 - $G$14 + 1 = _xlfn.NUMBERVALUE(TRIM(_xlfn.TEXTAFTER($C40, " ", -1))),
_xlfn.IFS(
'Option-specific inputs'!$G$19="Percentage cost method", 'Option-specific inputs'!$G$27 * 'Option-specific inputs'!$G38 * AO$22,
'Option-specific inputs'!$G$19="Total cost method", 'Option-specific inputs'!$G61 * AO$22
), 0), 0)</f>
        <v>0</v>
      </c>
      <c r="AP40" s="43" cm="1">
        <f t="array" ref="AP40">IFERROR(
IF(AP$14 - $G$14 + 1 = _xlfn.NUMBERVALUE(TRIM(_xlfn.TEXTAFTER($C40, " ", -1))),
_xlfn.IFS(
'Option-specific inputs'!$G$19="Percentage cost method", 'Option-specific inputs'!$G$27 * 'Option-specific inputs'!$G38 * AP$22,
'Option-specific inputs'!$G$19="Total cost method", 'Option-specific inputs'!$G61 * AP$22
), 0), 0)</f>
        <v>0</v>
      </c>
      <c r="AQ40" s="43" cm="1">
        <f t="array" ref="AQ40">IFERROR(
IF(AQ$14 - $G$14 + 1 = _xlfn.NUMBERVALUE(TRIM(_xlfn.TEXTAFTER($C40, " ", -1))),
_xlfn.IFS(
'Option-specific inputs'!$G$19="Percentage cost method", 'Option-specific inputs'!$G$27 * 'Option-specific inputs'!$G38 * AQ$22,
'Option-specific inputs'!$G$19="Total cost method", 'Option-specific inputs'!$G61 * AQ$22
), 0), 0)</f>
        <v>0</v>
      </c>
      <c r="AR40" s="43" cm="1">
        <f t="array" ref="AR40">IFERROR(
IF(AR$14 - $G$14 + 1 = _xlfn.NUMBERVALUE(TRIM(_xlfn.TEXTAFTER($C40, " ", -1))),
_xlfn.IFS(
'Option-specific inputs'!$G$19="Percentage cost method", 'Option-specific inputs'!$G$27 * 'Option-specific inputs'!$G38 * AR$22,
'Option-specific inputs'!$G$19="Total cost method", 'Option-specific inputs'!$G61 * AR$22
), 0), 0)</f>
        <v>0</v>
      </c>
      <c r="AS40" s="43" cm="1">
        <f t="array" ref="AS40">IFERROR(
IF(AS$14 - $G$14 + 1 = _xlfn.NUMBERVALUE(TRIM(_xlfn.TEXTAFTER($C40, " ", -1))),
_xlfn.IFS(
'Option-specific inputs'!$G$19="Percentage cost method", 'Option-specific inputs'!$G$27 * 'Option-specific inputs'!$G38 * AS$22,
'Option-specific inputs'!$G$19="Total cost method", 'Option-specific inputs'!$G61 * AS$22
), 0), 0)</f>
        <v>0</v>
      </c>
      <c r="AT40" s="43" cm="1">
        <f t="array" ref="AT40">IFERROR(
IF(AT$14 - $G$14 + 1 = _xlfn.NUMBERVALUE(TRIM(_xlfn.TEXTAFTER($C40, " ", -1))),
_xlfn.IFS(
'Option-specific inputs'!$G$19="Percentage cost method", 'Option-specific inputs'!$G$27 * 'Option-specific inputs'!$G38 * AT$22,
'Option-specific inputs'!$G$19="Total cost method", 'Option-specific inputs'!$G61 * AT$22
), 0), 0)</f>
        <v>0</v>
      </c>
      <c r="AU40" s="43" cm="1">
        <f t="array" ref="AU40">IFERROR(
IF(AU$14 - $G$14 + 1 = _xlfn.NUMBERVALUE(TRIM(_xlfn.TEXTAFTER($C40, " ", -1))),
_xlfn.IFS(
'Option-specific inputs'!$G$19="Percentage cost method", 'Option-specific inputs'!$G$27 * 'Option-specific inputs'!$G38 * AU$22,
'Option-specific inputs'!$G$19="Total cost method", 'Option-specific inputs'!$G61 * AU$22
), 0), 0)</f>
        <v>0</v>
      </c>
      <c r="AV40" s="43" cm="1">
        <f t="array" ref="AV40">IFERROR(
IF(AV$14 - $G$14 + 1 = _xlfn.NUMBERVALUE(TRIM(_xlfn.TEXTAFTER($C40, " ", -1))),
_xlfn.IFS(
'Option-specific inputs'!$G$19="Percentage cost method", 'Option-specific inputs'!$G$27 * 'Option-specific inputs'!$G38 * AV$22,
'Option-specific inputs'!$G$19="Total cost method", 'Option-specific inputs'!$G61 * AV$22
), 0), 0)</f>
        <v>0</v>
      </c>
      <c r="AW40" s="43" cm="1">
        <f t="array" ref="AW40">IFERROR(
IF(AW$14 - $G$14 + 1 = _xlfn.NUMBERVALUE(TRIM(_xlfn.TEXTAFTER($C40, " ", -1))),
_xlfn.IFS(
'Option-specific inputs'!$G$19="Percentage cost method", 'Option-specific inputs'!$G$27 * 'Option-specific inputs'!$G38 * AW$22,
'Option-specific inputs'!$G$19="Total cost method", 'Option-specific inputs'!$G61 * AW$22
), 0), 0)</f>
        <v>0</v>
      </c>
      <c r="AX40" s="43" cm="1">
        <f t="array" ref="AX40">IFERROR(
IF(AX$14 - $G$14 + 1 = _xlfn.NUMBERVALUE(TRIM(_xlfn.TEXTAFTER($C40, " ", -1))),
_xlfn.IFS(
'Option-specific inputs'!$G$19="Percentage cost method", 'Option-specific inputs'!$G$27 * 'Option-specific inputs'!$G38 * AX$22,
'Option-specific inputs'!$G$19="Total cost method", 'Option-specific inputs'!$G61 * AX$22
), 0), 0)</f>
        <v>0</v>
      </c>
      <c r="AY40" s="43" cm="1">
        <f t="array" ref="AY40">IFERROR(
IF(AY$14 - $G$14 + 1 = _xlfn.NUMBERVALUE(TRIM(_xlfn.TEXTAFTER($C40, " ", -1))),
_xlfn.IFS(
'Option-specific inputs'!$G$19="Percentage cost method", 'Option-specific inputs'!$G$27 * 'Option-specific inputs'!$G38 * AY$22,
'Option-specific inputs'!$G$19="Total cost method", 'Option-specific inputs'!$G61 * AY$22
), 0), 0)</f>
        <v>0</v>
      </c>
      <c r="AZ40" s="43" cm="1">
        <f t="array" ref="AZ40">IFERROR(
IF(AZ$14 - $G$14 + 1 = _xlfn.NUMBERVALUE(TRIM(_xlfn.TEXTAFTER($C40, " ", -1))),
_xlfn.IFS(
'Option-specific inputs'!$G$19="Percentage cost method", 'Option-specific inputs'!$G$27 * 'Option-specific inputs'!$G38 * AZ$22,
'Option-specific inputs'!$G$19="Total cost method", 'Option-specific inputs'!$G61 * AZ$22
), 0), 0)</f>
        <v>0</v>
      </c>
      <c r="BA40" s="43" cm="1">
        <f t="array" ref="BA40">IFERROR(
IF(BA$14 - $G$14 + 1 = _xlfn.NUMBERVALUE(TRIM(_xlfn.TEXTAFTER($C40, " ", -1))),
_xlfn.IFS(
'Option-specific inputs'!$G$19="Percentage cost method", 'Option-specific inputs'!$G$27 * 'Option-specific inputs'!$G38 * BA$22,
'Option-specific inputs'!$G$19="Total cost method", 'Option-specific inputs'!$G61 * BA$22
), 0), 0)</f>
        <v>0</v>
      </c>
      <c r="BB40" s="43" cm="1">
        <f t="array" ref="BB40">IFERROR(
IF(BB$14 - $G$14 + 1 = _xlfn.NUMBERVALUE(TRIM(_xlfn.TEXTAFTER($C40, " ", -1))),
_xlfn.IFS(
'Option-specific inputs'!$G$19="Percentage cost method", 'Option-specific inputs'!$G$27 * 'Option-specific inputs'!$G38 * BB$22,
'Option-specific inputs'!$G$19="Total cost method", 'Option-specific inputs'!$G61 * BB$22
), 0), 0)</f>
        <v>0</v>
      </c>
      <c r="BC40" s="43" cm="1">
        <f t="array" ref="BC40">IFERROR(
IF(BC$14 - $G$14 + 1 = _xlfn.NUMBERVALUE(TRIM(_xlfn.TEXTAFTER($C40, " ", -1))),
_xlfn.IFS(
'Option-specific inputs'!$G$19="Percentage cost method", 'Option-specific inputs'!$G$27 * 'Option-specific inputs'!$G38 * BC$22,
'Option-specific inputs'!$G$19="Total cost method", 'Option-specific inputs'!$G61 * BC$22
), 0), 0)</f>
        <v>0</v>
      </c>
      <c r="BD40" s="43" cm="1">
        <f t="array" ref="BD40">IFERROR(
IF(BD$14 - $G$14 + 1 = _xlfn.NUMBERVALUE(TRIM(_xlfn.TEXTAFTER($C40, " ", -1))),
_xlfn.IFS(
'Option-specific inputs'!$G$19="Percentage cost method", 'Option-specific inputs'!$G$27 * 'Option-specific inputs'!$G38 * BD$22,
'Option-specific inputs'!$G$19="Total cost method", 'Option-specific inputs'!$G61 * BD$22
), 0), 0)</f>
        <v>0</v>
      </c>
      <c r="BE40" s="43" cm="1">
        <f t="array" ref="BE40">IFERROR(
IF(BE$14 - $G$14 + 1 = _xlfn.NUMBERVALUE(TRIM(_xlfn.TEXTAFTER($C40, " ", -1))),
_xlfn.IFS(
'Option-specific inputs'!$G$19="Percentage cost method", 'Option-specific inputs'!$G$27 * 'Option-specific inputs'!$G38 * BE$22,
'Option-specific inputs'!$G$19="Total cost method", 'Option-specific inputs'!$G61 * BE$22
), 0), 0)</f>
        <v>0</v>
      </c>
      <c r="BF40" s="43" cm="1">
        <f t="array" ref="BF40">IFERROR(
IF(BF$14 - $G$14 + 1 = _xlfn.NUMBERVALUE(TRIM(_xlfn.TEXTAFTER($C40, " ", -1))),
_xlfn.IFS(
'Option-specific inputs'!$G$19="Percentage cost method", 'Option-specific inputs'!$G$27 * 'Option-specific inputs'!$G38 * BF$22,
'Option-specific inputs'!$G$19="Total cost method", 'Option-specific inputs'!$G61 * BF$22
), 0), 0)</f>
        <v>0</v>
      </c>
      <c r="BG40" s="43" cm="1">
        <f t="array" ref="BG40">IFERROR(
IF(BG$14 - $G$14 + 1 = _xlfn.NUMBERVALUE(TRIM(_xlfn.TEXTAFTER($C40, " ", -1))),
_xlfn.IFS(
'Option-specific inputs'!$G$19="Percentage cost method", 'Option-specific inputs'!$G$27 * 'Option-specific inputs'!$G38 * BG$22,
'Option-specific inputs'!$G$19="Total cost method", 'Option-specific inputs'!$G61 * BG$22
), 0), 0)</f>
        <v>0</v>
      </c>
      <c r="BH40" s="43" cm="1">
        <f t="array" ref="BH40">IFERROR(
IF(BH$14 - $G$14 + 1 = _xlfn.NUMBERVALUE(TRIM(_xlfn.TEXTAFTER($C40, " ", -1))),
_xlfn.IFS(
'Option-specific inputs'!$G$19="Percentage cost method", 'Option-specific inputs'!$G$27 * 'Option-specific inputs'!$G38 * BH$22,
'Option-specific inputs'!$G$19="Total cost method", 'Option-specific inputs'!$G61 * BH$22
), 0), 0)</f>
        <v>0</v>
      </c>
      <c r="BI40" s="43" cm="1">
        <f t="array" ref="BI40">IFERROR(
IF(BI$14 - $G$14 + 1 = _xlfn.NUMBERVALUE(TRIM(_xlfn.TEXTAFTER($C40, " ", -1))),
_xlfn.IFS(
'Option-specific inputs'!$G$19="Percentage cost method", 'Option-specific inputs'!$G$27 * 'Option-specific inputs'!$G38 * BI$22,
'Option-specific inputs'!$G$19="Total cost method", 'Option-specific inputs'!$G61 * BI$22
), 0), 0)</f>
        <v>0</v>
      </c>
      <c r="BJ40" s="43" cm="1">
        <f t="array" ref="BJ40">IFERROR(
IF(BJ$14 - $G$14 + 1 = _xlfn.NUMBERVALUE(TRIM(_xlfn.TEXTAFTER($C40, " ", -1))),
_xlfn.IFS(
'Option-specific inputs'!$G$19="Percentage cost method", 'Option-specific inputs'!$G$27 * 'Option-specific inputs'!$G38 * BJ$22,
'Option-specific inputs'!$G$19="Total cost method", 'Option-specific inputs'!$G61 * BJ$22
), 0), 0)</f>
        <v>0</v>
      </c>
      <c r="BK40" s="43" cm="1">
        <f t="array" ref="BK40">IFERROR(
IF(BK$14 - $G$14 + 1 = _xlfn.NUMBERVALUE(TRIM(_xlfn.TEXTAFTER($C40, " ", -1))),
_xlfn.IFS(
'Option-specific inputs'!$G$19="Percentage cost method", 'Option-specific inputs'!$G$27 * 'Option-specific inputs'!$G38 * BK$22,
'Option-specific inputs'!$G$19="Total cost method", 'Option-specific inputs'!$G61 * BK$22
), 0), 0)</f>
        <v>0</v>
      </c>
      <c r="BL40" s="43" cm="1">
        <f t="array" ref="BL40">IFERROR(
IF(BL$14 - $G$14 + 1 = _xlfn.NUMBERVALUE(TRIM(_xlfn.TEXTAFTER($C40, " ", -1))),
_xlfn.IFS(
'Option-specific inputs'!$G$19="Percentage cost method", 'Option-specific inputs'!$G$27 * 'Option-specific inputs'!$G38 * BL$22,
'Option-specific inputs'!$G$19="Total cost method", 'Option-specific inputs'!$G61 * BL$22
), 0), 0)</f>
        <v>0</v>
      </c>
      <c r="BM40" s="43" cm="1">
        <f t="array" ref="BM40">IFERROR(
IF(BM$14 - $G$14 + 1 = _xlfn.NUMBERVALUE(TRIM(_xlfn.TEXTAFTER($C40, " ", -1))),
_xlfn.IFS(
'Option-specific inputs'!$G$19="Percentage cost method", 'Option-specific inputs'!$G$27 * 'Option-specific inputs'!$G38 * BM$22,
'Option-specific inputs'!$G$19="Total cost method", 'Option-specific inputs'!$G61 * BM$22
), 0), 0)</f>
        <v>0</v>
      </c>
      <c r="BN40" s="43" cm="1">
        <f t="array" ref="BN40">IFERROR(
IF(BN$14 - $G$14 + 1 = _xlfn.NUMBERVALUE(TRIM(_xlfn.TEXTAFTER($C40, " ", -1))),
_xlfn.IFS(
'Option-specific inputs'!$G$19="Percentage cost method", 'Option-specific inputs'!$G$27 * 'Option-specific inputs'!$G38 * BN$22,
'Option-specific inputs'!$G$19="Total cost method", 'Option-specific inputs'!$G61 * BN$22
), 0), 0)</f>
        <v>0</v>
      </c>
      <c r="BO40" s="43" cm="1">
        <f t="array" ref="BO40">IFERROR(
IF(BO$14 - $G$14 + 1 = _xlfn.NUMBERVALUE(TRIM(_xlfn.TEXTAFTER($C40, " ", -1))),
_xlfn.IFS(
'Option-specific inputs'!$G$19="Percentage cost method", 'Option-specific inputs'!$G$27 * 'Option-specific inputs'!$G38 * BO$22,
'Option-specific inputs'!$G$19="Total cost method", 'Option-specific inputs'!$G61 * BO$22
), 0), 0)</f>
        <v>0</v>
      </c>
      <c r="BP40" s="43" cm="1">
        <f t="array" ref="BP40">IFERROR(
IF(BP$14 - $G$14 + 1 = _xlfn.NUMBERVALUE(TRIM(_xlfn.TEXTAFTER($C40, " ", -1))),
_xlfn.IFS(
'Option-specific inputs'!$G$19="Percentage cost method", 'Option-specific inputs'!$G$27 * 'Option-specific inputs'!$G38 * BP$22,
'Option-specific inputs'!$G$19="Total cost method", 'Option-specific inputs'!$G61 * BP$22
), 0), 0)</f>
        <v>0</v>
      </c>
      <c r="BQ40" s="43" cm="1">
        <f t="array" ref="BQ40">IFERROR(
IF(BQ$14 - $G$14 + 1 = _xlfn.NUMBERVALUE(TRIM(_xlfn.TEXTAFTER($C40, " ", -1))),
_xlfn.IFS(
'Option-specific inputs'!$G$19="Percentage cost method", 'Option-specific inputs'!$G$27 * 'Option-specific inputs'!$G38 * BQ$22,
'Option-specific inputs'!$G$19="Total cost method", 'Option-specific inputs'!$G61 * BQ$22
), 0), 0)</f>
        <v>0</v>
      </c>
      <c r="BR40" s="43" cm="1">
        <f t="array" ref="BR40">IFERROR(
IF(BR$14 - $G$14 + 1 = _xlfn.NUMBERVALUE(TRIM(_xlfn.TEXTAFTER($C40, " ", -1))),
_xlfn.IFS(
'Option-specific inputs'!$G$19="Percentage cost method", 'Option-specific inputs'!$G$27 * 'Option-specific inputs'!$G38 * BR$22,
'Option-specific inputs'!$G$19="Total cost method", 'Option-specific inputs'!$G61 * BR$22
), 0), 0)</f>
        <v>0</v>
      </c>
      <c r="BS40" s="43" cm="1">
        <f t="array" ref="BS40">IFERROR(
IF(BS$14 - $G$14 + 1 = _xlfn.NUMBERVALUE(TRIM(_xlfn.TEXTAFTER($C40, " ", -1))),
_xlfn.IFS(
'Option-specific inputs'!$G$19="Percentage cost method", 'Option-specific inputs'!$G$27 * 'Option-specific inputs'!$G38 * BS$22,
'Option-specific inputs'!$G$19="Total cost method", 'Option-specific inputs'!$G61 * BS$22
), 0), 0)</f>
        <v>0</v>
      </c>
      <c r="BT40" s="43" cm="1">
        <f t="array" ref="BT40">IFERROR(
IF(BT$14 - $G$14 + 1 = _xlfn.NUMBERVALUE(TRIM(_xlfn.TEXTAFTER($C40, " ", -1))),
_xlfn.IFS(
'Option-specific inputs'!$G$19="Percentage cost method", 'Option-specific inputs'!$G$27 * 'Option-specific inputs'!$G38 * BT$22,
'Option-specific inputs'!$G$19="Total cost method", 'Option-specific inputs'!$G61 * BT$22
), 0), 0)</f>
        <v>0</v>
      </c>
      <c r="BU40" s="43" cm="1">
        <f t="array" ref="BU40">IFERROR(
IF(BU$14 - $G$14 + 1 = _xlfn.NUMBERVALUE(TRIM(_xlfn.TEXTAFTER($C40, " ", -1))),
_xlfn.IFS(
'Option-specific inputs'!$G$19="Percentage cost method", 'Option-specific inputs'!$G$27 * 'Option-specific inputs'!$G38 * BU$22,
'Option-specific inputs'!$G$19="Total cost method", 'Option-specific inputs'!$G61 * BU$22
), 0), 0)</f>
        <v>0</v>
      </c>
      <c r="BV40" s="43" cm="1">
        <f t="array" ref="BV40">IFERROR(
IF(BV$14 - $G$14 + 1 = _xlfn.NUMBERVALUE(TRIM(_xlfn.TEXTAFTER($C40, " ", -1))),
_xlfn.IFS(
'Option-specific inputs'!$G$19="Percentage cost method", 'Option-specific inputs'!$G$27 * 'Option-specific inputs'!$G38 * BV$22,
'Option-specific inputs'!$G$19="Total cost method", 'Option-specific inputs'!$G61 * BV$22
), 0), 0)</f>
        <v>0</v>
      </c>
      <c r="BW40" s="43" cm="1">
        <f t="array" ref="BW40">IFERROR(
IF(BW$14 - $G$14 + 1 = _xlfn.NUMBERVALUE(TRIM(_xlfn.TEXTAFTER($C40, " ", -1))),
_xlfn.IFS(
'Option-specific inputs'!$G$19="Percentage cost method", 'Option-specific inputs'!$G$27 * 'Option-specific inputs'!$G38 * BW$22,
'Option-specific inputs'!$G$19="Total cost method", 'Option-specific inputs'!$G61 * BW$22
), 0), 0)</f>
        <v>0</v>
      </c>
      <c r="BX40" s="43" cm="1">
        <f t="array" ref="BX40">IFERROR(
IF(BX$14 - $G$14 + 1 = _xlfn.NUMBERVALUE(TRIM(_xlfn.TEXTAFTER($C40, " ", -1))),
_xlfn.IFS(
'Option-specific inputs'!$G$19="Percentage cost method", 'Option-specific inputs'!$G$27 * 'Option-specific inputs'!$G38 * BX$22,
'Option-specific inputs'!$G$19="Total cost method", 'Option-specific inputs'!$G61 * BX$22
), 0), 0)</f>
        <v>0</v>
      </c>
      <c r="BY40" s="43" cm="1">
        <f t="array" ref="BY40">IFERROR(
IF(BY$14 - $G$14 + 1 = _xlfn.NUMBERVALUE(TRIM(_xlfn.TEXTAFTER($C40, " ", -1))),
_xlfn.IFS(
'Option-specific inputs'!$G$19="Percentage cost method", 'Option-specific inputs'!$G$27 * 'Option-specific inputs'!$G38 * BY$22,
'Option-specific inputs'!$G$19="Total cost method", 'Option-specific inputs'!$G61 * BY$22
), 0), 0)</f>
        <v>0</v>
      </c>
      <c r="BZ40" s="43" cm="1">
        <f t="array" ref="BZ40">IFERROR(
IF(BZ$14 - $G$14 + 1 = _xlfn.NUMBERVALUE(TRIM(_xlfn.TEXTAFTER($C40, " ", -1))),
_xlfn.IFS(
'Option-specific inputs'!$G$19="Percentage cost method", 'Option-specific inputs'!$G$27 * 'Option-specific inputs'!$G38 * BZ$22,
'Option-specific inputs'!$G$19="Total cost method", 'Option-specific inputs'!$G61 * BZ$22
), 0), 0)</f>
        <v>0</v>
      </c>
      <c r="CA40" s="43" cm="1">
        <f t="array" ref="CA40">IFERROR(
IF(CA$14 - $G$14 + 1 = _xlfn.NUMBERVALUE(TRIM(_xlfn.TEXTAFTER($C40, " ", -1))),
_xlfn.IFS(
'Option-specific inputs'!$G$19="Percentage cost method", 'Option-specific inputs'!$G$27 * 'Option-specific inputs'!$G38 * CA$22,
'Option-specific inputs'!$G$19="Total cost method", 'Option-specific inputs'!$G61 * CA$22
), 0), 0)</f>
        <v>0</v>
      </c>
      <c r="CB40" s="43" cm="1">
        <f t="array" ref="CB40">IFERROR(
IF(CB$14 - $G$14 + 1 = _xlfn.NUMBERVALUE(TRIM(_xlfn.TEXTAFTER($C40, " ", -1))),
_xlfn.IFS(
'Option-specific inputs'!$G$19="Percentage cost method", 'Option-specific inputs'!$G$27 * 'Option-specific inputs'!$G38 * CB$22,
'Option-specific inputs'!$G$19="Total cost method", 'Option-specific inputs'!$G61 * CB$22
), 0), 0)</f>
        <v>0</v>
      </c>
      <c r="CC40" s="43" cm="1">
        <f t="array" ref="CC40">IFERROR(
IF(CC$14 - $G$14 + 1 = _xlfn.NUMBERVALUE(TRIM(_xlfn.TEXTAFTER($C40, " ", -1))),
_xlfn.IFS(
'Option-specific inputs'!$G$19="Percentage cost method", 'Option-specific inputs'!$G$27 * 'Option-specific inputs'!$G38 * CC$22,
'Option-specific inputs'!$G$19="Total cost method", 'Option-specific inputs'!$G61 * CC$22
), 0), 0)</f>
        <v>0</v>
      </c>
      <c r="CD40" s="43" cm="1">
        <f t="array" ref="CD40">IFERROR(
IF(CD$14 - $G$14 + 1 = _xlfn.NUMBERVALUE(TRIM(_xlfn.TEXTAFTER($C40, " ", -1))),
_xlfn.IFS(
'Option-specific inputs'!$G$19="Percentage cost method", 'Option-specific inputs'!$G$27 * 'Option-specific inputs'!$G38 * CD$22,
'Option-specific inputs'!$G$19="Total cost method", 'Option-specific inputs'!$G61 * CD$22
), 0), 0)</f>
        <v>0</v>
      </c>
      <c r="CE40" s="43" cm="1">
        <f t="array" ref="CE40">IFERROR(
IF(CE$14 - $G$14 + 1 = _xlfn.NUMBERVALUE(TRIM(_xlfn.TEXTAFTER($C40, " ", -1))),
_xlfn.IFS(
'Option-specific inputs'!$G$19="Percentage cost method", 'Option-specific inputs'!$G$27 * 'Option-specific inputs'!$G38 * CE$22,
'Option-specific inputs'!$G$19="Total cost method", 'Option-specific inputs'!$G61 * CE$22
), 0), 0)</f>
        <v>0</v>
      </c>
      <c r="CF40" s="43" cm="1">
        <f t="array" ref="CF40">IFERROR(
IF(CF$14 - $G$14 + 1 = _xlfn.NUMBERVALUE(TRIM(_xlfn.TEXTAFTER($C40, " ", -1))),
_xlfn.IFS(
'Option-specific inputs'!$G$19="Percentage cost method", 'Option-specific inputs'!$G$27 * 'Option-specific inputs'!$G38 * CF$22,
'Option-specific inputs'!$G$19="Total cost method", 'Option-specific inputs'!$G61 * CF$22
), 0), 0)</f>
        <v>0</v>
      </c>
      <c r="CG40" s="43" cm="1">
        <f t="array" ref="CG40">IFERROR(
IF(CG$14 - $G$14 + 1 = _xlfn.NUMBERVALUE(TRIM(_xlfn.TEXTAFTER($C40, " ", -1))),
_xlfn.IFS(
'Option-specific inputs'!$G$19="Percentage cost method", 'Option-specific inputs'!$G$27 * 'Option-specific inputs'!$G38 * CG$22,
'Option-specific inputs'!$G$19="Total cost method", 'Option-specific inputs'!$G61 * CG$22
), 0), 0)</f>
        <v>0</v>
      </c>
      <c r="CH40" s="43" cm="1">
        <f t="array" ref="CH40">IFERROR(
IF(CH$14 - $G$14 + 1 = _xlfn.NUMBERVALUE(TRIM(_xlfn.TEXTAFTER($C40, " ", -1))),
_xlfn.IFS(
'Option-specific inputs'!$G$19="Percentage cost method", 'Option-specific inputs'!$G$27 * 'Option-specific inputs'!$G38 * CH$22,
'Option-specific inputs'!$G$19="Total cost method", 'Option-specific inputs'!$G61 * CH$22
), 0), 0)</f>
        <v>0</v>
      </c>
      <c r="CI40" s="43" cm="1">
        <f t="array" ref="CI40">IFERROR(
IF(CI$14 - $G$14 + 1 = _xlfn.NUMBERVALUE(TRIM(_xlfn.TEXTAFTER($C40, " ", -1))),
_xlfn.IFS(
'Option-specific inputs'!$G$19="Percentage cost method", 'Option-specific inputs'!$G$27 * 'Option-specific inputs'!$G38 * CI$22,
'Option-specific inputs'!$G$19="Total cost method", 'Option-specific inputs'!$G61 * CI$22
), 0), 0)</f>
        <v>0</v>
      </c>
      <c r="CJ40" s="43" cm="1">
        <f t="array" ref="CJ40">IFERROR(
IF(CJ$14 - $G$14 + 1 = _xlfn.NUMBERVALUE(TRIM(_xlfn.TEXTAFTER($C40, " ", -1))),
_xlfn.IFS(
'Option-specific inputs'!$G$19="Percentage cost method", 'Option-specific inputs'!$G$27 * 'Option-specific inputs'!$G38 * CJ$22,
'Option-specific inputs'!$G$19="Total cost method", 'Option-specific inputs'!$G61 * CJ$22
), 0), 0)</f>
        <v>0</v>
      </c>
      <c r="CK40" s="43" cm="1">
        <f t="array" ref="CK40">IFERROR(
IF(CK$14 - $G$14 + 1 = _xlfn.NUMBERVALUE(TRIM(_xlfn.TEXTAFTER($C40, " ", -1))),
_xlfn.IFS(
'Option-specific inputs'!$G$19="Percentage cost method", 'Option-specific inputs'!$G$27 * 'Option-specific inputs'!$G38 * CK$22,
'Option-specific inputs'!$G$19="Total cost method", 'Option-specific inputs'!$G61 * CK$22
), 0), 0)</f>
        <v>0</v>
      </c>
      <c r="CL40" s="43" cm="1">
        <f t="array" ref="CL40">IFERROR(
IF(CL$14 - $G$14 + 1 = _xlfn.NUMBERVALUE(TRIM(_xlfn.TEXTAFTER($C40, " ", -1))),
_xlfn.IFS(
'Option-specific inputs'!$G$19="Percentage cost method", 'Option-specific inputs'!$G$27 * 'Option-specific inputs'!$G38 * CL$22,
'Option-specific inputs'!$G$19="Total cost method", 'Option-specific inputs'!$G61 * CL$22
), 0), 0)</f>
        <v>0</v>
      </c>
      <c r="CM40" s="43" cm="1">
        <f t="array" ref="CM40">IFERROR(
IF(CM$14 - $G$14 + 1 = _xlfn.NUMBERVALUE(TRIM(_xlfn.TEXTAFTER($C40, " ", -1))),
_xlfn.IFS(
'Option-specific inputs'!$G$19="Percentage cost method", 'Option-specific inputs'!$G$27 * 'Option-specific inputs'!$G38 * CM$22,
'Option-specific inputs'!$G$19="Total cost method", 'Option-specific inputs'!$G61 * CM$22
), 0), 0)</f>
        <v>0</v>
      </c>
      <c r="CN40" s="43" cm="1">
        <f t="array" ref="CN40">IFERROR(
IF(CN$14 - $G$14 + 1 = _xlfn.NUMBERVALUE(TRIM(_xlfn.TEXTAFTER($C40, " ", -1))),
_xlfn.IFS(
'Option-specific inputs'!$G$19="Percentage cost method", 'Option-specific inputs'!$G$27 * 'Option-specific inputs'!$G38 * CN$22,
'Option-specific inputs'!$G$19="Total cost method", 'Option-specific inputs'!$G61 * CN$22
), 0), 0)</f>
        <v>0</v>
      </c>
      <c r="CO40" s="43" cm="1">
        <f t="array" ref="CO40">IFERROR(
IF(CO$14 - $G$14 + 1 = _xlfn.NUMBERVALUE(TRIM(_xlfn.TEXTAFTER($C40, " ", -1))),
_xlfn.IFS(
'Option-specific inputs'!$G$19="Percentage cost method", 'Option-specific inputs'!$G$27 * 'Option-specific inputs'!$G38 * CO$22,
'Option-specific inputs'!$G$19="Total cost method", 'Option-specific inputs'!$G61 * CO$22
), 0), 0)</f>
        <v>0</v>
      </c>
      <c r="CP40" s="43" cm="1">
        <f t="array" ref="CP40">IFERROR(
IF(CP$14 - $G$14 + 1 = _xlfn.NUMBERVALUE(TRIM(_xlfn.TEXTAFTER($C40, " ", -1))),
_xlfn.IFS(
'Option-specific inputs'!$G$19="Percentage cost method", 'Option-specific inputs'!$G$27 * 'Option-specific inputs'!$G38 * CP$22,
'Option-specific inputs'!$G$19="Total cost method", 'Option-specific inputs'!$G61 * CP$22
), 0), 0)</f>
        <v>0</v>
      </c>
      <c r="CQ40" s="43" cm="1">
        <f t="array" ref="CQ40">IFERROR(
IF(CQ$14 - $G$14 + 1 = _xlfn.NUMBERVALUE(TRIM(_xlfn.TEXTAFTER($C40, " ", -1))),
_xlfn.IFS(
'Option-specific inputs'!$G$19="Percentage cost method", 'Option-specific inputs'!$G$27 * 'Option-specific inputs'!$G38 * CQ$22,
'Option-specific inputs'!$G$19="Total cost method", 'Option-specific inputs'!$G61 * CQ$22
), 0), 0)</f>
        <v>0</v>
      </c>
      <c r="CR40" s="43" cm="1">
        <f t="array" ref="CR40">IFERROR(
IF(CR$14 - $G$14 + 1 = _xlfn.NUMBERVALUE(TRIM(_xlfn.TEXTAFTER($C40, " ", -1))),
_xlfn.IFS(
'Option-specific inputs'!$G$19="Percentage cost method", 'Option-specific inputs'!$G$27 * 'Option-specific inputs'!$G38 * CR$22,
'Option-specific inputs'!$G$19="Total cost method", 'Option-specific inputs'!$G61 * CR$22
), 0), 0)</f>
        <v>0</v>
      </c>
      <c r="CS40" s="43" cm="1">
        <f t="array" ref="CS40">IFERROR(
IF(CS$14 - $G$14 + 1 = _xlfn.NUMBERVALUE(TRIM(_xlfn.TEXTAFTER($C40, " ", -1))),
_xlfn.IFS(
'Option-specific inputs'!$G$19="Percentage cost method", 'Option-specific inputs'!$G$27 * 'Option-specific inputs'!$G38 * CS$22,
'Option-specific inputs'!$G$19="Total cost method", 'Option-specific inputs'!$G61 * CS$22
), 0), 0)</f>
        <v>0</v>
      </c>
      <c r="CT40" s="43" cm="1">
        <f t="array" ref="CT40">IFERROR(
IF(CT$14 - $G$14 + 1 = _xlfn.NUMBERVALUE(TRIM(_xlfn.TEXTAFTER($C40, " ", -1))),
_xlfn.IFS(
'Option-specific inputs'!$G$19="Percentage cost method", 'Option-specific inputs'!$G$27 * 'Option-specific inputs'!$G38 * CT$22,
'Option-specific inputs'!$G$19="Total cost method", 'Option-specific inputs'!$G61 * CT$22
), 0), 0)</f>
        <v>0</v>
      </c>
      <c r="CU40" s="43" cm="1">
        <f t="array" ref="CU40">IFERROR(
IF(CU$14 - $G$14 + 1 = _xlfn.NUMBERVALUE(TRIM(_xlfn.TEXTAFTER($C40, " ", -1))),
_xlfn.IFS(
'Option-specific inputs'!$G$19="Percentage cost method", 'Option-specific inputs'!$G$27 * 'Option-specific inputs'!$G38 * CU$22,
'Option-specific inputs'!$G$19="Total cost method", 'Option-specific inputs'!$G61 * CU$22
), 0), 0)</f>
        <v>0</v>
      </c>
      <c r="CV40" s="43" cm="1">
        <f t="array" ref="CV40">IFERROR(
IF(CV$14 - $G$14 + 1 = _xlfn.NUMBERVALUE(TRIM(_xlfn.TEXTAFTER($C40, " ", -1))),
_xlfn.IFS(
'Option-specific inputs'!$G$19="Percentage cost method", 'Option-specific inputs'!$G$27 * 'Option-specific inputs'!$G38 * CV$22,
'Option-specific inputs'!$G$19="Total cost method", 'Option-specific inputs'!$G61 * CV$22
), 0), 0)</f>
        <v>0</v>
      </c>
      <c r="CW40" s="43" cm="1">
        <f t="array" ref="CW40">IFERROR(
IF(CW$14 - $G$14 + 1 = _xlfn.NUMBERVALUE(TRIM(_xlfn.TEXTAFTER($C40, " ", -1))),
_xlfn.IFS(
'Option-specific inputs'!$G$19="Percentage cost method", 'Option-specific inputs'!$G$27 * 'Option-specific inputs'!$G38 * CW$22,
'Option-specific inputs'!$G$19="Total cost method", 'Option-specific inputs'!$G61 * CW$22
), 0), 0)</f>
        <v>0</v>
      </c>
      <c r="CX40" s="43" cm="1">
        <f t="array" ref="CX40">IFERROR(
IF(CX$14 - $G$14 + 1 = _xlfn.NUMBERVALUE(TRIM(_xlfn.TEXTAFTER($C40, " ", -1))),
_xlfn.IFS(
'Option-specific inputs'!$G$19="Percentage cost method", 'Option-specific inputs'!$G$27 * 'Option-specific inputs'!$G38 * CX$22,
'Option-specific inputs'!$G$19="Total cost method", 'Option-specific inputs'!$G61 * CX$22
), 0), 0)</f>
        <v>0</v>
      </c>
      <c r="CY40" s="43" cm="1">
        <f t="array" ref="CY40">IFERROR(
IF(CY$14 - $G$14 + 1 = _xlfn.NUMBERVALUE(TRIM(_xlfn.TEXTAFTER($C40, " ", -1))),
_xlfn.IFS(
'Option-specific inputs'!$G$19="Percentage cost method", 'Option-specific inputs'!$G$27 * 'Option-specific inputs'!$G38 * CY$22,
'Option-specific inputs'!$G$19="Total cost method", 'Option-specific inputs'!$G61 * CY$22
), 0), 0)</f>
        <v>0</v>
      </c>
      <c r="CZ40" s="43" cm="1">
        <f t="array" ref="CZ40">IFERROR(
IF(CZ$14 - $G$14 + 1 = _xlfn.NUMBERVALUE(TRIM(_xlfn.TEXTAFTER($C40, " ", -1))),
_xlfn.IFS(
'Option-specific inputs'!$G$19="Percentage cost method", 'Option-specific inputs'!$G$27 * 'Option-specific inputs'!$G38 * CZ$22,
'Option-specific inputs'!$G$19="Total cost method", 'Option-specific inputs'!$G61 * CZ$22
), 0), 0)</f>
        <v>0</v>
      </c>
      <c r="DA40" s="43" cm="1">
        <f t="array" ref="DA40">IFERROR(
IF(DA$14 - $G$14 + 1 = _xlfn.NUMBERVALUE(TRIM(_xlfn.TEXTAFTER($C40, " ", -1))),
_xlfn.IFS(
'Option-specific inputs'!$G$19="Percentage cost method", 'Option-specific inputs'!$G$27 * 'Option-specific inputs'!$G38 * DA$22,
'Option-specific inputs'!$G$19="Total cost method", 'Option-specific inputs'!$G61 * DA$22
), 0), 0)</f>
        <v>0</v>
      </c>
      <c r="DB40" s="43" cm="1">
        <f t="array" ref="DB40">IFERROR(
IF(DB$14 - $G$14 + 1 = _xlfn.NUMBERVALUE(TRIM(_xlfn.TEXTAFTER($C40, " ", -1))),
_xlfn.IFS(
'Option-specific inputs'!$G$19="Percentage cost method", 'Option-specific inputs'!$G$27 * 'Option-specific inputs'!$G38 * DB$22,
'Option-specific inputs'!$G$19="Total cost method", 'Option-specific inputs'!$G61 * DB$22
), 0), 0)</f>
        <v>0</v>
      </c>
      <c r="DC40" s="25"/>
    </row>
    <row r="41" spans="1:109" s="61" customFormat="1" ht="12.6" customHeight="1">
      <c r="A41" s="25"/>
      <c r="B41" s="163"/>
      <c r="C41" s="163"/>
      <c r="D41" s="32"/>
      <c r="E41" s="37"/>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25"/>
    </row>
    <row r="42" spans="1:109" s="61" customFormat="1" ht="22.5" customHeight="1">
      <c r="A42" s="25"/>
      <c r="B42" s="163"/>
      <c r="C42" s="163" t="s">
        <v>180</v>
      </c>
      <c r="D42" s="32"/>
      <c r="E42" s="37"/>
      <c r="F42" s="42"/>
      <c r="G42" s="44">
        <f t="shared" ref="G42:AL42" si="5">SUM(G31:G40)</f>
        <v>0</v>
      </c>
      <c r="H42" s="44">
        <f t="shared" si="5"/>
        <v>0</v>
      </c>
      <c r="I42" s="44">
        <f t="shared" si="5"/>
        <v>0</v>
      </c>
      <c r="J42" s="44">
        <f t="shared" si="5"/>
        <v>0</v>
      </c>
      <c r="K42" s="44">
        <f t="shared" si="5"/>
        <v>0</v>
      </c>
      <c r="L42" s="44">
        <f t="shared" si="5"/>
        <v>0</v>
      </c>
      <c r="M42" s="44">
        <f t="shared" si="5"/>
        <v>0</v>
      </c>
      <c r="N42" s="44">
        <f t="shared" si="5"/>
        <v>0</v>
      </c>
      <c r="O42" s="44">
        <f t="shared" si="5"/>
        <v>0</v>
      </c>
      <c r="P42" s="44">
        <f t="shared" si="5"/>
        <v>0</v>
      </c>
      <c r="Q42" s="44">
        <f t="shared" si="5"/>
        <v>0</v>
      </c>
      <c r="R42" s="44">
        <f t="shared" si="5"/>
        <v>0</v>
      </c>
      <c r="S42" s="44">
        <f t="shared" si="5"/>
        <v>0</v>
      </c>
      <c r="T42" s="44">
        <f t="shared" si="5"/>
        <v>0</v>
      </c>
      <c r="U42" s="44">
        <f t="shared" si="5"/>
        <v>0</v>
      </c>
      <c r="V42" s="44">
        <f t="shared" si="5"/>
        <v>0</v>
      </c>
      <c r="W42" s="44">
        <f t="shared" si="5"/>
        <v>0</v>
      </c>
      <c r="X42" s="44">
        <f t="shared" si="5"/>
        <v>0</v>
      </c>
      <c r="Y42" s="44">
        <f t="shared" si="5"/>
        <v>0</v>
      </c>
      <c r="Z42" s="44">
        <f t="shared" si="5"/>
        <v>0</v>
      </c>
      <c r="AA42" s="44">
        <f t="shared" si="5"/>
        <v>0</v>
      </c>
      <c r="AB42" s="44">
        <f t="shared" si="5"/>
        <v>0</v>
      </c>
      <c r="AC42" s="44">
        <f t="shared" si="5"/>
        <v>0</v>
      </c>
      <c r="AD42" s="44">
        <f t="shared" si="5"/>
        <v>0</v>
      </c>
      <c r="AE42" s="44">
        <f t="shared" si="5"/>
        <v>0</v>
      </c>
      <c r="AF42" s="44">
        <f t="shared" si="5"/>
        <v>0</v>
      </c>
      <c r="AG42" s="44">
        <f t="shared" si="5"/>
        <v>0</v>
      </c>
      <c r="AH42" s="44">
        <f t="shared" si="5"/>
        <v>0</v>
      </c>
      <c r="AI42" s="44">
        <f t="shared" si="5"/>
        <v>0</v>
      </c>
      <c r="AJ42" s="44">
        <f t="shared" si="5"/>
        <v>0</v>
      </c>
      <c r="AK42" s="44">
        <f t="shared" si="5"/>
        <v>0</v>
      </c>
      <c r="AL42" s="44">
        <f t="shared" si="5"/>
        <v>0</v>
      </c>
      <c r="AM42" s="44">
        <f t="shared" ref="AM42:BR42" si="6">SUM(AM31:AM40)</f>
        <v>0</v>
      </c>
      <c r="AN42" s="44">
        <f t="shared" si="6"/>
        <v>0</v>
      </c>
      <c r="AO42" s="44">
        <f t="shared" si="6"/>
        <v>0</v>
      </c>
      <c r="AP42" s="44">
        <f t="shared" si="6"/>
        <v>0</v>
      </c>
      <c r="AQ42" s="44">
        <f t="shared" si="6"/>
        <v>0</v>
      </c>
      <c r="AR42" s="44">
        <f t="shared" si="6"/>
        <v>0</v>
      </c>
      <c r="AS42" s="44">
        <f t="shared" si="6"/>
        <v>0</v>
      </c>
      <c r="AT42" s="44">
        <f t="shared" si="6"/>
        <v>0</v>
      </c>
      <c r="AU42" s="44">
        <f t="shared" si="6"/>
        <v>0</v>
      </c>
      <c r="AV42" s="44">
        <f t="shared" si="6"/>
        <v>0</v>
      </c>
      <c r="AW42" s="44">
        <f t="shared" si="6"/>
        <v>0</v>
      </c>
      <c r="AX42" s="44">
        <f t="shared" si="6"/>
        <v>0</v>
      </c>
      <c r="AY42" s="44">
        <f t="shared" si="6"/>
        <v>0</v>
      </c>
      <c r="AZ42" s="44">
        <f t="shared" si="6"/>
        <v>0</v>
      </c>
      <c r="BA42" s="44">
        <f t="shared" si="6"/>
        <v>0</v>
      </c>
      <c r="BB42" s="44">
        <f t="shared" si="6"/>
        <v>0</v>
      </c>
      <c r="BC42" s="44">
        <f t="shared" si="6"/>
        <v>0</v>
      </c>
      <c r="BD42" s="44">
        <f t="shared" si="6"/>
        <v>0</v>
      </c>
      <c r="BE42" s="44">
        <f t="shared" si="6"/>
        <v>0</v>
      </c>
      <c r="BF42" s="44">
        <f t="shared" si="6"/>
        <v>0</v>
      </c>
      <c r="BG42" s="44">
        <f t="shared" si="6"/>
        <v>0</v>
      </c>
      <c r="BH42" s="44">
        <f t="shared" si="6"/>
        <v>0</v>
      </c>
      <c r="BI42" s="44">
        <f t="shared" si="6"/>
        <v>0</v>
      </c>
      <c r="BJ42" s="44">
        <f t="shared" si="6"/>
        <v>0</v>
      </c>
      <c r="BK42" s="44">
        <f t="shared" si="6"/>
        <v>0</v>
      </c>
      <c r="BL42" s="44">
        <f t="shared" si="6"/>
        <v>0</v>
      </c>
      <c r="BM42" s="44">
        <f t="shared" si="6"/>
        <v>0</v>
      </c>
      <c r="BN42" s="44">
        <f t="shared" si="6"/>
        <v>0</v>
      </c>
      <c r="BO42" s="44">
        <f t="shared" si="6"/>
        <v>0</v>
      </c>
      <c r="BP42" s="44">
        <f t="shared" si="6"/>
        <v>0</v>
      </c>
      <c r="BQ42" s="44">
        <f t="shared" si="6"/>
        <v>0</v>
      </c>
      <c r="BR42" s="44">
        <f t="shared" si="6"/>
        <v>0</v>
      </c>
      <c r="BS42" s="44">
        <f t="shared" ref="BS42:DB42" si="7">SUM(BS31:BS40)</f>
        <v>0</v>
      </c>
      <c r="BT42" s="44">
        <f t="shared" si="7"/>
        <v>0</v>
      </c>
      <c r="BU42" s="44">
        <f t="shared" si="7"/>
        <v>0</v>
      </c>
      <c r="BV42" s="44">
        <f t="shared" si="7"/>
        <v>0</v>
      </c>
      <c r="BW42" s="44">
        <f t="shared" si="7"/>
        <v>0</v>
      </c>
      <c r="BX42" s="44">
        <f t="shared" si="7"/>
        <v>0</v>
      </c>
      <c r="BY42" s="44">
        <f t="shared" si="7"/>
        <v>0</v>
      </c>
      <c r="BZ42" s="44">
        <f t="shared" si="7"/>
        <v>0</v>
      </c>
      <c r="CA42" s="44">
        <f t="shared" si="7"/>
        <v>0</v>
      </c>
      <c r="CB42" s="44">
        <f t="shared" si="7"/>
        <v>0</v>
      </c>
      <c r="CC42" s="44">
        <f t="shared" si="7"/>
        <v>0</v>
      </c>
      <c r="CD42" s="44">
        <f t="shared" si="7"/>
        <v>0</v>
      </c>
      <c r="CE42" s="44">
        <f t="shared" si="7"/>
        <v>0</v>
      </c>
      <c r="CF42" s="44">
        <f t="shared" si="7"/>
        <v>0</v>
      </c>
      <c r="CG42" s="44">
        <f t="shared" si="7"/>
        <v>0</v>
      </c>
      <c r="CH42" s="44">
        <f t="shared" si="7"/>
        <v>0</v>
      </c>
      <c r="CI42" s="44">
        <f t="shared" si="7"/>
        <v>0</v>
      </c>
      <c r="CJ42" s="44">
        <f t="shared" si="7"/>
        <v>0</v>
      </c>
      <c r="CK42" s="44">
        <f t="shared" si="7"/>
        <v>0</v>
      </c>
      <c r="CL42" s="44">
        <f t="shared" si="7"/>
        <v>0</v>
      </c>
      <c r="CM42" s="44">
        <f t="shared" si="7"/>
        <v>0</v>
      </c>
      <c r="CN42" s="44">
        <f t="shared" si="7"/>
        <v>0</v>
      </c>
      <c r="CO42" s="44">
        <f t="shared" si="7"/>
        <v>0</v>
      </c>
      <c r="CP42" s="44">
        <f t="shared" si="7"/>
        <v>0</v>
      </c>
      <c r="CQ42" s="44">
        <f t="shared" si="7"/>
        <v>0</v>
      </c>
      <c r="CR42" s="44">
        <f t="shared" si="7"/>
        <v>0</v>
      </c>
      <c r="CS42" s="44">
        <f t="shared" si="7"/>
        <v>0</v>
      </c>
      <c r="CT42" s="44">
        <f t="shared" si="7"/>
        <v>0</v>
      </c>
      <c r="CU42" s="44">
        <f t="shared" si="7"/>
        <v>0</v>
      </c>
      <c r="CV42" s="44">
        <f t="shared" si="7"/>
        <v>0</v>
      </c>
      <c r="CW42" s="44">
        <f t="shared" si="7"/>
        <v>0</v>
      </c>
      <c r="CX42" s="44">
        <f t="shared" si="7"/>
        <v>0</v>
      </c>
      <c r="CY42" s="44">
        <f t="shared" si="7"/>
        <v>0</v>
      </c>
      <c r="CZ42" s="44">
        <f t="shared" si="7"/>
        <v>0</v>
      </c>
      <c r="DA42" s="44">
        <f t="shared" si="7"/>
        <v>0</v>
      </c>
      <c r="DB42" s="44">
        <f t="shared" si="7"/>
        <v>0</v>
      </c>
      <c r="DC42" s="25"/>
    </row>
    <row r="43" spans="1:109" s="61" customFormat="1" ht="22.5" customHeight="1">
      <c r="A43" s="25"/>
      <c r="B43" s="163"/>
      <c r="C43" s="163" t="s">
        <v>181</v>
      </c>
      <c r="D43" s="32"/>
      <c r="E43" s="37" t="s">
        <v>28</v>
      </c>
      <c r="F43" s="32"/>
      <c r="G43" s="45">
        <f>SUM(G42:DB42)</f>
        <v>0</v>
      </c>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25"/>
    </row>
    <row r="44" spans="1:109" s="61" customFormat="1" ht="12.6" customHeight="1">
      <c r="A44" s="25"/>
      <c r="B44" s="163"/>
      <c r="C44" s="163"/>
      <c r="D44" s="32"/>
      <c r="E44" s="37"/>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25"/>
    </row>
    <row r="45" spans="1:109" s="61" customFormat="1" ht="22.5" customHeight="1">
      <c r="A45" s="25"/>
      <c r="B45" s="163"/>
      <c r="C45" s="163" t="s">
        <v>193</v>
      </c>
      <c r="D45" s="32"/>
      <c r="E45" s="37"/>
      <c r="F45" s="42"/>
      <c r="G45" s="44">
        <f t="shared" ref="G45:AL45" si="8">G42*G$18</f>
        <v>0</v>
      </c>
      <c r="H45" s="44">
        <f t="shared" si="8"/>
        <v>0</v>
      </c>
      <c r="I45" s="44">
        <f t="shared" si="8"/>
        <v>0</v>
      </c>
      <c r="J45" s="44">
        <f t="shared" si="8"/>
        <v>0</v>
      </c>
      <c r="K45" s="44">
        <f t="shared" si="8"/>
        <v>0</v>
      </c>
      <c r="L45" s="44">
        <f t="shared" si="8"/>
        <v>0</v>
      </c>
      <c r="M45" s="44">
        <f t="shared" si="8"/>
        <v>0</v>
      </c>
      <c r="N45" s="44">
        <f t="shared" si="8"/>
        <v>0</v>
      </c>
      <c r="O45" s="44">
        <f t="shared" si="8"/>
        <v>0</v>
      </c>
      <c r="P45" s="44">
        <f t="shared" si="8"/>
        <v>0</v>
      </c>
      <c r="Q45" s="44">
        <f t="shared" si="8"/>
        <v>0</v>
      </c>
      <c r="R45" s="44">
        <f t="shared" si="8"/>
        <v>0</v>
      </c>
      <c r="S45" s="44">
        <f t="shared" si="8"/>
        <v>0</v>
      </c>
      <c r="T45" s="44">
        <f t="shared" si="8"/>
        <v>0</v>
      </c>
      <c r="U45" s="44">
        <f t="shared" si="8"/>
        <v>0</v>
      </c>
      <c r="V45" s="44">
        <f t="shared" si="8"/>
        <v>0</v>
      </c>
      <c r="W45" s="44">
        <f t="shared" si="8"/>
        <v>0</v>
      </c>
      <c r="X45" s="44">
        <f t="shared" si="8"/>
        <v>0</v>
      </c>
      <c r="Y45" s="44">
        <f t="shared" si="8"/>
        <v>0</v>
      </c>
      <c r="Z45" s="44">
        <f t="shared" si="8"/>
        <v>0</v>
      </c>
      <c r="AA45" s="44">
        <f t="shared" si="8"/>
        <v>0</v>
      </c>
      <c r="AB45" s="44">
        <f t="shared" si="8"/>
        <v>0</v>
      </c>
      <c r="AC45" s="44">
        <f t="shared" si="8"/>
        <v>0</v>
      </c>
      <c r="AD45" s="44">
        <f t="shared" si="8"/>
        <v>0</v>
      </c>
      <c r="AE45" s="44">
        <f t="shared" si="8"/>
        <v>0</v>
      </c>
      <c r="AF45" s="44">
        <f t="shared" si="8"/>
        <v>0</v>
      </c>
      <c r="AG45" s="44">
        <f t="shared" si="8"/>
        <v>0</v>
      </c>
      <c r="AH45" s="44">
        <f t="shared" si="8"/>
        <v>0</v>
      </c>
      <c r="AI45" s="44">
        <f t="shared" si="8"/>
        <v>0</v>
      </c>
      <c r="AJ45" s="44">
        <f t="shared" si="8"/>
        <v>0</v>
      </c>
      <c r="AK45" s="44">
        <f t="shared" si="8"/>
        <v>0</v>
      </c>
      <c r="AL45" s="44">
        <f t="shared" si="8"/>
        <v>0</v>
      </c>
      <c r="AM45" s="44">
        <f t="shared" ref="AM45:BR45" si="9">AM42*AM$18</f>
        <v>0</v>
      </c>
      <c r="AN45" s="44">
        <f t="shared" si="9"/>
        <v>0</v>
      </c>
      <c r="AO45" s="44">
        <f t="shared" si="9"/>
        <v>0</v>
      </c>
      <c r="AP45" s="44">
        <f t="shared" si="9"/>
        <v>0</v>
      </c>
      <c r="AQ45" s="44">
        <f t="shared" si="9"/>
        <v>0</v>
      </c>
      <c r="AR45" s="44">
        <f t="shared" si="9"/>
        <v>0</v>
      </c>
      <c r="AS45" s="44">
        <f t="shared" si="9"/>
        <v>0</v>
      </c>
      <c r="AT45" s="44">
        <f t="shared" si="9"/>
        <v>0</v>
      </c>
      <c r="AU45" s="44">
        <f t="shared" si="9"/>
        <v>0</v>
      </c>
      <c r="AV45" s="44">
        <f t="shared" si="9"/>
        <v>0</v>
      </c>
      <c r="AW45" s="44">
        <f t="shared" si="9"/>
        <v>0</v>
      </c>
      <c r="AX45" s="44">
        <f t="shared" si="9"/>
        <v>0</v>
      </c>
      <c r="AY45" s="44">
        <f t="shared" si="9"/>
        <v>0</v>
      </c>
      <c r="AZ45" s="44">
        <f t="shared" si="9"/>
        <v>0</v>
      </c>
      <c r="BA45" s="44">
        <f t="shared" si="9"/>
        <v>0</v>
      </c>
      <c r="BB45" s="44">
        <f t="shared" si="9"/>
        <v>0</v>
      </c>
      <c r="BC45" s="44">
        <f t="shared" si="9"/>
        <v>0</v>
      </c>
      <c r="BD45" s="44">
        <f t="shared" si="9"/>
        <v>0</v>
      </c>
      <c r="BE45" s="44">
        <f t="shared" si="9"/>
        <v>0</v>
      </c>
      <c r="BF45" s="44">
        <f t="shared" si="9"/>
        <v>0</v>
      </c>
      <c r="BG45" s="44">
        <f t="shared" si="9"/>
        <v>0</v>
      </c>
      <c r="BH45" s="44">
        <f t="shared" si="9"/>
        <v>0</v>
      </c>
      <c r="BI45" s="44">
        <f t="shared" si="9"/>
        <v>0</v>
      </c>
      <c r="BJ45" s="44">
        <f t="shared" si="9"/>
        <v>0</v>
      </c>
      <c r="BK45" s="44">
        <f t="shared" si="9"/>
        <v>0</v>
      </c>
      <c r="BL45" s="44">
        <f t="shared" si="9"/>
        <v>0</v>
      </c>
      <c r="BM45" s="44">
        <f t="shared" si="9"/>
        <v>0</v>
      </c>
      <c r="BN45" s="44">
        <f t="shared" si="9"/>
        <v>0</v>
      </c>
      <c r="BO45" s="44">
        <f t="shared" si="9"/>
        <v>0</v>
      </c>
      <c r="BP45" s="44">
        <f t="shared" si="9"/>
        <v>0</v>
      </c>
      <c r="BQ45" s="44">
        <f t="shared" si="9"/>
        <v>0</v>
      </c>
      <c r="BR45" s="44">
        <f t="shared" si="9"/>
        <v>0</v>
      </c>
      <c r="BS45" s="44">
        <f t="shared" ref="BS45:DB45" si="10">BS42*BS$18</f>
        <v>0</v>
      </c>
      <c r="BT45" s="44">
        <f t="shared" si="10"/>
        <v>0</v>
      </c>
      <c r="BU45" s="44">
        <f t="shared" si="10"/>
        <v>0</v>
      </c>
      <c r="BV45" s="44">
        <f t="shared" si="10"/>
        <v>0</v>
      </c>
      <c r="BW45" s="44">
        <f t="shared" si="10"/>
        <v>0</v>
      </c>
      <c r="BX45" s="44">
        <f t="shared" si="10"/>
        <v>0</v>
      </c>
      <c r="BY45" s="44">
        <f t="shared" si="10"/>
        <v>0</v>
      </c>
      <c r="BZ45" s="44">
        <f t="shared" si="10"/>
        <v>0</v>
      </c>
      <c r="CA45" s="44">
        <f t="shared" si="10"/>
        <v>0</v>
      </c>
      <c r="CB45" s="44">
        <f t="shared" si="10"/>
        <v>0</v>
      </c>
      <c r="CC45" s="44">
        <f t="shared" si="10"/>
        <v>0</v>
      </c>
      <c r="CD45" s="44">
        <f t="shared" si="10"/>
        <v>0</v>
      </c>
      <c r="CE45" s="44">
        <f t="shared" si="10"/>
        <v>0</v>
      </c>
      <c r="CF45" s="44">
        <f t="shared" si="10"/>
        <v>0</v>
      </c>
      <c r="CG45" s="44">
        <f t="shared" si="10"/>
        <v>0</v>
      </c>
      <c r="CH45" s="44">
        <f t="shared" si="10"/>
        <v>0</v>
      </c>
      <c r="CI45" s="44">
        <f t="shared" si="10"/>
        <v>0</v>
      </c>
      <c r="CJ45" s="44">
        <f t="shared" si="10"/>
        <v>0</v>
      </c>
      <c r="CK45" s="44">
        <f t="shared" si="10"/>
        <v>0</v>
      </c>
      <c r="CL45" s="44">
        <f t="shared" si="10"/>
        <v>0</v>
      </c>
      <c r="CM45" s="44">
        <f t="shared" si="10"/>
        <v>0</v>
      </c>
      <c r="CN45" s="44">
        <f t="shared" si="10"/>
        <v>0</v>
      </c>
      <c r="CO45" s="44">
        <f t="shared" si="10"/>
        <v>0</v>
      </c>
      <c r="CP45" s="44">
        <f t="shared" si="10"/>
        <v>0</v>
      </c>
      <c r="CQ45" s="44">
        <f t="shared" si="10"/>
        <v>0</v>
      </c>
      <c r="CR45" s="44">
        <f t="shared" si="10"/>
        <v>0</v>
      </c>
      <c r="CS45" s="44">
        <f t="shared" si="10"/>
        <v>0</v>
      </c>
      <c r="CT45" s="44">
        <f t="shared" si="10"/>
        <v>0</v>
      </c>
      <c r="CU45" s="44">
        <f t="shared" si="10"/>
        <v>0</v>
      </c>
      <c r="CV45" s="44">
        <f t="shared" si="10"/>
        <v>0</v>
      </c>
      <c r="CW45" s="44">
        <f t="shared" si="10"/>
        <v>0</v>
      </c>
      <c r="CX45" s="44">
        <f t="shared" si="10"/>
        <v>0</v>
      </c>
      <c r="CY45" s="44">
        <f t="shared" si="10"/>
        <v>0</v>
      </c>
      <c r="CZ45" s="44">
        <f t="shared" si="10"/>
        <v>0</v>
      </c>
      <c r="DA45" s="44">
        <f t="shared" si="10"/>
        <v>0</v>
      </c>
      <c r="DB45" s="44">
        <f t="shared" si="10"/>
        <v>0</v>
      </c>
      <c r="DC45" s="25"/>
    </row>
    <row r="46" spans="1:109" s="61" customFormat="1" ht="22.5" customHeight="1">
      <c r="A46" s="25"/>
      <c r="B46" s="163"/>
      <c r="C46" s="174" t="s">
        <v>183</v>
      </c>
      <c r="D46" s="32"/>
      <c r="E46" s="37"/>
      <c r="F46" s="32"/>
      <c r="G46" s="45">
        <f>SUM(G45:DB45)</f>
        <v>0</v>
      </c>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c r="CK46" s="32"/>
      <c r="CL46" s="32"/>
      <c r="CM46" s="32"/>
      <c r="CN46" s="32"/>
      <c r="CO46" s="32"/>
      <c r="CP46" s="32"/>
      <c r="CQ46" s="32"/>
      <c r="CR46" s="32"/>
      <c r="CS46" s="32"/>
      <c r="CT46" s="32"/>
      <c r="CU46" s="32"/>
      <c r="CV46" s="32"/>
      <c r="CW46" s="32"/>
      <c r="CX46" s="32"/>
      <c r="CY46" s="32"/>
      <c r="CZ46" s="32"/>
      <c r="DA46" s="32"/>
      <c r="DB46" s="32"/>
      <c r="DC46" s="25"/>
    </row>
    <row r="47" spans="1:109" s="61" customFormat="1" ht="12.6" customHeight="1">
      <c r="A47" s="25"/>
      <c r="B47" s="163"/>
      <c r="C47" s="163"/>
      <c r="D47" s="32"/>
      <c r="E47" s="37"/>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c r="CK47" s="32"/>
      <c r="CL47" s="32"/>
      <c r="CM47" s="32"/>
      <c r="CN47" s="32"/>
      <c r="CO47" s="32"/>
      <c r="CP47" s="32"/>
      <c r="CQ47" s="32"/>
      <c r="CR47" s="32"/>
      <c r="CS47" s="32"/>
      <c r="CT47" s="32"/>
      <c r="CU47" s="32"/>
      <c r="CV47" s="32"/>
      <c r="CW47" s="32"/>
      <c r="CX47" s="32"/>
      <c r="CY47" s="32"/>
      <c r="CZ47" s="32"/>
      <c r="DA47" s="32"/>
      <c r="DB47" s="32"/>
      <c r="DC47" s="25"/>
    </row>
    <row r="48" spans="1:109" s="98" customFormat="1" ht="22.5" customHeight="1">
      <c r="A48" s="36"/>
      <c r="B48" s="152" t="s">
        <v>36</v>
      </c>
      <c r="C48" s="153" t="s">
        <v>73</v>
      </c>
      <c r="D48" s="35"/>
      <c r="E48" s="40"/>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row>
    <row r="49" spans="1:107" s="61" customFormat="1" ht="12.6" customHeight="1">
      <c r="A49" s="25"/>
      <c r="B49" s="163"/>
      <c r="C49" s="163"/>
      <c r="D49" s="32"/>
      <c r="E49" s="37"/>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6"/>
    </row>
    <row r="50" spans="1:107" ht="22.5" customHeight="1">
      <c r="A50" s="25"/>
      <c r="B50" s="163"/>
      <c r="C50" s="163" t="s">
        <v>134</v>
      </c>
      <c r="D50" s="32"/>
      <c r="E50" s="37"/>
      <c r="F50" s="32"/>
      <c r="G50" s="43" cm="1">
        <f t="array" ref="G50">_xlfn.IFS(G$13="",0,G$13 &lt; EDATE($G$13, ('Option-specific inputs'!$G$65 - 1) * 12), 0,TRUE,'Option-specific inputs'!$G$67 * (('Option-specific inputs'!$G$68 * SUM('Option-specific inputs'!$G$69:$G$70)) + ((1 - 'Option-specific inputs'!$G$68) * 'Option-specific inputs'!$G$69))*G$22)</f>
        <v>0</v>
      </c>
      <c r="H50" s="43" cm="1">
        <f t="array" ref="H50">_xlfn.IFS(H$13="",0,H$13 &lt; EDATE($G$13, ('Option-specific inputs'!$G$65 - 1) * 12), 0,TRUE,'Option-specific inputs'!$G$67 * (('Option-specific inputs'!$G$68 * SUM('Option-specific inputs'!$G$69:$G$70)) + ((1 - 'Option-specific inputs'!$G$68) * 'Option-specific inputs'!$G$69))*H$22)</f>
        <v>0</v>
      </c>
      <c r="I50" s="43" cm="1">
        <f t="array" ref="I50">_xlfn.IFS(I$13="",0,I$13 &lt; EDATE($G$13, ('Option-specific inputs'!$G$65 - 1) * 12), 0,TRUE,'Option-specific inputs'!$G$67 * (('Option-specific inputs'!$G$68 * SUM('Option-specific inputs'!$G$69:$G$70)) + ((1 - 'Option-specific inputs'!$G$68) * 'Option-specific inputs'!$G$69))*I$22)</f>
        <v>0</v>
      </c>
      <c r="J50" s="43" cm="1">
        <f t="array" ref="J50">_xlfn.IFS(J$13="",0,J$13 &lt; EDATE($G$13, ('Option-specific inputs'!$G$65 - 1) * 12), 0,TRUE,'Option-specific inputs'!$G$67 * (('Option-specific inputs'!$G$68 * SUM('Option-specific inputs'!$G$69:$G$70)) + ((1 - 'Option-specific inputs'!$G$68) * 'Option-specific inputs'!$G$69))*J$22)</f>
        <v>0</v>
      </c>
      <c r="K50" s="43" cm="1">
        <f t="array" ref="K50">_xlfn.IFS(K$13="",0,K$13 &lt; EDATE($G$13, ('Option-specific inputs'!$G$65 - 1) * 12), 0,TRUE,'Option-specific inputs'!$G$67 * (('Option-specific inputs'!$G$68 * SUM('Option-specific inputs'!$G$69:$G$70)) + ((1 - 'Option-specific inputs'!$G$68) * 'Option-specific inputs'!$G$69))*K$22)</f>
        <v>0</v>
      </c>
      <c r="L50" s="43" cm="1">
        <f t="array" ref="L50">_xlfn.IFS(L$13="",0,L$13 &lt; EDATE($G$13, ('Option-specific inputs'!$G$65 - 1) * 12), 0,TRUE,'Option-specific inputs'!$G$67 * (('Option-specific inputs'!$G$68 * SUM('Option-specific inputs'!$G$69:$G$70)) + ((1 - 'Option-specific inputs'!$G$68) * 'Option-specific inputs'!$G$69))*L$22)</f>
        <v>0</v>
      </c>
      <c r="M50" s="43" cm="1">
        <f t="array" ref="M50">_xlfn.IFS(M$13="",0,M$13 &lt; EDATE($G$13, ('Option-specific inputs'!$G$65 - 1) * 12), 0,TRUE,'Option-specific inputs'!$G$67 * (('Option-specific inputs'!$G$68 * SUM('Option-specific inputs'!$G$69:$G$70)) + ((1 - 'Option-specific inputs'!$G$68) * 'Option-specific inputs'!$G$69))*M$22)</f>
        <v>0</v>
      </c>
      <c r="N50" s="43" cm="1">
        <f t="array" ref="N50">_xlfn.IFS(N$13="",0,N$13 &lt; EDATE($G$13, ('Option-specific inputs'!$G$65 - 1) * 12), 0,TRUE,'Option-specific inputs'!$G$67 * (('Option-specific inputs'!$G$68 * SUM('Option-specific inputs'!$G$69:$G$70)) + ((1 - 'Option-specific inputs'!$G$68) * 'Option-specific inputs'!$G$69))*N$22)</f>
        <v>0</v>
      </c>
      <c r="O50" s="43" cm="1">
        <f t="array" ref="O50">_xlfn.IFS(O$13="",0,O$13 &lt; EDATE($G$13, ('Option-specific inputs'!$G$65 - 1) * 12), 0,TRUE,'Option-specific inputs'!$G$67 * (('Option-specific inputs'!$G$68 * SUM('Option-specific inputs'!$G$69:$G$70)) + ((1 - 'Option-specific inputs'!$G$68) * 'Option-specific inputs'!$G$69))*O$22)</f>
        <v>0</v>
      </c>
      <c r="P50" s="43" cm="1">
        <f t="array" ref="P50">_xlfn.IFS(P$13="",0,P$13 &lt; EDATE($G$13, ('Option-specific inputs'!$G$65 - 1) * 12), 0,TRUE,'Option-specific inputs'!$G$67 * (('Option-specific inputs'!$G$68 * SUM('Option-specific inputs'!$G$69:$G$70)) + ((1 - 'Option-specific inputs'!$G$68) * 'Option-specific inputs'!$G$69))*P$22)</f>
        <v>0</v>
      </c>
      <c r="Q50" s="43" cm="1">
        <f t="array" ref="Q50">_xlfn.IFS(Q$13="",0,Q$13 &lt; EDATE($G$13, ('Option-specific inputs'!$G$65 - 1) * 12), 0,TRUE,'Option-specific inputs'!$G$67 * (('Option-specific inputs'!$G$68 * SUM('Option-specific inputs'!$G$69:$G$70)) + ((1 - 'Option-specific inputs'!$G$68) * 'Option-specific inputs'!$G$69))*Q$22)</f>
        <v>0</v>
      </c>
      <c r="R50" s="43" cm="1">
        <f t="array" ref="R50">_xlfn.IFS(R$13="",0,R$13 &lt; EDATE($G$13, ('Option-specific inputs'!$G$65 - 1) * 12), 0,TRUE,'Option-specific inputs'!$G$67 * (('Option-specific inputs'!$G$68 * SUM('Option-specific inputs'!$G$69:$G$70)) + ((1 - 'Option-specific inputs'!$G$68) * 'Option-specific inputs'!$G$69))*R$22)</f>
        <v>0</v>
      </c>
      <c r="S50" s="43" cm="1">
        <f t="array" ref="S50">_xlfn.IFS(S$13="",0,S$13 &lt; EDATE($G$13, ('Option-specific inputs'!$G$65 - 1) * 12), 0,TRUE,'Option-specific inputs'!$G$67 * (('Option-specific inputs'!$G$68 * SUM('Option-specific inputs'!$G$69:$G$70)) + ((1 - 'Option-specific inputs'!$G$68) * 'Option-specific inputs'!$G$69))*S$22)</f>
        <v>0</v>
      </c>
      <c r="T50" s="43" cm="1">
        <f t="array" ref="T50">_xlfn.IFS(T$13="",0,T$13 &lt; EDATE($G$13, ('Option-specific inputs'!$G$65 - 1) * 12), 0,TRUE,'Option-specific inputs'!$G$67 * (('Option-specific inputs'!$G$68 * SUM('Option-specific inputs'!$G$69:$G$70)) + ((1 - 'Option-specific inputs'!$G$68) * 'Option-specific inputs'!$G$69))*T$22)</f>
        <v>0</v>
      </c>
      <c r="U50" s="43" cm="1">
        <f t="array" ref="U50">_xlfn.IFS(U$13="",0,U$13 &lt; EDATE($G$13, ('Option-specific inputs'!$G$65 - 1) * 12), 0,TRUE,'Option-specific inputs'!$G$67 * (('Option-specific inputs'!$G$68 * SUM('Option-specific inputs'!$G$69:$G$70)) + ((1 - 'Option-specific inputs'!$G$68) * 'Option-specific inputs'!$G$69))*U$22)</f>
        <v>0</v>
      </c>
      <c r="V50" s="43" cm="1">
        <f t="array" ref="V50">_xlfn.IFS(V$13="",0,V$13 &lt; EDATE($G$13, ('Option-specific inputs'!$G$65 - 1) * 12), 0,TRUE,'Option-specific inputs'!$G$67 * (('Option-specific inputs'!$G$68 * SUM('Option-specific inputs'!$G$69:$G$70)) + ((1 - 'Option-specific inputs'!$G$68) * 'Option-specific inputs'!$G$69))*V$22)</f>
        <v>0</v>
      </c>
      <c r="W50" s="43" cm="1">
        <f t="array" ref="W50">_xlfn.IFS(W$13="",0,W$13 &lt; EDATE($G$13, ('Option-specific inputs'!$G$65 - 1) * 12), 0,TRUE,'Option-specific inputs'!$G$67 * (('Option-specific inputs'!$G$68 * SUM('Option-specific inputs'!$G$69:$G$70)) + ((1 - 'Option-specific inputs'!$G$68) * 'Option-specific inputs'!$G$69))*W$22)</f>
        <v>0</v>
      </c>
      <c r="X50" s="43" cm="1">
        <f t="array" ref="X50">_xlfn.IFS(X$13="",0,X$13 &lt; EDATE($G$13, ('Option-specific inputs'!$G$65 - 1) * 12), 0,TRUE,'Option-specific inputs'!$G$67 * (('Option-specific inputs'!$G$68 * SUM('Option-specific inputs'!$G$69:$G$70)) + ((1 - 'Option-specific inputs'!$G$68) * 'Option-specific inputs'!$G$69))*X$22)</f>
        <v>0</v>
      </c>
      <c r="Y50" s="43" cm="1">
        <f t="array" ref="Y50">_xlfn.IFS(Y$13="",0,Y$13 &lt; EDATE($G$13, ('Option-specific inputs'!$G$65 - 1) * 12), 0,TRUE,'Option-specific inputs'!$G$67 * (('Option-specific inputs'!$G$68 * SUM('Option-specific inputs'!$G$69:$G$70)) + ((1 - 'Option-specific inputs'!$G$68) * 'Option-specific inputs'!$G$69))*Y$22)</f>
        <v>0</v>
      </c>
      <c r="Z50" s="43" cm="1">
        <f t="array" ref="Z50">_xlfn.IFS(Z$13="",0,Z$13 &lt; EDATE($G$13, ('Option-specific inputs'!$G$65 - 1) * 12), 0,TRUE,'Option-specific inputs'!$G$67 * (('Option-specific inputs'!$G$68 * SUM('Option-specific inputs'!$G$69:$G$70)) + ((1 - 'Option-specific inputs'!$G$68) * 'Option-specific inputs'!$G$69))*Z$22)</f>
        <v>0</v>
      </c>
      <c r="AA50" s="43" cm="1">
        <f t="array" ref="AA50">_xlfn.IFS(AA$13="",0,AA$13 &lt; EDATE($G$13, ('Option-specific inputs'!$G$65 - 1) * 12), 0,TRUE,'Option-specific inputs'!$G$67 * (('Option-specific inputs'!$G$68 * SUM('Option-specific inputs'!$G$69:$G$70)) + ((1 - 'Option-specific inputs'!$G$68) * 'Option-specific inputs'!$G$69))*AA$22)</f>
        <v>0</v>
      </c>
      <c r="AB50" s="43" cm="1">
        <f t="array" ref="AB50">_xlfn.IFS(AB$13="",0,AB$13 &lt; EDATE($G$13, ('Option-specific inputs'!$G$65 - 1) * 12), 0,TRUE,'Option-specific inputs'!$G$67 * (('Option-specific inputs'!$G$68 * SUM('Option-specific inputs'!$G$69:$G$70)) + ((1 - 'Option-specific inputs'!$G$68) * 'Option-specific inputs'!$G$69))*AB$22)</f>
        <v>0</v>
      </c>
      <c r="AC50" s="43" cm="1">
        <f t="array" ref="AC50">_xlfn.IFS(AC$13="",0,AC$13 &lt; EDATE($G$13, ('Option-specific inputs'!$G$65 - 1) * 12), 0,TRUE,'Option-specific inputs'!$G$67 * (('Option-specific inputs'!$G$68 * SUM('Option-specific inputs'!$G$69:$G$70)) + ((1 - 'Option-specific inputs'!$G$68) * 'Option-specific inputs'!$G$69))*AC$22)</f>
        <v>0</v>
      </c>
      <c r="AD50" s="43" cm="1">
        <f t="array" ref="AD50">_xlfn.IFS(AD$13="",0,AD$13 &lt; EDATE($G$13, ('Option-specific inputs'!$G$65 - 1) * 12), 0,TRUE,'Option-specific inputs'!$G$67 * (('Option-specific inputs'!$G$68 * SUM('Option-specific inputs'!$G$69:$G$70)) + ((1 - 'Option-specific inputs'!$G$68) * 'Option-specific inputs'!$G$69))*AD$22)</f>
        <v>0</v>
      </c>
      <c r="AE50" s="43" cm="1">
        <f t="array" ref="AE50">_xlfn.IFS(AE$13="",0,AE$13 &lt; EDATE($G$13, ('Option-specific inputs'!$G$65 - 1) * 12), 0,TRUE,'Option-specific inputs'!$G$67 * (('Option-specific inputs'!$G$68 * SUM('Option-specific inputs'!$G$69:$G$70)) + ((1 - 'Option-specific inputs'!$G$68) * 'Option-specific inputs'!$G$69))*AE$22)</f>
        <v>0</v>
      </c>
      <c r="AF50" s="43" cm="1">
        <f t="array" ref="AF50">_xlfn.IFS(AF$13="",0,AF$13 &lt; EDATE($G$13, ('Option-specific inputs'!$G$65 - 1) * 12), 0,TRUE,'Option-specific inputs'!$G$67 * (('Option-specific inputs'!$G$68 * SUM('Option-specific inputs'!$G$69:$G$70)) + ((1 - 'Option-specific inputs'!$G$68) * 'Option-specific inputs'!$G$69))*AF$22)</f>
        <v>0</v>
      </c>
      <c r="AG50" s="43" cm="1">
        <f t="array" ref="AG50">_xlfn.IFS(AG$13="",0,AG$13 &lt; EDATE($G$13, ('Option-specific inputs'!$G$65 - 1) * 12), 0,TRUE,'Option-specific inputs'!$G$67 * (('Option-specific inputs'!$G$68 * SUM('Option-specific inputs'!$G$69:$G$70)) + ((1 - 'Option-specific inputs'!$G$68) * 'Option-specific inputs'!$G$69))*AG$22)</f>
        <v>0</v>
      </c>
      <c r="AH50" s="43" cm="1">
        <f t="array" ref="AH50">_xlfn.IFS(AH$13="",0,AH$13 &lt; EDATE($G$13, ('Option-specific inputs'!$G$65 - 1) * 12), 0,TRUE,'Option-specific inputs'!$G$67 * (('Option-specific inputs'!$G$68 * SUM('Option-specific inputs'!$G$69:$G$70)) + ((1 - 'Option-specific inputs'!$G$68) * 'Option-specific inputs'!$G$69))*AH$22)</f>
        <v>0</v>
      </c>
      <c r="AI50" s="43" cm="1">
        <f t="array" ref="AI50">_xlfn.IFS(AI$13="",0,AI$13 &lt; EDATE($G$13, ('Option-specific inputs'!$G$65 - 1) * 12), 0,TRUE,'Option-specific inputs'!$G$67 * (('Option-specific inputs'!$G$68 * SUM('Option-specific inputs'!$G$69:$G$70)) + ((1 - 'Option-specific inputs'!$G$68) * 'Option-specific inputs'!$G$69))*AI$22)</f>
        <v>0</v>
      </c>
      <c r="AJ50" s="43" cm="1">
        <f t="array" ref="AJ50">_xlfn.IFS(AJ$13="",0,AJ$13 &lt; EDATE($G$13, ('Option-specific inputs'!$G$65 - 1) * 12), 0,TRUE,'Option-specific inputs'!$G$67 * (('Option-specific inputs'!$G$68 * SUM('Option-specific inputs'!$G$69:$G$70)) + ((1 - 'Option-specific inputs'!$G$68) * 'Option-specific inputs'!$G$69))*AJ$22)</f>
        <v>0</v>
      </c>
      <c r="AK50" s="43" cm="1">
        <f t="array" ref="AK50">_xlfn.IFS(AK$13="",0,AK$13 &lt; EDATE($G$13, ('Option-specific inputs'!$G$65 - 1) * 12), 0,TRUE,'Option-specific inputs'!$G$67 * (('Option-specific inputs'!$G$68 * SUM('Option-specific inputs'!$G$69:$G$70)) + ((1 - 'Option-specific inputs'!$G$68) * 'Option-specific inputs'!$G$69))*AK$22)</f>
        <v>0</v>
      </c>
      <c r="AL50" s="43" cm="1">
        <f t="array" ref="AL50">_xlfn.IFS(AL$13="",0,AL$13 &lt; EDATE($G$13, ('Option-specific inputs'!$G$65 - 1) * 12), 0,TRUE,'Option-specific inputs'!$G$67 * (('Option-specific inputs'!$G$68 * SUM('Option-specific inputs'!$G$69:$G$70)) + ((1 - 'Option-specific inputs'!$G$68) * 'Option-specific inputs'!$G$69))*AL$22)</f>
        <v>0</v>
      </c>
      <c r="AM50" s="43" cm="1">
        <f t="array" ref="AM50">_xlfn.IFS(AM$13="",0,AM$13 &lt; EDATE($G$13, ('Option-specific inputs'!$G$65 - 1) * 12), 0,TRUE,'Option-specific inputs'!$G$67 * (('Option-specific inputs'!$G$68 * SUM('Option-specific inputs'!$G$69:$G$70)) + ((1 - 'Option-specific inputs'!$G$68) * 'Option-specific inputs'!$G$69))*AM$22)</f>
        <v>0</v>
      </c>
      <c r="AN50" s="43" cm="1">
        <f t="array" ref="AN50">_xlfn.IFS(AN$13="",0,AN$13 &lt; EDATE($G$13, ('Option-specific inputs'!$G$65 - 1) * 12), 0,TRUE,'Option-specific inputs'!$G$67 * (('Option-specific inputs'!$G$68 * SUM('Option-specific inputs'!$G$69:$G$70)) + ((1 - 'Option-specific inputs'!$G$68) * 'Option-specific inputs'!$G$69))*AN$22)</f>
        <v>0</v>
      </c>
      <c r="AO50" s="43" cm="1">
        <f t="array" ref="AO50">_xlfn.IFS(AO$13="",0,AO$13 &lt; EDATE($G$13, ('Option-specific inputs'!$G$65 - 1) * 12), 0,TRUE,'Option-specific inputs'!$G$67 * (('Option-specific inputs'!$G$68 * SUM('Option-specific inputs'!$G$69:$G$70)) + ((1 - 'Option-specific inputs'!$G$68) * 'Option-specific inputs'!$G$69))*AO$22)</f>
        <v>0</v>
      </c>
      <c r="AP50" s="43" cm="1">
        <f t="array" ref="AP50">_xlfn.IFS(AP$13="",0,AP$13 &lt; EDATE($G$13, ('Option-specific inputs'!$G$65 - 1) * 12), 0,TRUE,'Option-specific inputs'!$G$67 * (('Option-specific inputs'!$G$68 * SUM('Option-specific inputs'!$G$69:$G$70)) + ((1 - 'Option-specific inputs'!$G$68) * 'Option-specific inputs'!$G$69))*AP$22)</f>
        <v>0</v>
      </c>
      <c r="AQ50" s="43" cm="1">
        <f t="array" ref="AQ50">_xlfn.IFS(AQ$13="",0,AQ$13 &lt; EDATE($G$13, ('Option-specific inputs'!$G$65 - 1) * 12), 0,TRUE,'Option-specific inputs'!$G$67 * (('Option-specific inputs'!$G$68 * SUM('Option-specific inputs'!$G$69:$G$70)) + ((1 - 'Option-specific inputs'!$G$68) * 'Option-specific inputs'!$G$69))*AQ$22)</f>
        <v>0</v>
      </c>
      <c r="AR50" s="43" cm="1">
        <f t="array" ref="AR50">_xlfn.IFS(AR$13="",0,AR$13 &lt; EDATE($G$13, ('Option-specific inputs'!$G$65 - 1) * 12), 0,TRUE,'Option-specific inputs'!$G$67 * (('Option-specific inputs'!$G$68 * SUM('Option-specific inputs'!$G$69:$G$70)) + ((1 - 'Option-specific inputs'!$G$68) * 'Option-specific inputs'!$G$69))*AR$22)</f>
        <v>0</v>
      </c>
      <c r="AS50" s="43" cm="1">
        <f t="array" ref="AS50">_xlfn.IFS(AS$13="",0,AS$13 &lt; EDATE($G$13, ('Option-specific inputs'!$G$65 - 1) * 12), 0,TRUE,'Option-specific inputs'!$G$67 * (('Option-specific inputs'!$G$68 * SUM('Option-specific inputs'!$G$69:$G$70)) + ((1 - 'Option-specific inputs'!$G$68) * 'Option-specific inputs'!$G$69))*AS$22)</f>
        <v>0</v>
      </c>
      <c r="AT50" s="43" cm="1">
        <f t="array" ref="AT50">_xlfn.IFS(AT$13="",0,AT$13 &lt; EDATE($G$13, ('Option-specific inputs'!$G$65 - 1) * 12), 0,TRUE,'Option-specific inputs'!$G$67 * (('Option-specific inputs'!$G$68 * SUM('Option-specific inputs'!$G$69:$G$70)) + ((1 - 'Option-specific inputs'!$G$68) * 'Option-specific inputs'!$G$69))*AT$22)</f>
        <v>0</v>
      </c>
      <c r="AU50" s="43" cm="1">
        <f t="array" ref="AU50">_xlfn.IFS(AU$13="",0,AU$13 &lt; EDATE($G$13, ('Option-specific inputs'!$G$65 - 1) * 12), 0,TRUE,'Option-specific inputs'!$G$67 * (('Option-specific inputs'!$G$68 * SUM('Option-specific inputs'!$G$69:$G$70)) + ((1 - 'Option-specific inputs'!$G$68) * 'Option-specific inputs'!$G$69))*AU$22)</f>
        <v>0</v>
      </c>
      <c r="AV50" s="43" cm="1">
        <f t="array" ref="AV50">_xlfn.IFS(AV$13="",0,AV$13 &lt; EDATE($G$13, ('Option-specific inputs'!$G$65 - 1) * 12), 0,TRUE,'Option-specific inputs'!$G$67 * (('Option-specific inputs'!$G$68 * SUM('Option-specific inputs'!$G$69:$G$70)) + ((1 - 'Option-specific inputs'!$G$68) * 'Option-specific inputs'!$G$69))*AV$22)</f>
        <v>0</v>
      </c>
      <c r="AW50" s="43" cm="1">
        <f t="array" ref="AW50">_xlfn.IFS(AW$13="",0,AW$13 &lt; EDATE($G$13, ('Option-specific inputs'!$G$65 - 1) * 12), 0,TRUE,'Option-specific inputs'!$G$67 * (('Option-specific inputs'!$G$68 * SUM('Option-specific inputs'!$G$69:$G$70)) + ((1 - 'Option-specific inputs'!$G$68) * 'Option-specific inputs'!$G$69))*AW$22)</f>
        <v>0</v>
      </c>
      <c r="AX50" s="43" cm="1">
        <f t="array" ref="AX50">_xlfn.IFS(AX$13="",0,AX$13 &lt; EDATE($G$13, ('Option-specific inputs'!$G$65 - 1) * 12), 0,TRUE,'Option-specific inputs'!$G$67 * (('Option-specific inputs'!$G$68 * SUM('Option-specific inputs'!$G$69:$G$70)) + ((1 - 'Option-specific inputs'!$G$68) * 'Option-specific inputs'!$G$69))*AX$22)</f>
        <v>0</v>
      </c>
      <c r="AY50" s="43" cm="1">
        <f t="array" ref="AY50">_xlfn.IFS(AY$13="",0,AY$13 &lt; EDATE($G$13, ('Option-specific inputs'!$G$65 - 1) * 12), 0,TRUE,'Option-specific inputs'!$G$67 * (('Option-specific inputs'!$G$68 * SUM('Option-specific inputs'!$G$69:$G$70)) + ((1 - 'Option-specific inputs'!$G$68) * 'Option-specific inputs'!$G$69))*AY$22)</f>
        <v>0</v>
      </c>
      <c r="AZ50" s="43" cm="1">
        <f t="array" ref="AZ50">_xlfn.IFS(AZ$13="",0,AZ$13 &lt; EDATE($G$13, ('Option-specific inputs'!$G$65 - 1) * 12), 0,TRUE,'Option-specific inputs'!$G$67 * (('Option-specific inputs'!$G$68 * SUM('Option-specific inputs'!$G$69:$G$70)) + ((1 - 'Option-specific inputs'!$G$68) * 'Option-specific inputs'!$G$69))*AZ$22)</f>
        <v>0</v>
      </c>
      <c r="BA50" s="43" cm="1">
        <f t="array" ref="BA50">_xlfn.IFS(BA$13="",0,BA$13 &lt; EDATE($G$13, ('Option-specific inputs'!$G$65 - 1) * 12), 0,TRUE,'Option-specific inputs'!$G$67 * (('Option-specific inputs'!$G$68 * SUM('Option-specific inputs'!$G$69:$G$70)) + ((1 - 'Option-specific inputs'!$G$68) * 'Option-specific inputs'!$G$69))*BA$22)</f>
        <v>0</v>
      </c>
      <c r="BB50" s="43" cm="1">
        <f t="array" ref="BB50">_xlfn.IFS(BB$13="",0,BB$13 &lt; EDATE($G$13, ('Option-specific inputs'!$G$65 - 1) * 12), 0,TRUE,'Option-specific inputs'!$G$67 * (('Option-specific inputs'!$G$68 * SUM('Option-specific inputs'!$G$69:$G$70)) + ((1 - 'Option-specific inputs'!$G$68) * 'Option-specific inputs'!$G$69))*BB$22)</f>
        <v>0</v>
      </c>
      <c r="BC50" s="43" cm="1">
        <f t="array" ref="BC50">_xlfn.IFS(BC$13="",0,BC$13 &lt; EDATE($G$13, ('Option-specific inputs'!$G$65 - 1) * 12), 0,TRUE,'Option-specific inputs'!$G$67 * (('Option-specific inputs'!$G$68 * SUM('Option-specific inputs'!$G$69:$G$70)) + ((1 - 'Option-specific inputs'!$G$68) * 'Option-specific inputs'!$G$69))*BC$22)</f>
        <v>0</v>
      </c>
      <c r="BD50" s="43" cm="1">
        <f t="array" ref="BD50">_xlfn.IFS(BD$13="",0,BD$13 &lt; EDATE($G$13, ('Option-specific inputs'!$G$65 - 1) * 12), 0,TRUE,'Option-specific inputs'!$G$67 * (('Option-specific inputs'!$G$68 * SUM('Option-specific inputs'!$G$69:$G$70)) + ((1 - 'Option-specific inputs'!$G$68) * 'Option-specific inputs'!$G$69))*BD$22)</f>
        <v>0</v>
      </c>
      <c r="BE50" s="43" cm="1">
        <f t="array" ref="BE50">_xlfn.IFS(BE$13="",0,BE$13 &lt; EDATE($G$13, ('Option-specific inputs'!$G$65 - 1) * 12), 0,TRUE,'Option-specific inputs'!$G$67 * (('Option-specific inputs'!$G$68 * SUM('Option-specific inputs'!$G$69:$G$70)) + ((1 - 'Option-specific inputs'!$G$68) * 'Option-specific inputs'!$G$69))*BE$22)</f>
        <v>0</v>
      </c>
      <c r="BF50" s="43" cm="1">
        <f t="array" ref="BF50">_xlfn.IFS(BF$13="",0,BF$13 &lt; EDATE($G$13, ('Option-specific inputs'!$G$65 - 1) * 12), 0,TRUE,'Option-specific inputs'!$G$67 * (('Option-specific inputs'!$G$68 * SUM('Option-specific inputs'!$G$69:$G$70)) + ((1 - 'Option-specific inputs'!$G$68) * 'Option-specific inputs'!$G$69))*BF$22)</f>
        <v>0</v>
      </c>
      <c r="BG50" s="43" cm="1">
        <f t="array" ref="BG50">_xlfn.IFS(BG$13="",0,BG$13 &lt; EDATE($G$13, ('Option-specific inputs'!$G$65 - 1) * 12), 0,TRUE,'Option-specific inputs'!$G$67 * (('Option-specific inputs'!$G$68 * SUM('Option-specific inputs'!$G$69:$G$70)) + ((1 - 'Option-specific inputs'!$G$68) * 'Option-specific inputs'!$G$69))*BG$22)</f>
        <v>0</v>
      </c>
      <c r="BH50" s="43" cm="1">
        <f t="array" ref="BH50">_xlfn.IFS(BH$13="",0,BH$13 &lt; EDATE($G$13, ('Option-specific inputs'!$G$65 - 1) * 12), 0,TRUE,'Option-specific inputs'!$G$67 * (('Option-specific inputs'!$G$68 * SUM('Option-specific inputs'!$G$69:$G$70)) + ((1 - 'Option-specific inputs'!$G$68) * 'Option-specific inputs'!$G$69))*BH$22)</f>
        <v>0</v>
      </c>
      <c r="BI50" s="43" cm="1">
        <f t="array" ref="BI50">_xlfn.IFS(BI$13="",0,BI$13 &lt; EDATE($G$13, ('Option-specific inputs'!$G$65 - 1) * 12), 0,TRUE,'Option-specific inputs'!$G$67 * (('Option-specific inputs'!$G$68 * SUM('Option-specific inputs'!$G$69:$G$70)) + ((1 - 'Option-specific inputs'!$G$68) * 'Option-specific inputs'!$G$69))*BI$22)</f>
        <v>0</v>
      </c>
      <c r="BJ50" s="43" cm="1">
        <f t="array" ref="BJ50">_xlfn.IFS(BJ$13="",0,BJ$13 &lt; EDATE($G$13, ('Option-specific inputs'!$G$65 - 1) * 12), 0,TRUE,'Option-specific inputs'!$G$67 * (('Option-specific inputs'!$G$68 * SUM('Option-specific inputs'!$G$69:$G$70)) + ((1 - 'Option-specific inputs'!$G$68) * 'Option-specific inputs'!$G$69))*BJ$22)</f>
        <v>0</v>
      </c>
      <c r="BK50" s="43" cm="1">
        <f t="array" ref="BK50">_xlfn.IFS(BK$13="",0,BK$13 &lt; EDATE($G$13, ('Option-specific inputs'!$G$65 - 1) * 12), 0,TRUE,'Option-specific inputs'!$G$67 * (('Option-specific inputs'!$G$68 * SUM('Option-specific inputs'!$G$69:$G$70)) + ((1 - 'Option-specific inputs'!$G$68) * 'Option-specific inputs'!$G$69))*BK$22)</f>
        <v>0</v>
      </c>
      <c r="BL50" s="43" cm="1">
        <f t="array" ref="BL50">_xlfn.IFS(BL$13="",0,BL$13 &lt; EDATE($G$13, ('Option-specific inputs'!$G$65 - 1) * 12), 0,TRUE,'Option-specific inputs'!$G$67 * (('Option-specific inputs'!$G$68 * SUM('Option-specific inputs'!$G$69:$G$70)) + ((1 - 'Option-specific inputs'!$G$68) * 'Option-specific inputs'!$G$69))*BL$22)</f>
        <v>0</v>
      </c>
      <c r="BM50" s="43" cm="1">
        <f t="array" ref="BM50">_xlfn.IFS(BM$13="",0,BM$13 &lt; EDATE($G$13, ('Option-specific inputs'!$G$65 - 1) * 12), 0,TRUE,'Option-specific inputs'!$G$67 * (('Option-specific inputs'!$G$68 * SUM('Option-specific inputs'!$G$69:$G$70)) + ((1 - 'Option-specific inputs'!$G$68) * 'Option-specific inputs'!$G$69))*BM$22)</f>
        <v>0</v>
      </c>
      <c r="BN50" s="43" cm="1">
        <f t="array" ref="BN50">_xlfn.IFS(BN$13="",0,BN$13 &lt; EDATE($G$13, ('Option-specific inputs'!$G$65 - 1) * 12), 0,TRUE,'Option-specific inputs'!$G$67 * (('Option-specific inputs'!$G$68 * SUM('Option-specific inputs'!$G$69:$G$70)) + ((1 - 'Option-specific inputs'!$G$68) * 'Option-specific inputs'!$G$69))*BN$22)</f>
        <v>0</v>
      </c>
      <c r="BO50" s="43" cm="1">
        <f t="array" ref="BO50">_xlfn.IFS(BO$13="",0,BO$13 &lt; EDATE($G$13, ('Option-specific inputs'!$G$65 - 1) * 12), 0,TRUE,'Option-specific inputs'!$G$67 * (('Option-specific inputs'!$G$68 * SUM('Option-specific inputs'!$G$69:$G$70)) + ((1 - 'Option-specific inputs'!$G$68) * 'Option-specific inputs'!$G$69))*BO$22)</f>
        <v>0</v>
      </c>
      <c r="BP50" s="43" cm="1">
        <f t="array" ref="BP50">_xlfn.IFS(BP$13="",0,BP$13 &lt; EDATE($G$13, ('Option-specific inputs'!$G$65 - 1) * 12), 0,TRUE,'Option-specific inputs'!$G$67 * (('Option-specific inputs'!$G$68 * SUM('Option-specific inputs'!$G$69:$G$70)) + ((1 - 'Option-specific inputs'!$G$68) * 'Option-specific inputs'!$G$69))*BP$22)</f>
        <v>0</v>
      </c>
      <c r="BQ50" s="43" cm="1">
        <f t="array" ref="BQ50">_xlfn.IFS(BQ$13="",0,BQ$13 &lt; EDATE($G$13, ('Option-specific inputs'!$G$65 - 1) * 12), 0,TRUE,'Option-specific inputs'!$G$67 * (('Option-specific inputs'!$G$68 * SUM('Option-specific inputs'!$G$69:$G$70)) + ((1 - 'Option-specific inputs'!$G$68) * 'Option-specific inputs'!$G$69))*BQ$22)</f>
        <v>0</v>
      </c>
      <c r="BR50" s="43" cm="1">
        <f t="array" ref="BR50">_xlfn.IFS(BR$13="",0,BR$13 &lt; EDATE($G$13, ('Option-specific inputs'!$G$65 - 1) * 12), 0,TRUE,'Option-specific inputs'!$G$67 * (('Option-specific inputs'!$G$68 * SUM('Option-specific inputs'!$G$69:$G$70)) + ((1 - 'Option-specific inputs'!$G$68) * 'Option-specific inputs'!$G$69))*BR$22)</f>
        <v>0</v>
      </c>
      <c r="BS50" s="43" cm="1">
        <f t="array" ref="BS50">_xlfn.IFS(BS$13="",0,BS$13 &lt; EDATE($G$13, ('Option-specific inputs'!$G$65 - 1) * 12), 0,TRUE,'Option-specific inputs'!$G$67 * (('Option-specific inputs'!$G$68 * SUM('Option-specific inputs'!$G$69:$G$70)) + ((1 - 'Option-specific inputs'!$G$68) * 'Option-specific inputs'!$G$69))*BS$22)</f>
        <v>0</v>
      </c>
      <c r="BT50" s="43" cm="1">
        <f t="array" ref="BT50">_xlfn.IFS(BT$13="",0,BT$13 &lt; EDATE($G$13, ('Option-specific inputs'!$G$65 - 1) * 12), 0,TRUE,'Option-specific inputs'!$G$67 * (('Option-specific inputs'!$G$68 * SUM('Option-specific inputs'!$G$69:$G$70)) + ((1 - 'Option-specific inputs'!$G$68) * 'Option-specific inputs'!$G$69))*BT$22)</f>
        <v>0</v>
      </c>
      <c r="BU50" s="43" cm="1">
        <f t="array" ref="BU50">_xlfn.IFS(BU$13="",0,BU$13 &lt; EDATE($G$13, ('Option-specific inputs'!$G$65 - 1) * 12), 0,TRUE,'Option-specific inputs'!$G$67 * (('Option-specific inputs'!$G$68 * SUM('Option-specific inputs'!$G$69:$G$70)) + ((1 - 'Option-specific inputs'!$G$68) * 'Option-specific inputs'!$G$69))*BU$22)</f>
        <v>0</v>
      </c>
      <c r="BV50" s="43" cm="1">
        <f t="array" ref="BV50">_xlfn.IFS(BV$13="",0,BV$13 &lt; EDATE($G$13, ('Option-specific inputs'!$G$65 - 1) * 12), 0,TRUE,'Option-specific inputs'!$G$67 * (('Option-specific inputs'!$G$68 * SUM('Option-specific inputs'!$G$69:$G$70)) + ((1 - 'Option-specific inputs'!$G$68) * 'Option-specific inputs'!$G$69))*BV$22)</f>
        <v>0</v>
      </c>
      <c r="BW50" s="43" cm="1">
        <f t="array" ref="BW50">_xlfn.IFS(BW$13="",0,BW$13 &lt; EDATE($G$13, ('Option-specific inputs'!$G$65 - 1) * 12), 0,TRUE,'Option-specific inputs'!$G$67 * (('Option-specific inputs'!$G$68 * SUM('Option-specific inputs'!$G$69:$G$70)) + ((1 - 'Option-specific inputs'!$G$68) * 'Option-specific inputs'!$G$69))*BW$22)</f>
        <v>0</v>
      </c>
      <c r="BX50" s="43" cm="1">
        <f t="array" ref="BX50">_xlfn.IFS(BX$13="",0,BX$13 &lt; EDATE($G$13, ('Option-specific inputs'!$G$65 - 1) * 12), 0,TRUE,'Option-specific inputs'!$G$67 * (('Option-specific inputs'!$G$68 * SUM('Option-specific inputs'!$G$69:$G$70)) + ((1 - 'Option-specific inputs'!$G$68) * 'Option-specific inputs'!$G$69))*BX$22)</f>
        <v>0</v>
      </c>
      <c r="BY50" s="43" cm="1">
        <f t="array" ref="BY50">_xlfn.IFS(BY$13="",0,BY$13 &lt; EDATE($G$13, ('Option-specific inputs'!$G$65 - 1) * 12), 0,TRUE,'Option-specific inputs'!$G$67 * (('Option-specific inputs'!$G$68 * SUM('Option-specific inputs'!$G$69:$G$70)) + ((1 - 'Option-specific inputs'!$G$68) * 'Option-specific inputs'!$G$69))*BY$22)</f>
        <v>0</v>
      </c>
      <c r="BZ50" s="43" cm="1">
        <f t="array" ref="BZ50">_xlfn.IFS(BZ$13="",0,BZ$13 &lt; EDATE($G$13, ('Option-specific inputs'!$G$65 - 1) * 12), 0,TRUE,'Option-specific inputs'!$G$67 * (('Option-specific inputs'!$G$68 * SUM('Option-specific inputs'!$G$69:$G$70)) + ((1 - 'Option-specific inputs'!$G$68) * 'Option-specific inputs'!$G$69))*BZ$22)</f>
        <v>0</v>
      </c>
      <c r="CA50" s="43" cm="1">
        <f t="array" ref="CA50">_xlfn.IFS(CA$13="",0,CA$13 &lt; EDATE($G$13, ('Option-specific inputs'!$G$65 - 1) * 12), 0,TRUE,'Option-specific inputs'!$G$67 * (('Option-specific inputs'!$G$68 * SUM('Option-specific inputs'!$G$69:$G$70)) + ((1 - 'Option-specific inputs'!$G$68) * 'Option-specific inputs'!$G$69))*CA$22)</f>
        <v>0</v>
      </c>
      <c r="CB50" s="43" cm="1">
        <f t="array" ref="CB50">_xlfn.IFS(CB$13="",0,CB$13 &lt; EDATE($G$13, ('Option-specific inputs'!$G$65 - 1) * 12), 0,TRUE,'Option-specific inputs'!$G$67 * (('Option-specific inputs'!$G$68 * SUM('Option-specific inputs'!$G$69:$G$70)) + ((1 - 'Option-specific inputs'!$G$68) * 'Option-specific inputs'!$G$69))*CB$22)</f>
        <v>0</v>
      </c>
      <c r="CC50" s="43" cm="1">
        <f t="array" ref="CC50">_xlfn.IFS(CC$13="",0,CC$13 &lt; EDATE($G$13, ('Option-specific inputs'!$G$65 - 1) * 12), 0,TRUE,'Option-specific inputs'!$G$67 * (('Option-specific inputs'!$G$68 * SUM('Option-specific inputs'!$G$69:$G$70)) + ((1 - 'Option-specific inputs'!$G$68) * 'Option-specific inputs'!$G$69))*CC$22)</f>
        <v>0</v>
      </c>
      <c r="CD50" s="43" cm="1">
        <f t="array" ref="CD50">_xlfn.IFS(CD$13="",0,CD$13 &lt; EDATE($G$13, ('Option-specific inputs'!$G$65 - 1) * 12), 0,TRUE,'Option-specific inputs'!$G$67 * (('Option-specific inputs'!$G$68 * SUM('Option-specific inputs'!$G$69:$G$70)) + ((1 - 'Option-specific inputs'!$G$68) * 'Option-specific inputs'!$G$69))*CD$22)</f>
        <v>0</v>
      </c>
      <c r="CE50" s="43" cm="1">
        <f t="array" ref="CE50">_xlfn.IFS(CE$13="",0,CE$13 &lt; EDATE($G$13, ('Option-specific inputs'!$G$65 - 1) * 12), 0,TRUE,'Option-specific inputs'!$G$67 * (('Option-specific inputs'!$G$68 * SUM('Option-specific inputs'!$G$69:$G$70)) + ((1 - 'Option-specific inputs'!$G$68) * 'Option-specific inputs'!$G$69))*CE$22)</f>
        <v>0</v>
      </c>
      <c r="CF50" s="43" cm="1">
        <f t="array" ref="CF50">_xlfn.IFS(CF$13="",0,CF$13 &lt; EDATE($G$13, ('Option-specific inputs'!$G$65 - 1) * 12), 0,TRUE,'Option-specific inputs'!$G$67 * (('Option-specific inputs'!$G$68 * SUM('Option-specific inputs'!$G$69:$G$70)) + ((1 - 'Option-specific inputs'!$G$68) * 'Option-specific inputs'!$G$69))*CF$22)</f>
        <v>0</v>
      </c>
      <c r="CG50" s="43" cm="1">
        <f t="array" ref="CG50">_xlfn.IFS(CG$13="",0,CG$13 &lt; EDATE($G$13, ('Option-specific inputs'!$G$65 - 1) * 12), 0,TRUE,'Option-specific inputs'!$G$67 * (('Option-specific inputs'!$G$68 * SUM('Option-specific inputs'!$G$69:$G$70)) + ((1 - 'Option-specific inputs'!$G$68) * 'Option-specific inputs'!$G$69))*CG$22)</f>
        <v>0</v>
      </c>
      <c r="CH50" s="43" cm="1">
        <f t="array" ref="CH50">_xlfn.IFS(CH$13="",0,CH$13 &lt; EDATE($G$13, ('Option-specific inputs'!$G$65 - 1) * 12), 0,TRUE,'Option-specific inputs'!$G$67 * (('Option-specific inputs'!$G$68 * SUM('Option-specific inputs'!$G$69:$G$70)) + ((1 - 'Option-specific inputs'!$G$68) * 'Option-specific inputs'!$G$69))*CH$22)</f>
        <v>0</v>
      </c>
      <c r="CI50" s="43" cm="1">
        <f t="array" ref="CI50">_xlfn.IFS(CI$13="",0,CI$13 &lt; EDATE($G$13, ('Option-specific inputs'!$G$65 - 1) * 12), 0,TRUE,'Option-specific inputs'!$G$67 * (('Option-specific inputs'!$G$68 * SUM('Option-specific inputs'!$G$69:$G$70)) + ((1 - 'Option-specific inputs'!$G$68) * 'Option-specific inputs'!$G$69))*CI$22)</f>
        <v>0</v>
      </c>
      <c r="CJ50" s="43" cm="1">
        <f t="array" ref="CJ50">_xlfn.IFS(CJ$13="",0,CJ$13 &lt; EDATE($G$13, ('Option-specific inputs'!$G$65 - 1) * 12), 0,TRUE,'Option-specific inputs'!$G$67 * (('Option-specific inputs'!$G$68 * SUM('Option-specific inputs'!$G$69:$G$70)) + ((1 - 'Option-specific inputs'!$G$68) * 'Option-specific inputs'!$G$69))*CJ$22)</f>
        <v>0</v>
      </c>
      <c r="CK50" s="43" cm="1">
        <f t="array" ref="CK50">_xlfn.IFS(CK$13="",0,CK$13 &lt; EDATE($G$13, ('Option-specific inputs'!$G$65 - 1) * 12), 0,TRUE,'Option-specific inputs'!$G$67 * (('Option-specific inputs'!$G$68 * SUM('Option-specific inputs'!$G$69:$G$70)) + ((1 - 'Option-specific inputs'!$G$68) * 'Option-specific inputs'!$G$69))*CK$22)</f>
        <v>0</v>
      </c>
      <c r="CL50" s="43" cm="1">
        <f t="array" ref="CL50">_xlfn.IFS(CL$13="",0,CL$13 &lt; EDATE($G$13, ('Option-specific inputs'!$G$65 - 1) * 12), 0,TRUE,'Option-specific inputs'!$G$67 * (('Option-specific inputs'!$G$68 * SUM('Option-specific inputs'!$G$69:$G$70)) + ((1 - 'Option-specific inputs'!$G$68) * 'Option-specific inputs'!$G$69))*CL$22)</f>
        <v>0</v>
      </c>
      <c r="CM50" s="43" cm="1">
        <f t="array" ref="CM50">_xlfn.IFS(CM$13="",0,CM$13 &lt; EDATE($G$13, ('Option-specific inputs'!$G$65 - 1) * 12), 0,TRUE,'Option-specific inputs'!$G$67 * (('Option-specific inputs'!$G$68 * SUM('Option-specific inputs'!$G$69:$G$70)) + ((1 - 'Option-specific inputs'!$G$68) * 'Option-specific inputs'!$G$69))*CM$22)</f>
        <v>0</v>
      </c>
      <c r="CN50" s="43" cm="1">
        <f t="array" ref="CN50">_xlfn.IFS(CN$13="",0,CN$13 &lt; EDATE($G$13, ('Option-specific inputs'!$G$65 - 1) * 12), 0,TRUE,'Option-specific inputs'!$G$67 * (('Option-specific inputs'!$G$68 * SUM('Option-specific inputs'!$G$69:$G$70)) + ((1 - 'Option-specific inputs'!$G$68) * 'Option-specific inputs'!$G$69))*CN$22)</f>
        <v>0</v>
      </c>
      <c r="CO50" s="43" cm="1">
        <f t="array" ref="CO50">_xlfn.IFS(CO$13="",0,CO$13 &lt; EDATE($G$13, ('Option-specific inputs'!$G$65 - 1) * 12), 0,TRUE,'Option-specific inputs'!$G$67 * (('Option-specific inputs'!$G$68 * SUM('Option-specific inputs'!$G$69:$G$70)) + ((1 - 'Option-specific inputs'!$G$68) * 'Option-specific inputs'!$G$69))*CO$22)</f>
        <v>0</v>
      </c>
      <c r="CP50" s="43" cm="1">
        <f t="array" ref="CP50">_xlfn.IFS(CP$13="",0,CP$13 &lt; EDATE($G$13, ('Option-specific inputs'!$G$65 - 1) * 12), 0,TRUE,'Option-specific inputs'!$G$67 * (('Option-specific inputs'!$G$68 * SUM('Option-specific inputs'!$G$69:$G$70)) + ((1 - 'Option-specific inputs'!$G$68) * 'Option-specific inputs'!$G$69))*CP$22)</f>
        <v>0</v>
      </c>
      <c r="CQ50" s="43" cm="1">
        <f t="array" ref="CQ50">_xlfn.IFS(CQ$13="",0,CQ$13 &lt; EDATE($G$13, ('Option-specific inputs'!$G$65 - 1) * 12), 0,TRUE,'Option-specific inputs'!$G$67 * (('Option-specific inputs'!$G$68 * SUM('Option-specific inputs'!$G$69:$G$70)) + ((1 - 'Option-specific inputs'!$G$68) * 'Option-specific inputs'!$G$69))*CQ$22)</f>
        <v>0</v>
      </c>
      <c r="CR50" s="43" cm="1">
        <f t="array" ref="CR50">_xlfn.IFS(CR$13="",0,CR$13 &lt; EDATE($G$13, ('Option-specific inputs'!$G$65 - 1) * 12), 0,TRUE,'Option-specific inputs'!$G$67 * (('Option-specific inputs'!$G$68 * SUM('Option-specific inputs'!$G$69:$G$70)) + ((1 - 'Option-specific inputs'!$G$68) * 'Option-specific inputs'!$G$69))*CR$22)</f>
        <v>0</v>
      </c>
      <c r="CS50" s="43" cm="1">
        <f t="array" ref="CS50">_xlfn.IFS(CS$13="",0,CS$13 &lt; EDATE($G$13, ('Option-specific inputs'!$G$65 - 1) * 12), 0,TRUE,'Option-specific inputs'!$G$67 * (('Option-specific inputs'!$G$68 * SUM('Option-specific inputs'!$G$69:$G$70)) + ((1 - 'Option-specific inputs'!$G$68) * 'Option-specific inputs'!$G$69))*CS$22)</f>
        <v>0</v>
      </c>
      <c r="CT50" s="43" cm="1">
        <f t="array" ref="CT50">_xlfn.IFS(CT$13="",0,CT$13 &lt; EDATE($G$13, ('Option-specific inputs'!$G$65 - 1) * 12), 0,TRUE,'Option-specific inputs'!$G$67 * (('Option-specific inputs'!$G$68 * SUM('Option-specific inputs'!$G$69:$G$70)) + ((1 - 'Option-specific inputs'!$G$68) * 'Option-specific inputs'!$G$69))*CT$22)</f>
        <v>0</v>
      </c>
      <c r="CU50" s="43" cm="1">
        <f t="array" ref="CU50">_xlfn.IFS(CU$13="",0,CU$13 &lt; EDATE($G$13, ('Option-specific inputs'!$G$65 - 1) * 12), 0,TRUE,'Option-specific inputs'!$G$67 * (('Option-specific inputs'!$G$68 * SUM('Option-specific inputs'!$G$69:$G$70)) + ((1 - 'Option-specific inputs'!$G$68) * 'Option-specific inputs'!$G$69))*CU$22)</f>
        <v>0</v>
      </c>
      <c r="CV50" s="43" cm="1">
        <f t="array" ref="CV50">_xlfn.IFS(CV$13="",0,CV$13 &lt; EDATE($G$13, ('Option-specific inputs'!$G$65 - 1) * 12), 0,TRUE,'Option-specific inputs'!$G$67 * (('Option-specific inputs'!$G$68 * SUM('Option-specific inputs'!$G$69:$G$70)) + ((1 - 'Option-specific inputs'!$G$68) * 'Option-specific inputs'!$G$69))*CV$22)</f>
        <v>0</v>
      </c>
      <c r="CW50" s="43" cm="1">
        <f t="array" ref="CW50">_xlfn.IFS(CW$13="",0,CW$13 &lt; EDATE($G$13, ('Option-specific inputs'!$G$65 - 1) * 12), 0,TRUE,'Option-specific inputs'!$G$67 * (('Option-specific inputs'!$G$68 * SUM('Option-specific inputs'!$G$69:$G$70)) + ((1 - 'Option-specific inputs'!$G$68) * 'Option-specific inputs'!$G$69))*CW$22)</f>
        <v>0</v>
      </c>
      <c r="CX50" s="43" cm="1">
        <f t="array" ref="CX50">_xlfn.IFS(CX$13="",0,CX$13 &lt; EDATE($G$13, ('Option-specific inputs'!$G$65 - 1) * 12), 0,TRUE,'Option-specific inputs'!$G$67 * (('Option-specific inputs'!$G$68 * SUM('Option-specific inputs'!$G$69:$G$70)) + ((1 - 'Option-specific inputs'!$G$68) * 'Option-specific inputs'!$G$69))*CX$22)</f>
        <v>0</v>
      </c>
      <c r="CY50" s="43" cm="1">
        <f t="array" ref="CY50">_xlfn.IFS(CY$13="",0,CY$13 &lt; EDATE($G$13, ('Option-specific inputs'!$G$65 - 1) * 12), 0,TRUE,'Option-specific inputs'!$G$67 * (('Option-specific inputs'!$G$68 * SUM('Option-specific inputs'!$G$69:$G$70)) + ((1 - 'Option-specific inputs'!$G$68) * 'Option-specific inputs'!$G$69))*CY$22)</f>
        <v>0</v>
      </c>
      <c r="CZ50" s="43" cm="1">
        <f t="array" ref="CZ50">_xlfn.IFS(CZ$13="",0,CZ$13 &lt; EDATE($G$13, ('Option-specific inputs'!$G$65 - 1) * 12), 0,TRUE,'Option-specific inputs'!$G$67 * (('Option-specific inputs'!$G$68 * SUM('Option-specific inputs'!$G$69:$G$70)) + ((1 - 'Option-specific inputs'!$G$68) * 'Option-specific inputs'!$G$69))*CZ$22)</f>
        <v>0</v>
      </c>
      <c r="DA50" s="43" cm="1">
        <f t="array" ref="DA50">_xlfn.IFS(DA$13="",0,DA$13 &lt; EDATE($G$13, ('Option-specific inputs'!$G$65 - 1) * 12), 0,TRUE,'Option-specific inputs'!$G$67 * (('Option-specific inputs'!$G$68 * SUM('Option-specific inputs'!$G$69:$G$70)) + ((1 - 'Option-specific inputs'!$G$68) * 'Option-specific inputs'!$G$69))*DA$22)</f>
        <v>0</v>
      </c>
      <c r="DB50" s="43" cm="1">
        <f t="array" ref="DB50">_xlfn.IFS(DB$13="",0,DB$13 &lt; EDATE($G$13, ('Option-specific inputs'!$G$65 - 1) * 12), 0,TRUE,'Option-specific inputs'!$G$67 * (('Option-specific inputs'!$G$68 * SUM('Option-specific inputs'!$G$69:$G$70)) + ((1 - 'Option-specific inputs'!$G$68) * 'Option-specific inputs'!$G$69))*DB$22)</f>
        <v>0</v>
      </c>
      <c r="DC50" s="36"/>
    </row>
    <row r="51" spans="1:107" ht="22.5" customHeight="1">
      <c r="A51" s="25"/>
      <c r="B51" s="163"/>
      <c r="C51" s="163" t="s">
        <v>135</v>
      </c>
      <c r="D51" s="32"/>
      <c r="E51" s="37"/>
      <c r="F51" s="32"/>
      <c r="G51" s="43" cm="1">
        <f t="array" ref="G51">_xlfn.IFS(G$13="",0,G$13 &lt; EDATE($G$13, ('Option-specific inputs'!$G$65 - 1) * 12), 0,TRUE,SUM('Option-specific inputs'!$G$72:$G$73)*G$22)</f>
        <v>0</v>
      </c>
      <c r="H51" s="43" cm="1">
        <f t="array" ref="H51">_xlfn.IFS(H$13="",0,H$13 &lt; EDATE($G$13, ('Option-specific inputs'!$G$65 - 1) * 12), 0,TRUE,SUM('Option-specific inputs'!$G$72:$G$73)*H$22)</f>
        <v>0</v>
      </c>
      <c r="I51" s="43" cm="1">
        <f t="array" ref="I51">_xlfn.IFS(I$13="",0,I$13 &lt; EDATE($G$13, ('Option-specific inputs'!$G$65 - 1) * 12), 0,TRUE,SUM('Option-specific inputs'!$G$72:$G$73)*I$22)</f>
        <v>0</v>
      </c>
      <c r="J51" s="43" cm="1">
        <f t="array" ref="J51">_xlfn.IFS(J$13="",0,J$13 &lt; EDATE($G$13, ('Option-specific inputs'!$G$65 - 1) * 12), 0,TRUE,SUM('Option-specific inputs'!$G$72:$G$73)*J$22)</f>
        <v>0</v>
      </c>
      <c r="K51" s="43" cm="1">
        <f t="array" ref="K51">_xlfn.IFS(K$13="",0,K$13 &lt; EDATE($G$13, ('Option-specific inputs'!$G$65 - 1) * 12), 0,TRUE,SUM('Option-specific inputs'!$G$72:$G$73)*K$22)</f>
        <v>0</v>
      </c>
      <c r="L51" s="43" cm="1">
        <f t="array" ref="L51">_xlfn.IFS(L$13="",0,L$13 &lt; EDATE($G$13, ('Option-specific inputs'!$G$65 - 1) * 12), 0,TRUE,SUM('Option-specific inputs'!$G$72:$G$73)*L$22)</f>
        <v>0</v>
      </c>
      <c r="M51" s="43" cm="1">
        <f t="array" ref="M51">_xlfn.IFS(M$13="",0,M$13 &lt; EDATE($G$13, ('Option-specific inputs'!$G$65 - 1) * 12), 0,TRUE,SUM('Option-specific inputs'!$G$72:$G$73)*M$22)</f>
        <v>0</v>
      </c>
      <c r="N51" s="43" cm="1">
        <f t="array" ref="N51">_xlfn.IFS(N$13="",0,N$13 &lt; EDATE($G$13, ('Option-specific inputs'!$G$65 - 1) * 12), 0,TRUE,SUM('Option-specific inputs'!$G$72:$G$73)*N$22)</f>
        <v>0</v>
      </c>
      <c r="O51" s="43" cm="1">
        <f t="array" ref="O51">_xlfn.IFS(O$13="",0,O$13 &lt; EDATE($G$13, ('Option-specific inputs'!$G$65 - 1) * 12), 0,TRUE,SUM('Option-specific inputs'!$G$72:$G$73)*O$22)</f>
        <v>0</v>
      </c>
      <c r="P51" s="43" cm="1">
        <f t="array" ref="P51">_xlfn.IFS(P$13="",0,P$13 &lt; EDATE($G$13, ('Option-specific inputs'!$G$65 - 1) * 12), 0,TRUE,SUM('Option-specific inputs'!$G$72:$G$73)*P$22)</f>
        <v>0</v>
      </c>
      <c r="Q51" s="43" cm="1">
        <f t="array" ref="Q51">_xlfn.IFS(Q$13="",0,Q$13 &lt; EDATE($G$13, ('Option-specific inputs'!$G$65 - 1) * 12), 0,TRUE,SUM('Option-specific inputs'!$G$72:$G$73)*Q$22)</f>
        <v>0</v>
      </c>
      <c r="R51" s="43" cm="1">
        <f t="array" ref="R51">_xlfn.IFS(R$13="",0,R$13 &lt; EDATE($G$13, ('Option-specific inputs'!$G$65 - 1) * 12), 0,TRUE,SUM('Option-specific inputs'!$G$72:$G$73)*R$22)</f>
        <v>0</v>
      </c>
      <c r="S51" s="43" cm="1">
        <f t="array" ref="S51">_xlfn.IFS(S$13="",0,S$13 &lt; EDATE($G$13, ('Option-specific inputs'!$G$65 - 1) * 12), 0,TRUE,SUM('Option-specific inputs'!$G$72:$G$73)*S$22)</f>
        <v>0</v>
      </c>
      <c r="T51" s="43" cm="1">
        <f t="array" ref="T51">_xlfn.IFS(T$13="",0,T$13 &lt; EDATE($G$13, ('Option-specific inputs'!$G$65 - 1) * 12), 0,TRUE,SUM('Option-specific inputs'!$G$72:$G$73)*T$22)</f>
        <v>0</v>
      </c>
      <c r="U51" s="43" cm="1">
        <f t="array" ref="U51">_xlfn.IFS(U$13="",0,U$13 &lt; EDATE($G$13, ('Option-specific inputs'!$G$65 - 1) * 12), 0,TRUE,SUM('Option-specific inputs'!$G$72:$G$73)*U$22)</f>
        <v>0</v>
      </c>
      <c r="V51" s="43" cm="1">
        <f t="array" ref="V51">_xlfn.IFS(V$13="",0,V$13 &lt; EDATE($G$13, ('Option-specific inputs'!$G$65 - 1) * 12), 0,TRUE,SUM('Option-specific inputs'!$G$72:$G$73)*V$22)</f>
        <v>0</v>
      </c>
      <c r="W51" s="43" cm="1">
        <f t="array" ref="W51">_xlfn.IFS(W$13="",0,W$13 &lt; EDATE($G$13, ('Option-specific inputs'!$G$65 - 1) * 12), 0,TRUE,SUM('Option-specific inputs'!$G$72:$G$73)*W$22)</f>
        <v>0</v>
      </c>
      <c r="X51" s="43" cm="1">
        <f t="array" ref="X51">_xlfn.IFS(X$13="",0,X$13 &lt; EDATE($G$13, ('Option-specific inputs'!$G$65 - 1) * 12), 0,TRUE,SUM('Option-specific inputs'!$G$72:$G$73)*X$22)</f>
        <v>0</v>
      </c>
      <c r="Y51" s="43" cm="1">
        <f t="array" ref="Y51">_xlfn.IFS(Y$13="",0,Y$13 &lt; EDATE($G$13, ('Option-specific inputs'!$G$65 - 1) * 12), 0,TRUE,SUM('Option-specific inputs'!$G$72:$G$73)*Y$22)</f>
        <v>0</v>
      </c>
      <c r="Z51" s="43" cm="1">
        <f t="array" ref="Z51">_xlfn.IFS(Z$13="",0,Z$13 &lt; EDATE($G$13, ('Option-specific inputs'!$G$65 - 1) * 12), 0,TRUE,SUM('Option-specific inputs'!$G$72:$G$73)*Z$22)</f>
        <v>0</v>
      </c>
      <c r="AA51" s="43" cm="1">
        <f t="array" ref="AA51">_xlfn.IFS(AA$13="",0,AA$13 &lt; EDATE($G$13, ('Option-specific inputs'!$G$65 - 1) * 12), 0,TRUE,SUM('Option-specific inputs'!$G$72:$G$73)*AA$22)</f>
        <v>0</v>
      </c>
      <c r="AB51" s="43" cm="1">
        <f t="array" ref="AB51">_xlfn.IFS(AB$13="",0,AB$13 &lt; EDATE($G$13, ('Option-specific inputs'!$G$65 - 1) * 12), 0,TRUE,SUM('Option-specific inputs'!$G$72:$G$73)*AB$22)</f>
        <v>0</v>
      </c>
      <c r="AC51" s="43" cm="1">
        <f t="array" ref="AC51">_xlfn.IFS(AC$13="",0,AC$13 &lt; EDATE($G$13, ('Option-specific inputs'!$G$65 - 1) * 12), 0,TRUE,SUM('Option-specific inputs'!$G$72:$G$73)*AC$22)</f>
        <v>0</v>
      </c>
      <c r="AD51" s="43" cm="1">
        <f t="array" ref="AD51">_xlfn.IFS(AD$13="",0,AD$13 &lt; EDATE($G$13, ('Option-specific inputs'!$G$65 - 1) * 12), 0,TRUE,SUM('Option-specific inputs'!$G$72:$G$73)*AD$22)</f>
        <v>0</v>
      </c>
      <c r="AE51" s="43" cm="1">
        <f t="array" ref="AE51">_xlfn.IFS(AE$13="",0,AE$13 &lt; EDATE($G$13, ('Option-specific inputs'!$G$65 - 1) * 12), 0,TRUE,SUM('Option-specific inputs'!$G$72:$G$73)*AE$22)</f>
        <v>0</v>
      </c>
      <c r="AF51" s="43" cm="1">
        <f t="array" ref="AF51">_xlfn.IFS(AF$13="",0,AF$13 &lt; EDATE($G$13, ('Option-specific inputs'!$G$65 - 1) * 12), 0,TRUE,SUM('Option-specific inputs'!$G$72:$G$73)*AF$22)</f>
        <v>0</v>
      </c>
      <c r="AG51" s="43" cm="1">
        <f t="array" ref="AG51">_xlfn.IFS(AG$13="",0,AG$13 &lt; EDATE($G$13, ('Option-specific inputs'!$G$65 - 1) * 12), 0,TRUE,SUM('Option-specific inputs'!$G$72:$G$73)*AG$22)</f>
        <v>0</v>
      </c>
      <c r="AH51" s="43" cm="1">
        <f t="array" ref="AH51">_xlfn.IFS(AH$13="",0,AH$13 &lt; EDATE($G$13, ('Option-specific inputs'!$G$65 - 1) * 12), 0,TRUE,SUM('Option-specific inputs'!$G$72:$G$73)*AH$22)</f>
        <v>0</v>
      </c>
      <c r="AI51" s="43" cm="1">
        <f t="array" ref="AI51">_xlfn.IFS(AI$13="",0,AI$13 &lt; EDATE($G$13, ('Option-specific inputs'!$G$65 - 1) * 12), 0,TRUE,SUM('Option-specific inputs'!$G$72:$G$73)*AI$22)</f>
        <v>0</v>
      </c>
      <c r="AJ51" s="43" cm="1">
        <f t="array" ref="AJ51">_xlfn.IFS(AJ$13="",0,AJ$13 &lt; EDATE($G$13, ('Option-specific inputs'!$G$65 - 1) * 12), 0,TRUE,SUM('Option-specific inputs'!$G$72:$G$73)*AJ$22)</f>
        <v>0</v>
      </c>
      <c r="AK51" s="43" cm="1">
        <f t="array" ref="AK51">_xlfn.IFS(AK$13="",0,AK$13 &lt; EDATE($G$13, ('Option-specific inputs'!$G$65 - 1) * 12), 0,TRUE,SUM('Option-specific inputs'!$G$72:$G$73)*AK$22)</f>
        <v>0</v>
      </c>
      <c r="AL51" s="43" cm="1">
        <f t="array" ref="AL51">_xlfn.IFS(AL$13="",0,AL$13 &lt; EDATE($G$13, ('Option-specific inputs'!$G$65 - 1) * 12), 0,TRUE,SUM('Option-specific inputs'!$G$72:$G$73)*AL$22)</f>
        <v>0</v>
      </c>
      <c r="AM51" s="43" cm="1">
        <f t="array" ref="AM51">_xlfn.IFS(AM$13="",0,AM$13 &lt; EDATE($G$13, ('Option-specific inputs'!$G$65 - 1) * 12), 0,TRUE,SUM('Option-specific inputs'!$G$72:$G$73)*AM$22)</f>
        <v>0</v>
      </c>
      <c r="AN51" s="43" cm="1">
        <f t="array" ref="AN51">_xlfn.IFS(AN$13="",0,AN$13 &lt; EDATE($G$13, ('Option-specific inputs'!$G$65 - 1) * 12), 0,TRUE,SUM('Option-specific inputs'!$G$72:$G$73)*AN$22)</f>
        <v>0</v>
      </c>
      <c r="AO51" s="43" cm="1">
        <f t="array" ref="AO51">_xlfn.IFS(AO$13="",0,AO$13 &lt; EDATE($G$13, ('Option-specific inputs'!$G$65 - 1) * 12), 0,TRUE,SUM('Option-specific inputs'!$G$72:$G$73)*AO$22)</f>
        <v>0</v>
      </c>
      <c r="AP51" s="43" cm="1">
        <f t="array" ref="AP51">_xlfn.IFS(AP$13="",0,AP$13 &lt; EDATE($G$13, ('Option-specific inputs'!$G$65 - 1) * 12), 0,TRUE,SUM('Option-specific inputs'!$G$72:$G$73)*AP$22)</f>
        <v>0</v>
      </c>
      <c r="AQ51" s="43" cm="1">
        <f t="array" ref="AQ51">_xlfn.IFS(AQ$13="",0,AQ$13 &lt; EDATE($G$13, ('Option-specific inputs'!$G$65 - 1) * 12), 0,TRUE,SUM('Option-specific inputs'!$G$72:$G$73)*AQ$22)</f>
        <v>0</v>
      </c>
      <c r="AR51" s="43" cm="1">
        <f t="array" ref="AR51">_xlfn.IFS(AR$13="",0,AR$13 &lt; EDATE($G$13, ('Option-specific inputs'!$G$65 - 1) * 12), 0,TRUE,SUM('Option-specific inputs'!$G$72:$G$73)*AR$22)</f>
        <v>0</v>
      </c>
      <c r="AS51" s="43" cm="1">
        <f t="array" ref="AS51">_xlfn.IFS(AS$13="",0,AS$13 &lt; EDATE($G$13, ('Option-specific inputs'!$G$65 - 1) * 12), 0,TRUE,SUM('Option-specific inputs'!$G$72:$G$73)*AS$22)</f>
        <v>0</v>
      </c>
      <c r="AT51" s="43" cm="1">
        <f t="array" ref="AT51">_xlfn.IFS(AT$13="",0,AT$13 &lt; EDATE($G$13, ('Option-specific inputs'!$G$65 - 1) * 12), 0,TRUE,SUM('Option-specific inputs'!$G$72:$G$73)*AT$22)</f>
        <v>0</v>
      </c>
      <c r="AU51" s="43" cm="1">
        <f t="array" ref="AU51">_xlfn.IFS(AU$13="",0,AU$13 &lt; EDATE($G$13, ('Option-specific inputs'!$G$65 - 1) * 12), 0,TRUE,SUM('Option-specific inputs'!$G$72:$G$73)*AU$22)</f>
        <v>0</v>
      </c>
      <c r="AV51" s="43" cm="1">
        <f t="array" ref="AV51">_xlfn.IFS(AV$13="",0,AV$13 &lt; EDATE($G$13, ('Option-specific inputs'!$G$65 - 1) * 12), 0,TRUE,SUM('Option-specific inputs'!$G$72:$G$73)*AV$22)</f>
        <v>0</v>
      </c>
      <c r="AW51" s="43" cm="1">
        <f t="array" ref="AW51">_xlfn.IFS(AW$13="",0,AW$13 &lt; EDATE($G$13, ('Option-specific inputs'!$G$65 - 1) * 12), 0,TRUE,SUM('Option-specific inputs'!$G$72:$G$73)*AW$22)</f>
        <v>0</v>
      </c>
      <c r="AX51" s="43" cm="1">
        <f t="array" ref="AX51">_xlfn.IFS(AX$13="",0,AX$13 &lt; EDATE($G$13, ('Option-specific inputs'!$G$65 - 1) * 12), 0,TRUE,SUM('Option-specific inputs'!$G$72:$G$73)*AX$22)</f>
        <v>0</v>
      </c>
      <c r="AY51" s="43" cm="1">
        <f t="array" ref="AY51">_xlfn.IFS(AY$13="",0,AY$13 &lt; EDATE($G$13, ('Option-specific inputs'!$G$65 - 1) * 12), 0,TRUE,SUM('Option-specific inputs'!$G$72:$G$73)*AY$22)</f>
        <v>0</v>
      </c>
      <c r="AZ51" s="43" cm="1">
        <f t="array" ref="AZ51">_xlfn.IFS(AZ$13="",0,AZ$13 &lt; EDATE($G$13, ('Option-specific inputs'!$G$65 - 1) * 12), 0,TRUE,SUM('Option-specific inputs'!$G$72:$G$73)*AZ$22)</f>
        <v>0</v>
      </c>
      <c r="BA51" s="43" cm="1">
        <f t="array" ref="BA51">_xlfn.IFS(BA$13="",0,BA$13 &lt; EDATE($G$13, ('Option-specific inputs'!$G$65 - 1) * 12), 0,TRUE,SUM('Option-specific inputs'!$G$72:$G$73)*BA$22)</f>
        <v>0</v>
      </c>
      <c r="BB51" s="43" cm="1">
        <f t="array" ref="BB51">_xlfn.IFS(BB$13="",0,BB$13 &lt; EDATE($G$13, ('Option-specific inputs'!$G$65 - 1) * 12), 0,TRUE,SUM('Option-specific inputs'!$G$72:$G$73)*BB$22)</f>
        <v>0</v>
      </c>
      <c r="BC51" s="43" cm="1">
        <f t="array" ref="BC51">_xlfn.IFS(BC$13="",0,BC$13 &lt; EDATE($G$13, ('Option-specific inputs'!$G$65 - 1) * 12), 0,TRUE,SUM('Option-specific inputs'!$G$72:$G$73)*BC$22)</f>
        <v>0</v>
      </c>
      <c r="BD51" s="43" cm="1">
        <f t="array" ref="BD51">_xlfn.IFS(BD$13="",0,BD$13 &lt; EDATE($G$13, ('Option-specific inputs'!$G$65 - 1) * 12), 0,TRUE,SUM('Option-specific inputs'!$G$72:$G$73)*BD$22)</f>
        <v>0</v>
      </c>
      <c r="BE51" s="43" cm="1">
        <f t="array" ref="BE51">_xlfn.IFS(BE$13="",0,BE$13 &lt; EDATE($G$13, ('Option-specific inputs'!$G$65 - 1) * 12), 0,TRUE,SUM('Option-specific inputs'!$G$72:$G$73)*BE$22)</f>
        <v>0</v>
      </c>
      <c r="BF51" s="43" cm="1">
        <f t="array" ref="BF51">_xlfn.IFS(BF$13="",0,BF$13 &lt; EDATE($G$13, ('Option-specific inputs'!$G$65 - 1) * 12), 0,TRUE,SUM('Option-specific inputs'!$G$72:$G$73)*BF$22)</f>
        <v>0</v>
      </c>
      <c r="BG51" s="43" cm="1">
        <f t="array" ref="BG51">_xlfn.IFS(BG$13="",0,BG$13 &lt; EDATE($G$13, ('Option-specific inputs'!$G$65 - 1) * 12), 0,TRUE,SUM('Option-specific inputs'!$G$72:$G$73)*BG$22)</f>
        <v>0</v>
      </c>
      <c r="BH51" s="43" cm="1">
        <f t="array" ref="BH51">_xlfn.IFS(BH$13="",0,BH$13 &lt; EDATE($G$13, ('Option-specific inputs'!$G$65 - 1) * 12), 0,TRUE,SUM('Option-specific inputs'!$G$72:$G$73)*BH$22)</f>
        <v>0</v>
      </c>
      <c r="BI51" s="43" cm="1">
        <f t="array" ref="BI51">_xlfn.IFS(BI$13="",0,BI$13 &lt; EDATE($G$13, ('Option-specific inputs'!$G$65 - 1) * 12), 0,TRUE,SUM('Option-specific inputs'!$G$72:$G$73)*BI$22)</f>
        <v>0</v>
      </c>
      <c r="BJ51" s="43" cm="1">
        <f t="array" ref="BJ51">_xlfn.IFS(BJ$13="",0,BJ$13 &lt; EDATE($G$13, ('Option-specific inputs'!$G$65 - 1) * 12), 0,TRUE,SUM('Option-specific inputs'!$G$72:$G$73)*BJ$22)</f>
        <v>0</v>
      </c>
      <c r="BK51" s="43" cm="1">
        <f t="array" ref="BK51">_xlfn.IFS(BK$13="",0,BK$13 &lt; EDATE($G$13, ('Option-specific inputs'!$G$65 - 1) * 12), 0,TRUE,SUM('Option-specific inputs'!$G$72:$G$73)*BK$22)</f>
        <v>0</v>
      </c>
      <c r="BL51" s="43" cm="1">
        <f t="array" ref="BL51">_xlfn.IFS(BL$13="",0,BL$13 &lt; EDATE($G$13, ('Option-specific inputs'!$G$65 - 1) * 12), 0,TRUE,SUM('Option-specific inputs'!$G$72:$G$73)*BL$22)</f>
        <v>0</v>
      </c>
      <c r="BM51" s="43" cm="1">
        <f t="array" ref="BM51">_xlfn.IFS(BM$13="",0,BM$13 &lt; EDATE($G$13, ('Option-specific inputs'!$G$65 - 1) * 12), 0,TRUE,SUM('Option-specific inputs'!$G$72:$G$73)*BM$22)</f>
        <v>0</v>
      </c>
      <c r="BN51" s="43" cm="1">
        <f t="array" ref="BN51">_xlfn.IFS(BN$13="",0,BN$13 &lt; EDATE($G$13, ('Option-specific inputs'!$G$65 - 1) * 12), 0,TRUE,SUM('Option-specific inputs'!$G$72:$G$73)*BN$22)</f>
        <v>0</v>
      </c>
      <c r="BO51" s="43" cm="1">
        <f t="array" ref="BO51">_xlfn.IFS(BO$13="",0,BO$13 &lt; EDATE($G$13, ('Option-specific inputs'!$G$65 - 1) * 12), 0,TRUE,SUM('Option-specific inputs'!$G$72:$G$73)*BO$22)</f>
        <v>0</v>
      </c>
      <c r="BP51" s="43" cm="1">
        <f t="array" ref="BP51">_xlfn.IFS(BP$13="",0,BP$13 &lt; EDATE($G$13, ('Option-specific inputs'!$G$65 - 1) * 12), 0,TRUE,SUM('Option-specific inputs'!$G$72:$G$73)*BP$22)</f>
        <v>0</v>
      </c>
      <c r="BQ51" s="43" cm="1">
        <f t="array" ref="BQ51">_xlfn.IFS(BQ$13="",0,BQ$13 &lt; EDATE($G$13, ('Option-specific inputs'!$G$65 - 1) * 12), 0,TRUE,SUM('Option-specific inputs'!$G$72:$G$73)*BQ$22)</f>
        <v>0</v>
      </c>
      <c r="BR51" s="43" cm="1">
        <f t="array" ref="BR51">_xlfn.IFS(BR$13="",0,BR$13 &lt; EDATE($G$13, ('Option-specific inputs'!$G$65 - 1) * 12), 0,TRUE,SUM('Option-specific inputs'!$G$72:$G$73)*BR$22)</f>
        <v>0</v>
      </c>
      <c r="BS51" s="43" cm="1">
        <f t="array" ref="BS51">_xlfn.IFS(BS$13="",0,BS$13 &lt; EDATE($G$13, ('Option-specific inputs'!$G$65 - 1) * 12), 0,TRUE,SUM('Option-specific inputs'!$G$72:$G$73)*BS$22)</f>
        <v>0</v>
      </c>
      <c r="BT51" s="43" cm="1">
        <f t="array" ref="BT51">_xlfn.IFS(BT$13="",0,BT$13 &lt; EDATE($G$13, ('Option-specific inputs'!$G$65 - 1) * 12), 0,TRUE,SUM('Option-specific inputs'!$G$72:$G$73)*BT$22)</f>
        <v>0</v>
      </c>
      <c r="BU51" s="43" cm="1">
        <f t="array" ref="BU51">_xlfn.IFS(BU$13="",0,BU$13 &lt; EDATE($G$13, ('Option-specific inputs'!$G$65 - 1) * 12), 0,TRUE,SUM('Option-specific inputs'!$G$72:$G$73)*BU$22)</f>
        <v>0</v>
      </c>
      <c r="BV51" s="43" cm="1">
        <f t="array" ref="BV51">_xlfn.IFS(BV$13="",0,BV$13 &lt; EDATE($G$13, ('Option-specific inputs'!$G$65 - 1) * 12), 0,TRUE,SUM('Option-specific inputs'!$G$72:$G$73)*BV$22)</f>
        <v>0</v>
      </c>
      <c r="BW51" s="43" cm="1">
        <f t="array" ref="BW51">_xlfn.IFS(BW$13="",0,BW$13 &lt; EDATE($G$13, ('Option-specific inputs'!$G$65 - 1) * 12), 0,TRUE,SUM('Option-specific inputs'!$G$72:$G$73)*BW$22)</f>
        <v>0</v>
      </c>
      <c r="BX51" s="43" cm="1">
        <f t="array" ref="BX51">_xlfn.IFS(BX$13="",0,BX$13 &lt; EDATE($G$13, ('Option-specific inputs'!$G$65 - 1) * 12), 0,TRUE,SUM('Option-specific inputs'!$G$72:$G$73)*BX$22)</f>
        <v>0</v>
      </c>
      <c r="BY51" s="43" cm="1">
        <f t="array" ref="BY51">_xlfn.IFS(BY$13="",0,BY$13 &lt; EDATE($G$13, ('Option-specific inputs'!$G$65 - 1) * 12), 0,TRUE,SUM('Option-specific inputs'!$G$72:$G$73)*BY$22)</f>
        <v>0</v>
      </c>
      <c r="BZ51" s="43" cm="1">
        <f t="array" ref="BZ51">_xlfn.IFS(BZ$13="",0,BZ$13 &lt; EDATE($G$13, ('Option-specific inputs'!$G$65 - 1) * 12), 0,TRUE,SUM('Option-specific inputs'!$G$72:$G$73)*BZ$22)</f>
        <v>0</v>
      </c>
      <c r="CA51" s="43" cm="1">
        <f t="array" ref="CA51">_xlfn.IFS(CA$13="",0,CA$13 &lt; EDATE($G$13, ('Option-specific inputs'!$G$65 - 1) * 12), 0,TRUE,SUM('Option-specific inputs'!$G$72:$G$73)*CA$22)</f>
        <v>0</v>
      </c>
      <c r="CB51" s="43" cm="1">
        <f t="array" ref="CB51">_xlfn.IFS(CB$13="",0,CB$13 &lt; EDATE($G$13, ('Option-specific inputs'!$G$65 - 1) * 12), 0,TRUE,SUM('Option-specific inputs'!$G$72:$G$73)*CB$22)</f>
        <v>0</v>
      </c>
      <c r="CC51" s="43" cm="1">
        <f t="array" ref="CC51">_xlfn.IFS(CC$13="",0,CC$13 &lt; EDATE($G$13, ('Option-specific inputs'!$G$65 - 1) * 12), 0,TRUE,SUM('Option-specific inputs'!$G$72:$G$73)*CC$22)</f>
        <v>0</v>
      </c>
      <c r="CD51" s="43" cm="1">
        <f t="array" ref="CD51">_xlfn.IFS(CD$13="",0,CD$13 &lt; EDATE($G$13, ('Option-specific inputs'!$G$65 - 1) * 12), 0,TRUE,SUM('Option-specific inputs'!$G$72:$G$73)*CD$22)</f>
        <v>0</v>
      </c>
      <c r="CE51" s="43" cm="1">
        <f t="array" ref="CE51">_xlfn.IFS(CE$13="",0,CE$13 &lt; EDATE($G$13, ('Option-specific inputs'!$G$65 - 1) * 12), 0,TRUE,SUM('Option-specific inputs'!$G$72:$G$73)*CE$22)</f>
        <v>0</v>
      </c>
      <c r="CF51" s="43" cm="1">
        <f t="array" ref="CF51">_xlfn.IFS(CF$13="",0,CF$13 &lt; EDATE($G$13, ('Option-specific inputs'!$G$65 - 1) * 12), 0,TRUE,SUM('Option-specific inputs'!$G$72:$G$73)*CF$22)</f>
        <v>0</v>
      </c>
      <c r="CG51" s="43" cm="1">
        <f t="array" ref="CG51">_xlfn.IFS(CG$13="",0,CG$13 &lt; EDATE($G$13, ('Option-specific inputs'!$G$65 - 1) * 12), 0,TRUE,SUM('Option-specific inputs'!$G$72:$G$73)*CG$22)</f>
        <v>0</v>
      </c>
      <c r="CH51" s="43" cm="1">
        <f t="array" ref="CH51">_xlfn.IFS(CH$13="",0,CH$13 &lt; EDATE($G$13, ('Option-specific inputs'!$G$65 - 1) * 12), 0,TRUE,SUM('Option-specific inputs'!$G$72:$G$73)*CH$22)</f>
        <v>0</v>
      </c>
      <c r="CI51" s="43" cm="1">
        <f t="array" ref="CI51">_xlfn.IFS(CI$13="",0,CI$13 &lt; EDATE($G$13, ('Option-specific inputs'!$G$65 - 1) * 12), 0,TRUE,SUM('Option-specific inputs'!$G$72:$G$73)*CI$22)</f>
        <v>0</v>
      </c>
      <c r="CJ51" s="43" cm="1">
        <f t="array" ref="CJ51">_xlfn.IFS(CJ$13="",0,CJ$13 &lt; EDATE($G$13, ('Option-specific inputs'!$G$65 - 1) * 12), 0,TRUE,SUM('Option-specific inputs'!$G$72:$G$73)*CJ$22)</f>
        <v>0</v>
      </c>
      <c r="CK51" s="43" cm="1">
        <f t="array" ref="CK51">_xlfn.IFS(CK$13="",0,CK$13 &lt; EDATE($G$13, ('Option-specific inputs'!$G$65 - 1) * 12), 0,TRUE,SUM('Option-specific inputs'!$G$72:$G$73)*CK$22)</f>
        <v>0</v>
      </c>
      <c r="CL51" s="43" cm="1">
        <f t="array" ref="CL51">_xlfn.IFS(CL$13="",0,CL$13 &lt; EDATE($G$13, ('Option-specific inputs'!$G$65 - 1) * 12), 0,TRUE,SUM('Option-specific inputs'!$G$72:$G$73)*CL$22)</f>
        <v>0</v>
      </c>
      <c r="CM51" s="43" cm="1">
        <f t="array" ref="CM51">_xlfn.IFS(CM$13="",0,CM$13 &lt; EDATE($G$13, ('Option-specific inputs'!$G$65 - 1) * 12), 0,TRUE,SUM('Option-specific inputs'!$G$72:$G$73)*CM$22)</f>
        <v>0</v>
      </c>
      <c r="CN51" s="43" cm="1">
        <f t="array" ref="CN51">_xlfn.IFS(CN$13="",0,CN$13 &lt; EDATE($G$13, ('Option-specific inputs'!$G$65 - 1) * 12), 0,TRUE,SUM('Option-specific inputs'!$G$72:$G$73)*CN$22)</f>
        <v>0</v>
      </c>
      <c r="CO51" s="43" cm="1">
        <f t="array" ref="CO51">_xlfn.IFS(CO$13="",0,CO$13 &lt; EDATE($G$13, ('Option-specific inputs'!$G$65 - 1) * 12), 0,TRUE,SUM('Option-specific inputs'!$G$72:$G$73)*CO$22)</f>
        <v>0</v>
      </c>
      <c r="CP51" s="43" cm="1">
        <f t="array" ref="CP51">_xlfn.IFS(CP$13="",0,CP$13 &lt; EDATE($G$13, ('Option-specific inputs'!$G$65 - 1) * 12), 0,TRUE,SUM('Option-specific inputs'!$G$72:$G$73)*CP$22)</f>
        <v>0</v>
      </c>
      <c r="CQ51" s="43" cm="1">
        <f t="array" ref="CQ51">_xlfn.IFS(CQ$13="",0,CQ$13 &lt; EDATE($G$13, ('Option-specific inputs'!$G$65 - 1) * 12), 0,TRUE,SUM('Option-specific inputs'!$G$72:$G$73)*CQ$22)</f>
        <v>0</v>
      </c>
      <c r="CR51" s="43" cm="1">
        <f t="array" ref="CR51">_xlfn.IFS(CR$13="",0,CR$13 &lt; EDATE($G$13, ('Option-specific inputs'!$G$65 - 1) * 12), 0,TRUE,SUM('Option-specific inputs'!$G$72:$G$73)*CR$22)</f>
        <v>0</v>
      </c>
      <c r="CS51" s="43" cm="1">
        <f t="array" ref="CS51">_xlfn.IFS(CS$13="",0,CS$13 &lt; EDATE($G$13, ('Option-specific inputs'!$G$65 - 1) * 12), 0,TRUE,SUM('Option-specific inputs'!$G$72:$G$73)*CS$22)</f>
        <v>0</v>
      </c>
      <c r="CT51" s="43" cm="1">
        <f t="array" ref="CT51">_xlfn.IFS(CT$13="",0,CT$13 &lt; EDATE($G$13, ('Option-specific inputs'!$G$65 - 1) * 12), 0,TRUE,SUM('Option-specific inputs'!$G$72:$G$73)*CT$22)</f>
        <v>0</v>
      </c>
      <c r="CU51" s="43" cm="1">
        <f t="array" ref="CU51">_xlfn.IFS(CU$13="",0,CU$13 &lt; EDATE($G$13, ('Option-specific inputs'!$G$65 - 1) * 12), 0,TRUE,SUM('Option-specific inputs'!$G$72:$G$73)*CU$22)</f>
        <v>0</v>
      </c>
      <c r="CV51" s="43" cm="1">
        <f t="array" ref="CV51">_xlfn.IFS(CV$13="",0,CV$13 &lt; EDATE($G$13, ('Option-specific inputs'!$G$65 - 1) * 12), 0,TRUE,SUM('Option-specific inputs'!$G$72:$G$73)*CV$22)</f>
        <v>0</v>
      </c>
      <c r="CW51" s="43" cm="1">
        <f t="array" ref="CW51">_xlfn.IFS(CW$13="",0,CW$13 &lt; EDATE($G$13, ('Option-specific inputs'!$G$65 - 1) * 12), 0,TRUE,SUM('Option-specific inputs'!$G$72:$G$73)*CW$22)</f>
        <v>0</v>
      </c>
      <c r="CX51" s="43" cm="1">
        <f t="array" ref="CX51">_xlfn.IFS(CX$13="",0,CX$13 &lt; EDATE($G$13, ('Option-specific inputs'!$G$65 - 1) * 12), 0,TRUE,SUM('Option-specific inputs'!$G$72:$G$73)*CX$22)</f>
        <v>0</v>
      </c>
      <c r="CY51" s="43" cm="1">
        <f t="array" ref="CY51">_xlfn.IFS(CY$13="",0,CY$13 &lt; EDATE($G$13, ('Option-specific inputs'!$G$65 - 1) * 12), 0,TRUE,SUM('Option-specific inputs'!$G$72:$G$73)*CY$22)</f>
        <v>0</v>
      </c>
      <c r="CZ51" s="43" cm="1">
        <f t="array" ref="CZ51">_xlfn.IFS(CZ$13="",0,CZ$13 &lt; EDATE($G$13, ('Option-specific inputs'!$G$65 - 1) * 12), 0,TRUE,SUM('Option-specific inputs'!$G$72:$G$73)*CZ$22)</f>
        <v>0</v>
      </c>
      <c r="DA51" s="43" cm="1">
        <f t="array" ref="DA51">_xlfn.IFS(DA$13="",0,DA$13 &lt; EDATE($G$13, ('Option-specific inputs'!$G$65 - 1) * 12), 0,TRUE,SUM('Option-specific inputs'!$G$72:$G$73)*DA$22)</f>
        <v>0</v>
      </c>
      <c r="DB51" s="43" cm="1">
        <f t="array" ref="DB51">_xlfn.IFS(DB$13="",0,DB$13 &lt; EDATE($G$13, ('Option-specific inputs'!$G$65 - 1) * 12), 0,TRUE,SUM('Option-specific inputs'!$G$72:$G$73)*DB$22)</f>
        <v>0</v>
      </c>
      <c r="DC51" s="36"/>
    </row>
    <row r="52" spans="1:107" ht="22.5" customHeight="1">
      <c r="A52" s="25"/>
      <c r="B52" s="163"/>
      <c r="C52" s="178" t="s">
        <v>136</v>
      </c>
      <c r="D52" s="46"/>
      <c r="E52" s="37"/>
      <c r="F52" s="32"/>
      <c r="G52" s="43" cm="1">
        <f t="array" ref="G52">_xlfn.IFS(G$13="",0,G$13 &lt; EDATE($G$13, ('Option-specific inputs'!$G$65 - 1) * 12), 0,TRUE,'Option-specific inputs'!$G$74*G$22)</f>
        <v>0</v>
      </c>
      <c r="H52" s="43" cm="1">
        <f t="array" ref="H52">_xlfn.IFS(H$13="",0,H$13 &lt; EDATE($G$13, ('Option-specific inputs'!$G$65 - 1) * 12), 0,TRUE,'Option-specific inputs'!$G$74*H$22)</f>
        <v>0</v>
      </c>
      <c r="I52" s="43" cm="1">
        <f t="array" ref="I52">_xlfn.IFS(I$13="",0,I$13 &lt; EDATE($G$13, ('Option-specific inputs'!$G$65 - 1) * 12), 0,TRUE,'Option-specific inputs'!$G$74*I$22)</f>
        <v>0</v>
      </c>
      <c r="J52" s="43" cm="1">
        <f t="array" ref="J52">_xlfn.IFS(J$13="",0,J$13 &lt; EDATE($G$13, ('Option-specific inputs'!$G$65 - 1) * 12), 0,TRUE,'Option-specific inputs'!$G$74*J$22)</f>
        <v>0</v>
      </c>
      <c r="K52" s="43" cm="1">
        <f t="array" ref="K52">_xlfn.IFS(K$13="",0,K$13 &lt; EDATE($G$13, ('Option-specific inputs'!$G$65 - 1) * 12), 0,TRUE,'Option-specific inputs'!$G$74*K$22)</f>
        <v>0</v>
      </c>
      <c r="L52" s="43" cm="1">
        <f t="array" ref="L52">_xlfn.IFS(L$13="",0,L$13 &lt; EDATE($G$13, ('Option-specific inputs'!$G$65 - 1) * 12), 0,TRUE,'Option-specific inputs'!$G$74*L$22)</f>
        <v>0</v>
      </c>
      <c r="M52" s="43" cm="1">
        <f t="array" ref="M52">_xlfn.IFS(M$13="",0,M$13 &lt; EDATE($G$13, ('Option-specific inputs'!$G$65 - 1) * 12), 0,TRUE,'Option-specific inputs'!$G$74*M$22)</f>
        <v>0</v>
      </c>
      <c r="N52" s="43" cm="1">
        <f t="array" ref="N52">_xlfn.IFS(N$13="",0,N$13 &lt; EDATE($G$13, ('Option-specific inputs'!$G$65 - 1) * 12), 0,TRUE,'Option-specific inputs'!$G$74*N$22)</f>
        <v>0</v>
      </c>
      <c r="O52" s="43" cm="1">
        <f t="array" ref="O52">_xlfn.IFS(O$13="",0,O$13 &lt; EDATE($G$13, ('Option-specific inputs'!$G$65 - 1) * 12), 0,TRUE,'Option-specific inputs'!$G$74*O$22)</f>
        <v>0</v>
      </c>
      <c r="P52" s="43" cm="1">
        <f t="array" ref="P52">_xlfn.IFS(P$13="",0,P$13 &lt; EDATE($G$13, ('Option-specific inputs'!$G$65 - 1) * 12), 0,TRUE,'Option-specific inputs'!$G$74*P$22)</f>
        <v>0</v>
      </c>
      <c r="Q52" s="43" cm="1">
        <f t="array" ref="Q52">_xlfn.IFS(Q$13="",0,Q$13 &lt; EDATE($G$13, ('Option-specific inputs'!$G$65 - 1) * 12), 0,TRUE,'Option-specific inputs'!$G$74*Q$22)</f>
        <v>0</v>
      </c>
      <c r="R52" s="43" cm="1">
        <f t="array" ref="R52">_xlfn.IFS(R$13="",0,R$13 &lt; EDATE($G$13, ('Option-specific inputs'!$G$65 - 1) * 12), 0,TRUE,'Option-specific inputs'!$G$74*R$22)</f>
        <v>0</v>
      </c>
      <c r="S52" s="43" cm="1">
        <f t="array" ref="S52">_xlfn.IFS(S$13="",0,S$13 &lt; EDATE($G$13, ('Option-specific inputs'!$G$65 - 1) * 12), 0,TRUE,'Option-specific inputs'!$G$74*S$22)</f>
        <v>0</v>
      </c>
      <c r="T52" s="43" cm="1">
        <f t="array" ref="T52">_xlfn.IFS(T$13="",0,T$13 &lt; EDATE($G$13, ('Option-specific inputs'!$G$65 - 1) * 12), 0,TRUE,'Option-specific inputs'!$G$74*T$22)</f>
        <v>0</v>
      </c>
      <c r="U52" s="43" cm="1">
        <f t="array" ref="U52">_xlfn.IFS(U$13="",0,U$13 &lt; EDATE($G$13, ('Option-specific inputs'!$G$65 - 1) * 12), 0,TRUE,'Option-specific inputs'!$G$74*U$22)</f>
        <v>0</v>
      </c>
      <c r="V52" s="43" cm="1">
        <f t="array" ref="V52">_xlfn.IFS(V$13="",0,V$13 &lt; EDATE($G$13, ('Option-specific inputs'!$G$65 - 1) * 12), 0,TRUE,'Option-specific inputs'!$G$74*V$22)</f>
        <v>0</v>
      </c>
      <c r="W52" s="43" cm="1">
        <f t="array" ref="W52">_xlfn.IFS(W$13="",0,W$13 &lt; EDATE($G$13, ('Option-specific inputs'!$G$65 - 1) * 12), 0,TRUE,'Option-specific inputs'!$G$74*W$22)</f>
        <v>0</v>
      </c>
      <c r="X52" s="43" cm="1">
        <f t="array" ref="X52">_xlfn.IFS(X$13="",0,X$13 &lt; EDATE($G$13, ('Option-specific inputs'!$G$65 - 1) * 12), 0,TRUE,'Option-specific inputs'!$G$74*X$22)</f>
        <v>0</v>
      </c>
      <c r="Y52" s="43" cm="1">
        <f t="array" ref="Y52">_xlfn.IFS(Y$13="",0,Y$13 &lt; EDATE($G$13, ('Option-specific inputs'!$G$65 - 1) * 12), 0,TRUE,'Option-specific inputs'!$G$74*Y$22)</f>
        <v>0</v>
      </c>
      <c r="Z52" s="43" cm="1">
        <f t="array" ref="Z52">_xlfn.IFS(Z$13="",0,Z$13 &lt; EDATE($G$13, ('Option-specific inputs'!$G$65 - 1) * 12), 0,TRUE,'Option-specific inputs'!$G$74*Z$22)</f>
        <v>0</v>
      </c>
      <c r="AA52" s="43" cm="1">
        <f t="array" ref="AA52">_xlfn.IFS(AA$13="",0,AA$13 &lt; EDATE($G$13, ('Option-specific inputs'!$G$65 - 1) * 12), 0,TRUE,'Option-specific inputs'!$G$74*AA$22)</f>
        <v>0</v>
      </c>
      <c r="AB52" s="43" cm="1">
        <f t="array" ref="AB52">_xlfn.IFS(AB$13="",0,AB$13 &lt; EDATE($G$13, ('Option-specific inputs'!$G$65 - 1) * 12), 0,TRUE,'Option-specific inputs'!$G$74*AB$22)</f>
        <v>0</v>
      </c>
      <c r="AC52" s="43" cm="1">
        <f t="array" ref="AC52">_xlfn.IFS(AC$13="",0,AC$13 &lt; EDATE($G$13, ('Option-specific inputs'!$G$65 - 1) * 12), 0,TRUE,'Option-specific inputs'!$G$74*AC$22)</f>
        <v>0</v>
      </c>
      <c r="AD52" s="43" cm="1">
        <f t="array" ref="AD52">_xlfn.IFS(AD$13="",0,AD$13 &lt; EDATE($G$13, ('Option-specific inputs'!$G$65 - 1) * 12), 0,TRUE,'Option-specific inputs'!$G$74*AD$22)</f>
        <v>0</v>
      </c>
      <c r="AE52" s="43" cm="1">
        <f t="array" ref="AE52">_xlfn.IFS(AE$13="",0,AE$13 &lt; EDATE($G$13, ('Option-specific inputs'!$G$65 - 1) * 12), 0,TRUE,'Option-specific inputs'!$G$74*AE$22)</f>
        <v>0</v>
      </c>
      <c r="AF52" s="43" cm="1">
        <f t="array" ref="AF52">_xlfn.IFS(AF$13="",0,AF$13 &lt; EDATE($G$13, ('Option-specific inputs'!$G$65 - 1) * 12), 0,TRUE,'Option-specific inputs'!$G$74*AF$22)</f>
        <v>0</v>
      </c>
      <c r="AG52" s="43" cm="1">
        <f t="array" ref="AG52">_xlfn.IFS(AG$13="",0,AG$13 &lt; EDATE($G$13, ('Option-specific inputs'!$G$65 - 1) * 12), 0,TRUE,'Option-specific inputs'!$G$74*AG$22)</f>
        <v>0</v>
      </c>
      <c r="AH52" s="43" cm="1">
        <f t="array" ref="AH52">_xlfn.IFS(AH$13="",0,AH$13 &lt; EDATE($G$13, ('Option-specific inputs'!$G$65 - 1) * 12), 0,TRUE,'Option-specific inputs'!$G$74*AH$22)</f>
        <v>0</v>
      </c>
      <c r="AI52" s="43" cm="1">
        <f t="array" ref="AI52">_xlfn.IFS(AI$13="",0,AI$13 &lt; EDATE($G$13, ('Option-specific inputs'!$G$65 - 1) * 12), 0,TRUE,'Option-specific inputs'!$G$74*AI$22)</f>
        <v>0</v>
      </c>
      <c r="AJ52" s="43" cm="1">
        <f t="array" ref="AJ52">_xlfn.IFS(AJ$13="",0,AJ$13 &lt; EDATE($G$13, ('Option-specific inputs'!$G$65 - 1) * 12), 0,TRUE,'Option-specific inputs'!$G$74*AJ$22)</f>
        <v>0</v>
      </c>
      <c r="AK52" s="43" cm="1">
        <f t="array" ref="AK52">_xlfn.IFS(AK$13="",0,AK$13 &lt; EDATE($G$13, ('Option-specific inputs'!$G$65 - 1) * 12), 0,TRUE,'Option-specific inputs'!$G$74*AK$22)</f>
        <v>0</v>
      </c>
      <c r="AL52" s="43" cm="1">
        <f t="array" ref="AL52">_xlfn.IFS(AL$13="",0,AL$13 &lt; EDATE($G$13, ('Option-specific inputs'!$G$65 - 1) * 12), 0,TRUE,'Option-specific inputs'!$G$74*AL$22)</f>
        <v>0</v>
      </c>
      <c r="AM52" s="43" cm="1">
        <f t="array" ref="AM52">_xlfn.IFS(AM$13="",0,AM$13 &lt; EDATE($G$13, ('Option-specific inputs'!$G$65 - 1) * 12), 0,TRUE,'Option-specific inputs'!$G$74*AM$22)</f>
        <v>0</v>
      </c>
      <c r="AN52" s="43" cm="1">
        <f t="array" ref="AN52">_xlfn.IFS(AN$13="",0,AN$13 &lt; EDATE($G$13, ('Option-specific inputs'!$G$65 - 1) * 12), 0,TRUE,'Option-specific inputs'!$G$74*AN$22)</f>
        <v>0</v>
      </c>
      <c r="AO52" s="43" cm="1">
        <f t="array" ref="AO52">_xlfn.IFS(AO$13="",0,AO$13 &lt; EDATE($G$13, ('Option-specific inputs'!$G$65 - 1) * 12), 0,TRUE,'Option-specific inputs'!$G$74*AO$22)</f>
        <v>0</v>
      </c>
      <c r="AP52" s="43" cm="1">
        <f t="array" ref="AP52">_xlfn.IFS(AP$13="",0,AP$13 &lt; EDATE($G$13, ('Option-specific inputs'!$G$65 - 1) * 12), 0,TRUE,'Option-specific inputs'!$G$74*AP$22)</f>
        <v>0</v>
      </c>
      <c r="AQ52" s="43" cm="1">
        <f t="array" ref="AQ52">_xlfn.IFS(AQ$13="",0,AQ$13 &lt; EDATE($G$13, ('Option-specific inputs'!$G$65 - 1) * 12), 0,TRUE,'Option-specific inputs'!$G$74*AQ$22)</f>
        <v>0</v>
      </c>
      <c r="AR52" s="43" cm="1">
        <f t="array" ref="AR52">_xlfn.IFS(AR$13="",0,AR$13 &lt; EDATE($G$13, ('Option-specific inputs'!$G$65 - 1) * 12), 0,TRUE,'Option-specific inputs'!$G$74*AR$22)</f>
        <v>0</v>
      </c>
      <c r="AS52" s="43" cm="1">
        <f t="array" ref="AS52">_xlfn.IFS(AS$13="",0,AS$13 &lt; EDATE($G$13, ('Option-specific inputs'!$G$65 - 1) * 12), 0,TRUE,'Option-specific inputs'!$G$74*AS$22)</f>
        <v>0</v>
      </c>
      <c r="AT52" s="43" cm="1">
        <f t="array" ref="AT52">_xlfn.IFS(AT$13="",0,AT$13 &lt; EDATE($G$13, ('Option-specific inputs'!$G$65 - 1) * 12), 0,TRUE,'Option-specific inputs'!$G$74*AT$22)</f>
        <v>0</v>
      </c>
      <c r="AU52" s="43" cm="1">
        <f t="array" ref="AU52">_xlfn.IFS(AU$13="",0,AU$13 &lt; EDATE($G$13, ('Option-specific inputs'!$G$65 - 1) * 12), 0,TRUE,'Option-specific inputs'!$G$74*AU$22)</f>
        <v>0</v>
      </c>
      <c r="AV52" s="43" cm="1">
        <f t="array" ref="AV52">_xlfn.IFS(AV$13="",0,AV$13 &lt; EDATE($G$13, ('Option-specific inputs'!$G$65 - 1) * 12), 0,TRUE,'Option-specific inputs'!$G$74*AV$22)</f>
        <v>0</v>
      </c>
      <c r="AW52" s="43" cm="1">
        <f t="array" ref="AW52">_xlfn.IFS(AW$13="",0,AW$13 &lt; EDATE($G$13, ('Option-specific inputs'!$G$65 - 1) * 12), 0,TRUE,'Option-specific inputs'!$G$74*AW$22)</f>
        <v>0</v>
      </c>
      <c r="AX52" s="43" cm="1">
        <f t="array" ref="AX52">_xlfn.IFS(AX$13="",0,AX$13 &lt; EDATE($G$13, ('Option-specific inputs'!$G$65 - 1) * 12), 0,TRUE,'Option-specific inputs'!$G$74*AX$22)</f>
        <v>0</v>
      </c>
      <c r="AY52" s="43" cm="1">
        <f t="array" ref="AY52">_xlfn.IFS(AY$13="",0,AY$13 &lt; EDATE($G$13, ('Option-specific inputs'!$G$65 - 1) * 12), 0,TRUE,'Option-specific inputs'!$G$74*AY$22)</f>
        <v>0</v>
      </c>
      <c r="AZ52" s="43" cm="1">
        <f t="array" ref="AZ52">_xlfn.IFS(AZ$13="",0,AZ$13 &lt; EDATE($G$13, ('Option-specific inputs'!$G$65 - 1) * 12), 0,TRUE,'Option-specific inputs'!$G$74*AZ$22)</f>
        <v>0</v>
      </c>
      <c r="BA52" s="43" cm="1">
        <f t="array" ref="BA52">_xlfn.IFS(BA$13="",0,BA$13 &lt; EDATE($G$13, ('Option-specific inputs'!$G$65 - 1) * 12), 0,TRUE,'Option-specific inputs'!$G$74*BA$22)</f>
        <v>0</v>
      </c>
      <c r="BB52" s="43" cm="1">
        <f t="array" ref="BB52">_xlfn.IFS(BB$13="",0,BB$13 &lt; EDATE($G$13, ('Option-specific inputs'!$G$65 - 1) * 12), 0,TRUE,'Option-specific inputs'!$G$74*BB$22)</f>
        <v>0</v>
      </c>
      <c r="BC52" s="43" cm="1">
        <f t="array" ref="BC52">_xlfn.IFS(BC$13="",0,BC$13 &lt; EDATE($G$13, ('Option-specific inputs'!$G$65 - 1) * 12), 0,TRUE,'Option-specific inputs'!$G$74*BC$22)</f>
        <v>0</v>
      </c>
      <c r="BD52" s="43" cm="1">
        <f t="array" ref="BD52">_xlfn.IFS(BD$13="",0,BD$13 &lt; EDATE($G$13, ('Option-specific inputs'!$G$65 - 1) * 12), 0,TRUE,'Option-specific inputs'!$G$74*BD$22)</f>
        <v>0</v>
      </c>
      <c r="BE52" s="43" cm="1">
        <f t="array" ref="BE52">_xlfn.IFS(BE$13="",0,BE$13 &lt; EDATE($G$13, ('Option-specific inputs'!$G$65 - 1) * 12), 0,TRUE,'Option-specific inputs'!$G$74*BE$22)</f>
        <v>0</v>
      </c>
      <c r="BF52" s="43" cm="1">
        <f t="array" ref="BF52">_xlfn.IFS(BF$13="",0,BF$13 &lt; EDATE($G$13, ('Option-specific inputs'!$G$65 - 1) * 12), 0,TRUE,'Option-specific inputs'!$G$74*BF$22)</f>
        <v>0</v>
      </c>
      <c r="BG52" s="43" cm="1">
        <f t="array" ref="BG52">_xlfn.IFS(BG$13="",0,BG$13 &lt; EDATE($G$13, ('Option-specific inputs'!$G$65 - 1) * 12), 0,TRUE,'Option-specific inputs'!$G$74*BG$22)</f>
        <v>0</v>
      </c>
      <c r="BH52" s="43" cm="1">
        <f t="array" ref="BH52">_xlfn.IFS(BH$13="",0,BH$13 &lt; EDATE($G$13, ('Option-specific inputs'!$G$65 - 1) * 12), 0,TRUE,'Option-specific inputs'!$G$74*BH$22)</f>
        <v>0</v>
      </c>
      <c r="BI52" s="43" cm="1">
        <f t="array" ref="BI52">_xlfn.IFS(BI$13="",0,BI$13 &lt; EDATE($G$13, ('Option-specific inputs'!$G$65 - 1) * 12), 0,TRUE,'Option-specific inputs'!$G$74*BI$22)</f>
        <v>0</v>
      </c>
      <c r="BJ52" s="43" cm="1">
        <f t="array" ref="BJ52">_xlfn.IFS(BJ$13="",0,BJ$13 &lt; EDATE($G$13, ('Option-specific inputs'!$G$65 - 1) * 12), 0,TRUE,'Option-specific inputs'!$G$74*BJ$22)</f>
        <v>0</v>
      </c>
      <c r="BK52" s="43" cm="1">
        <f t="array" ref="BK52">_xlfn.IFS(BK$13="",0,BK$13 &lt; EDATE($G$13, ('Option-specific inputs'!$G$65 - 1) * 12), 0,TRUE,'Option-specific inputs'!$G$74*BK$22)</f>
        <v>0</v>
      </c>
      <c r="BL52" s="43" cm="1">
        <f t="array" ref="BL52">_xlfn.IFS(BL$13="",0,BL$13 &lt; EDATE($G$13, ('Option-specific inputs'!$G$65 - 1) * 12), 0,TRUE,'Option-specific inputs'!$G$74*BL$22)</f>
        <v>0</v>
      </c>
      <c r="BM52" s="43" cm="1">
        <f t="array" ref="BM52">_xlfn.IFS(BM$13="",0,BM$13 &lt; EDATE($G$13, ('Option-specific inputs'!$G$65 - 1) * 12), 0,TRUE,'Option-specific inputs'!$G$74*BM$22)</f>
        <v>0</v>
      </c>
      <c r="BN52" s="43" cm="1">
        <f t="array" ref="BN52">_xlfn.IFS(BN$13="",0,BN$13 &lt; EDATE($G$13, ('Option-specific inputs'!$G$65 - 1) * 12), 0,TRUE,'Option-specific inputs'!$G$74*BN$22)</f>
        <v>0</v>
      </c>
      <c r="BO52" s="43" cm="1">
        <f t="array" ref="BO52">_xlfn.IFS(BO$13="",0,BO$13 &lt; EDATE($G$13, ('Option-specific inputs'!$G$65 - 1) * 12), 0,TRUE,'Option-specific inputs'!$G$74*BO$22)</f>
        <v>0</v>
      </c>
      <c r="BP52" s="43" cm="1">
        <f t="array" ref="BP52">_xlfn.IFS(BP$13="",0,BP$13 &lt; EDATE($G$13, ('Option-specific inputs'!$G$65 - 1) * 12), 0,TRUE,'Option-specific inputs'!$G$74*BP$22)</f>
        <v>0</v>
      </c>
      <c r="BQ52" s="43" cm="1">
        <f t="array" ref="BQ52">_xlfn.IFS(BQ$13="",0,BQ$13 &lt; EDATE($G$13, ('Option-specific inputs'!$G$65 - 1) * 12), 0,TRUE,'Option-specific inputs'!$G$74*BQ$22)</f>
        <v>0</v>
      </c>
      <c r="BR52" s="43" cm="1">
        <f t="array" ref="BR52">_xlfn.IFS(BR$13="",0,BR$13 &lt; EDATE($G$13, ('Option-specific inputs'!$G$65 - 1) * 12), 0,TRUE,'Option-specific inputs'!$G$74*BR$22)</f>
        <v>0</v>
      </c>
      <c r="BS52" s="43" cm="1">
        <f t="array" ref="BS52">_xlfn.IFS(BS$13="",0,BS$13 &lt; EDATE($G$13, ('Option-specific inputs'!$G$65 - 1) * 12), 0,TRUE,'Option-specific inputs'!$G$74*BS$22)</f>
        <v>0</v>
      </c>
      <c r="BT52" s="43" cm="1">
        <f t="array" ref="BT52">_xlfn.IFS(BT$13="",0,BT$13 &lt; EDATE($G$13, ('Option-specific inputs'!$G$65 - 1) * 12), 0,TRUE,'Option-specific inputs'!$G$74*BT$22)</f>
        <v>0</v>
      </c>
      <c r="BU52" s="43" cm="1">
        <f t="array" ref="BU52">_xlfn.IFS(BU$13="",0,BU$13 &lt; EDATE($G$13, ('Option-specific inputs'!$G$65 - 1) * 12), 0,TRUE,'Option-specific inputs'!$G$74*BU$22)</f>
        <v>0</v>
      </c>
      <c r="BV52" s="43" cm="1">
        <f t="array" ref="BV52">_xlfn.IFS(BV$13="",0,BV$13 &lt; EDATE($G$13, ('Option-specific inputs'!$G$65 - 1) * 12), 0,TRUE,'Option-specific inputs'!$G$74*BV$22)</f>
        <v>0</v>
      </c>
      <c r="BW52" s="43" cm="1">
        <f t="array" ref="BW52">_xlfn.IFS(BW$13="",0,BW$13 &lt; EDATE($G$13, ('Option-specific inputs'!$G$65 - 1) * 12), 0,TRUE,'Option-specific inputs'!$G$74*BW$22)</f>
        <v>0</v>
      </c>
      <c r="BX52" s="43" cm="1">
        <f t="array" ref="BX52">_xlfn.IFS(BX$13="",0,BX$13 &lt; EDATE($G$13, ('Option-specific inputs'!$G$65 - 1) * 12), 0,TRUE,'Option-specific inputs'!$G$74*BX$22)</f>
        <v>0</v>
      </c>
      <c r="BY52" s="43" cm="1">
        <f t="array" ref="BY52">_xlfn.IFS(BY$13="",0,BY$13 &lt; EDATE($G$13, ('Option-specific inputs'!$G$65 - 1) * 12), 0,TRUE,'Option-specific inputs'!$G$74*BY$22)</f>
        <v>0</v>
      </c>
      <c r="BZ52" s="43" cm="1">
        <f t="array" ref="BZ52">_xlfn.IFS(BZ$13="",0,BZ$13 &lt; EDATE($G$13, ('Option-specific inputs'!$G$65 - 1) * 12), 0,TRUE,'Option-specific inputs'!$G$74*BZ$22)</f>
        <v>0</v>
      </c>
      <c r="CA52" s="43" cm="1">
        <f t="array" ref="CA52">_xlfn.IFS(CA$13="",0,CA$13 &lt; EDATE($G$13, ('Option-specific inputs'!$G$65 - 1) * 12), 0,TRUE,'Option-specific inputs'!$G$74*CA$22)</f>
        <v>0</v>
      </c>
      <c r="CB52" s="43" cm="1">
        <f t="array" ref="CB52">_xlfn.IFS(CB$13="",0,CB$13 &lt; EDATE($G$13, ('Option-specific inputs'!$G$65 - 1) * 12), 0,TRUE,'Option-specific inputs'!$G$74*CB$22)</f>
        <v>0</v>
      </c>
      <c r="CC52" s="43" cm="1">
        <f t="array" ref="CC52">_xlfn.IFS(CC$13="",0,CC$13 &lt; EDATE($G$13, ('Option-specific inputs'!$G$65 - 1) * 12), 0,TRUE,'Option-specific inputs'!$G$74*CC$22)</f>
        <v>0</v>
      </c>
      <c r="CD52" s="43" cm="1">
        <f t="array" ref="CD52">_xlfn.IFS(CD$13="",0,CD$13 &lt; EDATE($G$13, ('Option-specific inputs'!$G$65 - 1) * 12), 0,TRUE,'Option-specific inputs'!$G$74*CD$22)</f>
        <v>0</v>
      </c>
      <c r="CE52" s="43" cm="1">
        <f t="array" ref="CE52">_xlfn.IFS(CE$13="",0,CE$13 &lt; EDATE($G$13, ('Option-specific inputs'!$G$65 - 1) * 12), 0,TRUE,'Option-specific inputs'!$G$74*CE$22)</f>
        <v>0</v>
      </c>
      <c r="CF52" s="43" cm="1">
        <f t="array" ref="CF52">_xlfn.IFS(CF$13="",0,CF$13 &lt; EDATE($G$13, ('Option-specific inputs'!$G$65 - 1) * 12), 0,TRUE,'Option-specific inputs'!$G$74*CF$22)</f>
        <v>0</v>
      </c>
      <c r="CG52" s="43" cm="1">
        <f t="array" ref="CG52">_xlfn.IFS(CG$13="",0,CG$13 &lt; EDATE($G$13, ('Option-specific inputs'!$G$65 - 1) * 12), 0,TRUE,'Option-specific inputs'!$G$74*CG$22)</f>
        <v>0</v>
      </c>
      <c r="CH52" s="43" cm="1">
        <f t="array" ref="CH52">_xlfn.IFS(CH$13="",0,CH$13 &lt; EDATE($G$13, ('Option-specific inputs'!$G$65 - 1) * 12), 0,TRUE,'Option-specific inputs'!$G$74*CH$22)</f>
        <v>0</v>
      </c>
      <c r="CI52" s="43" cm="1">
        <f t="array" ref="CI52">_xlfn.IFS(CI$13="",0,CI$13 &lt; EDATE($G$13, ('Option-specific inputs'!$G$65 - 1) * 12), 0,TRUE,'Option-specific inputs'!$G$74*CI$22)</f>
        <v>0</v>
      </c>
      <c r="CJ52" s="43" cm="1">
        <f t="array" ref="CJ52">_xlfn.IFS(CJ$13="",0,CJ$13 &lt; EDATE($G$13, ('Option-specific inputs'!$G$65 - 1) * 12), 0,TRUE,'Option-specific inputs'!$G$74*CJ$22)</f>
        <v>0</v>
      </c>
      <c r="CK52" s="43" cm="1">
        <f t="array" ref="CK52">_xlfn.IFS(CK$13="",0,CK$13 &lt; EDATE($G$13, ('Option-specific inputs'!$G$65 - 1) * 12), 0,TRUE,'Option-specific inputs'!$G$74*CK$22)</f>
        <v>0</v>
      </c>
      <c r="CL52" s="43" cm="1">
        <f t="array" ref="CL52">_xlfn.IFS(CL$13="",0,CL$13 &lt; EDATE($G$13, ('Option-specific inputs'!$G$65 - 1) * 12), 0,TRUE,'Option-specific inputs'!$G$74*CL$22)</f>
        <v>0</v>
      </c>
      <c r="CM52" s="43" cm="1">
        <f t="array" ref="CM52">_xlfn.IFS(CM$13="",0,CM$13 &lt; EDATE($G$13, ('Option-specific inputs'!$G$65 - 1) * 12), 0,TRUE,'Option-specific inputs'!$G$74*CM$22)</f>
        <v>0</v>
      </c>
      <c r="CN52" s="43" cm="1">
        <f t="array" ref="CN52">_xlfn.IFS(CN$13="",0,CN$13 &lt; EDATE($G$13, ('Option-specific inputs'!$G$65 - 1) * 12), 0,TRUE,'Option-specific inputs'!$G$74*CN$22)</f>
        <v>0</v>
      </c>
      <c r="CO52" s="43" cm="1">
        <f t="array" ref="CO52">_xlfn.IFS(CO$13="",0,CO$13 &lt; EDATE($G$13, ('Option-specific inputs'!$G$65 - 1) * 12), 0,TRUE,'Option-specific inputs'!$G$74*CO$22)</f>
        <v>0</v>
      </c>
      <c r="CP52" s="43" cm="1">
        <f t="array" ref="CP52">_xlfn.IFS(CP$13="",0,CP$13 &lt; EDATE($G$13, ('Option-specific inputs'!$G$65 - 1) * 12), 0,TRUE,'Option-specific inputs'!$G$74*CP$22)</f>
        <v>0</v>
      </c>
      <c r="CQ52" s="43" cm="1">
        <f t="array" ref="CQ52">_xlfn.IFS(CQ$13="",0,CQ$13 &lt; EDATE($G$13, ('Option-specific inputs'!$G$65 - 1) * 12), 0,TRUE,'Option-specific inputs'!$G$74*CQ$22)</f>
        <v>0</v>
      </c>
      <c r="CR52" s="43" cm="1">
        <f t="array" ref="CR52">_xlfn.IFS(CR$13="",0,CR$13 &lt; EDATE($G$13, ('Option-specific inputs'!$G$65 - 1) * 12), 0,TRUE,'Option-specific inputs'!$G$74*CR$22)</f>
        <v>0</v>
      </c>
      <c r="CS52" s="43" cm="1">
        <f t="array" ref="CS52">_xlfn.IFS(CS$13="",0,CS$13 &lt; EDATE($G$13, ('Option-specific inputs'!$G$65 - 1) * 12), 0,TRUE,'Option-specific inputs'!$G$74*CS$22)</f>
        <v>0</v>
      </c>
      <c r="CT52" s="43" cm="1">
        <f t="array" ref="CT52">_xlfn.IFS(CT$13="",0,CT$13 &lt; EDATE($G$13, ('Option-specific inputs'!$G$65 - 1) * 12), 0,TRUE,'Option-specific inputs'!$G$74*CT$22)</f>
        <v>0</v>
      </c>
      <c r="CU52" s="43" cm="1">
        <f t="array" ref="CU52">_xlfn.IFS(CU$13="",0,CU$13 &lt; EDATE($G$13, ('Option-specific inputs'!$G$65 - 1) * 12), 0,TRUE,'Option-specific inputs'!$G$74*CU$22)</f>
        <v>0</v>
      </c>
      <c r="CV52" s="43" cm="1">
        <f t="array" ref="CV52">_xlfn.IFS(CV$13="",0,CV$13 &lt; EDATE($G$13, ('Option-specific inputs'!$G$65 - 1) * 12), 0,TRUE,'Option-specific inputs'!$G$74*CV$22)</f>
        <v>0</v>
      </c>
      <c r="CW52" s="43" cm="1">
        <f t="array" ref="CW52">_xlfn.IFS(CW$13="",0,CW$13 &lt; EDATE($G$13, ('Option-specific inputs'!$G$65 - 1) * 12), 0,TRUE,'Option-specific inputs'!$G$74*CW$22)</f>
        <v>0</v>
      </c>
      <c r="CX52" s="43" cm="1">
        <f t="array" ref="CX52">_xlfn.IFS(CX$13="",0,CX$13 &lt; EDATE($G$13, ('Option-specific inputs'!$G$65 - 1) * 12), 0,TRUE,'Option-specific inputs'!$G$74*CX$22)</f>
        <v>0</v>
      </c>
      <c r="CY52" s="43" cm="1">
        <f t="array" ref="CY52">_xlfn.IFS(CY$13="",0,CY$13 &lt; EDATE($G$13, ('Option-specific inputs'!$G$65 - 1) * 12), 0,TRUE,'Option-specific inputs'!$G$74*CY$22)</f>
        <v>0</v>
      </c>
      <c r="CZ52" s="43" cm="1">
        <f t="array" ref="CZ52">_xlfn.IFS(CZ$13="",0,CZ$13 &lt; EDATE($G$13, ('Option-specific inputs'!$G$65 - 1) * 12), 0,TRUE,'Option-specific inputs'!$G$74*CZ$22)</f>
        <v>0</v>
      </c>
      <c r="DA52" s="43" cm="1">
        <f t="array" ref="DA52">_xlfn.IFS(DA$13="",0,DA$13 &lt; EDATE($G$13, ('Option-specific inputs'!$G$65 - 1) * 12), 0,TRUE,'Option-specific inputs'!$G$74*DA$22)</f>
        <v>0</v>
      </c>
      <c r="DB52" s="43" cm="1">
        <f t="array" ref="DB52">_xlfn.IFS(DB$13="",0,DB$13 &lt; EDATE($G$13, ('Option-specific inputs'!$G$65 - 1) * 12), 0,TRUE,'Option-specific inputs'!$G$74*DB$22)</f>
        <v>0</v>
      </c>
      <c r="DC52" s="25"/>
    </row>
    <row r="53" spans="1:107" ht="12.6" customHeight="1">
      <c r="A53" s="25"/>
      <c r="B53" s="163"/>
      <c r="C53" s="163"/>
      <c r="D53" s="32"/>
      <c r="E53" s="37"/>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25"/>
    </row>
    <row r="54" spans="1:107" ht="22.5" customHeight="1">
      <c r="A54" s="25"/>
      <c r="B54" s="163"/>
      <c r="C54" s="178" t="s">
        <v>184</v>
      </c>
      <c r="D54" s="46"/>
      <c r="E54" s="37"/>
      <c r="F54" s="32"/>
      <c r="G54" s="44">
        <f>SUM(G50:G52)</f>
        <v>0</v>
      </c>
      <c r="H54" s="44">
        <f t="shared" ref="H54:BS54" si="11">SUM(H50:H52)</f>
        <v>0</v>
      </c>
      <c r="I54" s="44">
        <f t="shared" si="11"/>
        <v>0</v>
      </c>
      <c r="J54" s="44">
        <f t="shared" si="11"/>
        <v>0</v>
      </c>
      <c r="K54" s="44">
        <f t="shared" si="11"/>
        <v>0</v>
      </c>
      <c r="L54" s="44">
        <f t="shared" si="11"/>
        <v>0</v>
      </c>
      <c r="M54" s="44">
        <f t="shared" si="11"/>
        <v>0</v>
      </c>
      <c r="N54" s="44">
        <f t="shared" si="11"/>
        <v>0</v>
      </c>
      <c r="O54" s="44">
        <f t="shared" si="11"/>
        <v>0</v>
      </c>
      <c r="P54" s="44">
        <f t="shared" si="11"/>
        <v>0</v>
      </c>
      <c r="Q54" s="44">
        <f t="shared" si="11"/>
        <v>0</v>
      </c>
      <c r="R54" s="44">
        <f t="shared" si="11"/>
        <v>0</v>
      </c>
      <c r="S54" s="44">
        <f t="shared" si="11"/>
        <v>0</v>
      </c>
      <c r="T54" s="44">
        <f t="shared" si="11"/>
        <v>0</v>
      </c>
      <c r="U54" s="44">
        <f t="shared" si="11"/>
        <v>0</v>
      </c>
      <c r="V54" s="44">
        <f t="shared" si="11"/>
        <v>0</v>
      </c>
      <c r="W54" s="44">
        <f t="shared" si="11"/>
        <v>0</v>
      </c>
      <c r="X54" s="44">
        <f t="shared" si="11"/>
        <v>0</v>
      </c>
      <c r="Y54" s="44">
        <f t="shared" si="11"/>
        <v>0</v>
      </c>
      <c r="Z54" s="44">
        <f t="shared" si="11"/>
        <v>0</v>
      </c>
      <c r="AA54" s="44">
        <f t="shared" si="11"/>
        <v>0</v>
      </c>
      <c r="AB54" s="44">
        <f t="shared" si="11"/>
        <v>0</v>
      </c>
      <c r="AC54" s="44">
        <f t="shared" si="11"/>
        <v>0</v>
      </c>
      <c r="AD54" s="44">
        <f t="shared" si="11"/>
        <v>0</v>
      </c>
      <c r="AE54" s="44">
        <f t="shared" si="11"/>
        <v>0</v>
      </c>
      <c r="AF54" s="44">
        <f t="shared" si="11"/>
        <v>0</v>
      </c>
      <c r="AG54" s="44">
        <f t="shared" si="11"/>
        <v>0</v>
      </c>
      <c r="AH54" s="44">
        <f t="shared" si="11"/>
        <v>0</v>
      </c>
      <c r="AI54" s="44">
        <f t="shared" si="11"/>
        <v>0</v>
      </c>
      <c r="AJ54" s="44">
        <f t="shared" si="11"/>
        <v>0</v>
      </c>
      <c r="AK54" s="44">
        <f t="shared" si="11"/>
        <v>0</v>
      </c>
      <c r="AL54" s="44">
        <f t="shared" si="11"/>
        <v>0</v>
      </c>
      <c r="AM54" s="44">
        <f t="shared" si="11"/>
        <v>0</v>
      </c>
      <c r="AN54" s="44">
        <f t="shared" si="11"/>
        <v>0</v>
      </c>
      <c r="AO54" s="44">
        <f t="shared" si="11"/>
        <v>0</v>
      </c>
      <c r="AP54" s="44">
        <f t="shared" si="11"/>
        <v>0</v>
      </c>
      <c r="AQ54" s="44">
        <f t="shared" si="11"/>
        <v>0</v>
      </c>
      <c r="AR54" s="44">
        <f t="shared" si="11"/>
        <v>0</v>
      </c>
      <c r="AS54" s="44">
        <f t="shared" si="11"/>
        <v>0</v>
      </c>
      <c r="AT54" s="44">
        <f t="shared" si="11"/>
        <v>0</v>
      </c>
      <c r="AU54" s="44">
        <f t="shared" si="11"/>
        <v>0</v>
      </c>
      <c r="AV54" s="44">
        <f t="shared" si="11"/>
        <v>0</v>
      </c>
      <c r="AW54" s="44">
        <f t="shared" si="11"/>
        <v>0</v>
      </c>
      <c r="AX54" s="44">
        <f t="shared" si="11"/>
        <v>0</v>
      </c>
      <c r="AY54" s="44">
        <f t="shared" si="11"/>
        <v>0</v>
      </c>
      <c r="AZ54" s="44">
        <f t="shared" si="11"/>
        <v>0</v>
      </c>
      <c r="BA54" s="44">
        <f t="shared" si="11"/>
        <v>0</v>
      </c>
      <c r="BB54" s="44">
        <f t="shared" si="11"/>
        <v>0</v>
      </c>
      <c r="BC54" s="44">
        <f t="shared" si="11"/>
        <v>0</v>
      </c>
      <c r="BD54" s="44">
        <f t="shared" si="11"/>
        <v>0</v>
      </c>
      <c r="BE54" s="44">
        <f t="shared" si="11"/>
        <v>0</v>
      </c>
      <c r="BF54" s="44">
        <f t="shared" si="11"/>
        <v>0</v>
      </c>
      <c r="BG54" s="44">
        <f t="shared" si="11"/>
        <v>0</v>
      </c>
      <c r="BH54" s="44">
        <f t="shared" si="11"/>
        <v>0</v>
      </c>
      <c r="BI54" s="44">
        <f t="shared" si="11"/>
        <v>0</v>
      </c>
      <c r="BJ54" s="44">
        <f t="shared" si="11"/>
        <v>0</v>
      </c>
      <c r="BK54" s="44">
        <f t="shared" si="11"/>
        <v>0</v>
      </c>
      <c r="BL54" s="44">
        <f t="shared" si="11"/>
        <v>0</v>
      </c>
      <c r="BM54" s="44">
        <f t="shared" si="11"/>
        <v>0</v>
      </c>
      <c r="BN54" s="44">
        <f t="shared" si="11"/>
        <v>0</v>
      </c>
      <c r="BO54" s="44">
        <f t="shared" si="11"/>
        <v>0</v>
      </c>
      <c r="BP54" s="44">
        <f t="shared" si="11"/>
        <v>0</v>
      </c>
      <c r="BQ54" s="44">
        <f t="shared" si="11"/>
        <v>0</v>
      </c>
      <c r="BR54" s="44">
        <f t="shared" si="11"/>
        <v>0</v>
      </c>
      <c r="BS54" s="44">
        <f t="shared" si="11"/>
        <v>0</v>
      </c>
      <c r="BT54" s="44">
        <f t="shared" ref="BT54:DB54" si="12">SUM(BT50:BT52)</f>
        <v>0</v>
      </c>
      <c r="BU54" s="44">
        <f t="shared" si="12"/>
        <v>0</v>
      </c>
      <c r="BV54" s="44">
        <f t="shared" si="12"/>
        <v>0</v>
      </c>
      <c r="BW54" s="44">
        <f t="shared" si="12"/>
        <v>0</v>
      </c>
      <c r="BX54" s="44">
        <f t="shared" si="12"/>
        <v>0</v>
      </c>
      <c r="BY54" s="44">
        <f t="shared" si="12"/>
        <v>0</v>
      </c>
      <c r="BZ54" s="44">
        <f t="shared" si="12"/>
        <v>0</v>
      </c>
      <c r="CA54" s="44">
        <f t="shared" si="12"/>
        <v>0</v>
      </c>
      <c r="CB54" s="44">
        <f t="shared" si="12"/>
        <v>0</v>
      </c>
      <c r="CC54" s="44">
        <f t="shared" si="12"/>
        <v>0</v>
      </c>
      <c r="CD54" s="44">
        <f t="shared" si="12"/>
        <v>0</v>
      </c>
      <c r="CE54" s="44">
        <f t="shared" si="12"/>
        <v>0</v>
      </c>
      <c r="CF54" s="44">
        <f t="shared" si="12"/>
        <v>0</v>
      </c>
      <c r="CG54" s="44">
        <f t="shared" si="12"/>
        <v>0</v>
      </c>
      <c r="CH54" s="44">
        <f t="shared" si="12"/>
        <v>0</v>
      </c>
      <c r="CI54" s="44">
        <f t="shared" si="12"/>
        <v>0</v>
      </c>
      <c r="CJ54" s="44">
        <f t="shared" si="12"/>
        <v>0</v>
      </c>
      <c r="CK54" s="44">
        <f t="shared" si="12"/>
        <v>0</v>
      </c>
      <c r="CL54" s="44">
        <f t="shared" si="12"/>
        <v>0</v>
      </c>
      <c r="CM54" s="44">
        <f t="shared" si="12"/>
        <v>0</v>
      </c>
      <c r="CN54" s="44">
        <f t="shared" si="12"/>
        <v>0</v>
      </c>
      <c r="CO54" s="44">
        <f t="shared" si="12"/>
        <v>0</v>
      </c>
      <c r="CP54" s="44">
        <f t="shared" si="12"/>
        <v>0</v>
      </c>
      <c r="CQ54" s="44">
        <f t="shared" si="12"/>
        <v>0</v>
      </c>
      <c r="CR54" s="44">
        <f t="shared" si="12"/>
        <v>0</v>
      </c>
      <c r="CS54" s="44">
        <f t="shared" si="12"/>
        <v>0</v>
      </c>
      <c r="CT54" s="44">
        <f t="shared" si="12"/>
        <v>0</v>
      </c>
      <c r="CU54" s="44">
        <f t="shared" si="12"/>
        <v>0</v>
      </c>
      <c r="CV54" s="44">
        <f t="shared" si="12"/>
        <v>0</v>
      </c>
      <c r="CW54" s="44">
        <f t="shared" si="12"/>
        <v>0</v>
      </c>
      <c r="CX54" s="44">
        <f t="shared" si="12"/>
        <v>0</v>
      </c>
      <c r="CY54" s="44">
        <f t="shared" si="12"/>
        <v>0</v>
      </c>
      <c r="CZ54" s="44">
        <f t="shared" si="12"/>
        <v>0</v>
      </c>
      <c r="DA54" s="44">
        <f t="shared" si="12"/>
        <v>0</v>
      </c>
      <c r="DB54" s="44">
        <f t="shared" si="12"/>
        <v>0</v>
      </c>
      <c r="DC54" s="25"/>
    </row>
    <row r="55" spans="1:107" ht="22.5" customHeight="1">
      <c r="A55" s="25"/>
      <c r="B55" s="163"/>
      <c r="C55" s="178" t="s">
        <v>185</v>
      </c>
      <c r="D55" s="32"/>
      <c r="E55" s="37" t="s">
        <v>28</v>
      </c>
      <c r="F55" s="32"/>
      <c r="G55" s="45">
        <f>SUM(G54:DB54)</f>
        <v>0</v>
      </c>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c r="CV55" s="32"/>
      <c r="CW55" s="32"/>
      <c r="CX55" s="32"/>
      <c r="CY55" s="32"/>
      <c r="CZ55" s="32"/>
      <c r="DA55" s="32"/>
      <c r="DB55" s="32"/>
      <c r="DC55" s="25"/>
    </row>
    <row r="56" spans="1:107" ht="12.6" customHeight="1">
      <c r="A56" s="25"/>
      <c r="B56" s="163"/>
      <c r="C56" s="163"/>
      <c r="D56" s="32"/>
      <c r="E56" s="37"/>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2"/>
      <c r="CG56" s="32"/>
      <c r="CH56" s="32"/>
      <c r="CI56" s="32"/>
      <c r="CJ56" s="32"/>
      <c r="CK56" s="32"/>
      <c r="CL56" s="32"/>
      <c r="CM56" s="32"/>
      <c r="CN56" s="32"/>
      <c r="CO56" s="32"/>
      <c r="CP56" s="32"/>
      <c r="CQ56" s="32"/>
      <c r="CR56" s="32"/>
      <c r="CS56" s="32"/>
      <c r="CT56" s="32"/>
      <c r="CU56" s="32"/>
      <c r="CV56" s="32"/>
      <c r="CW56" s="32"/>
      <c r="CX56" s="32"/>
      <c r="CY56" s="32"/>
      <c r="CZ56" s="32"/>
      <c r="DA56" s="32"/>
      <c r="DB56" s="32"/>
      <c r="DC56" s="25"/>
    </row>
    <row r="57" spans="1:107" ht="22.5" customHeight="1">
      <c r="A57" s="25"/>
      <c r="B57" s="163"/>
      <c r="C57" s="178" t="s">
        <v>195</v>
      </c>
      <c r="D57" s="32"/>
      <c r="E57" s="37"/>
      <c r="F57" s="42"/>
      <c r="G57" s="44">
        <f t="shared" ref="G57:AL57" si="13">G54*G$18</f>
        <v>0</v>
      </c>
      <c r="H57" s="44">
        <f t="shared" si="13"/>
        <v>0</v>
      </c>
      <c r="I57" s="44">
        <f t="shared" si="13"/>
        <v>0</v>
      </c>
      <c r="J57" s="44">
        <f t="shared" si="13"/>
        <v>0</v>
      </c>
      <c r="K57" s="44">
        <f t="shared" si="13"/>
        <v>0</v>
      </c>
      <c r="L57" s="44">
        <f t="shared" si="13"/>
        <v>0</v>
      </c>
      <c r="M57" s="44">
        <f t="shared" si="13"/>
        <v>0</v>
      </c>
      <c r="N57" s="44">
        <f t="shared" si="13"/>
        <v>0</v>
      </c>
      <c r="O57" s="44">
        <f t="shared" si="13"/>
        <v>0</v>
      </c>
      <c r="P57" s="44">
        <f t="shared" si="13"/>
        <v>0</v>
      </c>
      <c r="Q57" s="44">
        <f t="shared" si="13"/>
        <v>0</v>
      </c>
      <c r="R57" s="44">
        <f t="shared" si="13"/>
        <v>0</v>
      </c>
      <c r="S57" s="44">
        <f t="shared" si="13"/>
        <v>0</v>
      </c>
      <c r="T57" s="44">
        <f t="shared" si="13"/>
        <v>0</v>
      </c>
      <c r="U57" s="44">
        <f t="shared" si="13"/>
        <v>0</v>
      </c>
      <c r="V57" s="44">
        <f t="shared" si="13"/>
        <v>0</v>
      </c>
      <c r="W57" s="44">
        <f t="shared" si="13"/>
        <v>0</v>
      </c>
      <c r="X57" s="44">
        <f t="shared" si="13"/>
        <v>0</v>
      </c>
      <c r="Y57" s="44">
        <f t="shared" si="13"/>
        <v>0</v>
      </c>
      <c r="Z57" s="44">
        <f t="shared" si="13"/>
        <v>0</v>
      </c>
      <c r="AA57" s="44">
        <f t="shared" si="13"/>
        <v>0</v>
      </c>
      <c r="AB57" s="44">
        <f t="shared" si="13"/>
        <v>0</v>
      </c>
      <c r="AC57" s="44">
        <f t="shared" si="13"/>
        <v>0</v>
      </c>
      <c r="AD57" s="44">
        <f t="shared" si="13"/>
        <v>0</v>
      </c>
      <c r="AE57" s="44">
        <f t="shared" si="13"/>
        <v>0</v>
      </c>
      <c r="AF57" s="44">
        <f t="shared" si="13"/>
        <v>0</v>
      </c>
      <c r="AG57" s="44">
        <f t="shared" si="13"/>
        <v>0</v>
      </c>
      <c r="AH57" s="44">
        <f t="shared" si="13"/>
        <v>0</v>
      </c>
      <c r="AI57" s="44">
        <f t="shared" si="13"/>
        <v>0</v>
      </c>
      <c r="AJ57" s="44">
        <f t="shared" si="13"/>
        <v>0</v>
      </c>
      <c r="AK57" s="44">
        <f t="shared" si="13"/>
        <v>0</v>
      </c>
      <c r="AL57" s="44">
        <f t="shared" si="13"/>
        <v>0</v>
      </c>
      <c r="AM57" s="44">
        <f t="shared" ref="AM57:BR57" si="14">AM54*AM$18</f>
        <v>0</v>
      </c>
      <c r="AN57" s="44">
        <f t="shared" si="14"/>
        <v>0</v>
      </c>
      <c r="AO57" s="44">
        <f t="shared" si="14"/>
        <v>0</v>
      </c>
      <c r="AP57" s="44">
        <f t="shared" si="14"/>
        <v>0</v>
      </c>
      <c r="AQ57" s="44">
        <f t="shared" si="14"/>
        <v>0</v>
      </c>
      <c r="AR57" s="44">
        <f t="shared" si="14"/>
        <v>0</v>
      </c>
      <c r="AS57" s="44">
        <f t="shared" si="14"/>
        <v>0</v>
      </c>
      <c r="AT57" s="44">
        <f t="shared" si="14"/>
        <v>0</v>
      </c>
      <c r="AU57" s="44">
        <f t="shared" si="14"/>
        <v>0</v>
      </c>
      <c r="AV57" s="44">
        <f t="shared" si="14"/>
        <v>0</v>
      </c>
      <c r="AW57" s="44">
        <f t="shared" si="14"/>
        <v>0</v>
      </c>
      <c r="AX57" s="44">
        <f t="shared" si="14"/>
        <v>0</v>
      </c>
      <c r="AY57" s="44">
        <f t="shared" si="14"/>
        <v>0</v>
      </c>
      <c r="AZ57" s="44">
        <f t="shared" si="14"/>
        <v>0</v>
      </c>
      <c r="BA57" s="44">
        <f t="shared" si="14"/>
        <v>0</v>
      </c>
      <c r="BB57" s="44">
        <f t="shared" si="14"/>
        <v>0</v>
      </c>
      <c r="BC57" s="44">
        <f t="shared" si="14"/>
        <v>0</v>
      </c>
      <c r="BD57" s="44">
        <f t="shared" si="14"/>
        <v>0</v>
      </c>
      <c r="BE57" s="44">
        <f t="shared" si="14"/>
        <v>0</v>
      </c>
      <c r="BF57" s="44">
        <f t="shared" si="14"/>
        <v>0</v>
      </c>
      <c r="BG57" s="44">
        <f t="shared" si="14"/>
        <v>0</v>
      </c>
      <c r="BH57" s="44">
        <f t="shared" si="14"/>
        <v>0</v>
      </c>
      <c r="BI57" s="44">
        <f t="shared" si="14"/>
        <v>0</v>
      </c>
      <c r="BJ57" s="44">
        <f t="shared" si="14"/>
        <v>0</v>
      </c>
      <c r="BK57" s="44">
        <f t="shared" si="14"/>
        <v>0</v>
      </c>
      <c r="BL57" s="44">
        <f t="shared" si="14"/>
        <v>0</v>
      </c>
      <c r="BM57" s="44">
        <f t="shared" si="14"/>
        <v>0</v>
      </c>
      <c r="BN57" s="44">
        <f t="shared" si="14"/>
        <v>0</v>
      </c>
      <c r="BO57" s="44">
        <f t="shared" si="14"/>
        <v>0</v>
      </c>
      <c r="BP57" s="44">
        <f t="shared" si="14"/>
        <v>0</v>
      </c>
      <c r="BQ57" s="44">
        <f t="shared" si="14"/>
        <v>0</v>
      </c>
      <c r="BR57" s="44">
        <f t="shared" si="14"/>
        <v>0</v>
      </c>
      <c r="BS57" s="44">
        <f t="shared" ref="BS57:DB57" si="15">BS54*BS$18</f>
        <v>0</v>
      </c>
      <c r="BT57" s="44">
        <f t="shared" si="15"/>
        <v>0</v>
      </c>
      <c r="BU57" s="44">
        <f t="shared" si="15"/>
        <v>0</v>
      </c>
      <c r="BV57" s="44">
        <f t="shared" si="15"/>
        <v>0</v>
      </c>
      <c r="BW57" s="44">
        <f t="shared" si="15"/>
        <v>0</v>
      </c>
      <c r="BX57" s="44">
        <f t="shared" si="15"/>
        <v>0</v>
      </c>
      <c r="BY57" s="44">
        <f t="shared" si="15"/>
        <v>0</v>
      </c>
      <c r="BZ57" s="44">
        <f t="shared" si="15"/>
        <v>0</v>
      </c>
      <c r="CA57" s="44">
        <f t="shared" si="15"/>
        <v>0</v>
      </c>
      <c r="CB57" s="44">
        <f t="shared" si="15"/>
        <v>0</v>
      </c>
      <c r="CC57" s="44">
        <f t="shared" si="15"/>
        <v>0</v>
      </c>
      <c r="CD57" s="44">
        <f t="shared" si="15"/>
        <v>0</v>
      </c>
      <c r="CE57" s="44">
        <f t="shared" si="15"/>
        <v>0</v>
      </c>
      <c r="CF57" s="44">
        <f t="shared" si="15"/>
        <v>0</v>
      </c>
      <c r="CG57" s="44">
        <f t="shared" si="15"/>
        <v>0</v>
      </c>
      <c r="CH57" s="44">
        <f t="shared" si="15"/>
        <v>0</v>
      </c>
      <c r="CI57" s="44">
        <f t="shared" si="15"/>
        <v>0</v>
      </c>
      <c r="CJ57" s="44">
        <f t="shared" si="15"/>
        <v>0</v>
      </c>
      <c r="CK57" s="44">
        <f t="shared" si="15"/>
        <v>0</v>
      </c>
      <c r="CL57" s="44">
        <f t="shared" si="15"/>
        <v>0</v>
      </c>
      <c r="CM57" s="44">
        <f t="shared" si="15"/>
        <v>0</v>
      </c>
      <c r="CN57" s="44">
        <f t="shared" si="15"/>
        <v>0</v>
      </c>
      <c r="CO57" s="44">
        <f t="shared" si="15"/>
        <v>0</v>
      </c>
      <c r="CP57" s="44">
        <f t="shared" si="15"/>
        <v>0</v>
      </c>
      <c r="CQ57" s="44">
        <f t="shared" si="15"/>
        <v>0</v>
      </c>
      <c r="CR57" s="44">
        <f t="shared" si="15"/>
        <v>0</v>
      </c>
      <c r="CS57" s="44">
        <f t="shared" si="15"/>
        <v>0</v>
      </c>
      <c r="CT57" s="44">
        <f t="shared" si="15"/>
        <v>0</v>
      </c>
      <c r="CU57" s="44">
        <f t="shared" si="15"/>
        <v>0</v>
      </c>
      <c r="CV57" s="44">
        <f t="shared" si="15"/>
        <v>0</v>
      </c>
      <c r="CW57" s="44">
        <f t="shared" si="15"/>
        <v>0</v>
      </c>
      <c r="CX57" s="44">
        <f t="shared" si="15"/>
        <v>0</v>
      </c>
      <c r="CY57" s="44">
        <f t="shared" si="15"/>
        <v>0</v>
      </c>
      <c r="CZ57" s="44">
        <f t="shared" si="15"/>
        <v>0</v>
      </c>
      <c r="DA57" s="44">
        <f t="shared" si="15"/>
        <v>0</v>
      </c>
      <c r="DB57" s="44">
        <f t="shared" si="15"/>
        <v>0</v>
      </c>
      <c r="DC57" s="25"/>
    </row>
    <row r="58" spans="1:107" ht="22.5" customHeight="1">
      <c r="A58" s="25"/>
      <c r="B58" s="163"/>
      <c r="C58" s="178" t="s">
        <v>186</v>
      </c>
      <c r="D58" s="32"/>
      <c r="E58" s="37"/>
      <c r="F58" s="32"/>
      <c r="G58" s="45">
        <f>SUM(G57:DB57)</f>
        <v>0</v>
      </c>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c r="BV58" s="32"/>
      <c r="BW58" s="32"/>
      <c r="BX58" s="32"/>
      <c r="BY58" s="32"/>
      <c r="BZ58" s="32"/>
      <c r="CA58" s="32"/>
      <c r="CB58" s="32"/>
      <c r="CC58" s="32"/>
      <c r="CD58" s="32"/>
      <c r="CE58" s="32"/>
      <c r="CF58" s="32"/>
      <c r="CG58" s="32"/>
      <c r="CH58" s="32"/>
      <c r="CI58" s="32"/>
      <c r="CJ58" s="32"/>
      <c r="CK58" s="32"/>
      <c r="CL58" s="32"/>
      <c r="CM58" s="32"/>
      <c r="CN58" s="32"/>
      <c r="CO58" s="32"/>
      <c r="CP58" s="32"/>
      <c r="CQ58" s="32"/>
      <c r="CR58" s="32"/>
      <c r="CS58" s="32"/>
      <c r="CT58" s="32"/>
      <c r="CU58" s="32"/>
      <c r="CV58" s="32"/>
      <c r="CW58" s="32"/>
      <c r="CX58" s="32"/>
      <c r="CY58" s="32"/>
      <c r="CZ58" s="32"/>
      <c r="DA58" s="32"/>
      <c r="DB58" s="32"/>
      <c r="DC58" s="25"/>
    </row>
    <row r="59" spans="1:107" ht="12.6" customHeight="1">
      <c r="A59" s="25"/>
      <c r="B59" s="163"/>
      <c r="C59" s="163"/>
      <c r="D59" s="32"/>
      <c r="E59" s="37"/>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c r="CD59" s="32"/>
      <c r="CE59" s="32"/>
      <c r="CF59" s="32"/>
      <c r="CG59" s="32"/>
      <c r="CH59" s="32"/>
      <c r="CI59" s="32"/>
      <c r="CJ59" s="32"/>
      <c r="CK59" s="32"/>
      <c r="CL59" s="32"/>
      <c r="CM59" s="32"/>
      <c r="CN59" s="32"/>
      <c r="CO59" s="32"/>
      <c r="CP59" s="32"/>
      <c r="CQ59" s="32"/>
      <c r="CR59" s="32"/>
      <c r="CS59" s="32"/>
      <c r="CT59" s="32"/>
      <c r="CU59" s="32"/>
      <c r="CV59" s="32"/>
      <c r="CW59" s="32"/>
      <c r="CX59" s="32"/>
      <c r="CY59" s="32"/>
      <c r="CZ59" s="32"/>
      <c r="DA59" s="32"/>
      <c r="DB59" s="32"/>
      <c r="DC59" s="25"/>
    </row>
    <row r="60" spans="1:107" ht="22.5" customHeight="1">
      <c r="A60" s="36"/>
      <c r="B60" s="152" t="s">
        <v>39</v>
      </c>
      <c r="C60" s="153" t="s">
        <v>80</v>
      </c>
      <c r="D60" s="35"/>
      <c r="E60" s="40"/>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row>
    <row r="61" spans="1:107" ht="12.6" customHeight="1">
      <c r="A61" s="25"/>
      <c r="B61" s="152"/>
      <c r="C61" s="153"/>
      <c r="D61" s="48"/>
      <c r="E61" s="37"/>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25"/>
    </row>
    <row r="62" spans="1:107" ht="22.5" customHeight="1">
      <c r="A62" s="25"/>
      <c r="B62" s="152"/>
      <c r="C62" s="163" t="str">
        <f>"Maintenance event 1: "&amp;'Option-specific inputs'!$G$78</f>
        <v xml:space="preserve">Maintenance event 1: </v>
      </c>
      <c r="D62" s="48"/>
      <c r="E62" s="37"/>
      <c r="F62" s="32"/>
      <c r="G62" s="43">
        <f>IFERROR(
IF((G$14-$G$14+1)&lt;='General parameters'!$G$22,
IF((G$14-$G$14+1)&gt;=('Option-specific inputs'!$G$79),
IF(MOD((G$14-$G$14+1-'Option-specific inputs'!$G$79)/('Option-specific inputs'!$G$80),1)=0,
'Option-specific inputs'!$G$81*G$22,
0),
0),
0),
0)</f>
        <v>0</v>
      </c>
      <c r="H62" s="43">
        <f>IFERROR(
IF((H$14-$G$14+1)&lt;='General parameters'!$G$22,
IF((H$14-$G$14+1)&gt;=('Option-specific inputs'!$G$79),
IF(MOD((H$14-$G$14+1-'Option-specific inputs'!$G$79)/('Option-specific inputs'!$G$80),1)=0,
'Option-specific inputs'!$G$81*H$22,
0),
0),
0),
0)</f>
        <v>0</v>
      </c>
      <c r="I62" s="43">
        <f>IFERROR(
IF((I$14-$G$14+1)&lt;='General parameters'!$G$22,
IF((I$14-$G$14+1)&gt;=('Option-specific inputs'!$G$79),
IF(MOD((I$14-$G$14+1-'Option-specific inputs'!$G$79)/('Option-specific inputs'!$G$80),1)=0,
'Option-specific inputs'!$G$81*I$22,
0),
0),
0),
0)</f>
        <v>0</v>
      </c>
      <c r="J62" s="43">
        <f>IFERROR(
IF((J$14-$G$14+1)&lt;='General parameters'!$G$22,
IF((J$14-$G$14+1)&gt;=('Option-specific inputs'!$G$79),
IF(MOD((J$14-$G$14+1-'Option-specific inputs'!$G$79)/('Option-specific inputs'!$G$80),1)=0,
'Option-specific inputs'!$G$81*J$22,
0),
0),
0),
0)</f>
        <v>0</v>
      </c>
      <c r="K62" s="43">
        <f>IFERROR(
IF((K$14-$G$14+1)&lt;='General parameters'!$G$22,
IF((K$14-$G$14+1)&gt;=('Option-specific inputs'!$G$79),
IF(MOD((K$14-$G$14+1-'Option-specific inputs'!$G$79)/('Option-specific inputs'!$G$80),1)=0,
'Option-specific inputs'!$G$81*K$22,
0),
0),
0),
0)</f>
        <v>0</v>
      </c>
      <c r="L62" s="43">
        <f>IFERROR(
IF((L$14-$G$14+1)&lt;='General parameters'!$G$22,
IF((L$14-$G$14+1)&gt;=('Option-specific inputs'!$G$79),
IF(MOD((L$14-$G$14+1-'Option-specific inputs'!$G$79)/('Option-specific inputs'!$G$80),1)=0,
'Option-specific inputs'!$G$81*L$22,
0),
0),
0),
0)</f>
        <v>0</v>
      </c>
      <c r="M62" s="43">
        <f>IFERROR(
IF((M$14-$G$14+1)&lt;='General parameters'!$G$22,
IF((M$14-$G$14+1)&gt;=('Option-specific inputs'!$G$79),
IF(MOD((M$14-$G$14+1-'Option-specific inputs'!$G$79)/('Option-specific inputs'!$G$80),1)=0,
'Option-specific inputs'!$G$81*M$22,
0),
0),
0),
0)</f>
        <v>0</v>
      </c>
      <c r="N62" s="43">
        <f>IFERROR(
IF((N$14-$G$14+1)&lt;='General parameters'!$G$22,
IF((N$14-$G$14+1)&gt;=('Option-specific inputs'!$G$79),
IF(MOD((N$14-$G$14+1-'Option-specific inputs'!$G$79)/('Option-specific inputs'!$G$80),1)=0,
'Option-specific inputs'!$G$81*N$22,
0),
0),
0),
0)</f>
        <v>0</v>
      </c>
      <c r="O62" s="43">
        <f>IFERROR(
IF((O$14-$G$14+1)&lt;='General parameters'!$G$22,
IF((O$14-$G$14+1)&gt;=('Option-specific inputs'!$G$79),
IF(MOD((O$14-$G$14+1-'Option-specific inputs'!$G$79)/('Option-specific inputs'!$G$80),1)=0,
'Option-specific inputs'!$G$81*O$22,
0),
0),
0),
0)</f>
        <v>0</v>
      </c>
      <c r="P62" s="43">
        <f>IFERROR(
IF((P$14-$G$14+1)&lt;='General parameters'!$G$22,
IF((P$14-$G$14+1)&gt;=('Option-specific inputs'!$G$79),
IF(MOD((P$14-$G$14+1-'Option-specific inputs'!$G$79)/('Option-specific inputs'!$G$80),1)=0,
'Option-specific inputs'!$G$81*P$22,
0),
0),
0),
0)</f>
        <v>0</v>
      </c>
      <c r="Q62" s="43">
        <f>IFERROR(
IF((Q$14-$G$14+1)&lt;='General parameters'!$G$22,
IF((Q$14-$G$14+1)&gt;=('Option-specific inputs'!$G$79),
IF(MOD((Q$14-$G$14+1-'Option-specific inputs'!$G$79)/('Option-specific inputs'!$G$80),1)=0,
'Option-specific inputs'!$G$81*Q$22,
0),
0),
0),
0)</f>
        <v>0</v>
      </c>
      <c r="R62" s="43">
        <f>IFERROR(
IF((R$14-$G$14+1)&lt;='General parameters'!$G$22,
IF((R$14-$G$14+1)&gt;=('Option-specific inputs'!$G$79),
IF(MOD((R$14-$G$14+1-'Option-specific inputs'!$G$79)/('Option-specific inputs'!$G$80),1)=0,
'Option-specific inputs'!$G$81*R$22,
0),
0),
0),
0)</f>
        <v>0</v>
      </c>
      <c r="S62" s="43">
        <f>IFERROR(
IF((S$14-$G$14+1)&lt;='General parameters'!$G$22,
IF((S$14-$G$14+1)&gt;=('Option-specific inputs'!$G$79),
IF(MOD((S$14-$G$14+1-'Option-specific inputs'!$G$79)/('Option-specific inputs'!$G$80),1)=0,
'Option-specific inputs'!$G$81*S$22,
0),
0),
0),
0)</f>
        <v>0</v>
      </c>
      <c r="T62" s="43">
        <f>IFERROR(
IF((T$14-$G$14+1)&lt;='General parameters'!$G$22,
IF((T$14-$G$14+1)&gt;=('Option-specific inputs'!$G$79),
IF(MOD((T$14-$G$14+1-'Option-specific inputs'!$G$79)/('Option-specific inputs'!$G$80),1)=0,
'Option-specific inputs'!$G$81*T$22,
0),
0),
0),
0)</f>
        <v>0</v>
      </c>
      <c r="U62" s="43">
        <f>IFERROR(
IF((U$14-$G$14+1)&lt;='General parameters'!$G$22,
IF((U$14-$G$14+1)&gt;=('Option-specific inputs'!$G$79),
IF(MOD((U$14-$G$14+1-'Option-specific inputs'!$G$79)/('Option-specific inputs'!$G$80),1)=0,
'Option-specific inputs'!$G$81*U$22,
0),
0),
0),
0)</f>
        <v>0</v>
      </c>
      <c r="V62" s="43">
        <f>IFERROR(
IF((V$14-$G$14+1)&lt;='General parameters'!$G$22,
IF((V$14-$G$14+1)&gt;=('Option-specific inputs'!$G$79),
IF(MOD((V$14-$G$14+1-'Option-specific inputs'!$G$79)/('Option-specific inputs'!$G$80),1)=0,
'Option-specific inputs'!$G$81*V$22,
0),
0),
0),
0)</f>
        <v>0</v>
      </c>
      <c r="W62" s="43">
        <f>IFERROR(
IF((W$14-$G$14+1)&lt;='General parameters'!$G$22,
IF((W$14-$G$14+1)&gt;=('Option-specific inputs'!$G$79),
IF(MOD((W$14-$G$14+1-'Option-specific inputs'!$G$79)/('Option-specific inputs'!$G$80),1)=0,
'Option-specific inputs'!$G$81*W$22,
0),
0),
0),
0)</f>
        <v>0</v>
      </c>
      <c r="X62" s="43">
        <f>IFERROR(
IF((X$14-$G$14+1)&lt;='General parameters'!$G$22,
IF((X$14-$G$14+1)&gt;=('Option-specific inputs'!$G$79),
IF(MOD((X$14-$G$14+1-'Option-specific inputs'!$G$79)/('Option-specific inputs'!$G$80),1)=0,
'Option-specific inputs'!$G$81*X$22,
0),
0),
0),
0)</f>
        <v>0</v>
      </c>
      <c r="Y62" s="43">
        <f>IFERROR(
IF((Y$14-$G$14+1)&lt;='General parameters'!$G$22,
IF((Y$14-$G$14+1)&gt;=('Option-specific inputs'!$G$79),
IF(MOD((Y$14-$G$14+1-'Option-specific inputs'!$G$79)/('Option-specific inputs'!$G$80),1)=0,
'Option-specific inputs'!$G$81*Y$22,
0),
0),
0),
0)</f>
        <v>0</v>
      </c>
      <c r="Z62" s="43">
        <f>IFERROR(
IF((Z$14-$G$14+1)&lt;='General parameters'!$G$22,
IF((Z$14-$G$14+1)&gt;=('Option-specific inputs'!$G$79),
IF(MOD((Z$14-$G$14+1-'Option-specific inputs'!$G$79)/('Option-specific inputs'!$G$80),1)=0,
'Option-specific inputs'!$G$81*Z$22,
0),
0),
0),
0)</f>
        <v>0</v>
      </c>
      <c r="AA62" s="43">
        <f>IFERROR(
IF((AA$14-$G$14+1)&lt;='General parameters'!$G$22,
IF((AA$14-$G$14+1)&gt;=('Option-specific inputs'!$G$79),
IF(MOD((AA$14-$G$14+1-'Option-specific inputs'!$G$79)/('Option-specific inputs'!$G$80),1)=0,
'Option-specific inputs'!$G$81*AA$22,
0),
0),
0),
0)</f>
        <v>0</v>
      </c>
      <c r="AB62" s="43">
        <f>IFERROR(
IF((AB$14-$G$14+1)&lt;='General parameters'!$G$22,
IF((AB$14-$G$14+1)&gt;=('Option-specific inputs'!$G$79),
IF(MOD((AB$14-$G$14+1-'Option-specific inputs'!$G$79)/('Option-specific inputs'!$G$80),1)=0,
'Option-specific inputs'!$G$81*AB$22,
0),
0),
0),
0)</f>
        <v>0</v>
      </c>
      <c r="AC62" s="43">
        <f>IFERROR(
IF((AC$14-$G$14+1)&lt;='General parameters'!$G$22,
IF((AC$14-$G$14+1)&gt;=('Option-specific inputs'!$G$79),
IF(MOD((AC$14-$G$14+1-'Option-specific inputs'!$G$79)/('Option-specific inputs'!$G$80),1)=0,
'Option-specific inputs'!$G$81*AC$22,
0),
0),
0),
0)</f>
        <v>0</v>
      </c>
      <c r="AD62" s="43">
        <f>IFERROR(
IF((AD$14-$G$14+1)&lt;='General parameters'!$G$22,
IF((AD$14-$G$14+1)&gt;=('Option-specific inputs'!$G$79),
IF(MOD((AD$14-$G$14+1-'Option-specific inputs'!$G$79)/('Option-specific inputs'!$G$80),1)=0,
'Option-specific inputs'!$G$81*AD$22,
0),
0),
0),
0)</f>
        <v>0</v>
      </c>
      <c r="AE62" s="43">
        <f>IFERROR(
IF((AE$14-$G$14+1)&lt;='General parameters'!$G$22,
IF((AE$14-$G$14+1)&gt;=('Option-specific inputs'!$G$79),
IF(MOD((AE$14-$G$14+1-'Option-specific inputs'!$G$79)/('Option-specific inputs'!$G$80),1)=0,
'Option-specific inputs'!$G$81*AE$22,
0),
0),
0),
0)</f>
        <v>0</v>
      </c>
      <c r="AF62" s="43">
        <f>IFERROR(
IF((AF$14-$G$14+1)&lt;='General parameters'!$G$22,
IF((AF$14-$G$14+1)&gt;=('Option-specific inputs'!$G$79),
IF(MOD((AF$14-$G$14+1-'Option-specific inputs'!$G$79)/('Option-specific inputs'!$G$80),1)=0,
'Option-specific inputs'!$G$81*AF$22,
0),
0),
0),
0)</f>
        <v>0</v>
      </c>
      <c r="AG62" s="43">
        <f>IFERROR(
IF((AG$14-$G$14+1)&lt;='General parameters'!$G$22,
IF((AG$14-$G$14+1)&gt;=('Option-specific inputs'!$G$79),
IF(MOD((AG$14-$G$14+1-'Option-specific inputs'!$G$79)/('Option-specific inputs'!$G$80),1)=0,
'Option-specific inputs'!$G$81*AG$22,
0),
0),
0),
0)</f>
        <v>0</v>
      </c>
      <c r="AH62" s="43">
        <f>IFERROR(
IF((AH$14-$G$14+1)&lt;='General parameters'!$G$22,
IF((AH$14-$G$14+1)&gt;=('Option-specific inputs'!$G$79),
IF(MOD((AH$14-$G$14+1-'Option-specific inputs'!$G$79)/('Option-specific inputs'!$G$80),1)=0,
'Option-specific inputs'!$G$81*AH$22,
0),
0),
0),
0)</f>
        <v>0</v>
      </c>
      <c r="AI62" s="43">
        <f>IFERROR(
IF((AI$14-$G$14+1)&lt;='General parameters'!$G$22,
IF((AI$14-$G$14+1)&gt;=('Option-specific inputs'!$G$79),
IF(MOD((AI$14-$G$14+1-'Option-specific inputs'!$G$79)/('Option-specific inputs'!$G$80),1)=0,
'Option-specific inputs'!$G$81*AI$22,
0),
0),
0),
0)</f>
        <v>0</v>
      </c>
      <c r="AJ62" s="43">
        <f>IFERROR(
IF((AJ$14-$G$14+1)&lt;='General parameters'!$G$22,
IF((AJ$14-$G$14+1)&gt;=('Option-specific inputs'!$G$79),
IF(MOD((AJ$14-$G$14+1-'Option-specific inputs'!$G$79)/('Option-specific inputs'!$G$80),1)=0,
'Option-specific inputs'!$G$81*AJ$22,
0),
0),
0),
0)</f>
        <v>0</v>
      </c>
      <c r="AK62" s="43">
        <f>IFERROR(
IF((AK$14-$G$14+1)&lt;='General parameters'!$G$22,
IF((AK$14-$G$14+1)&gt;=('Option-specific inputs'!$G$79),
IF(MOD((AK$14-$G$14+1-'Option-specific inputs'!$G$79)/('Option-specific inputs'!$G$80),1)=0,
'Option-specific inputs'!$G$81*AK$22,
0),
0),
0),
0)</f>
        <v>0</v>
      </c>
      <c r="AL62" s="43">
        <f>IFERROR(
IF((AL$14-$G$14+1)&lt;='General parameters'!$G$22,
IF((AL$14-$G$14+1)&gt;=('Option-specific inputs'!$G$79),
IF(MOD((AL$14-$G$14+1-'Option-specific inputs'!$G$79)/('Option-specific inputs'!$G$80),1)=0,
'Option-specific inputs'!$G$81*AL$22,
0),
0),
0),
0)</f>
        <v>0</v>
      </c>
      <c r="AM62" s="43">
        <f>IFERROR(
IF((AM$14-$G$14+1)&lt;='General parameters'!$G$22,
IF((AM$14-$G$14+1)&gt;=('Option-specific inputs'!$G$79),
IF(MOD((AM$14-$G$14+1-'Option-specific inputs'!$G$79)/('Option-specific inputs'!$G$80),1)=0,
'Option-specific inputs'!$G$81*AM$22,
0),
0),
0),
0)</f>
        <v>0</v>
      </c>
      <c r="AN62" s="43">
        <f>IFERROR(
IF((AN$14-$G$14+1)&lt;='General parameters'!$G$22,
IF((AN$14-$G$14+1)&gt;=('Option-specific inputs'!$G$79),
IF(MOD((AN$14-$G$14+1-'Option-specific inputs'!$G$79)/('Option-specific inputs'!$G$80),1)=0,
'Option-specific inputs'!$G$81*AN$22,
0),
0),
0),
0)</f>
        <v>0</v>
      </c>
      <c r="AO62" s="43">
        <f>IFERROR(
IF((AO$14-$G$14+1)&lt;='General parameters'!$G$22,
IF((AO$14-$G$14+1)&gt;=('Option-specific inputs'!$G$79),
IF(MOD((AO$14-$G$14+1-'Option-specific inputs'!$G$79)/('Option-specific inputs'!$G$80),1)=0,
'Option-specific inputs'!$G$81*AO$22,
0),
0),
0),
0)</f>
        <v>0</v>
      </c>
      <c r="AP62" s="43">
        <f>IFERROR(
IF((AP$14-$G$14+1)&lt;='General parameters'!$G$22,
IF((AP$14-$G$14+1)&gt;=('Option-specific inputs'!$G$79),
IF(MOD((AP$14-$G$14+1-'Option-specific inputs'!$G$79)/('Option-specific inputs'!$G$80),1)=0,
'Option-specific inputs'!$G$81*AP$22,
0),
0),
0),
0)</f>
        <v>0</v>
      </c>
      <c r="AQ62" s="43">
        <f>IFERROR(
IF((AQ$14-$G$14+1)&lt;='General parameters'!$G$22,
IF((AQ$14-$G$14+1)&gt;=('Option-specific inputs'!$G$79),
IF(MOD((AQ$14-$G$14+1-'Option-specific inputs'!$G$79)/('Option-specific inputs'!$G$80),1)=0,
'Option-specific inputs'!$G$81*AQ$22,
0),
0),
0),
0)</f>
        <v>0</v>
      </c>
      <c r="AR62" s="43">
        <f>IFERROR(
IF((AR$14-$G$14+1)&lt;='General parameters'!$G$22,
IF((AR$14-$G$14+1)&gt;=('Option-specific inputs'!$G$79),
IF(MOD((AR$14-$G$14+1-'Option-specific inputs'!$G$79)/('Option-specific inputs'!$G$80),1)=0,
'Option-specific inputs'!$G$81*AR$22,
0),
0),
0),
0)</f>
        <v>0</v>
      </c>
      <c r="AS62" s="43">
        <f>IFERROR(
IF((AS$14-$G$14+1)&lt;='General parameters'!$G$22,
IF((AS$14-$G$14+1)&gt;=('Option-specific inputs'!$G$79),
IF(MOD((AS$14-$G$14+1-'Option-specific inputs'!$G$79)/('Option-specific inputs'!$G$80),1)=0,
'Option-specific inputs'!$G$81*AS$22,
0),
0),
0),
0)</f>
        <v>0</v>
      </c>
      <c r="AT62" s="43">
        <f>IFERROR(
IF((AT$14-$G$14+1)&lt;='General parameters'!$G$22,
IF((AT$14-$G$14+1)&gt;=('Option-specific inputs'!$G$79),
IF(MOD((AT$14-$G$14+1-'Option-specific inputs'!$G$79)/('Option-specific inputs'!$G$80),1)=0,
'Option-specific inputs'!$G$81*AT$22,
0),
0),
0),
0)</f>
        <v>0</v>
      </c>
      <c r="AU62" s="43">
        <f>IFERROR(
IF((AU$14-$G$14+1)&lt;='General parameters'!$G$22,
IF((AU$14-$G$14+1)&gt;=('Option-specific inputs'!$G$79),
IF(MOD((AU$14-$G$14+1-'Option-specific inputs'!$G$79)/('Option-specific inputs'!$G$80),1)=0,
'Option-specific inputs'!$G$81*AU$22,
0),
0),
0),
0)</f>
        <v>0</v>
      </c>
      <c r="AV62" s="43">
        <f>IFERROR(
IF((AV$14-$G$14+1)&lt;='General parameters'!$G$22,
IF((AV$14-$G$14+1)&gt;=('Option-specific inputs'!$G$79),
IF(MOD((AV$14-$G$14+1-'Option-specific inputs'!$G$79)/('Option-specific inputs'!$G$80),1)=0,
'Option-specific inputs'!$G$81*AV$22,
0),
0),
0),
0)</f>
        <v>0</v>
      </c>
      <c r="AW62" s="43">
        <f>IFERROR(
IF((AW$14-$G$14+1)&lt;='General parameters'!$G$22,
IF((AW$14-$G$14+1)&gt;=('Option-specific inputs'!$G$79),
IF(MOD((AW$14-$G$14+1-'Option-specific inputs'!$G$79)/('Option-specific inputs'!$G$80),1)=0,
'Option-specific inputs'!$G$81*AW$22,
0),
0),
0),
0)</f>
        <v>0</v>
      </c>
      <c r="AX62" s="43">
        <f>IFERROR(
IF((AX$14-$G$14+1)&lt;='General parameters'!$G$22,
IF((AX$14-$G$14+1)&gt;=('Option-specific inputs'!$G$79),
IF(MOD((AX$14-$G$14+1-'Option-specific inputs'!$G$79)/('Option-specific inputs'!$G$80),1)=0,
'Option-specific inputs'!$G$81*AX$22,
0),
0),
0),
0)</f>
        <v>0</v>
      </c>
      <c r="AY62" s="43">
        <f>IFERROR(
IF((AY$14-$G$14+1)&lt;='General parameters'!$G$22,
IF((AY$14-$G$14+1)&gt;=('Option-specific inputs'!$G$79),
IF(MOD((AY$14-$G$14+1-'Option-specific inputs'!$G$79)/('Option-specific inputs'!$G$80),1)=0,
'Option-specific inputs'!$G$81*AY$22,
0),
0),
0),
0)</f>
        <v>0</v>
      </c>
      <c r="AZ62" s="43">
        <f>IFERROR(
IF((AZ$14-$G$14+1)&lt;='General parameters'!$G$22,
IF((AZ$14-$G$14+1)&gt;=('Option-specific inputs'!$G$79),
IF(MOD((AZ$14-$G$14+1-'Option-specific inputs'!$G$79)/('Option-specific inputs'!$G$80),1)=0,
'Option-specific inputs'!$G$81*AZ$22,
0),
0),
0),
0)</f>
        <v>0</v>
      </c>
      <c r="BA62" s="43">
        <f>IFERROR(
IF((BA$14-$G$14+1)&lt;='General parameters'!$G$22,
IF((BA$14-$G$14+1)&gt;=('Option-specific inputs'!$G$79),
IF(MOD((BA$14-$G$14+1-'Option-specific inputs'!$G$79)/('Option-specific inputs'!$G$80),1)=0,
'Option-specific inputs'!$G$81*BA$22,
0),
0),
0),
0)</f>
        <v>0</v>
      </c>
      <c r="BB62" s="43">
        <f>IFERROR(
IF((BB$14-$G$14+1)&lt;='General parameters'!$G$22,
IF((BB$14-$G$14+1)&gt;=('Option-specific inputs'!$G$79),
IF(MOD((BB$14-$G$14+1-'Option-specific inputs'!$G$79)/('Option-specific inputs'!$G$80),1)=0,
'Option-specific inputs'!$G$81*BB$22,
0),
0),
0),
0)</f>
        <v>0</v>
      </c>
      <c r="BC62" s="43">
        <f>IFERROR(
IF((BC$14-$G$14+1)&lt;='General parameters'!$G$22,
IF((BC$14-$G$14+1)&gt;=('Option-specific inputs'!$G$79),
IF(MOD((BC$14-$G$14+1-'Option-specific inputs'!$G$79)/('Option-specific inputs'!$G$80),1)=0,
'Option-specific inputs'!$G$81*BC$22,
0),
0),
0),
0)</f>
        <v>0</v>
      </c>
      <c r="BD62" s="43">
        <f>IFERROR(
IF((BD$14-$G$14+1)&lt;='General parameters'!$G$22,
IF((BD$14-$G$14+1)&gt;=('Option-specific inputs'!$G$79),
IF(MOD((BD$14-$G$14+1-'Option-specific inputs'!$G$79)/('Option-specific inputs'!$G$80),1)=0,
'Option-specific inputs'!$G$81*BD$22,
0),
0),
0),
0)</f>
        <v>0</v>
      </c>
      <c r="BE62" s="43">
        <f>IFERROR(
IF((BE$14-$G$14+1)&lt;='General parameters'!$G$22,
IF((BE$14-$G$14+1)&gt;=('Option-specific inputs'!$G$79),
IF(MOD((BE$14-$G$14+1-'Option-specific inputs'!$G$79)/('Option-specific inputs'!$G$80),1)=0,
'Option-specific inputs'!$G$81*BE$22,
0),
0),
0),
0)</f>
        <v>0</v>
      </c>
      <c r="BF62" s="43">
        <f>IFERROR(
IF((BF$14-$G$14+1)&lt;='General parameters'!$G$22,
IF((BF$14-$G$14+1)&gt;=('Option-specific inputs'!$G$79),
IF(MOD((BF$14-$G$14+1-'Option-specific inputs'!$G$79)/('Option-specific inputs'!$G$80),1)=0,
'Option-specific inputs'!$G$81*BF$22,
0),
0),
0),
0)</f>
        <v>0</v>
      </c>
      <c r="BG62" s="43">
        <f>IFERROR(
IF((BG$14-$G$14+1)&lt;='General parameters'!$G$22,
IF((BG$14-$G$14+1)&gt;=('Option-specific inputs'!$G$79),
IF(MOD((BG$14-$G$14+1-'Option-specific inputs'!$G$79)/('Option-specific inputs'!$G$80),1)=0,
'Option-specific inputs'!$G$81*BG$22,
0),
0),
0),
0)</f>
        <v>0</v>
      </c>
      <c r="BH62" s="43">
        <f>IFERROR(
IF((BH$14-$G$14+1)&lt;='General parameters'!$G$22,
IF((BH$14-$G$14+1)&gt;=('Option-specific inputs'!$G$79),
IF(MOD((BH$14-$G$14+1-'Option-specific inputs'!$G$79)/('Option-specific inputs'!$G$80),1)=0,
'Option-specific inputs'!$G$81*BH$22,
0),
0),
0),
0)</f>
        <v>0</v>
      </c>
      <c r="BI62" s="43">
        <f>IFERROR(
IF((BI$14-$G$14+1)&lt;='General parameters'!$G$22,
IF((BI$14-$G$14+1)&gt;=('Option-specific inputs'!$G$79),
IF(MOD((BI$14-$G$14+1-'Option-specific inputs'!$G$79)/('Option-specific inputs'!$G$80),1)=0,
'Option-specific inputs'!$G$81*BI$22,
0),
0),
0),
0)</f>
        <v>0</v>
      </c>
      <c r="BJ62" s="43">
        <f>IFERROR(
IF((BJ$14-$G$14+1)&lt;='General parameters'!$G$22,
IF((BJ$14-$G$14+1)&gt;=('Option-specific inputs'!$G$79),
IF(MOD((BJ$14-$G$14+1-'Option-specific inputs'!$G$79)/('Option-specific inputs'!$G$80),1)=0,
'Option-specific inputs'!$G$81*BJ$22,
0),
0),
0),
0)</f>
        <v>0</v>
      </c>
      <c r="BK62" s="43">
        <f>IFERROR(
IF((BK$14-$G$14+1)&lt;='General parameters'!$G$22,
IF((BK$14-$G$14+1)&gt;=('Option-specific inputs'!$G$79),
IF(MOD((BK$14-$G$14+1-'Option-specific inputs'!$G$79)/('Option-specific inputs'!$G$80),1)=0,
'Option-specific inputs'!$G$81*BK$22,
0),
0),
0),
0)</f>
        <v>0</v>
      </c>
      <c r="BL62" s="43">
        <f>IFERROR(
IF((BL$14-$G$14+1)&lt;='General parameters'!$G$22,
IF((BL$14-$G$14+1)&gt;=('Option-specific inputs'!$G$79),
IF(MOD((BL$14-$G$14+1-'Option-specific inputs'!$G$79)/('Option-specific inputs'!$G$80),1)=0,
'Option-specific inputs'!$G$81*BL$22,
0),
0),
0),
0)</f>
        <v>0</v>
      </c>
      <c r="BM62" s="43">
        <f>IFERROR(
IF((BM$14-$G$14+1)&lt;='General parameters'!$G$22,
IF((BM$14-$G$14+1)&gt;=('Option-specific inputs'!$G$79),
IF(MOD((BM$14-$G$14+1-'Option-specific inputs'!$G$79)/('Option-specific inputs'!$G$80),1)=0,
'Option-specific inputs'!$G$81*BM$22,
0),
0),
0),
0)</f>
        <v>0</v>
      </c>
      <c r="BN62" s="43">
        <f>IFERROR(
IF((BN$14-$G$14+1)&lt;='General parameters'!$G$22,
IF((BN$14-$G$14+1)&gt;=('Option-specific inputs'!$G$79),
IF(MOD((BN$14-$G$14+1-'Option-specific inputs'!$G$79)/('Option-specific inputs'!$G$80),1)=0,
'Option-specific inputs'!$G$81*BN$22,
0),
0),
0),
0)</f>
        <v>0</v>
      </c>
      <c r="BO62" s="43">
        <f>IFERROR(
IF((BO$14-$G$14+1)&lt;='General parameters'!$G$22,
IF((BO$14-$G$14+1)&gt;=('Option-specific inputs'!$G$79),
IF(MOD((BO$14-$G$14+1-'Option-specific inputs'!$G$79)/('Option-specific inputs'!$G$80),1)=0,
'Option-specific inputs'!$G$81*BO$22,
0),
0),
0),
0)</f>
        <v>0</v>
      </c>
      <c r="BP62" s="43">
        <f>IFERROR(
IF((BP$14-$G$14+1)&lt;='General parameters'!$G$22,
IF((BP$14-$G$14+1)&gt;=('Option-specific inputs'!$G$79),
IF(MOD((BP$14-$G$14+1-'Option-specific inputs'!$G$79)/('Option-specific inputs'!$G$80),1)=0,
'Option-specific inputs'!$G$81*BP$22,
0),
0),
0),
0)</f>
        <v>0</v>
      </c>
      <c r="BQ62" s="43">
        <f>IFERROR(
IF((BQ$14-$G$14+1)&lt;='General parameters'!$G$22,
IF((BQ$14-$G$14+1)&gt;=('Option-specific inputs'!$G$79),
IF(MOD((BQ$14-$G$14+1-'Option-specific inputs'!$G$79)/('Option-specific inputs'!$G$80),1)=0,
'Option-specific inputs'!$G$81*BQ$22,
0),
0),
0),
0)</f>
        <v>0</v>
      </c>
      <c r="BR62" s="43">
        <f>IFERROR(
IF((BR$14-$G$14+1)&lt;='General parameters'!$G$22,
IF((BR$14-$G$14+1)&gt;=('Option-specific inputs'!$G$79),
IF(MOD((BR$14-$G$14+1-'Option-specific inputs'!$G$79)/('Option-specific inputs'!$G$80),1)=0,
'Option-specific inputs'!$G$81*BR$22,
0),
0),
0),
0)</f>
        <v>0</v>
      </c>
      <c r="BS62" s="43">
        <f>IFERROR(
IF((BS$14-$G$14+1)&lt;='General parameters'!$G$22,
IF((BS$14-$G$14+1)&gt;=('Option-specific inputs'!$G$79),
IF(MOD((BS$14-$G$14+1-'Option-specific inputs'!$G$79)/('Option-specific inputs'!$G$80),1)=0,
'Option-specific inputs'!$G$81*BS$22,
0),
0),
0),
0)</f>
        <v>0</v>
      </c>
      <c r="BT62" s="43">
        <f>IFERROR(
IF((BT$14-$G$14+1)&lt;='General parameters'!$G$22,
IF((BT$14-$G$14+1)&gt;=('Option-specific inputs'!$G$79),
IF(MOD((BT$14-$G$14+1-'Option-specific inputs'!$G$79)/('Option-specific inputs'!$G$80),1)=0,
'Option-specific inputs'!$G$81*BT$22,
0),
0),
0),
0)</f>
        <v>0</v>
      </c>
      <c r="BU62" s="43">
        <f>IFERROR(
IF((BU$14-$G$14+1)&lt;='General parameters'!$G$22,
IF((BU$14-$G$14+1)&gt;=('Option-specific inputs'!$G$79),
IF(MOD((BU$14-$G$14+1-'Option-specific inputs'!$G$79)/('Option-specific inputs'!$G$80),1)=0,
'Option-specific inputs'!$G$81*BU$22,
0),
0),
0),
0)</f>
        <v>0</v>
      </c>
      <c r="BV62" s="43">
        <f>IFERROR(
IF((BV$14-$G$14+1)&lt;='General parameters'!$G$22,
IF((BV$14-$G$14+1)&gt;=('Option-specific inputs'!$G$79),
IF(MOD((BV$14-$G$14+1-'Option-specific inputs'!$G$79)/('Option-specific inputs'!$G$80),1)=0,
'Option-specific inputs'!$G$81*BV$22,
0),
0),
0),
0)</f>
        <v>0</v>
      </c>
      <c r="BW62" s="43">
        <f>IFERROR(
IF((BW$14-$G$14+1)&lt;='General parameters'!$G$22,
IF((BW$14-$G$14+1)&gt;=('Option-specific inputs'!$G$79),
IF(MOD((BW$14-$G$14+1-'Option-specific inputs'!$G$79)/('Option-specific inputs'!$G$80),1)=0,
'Option-specific inputs'!$G$81*BW$22,
0),
0),
0),
0)</f>
        <v>0</v>
      </c>
      <c r="BX62" s="43">
        <f>IFERROR(
IF((BX$14-$G$14+1)&lt;='General parameters'!$G$22,
IF((BX$14-$G$14+1)&gt;=('Option-specific inputs'!$G$79),
IF(MOD((BX$14-$G$14+1-'Option-specific inputs'!$G$79)/('Option-specific inputs'!$G$80),1)=0,
'Option-specific inputs'!$G$81*BX$22,
0),
0),
0),
0)</f>
        <v>0</v>
      </c>
      <c r="BY62" s="43">
        <f>IFERROR(
IF((BY$14-$G$14+1)&lt;='General parameters'!$G$22,
IF((BY$14-$G$14+1)&gt;=('Option-specific inputs'!$G$79),
IF(MOD((BY$14-$G$14+1-'Option-specific inputs'!$G$79)/('Option-specific inputs'!$G$80),1)=0,
'Option-specific inputs'!$G$81*BY$22,
0),
0),
0),
0)</f>
        <v>0</v>
      </c>
      <c r="BZ62" s="43">
        <f>IFERROR(
IF((BZ$14-$G$14+1)&lt;='General parameters'!$G$22,
IF((BZ$14-$G$14+1)&gt;=('Option-specific inputs'!$G$79),
IF(MOD((BZ$14-$G$14+1-'Option-specific inputs'!$G$79)/('Option-specific inputs'!$G$80),1)=0,
'Option-specific inputs'!$G$81*BZ$22,
0),
0),
0),
0)</f>
        <v>0</v>
      </c>
      <c r="CA62" s="43">
        <f>IFERROR(
IF((CA$14-$G$14+1)&lt;='General parameters'!$G$22,
IF((CA$14-$G$14+1)&gt;=('Option-specific inputs'!$G$79),
IF(MOD((CA$14-$G$14+1-'Option-specific inputs'!$G$79)/('Option-specific inputs'!$G$80),1)=0,
'Option-specific inputs'!$G$81*CA$22,
0),
0),
0),
0)</f>
        <v>0</v>
      </c>
      <c r="CB62" s="43">
        <f>IFERROR(
IF((CB$14-$G$14+1)&lt;='General parameters'!$G$22,
IF((CB$14-$G$14+1)&gt;=('Option-specific inputs'!$G$79),
IF(MOD((CB$14-$G$14+1-'Option-specific inputs'!$G$79)/('Option-specific inputs'!$G$80),1)=0,
'Option-specific inputs'!$G$81*CB$22,
0),
0),
0),
0)</f>
        <v>0</v>
      </c>
      <c r="CC62" s="43">
        <f>IFERROR(
IF((CC$14-$G$14+1)&lt;='General parameters'!$G$22,
IF((CC$14-$G$14+1)&gt;=('Option-specific inputs'!$G$79),
IF(MOD((CC$14-$G$14+1-'Option-specific inputs'!$G$79)/('Option-specific inputs'!$G$80),1)=0,
'Option-specific inputs'!$G$81*CC$22,
0),
0),
0),
0)</f>
        <v>0</v>
      </c>
      <c r="CD62" s="43">
        <f>IFERROR(
IF((CD$14-$G$14+1)&lt;='General parameters'!$G$22,
IF((CD$14-$G$14+1)&gt;=('Option-specific inputs'!$G$79),
IF(MOD((CD$14-$G$14+1-'Option-specific inputs'!$G$79)/('Option-specific inputs'!$G$80),1)=0,
'Option-specific inputs'!$G$81*CD$22,
0),
0),
0),
0)</f>
        <v>0</v>
      </c>
      <c r="CE62" s="43">
        <f>IFERROR(
IF((CE$14-$G$14+1)&lt;='General parameters'!$G$22,
IF((CE$14-$G$14+1)&gt;=('Option-specific inputs'!$G$79),
IF(MOD((CE$14-$G$14+1-'Option-specific inputs'!$G$79)/('Option-specific inputs'!$G$80),1)=0,
'Option-specific inputs'!$G$81*CE$22,
0),
0),
0),
0)</f>
        <v>0</v>
      </c>
      <c r="CF62" s="43">
        <f>IFERROR(
IF((CF$14-$G$14+1)&lt;='General parameters'!$G$22,
IF((CF$14-$G$14+1)&gt;=('Option-specific inputs'!$G$79),
IF(MOD((CF$14-$G$14+1-'Option-specific inputs'!$G$79)/('Option-specific inputs'!$G$80),1)=0,
'Option-specific inputs'!$G$81*CF$22,
0),
0),
0),
0)</f>
        <v>0</v>
      </c>
      <c r="CG62" s="43">
        <f>IFERROR(
IF((CG$14-$G$14+1)&lt;='General parameters'!$G$22,
IF((CG$14-$G$14+1)&gt;=('Option-specific inputs'!$G$79),
IF(MOD((CG$14-$G$14+1-'Option-specific inputs'!$G$79)/('Option-specific inputs'!$G$80),1)=0,
'Option-specific inputs'!$G$81*CG$22,
0),
0),
0),
0)</f>
        <v>0</v>
      </c>
      <c r="CH62" s="43">
        <f>IFERROR(
IF((CH$14-$G$14+1)&lt;='General parameters'!$G$22,
IF((CH$14-$G$14+1)&gt;=('Option-specific inputs'!$G$79),
IF(MOD((CH$14-$G$14+1-'Option-specific inputs'!$G$79)/('Option-specific inputs'!$G$80),1)=0,
'Option-specific inputs'!$G$81*CH$22,
0),
0),
0),
0)</f>
        <v>0</v>
      </c>
      <c r="CI62" s="43">
        <f>IFERROR(
IF((CI$14-$G$14+1)&lt;='General parameters'!$G$22,
IF((CI$14-$G$14+1)&gt;=('Option-specific inputs'!$G$79),
IF(MOD((CI$14-$G$14+1-'Option-specific inputs'!$G$79)/('Option-specific inputs'!$G$80),1)=0,
'Option-specific inputs'!$G$81*CI$22,
0),
0),
0),
0)</f>
        <v>0</v>
      </c>
      <c r="CJ62" s="43">
        <f>IFERROR(
IF((CJ$14-$G$14+1)&lt;='General parameters'!$G$22,
IF((CJ$14-$G$14+1)&gt;=('Option-specific inputs'!$G$79),
IF(MOD((CJ$14-$G$14+1-'Option-specific inputs'!$G$79)/('Option-specific inputs'!$G$80),1)=0,
'Option-specific inputs'!$G$81*CJ$22,
0),
0),
0),
0)</f>
        <v>0</v>
      </c>
      <c r="CK62" s="43">
        <f>IFERROR(
IF((CK$14-$G$14+1)&lt;='General parameters'!$G$22,
IF((CK$14-$G$14+1)&gt;=('Option-specific inputs'!$G$79),
IF(MOD((CK$14-$G$14+1-'Option-specific inputs'!$G$79)/('Option-specific inputs'!$G$80),1)=0,
'Option-specific inputs'!$G$81*CK$22,
0),
0),
0),
0)</f>
        <v>0</v>
      </c>
      <c r="CL62" s="43">
        <f>IFERROR(
IF((CL$14-$G$14+1)&lt;='General parameters'!$G$22,
IF((CL$14-$G$14+1)&gt;=('Option-specific inputs'!$G$79),
IF(MOD((CL$14-$G$14+1-'Option-specific inputs'!$G$79)/('Option-specific inputs'!$G$80),1)=0,
'Option-specific inputs'!$G$81*CL$22,
0),
0),
0),
0)</f>
        <v>0</v>
      </c>
      <c r="CM62" s="43">
        <f>IFERROR(
IF((CM$14-$G$14+1)&lt;='General parameters'!$G$22,
IF((CM$14-$G$14+1)&gt;=('Option-specific inputs'!$G$79),
IF(MOD((CM$14-$G$14+1-'Option-specific inputs'!$G$79)/('Option-specific inputs'!$G$80),1)=0,
'Option-specific inputs'!$G$81*CM$22,
0),
0),
0),
0)</f>
        <v>0</v>
      </c>
      <c r="CN62" s="43">
        <f>IFERROR(
IF((CN$14-$G$14+1)&lt;='General parameters'!$G$22,
IF((CN$14-$G$14+1)&gt;=('Option-specific inputs'!$G$79),
IF(MOD((CN$14-$G$14+1-'Option-specific inputs'!$G$79)/('Option-specific inputs'!$G$80),1)=0,
'Option-specific inputs'!$G$81*CN$22,
0),
0),
0),
0)</f>
        <v>0</v>
      </c>
      <c r="CO62" s="43">
        <f>IFERROR(
IF((CO$14-$G$14+1)&lt;='General parameters'!$G$22,
IF((CO$14-$G$14+1)&gt;=('Option-specific inputs'!$G$79),
IF(MOD((CO$14-$G$14+1-'Option-specific inputs'!$G$79)/('Option-specific inputs'!$G$80),1)=0,
'Option-specific inputs'!$G$81*CO$22,
0),
0),
0),
0)</f>
        <v>0</v>
      </c>
      <c r="CP62" s="43">
        <f>IFERROR(
IF((CP$14-$G$14+1)&lt;='General parameters'!$G$22,
IF((CP$14-$G$14+1)&gt;=('Option-specific inputs'!$G$79),
IF(MOD((CP$14-$G$14+1-'Option-specific inputs'!$G$79)/('Option-specific inputs'!$G$80),1)=0,
'Option-specific inputs'!$G$81*CP$22,
0),
0),
0),
0)</f>
        <v>0</v>
      </c>
      <c r="CQ62" s="43">
        <f>IFERROR(
IF((CQ$14-$G$14+1)&lt;='General parameters'!$G$22,
IF((CQ$14-$G$14+1)&gt;=('Option-specific inputs'!$G$79),
IF(MOD((CQ$14-$G$14+1-'Option-specific inputs'!$G$79)/('Option-specific inputs'!$G$80),1)=0,
'Option-specific inputs'!$G$81*CQ$22,
0),
0),
0),
0)</f>
        <v>0</v>
      </c>
      <c r="CR62" s="43">
        <f>IFERROR(
IF((CR$14-$G$14+1)&lt;='General parameters'!$G$22,
IF((CR$14-$G$14+1)&gt;=('Option-specific inputs'!$G$79),
IF(MOD((CR$14-$G$14+1-'Option-specific inputs'!$G$79)/('Option-specific inputs'!$G$80),1)=0,
'Option-specific inputs'!$G$81*CR$22,
0),
0),
0),
0)</f>
        <v>0</v>
      </c>
      <c r="CS62" s="43">
        <f>IFERROR(
IF((CS$14-$G$14+1)&lt;='General parameters'!$G$22,
IF((CS$14-$G$14+1)&gt;=('Option-specific inputs'!$G$79),
IF(MOD((CS$14-$G$14+1-'Option-specific inputs'!$G$79)/('Option-specific inputs'!$G$80),1)=0,
'Option-specific inputs'!$G$81*CS$22,
0),
0),
0),
0)</f>
        <v>0</v>
      </c>
      <c r="CT62" s="43">
        <f>IFERROR(
IF((CT$14-$G$14+1)&lt;='General parameters'!$G$22,
IF((CT$14-$G$14+1)&gt;=('Option-specific inputs'!$G$79),
IF(MOD((CT$14-$G$14+1-'Option-specific inputs'!$G$79)/('Option-specific inputs'!$G$80),1)=0,
'Option-specific inputs'!$G$81*CT$22,
0),
0),
0),
0)</f>
        <v>0</v>
      </c>
      <c r="CU62" s="43">
        <f>IFERROR(
IF((CU$14-$G$14+1)&lt;='General parameters'!$G$22,
IF((CU$14-$G$14+1)&gt;=('Option-specific inputs'!$G$79),
IF(MOD((CU$14-$G$14+1-'Option-specific inputs'!$G$79)/('Option-specific inputs'!$G$80),1)=0,
'Option-specific inputs'!$G$81*CU$22,
0),
0),
0),
0)</f>
        <v>0</v>
      </c>
      <c r="CV62" s="43">
        <f>IFERROR(
IF((CV$14-$G$14+1)&lt;='General parameters'!$G$22,
IF((CV$14-$G$14+1)&gt;=('Option-specific inputs'!$G$79),
IF(MOD((CV$14-$G$14+1-'Option-specific inputs'!$G$79)/('Option-specific inputs'!$G$80),1)=0,
'Option-specific inputs'!$G$81*CV$22,
0),
0),
0),
0)</f>
        <v>0</v>
      </c>
      <c r="CW62" s="43">
        <f>IFERROR(
IF((CW$14-$G$14+1)&lt;='General parameters'!$G$22,
IF((CW$14-$G$14+1)&gt;=('Option-specific inputs'!$G$79),
IF(MOD((CW$14-$G$14+1-'Option-specific inputs'!$G$79)/('Option-specific inputs'!$G$80),1)=0,
'Option-specific inputs'!$G$81*CW$22,
0),
0),
0),
0)</f>
        <v>0</v>
      </c>
      <c r="CX62" s="43">
        <f>IFERROR(
IF((CX$14-$G$14+1)&lt;='General parameters'!$G$22,
IF((CX$14-$G$14+1)&gt;=('Option-specific inputs'!$G$79),
IF(MOD((CX$14-$G$14+1-'Option-specific inputs'!$G$79)/('Option-specific inputs'!$G$80),1)=0,
'Option-specific inputs'!$G$81*CX$22,
0),
0),
0),
0)</f>
        <v>0</v>
      </c>
      <c r="CY62" s="43">
        <f>IFERROR(
IF((CY$14-$G$14+1)&lt;='General parameters'!$G$22,
IF((CY$14-$G$14+1)&gt;=('Option-specific inputs'!$G$79),
IF(MOD((CY$14-$G$14+1-'Option-specific inputs'!$G$79)/('Option-specific inputs'!$G$80),1)=0,
'Option-specific inputs'!$G$81*CY$22,
0),
0),
0),
0)</f>
        <v>0</v>
      </c>
      <c r="CZ62" s="43">
        <f>IFERROR(
IF((CZ$14-$G$14+1)&lt;='General parameters'!$G$22,
IF((CZ$14-$G$14+1)&gt;=('Option-specific inputs'!$G$79),
IF(MOD((CZ$14-$G$14+1-'Option-specific inputs'!$G$79)/('Option-specific inputs'!$G$80),1)=0,
'Option-specific inputs'!$G$81*CZ$22,
0),
0),
0),
0)</f>
        <v>0</v>
      </c>
      <c r="DA62" s="43">
        <f>IFERROR(
IF((DA$14-$G$14+1)&lt;='General parameters'!$G$22,
IF((DA$14-$G$14+1)&gt;=('Option-specific inputs'!$G$79),
IF(MOD((DA$14-$G$14+1-'Option-specific inputs'!$G$79)/('Option-specific inputs'!$G$80),1)=0,
'Option-specific inputs'!$G$81*DA$22,
0),
0),
0),
0)</f>
        <v>0</v>
      </c>
      <c r="DB62" s="43">
        <f>IFERROR(
IF((DB$14-$G$14+1)&lt;='General parameters'!$G$22,
IF((DB$14-$G$14+1)&gt;=('Option-specific inputs'!$G$79),
IF(MOD((DB$14-$G$14+1-'Option-specific inputs'!$G$79)/('Option-specific inputs'!$G$80),1)=0,
'Option-specific inputs'!$G$81*DB$22,
0),
0),
0),
0)</f>
        <v>0</v>
      </c>
      <c r="DC62" s="25"/>
    </row>
    <row r="63" spans="1:107" ht="22.5" customHeight="1">
      <c r="A63" s="25"/>
      <c r="B63" s="152"/>
      <c r="C63" s="163" t="str">
        <f>"Maintenance event 2: "&amp;'Option-specific inputs'!$G$83</f>
        <v xml:space="preserve">Maintenance event 2: </v>
      </c>
      <c r="D63" s="48"/>
      <c r="E63" s="37"/>
      <c r="F63" s="32"/>
      <c r="G63" s="43">
        <f>IFERROR(
IF((G$14-$G$14+1)&lt;='General parameters'!$G$22,
IF((G$14-$G$14+1)&gt;=('Option-specific inputs'!$G$84),
IF(MOD((G$14-$G$14+1-'Option-specific inputs'!$G$84)/'Option-specific inputs'!$G$85,1)=0,
'Option-specific inputs'!$G$86*G$22,
0),
0),
0),
0)</f>
        <v>0</v>
      </c>
      <c r="H63" s="43">
        <f>IFERROR(
IF((H$14-$G$14+1)&lt;='General parameters'!$G$22,
IF((H$14-$G$14+1)&gt;=('Option-specific inputs'!$G$84),
IF(MOD((H$14-$G$14+1-'Option-specific inputs'!$G$84)/'Option-specific inputs'!$G$85,1)=0,
'Option-specific inputs'!$G$86*H$22,
0),
0),
0),
0)</f>
        <v>0</v>
      </c>
      <c r="I63" s="43">
        <f>IFERROR(
IF((I$14-$G$14+1)&lt;='General parameters'!$G$22,
IF((I$14-$G$14+1)&gt;=('Option-specific inputs'!$G$84),
IF(MOD((I$14-$G$14+1-'Option-specific inputs'!$G$84)/'Option-specific inputs'!$G$85,1)=0,
'Option-specific inputs'!$G$86*I$22,
0),
0),
0),
0)</f>
        <v>0</v>
      </c>
      <c r="J63" s="43">
        <f>IFERROR(
IF((J$14-$G$14+1)&lt;='General parameters'!$G$22,
IF((J$14-$G$14+1)&gt;=('Option-specific inputs'!$G$84),
IF(MOD((J$14-$G$14+1-'Option-specific inputs'!$G$84)/'Option-specific inputs'!$G$85,1)=0,
'Option-specific inputs'!$G$86*J$22,
0),
0),
0),
0)</f>
        <v>0</v>
      </c>
      <c r="K63" s="43">
        <f>IFERROR(
IF((K$14-$G$14+1)&lt;='General parameters'!$G$22,
IF((K$14-$G$14+1)&gt;=('Option-specific inputs'!$G$84),
IF(MOD((K$14-$G$14+1-'Option-specific inputs'!$G$84)/'Option-specific inputs'!$G$85,1)=0,
'Option-specific inputs'!$G$86*K$22,
0),
0),
0),
0)</f>
        <v>0</v>
      </c>
      <c r="L63" s="43">
        <f>IFERROR(
IF((L$14-$G$14+1)&lt;='General parameters'!$G$22,
IF((L$14-$G$14+1)&gt;=('Option-specific inputs'!$G$84),
IF(MOD((L$14-$G$14+1-'Option-specific inputs'!$G$84)/'Option-specific inputs'!$G$85,1)=0,
'Option-specific inputs'!$G$86*L$22,
0),
0),
0),
0)</f>
        <v>0</v>
      </c>
      <c r="M63" s="43">
        <f>IFERROR(
IF((M$14-$G$14+1)&lt;='General parameters'!$G$22,
IF((M$14-$G$14+1)&gt;=('Option-specific inputs'!$G$84),
IF(MOD((M$14-$G$14+1-'Option-specific inputs'!$G$84)/'Option-specific inputs'!$G$85,1)=0,
'Option-specific inputs'!$G$86*M$22,
0),
0),
0),
0)</f>
        <v>0</v>
      </c>
      <c r="N63" s="43">
        <f>IFERROR(
IF((N$14-$G$14+1)&lt;='General parameters'!$G$22,
IF((N$14-$G$14+1)&gt;=('Option-specific inputs'!$G$84),
IF(MOD((N$14-$G$14+1-'Option-specific inputs'!$G$84)/'Option-specific inputs'!$G$85,1)=0,
'Option-specific inputs'!$G$86*N$22,
0),
0),
0),
0)</f>
        <v>0</v>
      </c>
      <c r="O63" s="43">
        <f>IFERROR(
IF((O$14-$G$14+1)&lt;='General parameters'!$G$22,
IF((O$14-$G$14+1)&gt;=('Option-specific inputs'!$G$84),
IF(MOD((O$14-$G$14+1-'Option-specific inputs'!$G$84)/'Option-specific inputs'!$G$85,1)=0,
'Option-specific inputs'!$G$86*O$22,
0),
0),
0),
0)</f>
        <v>0</v>
      </c>
      <c r="P63" s="43">
        <f>IFERROR(
IF((P$14-$G$14+1)&lt;='General parameters'!$G$22,
IF((P$14-$G$14+1)&gt;=('Option-specific inputs'!$G$84),
IF(MOD((P$14-$G$14+1-'Option-specific inputs'!$G$84)/'Option-specific inputs'!$G$85,1)=0,
'Option-specific inputs'!$G$86*P$22,
0),
0),
0),
0)</f>
        <v>0</v>
      </c>
      <c r="Q63" s="43">
        <f>IFERROR(
IF((Q$14-$G$14+1)&lt;='General parameters'!$G$22,
IF((Q$14-$G$14+1)&gt;=('Option-specific inputs'!$G$84),
IF(MOD((Q$14-$G$14+1-'Option-specific inputs'!$G$84)/'Option-specific inputs'!$G$85,1)=0,
'Option-specific inputs'!$G$86*Q$22,
0),
0),
0),
0)</f>
        <v>0</v>
      </c>
      <c r="R63" s="43">
        <f>IFERROR(
IF((R$14-$G$14+1)&lt;='General parameters'!$G$22,
IF((R$14-$G$14+1)&gt;=('Option-specific inputs'!$G$84),
IF(MOD((R$14-$G$14+1-'Option-specific inputs'!$G$84)/'Option-specific inputs'!$G$85,1)=0,
'Option-specific inputs'!$G$86*R$22,
0),
0),
0),
0)</f>
        <v>0</v>
      </c>
      <c r="S63" s="43">
        <f>IFERROR(
IF((S$14-$G$14+1)&lt;='General parameters'!$G$22,
IF((S$14-$G$14+1)&gt;=('Option-specific inputs'!$G$84),
IF(MOD((S$14-$G$14+1-'Option-specific inputs'!$G$84)/'Option-specific inputs'!$G$85,1)=0,
'Option-specific inputs'!$G$86*S$22,
0),
0),
0),
0)</f>
        <v>0</v>
      </c>
      <c r="T63" s="43">
        <f>IFERROR(
IF((T$14-$G$14+1)&lt;='General parameters'!$G$22,
IF((T$14-$G$14+1)&gt;=('Option-specific inputs'!$G$84),
IF(MOD((T$14-$G$14+1-'Option-specific inputs'!$G$84)/'Option-specific inputs'!$G$85,1)=0,
'Option-specific inputs'!$G$86*T$22,
0),
0),
0),
0)</f>
        <v>0</v>
      </c>
      <c r="U63" s="43">
        <f>IFERROR(
IF((U$14-$G$14+1)&lt;='General parameters'!$G$22,
IF((U$14-$G$14+1)&gt;=('Option-specific inputs'!$G$84),
IF(MOD((U$14-$G$14+1-'Option-specific inputs'!$G$84)/'Option-specific inputs'!$G$85,1)=0,
'Option-specific inputs'!$G$86*U$22,
0),
0),
0),
0)</f>
        <v>0</v>
      </c>
      <c r="V63" s="43">
        <f>IFERROR(
IF((V$14-$G$14+1)&lt;='General parameters'!$G$22,
IF((V$14-$G$14+1)&gt;=('Option-specific inputs'!$G$84),
IF(MOD((V$14-$G$14+1-'Option-specific inputs'!$G$84)/'Option-specific inputs'!$G$85,1)=0,
'Option-specific inputs'!$G$86*V$22,
0),
0),
0),
0)</f>
        <v>0</v>
      </c>
      <c r="W63" s="43">
        <f>IFERROR(
IF((W$14-$G$14+1)&lt;='General parameters'!$G$22,
IF((W$14-$G$14+1)&gt;=('Option-specific inputs'!$G$84),
IF(MOD((W$14-$G$14+1-'Option-specific inputs'!$G$84)/'Option-specific inputs'!$G$85,1)=0,
'Option-specific inputs'!$G$86*W$22,
0),
0),
0),
0)</f>
        <v>0</v>
      </c>
      <c r="X63" s="43">
        <f>IFERROR(
IF((X$14-$G$14+1)&lt;='General parameters'!$G$22,
IF((X$14-$G$14+1)&gt;=('Option-specific inputs'!$G$84),
IF(MOD((X$14-$G$14+1-'Option-specific inputs'!$G$84)/'Option-specific inputs'!$G$85,1)=0,
'Option-specific inputs'!$G$86*X$22,
0),
0),
0),
0)</f>
        <v>0</v>
      </c>
      <c r="Y63" s="43">
        <f>IFERROR(
IF((Y$14-$G$14+1)&lt;='General parameters'!$G$22,
IF((Y$14-$G$14+1)&gt;=('Option-specific inputs'!$G$84),
IF(MOD((Y$14-$G$14+1-'Option-specific inputs'!$G$84)/'Option-specific inputs'!$G$85,1)=0,
'Option-specific inputs'!$G$86*Y$22,
0),
0),
0),
0)</f>
        <v>0</v>
      </c>
      <c r="Z63" s="43">
        <f>IFERROR(
IF((Z$14-$G$14+1)&lt;='General parameters'!$G$22,
IF((Z$14-$G$14+1)&gt;=('Option-specific inputs'!$G$84),
IF(MOD((Z$14-$G$14+1-'Option-specific inputs'!$G$84)/'Option-specific inputs'!$G$85,1)=0,
'Option-specific inputs'!$G$86*Z$22,
0),
0),
0),
0)</f>
        <v>0</v>
      </c>
      <c r="AA63" s="43">
        <f>IFERROR(
IF((AA$14-$G$14+1)&lt;='General parameters'!$G$22,
IF((AA$14-$G$14+1)&gt;=('Option-specific inputs'!$G$84),
IF(MOD((AA$14-$G$14+1-'Option-specific inputs'!$G$84)/'Option-specific inputs'!$G$85,1)=0,
'Option-specific inputs'!$G$86*AA$22,
0),
0),
0),
0)</f>
        <v>0</v>
      </c>
      <c r="AB63" s="43">
        <f>IFERROR(
IF((AB$14-$G$14+1)&lt;='General parameters'!$G$22,
IF((AB$14-$G$14+1)&gt;=('Option-specific inputs'!$G$84),
IF(MOD((AB$14-$G$14+1-'Option-specific inputs'!$G$84)/'Option-specific inputs'!$G$85,1)=0,
'Option-specific inputs'!$G$86*AB$22,
0),
0),
0),
0)</f>
        <v>0</v>
      </c>
      <c r="AC63" s="43">
        <f>IFERROR(
IF((AC$14-$G$14+1)&lt;='General parameters'!$G$22,
IF((AC$14-$G$14+1)&gt;=('Option-specific inputs'!$G$84),
IF(MOD((AC$14-$G$14+1-'Option-specific inputs'!$G$84)/'Option-specific inputs'!$G$85,1)=0,
'Option-specific inputs'!$G$86*AC$22,
0),
0),
0),
0)</f>
        <v>0</v>
      </c>
      <c r="AD63" s="43">
        <f>IFERROR(
IF((AD$14-$G$14+1)&lt;='General parameters'!$G$22,
IF((AD$14-$G$14+1)&gt;=('Option-specific inputs'!$G$84),
IF(MOD((AD$14-$G$14+1-'Option-specific inputs'!$G$84)/'Option-specific inputs'!$G$85,1)=0,
'Option-specific inputs'!$G$86*AD$22,
0),
0),
0),
0)</f>
        <v>0</v>
      </c>
      <c r="AE63" s="43">
        <f>IFERROR(
IF((AE$14-$G$14+1)&lt;='General parameters'!$G$22,
IF((AE$14-$G$14+1)&gt;=('Option-specific inputs'!$G$84),
IF(MOD((AE$14-$G$14+1-'Option-specific inputs'!$G$84)/'Option-specific inputs'!$G$85,1)=0,
'Option-specific inputs'!$G$86*AE$22,
0),
0),
0),
0)</f>
        <v>0</v>
      </c>
      <c r="AF63" s="43">
        <f>IFERROR(
IF((AF$14-$G$14+1)&lt;='General parameters'!$G$22,
IF((AF$14-$G$14+1)&gt;=('Option-specific inputs'!$G$84),
IF(MOD((AF$14-$G$14+1-'Option-specific inputs'!$G$84)/'Option-specific inputs'!$G$85,1)=0,
'Option-specific inputs'!$G$86*AF$22,
0),
0),
0),
0)</f>
        <v>0</v>
      </c>
      <c r="AG63" s="43">
        <f>IFERROR(
IF((AG$14-$G$14+1)&lt;='General parameters'!$G$22,
IF((AG$14-$G$14+1)&gt;=('Option-specific inputs'!$G$84),
IF(MOD((AG$14-$G$14+1-'Option-specific inputs'!$G$84)/'Option-specific inputs'!$G$85,1)=0,
'Option-specific inputs'!$G$86*AG$22,
0),
0),
0),
0)</f>
        <v>0</v>
      </c>
      <c r="AH63" s="43">
        <f>IFERROR(
IF((AH$14-$G$14+1)&lt;='General parameters'!$G$22,
IF((AH$14-$G$14+1)&gt;=('Option-specific inputs'!$G$84),
IF(MOD((AH$14-$G$14+1-'Option-specific inputs'!$G$84)/'Option-specific inputs'!$G$85,1)=0,
'Option-specific inputs'!$G$86*AH$22,
0),
0),
0),
0)</f>
        <v>0</v>
      </c>
      <c r="AI63" s="43">
        <f>IFERROR(
IF((AI$14-$G$14+1)&lt;='General parameters'!$G$22,
IF((AI$14-$G$14+1)&gt;=('Option-specific inputs'!$G$84),
IF(MOD((AI$14-$G$14+1-'Option-specific inputs'!$G$84)/'Option-specific inputs'!$G$85,1)=0,
'Option-specific inputs'!$G$86*AI$22,
0),
0),
0),
0)</f>
        <v>0</v>
      </c>
      <c r="AJ63" s="43">
        <f>IFERROR(
IF((AJ$14-$G$14+1)&lt;='General parameters'!$G$22,
IF((AJ$14-$G$14+1)&gt;=('Option-specific inputs'!$G$84),
IF(MOD((AJ$14-$G$14+1-'Option-specific inputs'!$G$84)/'Option-specific inputs'!$G$85,1)=0,
'Option-specific inputs'!$G$86*AJ$22,
0),
0),
0),
0)</f>
        <v>0</v>
      </c>
      <c r="AK63" s="43">
        <f>IFERROR(
IF((AK$14-$G$14+1)&lt;='General parameters'!$G$22,
IF((AK$14-$G$14+1)&gt;=('Option-specific inputs'!$G$84),
IF(MOD((AK$14-$G$14+1-'Option-specific inputs'!$G$84)/'Option-specific inputs'!$G$85,1)=0,
'Option-specific inputs'!$G$86*AK$22,
0),
0),
0),
0)</f>
        <v>0</v>
      </c>
      <c r="AL63" s="43">
        <f>IFERROR(
IF((AL$14-$G$14+1)&lt;='General parameters'!$G$22,
IF((AL$14-$G$14+1)&gt;=('Option-specific inputs'!$G$84),
IF(MOD((AL$14-$G$14+1-'Option-specific inputs'!$G$84)/'Option-specific inputs'!$G$85,1)=0,
'Option-specific inputs'!$G$86*AL$22,
0),
0),
0),
0)</f>
        <v>0</v>
      </c>
      <c r="AM63" s="43">
        <f>IFERROR(
IF((AM$14-$G$14+1)&lt;='General parameters'!$G$22,
IF((AM$14-$G$14+1)&gt;=('Option-specific inputs'!$G$84),
IF(MOD((AM$14-$G$14+1-'Option-specific inputs'!$G$84)/'Option-specific inputs'!$G$85,1)=0,
'Option-specific inputs'!$G$86*AM$22,
0),
0),
0),
0)</f>
        <v>0</v>
      </c>
      <c r="AN63" s="43">
        <f>IFERROR(
IF((AN$14-$G$14+1)&lt;='General parameters'!$G$22,
IF((AN$14-$G$14+1)&gt;=('Option-specific inputs'!$G$84),
IF(MOD((AN$14-$G$14+1-'Option-specific inputs'!$G$84)/'Option-specific inputs'!$G$85,1)=0,
'Option-specific inputs'!$G$86*AN$22,
0),
0),
0),
0)</f>
        <v>0</v>
      </c>
      <c r="AO63" s="43">
        <f>IFERROR(
IF((AO$14-$G$14+1)&lt;='General parameters'!$G$22,
IF((AO$14-$G$14+1)&gt;=('Option-specific inputs'!$G$84),
IF(MOD((AO$14-$G$14+1-'Option-specific inputs'!$G$84)/'Option-specific inputs'!$G$85,1)=0,
'Option-specific inputs'!$G$86*AO$22,
0),
0),
0),
0)</f>
        <v>0</v>
      </c>
      <c r="AP63" s="43">
        <f>IFERROR(
IF((AP$14-$G$14+1)&lt;='General parameters'!$G$22,
IF((AP$14-$G$14+1)&gt;=('Option-specific inputs'!$G$84),
IF(MOD((AP$14-$G$14+1-'Option-specific inputs'!$G$84)/'Option-specific inputs'!$G$85,1)=0,
'Option-specific inputs'!$G$86*AP$22,
0),
0),
0),
0)</f>
        <v>0</v>
      </c>
      <c r="AQ63" s="43">
        <f>IFERROR(
IF((AQ$14-$G$14+1)&lt;='General parameters'!$G$22,
IF((AQ$14-$G$14+1)&gt;=('Option-specific inputs'!$G$84),
IF(MOD((AQ$14-$G$14+1-'Option-specific inputs'!$G$84)/'Option-specific inputs'!$G$85,1)=0,
'Option-specific inputs'!$G$86*AQ$22,
0),
0),
0),
0)</f>
        <v>0</v>
      </c>
      <c r="AR63" s="43">
        <f>IFERROR(
IF((AR$14-$G$14+1)&lt;='General parameters'!$G$22,
IF((AR$14-$G$14+1)&gt;=('Option-specific inputs'!$G$84),
IF(MOD((AR$14-$G$14+1-'Option-specific inputs'!$G$84)/'Option-specific inputs'!$G$85,1)=0,
'Option-specific inputs'!$G$86*AR$22,
0),
0),
0),
0)</f>
        <v>0</v>
      </c>
      <c r="AS63" s="43">
        <f>IFERROR(
IF((AS$14-$G$14+1)&lt;='General parameters'!$G$22,
IF((AS$14-$G$14+1)&gt;=('Option-specific inputs'!$G$84),
IF(MOD((AS$14-$G$14+1-'Option-specific inputs'!$G$84)/'Option-specific inputs'!$G$85,1)=0,
'Option-specific inputs'!$G$86*AS$22,
0),
0),
0),
0)</f>
        <v>0</v>
      </c>
      <c r="AT63" s="43">
        <f>IFERROR(
IF((AT$14-$G$14+1)&lt;='General parameters'!$G$22,
IF((AT$14-$G$14+1)&gt;=('Option-specific inputs'!$G$84),
IF(MOD((AT$14-$G$14+1-'Option-specific inputs'!$G$84)/'Option-specific inputs'!$G$85,1)=0,
'Option-specific inputs'!$G$86*AT$22,
0),
0),
0),
0)</f>
        <v>0</v>
      </c>
      <c r="AU63" s="43">
        <f>IFERROR(
IF((AU$14-$G$14+1)&lt;='General parameters'!$G$22,
IF((AU$14-$G$14+1)&gt;=('Option-specific inputs'!$G$84),
IF(MOD((AU$14-$G$14+1-'Option-specific inputs'!$G$84)/'Option-specific inputs'!$G$85,1)=0,
'Option-specific inputs'!$G$86*AU$22,
0),
0),
0),
0)</f>
        <v>0</v>
      </c>
      <c r="AV63" s="43">
        <f>IFERROR(
IF((AV$14-$G$14+1)&lt;='General parameters'!$G$22,
IF((AV$14-$G$14+1)&gt;=('Option-specific inputs'!$G$84),
IF(MOD((AV$14-$G$14+1-'Option-specific inputs'!$G$84)/'Option-specific inputs'!$G$85,1)=0,
'Option-specific inputs'!$G$86*AV$22,
0),
0),
0),
0)</f>
        <v>0</v>
      </c>
      <c r="AW63" s="43">
        <f>IFERROR(
IF((AW$14-$G$14+1)&lt;='General parameters'!$G$22,
IF((AW$14-$G$14+1)&gt;=('Option-specific inputs'!$G$84),
IF(MOD((AW$14-$G$14+1-'Option-specific inputs'!$G$84)/'Option-specific inputs'!$G$85,1)=0,
'Option-specific inputs'!$G$86*AW$22,
0),
0),
0),
0)</f>
        <v>0</v>
      </c>
      <c r="AX63" s="43">
        <f>IFERROR(
IF((AX$14-$G$14+1)&lt;='General parameters'!$G$22,
IF((AX$14-$G$14+1)&gt;=('Option-specific inputs'!$G$84),
IF(MOD((AX$14-$G$14+1-'Option-specific inputs'!$G$84)/'Option-specific inputs'!$G$85,1)=0,
'Option-specific inputs'!$G$86*AX$22,
0),
0),
0),
0)</f>
        <v>0</v>
      </c>
      <c r="AY63" s="43">
        <f>IFERROR(
IF((AY$14-$G$14+1)&lt;='General parameters'!$G$22,
IF((AY$14-$G$14+1)&gt;=('Option-specific inputs'!$G$84),
IF(MOD((AY$14-$G$14+1-'Option-specific inputs'!$G$84)/'Option-specific inputs'!$G$85,1)=0,
'Option-specific inputs'!$G$86*AY$22,
0),
0),
0),
0)</f>
        <v>0</v>
      </c>
      <c r="AZ63" s="43">
        <f>IFERROR(
IF((AZ$14-$G$14+1)&lt;='General parameters'!$G$22,
IF((AZ$14-$G$14+1)&gt;=('Option-specific inputs'!$G$84),
IF(MOD((AZ$14-$G$14+1-'Option-specific inputs'!$G$84)/'Option-specific inputs'!$G$85,1)=0,
'Option-specific inputs'!$G$86*AZ$22,
0),
0),
0),
0)</f>
        <v>0</v>
      </c>
      <c r="BA63" s="43">
        <f>IFERROR(
IF((BA$14-$G$14+1)&lt;='General parameters'!$G$22,
IF((BA$14-$G$14+1)&gt;=('Option-specific inputs'!$G$84),
IF(MOD((BA$14-$G$14+1-'Option-specific inputs'!$G$84)/'Option-specific inputs'!$G$85,1)=0,
'Option-specific inputs'!$G$86*BA$22,
0),
0),
0),
0)</f>
        <v>0</v>
      </c>
      <c r="BB63" s="43">
        <f>IFERROR(
IF((BB$14-$G$14+1)&lt;='General parameters'!$G$22,
IF((BB$14-$G$14+1)&gt;=('Option-specific inputs'!$G$84),
IF(MOD((BB$14-$G$14+1-'Option-specific inputs'!$G$84)/'Option-specific inputs'!$G$85,1)=0,
'Option-specific inputs'!$G$86*BB$22,
0),
0),
0),
0)</f>
        <v>0</v>
      </c>
      <c r="BC63" s="43">
        <f>IFERROR(
IF((BC$14-$G$14+1)&lt;='General parameters'!$G$22,
IF((BC$14-$G$14+1)&gt;=('Option-specific inputs'!$G$84),
IF(MOD((BC$14-$G$14+1-'Option-specific inputs'!$G$84)/'Option-specific inputs'!$G$85,1)=0,
'Option-specific inputs'!$G$86*BC$22,
0),
0),
0),
0)</f>
        <v>0</v>
      </c>
      <c r="BD63" s="43">
        <f>IFERROR(
IF((BD$14-$G$14+1)&lt;='General parameters'!$G$22,
IF((BD$14-$G$14+1)&gt;=('Option-specific inputs'!$G$84),
IF(MOD((BD$14-$G$14+1-'Option-specific inputs'!$G$84)/'Option-specific inputs'!$G$85,1)=0,
'Option-specific inputs'!$G$86*BD$22,
0),
0),
0),
0)</f>
        <v>0</v>
      </c>
      <c r="BE63" s="43">
        <f>IFERROR(
IF((BE$14-$G$14+1)&lt;='General parameters'!$G$22,
IF((BE$14-$G$14+1)&gt;=('Option-specific inputs'!$G$84),
IF(MOD((BE$14-$G$14+1-'Option-specific inputs'!$G$84)/'Option-specific inputs'!$G$85,1)=0,
'Option-specific inputs'!$G$86*BE$22,
0),
0),
0),
0)</f>
        <v>0</v>
      </c>
      <c r="BF63" s="43">
        <f>IFERROR(
IF((BF$14-$G$14+1)&lt;='General parameters'!$G$22,
IF((BF$14-$G$14+1)&gt;=('Option-specific inputs'!$G$84),
IF(MOD((BF$14-$G$14+1-'Option-specific inputs'!$G$84)/'Option-specific inputs'!$G$85,1)=0,
'Option-specific inputs'!$G$86*BF$22,
0),
0),
0),
0)</f>
        <v>0</v>
      </c>
      <c r="BG63" s="43">
        <f>IFERROR(
IF((BG$14-$G$14+1)&lt;='General parameters'!$G$22,
IF((BG$14-$G$14+1)&gt;=('Option-specific inputs'!$G$84),
IF(MOD((BG$14-$G$14+1-'Option-specific inputs'!$G$84)/'Option-specific inputs'!$G$85,1)=0,
'Option-specific inputs'!$G$86*BG$22,
0),
0),
0),
0)</f>
        <v>0</v>
      </c>
      <c r="BH63" s="43">
        <f>IFERROR(
IF((BH$14-$G$14+1)&lt;='General parameters'!$G$22,
IF((BH$14-$G$14+1)&gt;=('Option-specific inputs'!$G$84),
IF(MOD((BH$14-$G$14+1-'Option-specific inputs'!$G$84)/'Option-specific inputs'!$G$85,1)=0,
'Option-specific inputs'!$G$86*BH$22,
0),
0),
0),
0)</f>
        <v>0</v>
      </c>
      <c r="BI63" s="43">
        <f>IFERROR(
IF((BI$14-$G$14+1)&lt;='General parameters'!$G$22,
IF((BI$14-$G$14+1)&gt;=('Option-specific inputs'!$G$84),
IF(MOD((BI$14-$G$14+1-'Option-specific inputs'!$G$84)/'Option-specific inputs'!$G$85,1)=0,
'Option-specific inputs'!$G$86*BI$22,
0),
0),
0),
0)</f>
        <v>0</v>
      </c>
      <c r="BJ63" s="43">
        <f>IFERROR(
IF((BJ$14-$G$14+1)&lt;='General parameters'!$G$22,
IF((BJ$14-$G$14+1)&gt;=('Option-specific inputs'!$G$84),
IF(MOD((BJ$14-$G$14+1-'Option-specific inputs'!$G$84)/'Option-specific inputs'!$G$85,1)=0,
'Option-specific inputs'!$G$86*BJ$22,
0),
0),
0),
0)</f>
        <v>0</v>
      </c>
      <c r="BK63" s="43">
        <f>IFERROR(
IF((BK$14-$G$14+1)&lt;='General parameters'!$G$22,
IF((BK$14-$G$14+1)&gt;=('Option-specific inputs'!$G$84),
IF(MOD((BK$14-$G$14+1-'Option-specific inputs'!$G$84)/'Option-specific inputs'!$G$85,1)=0,
'Option-specific inputs'!$G$86*BK$22,
0),
0),
0),
0)</f>
        <v>0</v>
      </c>
      <c r="BL63" s="43">
        <f>IFERROR(
IF((BL$14-$G$14+1)&lt;='General parameters'!$G$22,
IF((BL$14-$G$14+1)&gt;=('Option-specific inputs'!$G$84),
IF(MOD((BL$14-$G$14+1-'Option-specific inputs'!$G$84)/'Option-specific inputs'!$G$85,1)=0,
'Option-specific inputs'!$G$86*BL$22,
0),
0),
0),
0)</f>
        <v>0</v>
      </c>
      <c r="BM63" s="43">
        <f>IFERROR(
IF((BM$14-$G$14+1)&lt;='General parameters'!$G$22,
IF((BM$14-$G$14+1)&gt;=('Option-specific inputs'!$G$84),
IF(MOD((BM$14-$G$14+1-'Option-specific inputs'!$G$84)/'Option-specific inputs'!$G$85,1)=0,
'Option-specific inputs'!$G$86*BM$22,
0),
0),
0),
0)</f>
        <v>0</v>
      </c>
      <c r="BN63" s="43">
        <f>IFERROR(
IF((BN$14-$G$14+1)&lt;='General parameters'!$G$22,
IF((BN$14-$G$14+1)&gt;=('Option-specific inputs'!$G$84),
IF(MOD((BN$14-$G$14+1-'Option-specific inputs'!$G$84)/'Option-specific inputs'!$G$85,1)=0,
'Option-specific inputs'!$G$86*BN$22,
0),
0),
0),
0)</f>
        <v>0</v>
      </c>
      <c r="BO63" s="43">
        <f>IFERROR(
IF((BO$14-$G$14+1)&lt;='General parameters'!$G$22,
IF((BO$14-$G$14+1)&gt;=('Option-specific inputs'!$G$84),
IF(MOD((BO$14-$G$14+1-'Option-specific inputs'!$G$84)/'Option-specific inputs'!$G$85,1)=0,
'Option-specific inputs'!$G$86*BO$22,
0),
0),
0),
0)</f>
        <v>0</v>
      </c>
      <c r="BP63" s="43">
        <f>IFERROR(
IF((BP$14-$G$14+1)&lt;='General parameters'!$G$22,
IF((BP$14-$G$14+1)&gt;=('Option-specific inputs'!$G$84),
IF(MOD((BP$14-$G$14+1-'Option-specific inputs'!$G$84)/'Option-specific inputs'!$G$85,1)=0,
'Option-specific inputs'!$G$86*BP$22,
0),
0),
0),
0)</f>
        <v>0</v>
      </c>
      <c r="BQ63" s="43">
        <f>IFERROR(
IF((BQ$14-$G$14+1)&lt;='General parameters'!$G$22,
IF((BQ$14-$G$14+1)&gt;=('Option-specific inputs'!$G$84),
IF(MOD((BQ$14-$G$14+1-'Option-specific inputs'!$G$84)/'Option-specific inputs'!$G$85,1)=0,
'Option-specific inputs'!$G$86*BQ$22,
0),
0),
0),
0)</f>
        <v>0</v>
      </c>
      <c r="BR63" s="43">
        <f>IFERROR(
IF((BR$14-$G$14+1)&lt;='General parameters'!$G$22,
IF((BR$14-$G$14+1)&gt;=('Option-specific inputs'!$G$84),
IF(MOD((BR$14-$G$14+1-'Option-specific inputs'!$G$84)/'Option-specific inputs'!$G$85,1)=0,
'Option-specific inputs'!$G$86*BR$22,
0),
0),
0),
0)</f>
        <v>0</v>
      </c>
      <c r="BS63" s="43">
        <f>IFERROR(
IF((BS$14-$G$14+1)&lt;='General parameters'!$G$22,
IF((BS$14-$G$14+1)&gt;=('Option-specific inputs'!$G$84),
IF(MOD((BS$14-$G$14+1-'Option-specific inputs'!$G$84)/'Option-specific inputs'!$G$85,1)=0,
'Option-specific inputs'!$G$86*BS$22,
0),
0),
0),
0)</f>
        <v>0</v>
      </c>
      <c r="BT63" s="43">
        <f>IFERROR(
IF((BT$14-$G$14+1)&lt;='General parameters'!$G$22,
IF((BT$14-$G$14+1)&gt;=('Option-specific inputs'!$G$84),
IF(MOD((BT$14-$G$14+1-'Option-specific inputs'!$G$84)/'Option-specific inputs'!$G$85,1)=0,
'Option-specific inputs'!$G$86*BT$22,
0),
0),
0),
0)</f>
        <v>0</v>
      </c>
      <c r="BU63" s="43">
        <f>IFERROR(
IF((BU$14-$G$14+1)&lt;='General parameters'!$G$22,
IF((BU$14-$G$14+1)&gt;=('Option-specific inputs'!$G$84),
IF(MOD((BU$14-$G$14+1-'Option-specific inputs'!$G$84)/'Option-specific inputs'!$G$85,1)=0,
'Option-specific inputs'!$G$86*BU$22,
0),
0),
0),
0)</f>
        <v>0</v>
      </c>
      <c r="BV63" s="43">
        <f>IFERROR(
IF((BV$14-$G$14+1)&lt;='General parameters'!$G$22,
IF((BV$14-$G$14+1)&gt;=('Option-specific inputs'!$G$84),
IF(MOD((BV$14-$G$14+1-'Option-specific inputs'!$G$84)/'Option-specific inputs'!$G$85,1)=0,
'Option-specific inputs'!$G$86*BV$22,
0),
0),
0),
0)</f>
        <v>0</v>
      </c>
      <c r="BW63" s="43">
        <f>IFERROR(
IF((BW$14-$G$14+1)&lt;='General parameters'!$G$22,
IF((BW$14-$G$14+1)&gt;=('Option-specific inputs'!$G$84),
IF(MOD((BW$14-$G$14+1-'Option-specific inputs'!$G$84)/'Option-specific inputs'!$G$85,1)=0,
'Option-specific inputs'!$G$86*BW$22,
0),
0),
0),
0)</f>
        <v>0</v>
      </c>
      <c r="BX63" s="43">
        <f>IFERROR(
IF((BX$14-$G$14+1)&lt;='General parameters'!$G$22,
IF((BX$14-$G$14+1)&gt;=('Option-specific inputs'!$G$84),
IF(MOD((BX$14-$G$14+1-'Option-specific inputs'!$G$84)/'Option-specific inputs'!$G$85,1)=0,
'Option-specific inputs'!$G$86*BX$22,
0),
0),
0),
0)</f>
        <v>0</v>
      </c>
      <c r="BY63" s="43">
        <f>IFERROR(
IF((BY$14-$G$14+1)&lt;='General parameters'!$G$22,
IF((BY$14-$G$14+1)&gt;=('Option-specific inputs'!$G$84),
IF(MOD((BY$14-$G$14+1-'Option-specific inputs'!$G$84)/'Option-specific inputs'!$G$85,1)=0,
'Option-specific inputs'!$G$86*BY$22,
0),
0),
0),
0)</f>
        <v>0</v>
      </c>
      <c r="BZ63" s="43">
        <f>IFERROR(
IF((BZ$14-$G$14+1)&lt;='General parameters'!$G$22,
IF((BZ$14-$G$14+1)&gt;=('Option-specific inputs'!$G$84),
IF(MOD((BZ$14-$G$14+1-'Option-specific inputs'!$G$84)/'Option-specific inputs'!$G$85,1)=0,
'Option-specific inputs'!$G$86*BZ$22,
0),
0),
0),
0)</f>
        <v>0</v>
      </c>
      <c r="CA63" s="43">
        <f>IFERROR(
IF((CA$14-$G$14+1)&lt;='General parameters'!$G$22,
IF((CA$14-$G$14+1)&gt;=('Option-specific inputs'!$G$84),
IF(MOD((CA$14-$G$14+1-'Option-specific inputs'!$G$84)/'Option-specific inputs'!$G$85,1)=0,
'Option-specific inputs'!$G$86*CA$22,
0),
0),
0),
0)</f>
        <v>0</v>
      </c>
      <c r="CB63" s="43">
        <f>IFERROR(
IF((CB$14-$G$14+1)&lt;='General parameters'!$G$22,
IF((CB$14-$G$14+1)&gt;=('Option-specific inputs'!$G$84),
IF(MOD((CB$14-$G$14+1-'Option-specific inputs'!$G$84)/'Option-specific inputs'!$G$85,1)=0,
'Option-specific inputs'!$G$86*CB$22,
0),
0),
0),
0)</f>
        <v>0</v>
      </c>
      <c r="CC63" s="43">
        <f>IFERROR(
IF((CC$14-$G$14+1)&lt;='General parameters'!$G$22,
IF((CC$14-$G$14+1)&gt;=('Option-specific inputs'!$G$84),
IF(MOD((CC$14-$G$14+1-'Option-specific inputs'!$G$84)/'Option-specific inputs'!$G$85,1)=0,
'Option-specific inputs'!$G$86*CC$22,
0),
0),
0),
0)</f>
        <v>0</v>
      </c>
      <c r="CD63" s="43">
        <f>IFERROR(
IF((CD$14-$G$14+1)&lt;='General parameters'!$G$22,
IF((CD$14-$G$14+1)&gt;=('Option-specific inputs'!$G$84),
IF(MOD((CD$14-$G$14+1-'Option-specific inputs'!$G$84)/'Option-specific inputs'!$G$85,1)=0,
'Option-specific inputs'!$G$86*CD$22,
0),
0),
0),
0)</f>
        <v>0</v>
      </c>
      <c r="CE63" s="43">
        <f>IFERROR(
IF((CE$14-$G$14+1)&lt;='General parameters'!$G$22,
IF((CE$14-$G$14+1)&gt;=('Option-specific inputs'!$G$84),
IF(MOD((CE$14-$G$14+1-'Option-specific inputs'!$G$84)/'Option-specific inputs'!$G$85,1)=0,
'Option-specific inputs'!$G$86*CE$22,
0),
0),
0),
0)</f>
        <v>0</v>
      </c>
      <c r="CF63" s="43">
        <f>IFERROR(
IF((CF$14-$G$14+1)&lt;='General parameters'!$G$22,
IF((CF$14-$G$14+1)&gt;=('Option-specific inputs'!$G$84),
IF(MOD((CF$14-$G$14+1-'Option-specific inputs'!$G$84)/'Option-specific inputs'!$G$85,1)=0,
'Option-specific inputs'!$G$86*CF$22,
0),
0),
0),
0)</f>
        <v>0</v>
      </c>
      <c r="CG63" s="43">
        <f>IFERROR(
IF((CG$14-$G$14+1)&lt;='General parameters'!$G$22,
IF((CG$14-$G$14+1)&gt;=('Option-specific inputs'!$G$84),
IF(MOD((CG$14-$G$14+1-'Option-specific inputs'!$G$84)/'Option-specific inputs'!$G$85,1)=0,
'Option-specific inputs'!$G$86*CG$22,
0),
0),
0),
0)</f>
        <v>0</v>
      </c>
      <c r="CH63" s="43">
        <f>IFERROR(
IF((CH$14-$G$14+1)&lt;='General parameters'!$G$22,
IF((CH$14-$G$14+1)&gt;=('Option-specific inputs'!$G$84),
IF(MOD((CH$14-$G$14+1-'Option-specific inputs'!$G$84)/'Option-specific inputs'!$G$85,1)=0,
'Option-specific inputs'!$G$86*CH$22,
0),
0),
0),
0)</f>
        <v>0</v>
      </c>
      <c r="CI63" s="43">
        <f>IFERROR(
IF((CI$14-$G$14+1)&lt;='General parameters'!$G$22,
IF((CI$14-$G$14+1)&gt;=('Option-specific inputs'!$G$84),
IF(MOD((CI$14-$G$14+1-'Option-specific inputs'!$G$84)/'Option-specific inputs'!$G$85,1)=0,
'Option-specific inputs'!$G$86*CI$22,
0),
0),
0),
0)</f>
        <v>0</v>
      </c>
      <c r="CJ63" s="43">
        <f>IFERROR(
IF((CJ$14-$G$14+1)&lt;='General parameters'!$G$22,
IF((CJ$14-$G$14+1)&gt;=('Option-specific inputs'!$G$84),
IF(MOD((CJ$14-$G$14+1-'Option-specific inputs'!$G$84)/'Option-specific inputs'!$G$85,1)=0,
'Option-specific inputs'!$G$86*CJ$22,
0),
0),
0),
0)</f>
        <v>0</v>
      </c>
      <c r="CK63" s="43">
        <f>IFERROR(
IF((CK$14-$G$14+1)&lt;='General parameters'!$G$22,
IF((CK$14-$G$14+1)&gt;=('Option-specific inputs'!$G$84),
IF(MOD((CK$14-$G$14+1-'Option-specific inputs'!$G$84)/'Option-specific inputs'!$G$85,1)=0,
'Option-specific inputs'!$G$86*CK$22,
0),
0),
0),
0)</f>
        <v>0</v>
      </c>
      <c r="CL63" s="43">
        <f>IFERROR(
IF((CL$14-$G$14+1)&lt;='General parameters'!$G$22,
IF((CL$14-$G$14+1)&gt;=('Option-specific inputs'!$G$84),
IF(MOD((CL$14-$G$14+1-'Option-specific inputs'!$G$84)/'Option-specific inputs'!$G$85,1)=0,
'Option-specific inputs'!$G$86*CL$22,
0),
0),
0),
0)</f>
        <v>0</v>
      </c>
      <c r="CM63" s="43">
        <f>IFERROR(
IF((CM$14-$G$14+1)&lt;='General parameters'!$G$22,
IF((CM$14-$G$14+1)&gt;=('Option-specific inputs'!$G$84),
IF(MOD((CM$14-$G$14+1-'Option-specific inputs'!$G$84)/'Option-specific inputs'!$G$85,1)=0,
'Option-specific inputs'!$G$86*CM$22,
0),
0),
0),
0)</f>
        <v>0</v>
      </c>
      <c r="CN63" s="43">
        <f>IFERROR(
IF((CN$14-$G$14+1)&lt;='General parameters'!$G$22,
IF((CN$14-$G$14+1)&gt;=('Option-specific inputs'!$G$84),
IF(MOD((CN$14-$G$14+1-'Option-specific inputs'!$G$84)/'Option-specific inputs'!$G$85,1)=0,
'Option-specific inputs'!$G$86*CN$22,
0),
0),
0),
0)</f>
        <v>0</v>
      </c>
      <c r="CO63" s="43">
        <f>IFERROR(
IF((CO$14-$G$14+1)&lt;='General parameters'!$G$22,
IF((CO$14-$G$14+1)&gt;=('Option-specific inputs'!$G$84),
IF(MOD((CO$14-$G$14+1-'Option-specific inputs'!$G$84)/'Option-specific inputs'!$G$85,1)=0,
'Option-specific inputs'!$G$86*CO$22,
0),
0),
0),
0)</f>
        <v>0</v>
      </c>
      <c r="CP63" s="43">
        <f>IFERROR(
IF((CP$14-$G$14+1)&lt;='General parameters'!$G$22,
IF((CP$14-$G$14+1)&gt;=('Option-specific inputs'!$G$84),
IF(MOD((CP$14-$G$14+1-'Option-specific inputs'!$G$84)/'Option-specific inputs'!$G$85,1)=0,
'Option-specific inputs'!$G$86*CP$22,
0),
0),
0),
0)</f>
        <v>0</v>
      </c>
      <c r="CQ63" s="43">
        <f>IFERROR(
IF((CQ$14-$G$14+1)&lt;='General parameters'!$G$22,
IF((CQ$14-$G$14+1)&gt;=('Option-specific inputs'!$G$84),
IF(MOD((CQ$14-$G$14+1-'Option-specific inputs'!$G$84)/'Option-specific inputs'!$G$85,1)=0,
'Option-specific inputs'!$G$86*CQ$22,
0),
0),
0),
0)</f>
        <v>0</v>
      </c>
      <c r="CR63" s="43">
        <f>IFERROR(
IF((CR$14-$G$14+1)&lt;='General parameters'!$G$22,
IF((CR$14-$G$14+1)&gt;=('Option-specific inputs'!$G$84),
IF(MOD((CR$14-$G$14+1-'Option-specific inputs'!$G$84)/'Option-specific inputs'!$G$85,1)=0,
'Option-specific inputs'!$G$86*CR$22,
0),
0),
0),
0)</f>
        <v>0</v>
      </c>
      <c r="CS63" s="43">
        <f>IFERROR(
IF((CS$14-$G$14+1)&lt;='General parameters'!$G$22,
IF((CS$14-$G$14+1)&gt;=('Option-specific inputs'!$G$84),
IF(MOD((CS$14-$G$14+1-'Option-specific inputs'!$G$84)/'Option-specific inputs'!$G$85,1)=0,
'Option-specific inputs'!$G$86*CS$22,
0),
0),
0),
0)</f>
        <v>0</v>
      </c>
      <c r="CT63" s="43">
        <f>IFERROR(
IF((CT$14-$G$14+1)&lt;='General parameters'!$G$22,
IF((CT$14-$G$14+1)&gt;=('Option-specific inputs'!$G$84),
IF(MOD((CT$14-$G$14+1-'Option-specific inputs'!$G$84)/'Option-specific inputs'!$G$85,1)=0,
'Option-specific inputs'!$G$86*CT$22,
0),
0),
0),
0)</f>
        <v>0</v>
      </c>
      <c r="CU63" s="43">
        <f>IFERROR(
IF((CU$14-$G$14+1)&lt;='General parameters'!$G$22,
IF((CU$14-$G$14+1)&gt;=('Option-specific inputs'!$G$84),
IF(MOD((CU$14-$G$14+1-'Option-specific inputs'!$G$84)/'Option-specific inputs'!$G$85,1)=0,
'Option-specific inputs'!$G$86*CU$22,
0),
0),
0),
0)</f>
        <v>0</v>
      </c>
      <c r="CV63" s="43">
        <f>IFERROR(
IF((CV$14-$G$14+1)&lt;='General parameters'!$G$22,
IF((CV$14-$G$14+1)&gt;=('Option-specific inputs'!$G$84),
IF(MOD((CV$14-$G$14+1-'Option-specific inputs'!$G$84)/'Option-specific inputs'!$G$85,1)=0,
'Option-specific inputs'!$G$86*CV$22,
0),
0),
0),
0)</f>
        <v>0</v>
      </c>
      <c r="CW63" s="43">
        <f>IFERROR(
IF((CW$14-$G$14+1)&lt;='General parameters'!$G$22,
IF((CW$14-$G$14+1)&gt;=('Option-specific inputs'!$G$84),
IF(MOD((CW$14-$G$14+1-'Option-specific inputs'!$G$84)/'Option-specific inputs'!$G$85,1)=0,
'Option-specific inputs'!$G$86*CW$22,
0),
0),
0),
0)</f>
        <v>0</v>
      </c>
      <c r="CX63" s="43">
        <f>IFERROR(
IF((CX$14-$G$14+1)&lt;='General parameters'!$G$22,
IF((CX$14-$G$14+1)&gt;=('Option-specific inputs'!$G$84),
IF(MOD((CX$14-$G$14+1-'Option-specific inputs'!$G$84)/'Option-specific inputs'!$G$85,1)=0,
'Option-specific inputs'!$G$86*CX$22,
0),
0),
0),
0)</f>
        <v>0</v>
      </c>
      <c r="CY63" s="43">
        <f>IFERROR(
IF((CY$14-$G$14+1)&lt;='General parameters'!$G$22,
IF((CY$14-$G$14+1)&gt;=('Option-specific inputs'!$G$84),
IF(MOD((CY$14-$G$14+1-'Option-specific inputs'!$G$84)/'Option-specific inputs'!$G$85,1)=0,
'Option-specific inputs'!$G$86*CY$22,
0),
0),
0),
0)</f>
        <v>0</v>
      </c>
      <c r="CZ63" s="43">
        <f>IFERROR(
IF((CZ$14-$G$14+1)&lt;='General parameters'!$G$22,
IF((CZ$14-$G$14+1)&gt;=('Option-specific inputs'!$G$84),
IF(MOD((CZ$14-$G$14+1-'Option-specific inputs'!$G$84)/'Option-specific inputs'!$G$85,1)=0,
'Option-specific inputs'!$G$86*CZ$22,
0),
0),
0),
0)</f>
        <v>0</v>
      </c>
      <c r="DA63" s="43">
        <f>IFERROR(
IF((DA$14-$G$14+1)&lt;='General parameters'!$G$22,
IF((DA$14-$G$14+1)&gt;=('Option-specific inputs'!$G$84),
IF(MOD((DA$14-$G$14+1-'Option-specific inputs'!$G$84)/'Option-specific inputs'!$G$85,1)=0,
'Option-specific inputs'!$G$86*DA$22,
0),
0),
0),
0)</f>
        <v>0</v>
      </c>
      <c r="DB63" s="43">
        <f>IFERROR(
IF((DB$14-$G$14+1)&lt;='General parameters'!$G$22,
IF((DB$14-$G$14+1)&gt;=('Option-specific inputs'!$G$84),
IF(MOD((DB$14-$G$14+1-'Option-specific inputs'!$G$84)/'Option-specific inputs'!$G$85,1)=0,
'Option-specific inputs'!$G$86*DB$22,
0),
0),
0),
0)</f>
        <v>0</v>
      </c>
      <c r="DC63" s="25"/>
    </row>
    <row r="64" spans="1:107" ht="22.5" customHeight="1">
      <c r="A64" s="25"/>
      <c r="B64" s="152"/>
      <c r="C64" s="163" t="str">
        <f>"Maintenance event 3: "&amp;'Option-specific inputs'!$G$88</f>
        <v xml:space="preserve">Maintenance event 3: </v>
      </c>
      <c r="D64" s="48"/>
      <c r="E64" s="37"/>
      <c r="F64" s="32"/>
      <c r="G64" s="43">
        <f>IFERROR(
IF((G$14-$G$14+1)&lt;='General parameters'!$G$22,
IF((G$14-$G$14+1)&gt;=('Option-specific inputs'!$G$89),
IF(MOD((G$14-$G$14+1-'Option-specific inputs'!$G$89)/'Option-specific inputs'!$G$90,1)=0,
'Option-specific inputs'!$G$91*G$22,
0),
0),
0),
0)</f>
        <v>0</v>
      </c>
      <c r="H64" s="43">
        <f>IFERROR(
IF((H$14-$G$14+1)&lt;='General parameters'!$G$22,
IF((H$14-$G$14+1)&gt;=('Option-specific inputs'!$G$89),
IF(MOD((H$14-$G$14+1-'Option-specific inputs'!$G$89)/'Option-specific inputs'!$G$90,1)=0,
'Option-specific inputs'!$G$91*H$22,
0),
0),
0),
0)</f>
        <v>0</v>
      </c>
      <c r="I64" s="43">
        <f>IFERROR(
IF((I$14-$G$14+1)&lt;='General parameters'!$G$22,
IF((I$14-$G$14+1)&gt;=('Option-specific inputs'!$G$89),
IF(MOD((I$14-$G$14+1-'Option-specific inputs'!$G$89)/'Option-specific inputs'!$G$90,1)=0,
'Option-specific inputs'!$G$91*I$22,
0),
0),
0),
0)</f>
        <v>0</v>
      </c>
      <c r="J64" s="43">
        <f>IFERROR(
IF((J$14-$G$14+1)&lt;='General parameters'!$G$22,
IF((J$14-$G$14+1)&gt;=('Option-specific inputs'!$G$89),
IF(MOD((J$14-$G$14+1-'Option-specific inputs'!$G$89)/'Option-specific inputs'!$G$90,1)=0,
'Option-specific inputs'!$G$91*J$22,
0),
0),
0),
0)</f>
        <v>0</v>
      </c>
      <c r="K64" s="43">
        <f>IFERROR(
IF((K$14-$G$14+1)&lt;='General parameters'!$G$22,
IF((K$14-$G$14+1)&gt;=('Option-specific inputs'!$G$89),
IF(MOD((K$14-$G$14+1-'Option-specific inputs'!$G$89)/'Option-specific inputs'!$G$90,1)=0,
'Option-specific inputs'!$G$91*K$22,
0),
0),
0),
0)</f>
        <v>0</v>
      </c>
      <c r="L64" s="43">
        <f>IFERROR(
IF((L$14-$G$14+1)&lt;='General parameters'!$G$22,
IF((L$14-$G$14+1)&gt;=('Option-specific inputs'!$G$89),
IF(MOD((L$14-$G$14+1-'Option-specific inputs'!$G$89)/'Option-specific inputs'!$G$90,1)=0,
'Option-specific inputs'!$G$91*L$22,
0),
0),
0),
0)</f>
        <v>0</v>
      </c>
      <c r="M64" s="43">
        <f>IFERROR(
IF((M$14-$G$14+1)&lt;='General parameters'!$G$22,
IF((M$14-$G$14+1)&gt;=('Option-specific inputs'!$G$89),
IF(MOD((M$14-$G$14+1-'Option-specific inputs'!$G$89)/'Option-specific inputs'!$G$90,1)=0,
'Option-specific inputs'!$G$91*M$22,
0),
0),
0),
0)</f>
        <v>0</v>
      </c>
      <c r="N64" s="43">
        <f>IFERROR(
IF((N$14-$G$14+1)&lt;='General parameters'!$G$22,
IF((N$14-$G$14+1)&gt;=('Option-specific inputs'!$G$89),
IF(MOD((N$14-$G$14+1-'Option-specific inputs'!$G$89)/'Option-specific inputs'!$G$90,1)=0,
'Option-specific inputs'!$G$91*N$22,
0),
0),
0),
0)</f>
        <v>0</v>
      </c>
      <c r="O64" s="43">
        <f>IFERROR(
IF((O$14-$G$14+1)&lt;='General parameters'!$G$22,
IF((O$14-$G$14+1)&gt;=('Option-specific inputs'!$G$89),
IF(MOD((O$14-$G$14+1-'Option-specific inputs'!$G$89)/'Option-specific inputs'!$G$90,1)=0,
'Option-specific inputs'!$G$91*O$22,
0),
0),
0),
0)</f>
        <v>0</v>
      </c>
      <c r="P64" s="43">
        <f>IFERROR(
IF((P$14-$G$14+1)&lt;='General parameters'!$G$22,
IF((P$14-$G$14+1)&gt;=('Option-specific inputs'!$G$89),
IF(MOD((P$14-$G$14+1-'Option-specific inputs'!$G$89)/'Option-specific inputs'!$G$90,1)=0,
'Option-specific inputs'!$G$91*P$22,
0),
0),
0),
0)</f>
        <v>0</v>
      </c>
      <c r="Q64" s="43">
        <f>IFERROR(
IF((Q$14-$G$14+1)&lt;='General parameters'!$G$22,
IF((Q$14-$G$14+1)&gt;=('Option-specific inputs'!$G$89),
IF(MOD((Q$14-$G$14+1-'Option-specific inputs'!$G$89)/'Option-specific inputs'!$G$90,1)=0,
'Option-specific inputs'!$G$91*Q$22,
0),
0),
0),
0)</f>
        <v>0</v>
      </c>
      <c r="R64" s="43">
        <f>IFERROR(
IF((R$14-$G$14+1)&lt;='General parameters'!$G$22,
IF((R$14-$G$14+1)&gt;=('Option-specific inputs'!$G$89),
IF(MOD((R$14-$G$14+1-'Option-specific inputs'!$G$89)/'Option-specific inputs'!$G$90,1)=0,
'Option-specific inputs'!$G$91*R$22,
0),
0),
0),
0)</f>
        <v>0</v>
      </c>
      <c r="S64" s="43">
        <f>IFERROR(
IF((S$14-$G$14+1)&lt;='General parameters'!$G$22,
IF((S$14-$G$14+1)&gt;=('Option-specific inputs'!$G$89),
IF(MOD((S$14-$G$14+1-'Option-specific inputs'!$G$89)/'Option-specific inputs'!$G$90,1)=0,
'Option-specific inputs'!$G$91*S$22,
0),
0),
0),
0)</f>
        <v>0</v>
      </c>
      <c r="T64" s="43">
        <f>IFERROR(
IF((T$14-$G$14+1)&lt;='General parameters'!$G$22,
IF((T$14-$G$14+1)&gt;=('Option-specific inputs'!$G$89),
IF(MOD((T$14-$G$14+1-'Option-specific inputs'!$G$89)/'Option-specific inputs'!$G$90,1)=0,
'Option-specific inputs'!$G$91*T$22,
0),
0),
0),
0)</f>
        <v>0</v>
      </c>
      <c r="U64" s="43">
        <f>IFERROR(
IF((U$14-$G$14+1)&lt;='General parameters'!$G$22,
IF((U$14-$G$14+1)&gt;=('Option-specific inputs'!$G$89),
IF(MOD((U$14-$G$14+1-'Option-specific inputs'!$G$89)/'Option-specific inputs'!$G$90,1)=0,
'Option-specific inputs'!$G$91*U$22,
0),
0),
0),
0)</f>
        <v>0</v>
      </c>
      <c r="V64" s="43">
        <f>IFERROR(
IF((V$14-$G$14+1)&lt;='General parameters'!$G$22,
IF((V$14-$G$14+1)&gt;=('Option-specific inputs'!$G$89),
IF(MOD((V$14-$G$14+1-'Option-specific inputs'!$G$89)/'Option-specific inputs'!$G$90,1)=0,
'Option-specific inputs'!$G$91*V$22,
0),
0),
0),
0)</f>
        <v>0</v>
      </c>
      <c r="W64" s="43">
        <f>IFERROR(
IF((W$14-$G$14+1)&lt;='General parameters'!$G$22,
IF((W$14-$G$14+1)&gt;=('Option-specific inputs'!$G$89),
IF(MOD((W$14-$G$14+1-'Option-specific inputs'!$G$89)/'Option-specific inputs'!$G$90,1)=0,
'Option-specific inputs'!$G$91*W$22,
0),
0),
0),
0)</f>
        <v>0</v>
      </c>
      <c r="X64" s="43">
        <f>IFERROR(
IF((X$14-$G$14+1)&lt;='General parameters'!$G$22,
IF((X$14-$G$14+1)&gt;=('Option-specific inputs'!$G$89),
IF(MOD((X$14-$G$14+1-'Option-specific inputs'!$G$89)/'Option-specific inputs'!$G$90,1)=0,
'Option-specific inputs'!$G$91*X$22,
0),
0),
0),
0)</f>
        <v>0</v>
      </c>
      <c r="Y64" s="43">
        <f>IFERROR(
IF((Y$14-$G$14+1)&lt;='General parameters'!$G$22,
IF((Y$14-$G$14+1)&gt;=('Option-specific inputs'!$G$89),
IF(MOD((Y$14-$G$14+1-'Option-specific inputs'!$G$89)/'Option-specific inputs'!$G$90,1)=0,
'Option-specific inputs'!$G$91*Y$22,
0),
0),
0),
0)</f>
        <v>0</v>
      </c>
      <c r="Z64" s="43">
        <f>IFERROR(
IF((Z$14-$G$14+1)&lt;='General parameters'!$G$22,
IF((Z$14-$G$14+1)&gt;=('Option-specific inputs'!$G$89),
IF(MOD((Z$14-$G$14+1-'Option-specific inputs'!$G$89)/'Option-specific inputs'!$G$90,1)=0,
'Option-specific inputs'!$G$91*Z$22,
0),
0),
0),
0)</f>
        <v>0</v>
      </c>
      <c r="AA64" s="43">
        <f>IFERROR(
IF((AA$14-$G$14+1)&lt;='General parameters'!$G$22,
IF((AA$14-$G$14+1)&gt;=('Option-specific inputs'!$G$89),
IF(MOD((AA$14-$G$14+1-'Option-specific inputs'!$G$89)/'Option-specific inputs'!$G$90,1)=0,
'Option-specific inputs'!$G$91*AA$22,
0),
0),
0),
0)</f>
        <v>0</v>
      </c>
      <c r="AB64" s="43">
        <f>IFERROR(
IF((AB$14-$G$14+1)&lt;='General parameters'!$G$22,
IF((AB$14-$G$14+1)&gt;=('Option-specific inputs'!$G$89),
IF(MOD((AB$14-$G$14+1-'Option-specific inputs'!$G$89)/'Option-specific inputs'!$G$90,1)=0,
'Option-specific inputs'!$G$91*AB$22,
0),
0),
0),
0)</f>
        <v>0</v>
      </c>
      <c r="AC64" s="43">
        <f>IFERROR(
IF((AC$14-$G$14+1)&lt;='General parameters'!$G$22,
IF((AC$14-$G$14+1)&gt;=('Option-specific inputs'!$G$89),
IF(MOD((AC$14-$G$14+1-'Option-specific inputs'!$G$89)/'Option-specific inputs'!$G$90,1)=0,
'Option-specific inputs'!$G$91*AC$22,
0),
0),
0),
0)</f>
        <v>0</v>
      </c>
      <c r="AD64" s="43">
        <f>IFERROR(
IF((AD$14-$G$14+1)&lt;='General parameters'!$G$22,
IF((AD$14-$G$14+1)&gt;=('Option-specific inputs'!$G$89),
IF(MOD((AD$14-$G$14+1-'Option-specific inputs'!$G$89)/'Option-specific inputs'!$G$90,1)=0,
'Option-specific inputs'!$G$91*AD$22,
0),
0),
0),
0)</f>
        <v>0</v>
      </c>
      <c r="AE64" s="43">
        <f>IFERROR(
IF((AE$14-$G$14+1)&lt;='General parameters'!$G$22,
IF((AE$14-$G$14+1)&gt;=('Option-specific inputs'!$G$89),
IF(MOD((AE$14-$G$14+1-'Option-specific inputs'!$G$89)/'Option-specific inputs'!$G$90,1)=0,
'Option-specific inputs'!$G$91*AE$22,
0),
0),
0),
0)</f>
        <v>0</v>
      </c>
      <c r="AF64" s="43">
        <f>IFERROR(
IF((AF$14-$G$14+1)&lt;='General parameters'!$G$22,
IF((AF$14-$G$14+1)&gt;=('Option-specific inputs'!$G$89),
IF(MOD((AF$14-$G$14+1-'Option-specific inputs'!$G$89)/'Option-specific inputs'!$G$90,1)=0,
'Option-specific inputs'!$G$91*AF$22,
0),
0),
0),
0)</f>
        <v>0</v>
      </c>
      <c r="AG64" s="43">
        <f>IFERROR(
IF((AG$14-$G$14+1)&lt;='General parameters'!$G$22,
IF((AG$14-$G$14+1)&gt;=('Option-specific inputs'!$G$89),
IF(MOD((AG$14-$G$14+1-'Option-specific inputs'!$G$89)/'Option-specific inputs'!$G$90,1)=0,
'Option-specific inputs'!$G$91*AG$22,
0),
0),
0),
0)</f>
        <v>0</v>
      </c>
      <c r="AH64" s="43">
        <f>IFERROR(
IF((AH$14-$G$14+1)&lt;='General parameters'!$G$22,
IF((AH$14-$G$14+1)&gt;=('Option-specific inputs'!$G$89),
IF(MOD((AH$14-$G$14+1-'Option-specific inputs'!$G$89)/'Option-specific inputs'!$G$90,1)=0,
'Option-specific inputs'!$G$91*AH$22,
0),
0),
0),
0)</f>
        <v>0</v>
      </c>
      <c r="AI64" s="43">
        <f>IFERROR(
IF((AI$14-$G$14+1)&lt;='General parameters'!$G$22,
IF((AI$14-$G$14+1)&gt;=('Option-specific inputs'!$G$89),
IF(MOD((AI$14-$G$14+1-'Option-specific inputs'!$G$89)/'Option-specific inputs'!$G$90,1)=0,
'Option-specific inputs'!$G$91*AI$22,
0),
0),
0),
0)</f>
        <v>0</v>
      </c>
      <c r="AJ64" s="43">
        <f>IFERROR(
IF((AJ$14-$G$14+1)&lt;='General parameters'!$G$22,
IF((AJ$14-$G$14+1)&gt;=('Option-specific inputs'!$G$89),
IF(MOD((AJ$14-$G$14+1-'Option-specific inputs'!$G$89)/'Option-specific inputs'!$G$90,1)=0,
'Option-specific inputs'!$G$91*AJ$22,
0),
0),
0),
0)</f>
        <v>0</v>
      </c>
      <c r="AK64" s="43">
        <f>IFERROR(
IF((AK$14-$G$14+1)&lt;='General parameters'!$G$22,
IF((AK$14-$G$14+1)&gt;=('Option-specific inputs'!$G$89),
IF(MOD((AK$14-$G$14+1-'Option-specific inputs'!$G$89)/'Option-specific inputs'!$G$90,1)=0,
'Option-specific inputs'!$G$91*AK$22,
0),
0),
0),
0)</f>
        <v>0</v>
      </c>
      <c r="AL64" s="43">
        <f>IFERROR(
IF((AL$14-$G$14+1)&lt;='General parameters'!$G$22,
IF((AL$14-$G$14+1)&gt;=('Option-specific inputs'!$G$89),
IF(MOD((AL$14-$G$14+1-'Option-specific inputs'!$G$89)/'Option-specific inputs'!$G$90,1)=0,
'Option-specific inputs'!$G$91*AL$22,
0),
0),
0),
0)</f>
        <v>0</v>
      </c>
      <c r="AM64" s="43">
        <f>IFERROR(
IF((AM$14-$G$14+1)&lt;='General parameters'!$G$22,
IF((AM$14-$G$14+1)&gt;=('Option-specific inputs'!$G$89),
IF(MOD((AM$14-$G$14+1-'Option-specific inputs'!$G$89)/'Option-specific inputs'!$G$90,1)=0,
'Option-specific inputs'!$G$91*AM$22,
0),
0),
0),
0)</f>
        <v>0</v>
      </c>
      <c r="AN64" s="43">
        <f>IFERROR(
IF((AN$14-$G$14+1)&lt;='General parameters'!$G$22,
IF((AN$14-$G$14+1)&gt;=('Option-specific inputs'!$G$89),
IF(MOD((AN$14-$G$14+1-'Option-specific inputs'!$G$89)/'Option-specific inputs'!$G$90,1)=0,
'Option-specific inputs'!$G$91*AN$22,
0),
0),
0),
0)</f>
        <v>0</v>
      </c>
      <c r="AO64" s="43">
        <f>IFERROR(
IF((AO$14-$G$14+1)&lt;='General parameters'!$G$22,
IF((AO$14-$G$14+1)&gt;=('Option-specific inputs'!$G$89),
IF(MOD((AO$14-$G$14+1-'Option-specific inputs'!$G$89)/'Option-specific inputs'!$G$90,1)=0,
'Option-specific inputs'!$G$91*AO$22,
0),
0),
0),
0)</f>
        <v>0</v>
      </c>
      <c r="AP64" s="43">
        <f>IFERROR(
IF((AP$14-$G$14+1)&lt;='General parameters'!$G$22,
IF((AP$14-$G$14+1)&gt;=('Option-specific inputs'!$G$89),
IF(MOD((AP$14-$G$14+1-'Option-specific inputs'!$G$89)/'Option-specific inputs'!$G$90,1)=0,
'Option-specific inputs'!$G$91*AP$22,
0),
0),
0),
0)</f>
        <v>0</v>
      </c>
      <c r="AQ64" s="43">
        <f>IFERROR(
IF((AQ$14-$G$14+1)&lt;='General parameters'!$G$22,
IF((AQ$14-$G$14+1)&gt;=('Option-specific inputs'!$G$89),
IF(MOD((AQ$14-$G$14+1-'Option-specific inputs'!$G$89)/'Option-specific inputs'!$G$90,1)=0,
'Option-specific inputs'!$G$91*AQ$22,
0),
0),
0),
0)</f>
        <v>0</v>
      </c>
      <c r="AR64" s="43">
        <f>IFERROR(
IF((AR$14-$G$14+1)&lt;='General parameters'!$G$22,
IF((AR$14-$G$14+1)&gt;=('Option-specific inputs'!$G$89),
IF(MOD((AR$14-$G$14+1-'Option-specific inputs'!$G$89)/'Option-specific inputs'!$G$90,1)=0,
'Option-specific inputs'!$G$91*AR$22,
0),
0),
0),
0)</f>
        <v>0</v>
      </c>
      <c r="AS64" s="43">
        <f>IFERROR(
IF((AS$14-$G$14+1)&lt;='General parameters'!$G$22,
IF((AS$14-$G$14+1)&gt;=('Option-specific inputs'!$G$89),
IF(MOD((AS$14-$G$14+1-'Option-specific inputs'!$G$89)/'Option-specific inputs'!$G$90,1)=0,
'Option-specific inputs'!$G$91*AS$22,
0),
0),
0),
0)</f>
        <v>0</v>
      </c>
      <c r="AT64" s="43">
        <f>IFERROR(
IF((AT$14-$G$14+1)&lt;='General parameters'!$G$22,
IF((AT$14-$G$14+1)&gt;=('Option-specific inputs'!$G$89),
IF(MOD((AT$14-$G$14+1-'Option-specific inputs'!$G$89)/'Option-specific inputs'!$G$90,1)=0,
'Option-specific inputs'!$G$91*AT$22,
0),
0),
0),
0)</f>
        <v>0</v>
      </c>
      <c r="AU64" s="43">
        <f>IFERROR(
IF((AU$14-$G$14+1)&lt;='General parameters'!$G$22,
IF((AU$14-$G$14+1)&gt;=('Option-specific inputs'!$G$89),
IF(MOD((AU$14-$G$14+1-'Option-specific inputs'!$G$89)/'Option-specific inputs'!$G$90,1)=0,
'Option-specific inputs'!$G$91*AU$22,
0),
0),
0),
0)</f>
        <v>0</v>
      </c>
      <c r="AV64" s="43">
        <f>IFERROR(
IF((AV$14-$G$14+1)&lt;='General parameters'!$G$22,
IF((AV$14-$G$14+1)&gt;=('Option-specific inputs'!$G$89),
IF(MOD((AV$14-$G$14+1-'Option-specific inputs'!$G$89)/'Option-specific inputs'!$G$90,1)=0,
'Option-specific inputs'!$G$91*AV$22,
0),
0),
0),
0)</f>
        <v>0</v>
      </c>
      <c r="AW64" s="43">
        <f>IFERROR(
IF((AW$14-$G$14+1)&lt;='General parameters'!$G$22,
IF((AW$14-$G$14+1)&gt;=('Option-specific inputs'!$G$89),
IF(MOD((AW$14-$G$14+1-'Option-specific inputs'!$G$89)/'Option-specific inputs'!$G$90,1)=0,
'Option-specific inputs'!$G$91*AW$22,
0),
0),
0),
0)</f>
        <v>0</v>
      </c>
      <c r="AX64" s="43">
        <f>IFERROR(
IF((AX$14-$G$14+1)&lt;='General parameters'!$G$22,
IF((AX$14-$G$14+1)&gt;=('Option-specific inputs'!$G$89),
IF(MOD((AX$14-$G$14+1-'Option-specific inputs'!$G$89)/'Option-specific inputs'!$G$90,1)=0,
'Option-specific inputs'!$G$91*AX$22,
0),
0),
0),
0)</f>
        <v>0</v>
      </c>
      <c r="AY64" s="43">
        <f>IFERROR(
IF((AY$14-$G$14+1)&lt;='General parameters'!$G$22,
IF((AY$14-$G$14+1)&gt;=('Option-specific inputs'!$G$89),
IF(MOD((AY$14-$G$14+1-'Option-specific inputs'!$G$89)/'Option-specific inputs'!$G$90,1)=0,
'Option-specific inputs'!$G$91*AY$22,
0),
0),
0),
0)</f>
        <v>0</v>
      </c>
      <c r="AZ64" s="43">
        <f>IFERROR(
IF((AZ$14-$G$14+1)&lt;='General parameters'!$G$22,
IF((AZ$14-$G$14+1)&gt;=('Option-specific inputs'!$G$89),
IF(MOD((AZ$14-$G$14+1-'Option-specific inputs'!$G$89)/'Option-specific inputs'!$G$90,1)=0,
'Option-specific inputs'!$G$91*AZ$22,
0),
0),
0),
0)</f>
        <v>0</v>
      </c>
      <c r="BA64" s="43">
        <f>IFERROR(
IF((BA$14-$G$14+1)&lt;='General parameters'!$G$22,
IF((BA$14-$G$14+1)&gt;=('Option-specific inputs'!$G$89),
IF(MOD((BA$14-$G$14+1-'Option-specific inputs'!$G$89)/'Option-specific inputs'!$G$90,1)=0,
'Option-specific inputs'!$G$91*BA$22,
0),
0),
0),
0)</f>
        <v>0</v>
      </c>
      <c r="BB64" s="43">
        <f>IFERROR(
IF((BB$14-$G$14+1)&lt;='General parameters'!$G$22,
IF((BB$14-$G$14+1)&gt;=('Option-specific inputs'!$G$89),
IF(MOD((BB$14-$G$14+1-'Option-specific inputs'!$G$89)/'Option-specific inputs'!$G$90,1)=0,
'Option-specific inputs'!$G$91*BB$22,
0),
0),
0),
0)</f>
        <v>0</v>
      </c>
      <c r="BC64" s="43">
        <f>IFERROR(
IF((BC$14-$G$14+1)&lt;='General parameters'!$G$22,
IF((BC$14-$G$14+1)&gt;=('Option-specific inputs'!$G$89),
IF(MOD((BC$14-$G$14+1-'Option-specific inputs'!$G$89)/'Option-specific inputs'!$G$90,1)=0,
'Option-specific inputs'!$G$91*BC$22,
0),
0),
0),
0)</f>
        <v>0</v>
      </c>
      <c r="BD64" s="43">
        <f>IFERROR(
IF((BD$14-$G$14+1)&lt;='General parameters'!$G$22,
IF((BD$14-$G$14+1)&gt;=('Option-specific inputs'!$G$89),
IF(MOD((BD$14-$G$14+1-'Option-specific inputs'!$G$89)/'Option-specific inputs'!$G$90,1)=0,
'Option-specific inputs'!$G$91*BD$22,
0),
0),
0),
0)</f>
        <v>0</v>
      </c>
      <c r="BE64" s="43">
        <f>IFERROR(
IF((BE$14-$G$14+1)&lt;='General parameters'!$G$22,
IF((BE$14-$G$14+1)&gt;=('Option-specific inputs'!$G$89),
IF(MOD((BE$14-$G$14+1-'Option-specific inputs'!$G$89)/'Option-specific inputs'!$G$90,1)=0,
'Option-specific inputs'!$G$91*BE$22,
0),
0),
0),
0)</f>
        <v>0</v>
      </c>
      <c r="BF64" s="43">
        <f>IFERROR(
IF((BF$14-$G$14+1)&lt;='General parameters'!$G$22,
IF((BF$14-$G$14+1)&gt;=('Option-specific inputs'!$G$89),
IF(MOD((BF$14-$G$14+1-'Option-specific inputs'!$G$89)/'Option-specific inputs'!$G$90,1)=0,
'Option-specific inputs'!$G$91*BF$22,
0),
0),
0),
0)</f>
        <v>0</v>
      </c>
      <c r="BG64" s="43">
        <f>IFERROR(
IF((BG$14-$G$14+1)&lt;='General parameters'!$G$22,
IF((BG$14-$G$14+1)&gt;=('Option-specific inputs'!$G$89),
IF(MOD((BG$14-$G$14+1-'Option-specific inputs'!$G$89)/'Option-specific inputs'!$G$90,1)=0,
'Option-specific inputs'!$G$91*BG$22,
0),
0),
0),
0)</f>
        <v>0</v>
      </c>
      <c r="BH64" s="43">
        <f>IFERROR(
IF((BH$14-$G$14+1)&lt;='General parameters'!$G$22,
IF((BH$14-$G$14+1)&gt;=('Option-specific inputs'!$G$89),
IF(MOD((BH$14-$G$14+1-'Option-specific inputs'!$G$89)/'Option-specific inputs'!$G$90,1)=0,
'Option-specific inputs'!$G$91*BH$22,
0),
0),
0),
0)</f>
        <v>0</v>
      </c>
      <c r="BI64" s="43">
        <f>IFERROR(
IF((BI$14-$G$14+1)&lt;='General parameters'!$G$22,
IF((BI$14-$G$14+1)&gt;=('Option-specific inputs'!$G$89),
IF(MOD((BI$14-$G$14+1-'Option-specific inputs'!$G$89)/'Option-specific inputs'!$G$90,1)=0,
'Option-specific inputs'!$G$91*BI$22,
0),
0),
0),
0)</f>
        <v>0</v>
      </c>
      <c r="BJ64" s="43">
        <f>IFERROR(
IF((BJ$14-$G$14+1)&lt;='General parameters'!$G$22,
IF((BJ$14-$G$14+1)&gt;=('Option-specific inputs'!$G$89),
IF(MOD((BJ$14-$G$14+1-'Option-specific inputs'!$G$89)/'Option-specific inputs'!$G$90,1)=0,
'Option-specific inputs'!$G$91*BJ$22,
0),
0),
0),
0)</f>
        <v>0</v>
      </c>
      <c r="BK64" s="43">
        <f>IFERROR(
IF((BK$14-$G$14+1)&lt;='General parameters'!$G$22,
IF((BK$14-$G$14+1)&gt;=('Option-specific inputs'!$G$89),
IF(MOD((BK$14-$G$14+1-'Option-specific inputs'!$G$89)/'Option-specific inputs'!$G$90,1)=0,
'Option-specific inputs'!$G$91*BK$22,
0),
0),
0),
0)</f>
        <v>0</v>
      </c>
      <c r="BL64" s="43">
        <f>IFERROR(
IF((BL$14-$G$14+1)&lt;='General parameters'!$G$22,
IF((BL$14-$G$14+1)&gt;=('Option-specific inputs'!$G$89),
IF(MOD((BL$14-$G$14+1-'Option-specific inputs'!$G$89)/'Option-specific inputs'!$G$90,1)=0,
'Option-specific inputs'!$G$91*BL$22,
0),
0),
0),
0)</f>
        <v>0</v>
      </c>
      <c r="BM64" s="43">
        <f>IFERROR(
IF((BM$14-$G$14+1)&lt;='General parameters'!$G$22,
IF((BM$14-$G$14+1)&gt;=('Option-specific inputs'!$G$89),
IF(MOD((BM$14-$G$14+1-'Option-specific inputs'!$G$89)/'Option-specific inputs'!$G$90,1)=0,
'Option-specific inputs'!$G$91*BM$22,
0),
0),
0),
0)</f>
        <v>0</v>
      </c>
      <c r="BN64" s="43">
        <f>IFERROR(
IF((BN$14-$G$14+1)&lt;='General parameters'!$G$22,
IF((BN$14-$G$14+1)&gt;=('Option-specific inputs'!$G$89),
IF(MOD((BN$14-$G$14+1-'Option-specific inputs'!$G$89)/'Option-specific inputs'!$G$90,1)=0,
'Option-specific inputs'!$G$91*BN$22,
0),
0),
0),
0)</f>
        <v>0</v>
      </c>
      <c r="BO64" s="43">
        <f>IFERROR(
IF((BO$14-$G$14+1)&lt;='General parameters'!$G$22,
IF((BO$14-$G$14+1)&gt;=('Option-specific inputs'!$G$89),
IF(MOD((BO$14-$G$14+1-'Option-specific inputs'!$G$89)/'Option-specific inputs'!$G$90,1)=0,
'Option-specific inputs'!$G$91*BO$22,
0),
0),
0),
0)</f>
        <v>0</v>
      </c>
      <c r="BP64" s="43">
        <f>IFERROR(
IF((BP$14-$G$14+1)&lt;='General parameters'!$G$22,
IF((BP$14-$G$14+1)&gt;=('Option-specific inputs'!$G$89),
IF(MOD((BP$14-$G$14+1-'Option-specific inputs'!$G$89)/'Option-specific inputs'!$G$90,1)=0,
'Option-specific inputs'!$G$91*BP$22,
0),
0),
0),
0)</f>
        <v>0</v>
      </c>
      <c r="BQ64" s="43">
        <f>IFERROR(
IF((BQ$14-$G$14+1)&lt;='General parameters'!$G$22,
IF((BQ$14-$G$14+1)&gt;=('Option-specific inputs'!$G$89),
IF(MOD((BQ$14-$G$14+1-'Option-specific inputs'!$G$89)/'Option-specific inputs'!$G$90,1)=0,
'Option-specific inputs'!$G$91*BQ$22,
0),
0),
0),
0)</f>
        <v>0</v>
      </c>
      <c r="BR64" s="43">
        <f>IFERROR(
IF((BR$14-$G$14+1)&lt;='General parameters'!$G$22,
IF((BR$14-$G$14+1)&gt;=('Option-specific inputs'!$G$89),
IF(MOD((BR$14-$G$14+1-'Option-specific inputs'!$G$89)/'Option-specific inputs'!$G$90,1)=0,
'Option-specific inputs'!$G$91*BR$22,
0),
0),
0),
0)</f>
        <v>0</v>
      </c>
      <c r="BS64" s="43">
        <f>IFERROR(
IF((BS$14-$G$14+1)&lt;='General parameters'!$G$22,
IF((BS$14-$G$14+1)&gt;=('Option-specific inputs'!$G$89),
IF(MOD((BS$14-$G$14+1-'Option-specific inputs'!$G$89)/'Option-specific inputs'!$G$90,1)=0,
'Option-specific inputs'!$G$91*BS$22,
0),
0),
0),
0)</f>
        <v>0</v>
      </c>
      <c r="BT64" s="43">
        <f>IFERROR(
IF((BT$14-$G$14+1)&lt;='General parameters'!$G$22,
IF((BT$14-$G$14+1)&gt;=('Option-specific inputs'!$G$89),
IF(MOD((BT$14-$G$14+1-'Option-specific inputs'!$G$89)/'Option-specific inputs'!$G$90,1)=0,
'Option-specific inputs'!$G$91*BT$22,
0),
0),
0),
0)</f>
        <v>0</v>
      </c>
      <c r="BU64" s="43">
        <f>IFERROR(
IF((BU$14-$G$14+1)&lt;='General parameters'!$G$22,
IF((BU$14-$G$14+1)&gt;=('Option-specific inputs'!$G$89),
IF(MOD((BU$14-$G$14+1-'Option-specific inputs'!$G$89)/'Option-specific inputs'!$G$90,1)=0,
'Option-specific inputs'!$G$91*BU$22,
0),
0),
0),
0)</f>
        <v>0</v>
      </c>
      <c r="BV64" s="43">
        <f>IFERROR(
IF((BV$14-$G$14+1)&lt;='General parameters'!$G$22,
IF((BV$14-$G$14+1)&gt;=('Option-specific inputs'!$G$89),
IF(MOD((BV$14-$G$14+1-'Option-specific inputs'!$G$89)/'Option-specific inputs'!$G$90,1)=0,
'Option-specific inputs'!$G$91*BV$22,
0),
0),
0),
0)</f>
        <v>0</v>
      </c>
      <c r="BW64" s="43">
        <f>IFERROR(
IF((BW$14-$G$14+1)&lt;='General parameters'!$G$22,
IF((BW$14-$G$14+1)&gt;=('Option-specific inputs'!$G$89),
IF(MOD((BW$14-$G$14+1-'Option-specific inputs'!$G$89)/'Option-specific inputs'!$G$90,1)=0,
'Option-specific inputs'!$G$91*BW$22,
0),
0),
0),
0)</f>
        <v>0</v>
      </c>
      <c r="BX64" s="43">
        <f>IFERROR(
IF((BX$14-$G$14+1)&lt;='General parameters'!$G$22,
IF((BX$14-$G$14+1)&gt;=('Option-specific inputs'!$G$89),
IF(MOD((BX$14-$G$14+1-'Option-specific inputs'!$G$89)/'Option-specific inputs'!$G$90,1)=0,
'Option-specific inputs'!$G$91*BX$22,
0),
0),
0),
0)</f>
        <v>0</v>
      </c>
      <c r="BY64" s="43">
        <f>IFERROR(
IF((BY$14-$G$14+1)&lt;='General parameters'!$G$22,
IF((BY$14-$G$14+1)&gt;=('Option-specific inputs'!$G$89),
IF(MOD((BY$14-$G$14+1-'Option-specific inputs'!$G$89)/'Option-specific inputs'!$G$90,1)=0,
'Option-specific inputs'!$G$91*BY$22,
0),
0),
0),
0)</f>
        <v>0</v>
      </c>
      <c r="BZ64" s="43">
        <f>IFERROR(
IF((BZ$14-$G$14+1)&lt;='General parameters'!$G$22,
IF((BZ$14-$G$14+1)&gt;=('Option-specific inputs'!$G$89),
IF(MOD((BZ$14-$G$14+1-'Option-specific inputs'!$G$89)/'Option-specific inputs'!$G$90,1)=0,
'Option-specific inputs'!$G$91*BZ$22,
0),
0),
0),
0)</f>
        <v>0</v>
      </c>
      <c r="CA64" s="43">
        <f>IFERROR(
IF((CA$14-$G$14+1)&lt;='General parameters'!$G$22,
IF((CA$14-$G$14+1)&gt;=('Option-specific inputs'!$G$89),
IF(MOD((CA$14-$G$14+1-'Option-specific inputs'!$G$89)/'Option-specific inputs'!$G$90,1)=0,
'Option-specific inputs'!$G$91*CA$22,
0),
0),
0),
0)</f>
        <v>0</v>
      </c>
      <c r="CB64" s="43">
        <f>IFERROR(
IF((CB$14-$G$14+1)&lt;='General parameters'!$G$22,
IF((CB$14-$G$14+1)&gt;=('Option-specific inputs'!$G$89),
IF(MOD((CB$14-$G$14+1-'Option-specific inputs'!$G$89)/'Option-specific inputs'!$G$90,1)=0,
'Option-specific inputs'!$G$91*CB$22,
0),
0),
0),
0)</f>
        <v>0</v>
      </c>
      <c r="CC64" s="43">
        <f>IFERROR(
IF((CC$14-$G$14+1)&lt;='General parameters'!$G$22,
IF((CC$14-$G$14+1)&gt;=('Option-specific inputs'!$G$89),
IF(MOD((CC$14-$G$14+1-'Option-specific inputs'!$G$89)/'Option-specific inputs'!$G$90,1)=0,
'Option-specific inputs'!$G$91*CC$22,
0),
0),
0),
0)</f>
        <v>0</v>
      </c>
      <c r="CD64" s="43">
        <f>IFERROR(
IF((CD$14-$G$14+1)&lt;='General parameters'!$G$22,
IF((CD$14-$G$14+1)&gt;=('Option-specific inputs'!$G$89),
IF(MOD((CD$14-$G$14+1-'Option-specific inputs'!$G$89)/'Option-specific inputs'!$G$90,1)=0,
'Option-specific inputs'!$G$91*CD$22,
0),
0),
0),
0)</f>
        <v>0</v>
      </c>
      <c r="CE64" s="43">
        <f>IFERROR(
IF((CE$14-$G$14+1)&lt;='General parameters'!$G$22,
IF((CE$14-$G$14+1)&gt;=('Option-specific inputs'!$G$89),
IF(MOD((CE$14-$G$14+1-'Option-specific inputs'!$G$89)/'Option-specific inputs'!$G$90,1)=0,
'Option-specific inputs'!$G$91*CE$22,
0),
0),
0),
0)</f>
        <v>0</v>
      </c>
      <c r="CF64" s="43">
        <f>IFERROR(
IF((CF$14-$G$14+1)&lt;='General parameters'!$G$22,
IF((CF$14-$G$14+1)&gt;=('Option-specific inputs'!$G$89),
IF(MOD((CF$14-$G$14+1-'Option-specific inputs'!$G$89)/'Option-specific inputs'!$G$90,1)=0,
'Option-specific inputs'!$G$91*CF$22,
0),
0),
0),
0)</f>
        <v>0</v>
      </c>
      <c r="CG64" s="43">
        <f>IFERROR(
IF((CG$14-$G$14+1)&lt;='General parameters'!$G$22,
IF((CG$14-$G$14+1)&gt;=('Option-specific inputs'!$G$89),
IF(MOD((CG$14-$G$14+1-'Option-specific inputs'!$G$89)/'Option-specific inputs'!$G$90,1)=0,
'Option-specific inputs'!$G$91*CG$22,
0),
0),
0),
0)</f>
        <v>0</v>
      </c>
      <c r="CH64" s="43">
        <f>IFERROR(
IF((CH$14-$G$14+1)&lt;='General parameters'!$G$22,
IF((CH$14-$G$14+1)&gt;=('Option-specific inputs'!$G$89),
IF(MOD((CH$14-$G$14+1-'Option-specific inputs'!$G$89)/'Option-specific inputs'!$G$90,1)=0,
'Option-specific inputs'!$G$91*CH$22,
0),
0),
0),
0)</f>
        <v>0</v>
      </c>
      <c r="CI64" s="43">
        <f>IFERROR(
IF((CI$14-$G$14+1)&lt;='General parameters'!$G$22,
IF((CI$14-$G$14+1)&gt;=('Option-specific inputs'!$G$89),
IF(MOD((CI$14-$G$14+1-'Option-specific inputs'!$G$89)/'Option-specific inputs'!$G$90,1)=0,
'Option-specific inputs'!$G$91*CI$22,
0),
0),
0),
0)</f>
        <v>0</v>
      </c>
      <c r="CJ64" s="43">
        <f>IFERROR(
IF((CJ$14-$G$14+1)&lt;='General parameters'!$G$22,
IF((CJ$14-$G$14+1)&gt;=('Option-specific inputs'!$G$89),
IF(MOD((CJ$14-$G$14+1-'Option-specific inputs'!$G$89)/'Option-specific inputs'!$G$90,1)=0,
'Option-specific inputs'!$G$91*CJ$22,
0),
0),
0),
0)</f>
        <v>0</v>
      </c>
      <c r="CK64" s="43">
        <f>IFERROR(
IF((CK$14-$G$14+1)&lt;='General parameters'!$G$22,
IF((CK$14-$G$14+1)&gt;=('Option-specific inputs'!$G$89),
IF(MOD((CK$14-$G$14+1-'Option-specific inputs'!$G$89)/'Option-specific inputs'!$G$90,1)=0,
'Option-specific inputs'!$G$91*CK$22,
0),
0),
0),
0)</f>
        <v>0</v>
      </c>
      <c r="CL64" s="43">
        <f>IFERROR(
IF((CL$14-$G$14+1)&lt;='General parameters'!$G$22,
IF((CL$14-$G$14+1)&gt;=('Option-specific inputs'!$G$89),
IF(MOD((CL$14-$G$14+1-'Option-specific inputs'!$G$89)/'Option-specific inputs'!$G$90,1)=0,
'Option-specific inputs'!$G$91*CL$22,
0),
0),
0),
0)</f>
        <v>0</v>
      </c>
      <c r="CM64" s="43">
        <f>IFERROR(
IF((CM$14-$G$14+1)&lt;='General parameters'!$G$22,
IF((CM$14-$G$14+1)&gt;=('Option-specific inputs'!$G$89),
IF(MOD((CM$14-$G$14+1-'Option-specific inputs'!$G$89)/'Option-specific inputs'!$G$90,1)=0,
'Option-specific inputs'!$G$91*CM$22,
0),
0),
0),
0)</f>
        <v>0</v>
      </c>
      <c r="CN64" s="43">
        <f>IFERROR(
IF((CN$14-$G$14+1)&lt;='General parameters'!$G$22,
IF((CN$14-$G$14+1)&gt;=('Option-specific inputs'!$G$89),
IF(MOD((CN$14-$G$14+1-'Option-specific inputs'!$G$89)/'Option-specific inputs'!$G$90,1)=0,
'Option-specific inputs'!$G$91*CN$22,
0),
0),
0),
0)</f>
        <v>0</v>
      </c>
      <c r="CO64" s="43">
        <f>IFERROR(
IF((CO$14-$G$14+1)&lt;='General parameters'!$G$22,
IF((CO$14-$G$14+1)&gt;=('Option-specific inputs'!$G$89),
IF(MOD((CO$14-$G$14+1-'Option-specific inputs'!$G$89)/'Option-specific inputs'!$G$90,1)=0,
'Option-specific inputs'!$G$91*CO$22,
0),
0),
0),
0)</f>
        <v>0</v>
      </c>
      <c r="CP64" s="43">
        <f>IFERROR(
IF((CP$14-$G$14+1)&lt;='General parameters'!$G$22,
IF((CP$14-$G$14+1)&gt;=('Option-specific inputs'!$G$89),
IF(MOD((CP$14-$G$14+1-'Option-specific inputs'!$G$89)/'Option-specific inputs'!$G$90,1)=0,
'Option-specific inputs'!$G$91*CP$22,
0),
0),
0),
0)</f>
        <v>0</v>
      </c>
      <c r="CQ64" s="43">
        <f>IFERROR(
IF((CQ$14-$G$14+1)&lt;='General parameters'!$G$22,
IF((CQ$14-$G$14+1)&gt;=('Option-specific inputs'!$G$89),
IF(MOD((CQ$14-$G$14+1-'Option-specific inputs'!$G$89)/'Option-specific inputs'!$G$90,1)=0,
'Option-specific inputs'!$G$91*CQ$22,
0),
0),
0),
0)</f>
        <v>0</v>
      </c>
      <c r="CR64" s="43">
        <f>IFERROR(
IF((CR$14-$G$14+1)&lt;='General parameters'!$G$22,
IF((CR$14-$G$14+1)&gt;=('Option-specific inputs'!$G$89),
IF(MOD((CR$14-$G$14+1-'Option-specific inputs'!$G$89)/'Option-specific inputs'!$G$90,1)=0,
'Option-specific inputs'!$G$91*CR$22,
0),
0),
0),
0)</f>
        <v>0</v>
      </c>
      <c r="CS64" s="43">
        <f>IFERROR(
IF((CS$14-$G$14+1)&lt;='General parameters'!$G$22,
IF((CS$14-$G$14+1)&gt;=('Option-specific inputs'!$G$89),
IF(MOD((CS$14-$G$14+1-'Option-specific inputs'!$G$89)/'Option-specific inputs'!$G$90,1)=0,
'Option-specific inputs'!$G$91*CS$22,
0),
0),
0),
0)</f>
        <v>0</v>
      </c>
      <c r="CT64" s="43">
        <f>IFERROR(
IF((CT$14-$G$14+1)&lt;='General parameters'!$G$22,
IF((CT$14-$G$14+1)&gt;=('Option-specific inputs'!$G$89),
IF(MOD((CT$14-$G$14+1-'Option-specific inputs'!$G$89)/'Option-specific inputs'!$G$90,1)=0,
'Option-specific inputs'!$G$91*CT$22,
0),
0),
0),
0)</f>
        <v>0</v>
      </c>
      <c r="CU64" s="43">
        <f>IFERROR(
IF((CU$14-$G$14+1)&lt;='General parameters'!$G$22,
IF((CU$14-$G$14+1)&gt;=('Option-specific inputs'!$G$89),
IF(MOD((CU$14-$G$14+1-'Option-specific inputs'!$G$89)/'Option-specific inputs'!$G$90,1)=0,
'Option-specific inputs'!$G$91*CU$22,
0),
0),
0),
0)</f>
        <v>0</v>
      </c>
      <c r="CV64" s="43">
        <f>IFERROR(
IF((CV$14-$G$14+1)&lt;='General parameters'!$G$22,
IF((CV$14-$G$14+1)&gt;=('Option-specific inputs'!$G$89),
IF(MOD((CV$14-$G$14+1-'Option-specific inputs'!$G$89)/'Option-specific inputs'!$G$90,1)=0,
'Option-specific inputs'!$G$91*CV$22,
0),
0),
0),
0)</f>
        <v>0</v>
      </c>
      <c r="CW64" s="43">
        <f>IFERROR(
IF((CW$14-$G$14+1)&lt;='General parameters'!$G$22,
IF((CW$14-$G$14+1)&gt;=('Option-specific inputs'!$G$89),
IF(MOD((CW$14-$G$14+1-'Option-specific inputs'!$G$89)/'Option-specific inputs'!$G$90,1)=0,
'Option-specific inputs'!$G$91*CW$22,
0),
0),
0),
0)</f>
        <v>0</v>
      </c>
      <c r="CX64" s="43">
        <f>IFERROR(
IF((CX$14-$G$14+1)&lt;='General parameters'!$G$22,
IF((CX$14-$G$14+1)&gt;=('Option-specific inputs'!$G$89),
IF(MOD((CX$14-$G$14+1-'Option-specific inputs'!$G$89)/'Option-specific inputs'!$G$90,1)=0,
'Option-specific inputs'!$G$91*CX$22,
0),
0),
0),
0)</f>
        <v>0</v>
      </c>
      <c r="CY64" s="43">
        <f>IFERROR(
IF((CY$14-$G$14+1)&lt;='General parameters'!$G$22,
IF((CY$14-$G$14+1)&gt;=('Option-specific inputs'!$G$89),
IF(MOD((CY$14-$G$14+1-'Option-specific inputs'!$G$89)/'Option-specific inputs'!$G$90,1)=0,
'Option-specific inputs'!$G$91*CY$22,
0),
0),
0),
0)</f>
        <v>0</v>
      </c>
      <c r="CZ64" s="43">
        <f>IFERROR(
IF((CZ$14-$G$14+1)&lt;='General parameters'!$G$22,
IF((CZ$14-$G$14+1)&gt;=('Option-specific inputs'!$G$89),
IF(MOD((CZ$14-$G$14+1-'Option-specific inputs'!$G$89)/'Option-specific inputs'!$G$90,1)=0,
'Option-specific inputs'!$G$91*CZ$22,
0),
0),
0),
0)</f>
        <v>0</v>
      </c>
      <c r="DA64" s="43">
        <f>IFERROR(
IF((DA$14-$G$14+1)&lt;='General parameters'!$G$22,
IF((DA$14-$G$14+1)&gt;=('Option-specific inputs'!$G$89),
IF(MOD((DA$14-$G$14+1-'Option-specific inputs'!$G$89)/'Option-specific inputs'!$G$90,1)=0,
'Option-specific inputs'!$G$91*DA$22,
0),
0),
0),
0)</f>
        <v>0</v>
      </c>
      <c r="DB64" s="43">
        <f>IFERROR(
IF((DB$14-$G$14+1)&lt;='General parameters'!$G$22,
IF((DB$14-$G$14+1)&gt;=('Option-specific inputs'!$G$89),
IF(MOD((DB$14-$G$14+1-'Option-specific inputs'!$G$89)/'Option-specific inputs'!$G$90,1)=0,
'Option-specific inputs'!$G$91*DB$22,
0),
0),
0),
0)</f>
        <v>0</v>
      </c>
      <c r="DC64" s="25"/>
    </row>
    <row r="65" spans="1:107" ht="22.5" customHeight="1">
      <c r="A65" s="25"/>
      <c r="B65" s="152"/>
      <c r="C65" s="163" t="str">
        <f>"Maintenance event 4: "&amp;'Option-specific inputs'!$G$93</f>
        <v xml:space="preserve">Maintenance event 4: </v>
      </c>
      <c r="D65" s="48"/>
      <c r="E65" s="37"/>
      <c r="F65" s="32"/>
      <c r="G65" s="43">
        <f>IFERROR(
IF((G$14-$G$14+1)&lt;='General parameters'!$G$22,
IF((G$14-$G$14+1)&gt;=('Option-specific inputs'!$G$94),
IF(MOD((G$14-$G$14+1-'Option-specific inputs'!$G$94)/'Option-specific inputs'!$G$95,1)=0,
'Option-specific inputs'!$G$96*G$22,
0),
0),
0),
0)</f>
        <v>0</v>
      </c>
      <c r="H65" s="43">
        <f>IFERROR(
IF((H$14-$G$14+1)&lt;='General parameters'!$G$22,
IF((H$14-$G$14+1)&gt;=('Option-specific inputs'!$G$94),
IF(MOD((H$14-$G$14+1-'Option-specific inputs'!$G$94)/'Option-specific inputs'!$G$95,1)=0,
'Option-specific inputs'!$G$96*H$22,
0),
0),
0),
0)</f>
        <v>0</v>
      </c>
      <c r="I65" s="43">
        <f>IFERROR(
IF((I$14-$G$14+1)&lt;='General parameters'!$G$22,
IF((I$14-$G$14+1)&gt;=('Option-specific inputs'!$G$94),
IF(MOD((I$14-$G$14+1-'Option-specific inputs'!$G$94)/'Option-specific inputs'!$G$95,1)=0,
'Option-specific inputs'!$G$96*I$22,
0),
0),
0),
0)</f>
        <v>0</v>
      </c>
      <c r="J65" s="43">
        <f>IFERROR(
IF((J$14-$G$14+1)&lt;='General parameters'!$G$22,
IF((J$14-$G$14+1)&gt;=('Option-specific inputs'!$G$94),
IF(MOD((J$14-$G$14+1-'Option-specific inputs'!$G$94)/'Option-specific inputs'!$G$95,1)=0,
'Option-specific inputs'!$G$96*J$22,
0),
0),
0),
0)</f>
        <v>0</v>
      </c>
      <c r="K65" s="43">
        <f>IFERROR(
IF((K$14-$G$14+1)&lt;='General parameters'!$G$22,
IF((K$14-$G$14+1)&gt;=('Option-specific inputs'!$G$94),
IF(MOD((K$14-$G$14+1-'Option-specific inputs'!$G$94)/'Option-specific inputs'!$G$95,1)=0,
'Option-specific inputs'!$G$96*K$22,
0),
0),
0),
0)</f>
        <v>0</v>
      </c>
      <c r="L65" s="43">
        <f>IFERROR(
IF((L$14-$G$14+1)&lt;='General parameters'!$G$22,
IF((L$14-$G$14+1)&gt;=('Option-specific inputs'!$G$94),
IF(MOD((L$14-$G$14+1-'Option-specific inputs'!$G$94)/'Option-specific inputs'!$G$95,1)=0,
'Option-specific inputs'!$G$96*L$22,
0),
0),
0),
0)</f>
        <v>0</v>
      </c>
      <c r="M65" s="43">
        <f>IFERROR(
IF((M$14-$G$14+1)&lt;='General parameters'!$G$22,
IF((M$14-$G$14+1)&gt;=('Option-specific inputs'!$G$94),
IF(MOD((M$14-$G$14+1-'Option-specific inputs'!$G$94)/'Option-specific inputs'!$G$95,1)=0,
'Option-specific inputs'!$G$96*M$22,
0),
0),
0),
0)</f>
        <v>0</v>
      </c>
      <c r="N65" s="43">
        <f>IFERROR(
IF((N$14-$G$14+1)&lt;='General parameters'!$G$22,
IF((N$14-$G$14+1)&gt;=('Option-specific inputs'!$G$94),
IF(MOD((N$14-$G$14+1-'Option-specific inputs'!$G$94)/'Option-specific inputs'!$G$95,1)=0,
'Option-specific inputs'!$G$96*N$22,
0),
0),
0),
0)</f>
        <v>0</v>
      </c>
      <c r="O65" s="43">
        <f>IFERROR(
IF((O$14-$G$14+1)&lt;='General parameters'!$G$22,
IF((O$14-$G$14+1)&gt;=('Option-specific inputs'!$G$94),
IF(MOD((O$14-$G$14+1-'Option-specific inputs'!$G$94)/'Option-specific inputs'!$G$95,1)=0,
'Option-specific inputs'!$G$96*O$22,
0),
0),
0),
0)</f>
        <v>0</v>
      </c>
      <c r="P65" s="43">
        <f>IFERROR(
IF((P$14-$G$14+1)&lt;='General parameters'!$G$22,
IF((P$14-$G$14+1)&gt;=('Option-specific inputs'!$G$94),
IF(MOD((P$14-$G$14+1-'Option-specific inputs'!$G$94)/'Option-specific inputs'!$G$95,1)=0,
'Option-specific inputs'!$G$96*P$22,
0),
0),
0),
0)</f>
        <v>0</v>
      </c>
      <c r="Q65" s="43">
        <f>IFERROR(
IF((Q$14-$G$14+1)&lt;='General parameters'!$G$22,
IF((Q$14-$G$14+1)&gt;=('Option-specific inputs'!$G$94),
IF(MOD((Q$14-$G$14+1-'Option-specific inputs'!$G$94)/'Option-specific inputs'!$G$95,1)=0,
'Option-specific inputs'!$G$96*Q$22,
0),
0),
0),
0)</f>
        <v>0</v>
      </c>
      <c r="R65" s="43">
        <f>IFERROR(
IF((R$14-$G$14+1)&lt;='General parameters'!$G$22,
IF((R$14-$G$14+1)&gt;=('Option-specific inputs'!$G$94),
IF(MOD((R$14-$G$14+1-'Option-specific inputs'!$G$94)/'Option-specific inputs'!$G$95,1)=0,
'Option-specific inputs'!$G$96*R$22,
0),
0),
0),
0)</f>
        <v>0</v>
      </c>
      <c r="S65" s="43">
        <f>IFERROR(
IF((S$14-$G$14+1)&lt;='General parameters'!$G$22,
IF((S$14-$G$14+1)&gt;=('Option-specific inputs'!$G$94),
IF(MOD((S$14-$G$14+1-'Option-specific inputs'!$G$94)/'Option-specific inputs'!$G$95,1)=0,
'Option-specific inputs'!$G$96*S$22,
0),
0),
0),
0)</f>
        <v>0</v>
      </c>
      <c r="T65" s="43">
        <f>IFERROR(
IF((T$14-$G$14+1)&lt;='General parameters'!$G$22,
IF((T$14-$G$14+1)&gt;=('Option-specific inputs'!$G$94),
IF(MOD((T$14-$G$14+1-'Option-specific inputs'!$G$94)/'Option-specific inputs'!$G$95,1)=0,
'Option-specific inputs'!$G$96*T$22,
0),
0),
0),
0)</f>
        <v>0</v>
      </c>
      <c r="U65" s="43">
        <f>IFERROR(
IF((U$14-$G$14+1)&lt;='General parameters'!$G$22,
IF((U$14-$G$14+1)&gt;=('Option-specific inputs'!$G$94),
IF(MOD((U$14-$G$14+1-'Option-specific inputs'!$G$94)/'Option-specific inputs'!$G$95,1)=0,
'Option-specific inputs'!$G$96*U$22,
0),
0),
0),
0)</f>
        <v>0</v>
      </c>
      <c r="V65" s="43">
        <f>IFERROR(
IF((V$14-$G$14+1)&lt;='General parameters'!$G$22,
IF((V$14-$G$14+1)&gt;=('Option-specific inputs'!$G$94),
IF(MOD((V$14-$G$14+1-'Option-specific inputs'!$G$94)/'Option-specific inputs'!$G$95,1)=0,
'Option-specific inputs'!$G$96*V$22,
0),
0),
0),
0)</f>
        <v>0</v>
      </c>
      <c r="W65" s="43">
        <f>IFERROR(
IF((W$14-$G$14+1)&lt;='General parameters'!$G$22,
IF((W$14-$G$14+1)&gt;=('Option-specific inputs'!$G$94),
IF(MOD((W$14-$G$14+1-'Option-specific inputs'!$G$94)/'Option-specific inputs'!$G$95,1)=0,
'Option-specific inputs'!$G$96*W$22,
0),
0),
0),
0)</f>
        <v>0</v>
      </c>
      <c r="X65" s="43">
        <f>IFERROR(
IF((X$14-$G$14+1)&lt;='General parameters'!$G$22,
IF((X$14-$G$14+1)&gt;=('Option-specific inputs'!$G$94),
IF(MOD((X$14-$G$14+1-'Option-specific inputs'!$G$94)/'Option-specific inputs'!$G$95,1)=0,
'Option-specific inputs'!$G$96*X$22,
0),
0),
0),
0)</f>
        <v>0</v>
      </c>
      <c r="Y65" s="43">
        <f>IFERROR(
IF((Y$14-$G$14+1)&lt;='General parameters'!$G$22,
IF((Y$14-$G$14+1)&gt;=('Option-specific inputs'!$G$94),
IF(MOD((Y$14-$G$14+1-'Option-specific inputs'!$G$94)/'Option-specific inputs'!$G$95,1)=0,
'Option-specific inputs'!$G$96*Y$22,
0),
0),
0),
0)</f>
        <v>0</v>
      </c>
      <c r="Z65" s="43">
        <f>IFERROR(
IF((Z$14-$G$14+1)&lt;='General parameters'!$G$22,
IF((Z$14-$G$14+1)&gt;=('Option-specific inputs'!$G$94),
IF(MOD((Z$14-$G$14+1-'Option-specific inputs'!$G$94)/'Option-specific inputs'!$G$95,1)=0,
'Option-specific inputs'!$G$96*Z$22,
0),
0),
0),
0)</f>
        <v>0</v>
      </c>
      <c r="AA65" s="43">
        <f>IFERROR(
IF((AA$14-$G$14+1)&lt;='General parameters'!$G$22,
IF((AA$14-$G$14+1)&gt;=('Option-specific inputs'!$G$94),
IF(MOD((AA$14-$G$14+1-'Option-specific inputs'!$G$94)/'Option-specific inputs'!$G$95,1)=0,
'Option-specific inputs'!$G$96*AA$22,
0),
0),
0),
0)</f>
        <v>0</v>
      </c>
      <c r="AB65" s="43">
        <f>IFERROR(
IF((AB$14-$G$14+1)&lt;='General parameters'!$G$22,
IF((AB$14-$G$14+1)&gt;=('Option-specific inputs'!$G$94),
IF(MOD((AB$14-$G$14+1-'Option-specific inputs'!$G$94)/'Option-specific inputs'!$G$95,1)=0,
'Option-specific inputs'!$G$96*AB$22,
0),
0),
0),
0)</f>
        <v>0</v>
      </c>
      <c r="AC65" s="43">
        <f>IFERROR(
IF((AC$14-$G$14+1)&lt;='General parameters'!$G$22,
IF((AC$14-$G$14+1)&gt;=('Option-specific inputs'!$G$94),
IF(MOD((AC$14-$G$14+1-'Option-specific inputs'!$G$94)/'Option-specific inputs'!$G$95,1)=0,
'Option-specific inputs'!$G$96*AC$22,
0),
0),
0),
0)</f>
        <v>0</v>
      </c>
      <c r="AD65" s="43">
        <f>IFERROR(
IF((AD$14-$G$14+1)&lt;='General parameters'!$G$22,
IF((AD$14-$G$14+1)&gt;=('Option-specific inputs'!$G$94),
IF(MOD((AD$14-$G$14+1-'Option-specific inputs'!$G$94)/'Option-specific inputs'!$G$95,1)=0,
'Option-specific inputs'!$G$96*AD$22,
0),
0),
0),
0)</f>
        <v>0</v>
      </c>
      <c r="AE65" s="43">
        <f>IFERROR(
IF((AE$14-$G$14+1)&lt;='General parameters'!$G$22,
IF((AE$14-$G$14+1)&gt;=('Option-specific inputs'!$G$94),
IF(MOD((AE$14-$G$14+1-'Option-specific inputs'!$G$94)/'Option-specific inputs'!$G$95,1)=0,
'Option-specific inputs'!$G$96*AE$22,
0),
0),
0),
0)</f>
        <v>0</v>
      </c>
      <c r="AF65" s="43">
        <f>IFERROR(
IF((AF$14-$G$14+1)&lt;='General parameters'!$G$22,
IF((AF$14-$G$14+1)&gt;=('Option-specific inputs'!$G$94),
IF(MOD((AF$14-$G$14+1-'Option-specific inputs'!$G$94)/'Option-specific inputs'!$G$95,1)=0,
'Option-specific inputs'!$G$96*AF$22,
0),
0),
0),
0)</f>
        <v>0</v>
      </c>
      <c r="AG65" s="43">
        <f>IFERROR(
IF((AG$14-$G$14+1)&lt;='General parameters'!$G$22,
IF((AG$14-$G$14+1)&gt;=('Option-specific inputs'!$G$94),
IF(MOD((AG$14-$G$14+1-'Option-specific inputs'!$G$94)/'Option-specific inputs'!$G$95,1)=0,
'Option-specific inputs'!$G$96*AG$22,
0),
0),
0),
0)</f>
        <v>0</v>
      </c>
      <c r="AH65" s="43">
        <f>IFERROR(
IF((AH$14-$G$14+1)&lt;='General parameters'!$G$22,
IF((AH$14-$G$14+1)&gt;=('Option-specific inputs'!$G$94),
IF(MOD((AH$14-$G$14+1-'Option-specific inputs'!$G$94)/'Option-specific inputs'!$G$95,1)=0,
'Option-specific inputs'!$G$96*AH$22,
0),
0),
0),
0)</f>
        <v>0</v>
      </c>
      <c r="AI65" s="43">
        <f>IFERROR(
IF((AI$14-$G$14+1)&lt;='General parameters'!$G$22,
IF((AI$14-$G$14+1)&gt;=('Option-specific inputs'!$G$94),
IF(MOD((AI$14-$G$14+1-'Option-specific inputs'!$G$94)/'Option-specific inputs'!$G$95,1)=0,
'Option-specific inputs'!$G$96*AI$22,
0),
0),
0),
0)</f>
        <v>0</v>
      </c>
      <c r="AJ65" s="43">
        <f>IFERROR(
IF((AJ$14-$G$14+1)&lt;='General parameters'!$G$22,
IF((AJ$14-$G$14+1)&gt;=('Option-specific inputs'!$G$94),
IF(MOD((AJ$14-$G$14+1-'Option-specific inputs'!$G$94)/'Option-specific inputs'!$G$95,1)=0,
'Option-specific inputs'!$G$96*AJ$22,
0),
0),
0),
0)</f>
        <v>0</v>
      </c>
      <c r="AK65" s="43">
        <f>IFERROR(
IF((AK$14-$G$14+1)&lt;='General parameters'!$G$22,
IF((AK$14-$G$14+1)&gt;=('Option-specific inputs'!$G$94),
IF(MOD((AK$14-$G$14+1-'Option-specific inputs'!$G$94)/'Option-specific inputs'!$G$95,1)=0,
'Option-specific inputs'!$G$96*AK$22,
0),
0),
0),
0)</f>
        <v>0</v>
      </c>
      <c r="AL65" s="43">
        <f>IFERROR(
IF((AL$14-$G$14+1)&lt;='General parameters'!$G$22,
IF((AL$14-$G$14+1)&gt;=('Option-specific inputs'!$G$94),
IF(MOD((AL$14-$G$14+1-'Option-specific inputs'!$G$94)/'Option-specific inputs'!$G$95,1)=0,
'Option-specific inputs'!$G$96*AL$22,
0),
0),
0),
0)</f>
        <v>0</v>
      </c>
      <c r="AM65" s="43">
        <f>IFERROR(
IF((AM$14-$G$14+1)&lt;='General parameters'!$G$22,
IF((AM$14-$G$14+1)&gt;=('Option-specific inputs'!$G$94),
IF(MOD((AM$14-$G$14+1-'Option-specific inputs'!$G$94)/'Option-specific inputs'!$G$95,1)=0,
'Option-specific inputs'!$G$96*AM$22,
0),
0),
0),
0)</f>
        <v>0</v>
      </c>
      <c r="AN65" s="43">
        <f>IFERROR(
IF((AN$14-$G$14+1)&lt;='General parameters'!$G$22,
IF((AN$14-$G$14+1)&gt;=('Option-specific inputs'!$G$94),
IF(MOD((AN$14-$G$14+1-'Option-specific inputs'!$G$94)/'Option-specific inputs'!$G$95,1)=0,
'Option-specific inputs'!$G$96*AN$22,
0),
0),
0),
0)</f>
        <v>0</v>
      </c>
      <c r="AO65" s="43">
        <f>IFERROR(
IF((AO$14-$G$14+1)&lt;='General parameters'!$G$22,
IF((AO$14-$G$14+1)&gt;=('Option-specific inputs'!$G$94),
IF(MOD((AO$14-$G$14+1-'Option-specific inputs'!$G$94)/'Option-specific inputs'!$G$95,1)=0,
'Option-specific inputs'!$G$96*AO$22,
0),
0),
0),
0)</f>
        <v>0</v>
      </c>
      <c r="AP65" s="43">
        <f>IFERROR(
IF((AP$14-$G$14+1)&lt;='General parameters'!$G$22,
IF((AP$14-$G$14+1)&gt;=('Option-specific inputs'!$G$94),
IF(MOD((AP$14-$G$14+1-'Option-specific inputs'!$G$94)/'Option-specific inputs'!$G$95,1)=0,
'Option-specific inputs'!$G$96*AP$22,
0),
0),
0),
0)</f>
        <v>0</v>
      </c>
      <c r="AQ65" s="43">
        <f>IFERROR(
IF((AQ$14-$G$14+1)&lt;='General parameters'!$G$22,
IF((AQ$14-$G$14+1)&gt;=('Option-specific inputs'!$G$94),
IF(MOD((AQ$14-$G$14+1-'Option-specific inputs'!$G$94)/'Option-specific inputs'!$G$95,1)=0,
'Option-specific inputs'!$G$96*AQ$22,
0),
0),
0),
0)</f>
        <v>0</v>
      </c>
      <c r="AR65" s="43">
        <f>IFERROR(
IF((AR$14-$G$14+1)&lt;='General parameters'!$G$22,
IF((AR$14-$G$14+1)&gt;=('Option-specific inputs'!$G$94),
IF(MOD((AR$14-$G$14+1-'Option-specific inputs'!$G$94)/'Option-specific inputs'!$G$95,1)=0,
'Option-specific inputs'!$G$96*AR$22,
0),
0),
0),
0)</f>
        <v>0</v>
      </c>
      <c r="AS65" s="43">
        <f>IFERROR(
IF((AS$14-$G$14+1)&lt;='General parameters'!$G$22,
IF((AS$14-$G$14+1)&gt;=('Option-specific inputs'!$G$94),
IF(MOD((AS$14-$G$14+1-'Option-specific inputs'!$G$94)/'Option-specific inputs'!$G$95,1)=0,
'Option-specific inputs'!$G$96*AS$22,
0),
0),
0),
0)</f>
        <v>0</v>
      </c>
      <c r="AT65" s="43">
        <f>IFERROR(
IF((AT$14-$G$14+1)&lt;='General parameters'!$G$22,
IF((AT$14-$G$14+1)&gt;=('Option-specific inputs'!$G$94),
IF(MOD((AT$14-$G$14+1-'Option-specific inputs'!$G$94)/'Option-specific inputs'!$G$95,1)=0,
'Option-specific inputs'!$G$96*AT$22,
0),
0),
0),
0)</f>
        <v>0</v>
      </c>
      <c r="AU65" s="43">
        <f>IFERROR(
IF((AU$14-$G$14+1)&lt;='General parameters'!$G$22,
IF((AU$14-$G$14+1)&gt;=('Option-specific inputs'!$G$94),
IF(MOD((AU$14-$G$14+1-'Option-specific inputs'!$G$94)/'Option-specific inputs'!$G$95,1)=0,
'Option-specific inputs'!$G$96*AU$22,
0),
0),
0),
0)</f>
        <v>0</v>
      </c>
      <c r="AV65" s="43">
        <f>IFERROR(
IF((AV$14-$G$14+1)&lt;='General parameters'!$G$22,
IF((AV$14-$G$14+1)&gt;=('Option-specific inputs'!$G$94),
IF(MOD((AV$14-$G$14+1-'Option-specific inputs'!$G$94)/'Option-specific inputs'!$G$95,1)=0,
'Option-specific inputs'!$G$96*AV$22,
0),
0),
0),
0)</f>
        <v>0</v>
      </c>
      <c r="AW65" s="43">
        <f>IFERROR(
IF((AW$14-$G$14+1)&lt;='General parameters'!$G$22,
IF((AW$14-$G$14+1)&gt;=('Option-specific inputs'!$G$94),
IF(MOD((AW$14-$G$14+1-'Option-specific inputs'!$G$94)/'Option-specific inputs'!$G$95,1)=0,
'Option-specific inputs'!$G$96*AW$22,
0),
0),
0),
0)</f>
        <v>0</v>
      </c>
      <c r="AX65" s="43">
        <f>IFERROR(
IF((AX$14-$G$14+1)&lt;='General parameters'!$G$22,
IF((AX$14-$G$14+1)&gt;=('Option-specific inputs'!$G$94),
IF(MOD((AX$14-$G$14+1-'Option-specific inputs'!$G$94)/'Option-specific inputs'!$G$95,1)=0,
'Option-specific inputs'!$G$96*AX$22,
0),
0),
0),
0)</f>
        <v>0</v>
      </c>
      <c r="AY65" s="43">
        <f>IFERROR(
IF((AY$14-$G$14+1)&lt;='General parameters'!$G$22,
IF((AY$14-$G$14+1)&gt;=('Option-specific inputs'!$G$94),
IF(MOD((AY$14-$G$14+1-'Option-specific inputs'!$G$94)/'Option-specific inputs'!$G$95,1)=0,
'Option-specific inputs'!$G$96*AY$22,
0),
0),
0),
0)</f>
        <v>0</v>
      </c>
      <c r="AZ65" s="43">
        <f>IFERROR(
IF((AZ$14-$G$14+1)&lt;='General parameters'!$G$22,
IF((AZ$14-$G$14+1)&gt;=('Option-specific inputs'!$G$94),
IF(MOD((AZ$14-$G$14+1-'Option-specific inputs'!$G$94)/'Option-specific inputs'!$G$95,1)=0,
'Option-specific inputs'!$G$96*AZ$22,
0),
0),
0),
0)</f>
        <v>0</v>
      </c>
      <c r="BA65" s="43">
        <f>IFERROR(
IF((BA$14-$G$14+1)&lt;='General parameters'!$G$22,
IF((BA$14-$G$14+1)&gt;=('Option-specific inputs'!$G$94),
IF(MOD((BA$14-$G$14+1-'Option-specific inputs'!$G$94)/'Option-specific inputs'!$G$95,1)=0,
'Option-specific inputs'!$G$96*BA$22,
0),
0),
0),
0)</f>
        <v>0</v>
      </c>
      <c r="BB65" s="43">
        <f>IFERROR(
IF((BB$14-$G$14+1)&lt;='General parameters'!$G$22,
IF((BB$14-$G$14+1)&gt;=('Option-specific inputs'!$G$94),
IF(MOD((BB$14-$G$14+1-'Option-specific inputs'!$G$94)/'Option-specific inputs'!$G$95,1)=0,
'Option-specific inputs'!$G$96*BB$22,
0),
0),
0),
0)</f>
        <v>0</v>
      </c>
      <c r="BC65" s="43">
        <f>IFERROR(
IF((BC$14-$G$14+1)&lt;='General parameters'!$G$22,
IF((BC$14-$G$14+1)&gt;=('Option-specific inputs'!$G$94),
IF(MOD((BC$14-$G$14+1-'Option-specific inputs'!$G$94)/'Option-specific inputs'!$G$95,1)=0,
'Option-specific inputs'!$G$96*BC$22,
0),
0),
0),
0)</f>
        <v>0</v>
      </c>
      <c r="BD65" s="43">
        <f>IFERROR(
IF((BD$14-$G$14+1)&lt;='General parameters'!$G$22,
IF((BD$14-$G$14+1)&gt;=('Option-specific inputs'!$G$94),
IF(MOD((BD$14-$G$14+1-'Option-specific inputs'!$G$94)/'Option-specific inputs'!$G$95,1)=0,
'Option-specific inputs'!$G$96*BD$22,
0),
0),
0),
0)</f>
        <v>0</v>
      </c>
      <c r="BE65" s="43">
        <f>IFERROR(
IF((BE$14-$G$14+1)&lt;='General parameters'!$G$22,
IF((BE$14-$G$14+1)&gt;=('Option-specific inputs'!$G$94),
IF(MOD((BE$14-$G$14+1-'Option-specific inputs'!$G$94)/'Option-specific inputs'!$G$95,1)=0,
'Option-specific inputs'!$G$96*BE$22,
0),
0),
0),
0)</f>
        <v>0</v>
      </c>
      <c r="BF65" s="43">
        <f>IFERROR(
IF((BF$14-$G$14+1)&lt;='General parameters'!$G$22,
IF((BF$14-$G$14+1)&gt;=('Option-specific inputs'!$G$94),
IF(MOD((BF$14-$G$14+1-'Option-specific inputs'!$G$94)/'Option-specific inputs'!$G$95,1)=0,
'Option-specific inputs'!$G$96*BF$22,
0),
0),
0),
0)</f>
        <v>0</v>
      </c>
      <c r="BG65" s="43">
        <f>IFERROR(
IF((BG$14-$G$14+1)&lt;='General parameters'!$G$22,
IF((BG$14-$G$14+1)&gt;=('Option-specific inputs'!$G$94),
IF(MOD((BG$14-$G$14+1-'Option-specific inputs'!$G$94)/'Option-specific inputs'!$G$95,1)=0,
'Option-specific inputs'!$G$96*BG$22,
0),
0),
0),
0)</f>
        <v>0</v>
      </c>
      <c r="BH65" s="43">
        <f>IFERROR(
IF((BH$14-$G$14+1)&lt;='General parameters'!$G$22,
IF((BH$14-$G$14+1)&gt;=('Option-specific inputs'!$G$94),
IF(MOD((BH$14-$G$14+1-'Option-specific inputs'!$G$94)/'Option-specific inputs'!$G$95,1)=0,
'Option-specific inputs'!$G$96*BH$22,
0),
0),
0),
0)</f>
        <v>0</v>
      </c>
      <c r="BI65" s="43">
        <f>IFERROR(
IF((BI$14-$G$14+1)&lt;='General parameters'!$G$22,
IF((BI$14-$G$14+1)&gt;=('Option-specific inputs'!$G$94),
IF(MOD((BI$14-$G$14+1-'Option-specific inputs'!$G$94)/'Option-specific inputs'!$G$95,1)=0,
'Option-specific inputs'!$G$96*BI$22,
0),
0),
0),
0)</f>
        <v>0</v>
      </c>
      <c r="BJ65" s="43">
        <f>IFERROR(
IF((BJ$14-$G$14+1)&lt;='General parameters'!$G$22,
IF((BJ$14-$G$14+1)&gt;=('Option-specific inputs'!$G$94),
IF(MOD((BJ$14-$G$14+1-'Option-specific inputs'!$G$94)/'Option-specific inputs'!$G$95,1)=0,
'Option-specific inputs'!$G$96*BJ$22,
0),
0),
0),
0)</f>
        <v>0</v>
      </c>
      <c r="BK65" s="43">
        <f>IFERROR(
IF((BK$14-$G$14+1)&lt;='General parameters'!$G$22,
IF((BK$14-$G$14+1)&gt;=('Option-specific inputs'!$G$94),
IF(MOD((BK$14-$G$14+1-'Option-specific inputs'!$G$94)/'Option-specific inputs'!$G$95,1)=0,
'Option-specific inputs'!$G$96*BK$22,
0),
0),
0),
0)</f>
        <v>0</v>
      </c>
      <c r="BL65" s="43">
        <f>IFERROR(
IF((BL$14-$G$14+1)&lt;='General parameters'!$G$22,
IF((BL$14-$G$14+1)&gt;=('Option-specific inputs'!$G$94),
IF(MOD((BL$14-$G$14+1-'Option-specific inputs'!$G$94)/'Option-specific inputs'!$G$95,1)=0,
'Option-specific inputs'!$G$96*BL$22,
0),
0),
0),
0)</f>
        <v>0</v>
      </c>
      <c r="BM65" s="43">
        <f>IFERROR(
IF((BM$14-$G$14+1)&lt;='General parameters'!$G$22,
IF((BM$14-$G$14+1)&gt;=('Option-specific inputs'!$G$94),
IF(MOD((BM$14-$G$14+1-'Option-specific inputs'!$G$94)/'Option-specific inputs'!$G$95,1)=0,
'Option-specific inputs'!$G$96*BM$22,
0),
0),
0),
0)</f>
        <v>0</v>
      </c>
      <c r="BN65" s="43">
        <f>IFERROR(
IF((BN$14-$G$14+1)&lt;='General parameters'!$G$22,
IF((BN$14-$G$14+1)&gt;=('Option-specific inputs'!$G$94),
IF(MOD((BN$14-$G$14+1-'Option-specific inputs'!$G$94)/'Option-specific inputs'!$G$95,1)=0,
'Option-specific inputs'!$G$96*BN$22,
0),
0),
0),
0)</f>
        <v>0</v>
      </c>
      <c r="BO65" s="43">
        <f>IFERROR(
IF((BO$14-$G$14+1)&lt;='General parameters'!$G$22,
IF((BO$14-$G$14+1)&gt;=('Option-specific inputs'!$G$94),
IF(MOD((BO$14-$G$14+1-'Option-specific inputs'!$G$94)/'Option-specific inputs'!$G$95,1)=0,
'Option-specific inputs'!$G$96*BO$22,
0),
0),
0),
0)</f>
        <v>0</v>
      </c>
      <c r="BP65" s="43">
        <f>IFERROR(
IF((BP$14-$G$14+1)&lt;='General parameters'!$G$22,
IF((BP$14-$G$14+1)&gt;=('Option-specific inputs'!$G$94),
IF(MOD((BP$14-$G$14+1-'Option-specific inputs'!$G$94)/'Option-specific inputs'!$G$95,1)=0,
'Option-specific inputs'!$G$96*BP$22,
0),
0),
0),
0)</f>
        <v>0</v>
      </c>
      <c r="BQ65" s="43">
        <f>IFERROR(
IF((BQ$14-$G$14+1)&lt;='General parameters'!$G$22,
IF((BQ$14-$G$14+1)&gt;=('Option-specific inputs'!$G$94),
IF(MOD((BQ$14-$G$14+1-'Option-specific inputs'!$G$94)/'Option-specific inputs'!$G$95,1)=0,
'Option-specific inputs'!$G$96*BQ$22,
0),
0),
0),
0)</f>
        <v>0</v>
      </c>
      <c r="BR65" s="43">
        <f>IFERROR(
IF((BR$14-$G$14+1)&lt;='General parameters'!$G$22,
IF((BR$14-$G$14+1)&gt;=('Option-specific inputs'!$G$94),
IF(MOD((BR$14-$G$14+1-'Option-specific inputs'!$G$94)/'Option-specific inputs'!$G$95,1)=0,
'Option-specific inputs'!$G$96*BR$22,
0),
0),
0),
0)</f>
        <v>0</v>
      </c>
      <c r="BS65" s="43">
        <f>IFERROR(
IF((BS$14-$G$14+1)&lt;='General parameters'!$G$22,
IF((BS$14-$G$14+1)&gt;=('Option-specific inputs'!$G$94),
IF(MOD((BS$14-$G$14+1-'Option-specific inputs'!$G$94)/'Option-specific inputs'!$G$95,1)=0,
'Option-specific inputs'!$G$96*BS$22,
0),
0),
0),
0)</f>
        <v>0</v>
      </c>
      <c r="BT65" s="43">
        <f>IFERROR(
IF((BT$14-$G$14+1)&lt;='General parameters'!$G$22,
IF((BT$14-$G$14+1)&gt;=('Option-specific inputs'!$G$94),
IF(MOD((BT$14-$G$14+1-'Option-specific inputs'!$G$94)/'Option-specific inputs'!$G$95,1)=0,
'Option-specific inputs'!$G$96*BT$22,
0),
0),
0),
0)</f>
        <v>0</v>
      </c>
      <c r="BU65" s="43">
        <f>IFERROR(
IF((BU$14-$G$14+1)&lt;='General parameters'!$G$22,
IF((BU$14-$G$14+1)&gt;=('Option-specific inputs'!$G$94),
IF(MOD((BU$14-$G$14+1-'Option-specific inputs'!$G$94)/'Option-specific inputs'!$G$95,1)=0,
'Option-specific inputs'!$G$96*BU$22,
0),
0),
0),
0)</f>
        <v>0</v>
      </c>
      <c r="BV65" s="43">
        <f>IFERROR(
IF((BV$14-$G$14+1)&lt;='General parameters'!$G$22,
IF((BV$14-$G$14+1)&gt;=('Option-specific inputs'!$G$94),
IF(MOD((BV$14-$G$14+1-'Option-specific inputs'!$G$94)/'Option-specific inputs'!$G$95,1)=0,
'Option-specific inputs'!$G$96*BV$22,
0),
0),
0),
0)</f>
        <v>0</v>
      </c>
      <c r="BW65" s="43">
        <f>IFERROR(
IF((BW$14-$G$14+1)&lt;='General parameters'!$G$22,
IF((BW$14-$G$14+1)&gt;=('Option-specific inputs'!$G$94),
IF(MOD((BW$14-$G$14+1-'Option-specific inputs'!$G$94)/'Option-specific inputs'!$G$95,1)=0,
'Option-specific inputs'!$G$96*BW$22,
0),
0),
0),
0)</f>
        <v>0</v>
      </c>
      <c r="BX65" s="43">
        <f>IFERROR(
IF((BX$14-$G$14+1)&lt;='General parameters'!$G$22,
IF((BX$14-$G$14+1)&gt;=('Option-specific inputs'!$G$94),
IF(MOD((BX$14-$G$14+1-'Option-specific inputs'!$G$94)/'Option-specific inputs'!$G$95,1)=0,
'Option-specific inputs'!$G$96*BX$22,
0),
0),
0),
0)</f>
        <v>0</v>
      </c>
      <c r="BY65" s="43">
        <f>IFERROR(
IF((BY$14-$G$14+1)&lt;='General parameters'!$G$22,
IF((BY$14-$G$14+1)&gt;=('Option-specific inputs'!$G$94),
IF(MOD((BY$14-$G$14+1-'Option-specific inputs'!$G$94)/'Option-specific inputs'!$G$95,1)=0,
'Option-specific inputs'!$G$96*BY$22,
0),
0),
0),
0)</f>
        <v>0</v>
      </c>
      <c r="BZ65" s="43">
        <f>IFERROR(
IF((BZ$14-$G$14+1)&lt;='General parameters'!$G$22,
IF((BZ$14-$G$14+1)&gt;=('Option-specific inputs'!$G$94),
IF(MOD((BZ$14-$G$14+1-'Option-specific inputs'!$G$94)/'Option-specific inputs'!$G$95,1)=0,
'Option-specific inputs'!$G$96*BZ$22,
0),
0),
0),
0)</f>
        <v>0</v>
      </c>
      <c r="CA65" s="43">
        <f>IFERROR(
IF((CA$14-$G$14+1)&lt;='General parameters'!$G$22,
IF((CA$14-$G$14+1)&gt;=('Option-specific inputs'!$G$94),
IF(MOD((CA$14-$G$14+1-'Option-specific inputs'!$G$94)/'Option-specific inputs'!$G$95,1)=0,
'Option-specific inputs'!$G$96*CA$22,
0),
0),
0),
0)</f>
        <v>0</v>
      </c>
      <c r="CB65" s="43">
        <f>IFERROR(
IF((CB$14-$G$14+1)&lt;='General parameters'!$G$22,
IF((CB$14-$G$14+1)&gt;=('Option-specific inputs'!$G$94),
IF(MOD((CB$14-$G$14+1-'Option-specific inputs'!$G$94)/'Option-specific inputs'!$G$95,1)=0,
'Option-specific inputs'!$G$96*CB$22,
0),
0),
0),
0)</f>
        <v>0</v>
      </c>
      <c r="CC65" s="43">
        <f>IFERROR(
IF((CC$14-$G$14+1)&lt;='General parameters'!$G$22,
IF((CC$14-$G$14+1)&gt;=('Option-specific inputs'!$G$94),
IF(MOD((CC$14-$G$14+1-'Option-specific inputs'!$G$94)/'Option-specific inputs'!$G$95,1)=0,
'Option-specific inputs'!$G$96*CC$22,
0),
0),
0),
0)</f>
        <v>0</v>
      </c>
      <c r="CD65" s="43">
        <f>IFERROR(
IF((CD$14-$G$14+1)&lt;='General parameters'!$G$22,
IF((CD$14-$G$14+1)&gt;=('Option-specific inputs'!$G$94),
IF(MOD((CD$14-$G$14+1-'Option-specific inputs'!$G$94)/'Option-specific inputs'!$G$95,1)=0,
'Option-specific inputs'!$G$96*CD$22,
0),
0),
0),
0)</f>
        <v>0</v>
      </c>
      <c r="CE65" s="43">
        <f>IFERROR(
IF((CE$14-$G$14+1)&lt;='General parameters'!$G$22,
IF((CE$14-$G$14+1)&gt;=('Option-specific inputs'!$G$94),
IF(MOD((CE$14-$G$14+1-'Option-specific inputs'!$G$94)/'Option-specific inputs'!$G$95,1)=0,
'Option-specific inputs'!$G$96*CE$22,
0),
0),
0),
0)</f>
        <v>0</v>
      </c>
      <c r="CF65" s="43">
        <f>IFERROR(
IF((CF$14-$G$14+1)&lt;='General parameters'!$G$22,
IF((CF$14-$G$14+1)&gt;=('Option-specific inputs'!$G$94),
IF(MOD((CF$14-$G$14+1-'Option-specific inputs'!$G$94)/'Option-specific inputs'!$G$95,1)=0,
'Option-specific inputs'!$G$96*CF$22,
0),
0),
0),
0)</f>
        <v>0</v>
      </c>
      <c r="CG65" s="43">
        <f>IFERROR(
IF((CG$14-$G$14+1)&lt;='General parameters'!$G$22,
IF((CG$14-$G$14+1)&gt;=('Option-specific inputs'!$G$94),
IF(MOD((CG$14-$G$14+1-'Option-specific inputs'!$G$94)/'Option-specific inputs'!$G$95,1)=0,
'Option-specific inputs'!$G$96*CG$22,
0),
0),
0),
0)</f>
        <v>0</v>
      </c>
      <c r="CH65" s="43">
        <f>IFERROR(
IF((CH$14-$G$14+1)&lt;='General parameters'!$G$22,
IF((CH$14-$G$14+1)&gt;=('Option-specific inputs'!$G$94),
IF(MOD((CH$14-$G$14+1-'Option-specific inputs'!$G$94)/'Option-specific inputs'!$G$95,1)=0,
'Option-specific inputs'!$G$96*CH$22,
0),
0),
0),
0)</f>
        <v>0</v>
      </c>
      <c r="CI65" s="43">
        <f>IFERROR(
IF((CI$14-$G$14+1)&lt;='General parameters'!$G$22,
IF((CI$14-$G$14+1)&gt;=('Option-specific inputs'!$G$94),
IF(MOD((CI$14-$G$14+1-'Option-specific inputs'!$G$94)/'Option-specific inputs'!$G$95,1)=0,
'Option-specific inputs'!$G$96*CI$22,
0),
0),
0),
0)</f>
        <v>0</v>
      </c>
      <c r="CJ65" s="43">
        <f>IFERROR(
IF((CJ$14-$G$14+1)&lt;='General parameters'!$G$22,
IF((CJ$14-$G$14+1)&gt;=('Option-specific inputs'!$G$94),
IF(MOD((CJ$14-$G$14+1-'Option-specific inputs'!$G$94)/'Option-specific inputs'!$G$95,1)=0,
'Option-specific inputs'!$G$96*CJ$22,
0),
0),
0),
0)</f>
        <v>0</v>
      </c>
      <c r="CK65" s="43">
        <f>IFERROR(
IF((CK$14-$G$14+1)&lt;='General parameters'!$G$22,
IF((CK$14-$G$14+1)&gt;=('Option-specific inputs'!$G$94),
IF(MOD((CK$14-$G$14+1-'Option-specific inputs'!$G$94)/'Option-specific inputs'!$G$95,1)=0,
'Option-specific inputs'!$G$96*CK$22,
0),
0),
0),
0)</f>
        <v>0</v>
      </c>
      <c r="CL65" s="43">
        <f>IFERROR(
IF((CL$14-$G$14+1)&lt;='General parameters'!$G$22,
IF((CL$14-$G$14+1)&gt;=('Option-specific inputs'!$G$94),
IF(MOD((CL$14-$G$14+1-'Option-specific inputs'!$G$94)/'Option-specific inputs'!$G$95,1)=0,
'Option-specific inputs'!$G$96*CL$22,
0),
0),
0),
0)</f>
        <v>0</v>
      </c>
      <c r="CM65" s="43">
        <f>IFERROR(
IF((CM$14-$G$14+1)&lt;='General parameters'!$G$22,
IF((CM$14-$G$14+1)&gt;=('Option-specific inputs'!$G$94),
IF(MOD((CM$14-$G$14+1-'Option-specific inputs'!$G$94)/'Option-specific inputs'!$G$95,1)=0,
'Option-specific inputs'!$G$96*CM$22,
0),
0),
0),
0)</f>
        <v>0</v>
      </c>
      <c r="CN65" s="43">
        <f>IFERROR(
IF((CN$14-$G$14+1)&lt;='General parameters'!$G$22,
IF((CN$14-$G$14+1)&gt;=('Option-specific inputs'!$G$94),
IF(MOD((CN$14-$G$14+1-'Option-specific inputs'!$G$94)/'Option-specific inputs'!$G$95,1)=0,
'Option-specific inputs'!$G$96*CN$22,
0),
0),
0),
0)</f>
        <v>0</v>
      </c>
      <c r="CO65" s="43">
        <f>IFERROR(
IF((CO$14-$G$14+1)&lt;='General parameters'!$G$22,
IF((CO$14-$G$14+1)&gt;=('Option-specific inputs'!$G$94),
IF(MOD((CO$14-$G$14+1-'Option-specific inputs'!$G$94)/'Option-specific inputs'!$G$95,1)=0,
'Option-specific inputs'!$G$96*CO$22,
0),
0),
0),
0)</f>
        <v>0</v>
      </c>
      <c r="CP65" s="43">
        <f>IFERROR(
IF((CP$14-$G$14+1)&lt;='General parameters'!$G$22,
IF((CP$14-$G$14+1)&gt;=('Option-specific inputs'!$G$94),
IF(MOD((CP$14-$G$14+1-'Option-specific inputs'!$G$94)/'Option-specific inputs'!$G$95,1)=0,
'Option-specific inputs'!$G$96*CP$22,
0),
0),
0),
0)</f>
        <v>0</v>
      </c>
      <c r="CQ65" s="43">
        <f>IFERROR(
IF((CQ$14-$G$14+1)&lt;='General parameters'!$G$22,
IF((CQ$14-$G$14+1)&gt;=('Option-specific inputs'!$G$94),
IF(MOD((CQ$14-$G$14+1-'Option-specific inputs'!$G$94)/'Option-specific inputs'!$G$95,1)=0,
'Option-specific inputs'!$G$96*CQ$22,
0),
0),
0),
0)</f>
        <v>0</v>
      </c>
      <c r="CR65" s="43">
        <f>IFERROR(
IF((CR$14-$G$14+1)&lt;='General parameters'!$G$22,
IF((CR$14-$G$14+1)&gt;=('Option-specific inputs'!$G$94),
IF(MOD((CR$14-$G$14+1-'Option-specific inputs'!$G$94)/'Option-specific inputs'!$G$95,1)=0,
'Option-specific inputs'!$G$96*CR$22,
0),
0),
0),
0)</f>
        <v>0</v>
      </c>
      <c r="CS65" s="43">
        <f>IFERROR(
IF((CS$14-$G$14+1)&lt;='General parameters'!$G$22,
IF((CS$14-$G$14+1)&gt;=('Option-specific inputs'!$G$94),
IF(MOD((CS$14-$G$14+1-'Option-specific inputs'!$G$94)/'Option-specific inputs'!$G$95,1)=0,
'Option-specific inputs'!$G$96*CS$22,
0),
0),
0),
0)</f>
        <v>0</v>
      </c>
      <c r="CT65" s="43">
        <f>IFERROR(
IF((CT$14-$G$14+1)&lt;='General parameters'!$G$22,
IF((CT$14-$G$14+1)&gt;=('Option-specific inputs'!$G$94),
IF(MOD((CT$14-$G$14+1-'Option-specific inputs'!$G$94)/'Option-specific inputs'!$G$95,1)=0,
'Option-specific inputs'!$G$96*CT$22,
0),
0),
0),
0)</f>
        <v>0</v>
      </c>
      <c r="CU65" s="43">
        <f>IFERROR(
IF((CU$14-$G$14+1)&lt;='General parameters'!$G$22,
IF((CU$14-$G$14+1)&gt;=('Option-specific inputs'!$G$94),
IF(MOD((CU$14-$G$14+1-'Option-specific inputs'!$G$94)/'Option-specific inputs'!$G$95,1)=0,
'Option-specific inputs'!$G$96*CU$22,
0),
0),
0),
0)</f>
        <v>0</v>
      </c>
      <c r="CV65" s="43">
        <f>IFERROR(
IF((CV$14-$G$14+1)&lt;='General parameters'!$G$22,
IF((CV$14-$G$14+1)&gt;=('Option-specific inputs'!$G$94),
IF(MOD((CV$14-$G$14+1-'Option-specific inputs'!$G$94)/'Option-specific inputs'!$G$95,1)=0,
'Option-specific inputs'!$G$96*CV$22,
0),
0),
0),
0)</f>
        <v>0</v>
      </c>
      <c r="CW65" s="43">
        <f>IFERROR(
IF((CW$14-$G$14+1)&lt;='General parameters'!$G$22,
IF((CW$14-$G$14+1)&gt;=('Option-specific inputs'!$G$94),
IF(MOD((CW$14-$G$14+1-'Option-specific inputs'!$G$94)/'Option-specific inputs'!$G$95,1)=0,
'Option-specific inputs'!$G$96*CW$22,
0),
0),
0),
0)</f>
        <v>0</v>
      </c>
      <c r="CX65" s="43">
        <f>IFERROR(
IF((CX$14-$G$14+1)&lt;='General parameters'!$G$22,
IF((CX$14-$G$14+1)&gt;=('Option-specific inputs'!$G$94),
IF(MOD((CX$14-$G$14+1-'Option-specific inputs'!$G$94)/'Option-specific inputs'!$G$95,1)=0,
'Option-specific inputs'!$G$96*CX$22,
0),
0),
0),
0)</f>
        <v>0</v>
      </c>
      <c r="CY65" s="43">
        <f>IFERROR(
IF((CY$14-$G$14+1)&lt;='General parameters'!$G$22,
IF((CY$14-$G$14+1)&gt;=('Option-specific inputs'!$G$94),
IF(MOD((CY$14-$G$14+1-'Option-specific inputs'!$G$94)/'Option-specific inputs'!$G$95,1)=0,
'Option-specific inputs'!$G$96*CY$22,
0),
0),
0),
0)</f>
        <v>0</v>
      </c>
      <c r="CZ65" s="43">
        <f>IFERROR(
IF((CZ$14-$G$14+1)&lt;='General parameters'!$G$22,
IF((CZ$14-$G$14+1)&gt;=('Option-specific inputs'!$G$94),
IF(MOD((CZ$14-$G$14+1-'Option-specific inputs'!$G$94)/'Option-specific inputs'!$G$95,1)=0,
'Option-specific inputs'!$G$96*CZ$22,
0),
0),
0),
0)</f>
        <v>0</v>
      </c>
      <c r="DA65" s="43">
        <f>IFERROR(
IF((DA$14-$G$14+1)&lt;='General parameters'!$G$22,
IF((DA$14-$G$14+1)&gt;=('Option-specific inputs'!$G$94),
IF(MOD((DA$14-$G$14+1-'Option-specific inputs'!$G$94)/'Option-specific inputs'!$G$95,1)=0,
'Option-specific inputs'!$G$96*DA$22,
0),
0),
0),
0)</f>
        <v>0</v>
      </c>
      <c r="DB65" s="43">
        <f>IFERROR(
IF((DB$14-$G$14+1)&lt;='General parameters'!$G$22,
IF((DB$14-$G$14+1)&gt;=('Option-specific inputs'!$G$94),
IF(MOD((DB$14-$G$14+1-'Option-specific inputs'!$G$94)/'Option-specific inputs'!$G$95,1)=0,
'Option-specific inputs'!$G$96*DB$22,
0),
0),
0),
0)</f>
        <v>0</v>
      </c>
      <c r="DC65" s="25"/>
    </row>
    <row r="66" spans="1:107" s="61" customFormat="1" ht="22.5" customHeight="1">
      <c r="A66" s="25"/>
      <c r="B66" s="152"/>
      <c r="C66" s="178" t="s">
        <v>100</v>
      </c>
      <c r="D66" s="46"/>
      <c r="E66" s="37"/>
      <c r="F66" s="32"/>
      <c r="G66" s="43">
        <f>IF(G$14 &lt; YEAR('General parameters'!$G$20) + 'Option-specific inputs'!$G$65 - 1,
0,IFERROR(
IF((G$14-$G$14+1)&lt;='General parameters'!$G$22,
'Option-specific inputs'!$G$98,0),
0)
*G$22)</f>
        <v>0</v>
      </c>
      <c r="H66" s="43">
        <f>IF(H$14 &lt; YEAR('General parameters'!$G$20) + 'Option-specific inputs'!$G$65 - 1,
0,IFERROR(
IF((H$14-$G$14+1)&lt;='General parameters'!$G$22,
'Option-specific inputs'!$G$98,0),
0)
*H$22)</f>
        <v>0</v>
      </c>
      <c r="I66" s="43">
        <f>IF(I$14 &lt; YEAR('General parameters'!$G$20) + 'Option-specific inputs'!$G$65 - 1,
0,IFERROR(
IF((I$14-$G$14+1)&lt;='General parameters'!$G$22,
'Option-specific inputs'!$G$98,0),
0)
*I$22)</f>
        <v>0</v>
      </c>
      <c r="J66" s="43">
        <f>IF(J$14 &lt; YEAR('General parameters'!$G$20) + 'Option-specific inputs'!$G$65 - 1,
0,IFERROR(
IF((J$14-$G$14+1)&lt;='General parameters'!$G$22,
'Option-specific inputs'!$G$98,0),
0)
*J$22)</f>
        <v>0</v>
      </c>
      <c r="K66" s="43">
        <f>IF(K$14 &lt; YEAR('General parameters'!$G$20) + 'Option-specific inputs'!$G$65 - 1,
0,IFERROR(
IF((K$14-$G$14+1)&lt;='General parameters'!$G$22,
'Option-specific inputs'!$G$98,0),
0)
*K$22)</f>
        <v>0</v>
      </c>
      <c r="L66" s="43">
        <f>IF(L$14 &lt; YEAR('General parameters'!$G$20) + 'Option-specific inputs'!$G$65 - 1,
0,IFERROR(
IF((L$14-$G$14+1)&lt;='General parameters'!$G$22,
'Option-specific inputs'!$G$98,0),
0)
*L$22)</f>
        <v>0</v>
      </c>
      <c r="M66" s="43">
        <f>IF(M$14 &lt; YEAR('General parameters'!$G$20) + 'Option-specific inputs'!$G$65 - 1,
0,IFERROR(
IF((M$14-$G$14+1)&lt;='General parameters'!$G$22,
'Option-specific inputs'!$G$98,0),
0)
*M$22)</f>
        <v>0</v>
      </c>
      <c r="N66" s="43">
        <f>IF(N$14 &lt; YEAR('General parameters'!$G$20) + 'Option-specific inputs'!$G$65 - 1,
0,IFERROR(
IF((N$14-$G$14+1)&lt;='General parameters'!$G$22,
'Option-specific inputs'!$G$98,0),
0)
*N$22)</f>
        <v>0</v>
      </c>
      <c r="O66" s="43">
        <f>IF(O$14 &lt; YEAR('General parameters'!$G$20) + 'Option-specific inputs'!$G$65 - 1,
0,IFERROR(
IF((O$14-$G$14+1)&lt;='General parameters'!$G$22,
'Option-specific inputs'!$G$98,0),
0)
*O$22)</f>
        <v>0</v>
      </c>
      <c r="P66" s="43">
        <f>IF(P$14 &lt; YEAR('General parameters'!$G$20) + 'Option-specific inputs'!$G$65 - 1,
0,IFERROR(
IF((P$14-$G$14+1)&lt;='General parameters'!$G$22,
'Option-specific inputs'!$G$98,0),
0)
*P$22)</f>
        <v>0</v>
      </c>
      <c r="Q66" s="43">
        <f>IF(Q$14 &lt; YEAR('General parameters'!$G$20) + 'Option-specific inputs'!$G$65 - 1,
0,IFERROR(
IF((Q$14-$G$14+1)&lt;='General parameters'!$G$22,
'Option-specific inputs'!$G$98,0),
0)
*Q$22)</f>
        <v>0</v>
      </c>
      <c r="R66" s="43">
        <f>IF(R$14 &lt; YEAR('General parameters'!$G$20) + 'Option-specific inputs'!$G$65 - 1,
0,IFERROR(
IF((R$14-$G$14+1)&lt;='General parameters'!$G$22,
'Option-specific inputs'!$G$98,0),
0)
*R$22)</f>
        <v>0</v>
      </c>
      <c r="S66" s="43">
        <f>IF(S$14 &lt; YEAR('General parameters'!$G$20) + 'Option-specific inputs'!$G$65 - 1,
0,IFERROR(
IF((S$14-$G$14+1)&lt;='General parameters'!$G$22,
'Option-specific inputs'!$G$98,0),
0)
*S$22)</f>
        <v>0</v>
      </c>
      <c r="T66" s="43">
        <f>IF(T$14 &lt; YEAR('General parameters'!$G$20) + 'Option-specific inputs'!$G$65 - 1,
0,IFERROR(
IF((T$14-$G$14+1)&lt;='General parameters'!$G$22,
'Option-specific inputs'!$G$98,0),
0)
*T$22)</f>
        <v>0</v>
      </c>
      <c r="U66" s="43">
        <f>IF(U$14 &lt; YEAR('General parameters'!$G$20) + 'Option-specific inputs'!$G$65 - 1,
0,IFERROR(
IF((U$14-$G$14+1)&lt;='General parameters'!$G$22,
'Option-specific inputs'!$G$98,0),
0)
*U$22)</f>
        <v>0</v>
      </c>
      <c r="V66" s="43">
        <f>IF(V$14 &lt; YEAR('General parameters'!$G$20) + 'Option-specific inputs'!$G$65 - 1,
0,IFERROR(
IF((V$14-$G$14+1)&lt;='General parameters'!$G$22,
'Option-specific inputs'!$G$98,0),
0)
*V$22)</f>
        <v>0</v>
      </c>
      <c r="W66" s="43">
        <f>IF(W$14 &lt; YEAR('General parameters'!$G$20) + 'Option-specific inputs'!$G$65 - 1,
0,IFERROR(
IF((W$14-$G$14+1)&lt;='General parameters'!$G$22,
'Option-specific inputs'!$G$98,0),
0)
*W$22)</f>
        <v>0</v>
      </c>
      <c r="X66" s="43">
        <f>IF(X$14 &lt; YEAR('General parameters'!$G$20) + 'Option-specific inputs'!$G$65 - 1,
0,IFERROR(
IF((X$14-$G$14+1)&lt;='General parameters'!$G$22,
'Option-specific inputs'!$G$98,0),
0)
*X$22)</f>
        <v>0</v>
      </c>
      <c r="Y66" s="43">
        <f>IF(Y$14 &lt; YEAR('General parameters'!$G$20) + 'Option-specific inputs'!$G$65 - 1,
0,IFERROR(
IF((Y$14-$G$14+1)&lt;='General parameters'!$G$22,
'Option-specific inputs'!$G$98,0),
0)
*Y$22)</f>
        <v>0</v>
      </c>
      <c r="Z66" s="43">
        <f>IF(Z$14 &lt; YEAR('General parameters'!$G$20) + 'Option-specific inputs'!$G$65 - 1,
0,IFERROR(
IF((Z$14-$G$14+1)&lt;='General parameters'!$G$22,
'Option-specific inputs'!$G$98,0),
0)
*Z$22)</f>
        <v>0</v>
      </c>
      <c r="AA66" s="43">
        <f>IF(AA$14 &lt; YEAR('General parameters'!$G$20) + 'Option-specific inputs'!$G$65 - 1,
0,IFERROR(
IF((AA$14-$G$14+1)&lt;='General parameters'!$G$22,
'Option-specific inputs'!$G$98,0),
0)
*AA$22)</f>
        <v>0</v>
      </c>
      <c r="AB66" s="43">
        <f>IF(AB$14 &lt; YEAR('General parameters'!$G$20) + 'Option-specific inputs'!$G$65 - 1,
0,IFERROR(
IF((AB$14-$G$14+1)&lt;='General parameters'!$G$22,
'Option-specific inputs'!$G$98,0),
0)
*AB$22)</f>
        <v>0</v>
      </c>
      <c r="AC66" s="43">
        <f>IF(AC$14 &lt; YEAR('General parameters'!$G$20) + 'Option-specific inputs'!$G$65 - 1,
0,IFERROR(
IF((AC$14-$G$14+1)&lt;='General parameters'!$G$22,
'Option-specific inputs'!$G$98,0),
0)
*AC$22)</f>
        <v>0</v>
      </c>
      <c r="AD66" s="43">
        <f>IF(AD$14 &lt; YEAR('General parameters'!$G$20) + 'Option-specific inputs'!$G$65 - 1,
0,IFERROR(
IF((AD$14-$G$14+1)&lt;='General parameters'!$G$22,
'Option-specific inputs'!$G$98,0),
0)
*AD$22)</f>
        <v>0</v>
      </c>
      <c r="AE66" s="43">
        <f>IF(AE$14 &lt; YEAR('General parameters'!$G$20) + 'Option-specific inputs'!$G$65 - 1,
0,IFERROR(
IF((AE$14-$G$14+1)&lt;='General parameters'!$G$22,
'Option-specific inputs'!$G$98,0),
0)
*AE$22)</f>
        <v>0</v>
      </c>
      <c r="AF66" s="43">
        <f>IF(AF$14 &lt; YEAR('General parameters'!$G$20) + 'Option-specific inputs'!$G$65 - 1,
0,IFERROR(
IF((AF$14-$G$14+1)&lt;='General parameters'!$G$22,
'Option-specific inputs'!$G$98,0),
0)
*AF$22)</f>
        <v>0</v>
      </c>
      <c r="AG66" s="43">
        <f>IF(AG$14 &lt; YEAR('General parameters'!$G$20) + 'Option-specific inputs'!$G$65 - 1,
0,IFERROR(
IF((AG$14-$G$14+1)&lt;='General parameters'!$G$22,
'Option-specific inputs'!$G$98,0),
0)
*AG$22)</f>
        <v>0</v>
      </c>
      <c r="AH66" s="43">
        <f>IF(AH$14 &lt; YEAR('General parameters'!$G$20) + 'Option-specific inputs'!$G$65 - 1,
0,IFERROR(
IF((AH$14-$G$14+1)&lt;='General parameters'!$G$22,
'Option-specific inputs'!$G$98,0),
0)
*AH$22)</f>
        <v>0</v>
      </c>
      <c r="AI66" s="43">
        <f>IF(AI$14 &lt; YEAR('General parameters'!$G$20) + 'Option-specific inputs'!$G$65 - 1,
0,IFERROR(
IF((AI$14-$G$14+1)&lt;='General parameters'!$G$22,
'Option-specific inputs'!$G$98,0),
0)
*AI$22)</f>
        <v>0</v>
      </c>
      <c r="AJ66" s="43">
        <f>IF(AJ$14 &lt; YEAR('General parameters'!$G$20) + 'Option-specific inputs'!$G$65 - 1,
0,IFERROR(
IF((AJ$14-$G$14+1)&lt;='General parameters'!$G$22,
'Option-specific inputs'!$G$98,0),
0)
*AJ$22)</f>
        <v>0</v>
      </c>
      <c r="AK66" s="43">
        <f>IF(AK$14 &lt; YEAR('General parameters'!$G$20) + 'Option-specific inputs'!$G$65 - 1,
0,IFERROR(
IF((AK$14-$G$14+1)&lt;='General parameters'!$G$22,
'Option-specific inputs'!$G$98,0),
0)
*AK$22)</f>
        <v>0</v>
      </c>
      <c r="AL66" s="43">
        <f>IF(AL$14 &lt; YEAR('General parameters'!$G$20) + 'Option-specific inputs'!$G$65 - 1,
0,IFERROR(
IF((AL$14-$G$14+1)&lt;='General parameters'!$G$22,
'Option-specific inputs'!$G$98,0),
0)
*AL$22)</f>
        <v>0</v>
      </c>
      <c r="AM66" s="43">
        <f>IF(AM$14 &lt; YEAR('General parameters'!$G$20) + 'Option-specific inputs'!$G$65 - 1,
0,IFERROR(
IF((AM$14-$G$14+1)&lt;='General parameters'!$G$22,
'Option-specific inputs'!$G$98,0),
0)
*AM$22)</f>
        <v>0</v>
      </c>
      <c r="AN66" s="43">
        <f>IF(AN$14 &lt; YEAR('General parameters'!$G$20) + 'Option-specific inputs'!$G$65 - 1,
0,IFERROR(
IF((AN$14-$G$14+1)&lt;='General parameters'!$G$22,
'Option-specific inputs'!$G$98,0),
0)
*AN$22)</f>
        <v>0</v>
      </c>
      <c r="AO66" s="43">
        <f>IF(AO$14 &lt; YEAR('General parameters'!$G$20) + 'Option-specific inputs'!$G$65 - 1,
0,IFERROR(
IF((AO$14-$G$14+1)&lt;='General parameters'!$G$22,
'Option-specific inputs'!$G$98,0),
0)
*AO$22)</f>
        <v>0</v>
      </c>
      <c r="AP66" s="43">
        <f>IF(AP$14 &lt; YEAR('General parameters'!$G$20) + 'Option-specific inputs'!$G$65 - 1,
0,IFERROR(
IF((AP$14-$G$14+1)&lt;='General parameters'!$G$22,
'Option-specific inputs'!$G$98,0),
0)
*AP$22)</f>
        <v>0</v>
      </c>
      <c r="AQ66" s="43">
        <f>IF(AQ$14 &lt; YEAR('General parameters'!$G$20) + 'Option-specific inputs'!$G$65 - 1,
0,IFERROR(
IF((AQ$14-$G$14+1)&lt;='General parameters'!$G$22,
'Option-specific inputs'!$G$98,0),
0)
*AQ$22)</f>
        <v>0</v>
      </c>
      <c r="AR66" s="43">
        <f>IF(AR$14 &lt; YEAR('General parameters'!$G$20) + 'Option-specific inputs'!$G$65 - 1,
0,IFERROR(
IF((AR$14-$G$14+1)&lt;='General parameters'!$G$22,
'Option-specific inputs'!$G$98,0),
0)
*AR$22)</f>
        <v>0</v>
      </c>
      <c r="AS66" s="43">
        <f>IF(AS$14 &lt; YEAR('General parameters'!$G$20) + 'Option-specific inputs'!$G$65 - 1,
0,IFERROR(
IF((AS$14-$G$14+1)&lt;='General parameters'!$G$22,
'Option-specific inputs'!$G$98,0),
0)
*AS$22)</f>
        <v>0</v>
      </c>
      <c r="AT66" s="43">
        <f>IF(AT$14 &lt; YEAR('General parameters'!$G$20) + 'Option-specific inputs'!$G$65 - 1,
0,IFERROR(
IF((AT$14-$G$14+1)&lt;='General parameters'!$G$22,
'Option-specific inputs'!$G$98,0),
0)
*AT$22)</f>
        <v>0</v>
      </c>
      <c r="AU66" s="43">
        <f>IF(AU$14 &lt; YEAR('General parameters'!$G$20) + 'Option-specific inputs'!$G$65 - 1,
0,IFERROR(
IF((AU$14-$G$14+1)&lt;='General parameters'!$G$22,
'Option-specific inputs'!$G$98,0),
0)
*AU$22)</f>
        <v>0</v>
      </c>
      <c r="AV66" s="43">
        <f>IF(AV$14 &lt; YEAR('General parameters'!$G$20) + 'Option-specific inputs'!$G$65 - 1,
0,IFERROR(
IF((AV$14-$G$14+1)&lt;='General parameters'!$G$22,
'Option-specific inputs'!$G$98,0),
0)
*AV$22)</f>
        <v>0</v>
      </c>
      <c r="AW66" s="43">
        <f>IF(AW$14 &lt; YEAR('General parameters'!$G$20) + 'Option-specific inputs'!$G$65 - 1,
0,IFERROR(
IF((AW$14-$G$14+1)&lt;='General parameters'!$G$22,
'Option-specific inputs'!$G$98,0),
0)
*AW$22)</f>
        <v>0</v>
      </c>
      <c r="AX66" s="43">
        <f>IF(AX$14 &lt; YEAR('General parameters'!$G$20) + 'Option-specific inputs'!$G$65 - 1,
0,IFERROR(
IF((AX$14-$G$14+1)&lt;='General parameters'!$G$22,
'Option-specific inputs'!$G$98,0),
0)
*AX$22)</f>
        <v>0</v>
      </c>
      <c r="AY66" s="43">
        <f>IF(AY$14 &lt; YEAR('General parameters'!$G$20) + 'Option-specific inputs'!$G$65 - 1,
0,IFERROR(
IF((AY$14-$G$14+1)&lt;='General parameters'!$G$22,
'Option-specific inputs'!$G$98,0),
0)
*AY$22)</f>
        <v>0</v>
      </c>
      <c r="AZ66" s="43">
        <f>IF(AZ$14 &lt; YEAR('General parameters'!$G$20) + 'Option-specific inputs'!$G$65 - 1,
0,IFERROR(
IF((AZ$14-$G$14+1)&lt;='General parameters'!$G$22,
'Option-specific inputs'!$G$98,0),
0)
*AZ$22)</f>
        <v>0</v>
      </c>
      <c r="BA66" s="43">
        <f>IF(BA$14 &lt; YEAR('General parameters'!$G$20) + 'Option-specific inputs'!$G$65 - 1,
0,IFERROR(
IF((BA$14-$G$14+1)&lt;='General parameters'!$G$22,
'Option-specific inputs'!$G$98,0),
0)
*BA$22)</f>
        <v>0</v>
      </c>
      <c r="BB66" s="43">
        <f>IF(BB$14 &lt; YEAR('General parameters'!$G$20) + 'Option-specific inputs'!$G$65 - 1,
0,IFERROR(
IF((BB$14-$G$14+1)&lt;='General parameters'!$G$22,
'Option-specific inputs'!$G$98,0),
0)
*BB$22)</f>
        <v>0</v>
      </c>
      <c r="BC66" s="43">
        <f>IF(BC$14 &lt; YEAR('General parameters'!$G$20) + 'Option-specific inputs'!$G$65 - 1,
0,IFERROR(
IF((BC$14-$G$14+1)&lt;='General parameters'!$G$22,
'Option-specific inputs'!$G$98,0),
0)
*BC$22)</f>
        <v>0</v>
      </c>
      <c r="BD66" s="43">
        <f>IF(BD$14 &lt; YEAR('General parameters'!$G$20) + 'Option-specific inputs'!$G$65 - 1,
0,IFERROR(
IF((BD$14-$G$14+1)&lt;='General parameters'!$G$22,
'Option-specific inputs'!$G$98,0),
0)
*BD$22)</f>
        <v>0</v>
      </c>
      <c r="BE66" s="43">
        <f>IF(BE$14 &lt; YEAR('General parameters'!$G$20) + 'Option-specific inputs'!$G$65 - 1,
0,IFERROR(
IF((BE$14-$G$14+1)&lt;='General parameters'!$G$22,
'Option-specific inputs'!$G$98,0),
0)
*BE$22)</f>
        <v>0</v>
      </c>
      <c r="BF66" s="43">
        <f>IF(BF$14 &lt; YEAR('General parameters'!$G$20) + 'Option-specific inputs'!$G$65 - 1,
0,IFERROR(
IF((BF$14-$G$14+1)&lt;='General parameters'!$G$22,
'Option-specific inputs'!$G$98,0),
0)
*BF$22)</f>
        <v>0</v>
      </c>
      <c r="BG66" s="43">
        <f>IF(BG$14 &lt; YEAR('General parameters'!$G$20) + 'Option-specific inputs'!$G$65 - 1,
0,IFERROR(
IF((BG$14-$G$14+1)&lt;='General parameters'!$G$22,
'Option-specific inputs'!$G$98,0),
0)
*BG$22)</f>
        <v>0</v>
      </c>
      <c r="BH66" s="43">
        <f>IF(BH$14 &lt; YEAR('General parameters'!$G$20) + 'Option-specific inputs'!$G$65 - 1,
0,IFERROR(
IF((BH$14-$G$14+1)&lt;='General parameters'!$G$22,
'Option-specific inputs'!$G$98,0),
0)
*BH$22)</f>
        <v>0</v>
      </c>
      <c r="BI66" s="43">
        <f>IF(BI$14 &lt; YEAR('General parameters'!$G$20) + 'Option-specific inputs'!$G$65 - 1,
0,IFERROR(
IF((BI$14-$G$14+1)&lt;='General parameters'!$G$22,
'Option-specific inputs'!$G$98,0),
0)
*BI$22)</f>
        <v>0</v>
      </c>
      <c r="BJ66" s="43">
        <f>IF(BJ$14 &lt; YEAR('General parameters'!$G$20) + 'Option-specific inputs'!$G$65 - 1,
0,IFERROR(
IF((BJ$14-$G$14+1)&lt;='General parameters'!$G$22,
'Option-specific inputs'!$G$98,0),
0)
*BJ$22)</f>
        <v>0</v>
      </c>
      <c r="BK66" s="43">
        <f>IF(BK$14 &lt; YEAR('General parameters'!$G$20) + 'Option-specific inputs'!$G$65 - 1,
0,IFERROR(
IF((BK$14-$G$14+1)&lt;='General parameters'!$G$22,
'Option-specific inputs'!$G$98,0),
0)
*BK$22)</f>
        <v>0</v>
      </c>
      <c r="BL66" s="43">
        <f>IF(BL$14 &lt; YEAR('General parameters'!$G$20) + 'Option-specific inputs'!$G$65 - 1,
0,IFERROR(
IF((BL$14-$G$14+1)&lt;='General parameters'!$G$22,
'Option-specific inputs'!$G$98,0),
0)
*BL$22)</f>
        <v>0</v>
      </c>
      <c r="BM66" s="43">
        <f>IF(BM$14 &lt; YEAR('General parameters'!$G$20) + 'Option-specific inputs'!$G$65 - 1,
0,IFERROR(
IF((BM$14-$G$14+1)&lt;='General parameters'!$G$22,
'Option-specific inputs'!$G$98,0),
0)
*BM$22)</f>
        <v>0</v>
      </c>
      <c r="BN66" s="43">
        <f>IF(BN$14 &lt; YEAR('General parameters'!$G$20) + 'Option-specific inputs'!$G$65 - 1,
0,IFERROR(
IF((BN$14-$G$14+1)&lt;='General parameters'!$G$22,
'Option-specific inputs'!$G$98,0),
0)
*BN$22)</f>
        <v>0</v>
      </c>
      <c r="BO66" s="43">
        <f>IF(BO$14 &lt; YEAR('General parameters'!$G$20) + 'Option-specific inputs'!$G$65 - 1,
0,IFERROR(
IF((BO$14-$G$14+1)&lt;='General parameters'!$G$22,
'Option-specific inputs'!$G$98,0),
0)
*BO$22)</f>
        <v>0</v>
      </c>
      <c r="BP66" s="43">
        <f>IF(BP$14 &lt; YEAR('General parameters'!$G$20) + 'Option-specific inputs'!$G$65 - 1,
0,IFERROR(
IF((BP$14-$G$14+1)&lt;='General parameters'!$G$22,
'Option-specific inputs'!$G$98,0),
0)
*BP$22)</f>
        <v>0</v>
      </c>
      <c r="BQ66" s="43">
        <f>IF(BQ$14 &lt; YEAR('General parameters'!$G$20) + 'Option-specific inputs'!$G$65 - 1,
0,IFERROR(
IF((BQ$14-$G$14+1)&lt;='General parameters'!$G$22,
'Option-specific inputs'!$G$98,0),
0)
*BQ$22)</f>
        <v>0</v>
      </c>
      <c r="BR66" s="43">
        <f>IF(BR$14 &lt; YEAR('General parameters'!$G$20) + 'Option-specific inputs'!$G$65 - 1,
0,IFERROR(
IF((BR$14-$G$14+1)&lt;='General parameters'!$G$22,
'Option-specific inputs'!$G$98,0),
0)
*BR$22)</f>
        <v>0</v>
      </c>
      <c r="BS66" s="43">
        <f>IF(BS$14 &lt; YEAR('General parameters'!$G$20) + 'Option-specific inputs'!$G$65 - 1,
0,IFERROR(
IF((BS$14-$G$14+1)&lt;='General parameters'!$G$22,
'Option-specific inputs'!$G$98,0),
0)
*BS$22)</f>
        <v>0</v>
      </c>
      <c r="BT66" s="43">
        <f>IF(BT$14 &lt; YEAR('General parameters'!$G$20) + 'Option-specific inputs'!$G$65 - 1,
0,IFERROR(
IF((BT$14-$G$14+1)&lt;='General parameters'!$G$22,
'Option-specific inputs'!$G$98,0),
0)
*BT$22)</f>
        <v>0</v>
      </c>
      <c r="BU66" s="43">
        <f>IF(BU$14 &lt; YEAR('General parameters'!$G$20) + 'Option-specific inputs'!$G$65 - 1,
0,IFERROR(
IF((BU$14-$G$14+1)&lt;='General parameters'!$G$22,
'Option-specific inputs'!$G$98,0),
0)
*BU$22)</f>
        <v>0</v>
      </c>
      <c r="BV66" s="43">
        <f>IF(BV$14 &lt; YEAR('General parameters'!$G$20) + 'Option-specific inputs'!$G$65 - 1,
0,IFERROR(
IF((BV$14-$G$14+1)&lt;='General parameters'!$G$22,
'Option-specific inputs'!$G$98,0),
0)
*BV$22)</f>
        <v>0</v>
      </c>
      <c r="BW66" s="43">
        <f>IF(BW$14 &lt; YEAR('General parameters'!$G$20) + 'Option-specific inputs'!$G$65 - 1,
0,IFERROR(
IF((BW$14-$G$14+1)&lt;='General parameters'!$G$22,
'Option-specific inputs'!$G$98,0),
0)
*BW$22)</f>
        <v>0</v>
      </c>
      <c r="BX66" s="43">
        <f>IF(BX$14 &lt; YEAR('General parameters'!$G$20) + 'Option-specific inputs'!$G$65 - 1,
0,IFERROR(
IF((BX$14-$G$14+1)&lt;='General parameters'!$G$22,
'Option-specific inputs'!$G$98,0),
0)
*BX$22)</f>
        <v>0</v>
      </c>
      <c r="BY66" s="43">
        <f>IF(BY$14 &lt; YEAR('General parameters'!$G$20) + 'Option-specific inputs'!$G$65 - 1,
0,IFERROR(
IF((BY$14-$G$14+1)&lt;='General parameters'!$G$22,
'Option-specific inputs'!$G$98,0),
0)
*BY$22)</f>
        <v>0</v>
      </c>
      <c r="BZ66" s="43">
        <f>IF(BZ$14 &lt; YEAR('General parameters'!$G$20) + 'Option-specific inputs'!$G$65 - 1,
0,IFERROR(
IF((BZ$14-$G$14+1)&lt;='General parameters'!$G$22,
'Option-specific inputs'!$G$98,0),
0)
*BZ$22)</f>
        <v>0</v>
      </c>
      <c r="CA66" s="43">
        <f>IF(CA$14 &lt; YEAR('General parameters'!$G$20) + 'Option-specific inputs'!$G$65 - 1,
0,IFERROR(
IF((CA$14-$G$14+1)&lt;='General parameters'!$G$22,
'Option-specific inputs'!$G$98,0),
0)
*CA$22)</f>
        <v>0</v>
      </c>
      <c r="CB66" s="43">
        <f>IF(CB$14 &lt; YEAR('General parameters'!$G$20) + 'Option-specific inputs'!$G$65 - 1,
0,IFERROR(
IF((CB$14-$G$14+1)&lt;='General parameters'!$G$22,
'Option-specific inputs'!$G$98,0),
0)
*CB$22)</f>
        <v>0</v>
      </c>
      <c r="CC66" s="43">
        <f>IF(CC$14 &lt; YEAR('General parameters'!$G$20) + 'Option-specific inputs'!$G$65 - 1,
0,IFERROR(
IF((CC$14-$G$14+1)&lt;='General parameters'!$G$22,
'Option-specific inputs'!$G$98,0),
0)
*CC$22)</f>
        <v>0</v>
      </c>
      <c r="CD66" s="43">
        <f>IF(CD$14 &lt; YEAR('General parameters'!$G$20) + 'Option-specific inputs'!$G$65 - 1,
0,IFERROR(
IF((CD$14-$G$14+1)&lt;='General parameters'!$G$22,
'Option-specific inputs'!$G$98,0),
0)
*CD$22)</f>
        <v>0</v>
      </c>
      <c r="CE66" s="43">
        <f>IF(CE$14 &lt; YEAR('General parameters'!$G$20) + 'Option-specific inputs'!$G$65 - 1,
0,IFERROR(
IF((CE$14-$G$14+1)&lt;='General parameters'!$G$22,
'Option-specific inputs'!$G$98,0),
0)
*CE$22)</f>
        <v>0</v>
      </c>
      <c r="CF66" s="43">
        <f>IF(CF$14 &lt; YEAR('General parameters'!$G$20) + 'Option-specific inputs'!$G$65 - 1,
0,IFERROR(
IF((CF$14-$G$14+1)&lt;='General parameters'!$G$22,
'Option-specific inputs'!$G$98,0),
0)
*CF$22)</f>
        <v>0</v>
      </c>
      <c r="CG66" s="43">
        <f>IF(CG$14 &lt; YEAR('General parameters'!$G$20) + 'Option-specific inputs'!$G$65 - 1,
0,IFERROR(
IF((CG$14-$G$14+1)&lt;='General parameters'!$G$22,
'Option-specific inputs'!$G$98,0),
0)
*CG$22)</f>
        <v>0</v>
      </c>
      <c r="CH66" s="43">
        <f>IF(CH$14 &lt; YEAR('General parameters'!$G$20) + 'Option-specific inputs'!$G$65 - 1,
0,IFERROR(
IF((CH$14-$G$14+1)&lt;='General parameters'!$G$22,
'Option-specific inputs'!$G$98,0),
0)
*CH$22)</f>
        <v>0</v>
      </c>
      <c r="CI66" s="43">
        <f>IF(CI$14 &lt; YEAR('General parameters'!$G$20) + 'Option-specific inputs'!$G$65 - 1,
0,IFERROR(
IF((CI$14-$G$14+1)&lt;='General parameters'!$G$22,
'Option-specific inputs'!$G$98,0),
0)
*CI$22)</f>
        <v>0</v>
      </c>
      <c r="CJ66" s="43">
        <f>IF(CJ$14 &lt; YEAR('General parameters'!$G$20) + 'Option-specific inputs'!$G$65 - 1,
0,IFERROR(
IF((CJ$14-$G$14+1)&lt;='General parameters'!$G$22,
'Option-specific inputs'!$G$98,0),
0)
*CJ$22)</f>
        <v>0</v>
      </c>
      <c r="CK66" s="43">
        <f>IF(CK$14 &lt; YEAR('General parameters'!$G$20) + 'Option-specific inputs'!$G$65 - 1,
0,IFERROR(
IF((CK$14-$G$14+1)&lt;='General parameters'!$G$22,
'Option-specific inputs'!$G$98,0),
0)
*CK$22)</f>
        <v>0</v>
      </c>
      <c r="CL66" s="43">
        <f>IF(CL$14 &lt; YEAR('General parameters'!$G$20) + 'Option-specific inputs'!$G$65 - 1,
0,IFERROR(
IF((CL$14-$G$14+1)&lt;='General parameters'!$G$22,
'Option-specific inputs'!$G$98,0),
0)
*CL$22)</f>
        <v>0</v>
      </c>
      <c r="CM66" s="43">
        <f>IF(CM$14 &lt; YEAR('General parameters'!$G$20) + 'Option-specific inputs'!$G$65 - 1,
0,IFERROR(
IF((CM$14-$G$14+1)&lt;='General parameters'!$G$22,
'Option-specific inputs'!$G$98,0),
0)
*CM$22)</f>
        <v>0</v>
      </c>
      <c r="CN66" s="43">
        <f>IF(CN$14 &lt; YEAR('General parameters'!$G$20) + 'Option-specific inputs'!$G$65 - 1,
0,IFERROR(
IF((CN$14-$G$14+1)&lt;='General parameters'!$G$22,
'Option-specific inputs'!$G$98,0),
0)
*CN$22)</f>
        <v>0</v>
      </c>
      <c r="CO66" s="43">
        <f>IF(CO$14 &lt; YEAR('General parameters'!$G$20) + 'Option-specific inputs'!$G$65 - 1,
0,IFERROR(
IF((CO$14-$G$14+1)&lt;='General parameters'!$G$22,
'Option-specific inputs'!$G$98,0),
0)
*CO$22)</f>
        <v>0</v>
      </c>
      <c r="CP66" s="43">
        <f>IF(CP$14 &lt; YEAR('General parameters'!$G$20) + 'Option-specific inputs'!$G$65 - 1,
0,IFERROR(
IF((CP$14-$G$14+1)&lt;='General parameters'!$G$22,
'Option-specific inputs'!$G$98,0),
0)
*CP$22)</f>
        <v>0</v>
      </c>
      <c r="CQ66" s="43">
        <f>IF(CQ$14 &lt; YEAR('General parameters'!$G$20) + 'Option-specific inputs'!$G$65 - 1,
0,IFERROR(
IF((CQ$14-$G$14+1)&lt;='General parameters'!$G$22,
'Option-specific inputs'!$G$98,0),
0)
*CQ$22)</f>
        <v>0</v>
      </c>
      <c r="CR66" s="43">
        <f>IF(CR$14 &lt; YEAR('General parameters'!$G$20) + 'Option-specific inputs'!$G$65 - 1,
0,IFERROR(
IF((CR$14-$G$14+1)&lt;='General parameters'!$G$22,
'Option-specific inputs'!$G$98,0),
0)
*CR$22)</f>
        <v>0</v>
      </c>
      <c r="CS66" s="43">
        <f>IF(CS$14 &lt; YEAR('General parameters'!$G$20) + 'Option-specific inputs'!$G$65 - 1,
0,IFERROR(
IF((CS$14-$G$14+1)&lt;='General parameters'!$G$22,
'Option-specific inputs'!$G$98,0),
0)
*CS$22)</f>
        <v>0</v>
      </c>
      <c r="CT66" s="43">
        <f>IF(CT$14 &lt; YEAR('General parameters'!$G$20) + 'Option-specific inputs'!$G$65 - 1,
0,IFERROR(
IF((CT$14-$G$14+1)&lt;='General parameters'!$G$22,
'Option-specific inputs'!$G$98,0),
0)
*CT$22)</f>
        <v>0</v>
      </c>
      <c r="CU66" s="43">
        <f>IF(CU$14 &lt; YEAR('General parameters'!$G$20) + 'Option-specific inputs'!$G$65 - 1,
0,IFERROR(
IF((CU$14-$G$14+1)&lt;='General parameters'!$G$22,
'Option-specific inputs'!$G$98,0),
0)
*CU$22)</f>
        <v>0</v>
      </c>
      <c r="CV66" s="43">
        <f>IF(CV$14 &lt; YEAR('General parameters'!$G$20) + 'Option-specific inputs'!$G$65 - 1,
0,IFERROR(
IF((CV$14-$G$14+1)&lt;='General parameters'!$G$22,
'Option-specific inputs'!$G$98,0),
0)
*CV$22)</f>
        <v>0</v>
      </c>
      <c r="CW66" s="43">
        <f>IF(CW$14 &lt; YEAR('General parameters'!$G$20) + 'Option-specific inputs'!$G$65 - 1,
0,IFERROR(
IF((CW$14-$G$14+1)&lt;='General parameters'!$G$22,
'Option-specific inputs'!$G$98,0),
0)
*CW$22)</f>
        <v>0</v>
      </c>
      <c r="CX66" s="43">
        <f>IF(CX$14 &lt; YEAR('General parameters'!$G$20) + 'Option-specific inputs'!$G$65 - 1,
0,IFERROR(
IF((CX$14-$G$14+1)&lt;='General parameters'!$G$22,
'Option-specific inputs'!$G$98,0),
0)
*CX$22)</f>
        <v>0</v>
      </c>
      <c r="CY66" s="43">
        <f>IF(CY$14 &lt; YEAR('General parameters'!$G$20) + 'Option-specific inputs'!$G$65 - 1,
0,IFERROR(
IF((CY$14-$G$14+1)&lt;='General parameters'!$G$22,
'Option-specific inputs'!$G$98,0),
0)
*CY$22)</f>
        <v>0</v>
      </c>
      <c r="CZ66" s="43">
        <f>IF(CZ$14 &lt; YEAR('General parameters'!$G$20) + 'Option-specific inputs'!$G$65 - 1,
0,IFERROR(
IF((CZ$14-$G$14+1)&lt;='General parameters'!$G$22,
'Option-specific inputs'!$G$98,0),
0)
*CZ$22)</f>
        <v>0</v>
      </c>
      <c r="DA66" s="43">
        <f>IF(DA$14 &lt; YEAR('General parameters'!$G$20) + 'Option-specific inputs'!$G$65 - 1,
0,IFERROR(
IF((DA$14-$G$14+1)&lt;='General parameters'!$G$22,
'Option-specific inputs'!$G$98,0),
0)
*DA$22)</f>
        <v>0</v>
      </c>
      <c r="DB66" s="43">
        <f>IF(DB$14 &lt; YEAR('General parameters'!$G$20) + 'Option-specific inputs'!$G$65 - 1,
0,IFERROR(
IF((DB$14-$G$14+1)&lt;='General parameters'!$G$22,
'Option-specific inputs'!$G$98,0),
0)
*DB$22)</f>
        <v>0</v>
      </c>
      <c r="DC66" s="25"/>
    </row>
    <row r="67" spans="1:107" s="61" customFormat="1" ht="12.6" customHeight="1">
      <c r="A67" s="25"/>
      <c r="B67" s="163"/>
      <c r="C67" s="163"/>
      <c r="D67" s="32"/>
      <c r="E67" s="37"/>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c r="CP67" s="32"/>
      <c r="CQ67" s="32"/>
      <c r="CR67" s="32"/>
      <c r="CS67" s="32"/>
      <c r="CT67" s="32"/>
      <c r="CU67" s="32"/>
      <c r="CV67" s="32"/>
      <c r="CW67" s="32"/>
      <c r="CX67" s="32"/>
      <c r="CY67" s="32"/>
      <c r="CZ67" s="32"/>
      <c r="DA67" s="32"/>
      <c r="DB67" s="32"/>
      <c r="DC67" s="25"/>
    </row>
    <row r="68" spans="1:107" s="61" customFormat="1" ht="22.5" customHeight="1">
      <c r="A68" s="25"/>
      <c r="B68" s="152"/>
      <c r="C68" s="178" t="s">
        <v>187</v>
      </c>
      <c r="D68" s="46"/>
      <c r="E68" s="37"/>
      <c r="F68" s="32"/>
      <c r="G68" s="44">
        <f>SUM(G62:G66)</f>
        <v>0</v>
      </c>
      <c r="H68" s="44">
        <f t="shared" ref="H68:BS68" si="16">SUM(H62:H66)</f>
        <v>0</v>
      </c>
      <c r="I68" s="44">
        <f t="shared" si="16"/>
        <v>0</v>
      </c>
      <c r="J68" s="44">
        <f t="shared" si="16"/>
        <v>0</v>
      </c>
      <c r="K68" s="44">
        <f t="shared" si="16"/>
        <v>0</v>
      </c>
      <c r="L68" s="44">
        <f t="shared" si="16"/>
        <v>0</v>
      </c>
      <c r="M68" s="44">
        <f t="shared" si="16"/>
        <v>0</v>
      </c>
      <c r="N68" s="44">
        <f t="shared" si="16"/>
        <v>0</v>
      </c>
      <c r="O68" s="44">
        <f t="shared" si="16"/>
        <v>0</v>
      </c>
      <c r="P68" s="44">
        <f t="shared" si="16"/>
        <v>0</v>
      </c>
      <c r="Q68" s="44">
        <f t="shared" si="16"/>
        <v>0</v>
      </c>
      <c r="R68" s="44">
        <f t="shared" si="16"/>
        <v>0</v>
      </c>
      <c r="S68" s="44">
        <f t="shared" si="16"/>
        <v>0</v>
      </c>
      <c r="T68" s="44">
        <f t="shared" si="16"/>
        <v>0</v>
      </c>
      <c r="U68" s="44">
        <f t="shared" si="16"/>
        <v>0</v>
      </c>
      <c r="V68" s="44">
        <f t="shared" si="16"/>
        <v>0</v>
      </c>
      <c r="W68" s="44">
        <f t="shared" si="16"/>
        <v>0</v>
      </c>
      <c r="X68" s="44">
        <f t="shared" si="16"/>
        <v>0</v>
      </c>
      <c r="Y68" s="44">
        <f t="shared" si="16"/>
        <v>0</v>
      </c>
      <c r="Z68" s="44">
        <f t="shared" si="16"/>
        <v>0</v>
      </c>
      <c r="AA68" s="44">
        <f t="shared" si="16"/>
        <v>0</v>
      </c>
      <c r="AB68" s="44">
        <f t="shared" si="16"/>
        <v>0</v>
      </c>
      <c r="AC68" s="44">
        <f t="shared" si="16"/>
        <v>0</v>
      </c>
      <c r="AD68" s="44">
        <f t="shared" si="16"/>
        <v>0</v>
      </c>
      <c r="AE68" s="44">
        <f t="shared" si="16"/>
        <v>0</v>
      </c>
      <c r="AF68" s="44">
        <f t="shared" si="16"/>
        <v>0</v>
      </c>
      <c r="AG68" s="44">
        <f t="shared" si="16"/>
        <v>0</v>
      </c>
      <c r="AH68" s="44">
        <f t="shared" si="16"/>
        <v>0</v>
      </c>
      <c r="AI68" s="44">
        <f t="shared" si="16"/>
        <v>0</v>
      </c>
      <c r="AJ68" s="44">
        <f t="shared" si="16"/>
        <v>0</v>
      </c>
      <c r="AK68" s="44">
        <f t="shared" si="16"/>
        <v>0</v>
      </c>
      <c r="AL68" s="44">
        <f t="shared" si="16"/>
        <v>0</v>
      </c>
      <c r="AM68" s="44">
        <f t="shared" si="16"/>
        <v>0</v>
      </c>
      <c r="AN68" s="44">
        <f t="shared" si="16"/>
        <v>0</v>
      </c>
      <c r="AO68" s="44">
        <f t="shared" si="16"/>
        <v>0</v>
      </c>
      <c r="AP68" s="44">
        <f t="shared" si="16"/>
        <v>0</v>
      </c>
      <c r="AQ68" s="44">
        <f t="shared" si="16"/>
        <v>0</v>
      </c>
      <c r="AR68" s="44">
        <f t="shared" si="16"/>
        <v>0</v>
      </c>
      <c r="AS68" s="44">
        <f t="shared" si="16"/>
        <v>0</v>
      </c>
      <c r="AT68" s="44">
        <f t="shared" si="16"/>
        <v>0</v>
      </c>
      <c r="AU68" s="44">
        <f t="shared" si="16"/>
        <v>0</v>
      </c>
      <c r="AV68" s="44">
        <f t="shared" si="16"/>
        <v>0</v>
      </c>
      <c r="AW68" s="44">
        <f t="shared" si="16"/>
        <v>0</v>
      </c>
      <c r="AX68" s="44">
        <f t="shared" si="16"/>
        <v>0</v>
      </c>
      <c r="AY68" s="44">
        <f t="shared" si="16"/>
        <v>0</v>
      </c>
      <c r="AZ68" s="44">
        <f t="shared" si="16"/>
        <v>0</v>
      </c>
      <c r="BA68" s="44">
        <f t="shared" si="16"/>
        <v>0</v>
      </c>
      <c r="BB68" s="44">
        <f t="shared" si="16"/>
        <v>0</v>
      </c>
      <c r="BC68" s="44">
        <f t="shared" si="16"/>
        <v>0</v>
      </c>
      <c r="BD68" s="44">
        <f t="shared" si="16"/>
        <v>0</v>
      </c>
      <c r="BE68" s="44">
        <f t="shared" si="16"/>
        <v>0</v>
      </c>
      <c r="BF68" s="44">
        <f t="shared" si="16"/>
        <v>0</v>
      </c>
      <c r="BG68" s="44">
        <f t="shared" si="16"/>
        <v>0</v>
      </c>
      <c r="BH68" s="44">
        <f t="shared" si="16"/>
        <v>0</v>
      </c>
      <c r="BI68" s="44">
        <f t="shared" si="16"/>
        <v>0</v>
      </c>
      <c r="BJ68" s="44">
        <f t="shared" si="16"/>
        <v>0</v>
      </c>
      <c r="BK68" s="44">
        <f t="shared" si="16"/>
        <v>0</v>
      </c>
      <c r="BL68" s="44">
        <f t="shared" si="16"/>
        <v>0</v>
      </c>
      <c r="BM68" s="44">
        <f t="shared" si="16"/>
        <v>0</v>
      </c>
      <c r="BN68" s="44">
        <f t="shared" si="16"/>
        <v>0</v>
      </c>
      <c r="BO68" s="44">
        <f t="shared" si="16"/>
        <v>0</v>
      </c>
      <c r="BP68" s="44">
        <f t="shared" si="16"/>
        <v>0</v>
      </c>
      <c r="BQ68" s="44">
        <f t="shared" si="16"/>
        <v>0</v>
      </c>
      <c r="BR68" s="44">
        <f t="shared" si="16"/>
        <v>0</v>
      </c>
      <c r="BS68" s="44">
        <f t="shared" si="16"/>
        <v>0</v>
      </c>
      <c r="BT68" s="44">
        <f t="shared" ref="BT68:DB68" si="17">SUM(BT62:BT66)</f>
        <v>0</v>
      </c>
      <c r="BU68" s="44">
        <f t="shared" si="17"/>
        <v>0</v>
      </c>
      <c r="BV68" s="44">
        <f t="shared" si="17"/>
        <v>0</v>
      </c>
      <c r="BW68" s="44">
        <f t="shared" si="17"/>
        <v>0</v>
      </c>
      <c r="BX68" s="44">
        <f t="shared" si="17"/>
        <v>0</v>
      </c>
      <c r="BY68" s="44">
        <f t="shared" si="17"/>
        <v>0</v>
      </c>
      <c r="BZ68" s="44">
        <f t="shared" si="17"/>
        <v>0</v>
      </c>
      <c r="CA68" s="44">
        <f t="shared" si="17"/>
        <v>0</v>
      </c>
      <c r="CB68" s="44">
        <f t="shared" si="17"/>
        <v>0</v>
      </c>
      <c r="CC68" s="44">
        <f t="shared" si="17"/>
        <v>0</v>
      </c>
      <c r="CD68" s="44">
        <f t="shared" si="17"/>
        <v>0</v>
      </c>
      <c r="CE68" s="44">
        <f t="shared" si="17"/>
        <v>0</v>
      </c>
      <c r="CF68" s="44">
        <f t="shared" si="17"/>
        <v>0</v>
      </c>
      <c r="CG68" s="44">
        <f t="shared" si="17"/>
        <v>0</v>
      </c>
      <c r="CH68" s="44">
        <f t="shared" si="17"/>
        <v>0</v>
      </c>
      <c r="CI68" s="44">
        <f t="shared" si="17"/>
        <v>0</v>
      </c>
      <c r="CJ68" s="44">
        <f t="shared" si="17"/>
        <v>0</v>
      </c>
      <c r="CK68" s="44">
        <f t="shared" si="17"/>
        <v>0</v>
      </c>
      <c r="CL68" s="44">
        <f t="shared" si="17"/>
        <v>0</v>
      </c>
      <c r="CM68" s="44">
        <f t="shared" si="17"/>
        <v>0</v>
      </c>
      <c r="CN68" s="44">
        <f t="shared" si="17"/>
        <v>0</v>
      </c>
      <c r="CO68" s="44">
        <f t="shared" si="17"/>
        <v>0</v>
      </c>
      <c r="CP68" s="44">
        <f t="shared" si="17"/>
        <v>0</v>
      </c>
      <c r="CQ68" s="44">
        <f t="shared" si="17"/>
        <v>0</v>
      </c>
      <c r="CR68" s="44">
        <f t="shared" si="17"/>
        <v>0</v>
      </c>
      <c r="CS68" s="44">
        <f t="shared" si="17"/>
        <v>0</v>
      </c>
      <c r="CT68" s="44">
        <f t="shared" si="17"/>
        <v>0</v>
      </c>
      <c r="CU68" s="44">
        <f t="shared" si="17"/>
        <v>0</v>
      </c>
      <c r="CV68" s="44">
        <f t="shared" si="17"/>
        <v>0</v>
      </c>
      <c r="CW68" s="44">
        <f t="shared" si="17"/>
        <v>0</v>
      </c>
      <c r="CX68" s="44">
        <f t="shared" si="17"/>
        <v>0</v>
      </c>
      <c r="CY68" s="44">
        <f t="shared" si="17"/>
        <v>0</v>
      </c>
      <c r="CZ68" s="44">
        <f t="shared" si="17"/>
        <v>0</v>
      </c>
      <c r="DA68" s="44">
        <f t="shared" si="17"/>
        <v>0</v>
      </c>
      <c r="DB68" s="44">
        <f t="shared" si="17"/>
        <v>0</v>
      </c>
      <c r="DC68" s="25"/>
    </row>
    <row r="69" spans="1:107" s="61" customFormat="1" ht="22.5" customHeight="1">
      <c r="A69" s="25"/>
      <c r="B69" s="163"/>
      <c r="C69" s="178" t="s">
        <v>188</v>
      </c>
      <c r="D69" s="32"/>
      <c r="E69" s="37" t="s">
        <v>28</v>
      </c>
      <c r="F69" s="32"/>
      <c r="G69" s="45">
        <f>SUM(G68:DB68)</f>
        <v>0</v>
      </c>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c r="CO69" s="32"/>
      <c r="CP69" s="32"/>
      <c r="CQ69" s="32"/>
      <c r="CR69" s="32"/>
      <c r="CS69" s="32"/>
      <c r="CT69" s="32"/>
      <c r="CU69" s="32"/>
      <c r="CV69" s="32"/>
      <c r="CW69" s="32"/>
      <c r="CX69" s="32"/>
      <c r="CY69" s="32"/>
      <c r="CZ69" s="32"/>
      <c r="DA69" s="32"/>
      <c r="DB69" s="32"/>
      <c r="DC69" s="25"/>
    </row>
    <row r="70" spans="1:107" s="61" customFormat="1" ht="12.6" customHeight="1">
      <c r="A70" s="25"/>
      <c r="B70" s="163"/>
      <c r="C70" s="163"/>
      <c r="D70" s="32"/>
      <c r="E70" s="37"/>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c r="CP70" s="32"/>
      <c r="CQ70" s="32"/>
      <c r="CR70" s="32"/>
      <c r="CS70" s="32"/>
      <c r="CT70" s="32"/>
      <c r="CU70" s="32"/>
      <c r="CV70" s="32"/>
      <c r="CW70" s="32"/>
      <c r="CX70" s="32"/>
      <c r="CY70" s="32"/>
      <c r="CZ70" s="32"/>
      <c r="DA70" s="32"/>
      <c r="DB70" s="32"/>
      <c r="DC70" s="25"/>
    </row>
    <row r="71" spans="1:107" s="61" customFormat="1" ht="22.5" customHeight="1">
      <c r="A71" s="25"/>
      <c r="B71" s="163"/>
      <c r="C71" s="178" t="s">
        <v>194</v>
      </c>
      <c r="D71" s="32"/>
      <c r="E71" s="37"/>
      <c r="F71" s="42"/>
      <c r="G71" s="44">
        <f t="shared" ref="G71:AL71" si="18">G68*G$18</f>
        <v>0</v>
      </c>
      <c r="H71" s="44">
        <f t="shared" si="18"/>
        <v>0</v>
      </c>
      <c r="I71" s="44">
        <f t="shared" si="18"/>
        <v>0</v>
      </c>
      <c r="J71" s="44">
        <f t="shared" si="18"/>
        <v>0</v>
      </c>
      <c r="K71" s="44">
        <f t="shared" si="18"/>
        <v>0</v>
      </c>
      <c r="L71" s="44">
        <f t="shared" si="18"/>
        <v>0</v>
      </c>
      <c r="M71" s="44">
        <f t="shared" si="18"/>
        <v>0</v>
      </c>
      <c r="N71" s="44">
        <f t="shared" si="18"/>
        <v>0</v>
      </c>
      <c r="O71" s="44">
        <f t="shared" si="18"/>
        <v>0</v>
      </c>
      <c r="P71" s="44">
        <f t="shared" si="18"/>
        <v>0</v>
      </c>
      <c r="Q71" s="44">
        <f t="shared" si="18"/>
        <v>0</v>
      </c>
      <c r="R71" s="44">
        <f t="shared" si="18"/>
        <v>0</v>
      </c>
      <c r="S71" s="44">
        <f t="shared" si="18"/>
        <v>0</v>
      </c>
      <c r="T71" s="44">
        <f t="shared" si="18"/>
        <v>0</v>
      </c>
      <c r="U71" s="44">
        <f t="shared" si="18"/>
        <v>0</v>
      </c>
      <c r="V71" s="44">
        <f t="shared" si="18"/>
        <v>0</v>
      </c>
      <c r="W71" s="44">
        <f t="shared" si="18"/>
        <v>0</v>
      </c>
      <c r="X71" s="44">
        <f t="shared" si="18"/>
        <v>0</v>
      </c>
      <c r="Y71" s="44">
        <f t="shared" si="18"/>
        <v>0</v>
      </c>
      <c r="Z71" s="44">
        <f t="shared" si="18"/>
        <v>0</v>
      </c>
      <c r="AA71" s="44">
        <f t="shared" si="18"/>
        <v>0</v>
      </c>
      <c r="AB71" s="44">
        <f t="shared" si="18"/>
        <v>0</v>
      </c>
      <c r="AC71" s="44">
        <f t="shared" si="18"/>
        <v>0</v>
      </c>
      <c r="AD71" s="44">
        <f t="shared" si="18"/>
        <v>0</v>
      </c>
      <c r="AE71" s="44">
        <f t="shared" si="18"/>
        <v>0</v>
      </c>
      <c r="AF71" s="44">
        <f t="shared" si="18"/>
        <v>0</v>
      </c>
      <c r="AG71" s="44">
        <f t="shared" si="18"/>
        <v>0</v>
      </c>
      <c r="AH71" s="44">
        <f t="shared" si="18"/>
        <v>0</v>
      </c>
      <c r="AI71" s="44">
        <f t="shared" si="18"/>
        <v>0</v>
      </c>
      <c r="AJ71" s="44">
        <f t="shared" si="18"/>
        <v>0</v>
      </c>
      <c r="AK71" s="44">
        <f t="shared" si="18"/>
        <v>0</v>
      </c>
      <c r="AL71" s="44">
        <f t="shared" si="18"/>
        <v>0</v>
      </c>
      <c r="AM71" s="44">
        <f t="shared" ref="AM71:BR71" si="19">AM68*AM$18</f>
        <v>0</v>
      </c>
      <c r="AN71" s="44">
        <f t="shared" si="19"/>
        <v>0</v>
      </c>
      <c r="AO71" s="44">
        <f t="shared" si="19"/>
        <v>0</v>
      </c>
      <c r="AP71" s="44">
        <f t="shared" si="19"/>
        <v>0</v>
      </c>
      <c r="AQ71" s="44">
        <f t="shared" si="19"/>
        <v>0</v>
      </c>
      <c r="AR71" s="44">
        <f t="shared" si="19"/>
        <v>0</v>
      </c>
      <c r="AS71" s="44">
        <f t="shared" si="19"/>
        <v>0</v>
      </c>
      <c r="AT71" s="44">
        <f t="shared" si="19"/>
        <v>0</v>
      </c>
      <c r="AU71" s="44">
        <f t="shared" si="19"/>
        <v>0</v>
      </c>
      <c r="AV71" s="44">
        <f t="shared" si="19"/>
        <v>0</v>
      </c>
      <c r="AW71" s="44">
        <f t="shared" si="19"/>
        <v>0</v>
      </c>
      <c r="AX71" s="44">
        <f t="shared" si="19"/>
        <v>0</v>
      </c>
      <c r="AY71" s="44">
        <f t="shared" si="19"/>
        <v>0</v>
      </c>
      <c r="AZ71" s="44">
        <f t="shared" si="19"/>
        <v>0</v>
      </c>
      <c r="BA71" s="44">
        <f t="shared" si="19"/>
        <v>0</v>
      </c>
      <c r="BB71" s="44">
        <f t="shared" si="19"/>
        <v>0</v>
      </c>
      <c r="BC71" s="44">
        <f t="shared" si="19"/>
        <v>0</v>
      </c>
      <c r="BD71" s="44">
        <f t="shared" si="19"/>
        <v>0</v>
      </c>
      <c r="BE71" s="44">
        <f t="shared" si="19"/>
        <v>0</v>
      </c>
      <c r="BF71" s="44">
        <f t="shared" si="19"/>
        <v>0</v>
      </c>
      <c r="BG71" s="44">
        <f t="shared" si="19"/>
        <v>0</v>
      </c>
      <c r="BH71" s="44">
        <f t="shared" si="19"/>
        <v>0</v>
      </c>
      <c r="BI71" s="44">
        <f t="shared" si="19"/>
        <v>0</v>
      </c>
      <c r="BJ71" s="44">
        <f t="shared" si="19"/>
        <v>0</v>
      </c>
      <c r="BK71" s="44">
        <f t="shared" si="19"/>
        <v>0</v>
      </c>
      <c r="BL71" s="44">
        <f t="shared" si="19"/>
        <v>0</v>
      </c>
      <c r="BM71" s="44">
        <f t="shared" si="19"/>
        <v>0</v>
      </c>
      <c r="BN71" s="44">
        <f t="shared" si="19"/>
        <v>0</v>
      </c>
      <c r="BO71" s="44">
        <f t="shared" si="19"/>
        <v>0</v>
      </c>
      <c r="BP71" s="44">
        <f t="shared" si="19"/>
        <v>0</v>
      </c>
      <c r="BQ71" s="44">
        <f t="shared" si="19"/>
        <v>0</v>
      </c>
      <c r="BR71" s="44">
        <f t="shared" si="19"/>
        <v>0</v>
      </c>
      <c r="BS71" s="44">
        <f t="shared" ref="BS71:DB71" si="20">BS68*BS$18</f>
        <v>0</v>
      </c>
      <c r="BT71" s="44">
        <f t="shared" si="20"/>
        <v>0</v>
      </c>
      <c r="BU71" s="44">
        <f t="shared" si="20"/>
        <v>0</v>
      </c>
      <c r="BV71" s="44">
        <f t="shared" si="20"/>
        <v>0</v>
      </c>
      <c r="BW71" s="44">
        <f t="shared" si="20"/>
        <v>0</v>
      </c>
      <c r="BX71" s="44">
        <f t="shared" si="20"/>
        <v>0</v>
      </c>
      <c r="BY71" s="44">
        <f t="shared" si="20"/>
        <v>0</v>
      </c>
      <c r="BZ71" s="44">
        <f t="shared" si="20"/>
        <v>0</v>
      </c>
      <c r="CA71" s="44">
        <f t="shared" si="20"/>
        <v>0</v>
      </c>
      <c r="CB71" s="44">
        <f t="shared" si="20"/>
        <v>0</v>
      </c>
      <c r="CC71" s="44">
        <f t="shared" si="20"/>
        <v>0</v>
      </c>
      <c r="CD71" s="44">
        <f t="shared" si="20"/>
        <v>0</v>
      </c>
      <c r="CE71" s="44">
        <f t="shared" si="20"/>
        <v>0</v>
      </c>
      <c r="CF71" s="44">
        <f t="shared" si="20"/>
        <v>0</v>
      </c>
      <c r="CG71" s="44">
        <f t="shared" si="20"/>
        <v>0</v>
      </c>
      <c r="CH71" s="44">
        <f t="shared" si="20"/>
        <v>0</v>
      </c>
      <c r="CI71" s="44">
        <f t="shared" si="20"/>
        <v>0</v>
      </c>
      <c r="CJ71" s="44">
        <f t="shared" si="20"/>
        <v>0</v>
      </c>
      <c r="CK71" s="44">
        <f t="shared" si="20"/>
        <v>0</v>
      </c>
      <c r="CL71" s="44">
        <f t="shared" si="20"/>
        <v>0</v>
      </c>
      <c r="CM71" s="44">
        <f t="shared" si="20"/>
        <v>0</v>
      </c>
      <c r="CN71" s="44">
        <f t="shared" si="20"/>
        <v>0</v>
      </c>
      <c r="CO71" s="44">
        <f t="shared" si="20"/>
        <v>0</v>
      </c>
      <c r="CP71" s="44">
        <f t="shared" si="20"/>
        <v>0</v>
      </c>
      <c r="CQ71" s="44">
        <f t="shared" si="20"/>
        <v>0</v>
      </c>
      <c r="CR71" s="44">
        <f t="shared" si="20"/>
        <v>0</v>
      </c>
      <c r="CS71" s="44">
        <f t="shared" si="20"/>
        <v>0</v>
      </c>
      <c r="CT71" s="44">
        <f t="shared" si="20"/>
        <v>0</v>
      </c>
      <c r="CU71" s="44">
        <f t="shared" si="20"/>
        <v>0</v>
      </c>
      <c r="CV71" s="44">
        <f t="shared" si="20"/>
        <v>0</v>
      </c>
      <c r="CW71" s="44">
        <f t="shared" si="20"/>
        <v>0</v>
      </c>
      <c r="CX71" s="44">
        <f t="shared" si="20"/>
        <v>0</v>
      </c>
      <c r="CY71" s="44">
        <f t="shared" si="20"/>
        <v>0</v>
      </c>
      <c r="CZ71" s="44">
        <f t="shared" si="20"/>
        <v>0</v>
      </c>
      <c r="DA71" s="44">
        <f t="shared" si="20"/>
        <v>0</v>
      </c>
      <c r="DB71" s="44">
        <f t="shared" si="20"/>
        <v>0</v>
      </c>
      <c r="DC71" s="25"/>
    </row>
    <row r="72" spans="1:107" s="61" customFormat="1" ht="22.5" customHeight="1">
      <c r="A72" s="25"/>
      <c r="B72" s="163"/>
      <c r="C72" s="178" t="s">
        <v>189</v>
      </c>
      <c r="D72" s="32"/>
      <c r="E72" s="37"/>
      <c r="F72" s="32"/>
      <c r="G72" s="45">
        <f>SUM(G71:DB71)</f>
        <v>0</v>
      </c>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c r="CP72" s="32"/>
      <c r="CQ72" s="32"/>
      <c r="CR72" s="32"/>
      <c r="CS72" s="32"/>
      <c r="CT72" s="32"/>
      <c r="CU72" s="32"/>
      <c r="CV72" s="32"/>
      <c r="CW72" s="32"/>
      <c r="CX72" s="32"/>
      <c r="CY72" s="32"/>
      <c r="CZ72" s="32"/>
      <c r="DA72" s="32"/>
      <c r="DB72" s="32"/>
      <c r="DC72" s="25"/>
    </row>
    <row r="73" spans="1:107" s="61" customFormat="1" ht="12.6" customHeight="1">
      <c r="A73" s="25"/>
      <c r="B73" s="152"/>
      <c r="C73" s="153"/>
      <c r="D73" s="48"/>
      <c r="E73" s="37"/>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c r="CO73" s="32"/>
      <c r="CP73" s="32"/>
      <c r="CQ73" s="32"/>
      <c r="CR73" s="32"/>
      <c r="CS73" s="32"/>
      <c r="CT73" s="32"/>
      <c r="CU73" s="32"/>
      <c r="CV73" s="32"/>
      <c r="CW73" s="32"/>
      <c r="CX73" s="32"/>
      <c r="CY73" s="32"/>
      <c r="CZ73" s="32"/>
      <c r="DA73" s="32"/>
      <c r="DB73" s="32"/>
      <c r="DC73" s="25"/>
    </row>
    <row r="74" spans="1:107" s="98" customFormat="1" ht="22.5" customHeight="1">
      <c r="A74" s="36"/>
      <c r="B74" s="152" t="s">
        <v>102</v>
      </c>
      <c r="C74" s="153" t="s">
        <v>289</v>
      </c>
      <c r="D74" s="35"/>
      <c r="E74" s="40"/>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c r="CY74" s="36"/>
      <c r="CZ74" s="36"/>
      <c r="DA74" s="36"/>
      <c r="DB74" s="36"/>
      <c r="DC74" s="36"/>
    </row>
    <row r="75" spans="1:107" s="61" customFormat="1" ht="12.6" customHeight="1">
      <c r="A75" s="25"/>
      <c r="B75" s="152"/>
      <c r="C75" s="153"/>
      <c r="D75" s="48"/>
      <c r="E75" s="37"/>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O75" s="32"/>
      <c r="CP75" s="32"/>
      <c r="CQ75" s="32"/>
      <c r="CR75" s="32"/>
      <c r="CS75" s="32"/>
      <c r="CT75" s="32"/>
      <c r="CU75" s="32"/>
      <c r="CV75" s="32"/>
      <c r="CW75" s="32"/>
      <c r="CX75" s="32"/>
      <c r="CY75" s="32"/>
      <c r="CZ75" s="32"/>
      <c r="DA75" s="32"/>
      <c r="DB75" s="32"/>
      <c r="DC75" s="25"/>
    </row>
    <row r="76" spans="1:107" s="61" customFormat="1" ht="22.5" customHeight="1">
      <c r="A76" s="25"/>
      <c r="B76" s="152"/>
      <c r="C76" s="163" t="s">
        <v>182</v>
      </c>
      <c r="D76" s="33"/>
      <c r="E76" s="37"/>
      <c r="F76" s="32"/>
      <c r="G76" s="43">
        <f>IF(G$13=MAX($G$13:$DB$13),'Option-specific inputs'!$G$105*G$22,0)</f>
        <v>0</v>
      </c>
      <c r="H76" s="43">
        <f>IF(H$13=MAX($G$13:$DB$13),'Option-specific inputs'!$G$105*H$22,0)</f>
        <v>0</v>
      </c>
      <c r="I76" s="43">
        <f>IF(I$13=MAX($G$13:$DB$13),'Option-specific inputs'!$G$105*I$22,0)</f>
        <v>0</v>
      </c>
      <c r="J76" s="43">
        <f>IF(J$13=MAX($G$13:$DB$13),'Option-specific inputs'!$G$105*J$22,0)</f>
        <v>0</v>
      </c>
      <c r="K76" s="43">
        <f>IF(K$13=MAX($G$13:$DB$13),'Option-specific inputs'!$G$105*K$22,0)</f>
        <v>0</v>
      </c>
      <c r="L76" s="43">
        <f>IF(L$13=MAX($G$13:$DB$13),'Option-specific inputs'!$G$105*L$22,0)</f>
        <v>0</v>
      </c>
      <c r="M76" s="43">
        <f>IF(M$13=MAX($G$13:$DB$13),'Option-specific inputs'!$G$105*M$22,0)</f>
        <v>0</v>
      </c>
      <c r="N76" s="43">
        <f>IF(N$13=MAX($G$13:$DB$13),'Option-specific inputs'!$G$105*N$22,0)</f>
        <v>0</v>
      </c>
      <c r="O76" s="43">
        <f>IF(O$13=MAX($G$13:$DB$13),'Option-specific inputs'!$G$105*O$22,0)</f>
        <v>0</v>
      </c>
      <c r="P76" s="43">
        <f>IF(P$13=MAX($G$13:$DB$13),'Option-specific inputs'!$G$105*P$22,0)</f>
        <v>0</v>
      </c>
      <c r="Q76" s="43">
        <f>IF(Q$13=MAX($G$13:$DB$13),'Option-specific inputs'!$G$105*Q$22,0)</f>
        <v>0</v>
      </c>
      <c r="R76" s="43">
        <f>IF(R$13=MAX($G$13:$DB$13),'Option-specific inputs'!$G$105*R$22,0)</f>
        <v>0</v>
      </c>
      <c r="S76" s="43">
        <f>IF(S$13=MAX($G$13:$DB$13),'Option-specific inputs'!$G$105*S$22,0)</f>
        <v>0</v>
      </c>
      <c r="T76" s="43">
        <f>IF(T$13=MAX($G$13:$DB$13),'Option-specific inputs'!$G$105*T$22,0)</f>
        <v>0</v>
      </c>
      <c r="U76" s="43">
        <f>IF(U$13=MAX($G$13:$DB$13),'Option-specific inputs'!$G$105*U$22,0)</f>
        <v>0</v>
      </c>
      <c r="V76" s="43">
        <f>IF(V$13=MAX($G$13:$DB$13),'Option-specific inputs'!$G$105*V$22,0)</f>
        <v>0</v>
      </c>
      <c r="W76" s="43">
        <f>IF(W$13=MAX($G$13:$DB$13),'Option-specific inputs'!$G$105*W$22,0)</f>
        <v>0</v>
      </c>
      <c r="X76" s="43">
        <f>IF(X$13=MAX($G$13:$DB$13),'Option-specific inputs'!$G$105*X$22,0)</f>
        <v>0</v>
      </c>
      <c r="Y76" s="43">
        <f>IF(Y$13=MAX($G$13:$DB$13),'Option-specific inputs'!$G$105*Y$22,0)</f>
        <v>0</v>
      </c>
      <c r="Z76" s="43">
        <f>IF(Z$13=MAX($G$13:$DB$13),'Option-specific inputs'!$G$105*Z$22,0)</f>
        <v>0</v>
      </c>
      <c r="AA76" s="43">
        <f>IF(AA$13=MAX($G$13:$DB$13),'Option-specific inputs'!$G$105*AA$22,0)</f>
        <v>0</v>
      </c>
      <c r="AB76" s="43">
        <f>IF(AB$13=MAX($G$13:$DB$13),'Option-specific inputs'!$G$105*AB$22,0)</f>
        <v>0</v>
      </c>
      <c r="AC76" s="43">
        <f>IF(AC$13=MAX($G$13:$DB$13),'Option-specific inputs'!$G$105*AC$22,0)</f>
        <v>0</v>
      </c>
      <c r="AD76" s="43">
        <f>IF(AD$13=MAX($G$13:$DB$13),'Option-specific inputs'!$G$105*AD$22,0)</f>
        <v>0</v>
      </c>
      <c r="AE76" s="43">
        <f>IF(AE$13=MAX($G$13:$DB$13),'Option-specific inputs'!$G$105*AE$22,0)</f>
        <v>0</v>
      </c>
      <c r="AF76" s="43">
        <f>IF(AF$13=MAX($G$13:$DB$13),'Option-specific inputs'!$G$105*AF$22,0)</f>
        <v>0</v>
      </c>
      <c r="AG76" s="43">
        <f>IF(AG$13=MAX($G$13:$DB$13),'Option-specific inputs'!$G$105*AG$22,0)</f>
        <v>0</v>
      </c>
      <c r="AH76" s="43">
        <f>IF(AH$13=MAX($G$13:$DB$13),'Option-specific inputs'!$G$105*AH$22,0)</f>
        <v>0</v>
      </c>
      <c r="AI76" s="43">
        <f>IF(AI$13=MAX($G$13:$DB$13),'Option-specific inputs'!$G$105*AI$22,0)</f>
        <v>0</v>
      </c>
      <c r="AJ76" s="43">
        <f>IF(AJ$13=MAX($G$13:$DB$13),'Option-specific inputs'!$G$105*AJ$22,0)</f>
        <v>0</v>
      </c>
      <c r="AK76" s="43">
        <f>IF(AK$13=MAX($G$13:$DB$13),'Option-specific inputs'!$G$105*AK$22,0)</f>
        <v>0</v>
      </c>
      <c r="AL76" s="43">
        <f>IF(AL$13=MAX($G$13:$DB$13),'Option-specific inputs'!$G$105*AL$22,0)</f>
        <v>0</v>
      </c>
      <c r="AM76" s="43">
        <f>IF(AM$13=MAX($G$13:$DB$13),'Option-specific inputs'!$G$105*AM$22,0)</f>
        <v>0</v>
      </c>
      <c r="AN76" s="43">
        <f>IF(AN$13=MAX($G$13:$DB$13),'Option-specific inputs'!$G$105*AN$22,0)</f>
        <v>0</v>
      </c>
      <c r="AO76" s="43">
        <f>IF(AO$13=MAX($G$13:$DB$13),'Option-specific inputs'!$G$105*AO$22,0)</f>
        <v>0</v>
      </c>
      <c r="AP76" s="43">
        <f>IF(AP$13=MAX($G$13:$DB$13),'Option-specific inputs'!$G$105*AP$22,0)</f>
        <v>0</v>
      </c>
      <c r="AQ76" s="43">
        <f>IF(AQ$13=MAX($G$13:$DB$13),'Option-specific inputs'!$G$105*AQ$22,0)</f>
        <v>0</v>
      </c>
      <c r="AR76" s="43">
        <f>IF(AR$13=MAX($G$13:$DB$13),'Option-specific inputs'!$G$105*AR$22,0)</f>
        <v>0</v>
      </c>
      <c r="AS76" s="43">
        <f>IF(AS$13=MAX($G$13:$DB$13),'Option-specific inputs'!$G$105*AS$22,0)</f>
        <v>0</v>
      </c>
      <c r="AT76" s="43">
        <f>IF(AT$13=MAX($G$13:$DB$13),'Option-specific inputs'!$G$105*AT$22,0)</f>
        <v>0</v>
      </c>
      <c r="AU76" s="43">
        <f>IF(AU$13=MAX($G$13:$DB$13),'Option-specific inputs'!$G$105*AU$22,0)</f>
        <v>0</v>
      </c>
      <c r="AV76" s="43">
        <f>IF(AV$13=MAX($G$13:$DB$13),'Option-specific inputs'!$G$105*AV$22,0)</f>
        <v>0</v>
      </c>
      <c r="AW76" s="43">
        <f>IF(AW$13=MAX($G$13:$DB$13),'Option-specific inputs'!$G$105*AW$22,0)</f>
        <v>0</v>
      </c>
      <c r="AX76" s="43">
        <f>IF(AX$13=MAX($G$13:$DB$13),'Option-specific inputs'!$G$105*AX$22,0)</f>
        <v>0</v>
      </c>
      <c r="AY76" s="43">
        <f>IF(AY$13=MAX($G$13:$DB$13),'Option-specific inputs'!$G$105*AY$22,0)</f>
        <v>0</v>
      </c>
      <c r="AZ76" s="43">
        <f>IF(AZ$13=MAX($G$13:$DB$13),'Option-specific inputs'!$G$105*AZ$22,0)</f>
        <v>0</v>
      </c>
      <c r="BA76" s="43">
        <f>IF(BA$13=MAX($G$13:$DB$13),'Option-specific inputs'!$G$105*BA$22,0)</f>
        <v>0</v>
      </c>
      <c r="BB76" s="43">
        <f>IF(BB$13=MAX($G$13:$DB$13),'Option-specific inputs'!$G$105*BB$22,0)</f>
        <v>0</v>
      </c>
      <c r="BC76" s="43">
        <f>IF(BC$13=MAX($G$13:$DB$13),'Option-specific inputs'!$G$105*BC$22,0)</f>
        <v>0</v>
      </c>
      <c r="BD76" s="43">
        <f>IF(BD$13=MAX($G$13:$DB$13),'Option-specific inputs'!$G$105*BD$22,0)</f>
        <v>0</v>
      </c>
      <c r="BE76" s="43">
        <f>IF(BE$13=MAX($G$13:$DB$13),'Option-specific inputs'!$G$105*BE$22,0)</f>
        <v>0</v>
      </c>
      <c r="BF76" s="43">
        <f>IF(BF$13=MAX($G$13:$DB$13),'Option-specific inputs'!$G$105*BF$22,0)</f>
        <v>0</v>
      </c>
      <c r="BG76" s="43">
        <f>IF(BG$13=MAX($G$13:$DB$13),'Option-specific inputs'!$G$105*BG$22,0)</f>
        <v>0</v>
      </c>
      <c r="BH76" s="43">
        <f>IF(BH$13=MAX($G$13:$DB$13),'Option-specific inputs'!$G$105*BH$22,0)</f>
        <v>0</v>
      </c>
      <c r="BI76" s="43">
        <f>IF(BI$13=MAX($G$13:$DB$13),'Option-specific inputs'!$G$105*BI$22,0)</f>
        <v>0</v>
      </c>
      <c r="BJ76" s="43">
        <f>IF(BJ$13=MAX($G$13:$DB$13),'Option-specific inputs'!$G$105*BJ$22,0)</f>
        <v>0</v>
      </c>
      <c r="BK76" s="43">
        <f>IF(BK$13=MAX($G$13:$DB$13),'Option-specific inputs'!$G$105*BK$22,0)</f>
        <v>0</v>
      </c>
      <c r="BL76" s="43">
        <f>IF(BL$13=MAX($G$13:$DB$13),'Option-specific inputs'!$G$105*BL$22,0)</f>
        <v>0</v>
      </c>
      <c r="BM76" s="43">
        <f>IF(BM$13=MAX($G$13:$DB$13),'Option-specific inputs'!$G$105*BM$22,0)</f>
        <v>0</v>
      </c>
      <c r="BN76" s="43">
        <f>IF(BN$13=MAX($G$13:$DB$13),'Option-specific inputs'!$G$105*BN$22,0)</f>
        <v>0</v>
      </c>
      <c r="BO76" s="43">
        <f>IF(BO$13=MAX($G$13:$DB$13),'Option-specific inputs'!$G$105*BO$22,0)</f>
        <v>0</v>
      </c>
      <c r="BP76" s="43">
        <f>IF(BP$13=MAX($G$13:$DB$13),'Option-specific inputs'!$G$105*BP$22,0)</f>
        <v>0</v>
      </c>
      <c r="BQ76" s="43">
        <f>IF(BQ$13=MAX($G$13:$DB$13),'Option-specific inputs'!$G$105*BQ$22,0)</f>
        <v>0</v>
      </c>
      <c r="BR76" s="43">
        <f>IF(BR$13=MAX($G$13:$DB$13),'Option-specific inputs'!$G$105*BR$22,0)</f>
        <v>0</v>
      </c>
      <c r="BS76" s="43">
        <f>IF(BS$13=MAX($G$13:$DB$13),'Option-specific inputs'!$G$105*BS$22,0)</f>
        <v>0</v>
      </c>
      <c r="BT76" s="43">
        <f>IF(BT$13=MAX($G$13:$DB$13),'Option-specific inputs'!$G$105*BT$22,0)</f>
        <v>0</v>
      </c>
      <c r="BU76" s="43">
        <f>IF(BU$13=MAX($G$13:$DB$13),'Option-specific inputs'!$G$105*BU$22,0)</f>
        <v>0</v>
      </c>
      <c r="BV76" s="43">
        <f>IF(BV$13=MAX($G$13:$DB$13),'Option-specific inputs'!$G$105*BV$22,0)</f>
        <v>0</v>
      </c>
      <c r="BW76" s="43">
        <f>IF(BW$13=MAX($G$13:$DB$13),'Option-specific inputs'!$G$105*BW$22,0)</f>
        <v>0</v>
      </c>
      <c r="BX76" s="43">
        <f>IF(BX$13=MAX($G$13:$DB$13),'Option-specific inputs'!$G$105*BX$22,0)</f>
        <v>0</v>
      </c>
      <c r="BY76" s="43">
        <f>IF(BY$13=MAX($G$13:$DB$13),'Option-specific inputs'!$G$105*BY$22,0)</f>
        <v>0</v>
      </c>
      <c r="BZ76" s="43">
        <f>IF(BZ$13=MAX($G$13:$DB$13),'Option-specific inputs'!$G$105*BZ$22,0)</f>
        <v>0</v>
      </c>
      <c r="CA76" s="43">
        <f>IF(CA$13=MAX($G$13:$DB$13),'Option-specific inputs'!$G$105*CA$22,0)</f>
        <v>0</v>
      </c>
      <c r="CB76" s="43">
        <f>IF(CB$13=MAX($G$13:$DB$13),'Option-specific inputs'!$G$105*CB$22,0)</f>
        <v>0</v>
      </c>
      <c r="CC76" s="43">
        <f>IF(CC$13=MAX($G$13:$DB$13),'Option-specific inputs'!$G$105*CC$22,0)</f>
        <v>0</v>
      </c>
      <c r="CD76" s="43">
        <f>IF(CD$13=MAX($G$13:$DB$13),'Option-specific inputs'!$G$105*CD$22,0)</f>
        <v>0</v>
      </c>
      <c r="CE76" s="43">
        <f>IF(CE$13=MAX($G$13:$DB$13),'Option-specific inputs'!$G$105*CE$22,0)</f>
        <v>0</v>
      </c>
      <c r="CF76" s="43">
        <f>IF(CF$13=MAX($G$13:$DB$13),'Option-specific inputs'!$G$105*CF$22,0)</f>
        <v>0</v>
      </c>
      <c r="CG76" s="43">
        <f>IF(CG$13=MAX($G$13:$DB$13),'Option-specific inputs'!$G$105*CG$22,0)</f>
        <v>0</v>
      </c>
      <c r="CH76" s="43">
        <f>IF(CH$13=MAX($G$13:$DB$13),'Option-specific inputs'!$G$105*CH$22,0)</f>
        <v>0</v>
      </c>
      <c r="CI76" s="43">
        <f>IF(CI$13=MAX($G$13:$DB$13),'Option-specific inputs'!$G$105*CI$22,0)</f>
        <v>0</v>
      </c>
      <c r="CJ76" s="43">
        <f>IF(CJ$13=MAX($G$13:$DB$13),'Option-specific inputs'!$G$105*CJ$22,0)</f>
        <v>0</v>
      </c>
      <c r="CK76" s="43">
        <f>IF(CK$13=MAX($G$13:$DB$13),'Option-specific inputs'!$G$105*CK$22,0)</f>
        <v>0</v>
      </c>
      <c r="CL76" s="43">
        <f>IF(CL$13=MAX($G$13:$DB$13),'Option-specific inputs'!$G$105*CL$22,0)</f>
        <v>0</v>
      </c>
      <c r="CM76" s="43">
        <f>IF(CM$13=MAX($G$13:$DB$13),'Option-specific inputs'!$G$105*CM$22,0)</f>
        <v>0</v>
      </c>
      <c r="CN76" s="43">
        <f>IF(CN$13=MAX($G$13:$DB$13),'Option-specific inputs'!$G$105*CN$22,0)</f>
        <v>0</v>
      </c>
      <c r="CO76" s="43">
        <f>IF(CO$13=MAX($G$13:$DB$13),'Option-specific inputs'!$G$105*CO$22,0)</f>
        <v>0</v>
      </c>
      <c r="CP76" s="43">
        <f>IF(CP$13=MAX($G$13:$DB$13),'Option-specific inputs'!$G$105*CP$22,0)</f>
        <v>0</v>
      </c>
      <c r="CQ76" s="43">
        <f>IF(CQ$13=MAX($G$13:$DB$13),'Option-specific inputs'!$G$105*CQ$22,0)</f>
        <v>0</v>
      </c>
      <c r="CR76" s="43">
        <f>IF(CR$13=MAX($G$13:$DB$13),'Option-specific inputs'!$G$105*CR$22,0)</f>
        <v>0</v>
      </c>
      <c r="CS76" s="43">
        <f>IF(CS$13=MAX($G$13:$DB$13),'Option-specific inputs'!$G$105*CS$22,0)</f>
        <v>0</v>
      </c>
      <c r="CT76" s="43">
        <f>IF(CT$13=MAX($G$13:$DB$13),'Option-specific inputs'!$G$105*CT$22,0)</f>
        <v>0</v>
      </c>
      <c r="CU76" s="43">
        <f>IF(CU$13=MAX($G$13:$DB$13),'Option-specific inputs'!$G$105*CU$22,0)</f>
        <v>0</v>
      </c>
      <c r="CV76" s="43">
        <f>IF(CV$13=MAX($G$13:$DB$13),'Option-specific inputs'!$G$105*CV$22,0)</f>
        <v>0</v>
      </c>
      <c r="CW76" s="43">
        <f>IF(CW$13=MAX($G$13:$DB$13),'Option-specific inputs'!$G$105*CW$22,0)</f>
        <v>0</v>
      </c>
      <c r="CX76" s="43">
        <f>IF(CX$13=MAX($G$13:$DB$13),'Option-specific inputs'!$G$105*CX$22,0)</f>
        <v>0</v>
      </c>
      <c r="CY76" s="43">
        <f>IF(CY$13=MAX($G$13:$DB$13),'Option-specific inputs'!$G$105*CY$22,0)</f>
        <v>0</v>
      </c>
      <c r="CZ76" s="43">
        <f>IF(CZ$13=MAX($G$13:$DB$13),'Option-specific inputs'!$G$105*CZ$22,0)</f>
        <v>0</v>
      </c>
      <c r="DA76" s="43">
        <f>IF(DA$13=MAX($G$13:$DB$13),'Option-specific inputs'!$G$105*DA$22,0)</f>
        <v>0</v>
      </c>
      <c r="DB76" s="43">
        <f>IF(DB$13=MAX($G$13:$DB$13),'Option-specific inputs'!$G$105*DB$22,0)</f>
        <v>0</v>
      </c>
      <c r="DC76" s="25"/>
    </row>
    <row r="77" spans="1:107" s="61" customFormat="1" ht="12.6" customHeight="1">
      <c r="A77" s="25"/>
      <c r="B77" s="152"/>
      <c r="C77" s="153"/>
      <c r="D77" s="48"/>
      <c r="E77" s="37"/>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c r="CO77" s="32"/>
      <c r="CP77" s="32"/>
      <c r="CQ77" s="32"/>
      <c r="CR77" s="32"/>
      <c r="CS77" s="32"/>
      <c r="CT77" s="32"/>
      <c r="CU77" s="32"/>
      <c r="CV77" s="32"/>
      <c r="CW77" s="32"/>
      <c r="CX77" s="32"/>
      <c r="CY77" s="32"/>
      <c r="CZ77" s="32"/>
      <c r="DA77" s="32"/>
      <c r="DB77" s="32"/>
      <c r="DC77" s="25"/>
    </row>
    <row r="78" spans="1:107" s="61" customFormat="1" ht="22.5" customHeight="1">
      <c r="A78" s="25"/>
      <c r="B78" s="163"/>
      <c r="C78" s="178" t="s">
        <v>235</v>
      </c>
      <c r="D78" s="46"/>
      <c r="E78" s="37"/>
      <c r="F78" s="32"/>
      <c r="G78" s="44">
        <f>G76</f>
        <v>0</v>
      </c>
      <c r="H78" s="44">
        <f t="shared" ref="H78:BS78" si="21">H76</f>
        <v>0</v>
      </c>
      <c r="I78" s="44">
        <f t="shared" si="21"/>
        <v>0</v>
      </c>
      <c r="J78" s="44">
        <f t="shared" si="21"/>
        <v>0</v>
      </c>
      <c r="K78" s="44">
        <f t="shared" si="21"/>
        <v>0</v>
      </c>
      <c r="L78" s="44">
        <f t="shared" si="21"/>
        <v>0</v>
      </c>
      <c r="M78" s="44">
        <f t="shared" si="21"/>
        <v>0</v>
      </c>
      <c r="N78" s="44">
        <f t="shared" si="21"/>
        <v>0</v>
      </c>
      <c r="O78" s="44">
        <f t="shared" si="21"/>
        <v>0</v>
      </c>
      <c r="P78" s="44">
        <f t="shared" si="21"/>
        <v>0</v>
      </c>
      <c r="Q78" s="44">
        <f t="shared" si="21"/>
        <v>0</v>
      </c>
      <c r="R78" s="44">
        <f t="shared" si="21"/>
        <v>0</v>
      </c>
      <c r="S78" s="44">
        <f t="shared" si="21"/>
        <v>0</v>
      </c>
      <c r="T78" s="44">
        <f t="shared" si="21"/>
        <v>0</v>
      </c>
      <c r="U78" s="44">
        <f t="shared" si="21"/>
        <v>0</v>
      </c>
      <c r="V78" s="44">
        <f t="shared" si="21"/>
        <v>0</v>
      </c>
      <c r="W78" s="44">
        <f t="shared" si="21"/>
        <v>0</v>
      </c>
      <c r="X78" s="44">
        <f t="shared" si="21"/>
        <v>0</v>
      </c>
      <c r="Y78" s="44">
        <f t="shared" si="21"/>
        <v>0</v>
      </c>
      <c r="Z78" s="44">
        <f t="shared" si="21"/>
        <v>0</v>
      </c>
      <c r="AA78" s="44">
        <f t="shared" si="21"/>
        <v>0</v>
      </c>
      <c r="AB78" s="44">
        <f t="shared" si="21"/>
        <v>0</v>
      </c>
      <c r="AC78" s="44">
        <f t="shared" si="21"/>
        <v>0</v>
      </c>
      <c r="AD78" s="44">
        <f t="shared" si="21"/>
        <v>0</v>
      </c>
      <c r="AE78" s="44">
        <f t="shared" si="21"/>
        <v>0</v>
      </c>
      <c r="AF78" s="44">
        <f t="shared" si="21"/>
        <v>0</v>
      </c>
      <c r="AG78" s="44">
        <f t="shared" si="21"/>
        <v>0</v>
      </c>
      <c r="AH78" s="44">
        <f t="shared" si="21"/>
        <v>0</v>
      </c>
      <c r="AI78" s="44">
        <f t="shared" si="21"/>
        <v>0</v>
      </c>
      <c r="AJ78" s="44">
        <f t="shared" si="21"/>
        <v>0</v>
      </c>
      <c r="AK78" s="44">
        <f t="shared" si="21"/>
        <v>0</v>
      </c>
      <c r="AL78" s="44">
        <f t="shared" si="21"/>
        <v>0</v>
      </c>
      <c r="AM78" s="44">
        <f t="shared" si="21"/>
        <v>0</v>
      </c>
      <c r="AN78" s="44">
        <f t="shared" si="21"/>
        <v>0</v>
      </c>
      <c r="AO78" s="44">
        <f t="shared" si="21"/>
        <v>0</v>
      </c>
      <c r="AP78" s="44">
        <f t="shared" si="21"/>
        <v>0</v>
      </c>
      <c r="AQ78" s="44">
        <f t="shared" si="21"/>
        <v>0</v>
      </c>
      <c r="AR78" s="44">
        <f t="shared" si="21"/>
        <v>0</v>
      </c>
      <c r="AS78" s="44">
        <f t="shared" si="21"/>
        <v>0</v>
      </c>
      <c r="AT78" s="44">
        <f t="shared" si="21"/>
        <v>0</v>
      </c>
      <c r="AU78" s="44">
        <f t="shared" si="21"/>
        <v>0</v>
      </c>
      <c r="AV78" s="44">
        <f t="shared" si="21"/>
        <v>0</v>
      </c>
      <c r="AW78" s="44">
        <f t="shared" si="21"/>
        <v>0</v>
      </c>
      <c r="AX78" s="44">
        <f t="shared" si="21"/>
        <v>0</v>
      </c>
      <c r="AY78" s="44">
        <f t="shared" si="21"/>
        <v>0</v>
      </c>
      <c r="AZ78" s="44">
        <f t="shared" si="21"/>
        <v>0</v>
      </c>
      <c r="BA78" s="44">
        <f t="shared" si="21"/>
        <v>0</v>
      </c>
      <c r="BB78" s="44">
        <f t="shared" si="21"/>
        <v>0</v>
      </c>
      <c r="BC78" s="44">
        <f t="shared" si="21"/>
        <v>0</v>
      </c>
      <c r="BD78" s="44">
        <f t="shared" si="21"/>
        <v>0</v>
      </c>
      <c r="BE78" s="44">
        <f t="shared" si="21"/>
        <v>0</v>
      </c>
      <c r="BF78" s="44">
        <f t="shared" si="21"/>
        <v>0</v>
      </c>
      <c r="BG78" s="44">
        <f t="shared" si="21"/>
        <v>0</v>
      </c>
      <c r="BH78" s="44">
        <f t="shared" si="21"/>
        <v>0</v>
      </c>
      <c r="BI78" s="44">
        <f t="shared" si="21"/>
        <v>0</v>
      </c>
      <c r="BJ78" s="44">
        <f t="shared" si="21"/>
        <v>0</v>
      </c>
      <c r="BK78" s="44">
        <f t="shared" si="21"/>
        <v>0</v>
      </c>
      <c r="BL78" s="44">
        <f t="shared" si="21"/>
        <v>0</v>
      </c>
      <c r="BM78" s="44">
        <f t="shared" si="21"/>
        <v>0</v>
      </c>
      <c r="BN78" s="44">
        <f t="shared" si="21"/>
        <v>0</v>
      </c>
      <c r="BO78" s="44">
        <f t="shared" si="21"/>
        <v>0</v>
      </c>
      <c r="BP78" s="44">
        <f t="shared" si="21"/>
        <v>0</v>
      </c>
      <c r="BQ78" s="44">
        <f t="shared" si="21"/>
        <v>0</v>
      </c>
      <c r="BR78" s="44">
        <f t="shared" si="21"/>
        <v>0</v>
      </c>
      <c r="BS78" s="44">
        <f t="shared" si="21"/>
        <v>0</v>
      </c>
      <c r="BT78" s="44">
        <f t="shared" ref="BT78:DB78" si="22">BT76</f>
        <v>0</v>
      </c>
      <c r="BU78" s="44">
        <f t="shared" si="22"/>
        <v>0</v>
      </c>
      <c r="BV78" s="44">
        <f t="shared" si="22"/>
        <v>0</v>
      </c>
      <c r="BW78" s="44">
        <f t="shared" si="22"/>
        <v>0</v>
      </c>
      <c r="BX78" s="44">
        <f t="shared" si="22"/>
        <v>0</v>
      </c>
      <c r="BY78" s="44">
        <f t="shared" si="22"/>
        <v>0</v>
      </c>
      <c r="BZ78" s="44">
        <f t="shared" si="22"/>
        <v>0</v>
      </c>
      <c r="CA78" s="44">
        <f t="shared" si="22"/>
        <v>0</v>
      </c>
      <c r="CB78" s="44">
        <f t="shared" si="22"/>
        <v>0</v>
      </c>
      <c r="CC78" s="44">
        <f t="shared" si="22"/>
        <v>0</v>
      </c>
      <c r="CD78" s="44">
        <f t="shared" si="22"/>
        <v>0</v>
      </c>
      <c r="CE78" s="44">
        <f t="shared" si="22"/>
        <v>0</v>
      </c>
      <c r="CF78" s="44">
        <f t="shared" si="22"/>
        <v>0</v>
      </c>
      <c r="CG78" s="44">
        <f t="shared" si="22"/>
        <v>0</v>
      </c>
      <c r="CH78" s="44">
        <f t="shared" si="22"/>
        <v>0</v>
      </c>
      <c r="CI78" s="44">
        <f t="shared" si="22"/>
        <v>0</v>
      </c>
      <c r="CJ78" s="44">
        <f t="shared" si="22"/>
        <v>0</v>
      </c>
      <c r="CK78" s="44">
        <f t="shared" si="22"/>
        <v>0</v>
      </c>
      <c r="CL78" s="44">
        <f t="shared" si="22"/>
        <v>0</v>
      </c>
      <c r="CM78" s="44">
        <f t="shared" si="22"/>
        <v>0</v>
      </c>
      <c r="CN78" s="44">
        <f t="shared" si="22"/>
        <v>0</v>
      </c>
      <c r="CO78" s="44">
        <f t="shared" si="22"/>
        <v>0</v>
      </c>
      <c r="CP78" s="44">
        <f t="shared" si="22"/>
        <v>0</v>
      </c>
      <c r="CQ78" s="44">
        <f t="shared" si="22"/>
        <v>0</v>
      </c>
      <c r="CR78" s="44">
        <f t="shared" si="22"/>
        <v>0</v>
      </c>
      <c r="CS78" s="44">
        <f t="shared" si="22"/>
        <v>0</v>
      </c>
      <c r="CT78" s="44">
        <f t="shared" si="22"/>
        <v>0</v>
      </c>
      <c r="CU78" s="44">
        <f t="shared" si="22"/>
        <v>0</v>
      </c>
      <c r="CV78" s="44">
        <f t="shared" si="22"/>
        <v>0</v>
      </c>
      <c r="CW78" s="44">
        <f t="shared" si="22"/>
        <v>0</v>
      </c>
      <c r="CX78" s="44">
        <f t="shared" si="22"/>
        <v>0</v>
      </c>
      <c r="CY78" s="44">
        <f t="shared" si="22"/>
        <v>0</v>
      </c>
      <c r="CZ78" s="44">
        <f t="shared" si="22"/>
        <v>0</v>
      </c>
      <c r="DA78" s="44">
        <f t="shared" si="22"/>
        <v>0</v>
      </c>
      <c r="DB78" s="44">
        <f t="shared" si="22"/>
        <v>0</v>
      </c>
      <c r="DC78" s="25"/>
    </row>
    <row r="79" spans="1:107" s="61" customFormat="1" ht="22.5" customHeight="1">
      <c r="A79" s="25"/>
      <c r="B79" s="163"/>
      <c r="C79" s="178" t="s">
        <v>236</v>
      </c>
      <c r="D79" s="32"/>
      <c r="E79" s="37" t="s">
        <v>28</v>
      </c>
      <c r="F79" s="32"/>
      <c r="G79" s="45">
        <f>SUM(G78:DB78)</f>
        <v>0</v>
      </c>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2"/>
      <c r="CJ79" s="32"/>
      <c r="CK79" s="32"/>
      <c r="CL79" s="32"/>
      <c r="CM79" s="32"/>
      <c r="CN79" s="32"/>
      <c r="CO79" s="32"/>
      <c r="CP79" s="32"/>
      <c r="CQ79" s="32"/>
      <c r="CR79" s="32"/>
      <c r="CS79" s="32"/>
      <c r="CT79" s="32"/>
      <c r="CU79" s="32"/>
      <c r="CV79" s="32"/>
      <c r="CW79" s="32"/>
      <c r="CX79" s="32"/>
      <c r="CY79" s="32"/>
      <c r="CZ79" s="32"/>
      <c r="DA79" s="32"/>
      <c r="DB79" s="32"/>
      <c r="DC79" s="25"/>
    </row>
    <row r="80" spans="1:107" s="61" customFormat="1" ht="12.6" customHeight="1">
      <c r="A80" s="25"/>
      <c r="B80" s="163"/>
      <c r="C80" s="163"/>
      <c r="D80" s="32"/>
      <c r="E80" s="37"/>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2"/>
      <c r="CG80" s="32"/>
      <c r="CH80" s="32"/>
      <c r="CI80" s="32"/>
      <c r="CJ80" s="32"/>
      <c r="CK80" s="32"/>
      <c r="CL80" s="32"/>
      <c r="CM80" s="32"/>
      <c r="CN80" s="32"/>
      <c r="CO80" s="32"/>
      <c r="CP80" s="32"/>
      <c r="CQ80" s="32"/>
      <c r="CR80" s="32"/>
      <c r="CS80" s="32"/>
      <c r="CT80" s="32"/>
      <c r="CU80" s="32"/>
      <c r="CV80" s="32"/>
      <c r="CW80" s="32"/>
      <c r="CX80" s="32"/>
      <c r="CY80" s="32"/>
      <c r="CZ80" s="32"/>
      <c r="DA80" s="32"/>
      <c r="DB80" s="32"/>
      <c r="DC80" s="25"/>
    </row>
    <row r="81" spans="1:107" s="61" customFormat="1" ht="22.5" customHeight="1">
      <c r="A81" s="25"/>
      <c r="B81" s="163"/>
      <c r="C81" s="178" t="s">
        <v>237</v>
      </c>
      <c r="D81" s="32"/>
      <c r="E81" s="37"/>
      <c r="F81" s="42"/>
      <c r="G81" s="44">
        <f t="shared" ref="G81:AL81" si="23">G78*G$18</f>
        <v>0</v>
      </c>
      <c r="H81" s="44">
        <f t="shared" si="23"/>
        <v>0</v>
      </c>
      <c r="I81" s="44">
        <f t="shared" si="23"/>
        <v>0</v>
      </c>
      <c r="J81" s="44">
        <f t="shared" si="23"/>
        <v>0</v>
      </c>
      <c r="K81" s="44">
        <f t="shared" si="23"/>
        <v>0</v>
      </c>
      <c r="L81" s="44">
        <f t="shared" si="23"/>
        <v>0</v>
      </c>
      <c r="M81" s="44">
        <f t="shared" si="23"/>
        <v>0</v>
      </c>
      <c r="N81" s="44">
        <f t="shared" si="23"/>
        <v>0</v>
      </c>
      <c r="O81" s="44">
        <f t="shared" si="23"/>
        <v>0</v>
      </c>
      <c r="P81" s="44">
        <f t="shared" si="23"/>
        <v>0</v>
      </c>
      <c r="Q81" s="44">
        <f t="shared" si="23"/>
        <v>0</v>
      </c>
      <c r="R81" s="44">
        <f t="shared" si="23"/>
        <v>0</v>
      </c>
      <c r="S81" s="44">
        <f t="shared" si="23"/>
        <v>0</v>
      </c>
      <c r="T81" s="44">
        <f t="shared" si="23"/>
        <v>0</v>
      </c>
      <c r="U81" s="44">
        <f t="shared" si="23"/>
        <v>0</v>
      </c>
      <c r="V81" s="44">
        <f t="shared" si="23"/>
        <v>0</v>
      </c>
      <c r="W81" s="44">
        <f t="shared" si="23"/>
        <v>0</v>
      </c>
      <c r="X81" s="44">
        <f t="shared" si="23"/>
        <v>0</v>
      </c>
      <c r="Y81" s="44">
        <f t="shared" si="23"/>
        <v>0</v>
      </c>
      <c r="Z81" s="44">
        <f t="shared" si="23"/>
        <v>0</v>
      </c>
      <c r="AA81" s="44">
        <f t="shared" si="23"/>
        <v>0</v>
      </c>
      <c r="AB81" s="44">
        <f t="shared" si="23"/>
        <v>0</v>
      </c>
      <c r="AC81" s="44">
        <f t="shared" si="23"/>
        <v>0</v>
      </c>
      <c r="AD81" s="44">
        <f t="shared" si="23"/>
        <v>0</v>
      </c>
      <c r="AE81" s="44">
        <f t="shared" si="23"/>
        <v>0</v>
      </c>
      <c r="AF81" s="44">
        <f t="shared" si="23"/>
        <v>0</v>
      </c>
      <c r="AG81" s="44">
        <f t="shared" si="23"/>
        <v>0</v>
      </c>
      <c r="AH81" s="44">
        <f t="shared" si="23"/>
        <v>0</v>
      </c>
      <c r="AI81" s="44">
        <f t="shared" si="23"/>
        <v>0</v>
      </c>
      <c r="AJ81" s="44">
        <f t="shared" si="23"/>
        <v>0</v>
      </c>
      <c r="AK81" s="44">
        <f t="shared" si="23"/>
        <v>0</v>
      </c>
      <c r="AL81" s="44">
        <f t="shared" si="23"/>
        <v>0</v>
      </c>
      <c r="AM81" s="44">
        <f t="shared" ref="AM81:BR81" si="24">AM78*AM$18</f>
        <v>0</v>
      </c>
      <c r="AN81" s="44">
        <f t="shared" si="24"/>
        <v>0</v>
      </c>
      <c r="AO81" s="44">
        <f t="shared" si="24"/>
        <v>0</v>
      </c>
      <c r="AP81" s="44">
        <f t="shared" si="24"/>
        <v>0</v>
      </c>
      <c r="AQ81" s="44">
        <f t="shared" si="24"/>
        <v>0</v>
      </c>
      <c r="AR81" s="44">
        <f t="shared" si="24"/>
        <v>0</v>
      </c>
      <c r="AS81" s="44">
        <f t="shared" si="24"/>
        <v>0</v>
      </c>
      <c r="AT81" s="44">
        <f t="shared" si="24"/>
        <v>0</v>
      </c>
      <c r="AU81" s="44">
        <f t="shared" si="24"/>
        <v>0</v>
      </c>
      <c r="AV81" s="44">
        <f t="shared" si="24"/>
        <v>0</v>
      </c>
      <c r="AW81" s="44">
        <f t="shared" si="24"/>
        <v>0</v>
      </c>
      <c r="AX81" s="44">
        <f t="shared" si="24"/>
        <v>0</v>
      </c>
      <c r="AY81" s="44">
        <f t="shared" si="24"/>
        <v>0</v>
      </c>
      <c r="AZ81" s="44">
        <f t="shared" si="24"/>
        <v>0</v>
      </c>
      <c r="BA81" s="44">
        <f t="shared" si="24"/>
        <v>0</v>
      </c>
      <c r="BB81" s="44">
        <f t="shared" si="24"/>
        <v>0</v>
      </c>
      <c r="BC81" s="44">
        <f t="shared" si="24"/>
        <v>0</v>
      </c>
      <c r="BD81" s="44">
        <f t="shared" si="24"/>
        <v>0</v>
      </c>
      <c r="BE81" s="44">
        <f t="shared" si="24"/>
        <v>0</v>
      </c>
      <c r="BF81" s="44">
        <f t="shared" si="24"/>
        <v>0</v>
      </c>
      <c r="BG81" s="44">
        <f t="shared" si="24"/>
        <v>0</v>
      </c>
      <c r="BH81" s="44">
        <f t="shared" si="24"/>
        <v>0</v>
      </c>
      <c r="BI81" s="44">
        <f t="shared" si="24"/>
        <v>0</v>
      </c>
      <c r="BJ81" s="44">
        <f t="shared" si="24"/>
        <v>0</v>
      </c>
      <c r="BK81" s="44">
        <f t="shared" si="24"/>
        <v>0</v>
      </c>
      <c r="BL81" s="44">
        <f t="shared" si="24"/>
        <v>0</v>
      </c>
      <c r="BM81" s="44">
        <f t="shared" si="24"/>
        <v>0</v>
      </c>
      <c r="BN81" s="44">
        <f t="shared" si="24"/>
        <v>0</v>
      </c>
      <c r="BO81" s="44">
        <f t="shared" si="24"/>
        <v>0</v>
      </c>
      <c r="BP81" s="44">
        <f t="shared" si="24"/>
        <v>0</v>
      </c>
      <c r="BQ81" s="44">
        <f t="shared" si="24"/>
        <v>0</v>
      </c>
      <c r="BR81" s="44">
        <f t="shared" si="24"/>
        <v>0</v>
      </c>
      <c r="BS81" s="44">
        <f t="shared" ref="BS81:DB81" si="25">BS78*BS$18</f>
        <v>0</v>
      </c>
      <c r="BT81" s="44">
        <f t="shared" si="25"/>
        <v>0</v>
      </c>
      <c r="BU81" s="44">
        <f t="shared" si="25"/>
        <v>0</v>
      </c>
      <c r="BV81" s="44">
        <f t="shared" si="25"/>
        <v>0</v>
      </c>
      <c r="BW81" s="44">
        <f t="shared" si="25"/>
        <v>0</v>
      </c>
      <c r="BX81" s="44">
        <f t="shared" si="25"/>
        <v>0</v>
      </c>
      <c r="BY81" s="44">
        <f t="shared" si="25"/>
        <v>0</v>
      </c>
      <c r="BZ81" s="44">
        <f t="shared" si="25"/>
        <v>0</v>
      </c>
      <c r="CA81" s="44">
        <f t="shared" si="25"/>
        <v>0</v>
      </c>
      <c r="CB81" s="44">
        <f t="shared" si="25"/>
        <v>0</v>
      </c>
      <c r="CC81" s="44">
        <f t="shared" si="25"/>
        <v>0</v>
      </c>
      <c r="CD81" s="44">
        <f t="shared" si="25"/>
        <v>0</v>
      </c>
      <c r="CE81" s="44">
        <f t="shared" si="25"/>
        <v>0</v>
      </c>
      <c r="CF81" s="44">
        <f t="shared" si="25"/>
        <v>0</v>
      </c>
      <c r="CG81" s="44">
        <f t="shared" si="25"/>
        <v>0</v>
      </c>
      <c r="CH81" s="44">
        <f t="shared" si="25"/>
        <v>0</v>
      </c>
      <c r="CI81" s="44">
        <f t="shared" si="25"/>
        <v>0</v>
      </c>
      <c r="CJ81" s="44">
        <f t="shared" si="25"/>
        <v>0</v>
      </c>
      <c r="CK81" s="44">
        <f t="shared" si="25"/>
        <v>0</v>
      </c>
      <c r="CL81" s="44">
        <f t="shared" si="25"/>
        <v>0</v>
      </c>
      <c r="CM81" s="44">
        <f t="shared" si="25"/>
        <v>0</v>
      </c>
      <c r="CN81" s="44">
        <f t="shared" si="25"/>
        <v>0</v>
      </c>
      <c r="CO81" s="44">
        <f t="shared" si="25"/>
        <v>0</v>
      </c>
      <c r="CP81" s="44">
        <f t="shared" si="25"/>
        <v>0</v>
      </c>
      <c r="CQ81" s="44">
        <f t="shared" si="25"/>
        <v>0</v>
      </c>
      <c r="CR81" s="44">
        <f t="shared" si="25"/>
        <v>0</v>
      </c>
      <c r="CS81" s="44">
        <f t="shared" si="25"/>
        <v>0</v>
      </c>
      <c r="CT81" s="44">
        <f t="shared" si="25"/>
        <v>0</v>
      </c>
      <c r="CU81" s="44">
        <f t="shared" si="25"/>
        <v>0</v>
      </c>
      <c r="CV81" s="44">
        <f t="shared" si="25"/>
        <v>0</v>
      </c>
      <c r="CW81" s="44">
        <f t="shared" si="25"/>
        <v>0</v>
      </c>
      <c r="CX81" s="44">
        <f t="shared" si="25"/>
        <v>0</v>
      </c>
      <c r="CY81" s="44">
        <f t="shared" si="25"/>
        <v>0</v>
      </c>
      <c r="CZ81" s="44">
        <f t="shared" si="25"/>
        <v>0</v>
      </c>
      <c r="DA81" s="44">
        <f t="shared" si="25"/>
        <v>0</v>
      </c>
      <c r="DB81" s="44">
        <f t="shared" si="25"/>
        <v>0</v>
      </c>
      <c r="DC81" s="25"/>
    </row>
    <row r="82" spans="1:107" s="61" customFormat="1" ht="22.5" customHeight="1">
      <c r="A82" s="25"/>
      <c r="B82" s="163"/>
      <c r="C82" s="178" t="s">
        <v>238</v>
      </c>
      <c r="D82" s="32"/>
      <c r="E82" s="37"/>
      <c r="F82" s="32"/>
      <c r="G82" s="45">
        <f>SUM(G81:DB81)</f>
        <v>0</v>
      </c>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32"/>
      <c r="CF82" s="32"/>
      <c r="CG82" s="32"/>
      <c r="CH82" s="32"/>
      <c r="CI82" s="32"/>
      <c r="CJ82" s="32"/>
      <c r="CK82" s="32"/>
      <c r="CL82" s="32"/>
      <c r="CM82" s="32"/>
      <c r="CN82" s="32"/>
      <c r="CO82" s="32"/>
      <c r="CP82" s="32"/>
      <c r="CQ82" s="32"/>
      <c r="CR82" s="32"/>
      <c r="CS82" s="32"/>
      <c r="CT82" s="32"/>
      <c r="CU82" s="32"/>
      <c r="CV82" s="32"/>
      <c r="CW82" s="32"/>
      <c r="CX82" s="32"/>
      <c r="CY82" s="32"/>
      <c r="CZ82" s="32"/>
      <c r="DA82" s="32"/>
      <c r="DB82" s="32"/>
      <c r="DC82" s="25"/>
    </row>
    <row r="83" spans="1:107" s="61" customFormat="1" ht="12.6" customHeight="1">
      <c r="A83" s="25"/>
      <c r="B83" s="163"/>
      <c r="C83" s="163"/>
      <c r="D83" s="32"/>
      <c r="E83" s="37"/>
      <c r="F83" s="32"/>
      <c r="G83" s="49"/>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25"/>
    </row>
    <row r="84" spans="1:107" s="98" customFormat="1" ht="22.5" customHeight="1">
      <c r="A84" s="36"/>
      <c r="B84" s="152" t="s">
        <v>101</v>
      </c>
      <c r="C84" s="153" t="s">
        <v>284</v>
      </c>
      <c r="D84" s="35"/>
      <c r="E84" s="40"/>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c r="CY84" s="36"/>
      <c r="CZ84" s="36"/>
      <c r="DA84" s="36"/>
      <c r="DB84" s="36"/>
      <c r="DC84" s="36"/>
    </row>
    <row r="85" spans="1:107" s="61" customFormat="1" ht="12.6" customHeight="1">
      <c r="A85" s="25"/>
      <c r="B85" s="163"/>
      <c r="C85" s="163"/>
      <c r="D85" s="32"/>
      <c r="E85" s="37"/>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25"/>
    </row>
    <row r="86" spans="1:107" s="61" customFormat="1" ht="22.5" customHeight="1">
      <c r="A86" s="25"/>
      <c r="B86" s="152" t="s">
        <v>208</v>
      </c>
      <c r="C86" s="153" t="s">
        <v>139</v>
      </c>
      <c r="D86" s="32"/>
      <c r="E86" s="37"/>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25"/>
    </row>
    <row r="87" spans="1:107" s="61" customFormat="1" ht="22.5" customHeight="1">
      <c r="A87" s="25"/>
      <c r="B87" s="163"/>
      <c r="C87" s="170" t="s">
        <v>140</v>
      </c>
      <c r="D87" s="32"/>
      <c r="E87" s="37"/>
      <c r="F87" s="42"/>
      <c r="G87" s="43" cm="1">
        <f t="array" ref="G87">IFERROR(
IF(G$14 - $G$14 + 1 = _xlfn.NUMBERVALUE(TRIM(_xlfn.TEXTAFTER($C87, " ", -1))),
_xlfn.IFS(
'Option-specific inputs'!$G$19="Percentage cost method",('Option-specific inputs'!$G29*'Option-specific inputs'!$G$109*G$26),
'Option-specific inputs'!$G$19="Total cost method",(('Option-specific inputs'!$G52/SUM('Option-specific inputs'!$G$52:$G$61))*'Option-specific inputs'!$G$109*G$26)),0),0)</f>
        <v>0</v>
      </c>
      <c r="H87" s="43" cm="1">
        <f t="array" ref="H87">IFERROR(
IF(H$14 - $G$14 + 1 = _xlfn.NUMBERVALUE(TRIM(_xlfn.TEXTAFTER($C87, " ", -1))),
_xlfn.IFS(
'Option-specific inputs'!$G$19="Percentage cost method",('Option-specific inputs'!$G29*'Option-specific inputs'!$G$109*H$26),
'Option-specific inputs'!$G$19="Total cost method",(('Option-specific inputs'!$G52/SUM('Option-specific inputs'!$G$52:$G$61))*'Option-specific inputs'!$G$109*H$26)),0),0)</f>
        <v>0</v>
      </c>
      <c r="I87" s="43" cm="1">
        <f t="array" ref="I87">IFERROR(
IF(I$14 - $G$14 + 1 = _xlfn.NUMBERVALUE(TRIM(_xlfn.TEXTAFTER($C87, " ", -1))),
_xlfn.IFS(
'Option-specific inputs'!$G$19="Percentage cost method",('Option-specific inputs'!$G29*'Option-specific inputs'!$G$109*I$26),
'Option-specific inputs'!$G$19="Total cost method",(('Option-specific inputs'!$G52/SUM('Option-specific inputs'!$G$52:$G$61))*'Option-specific inputs'!$G$109*I$26)),0),0)</f>
        <v>0</v>
      </c>
      <c r="J87" s="43" cm="1">
        <f t="array" ref="J87">IFERROR(
IF(J$14 - $G$14 + 1 = _xlfn.NUMBERVALUE(TRIM(_xlfn.TEXTAFTER($C87, " ", -1))),
_xlfn.IFS(
'Option-specific inputs'!$G$19="Percentage cost method",('Option-specific inputs'!$G29*'Option-specific inputs'!$G$109*J$26),
'Option-specific inputs'!$G$19="Total cost method",(('Option-specific inputs'!$G52/SUM('Option-specific inputs'!$G$52:$G$61))*'Option-specific inputs'!$G$109*J$26)),0),0)</f>
        <v>0</v>
      </c>
      <c r="K87" s="43" cm="1">
        <f t="array" ref="K87">IFERROR(
IF(K$14 - $G$14 + 1 = _xlfn.NUMBERVALUE(TRIM(_xlfn.TEXTAFTER($C87, " ", -1))),
_xlfn.IFS(
'Option-specific inputs'!$G$19="Percentage cost method",('Option-specific inputs'!$G29*'Option-specific inputs'!$G$109*K$26),
'Option-specific inputs'!$G$19="Total cost method",(('Option-specific inputs'!$G52/SUM('Option-specific inputs'!$G$52:$G$61))*'Option-specific inputs'!$G$109*K$26)),0),0)</f>
        <v>0</v>
      </c>
      <c r="L87" s="43" cm="1">
        <f t="array" ref="L87">IFERROR(
IF(L$14 - $G$14 + 1 = _xlfn.NUMBERVALUE(TRIM(_xlfn.TEXTAFTER($C87, " ", -1))),
_xlfn.IFS(
'Option-specific inputs'!$G$19="Percentage cost method",('Option-specific inputs'!$G29*'Option-specific inputs'!$G$109*L$26),
'Option-specific inputs'!$G$19="Total cost method",(('Option-specific inputs'!$G52/SUM('Option-specific inputs'!$G$52:$G$61))*'Option-specific inputs'!$G$109*L$26)),0),0)</f>
        <v>0</v>
      </c>
      <c r="M87" s="43" cm="1">
        <f t="array" ref="M87">IFERROR(
IF(M$14 - $G$14 + 1 = _xlfn.NUMBERVALUE(TRIM(_xlfn.TEXTAFTER($C87, " ", -1))),
_xlfn.IFS(
'Option-specific inputs'!$G$19="Percentage cost method",('Option-specific inputs'!$G29*'Option-specific inputs'!$G$109*M$26),
'Option-specific inputs'!$G$19="Total cost method",(('Option-specific inputs'!$G52/SUM('Option-specific inputs'!$G$52:$G$61))*'Option-specific inputs'!$G$109*M$26)),0),0)</f>
        <v>0</v>
      </c>
      <c r="N87" s="43" cm="1">
        <f t="array" ref="N87">IFERROR(
IF(N$14 - $G$14 + 1 = _xlfn.NUMBERVALUE(TRIM(_xlfn.TEXTAFTER($C87, " ", -1))),
_xlfn.IFS(
'Option-specific inputs'!$G$19="Percentage cost method",('Option-specific inputs'!$G29*'Option-specific inputs'!$G$109*N$26),
'Option-specific inputs'!$G$19="Total cost method",(('Option-specific inputs'!$G52/SUM('Option-specific inputs'!$G$52:$G$61))*'Option-specific inputs'!$G$109*N$26)),0),0)</f>
        <v>0</v>
      </c>
      <c r="O87" s="43" cm="1">
        <f t="array" ref="O87">IFERROR(
IF(O$14 - $G$14 + 1 = _xlfn.NUMBERVALUE(TRIM(_xlfn.TEXTAFTER($C87, " ", -1))),
_xlfn.IFS(
'Option-specific inputs'!$G$19="Percentage cost method",('Option-specific inputs'!$G29*'Option-specific inputs'!$G$109*O$26),
'Option-specific inputs'!$G$19="Total cost method",(('Option-specific inputs'!$G52/SUM('Option-specific inputs'!$G$52:$G$61))*'Option-specific inputs'!$G$109*O$26)),0),0)</f>
        <v>0</v>
      </c>
      <c r="P87" s="43" cm="1">
        <f t="array" ref="P87">IFERROR(
IF(P$14 - $G$14 + 1 = _xlfn.NUMBERVALUE(TRIM(_xlfn.TEXTAFTER($C87, " ", -1))),
_xlfn.IFS(
'Option-specific inputs'!$G$19="Percentage cost method",('Option-specific inputs'!$G29*'Option-specific inputs'!$G$109*P$26),
'Option-specific inputs'!$G$19="Total cost method",(('Option-specific inputs'!$G52/SUM('Option-specific inputs'!$G$52:$G$61))*'Option-specific inputs'!$G$109*P$26)),0),0)</f>
        <v>0</v>
      </c>
      <c r="Q87" s="43" cm="1">
        <f t="array" ref="Q87">IFERROR(
IF(Q$14 - $G$14 + 1 = _xlfn.NUMBERVALUE(TRIM(_xlfn.TEXTAFTER($C87, " ", -1))),
_xlfn.IFS(
'Option-specific inputs'!$G$19="Percentage cost method",('Option-specific inputs'!$G29*'Option-specific inputs'!$G$109*Q$26),
'Option-specific inputs'!$G$19="Total cost method",(('Option-specific inputs'!$G52/SUM('Option-specific inputs'!$G$52:$G$61))*'Option-specific inputs'!$G$109*Q$26)),0),0)</f>
        <v>0</v>
      </c>
      <c r="R87" s="43" cm="1">
        <f t="array" ref="R87">IFERROR(
IF(R$14 - $G$14 + 1 = _xlfn.NUMBERVALUE(TRIM(_xlfn.TEXTAFTER($C87, " ", -1))),
_xlfn.IFS(
'Option-specific inputs'!$G$19="Percentage cost method",('Option-specific inputs'!$G29*'Option-specific inputs'!$G$109*R$26),
'Option-specific inputs'!$G$19="Total cost method",(('Option-specific inputs'!$G52/SUM('Option-specific inputs'!$G$52:$G$61))*'Option-specific inputs'!$G$109*R$26)),0),0)</f>
        <v>0</v>
      </c>
      <c r="S87" s="43" cm="1">
        <f t="array" ref="S87">IFERROR(
IF(S$14 - $G$14 + 1 = _xlfn.NUMBERVALUE(TRIM(_xlfn.TEXTAFTER($C87, " ", -1))),
_xlfn.IFS(
'Option-specific inputs'!$G$19="Percentage cost method",('Option-specific inputs'!$G29*'Option-specific inputs'!$G$109*S$26),
'Option-specific inputs'!$G$19="Total cost method",(('Option-specific inputs'!$G52/SUM('Option-specific inputs'!$G$52:$G$61))*'Option-specific inputs'!$G$109*S$26)),0),0)</f>
        <v>0</v>
      </c>
      <c r="T87" s="43" cm="1">
        <f t="array" ref="T87">IFERROR(
IF(T$14 - $G$14 + 1 = _xlfn.NUMBERVALUE(TRIM(_xlfn.TEXTAFTER($C87, " ", -1))),
_xlfn.IFS(
'Option-specific inputs'!$G$19="Percentage cost method",('Option-specific inputs'!$G29*'Option-specific inputs'!$G$109*T$26),
'Option-specific inputs'!$G$19="Total cost method",(('Option-specific inputs'!$G52/SUM('Option-specific inputs'!$G$52:$G$61))*'Option-specific inputs'!$G$109*T$26)),0),0)</f>
        <v>0</v>
      </c>
      <c r="U87" s="43" cm="1">
        <f t="array" ref="U87">IFERROR(
IF(U$14 - $G$14 + 1 = _xlfn.NUMBERVALUE(TRIM(_xlfn.TEXTAFTER($C87, " ", -1))),
_xlfn.IFS(
'Option-specific inputs'!$G$19="Percentage cost method",('Option-specific inputs'!$G29*'Option-specific inputs'!$G$109*U$26),
'Option-specific inputs'!$G$19="Total cost method",(('Option-specific inputs'!$G52/SUM('Option-specific inputs'!$G$52:$G$61))*'Option-specific inputs'!$G$109*U$26)),0),0)</f>
        <v>0</v>
      </c>
      <c r="V87" s="43" cm="1">
        <f t="array" ref="V87">IFERROR(
IF(V$14 - $G$14 + 1 = _xlfn.NUMBERVALUE(TRIM(_xlfn.TEXTAFTER($C87, " ", -1))),
_xlfn.IFS(
'Option-specific inputs'!$G$19="Percentage cost method",('Option-specific inputs'!$G29*'Option-specific inputs'!$G$109*V$26),
'Option-specific inputs'!$G$19="Total cost method",(('Option-specific inputs'!$G52/SUM('Option-specific inputs'!$G$52:$G$61))*'Option-specific inputs'!$G$109*V$26)),0),0)</f>
        <v>0</v>
      </c>
      <c r="W87" s="43" cm="1">
        <f t="array" ref="W87">IFERROR(
IF(W$14 - $G$14 + 1 = _xlfn.NUMBERVALUE(TRIM(_xlfn.TEXTAFTER($C87, " ", -1))),
_xlfn.IFS(
'Option-specific inputs'!$G$19="Percentage cost method",('Option-specific inputs'!$G29*'Option-specific inputs'!$G$109*W$26),
'Option-specific inputs'!$G$19="Total cost method",(('Option-specific inputs'!$G52/SUM('Option-specific inputs'!$G$52:$G$61))*'Option-specific inputs'!$G$109*W$26)),0),0)</f>
        <v>0</v>
      </c>
      <c r="X87" s="43" cm="1">
        <f t="array" ref="X87">IFERROR(
IF(X$14 - $G$14 + 1 = _xlfn.NUMBERVALUE(TRIM(_xlfn.TEXTAFTER($C87, " ", -1))),
_xlfn.IFS(
'Option-specific inputs'!$G$19="Percentage cost method",('Option-specific inputs'!$G29*'Option-specific inputs'!$G$109*X$26),
'Option-specific inputs'!$G$19="Total cost method",(('Option-specific inputs'!$G52/SUM('Option-specific inputs'!$G$52:$G$61))*'Option-specific inputs'!$G$109*X$26)),0),0)</f>
        <v>0</v>
      </c>
      <c r="Y87" s="43" cm="1">
        <f t="array" ref="Y87">IFERROR(
IF(Y$14 - $G$14 + 1 = _xlfn.NUMBERVALUE(TRIM(_xlfn.TEXTAFTER($C87, " ", -1))),
_xlfn.IFS(
'Option-specific inputs'!$G$19="Percentage cost method",('Option-specific inputs'!$G29*'Option-specific inputs'!$G$109*Y$26),
'Option-specific inputs'!$G$19="Total cost method",(('Option-specific inputs'!$G52/SUM('Option-specific inputs'!$G$52:$G$61))*'Option-specific inputs'!$G$109*Y$26)),0),0)</f>
        <v>0</v>
      </c>
      <c r="Z87" s="43" cm="1">
        <f t="array" ref="Z87">IFERROR(
IF(Z$14 - $G$14 + 1 = _xlfn.NUMBERVALUE(TRIM(_xlfn.TEXTAFTER($C87, " ", -1))),
_xlfn.IFS(
'Option-specific inputs'!$G$19="Percentage cost method",('Option-specific inputs'!$G29*'Option-specific inputs'!$G$109*Z$26),
'Option-specific inputs'!$G$19="Total cost method",(('Option-specific inputs'!$G52/SUM('Option-specific inputs'!$G$52:$G$61))*'Option-specific inputs'!$G$109*Z$26)),0),0)</f>
        <v>0</v>
      </c>
      <c r="AA87" s="43" cm="1">
        <f t="array" ref="AA87">IFERROR(
IF(AA$14 - $G$14 + 1 = _xlfn.NUMBERVALUE(TRIM(_xlfn.TEXTAFTER($C87, " ", -1))),
_xlfn.IFS(
'Option-specific inputs'!$G$19="Percentage cost method",('Option-specific inputs'!$G29*'Option-specific inputs'!$G$109*AA$26),
'Option-specific inputs'!$G$19="Total cost method",(('Option-specific inputs'!$G52/SUM('Option-specific inputs'!$G$52:$G$61))*'Option-specific inputs'!$G$109*AA$26)),0),0)</f>
        <v>0</v>
      </c>
      <c r="AB87" s="43" cm="1">
        <f t="array" ref="AB87">IFERROR(
IF(AB$14 - $G$14 + 1 = _xlfn.NUMBERVALUE(TRIM(_xlfn.TEXTAFTER($C87, " ", -1))),
_xlfn.IFS(
'Option-specific inputs'!$G$19="Percentage cost method",('Option-specific inputs'!$G29*'Option-specific inputs'!$G$109*AB$26),
'Option-specific inputs'!$G$19="Total cost method",(('Option-specific inputs'!$G52/SUM('Option-specific inputs'!$G$52:$G$61))*'Option-specific inputs'!$G$109*AB$26)),0),0)</f>
        <v>0</v>
      </c>
      <c r="AC87" s="43" cm="1">
        <f t="array" ref="AC87">IFERROR(
IF(AC$14 - $G$14 + 1 = _xlfn.NUMBERVALUE(TRIM(_xlfn.TEXTAFTER($C87, " ", -1))),
_xlfn.IFS(
'Option-specific inputs'!$G$19="Percentage cost method",('Option-specific inputs'!$G29*'Option-specific inputs'!$G$109*AC$26),
'Option-specific inputs'!$G$19="Total cost method",(('Option-specific inputs'!$G52/SUM('Option-specific inputs'!$G$52:$G$61))*'Option-specific inputs'!$G$109*AC$26)),0),0)</f>
        <v>0</v>
      </c>
      <c r="AD87" s="43" cm="1">
        <f t="array" ref="AD87">IFERROR(
IF(AD$14 - $G$14 + 1 = _xlfn.NUMBERVALUE(TRIM(_xlfn.TEXTAFTER($C87, " ", -1))),
_xlfn.IFS(
'Option-specific inputs'!$G$19="Percentage cost method",('Option-specific inputs'!$G29*'Option-specific inputs'!$G$109*AD$26),
'Option-specific inputs'!$G$19="Total cost method",(('Option-specific inputs'!$G52/SUM('Option-specific inputs'!$G$52:$G$61))*'Option-specific inputs'!$G$109*AD$26)),0),0)</f>
        <v>0</v>
      </c>
      <c r="AE87" s="43" cm="1">
        <f t="array" ref="AE87">IFERROR(
IF(AE$14 - $G$14 + 1 = _xlfn.NUMBERVALUE(TRIM(_xlfn.TEXTAFTER($C87, " ", -1))),
_xlfn.IFS(
'Option-specific inputs'!$G$19="Percentage cost method",('Option-specific inputs'!$G29*'Option-specific inputs'!$G$109*AE$26),
'Option-specific inputs'!$G$19="Total cost method",(('Option-specific inputs'!$G52/SUM('Option-specific inputs'!$G$52:$G$61))*'Option-specific inputs'!$G$109*AE$26)),0),0)</f>
        <v>0</v>
      </c>
      <c r="AF87" s="43" cm="1">
        <f t="array" ref="AF87">IFERROR(
IF(AF$14 - $G$14 + 1 = _xlfn.NUMBERVALUE(TRIM(_xlfn.TEXTAFTER($C87, " ", -1))),
_xlfn.IFS(
'Option-specific inputs'!$G$19="Percentage cost method",('Option-specific inputs'!$G29*'Option-specific inputs'!$G$109*AF$26),
'Option-specific inputs'!$G$19="Total cost method",(('Option-specific inputs'!$G52/SUM('Option-specific inputs'!$G$52:$G$61))*'Option-specific inputs'!$G$109*AF$26)),0),0)</f>
        <v>0</v>
      </c>
      <c r="AG87" s="43" cm="1">
        <f t="array" ref="AG87">IFERROR(
IF(AG$14 - $G$14 + 1 = _xlfn.NUMBERVALUE(TRIM(_xlfn.TEXTAFTER($C87, " ", -1))),
_xlfn.IFS(
'Option-specific inputs'!$G$19="Percentage cost method",('Option-specific inputs'!$G29*'Option-specific inputs'!$G$109*AG$26),
'Option-specific inputs'!$G$19="Total cost method",(('Option-specific inputs'!$G52/SUM('Option-specific inputs'!$G$52:$G$61))*'Option-specific inputs'!$G$109*AG$26)),0),0)</f>
        <v>0</v>
      </c>
      <c r="AH87" s="43" cm="1">
        <f t="array" ref="AH87">IFERROR(
IF(AH$14 - $G$14 + 1 = _xlfn.NUMBERVALUE(TRIM(_xlfn.TEXTAFTER($C87, " ", -1))),
_xlfn.IFS(
'Option-specific inputs'!$G$19="Percentage cost method",('Option-specific inputs'!$G29*'Option-specific inputs'!$G$109*AH$26),
'Option-specific inputs'!$G$19="Total cost method",(('Option-specific inputs'!$G52/SUM('Option-specific inputs'!$G$52:$G$61))*'Option-specific inputs'!$G$109*AH$26)),0),0)</f>
        <v>0</v>
      </c>
      <c r="AI87" s="43" cm="1">
        <f t="array" ref="AI87">IFERROR(
IF(AI$14 - $G$14 + 1 = _xlfn.NUMBERVALUE(TRIM(_xlfn.TEXTAFTER($C87, " ", -1))),
_xlfn.IFS(
'Option-specific inputs'!$G$19="Percentage cost method",('Option-specific inputs'!$G29*'Option-specific inputs'!$G$109*AI$26),
'Option-specific inputs'!$G$19="Total cost method",(('Option-specific inputs'!$G52/SUM('Option-specific inputs'!$G$52:$G$61))*'Option-specific inputs'!$G$109*AI$26)),0),0)</f>
        <v>0</v>
      </c>
      <c r="AJ87" s="43" cm="1">
        <f t="array" ref="AJ87">IFERROR(
IF(AJ$14 - $G$14 + 1 = _xlfn.NUMBERVALUE(TRIM(_xlfn.TEXTAFTER($C87, " ", -1))),
_xlfn.IFS(
'Option-specific inputs'!$G$19="Percentage cost method",('Option-specific inputs'!$G29*'Option-specific inputs'!$G$109*AJ$26),
'Option-specific inputs'!$G$19="Total cost method",(('Option-specific inputs'!$G52/SUM('Option-specific inputs'!$G$52:$G$61))*'Option-specific inputs'!$G$109*AJ$26)),0),0)</f>
        <v>0</v>
      </c>
      <c r="AK87" s="43" cm="1">
        <f t="array" ref="AK87">IFERROR(
IF(AK$14 - $G$14 + 1 = _xlfn.NUMBERVALUE(TRIM(_xlfn.TEXTAFTER($C87, " ", -1))),
_xlfn.IFS(
'Option-specific inputs'!$G$19="Percentage cost method",('Option-specific inputs'!$G29*'Option-specific inputs'!$G$109*AK$26),
'Option-specific inputs'!$G$19="Total cost method",(('Option-specific inputs'!$G52/SUM('Option-specific inputs'!$G$52:$G$61))*'Option-specific inputs'!$G$109*AK$26)),0),0)</f>
        <v>0</v>
      </c>
      <c r="AL87" s="43" cm="1">
        <f t="array" ref="AL87">IFERROR(
IF(AL$14 - $G$14 + 1 = _xlfn.NUMBERVALUE(TRIM(_xlfn.TEXTAFTER($C87, " ", -1))),
_xlfn.IFS(
'Option-specific inputs'!$G$19="Percentage cost method",('Option-specific inputs'!$G29*'Option-specific inputs'!$G$109*AL$26),
'Option-specific inputs'!$G$19="Total cost method",(('Option-specific inputs'!$G52/SUM('Option-specific inputs'!$G$52:$G$61))*'Option-specific inputs'!$G$109*AL$26)),0),0)</f>
        <v>0</v>
      </c>
      <c r="AM87" s="43" cm="1">
        <f t="array" ref="AM87">IFERROR(
IF(AM$14 - $G$14 + 1 = _xlfn.NUMBERVALUE(TRIM(_xlfn.TEXTAFTER($C87, " ", -1))),
_xlfn.IFS(
'Option-specific inputs'!$G$19="Percentage cost method",('Option-specific inputs'!$G29*'Option-specific inputs'!$G$109*AM$26),
'Option-specific inputs'!$G$19="Total cost method",(('Option-specific inputs'!$G52/SUM('Option-specific inputs'!$G$52:$G$61))*'Option-specific inputs'!$G$109*AM$26)),0),0)</f>
        <v>0</v>
      </c>
      <c r="AN87" s="43" cm="1">
        <f t="array" ref="AN87">IFERROR(
IF(AN$14 - $G$14 + 1 = _xlfn.NUMBERVALUE(TRIM(_xlfn.TEXTAFTER($C87, " ", -1))),
_xlfn.IFS(
'Option-specific inputs'!$G$19="Percentage cost method",('Option-specific inputs'!$G29*'Option-specific inputs'!$G$109*AN$26),
'Option-specific inputs'!$G$19="Total cost method",(('Option-specific inputs'!$G52/SUM('Option-specific inputs'!$G$52:$G$61))*'Option-specific inputs'!$G$109*AN$26)),0),0)</f>
        <v>0</v>
      </c>
      <c r="AO87" s="43" cm="1">
        <f t="array" ref="AO87">IFERROR(
IF(AO$14 - $G$14 + 1 = _xlfn.NUMBERVALUE(TRIM(_xlfn.TEXTAFTER($C87, " ", -1))),
_xlfn.IFS(
'Option-specific inputs'!$G$19="Percentage cost method",('Option-specific inputs'!$G29*'Option-specific inputs'!$G$109*AO$26),
'Option-specific inputs'!$G$19="Total cost method",(('Option-specific inputs'!$G52/SUM('Option-specific inputs'!$G$52:$G$61))*'Option-specific inputs'!$G$109*AO$26)),0),0)</f>
        <v>0</v>
      </c>
      <c r="AP87" s="43" cm="1">
        <f t="array" ref="AP87">IFERROR(
IF(AP$14 - $G$14 + 1 = _xlfn.NUMBERVALUE(TRIM(_xlfn.TEXTAFTER($C87, " ", -1))),
_xlfn.IFS(
'Option-specific inputs'!$G$19="Percentage cost method",('Option-specific inputs'!$G29*'Option-specific inputs'!$G$109*AP$26),
'Option-specific inputs'!$G$19="Total cost method",(('Option-specific inputs'!$G52/SUM('Option-specific inputs'!$G$52:$G$61))*'Option-specific inputs'!$G$109*AP$26)),0),0)</f>
        <v>0</v>
      </c>
      <c r="AQ87" s="43" cm="1">
        <f t="array" ref="AQ87">IFERROR(
IF(AQ$14 - $G$14 + 1 = _xlfn.NUMBERVALUE(TRIM(_xlfn.TEXTAFTER($C87, " ", -1))),
_xlfn.IFS(
'Option-specific inputs'!$G$19="Percentage cost method",('Option-specific inputs'!$G29*'Option-specific inputs'!$G$109*AQ$26),
'Option-specific inputs'!$G$19="Total cost method",(('Option-specific inputs'!$G52/SUM('Option-specific inputs'!$G$52:$G$61))*'Option-specific inputs'!$G$109*AQ$26)),0),0)</f>
        <v>0</v>
      </c>
      <c r="AR87" s="43" cm="1">
        <f t="array" ref="AR87">IFERROR(
IF(AR$14 - $G$14 + 1 = _xlfn.NUMBERVALUE(TRIM(_xlfn.TEXTAFTER($C87, " ", -1))),
_xlfn.IFS(
'Option-specific inputs'!$G$19="Percentage cost method",('Option-specific inputs'!$G29*'Option-specific inputs'!$G$109*AR$26),
'Option-specific inputs'!$G$19="Total cost method",(('Option-specific inputs'!$G52/SUM('Option-specific inputs'!$G$52:$G$61))*'Option-specific inputs'!$G$109*AR$26)),0),0)</f>
        <v>0</v>
      </c>
      <c r="AS87" s="43" cm="1">
        <f t="array" ref="AS87">IFERROR(
IF(AS$14 - $G$14 + 1 = _xlfn.NUMBERVALUE(TRIM(_xlfn.TEXTAFTER($C87, " ", -1))),
_xlfn.IFS(
'Option-specific inputs'!$G$19="Percentage cost method",('Option-specific inputs'!$G29*'Option-specific inputs'!$G$109*AS$26),
'Option-specific inputs'!$G$19="Total cost method",(('Option-specific inputs'!$G52/SUM('Option-specific inputs'!$G$52:$G$61))*'Option-specific inputs'!$G$109*AS$26)),0),0)</f>
        <v>0</v>
      </c>
      <c r="AT87" s="43" cm="1">
        <f t="array" ref="AT87">IFERROR(
IF(AT$14 - $G$14 + 1 = _xlfn.NUMBERVALUE(TRIM(_xlfn.TEXTAFTER($C87, " ", -1))),
_xlfn.IFS(
'Option-specific inputs'!$G$19="Percentage cost method",('Option-specific inputs'!$G29*'Option-specific inputs'!$G$109*AT$26),
'Option-specific inputs'!$G$19="Total cost method",(('Option-specific inputs'!$G52/SUM('Option-specific inputs'!$G$52:$G$61))*'Option-specific inputs'!$G$109*AT$26)),0),0)</f>
        <v>0</v>
      </c>
      <c r="AU87" s="43" cm="1">
        <f t="array" ref="AU87">IFERROR(
IF(AU$14 - $G$14 + 1 = _xlfn.NUMBERVALUE(TRIM(_xlfn.TEXTAFTER($C87, " ", -1))),
_xlfn.IFS(
'Option-specific inputs'!$G$19="Percentage cost method",('Option-specific inputs'!$G29*'Option-specific inputs'!$G$109*AU$26),
'Option-specific inputs'!$G$19="Total cost method",(('Option-specific inputs'!$G52/SUM('Option-specific inputs'!$G$52:$G$61))*'Option-specific inputs'!$G$109*AU$26)),0),0)</f>
        <v>0</v>
      </c>
      <c r="AV87" s="43" cm="1">
        <f t="array" ref="AV87">IFERROR(
IF(AV$14 - $G$14 + 1 = _xlfn.NUMBERVALUE(TRIM(_xlfn.TEXTAFTER($C87, " ", -1))),
_xlfn.IFS(
'Option-specific inputs'!$G$19="Percentage cost method",('Option-specific inputs'!$G29*'Option-specific inputs'!$G$109*AV$26),
'Option-specific inputs'!$G$19="Total cost method",(('Option-specific inputs'!$G52/SUM('Option-specific inputs'!$G$52:$G$61))*'Option-specific inputs'!$G$109*AV$26)),0),0)</f>
        <v>0</v>
      </c>
      <c r="AW87" s="43" cm="1">
        <f t="array" ref="AW87">IFERROR(
IF(AW$14 - $G$14 + 1 = _xlfn.NUMBERVALUE(TRIM(_xlfn.TEXTAFTER($C87, " ", -1))),
_xlfn.IFS(
'Option-specific inputs'!$G$19="Percentage cost method",('Option-specific inputs'!$G29*'Option-specific inputs'!$G$109*AW$26),
'Option-specific inputs'!$G$19="Total cost method",(('Option-specific inputs'!$G52/SUM('Option-specific inputs'!$G$52:$G$61))*'Option-specific inputs'!$G$109*AW$26)),0),0)</f>
        <v>0</v>
      </c>
      <c r="AX87" s="43" cm="1">
        <f t="array" ref="AX87">IFERROR(
IF(AX$14 - $G$14 + 1 = _xlfn.NUMBERVALUE(TRIM(_xlfn.TEXTAFTER($C87, " ", -1))),
_xlfn.IFS(
'Option-specific inputs'!$G$19="Percentage cost method",('Option-specific inputs'!$G29*'Option-specific inputs'!$G$109*AX$26),
'Option-specific inputs'!$G$19="Total cost method",(('Option-specific inputs'!$G52/SUM('Option-specific inputs'!$G$52:$G$61))*'Option-specific inputs'!$G$109*AX$26)),0),0)</f>
        <v>0</v>
      </c>
      <c r="AY87" s="43" cm="1">
        <f t="array" ref="AY87">IFERROR(
IF(AY$14 - $G$14 + 1 = _xlfn.NUMBERVALUE(TRIM(_xlfn.TEXTAFTER($C87, " ", -1))),
_xlfn.IFS(
'Option-specific inputs'!$G$19="Percentage cost method",('Option-specific inputs'!$G29*'Option-specific inputs'!$G$109*AY$26),
'Option-specific inputs'!$G$19="Total cost method",(('Option-specific inputs'!$G52/SUM('Option-specific inputs'!$G$52:$G$61))*'Option-specific inputs'!$G$109*AY$26)),0),0)</f>
        <v>0</v>
      </c>
      <c r="AZ87" s="43" cm="1">
        <f t="array" ref="AZ87">IFERROR(
IF(AZ$14 - $G$14 + 1 = _xlfn.NUMBERVALUE(TRIM(_xlfn.TEXTAFTER($C87, " ", -1))),
_xlfn.IFS(
'Option-specific inputs'!$G$19="Percentage cost method",('Option-specific inputs'!$G29*'Option-specific inputs'!$G$109*AZ$26),
'Option-specific inputs'!$G$19="Total cost method",(('Option-specific inputs'!$G52/SUM('Option-specific inputs'!$G$52:$G$61))*'Option-specific inputs'!$G$109*AZ$26)),0),0)</f>
        <v>0</v>
      </c>
      <c r="BA87" s="43" cm="1">
        <f t="array" ref="BA87">IFERROR(
IF(BA$14 - $G$14 + 1 = _xlfn.NUMBERVALUE(TRIM(_xlfn.TEXTAFTER($C87, " ", -1))),
_xlfn.IFS(
'Option-specific inputs'!$G$19="Percentage cost method",('Option-specific inputs'!$G29*'Option-specific inputs'!$G$109*BA$26),
'Option-specific inputs'!$G$19="Total cost method",(('Option-specific inputs'!$G52/SUM('Option-specific inputs'!$G$52:$G$61))*'Option-specific inputs'!$G$109*BA$26)),0),0)</f>
        <v>0</v>
      </c>
      <c r="BB87" s="43" cm="1">
        <f t="array" ref="BB87">IFERROR(
IF(BB$14 - $G$14 + 1 = _xlfn.NUMBERVALUE(TRIM(_xlfn.TEXTAFTER($C87, " ", -1))),
_xlfn.IFS(
'Option-specific inputs'!$G$19="Percentage cost method",('Option-specific inputs'!$G29*'Option-specific inputs'!$G$109*BB$26),
'Option-specific inputs'!$G$19="Total cost method",(('Option-specific inputs'!$G52/SUM('Option-specific inputs'!$G$52:$G$61))*'Option-specific inputs'!$G$109*BB$26)),0),0)</f>
        <v>0</v>
      </c>
      <c r="BC87" s="43" cm="1">
        <f t="array" ref="BC87">IFERROR(
IF(BC$14 - $G$14 + 1 = _xlfn.NUMBERVALUE(TRIM(_xlfn.TEXTAFTER($C87, " ", -1))),
_xlfn.IFS(
'Option-specific inputs'!$G$19="Percentage cost method",('Option-specific inputs'!$G29*'Option-specific inputs'!$G$109*BC$26),
'Option-specific inputs'!$G$19="Total cost method",(('Option-specific inputs'!$G52/SUM('Option-specific inputs'!$G$52:$G$61))*'Option-specific inputs'!$G$109*BC$26)),0),0)</f>
        <v>0</v>
      </c>
      <c r="BD87" s="43" cm="1">
        <f t="array" ref="BD87">IFERROR(
IF(BD$14 - $G$14 + 1 = _xlfn.NUMBERVALUE(TRIM(_xlfn.TEXTAFTER($C87, " ", -1))),
_xlfn.IFS(
'Option-specific inputs'!$G$19="Percentage cost method",('Option-specific inputs'!$G29*'Option-specific inputs'!$G$109*BD$26),
'Option-specific inputs'!$G$19="Total cost method",(('Option-specific inputs'!$G52/SUM('Option-specific inputs'!$G$52:$G$61))*'Option-specific inputs'!$G$109*BD$26)),0),0)</f>
        <v>0</v>
      </c>
      <c r="BE87" s="43" cm="1">
        <f t="array" ref="BE87">IFERROR(
IF(BE$14 - $G$14 + 1 = _xlfn.NUMBERVALUE(TRIM(_xlfn.TEXTAFTER($C87, " ", -1))),
_xlfn.IFS(
'Option-specific inputs'!$G$19="Percentage cost method",('Option-specific inputs'!$G29*'Option-specific inputs'!$G$109*BE$26),
'Option-specific inputs'!$G$19="Total cost method",(('Option-specific inputs'!$G52/SUM('Option-specific inputs'!$G$52:$G$61))*'Option-specific inputs'!$G$109*BE$26)),0),0)</f>
        <v>0</v>
      </c>
      <c r="BF87" s="43" cm="1">
        <f t="array" ref="BF87">IFERROR(
IF(BF$14 - $G$14 + 1 = _xlfn.NUMBERVALUE(TRIM(_xlfn.TEXTAFTER($C87, " ", -1))),
_xlfn.IFS(
'Option-specific inputs'!$G$19="Percentage cost method",('Option-specific inputs'!$G29*'Option-specific inputs'!$G$109*BF$26),
'Option-specific inputs'!$G$19="Total cost method",(('Option-specific inputs'!$G52/SUM('Option-specific inputs'!$G$52:$G$61))*'Option-specific inputs'!$G$109*BF$26)),0),0)</f>
        <v>0</v>
      </c>
      <c r="BG87" s="43" cm="1">
        <f t="array" ref="BG87">IFERROR(
IF(BG$14 - $G$14 + 1 = _xlfn.NUMBERVALUE(TRIM(_xlfn.TEXTAFTER($C87, " ", -1))),
_xlfn.IFS(
'Option-specific inputs'!$G$19="Percentage cost method",('Option-specific inputs'!$G29*'Option-specific inputs'!$G$109*BG$26),
'Option-specific inputs'!$G$19="Total cost method",(('Option-specific inputs'!$G52/SUM('Option-specific inputs'!$G$52:$G$61))*'Option-specific inputs'!$G$109*BG$26)),0),0)</f>
        <v>0</v>
      </c>
      <c r="BH87" s="43" cm="1">
        <f t="array" ref="BH87">IFERROR(
IF(BH$14 - $G$14 + 1 = _xlfn.NUMBERVALUE(TRIM(_xlfn.TEXTAFTER($C87, " ", -1))),
_xlfn.IFS(
'Option-specific inputs'!$G$19="Percentage cost method",('Option-specific inputs'!$G29*'Option-specific inputs'!$G$109*BH$26),
'Option-specific inputs'!$G$19="Total cost method",(('Option-specific inputs'!$G52/SUM('Option-specific inputs'!$G$52:$G$61))*'Option-specific inputs'!$G$109*BH$26)),0),0)</f>
        <v>0</v>
      </c>
      <c r="BI87" s="43" cm="1">
        <f t="array" ref="BI87">IFERROR(
IF(BI$14 - $G$14 + 1 = _xlfn.NUMBERVALUE(TRIM(_xlfn.TEXTAFTER($C87, " ", -1))),
_xlfn.IFS(
'Option-specific inputs'!$G$19="Percentage cost method",('Option-specific inputs'!$G29*'Option-specific inputs'!$G$109*BI$26),
'Option-specific inputs'!$G$19="Total cost method",(('Option-specific inputs'!$G52/SUM('Option-specific inputs'!$G$52:$G$61))*'Option-specific inputs'!$G$109*BI$26)),0),0)</f>
        <v>0</v>
      </c>
      <c r="BJ87" s="43" cm="1">
        <f t="array" ref="BJ87">IFERROR(
IF(BJ$14 - $G$14 + 1 = _xlfn.NUMBERVALUE(TRIM(_xlfn.TEXTAFTER($C87, " ", -1))),
_xlfn.IFS(
'Option-specific inputs'!$G$19="Percentage cost method",('Option-specific inputs'!$G29*'Option-specific inputs'!$G$109*BJ$26),
'Option-specific inputs'!$G$19="Total cost method",(('Option-specific inputs'!$G52/SUM('Option-specific inputs'!$G$52:$G$61))*'Option-specific inputs'!$G$109*BJ$26)),0),0)</f>
        <v>0</v>
      </c>
      <c r="BK87" s="43" cm="1">
        <f t="array" ref="BK87">IFERROR(
IF(BK$14 - $G$14 + 1 = _xlfn.NUMBERVALUE(TRIM(_xlfn.TEXTAFTER($C87, " ", -1))),
_xlfn.IFS(
'Option-specific inputs'!$G$19="Percentage cost method",('Option-specific inputs'!$G29*'Option-specific inputs'!$G$109*BK$26),
'Option-specific inputs'!$G$19="Total cost method",(('Option-specific inputs'!$G52/SUM('Option-specific inputs'!$G$52:$G$61))*'Option-specific inputs'!$G$109*BK$26)),0),0)</f>
        <v>0</v>
      </c>
      <c r="BL87" s="43" cm="1">
        <f t="array" ref="BL87">IFERROR(
IF(BL$14 - $G$14 + 1 = _xlfn.NUMBERVALUE(TRIM(_xlfn.TEXTAFTER($C87, " ", -1))),
_xlfn.IFS(
'Option-specific inputs'!$G$19="Percentage cost method",('Option-specific inputs'!$G29*'Option-specific inputs'!$G$109*BL$26),
'Option-specific inputs'!$G$19="Total cost method",(('Option-specific inputs'!$G52/SUM('Option-specific inputs'!$G$52:$G$61))*'Option-specific inputs'!$G$109*BL$26)),0),0)</f>
        <v>0</v>
      </c>
      <c r="BM87" s="43" cm="1">
        <f t="array" ref="BM87">IFERROR(
IF(BM$14 - $G$14 + 1 = _xlfn.NUMBERVALUE(TRIM(_xlfn.TEXTAFTER($C87, " ", -1))),
_xlfn.IFS(
'Option-specific inputs'!$G$19="Percentage cost method",('Option-specific inputs'!$G29*'Option-specific inputs'!$G$109*BM$26),
'Option-specific inputs'!$G$19="Total cost method",(('Option-specific inputs'!$G52/SUM('Option-specific inputs'!$G$52:$G$61))*'Option-specific inputs'!$G$109*BM$26)),0),0)</f>
        <v>0</v>
      </c>
      <c r="BN87" s="43" cm="1">
        <f t="array" ref="BN87">IFERROR(
IF(BN$14 - $G$14 + 1 = _xlfn.NUMBERVALUE(TRIM(_xlfn.TEXTAFTER($C87, " ", -1))),
_xlfn.IFS(
'Option-specific inputs'!$G$19="Percentage cost method",('Option-specific inputs'!$G29*'Option-specific inputs'!$G$109*BN$26),
'Option-specific inputs'!$G$19="Total cost method",(('Option-specific inputs'!$G52/SUM('Option-specific inputs'!$G$52:$G$61))*'Option-specific inputs'!$G$109*BN$26)),0),0)</f>
        <v>0</v>
      </c>
      <c r="BO87" s="43" cm="1">
        <f t="array" ref="BO87">IFERROR(
IF(BO$14 - $G$14 + 1 = _xlfn.NUMBERVALUE(TRIM(_xlfn.TEXTAFTER($C87, " ", -1))),
_xlfn.IFS(
'Option-specific inputs'!$G$19="Percentage cost method",('Option-specific inputs'!$G29*'Option-specific inputs'!$G$109*BO$26),
'Option-specific inputs'!$G$19="Total cost method",(('Option-specific inputs'!$G52/SUM('Option-specific inputs'!$G$52:$G$61))*'Option-specific inputs'!$G$109*BO$26)),0),0)</f>
        <v>0</v>
      </c>
      <c r="BP87" s="43" cm="1">
        <f t="array" ref="BP87">IFERROR(
IF(BP$14 - $G$14 + 1 = _xlfn.NUMBERVALUE(TRIM(_xlfn.TEXTAFTER($C87, " ", -1))),
_xlfn.IFS(
'Option-specific inputs'!$G$19="Percentage cost method",('Option-specific inputs'!$G29*'Option-specific inputs'!$G$109*BP$26),
'Option-specific inputs'!$G$19="Total cost method",(('Option-specific inputs'!$G52/SUM('Option-specific inputs'!$G$52:$G$61))*'Option-specific inputs'!$G$109*BP$26)),0),0)</f>
        <v>0</v>
      </c>
      <c r="BQ87" s="43" cm="1">
        <f t="array" ref="BQ87">IFERROR(
IF(BQ$14 - $G$14 + 1 = _xlfn.NUMBERVALUE(TRIM(_xlfn.TEXTAFTER($C87, " ", -1))),
_xlfn.IFS(
'Option-specific inputs'!$G$19="Percentage cost method",('Option-specific inputs'!$G29*'Option-specific inputs'!$G$109*BQ$26),
'Option-specific inputs'!$G$19="Total cost method",(('Option-specific inputs'!$G52/SUM('Option-specific inputs'!$G$52:$G$61))*'Option-specific inputs'!$G$109*BQ$26)),0),0)</f>
        <v>0</v>
      </c>
      <c r="BR87" s="43" cm="1">
        <f t="array" ref="BR87">IFERROR(
IF(BR$14 - $G$14 + 1 = _xlfn.NUMBERVALUE(TRIM(_xlfn.TEXTAFTER($C87, " ", -1))),
_xlfn.IFS(
'Option-specific inputs'!$G$19="Percentage cost method",('Option-specific inputs'!$G29*'Option-specific inputs'!$G$109*BR$26),
'Option-specific inputs'!$G$19="Total cost method",(('Option-specific inputs'!$G52/SUM('Option-specific inputs'!$G$52:$G$61))*'Option-specific inputs'!$G$109*BR$26)),0),0)</f>
        <v>0</v>
      </c>
      <c r="BS87" s="43" cm="1">
        <f t="array" ref="BS87">IFERROR(
IF(BS$14 - $G$14 + 1 = _xlfn.NUMBERVALUE(TRIM(_xlfn.TEXTAFTER($C87, " ", -1))),
_xlfn.IFS(
'Option-specific inputs'!$G$19="Percentage cost method",('Option-specific inputs'!$G29*'Option-specific inputs'!$G$109*BS$26),
'Option-specific inputs'!$G$19="Total cost method",(('Option-specific inputs'!$G52/SUM('Option-specific inputs'!$G$52:$G$61))*'Option-specific inputs'!$G$109*BS$26)),0),0)</f>
        <v>0</v>
      </c>
      <c r="BT87" s="43" cm="1">
        <f t="array" ref="BT87">IFERROR(
IF(BT$14 - $G$14 + 1 = _xlfn.NUMBERVALUE(TRIM(_xlfn.TEXTAFTER($C87, " ", -1))),
_xlfn.IFS(
'Option-specific inputs'!$G$19="Percentage cost method",('Option-specific inputs'!$G29*'Option-specific inputs'!$G$109*BT$26),
'Option-specific inputs'!$G$19="Total cost method",(('Option-specific inputs'!$G52/SUM('Option-specific inputs'!$G$52:$G$61))*'Option-specific inputs'!$G$109*BT$26)),0),0)</f>
        <v>0</v>
      </c>
      <c r="BU87" s="43" cm="1">
        <f t="array" ref="BU87">IFERROR(
IF(BU$14 - $G$14 + 1 = _xlfn.NUMBERVALUE(TRIM(_xlfn.TEXTAFTER($C87, " ", -1))),
_xlfn.IFS(
'Option-specific inputs'!$G$19="Percentage cost method",('Option-specific inputs'!$G29*'Option-specific inputs'!$G$109*BU$26),
'Option-specific inputs'!$G$19="Total cost method",(('Option-specific inputs'!$G52/SUM('Option-specific inputs'!$G$52:$G$61))*'Option-specific inputs'!$G$109*BU$26)),0),0)</f>
        <v>0</v>
      </c>
      <c r="BV87" s="43" cm="1">
        <f t="array" ref="BV87">IFERROR(
IF(BV$14 - $G$14 + 1 = _xlfn.NUMBERVALUE(TRIM(_xlfn.TEXTAFTER($C87, " ", -1))),
_xlfn.IFS(
'Option-specific inputs'!$G$19="Percentage cost method",('Option-specific inputs'!$G29*'Option-specific inputs'!$G$109*BV$26),
'Option-specific inputs'!$G$19="Total cost method",(('Option-specific inputs'!$G52/SUM('Option-specific inputs'!$G$52:$G$61))*'Option-specific inputs'!$G$109*BV$26)),0),0)</f>
        <v>0</v>
      </c>
      <c r="BW87" s="43" cm="1">
        <f t="array" ref="BW87">IFERROR(
IF(BW$14 - $G$14 + 1 = _xlfn.NUMBERVALUE(TRIM(_xlfn.TEXTAFTER($C87, " ", -1))),
_xlfn.IFS(
'Option-specific inputs'!$G$19="Percentage cost method",('Option-specific inputs'!$G29*'Option-specific inputs'!$G$109*BW$26),
'Option-specific inputs'!$G$19="Total cost method",(('Option-specific inputs'!$G52/SUM('Option-specific inputs'!$G$52:$G$61))*'Option-specific inputs'!$G$109*BW$26)),0),0)</f>
        <v>0</v>
      </c>
      <c r="BX87" s="43" cm="1">
        <f t="array" ref="BX87">IFERROR(
IF(BX$14 - $G$14 + 1 = _xlfn.NUMBERVALUE(TRIM(_xlfn.TEXTAFTER($C87, " ", -1))),
_xlfn.IFS(
'Option-specific inputs'!$G$19="Percentage cost method",('Option-specific inputs'!$G29*'Option-specific inputs'!$G$109*BX$26),
'Option-specific inputs'!$G$19="Total cost method",(('Option-specific inputs'!$G52/SUM('Option-specific inputs'!$G$52:$G$61))*'Option-specific inputs'!$G$109*BX$26)),0),0)</f>
        <v>0</v>
      </c>
      <c r="BY87" s="43" cm="1">
        <f t="array" ref="BY87">IFERROR(
IF(BY$14 - $G$14 + 1 = _xlfn.NUMBERVALUE(TRIM(_xlfn.TEXTAFTER($C87, " ", -1))),
_xlfn.IFS(
'Option-specific inputs'!$G$19="Percentage cost method",('Option-specific inputs'!$G29*'Option-specific inputs'!$G$109*BY$26),
'Option-specific inputs'!$G$19="Total cost method",(('Option-specific inputs'!$G52/SUM('Option-specific inputs'!$G$52:$G$61))*'Option-specific inputs'!$G$109*BY$26)),0),0)</f>
        <v>0</v>
      </c>
      <c r="BZ87" s="43" cm="1">
        <f t="array" ref="BZ87">IFERROR(
IF(BZ$14 - $G$14 + 1 = _xlfn.NUMBERVALUE(TRIM(_xlfn.TEXTAFTER($C87, " ", -1))),
_xlfn.IFS(
'Option-specific inputs'!$G$19="Percentage cost method",('Option-specific inputs'!$G29*'Option-specific inputs'!$G$109*BZ$26),
'Option-specific inputs'!$G$19="Total cost method",(('Option-specific inputs'!$G52/SUM('Option-specific inputs'!$G$52:$G$61))*'Option-specific inputs'!$G$109*BZ$26)),0),0)</f>
        <v>0</v>
      </c>
      <c r="CA87" s="43" cm="1">
        <f t="array" ref="CA87">IFERROR(
IF(CA$14 - $G$14 + 1 = _xlfn.NUMBERVALUE(TRIM(_xlfn.TEXTAFTER($C87, " ", -1))),
_xlfn.IFS(
'Option-specific inputs'!$G$19="Percentage cost method",('Option-specific inputs'!$G29*'Option-specific inputs'!$G$109*CA$26),
'Option-specific inputs'!$G$19="Total cost method",(('Option-specific inputs'!$G52/SUM('Option-specific inputs'!$G$52:$G$61))*'Option-specific inputs'!$G$109*CA$26)),0),0)</f>
        <v>0</v>
      </c>
      <c r="CB87" s="43" cm="1">
        <f t="array" ref="CB87">IFERROR(
IF(CB$14 - $G$14 + 1 = _xlfn.NUMBERVALUE(TRIM(_xlfn.TEXTAFTER($C87, " ", -1))),
_xlfn.IFS(
'Option-specific inputs'!$G$19="Percentage cost method",('Option-specific inputs'!$G29*'Option-specific inputs'!$G$109*CB$26),
'Option-specific inputs'!$G$19="Total cost method",(('Option-specific inputs'!$G52/SUM('Option-specific inputs'!$G$52:$G$61))*'Option-specific inputs'!$G$109*CB$26)),0),0)</f>
        <v>0</v>
      </c>
      <c r="CC87" s="43" cm="1">
        <f t="array" ref="CC87">IFERROR(
IF(CC$14 - $G$14 + 1 = _xlfn.NUMBERVALUE(TRIM(_xlfn.TEXTAFTER($C87, " ", -1))),
_xlfn.IFS(
'Option-specific inputs'!$G$19="Percentage cost method",('Option-specific inputs'!$G29*'Option-specific inputs'!$G$109*CC$26),
'Option-specific inputs'!$G$19="Total cost method",(('Option-specific inputs'!$G52/SUM('Option-specific inputs'!$G$52:$G$61))*'Option-specific inputs'!$G$109*CC$26)),0),0)</f>
        <v>0</v>
      </c>
      <c r="CD87" s="43" cm="1">
        <f t="array" ref="CD87">IFERROR(
IF(CD$14 - $G$14 + 1 = _xlfn.NUMBERVALUE(TRIM(_xlfn.TEXTAFTER($C87, " ", -1))),
_xlfn.IFS(
'Option-specific inputs'!$G$19="Percentage cost method",('Option-specific inputs'!$G29*'Option-specific inputs'!$G$109*CD$26),
'Option-specific inputs'!$G$19="Total cost method",(('Option-specific inputs'!$G52/SUM('Option-specific inputs'!$G$52:$G$61))*'Option-specific inputs'!$G$109*CD$26)),0),0)</f>
        <v>0</v>
      </c>
      <c r="CE87" s="43" cm="1">
        <f t="array" ref="CE87">IFERROR(
IF(CE$14 - $G$14 + 1 = _xlfn.NUMBERVALUE(TRIM(_xlfn.TEXTAFTER($C87, " ", -1))),
_xlfn.IFS(
'Option-specific inputs'!$G$19="Percentage cost method",('Option-specific inputs'!$G29*'Option-specific inputs'!$G$109*CE$26),
'Option-specific inputs'!$G$19="Total cost method",(('Option-specific inputs'!$G52/SUM('Option-specific inputs'!$G$52:$G$61))*'Option-specific inputs'!$G$109*CE$26)),0),0)</f>
        <v>0</v>
      </c>
      <c r="CF87" s="43" cm="1">
        <f t="array" ref="CF87">IFERROR(
IF(CF$14 - $G$14 + 1 = _xlfn.NUMBERVALUE(TRIM(_xlfn.TEXTAFTER($C87, " ", -1))),
_xlfn.IFS(
'Option-specific inputs'!$G$19="Percentage cost method",('Option-specific inputs'!$G29*'Option-specific inputs'!$G$109*CF$26),
'Option-specific inputs'!$G$19="Total cost method",(('Option-specific inputs'!$G52/SUM('Option-specific inputs'!$G$52:$G$61))*'Option-specific inputs'!$G$109*CF$26)),0),0)</f>
        <v>0</v>
      </c>
      <c r="CG87" s="43" cm="1">
        <f t="array" ref="CG87">IFERROR(
IF(CG$14 - $G$14 + 1 = _xlfn.NUMBERVALUE(TRIM(_xlfn.TEXTAFTER($C87, " ", -1))),
_xlfn.IFS(
'Option-specific inputs'!$G$19="Percentage cost method",('Option-specific inputs'!$G29*'Option-specific inputs'!$G$109*CG$26),
'Option-specific inputs'!$G$19="Total cost method",(('Option-specific inputs'!$G52/SUM('Option-specific inputs'!$G$52:$G$61))*'Option-specific inputs'!$G$109*CG$26)),0),0)</f>
        <v>0</v>
      </c>
      <c r="CH87" s="43" cm="1">
        <f t="array" ref="CH87">IFERROR(
IF(CH$14 - $G$14 + 1 = _xlfn.NUMBERVALUE(TRIM(_xlfn.TEXTAFTER($C87, " ", -1))),
_xlfn.IFS(
'Option-specific inputs'!$G$19="Percentage cost method",('Option-specific inputs'!$G29*'Option-specific inputs'!$G$109*CH$26),
'Option-specific inputs'!$G$19="Total cost method",(('Option-specific inputs'!$G52/SUM('Option-specific inputs'!$G$52:$G$61))*'Option-specific inputs'!$G$109*CH$26)),0),0)</f>
        <v>0</v>
      </c>
      <c r="CI87" s="43" cm="1">
        <f t="array" ref="CI87">IFERROR(
IF(CI$14 - $G$14 + 1 = _xlfn.NUMBERVALUE(TRIM(_xlfn.TEXTAFTER($C87, " ", -1))),
_xlfn.IFS(
'Option-specific inputs'!$G$19="Percentage cost method",('Option-specific inputs'!$G29*'Option-specific inputs'!$G$109*CI$26),
'Option-specific inputs'!$G$19="Total cost method",(('Option-specific inputs'!$G52/SUM('Option-specific inputs'!$G$52:$G$61))*'Option-specific inputs'!$G$109*CI$26)),0),0)</f>
        <v>0</v>
      </c>
      <c r="CJ87" s="43" cm="1">
        <f t="array" ref="CJ87">IFERROR(
IF(CJ$14 - $G$14 + 1 = _xlfn.NUMBERVALUE(TRIM(_xlfn.TEXTAFTER($C87, " ", -1))),
_xlfn.IFS(
'Option-specific inputs'!$G$19="Percentage cost method",('Option-specific inputs'!$G29*'Option-specific inputs'!$G$109*CJ$26),
'Option-specific inputs'!$G$19="Total cost method",(('Option-specific inputs'!$G52/SUM('Option-specific inputs'!$G$52:$G$61))*'Option-specific inputs'!$G$109*CJ$26)),0),0)</f>
        <v>0</v>
      </c>
      <c r="CK87" s="43" cm="1">
        <f t="array" ref="CK87">IFERROR(
IF(CK$14 - $G$14 + 1 = _xlfn.NUMBERVALUE(TRIM(_xlfn.TEXTAFTER($C87, " ", -1))),
_xlfn.IFS(
'Option-specific inputs'!$G$19="Percentage cost method",('Option-specific inputs'!$G29*'Option-specific inputs'!$G$109*CK$26),
'Option-specific inputs'!$G$19="Total cost method",(('Option-specific inputs'!$G52/SUM('Option-specific inputs'!$G$52:$G$61))*'Option-specific inputs'!$G$109*CK$26)),0),0)</f>
        <v>0</v>
      </c>
      <c r="CL87" s="43" cm="1">
        <f t="array" ref="CL87">IFERROR(
IF(CL$14 - $G$14 + 1 = _xlfn.NUMBERVALUE(TRIM(_xlfn.TEXTAFTER($C87, " ", -1))),
_xlfn.IFS(
'Option-specific inputs'!$G$19="Percentage cost method",('Option-specific inputs'!$G29*'Option-specific inputs'!$G$109*CL$26),
'Option-specific inputs'!$G$19="Total cost method",(('Option-specific inputs'!$G52/SUM('Option-specific inputs'!$G$52:$G$61))*'Option-specific inputs'!$G$109*CL$26)),0),0)</f>
        <v>0</v>
      </c>
      <c r="CM87" s="43" cm="1">
        <f t="array" ref="CM87">IFERROR(
IF(CM$14 - $G$14 + 1 = _xlfn.NUMBERVALUE(TRIM(_xlfn.TEXTAFTER($C87, " ", -1))),
_xlfn.IFS(
'Option-specific inputs'!$G$19="Percentage cost method",('Option-specific inputs'!$G29*'Option-specific inputs'!$G$109*CM$26),
'Option-specific inputs'!$G$19="Total cost method",(('Option-specific inputs'!$G52/SUM('Option-specific inputs'!$G$52:$G$61))*'Option-specific inputs'!$G$109*CM$26)),0),0)</f>
        <v>0</v>
      </c>
      <c r="CN87" s="43" cm="1">
        <f t="array" ref="CN87">IFERROR(
IF(CN$14 - $G$14 + 1 = _xlfn.NUMBERVALUE(TRIM(_xlfn.TEXTAFTER($C87, " ", -1))),
_xlfn.IFS(
'Option-specific inputs'!$G$19="Percentage cost method",('Option-specific inputs'!$G29*'Option-specific inputs'!$G$109*CN$26),
'Option-specific inputs'!$G$19="Total cost method",(('Option-specific inputs'!$G52/SUM('Option-specific inputs'!$G$52:$G$61))*'Option-specific inputs'!$G$109*CN$26)),0),0)</f>
        <v>0</v>
      </c>
      <c r="CO87" s="43" cm="1">
        <f t="array" ref="CO87">IFERROR(
IF(CO$14 - $G$14 + 1 = _xlfn.NUMBERVALUE(TRIM(_xlfn.TEXTAFTER($C87, " ", -1))),
_xlfn.IFS(
'Option-specific inputs'!$G$19="Percentage cost method",('Option-specific inputs'!$G29*'Option-specific inputs'!$G$109*CO$26),
'Option-specific inputs'!$G$19="Total cost method",(('Option-specific inputs'!$G52/SUM('Option-specific inputs'!$G$52:$G$61))*'Option-specific inputs'!$G$109*CO$26)),0),0)</f>
        <v>0</v>
      </c>
      <c r="CP87" s="43" cm="1">
        <f t="array" ref="CP87">IFERROR(
IF(CP$14 - $G$14 + 1 = _xlfn.NUMBERVALUE(TRIM(_xlfn.TEXTAFTER($C87, " ", -1))),
_xlfn.IFS(
'Option-specific inputs'!$G$19="Percentage cost method",('Option-specific inputs'!$G29*'Option-specific inputs'!$G$109*CP$26),
'Option-specific inputs'!$G$19="Total cost method",(('Option-specific inputs'!$G52/SUM('Option-specific inputs'!$G$52:$G$61))*'Option-specific inputs'!$G$109*CP$26)),0),0)</f>
        <v>0</v>
      </c>
      <c r="CQ87" s="43" cm="1">
        <f t="array" ref="CQ87">IFERROR(
IF(CQ$14 - $G$14 + 1 = _xlfn.NUMBERVALUE(TRIM(_xlfn.TEXTAFTER($C87, " ", -1))),
_xlfn.IFS(
'Option-specific inputs'!$G$19="Percentage cost method",('Option-specific inputs'!$G29*'Option-specific inputs'!$G$109*CQ$26),
'Option-specific inputs'!$G$19="Total cost method",(('Option-specific inputs'!$G52/SUM('Option-specific inputs'!$G$52:$G$61))*'Option-specific inputs'!$G$109*CQ$26)),0),0)</f>
        <v>0</v>
      </c>
      <c r="CR87" s="43" cm="1">
        <f t="array" ref="CR87">IFERROR(
IF(CR$14 - $G$14 + 1 = _xlfn.NUMBERVALUE(TRIM(_xlfn.TEXTAFTER($C87, " ", -1))),
_xlfn.IFS(
'Option-specific inputs'!$G$19="Percentage cost method",('Option-specific inputs'!$G29*'Option-specific inputs'!$G$109*CR$26),
'Option-specific inputs'!$G$19="Total cost method",(('Option-specific inputs'!$G52/SUM('Option-specific inputs'!$G$52:$G$61))*'Option-specific inputs'!$G$109*CR$26)),0),0)</f>
        <v>0</v>
      </c>
      <c r="CS87" s="43" cm="1">
        <f t="array" ref="CS87">IFERROR(
IF(CS$14 - $G$14 + 1 = _xlfn.NUMBERVALUE(TRIM(_xlfn.TEXTAFTER($C87, " ", -1))),
_xlfn.IFS(
'Option-specific inputs'!$G$19="Percentage cost method",('Option-specific inputs'!$G29*'Option-specific inputs'!$G$109*CS$26),
'Option-specific inputs'!$G$19="Total cost method",(('Option-specific inputs'!$G52/SUM('Option-specific inputs'!$G$52:$G$61))*'Option-specific inputs'!$G$109*CS$26)),0),0)</f>
        <v>0</v>
      </c>
      <c r="CT87" s="43" cm="1">
        <f t="array" ref="CT87">IFERROR(
IF(CT$14 - $G$14 + 1 = _xlfn.NUMBERVALUE(TRIM(_xlfn.TEXTAFTER($C87, " ", -1))),
_xlfn.IFS(
'Option-specific inputs'!$G$19="Percentage cost method",('Option-specific inputs'!$G29*'Option-specific inputs'!$G$109*CT$26),
'Option-specific inputs'!$G$19="Total cost method",(('Option-specific inputs'!$G52/SUM('Option-specific inputs'!$G$52:$G$61))*'Option-specific inputs'!$G$109*CT$26)),0),0)</f>
        <v>0</v>
      </c>
      <c r="CU87" s="43" cm="1">
        <f t="array" ref="CU87">IFERROR(
IF(CU$14 - $G$14 + 1 = _xlfn.NUMBERVALUE(TRIM(_xlfn.TEXTAFTER($C87, " ", -1))),
_xlfn.IFS(
'Option-specific inputs'!$G$19="Percentage cost method",('Option-specific inputs'!$G29*'Option-specific inputs'!$G$109*CU$26),
'Option-specific inputs'!$G$19="Total cost method",(('Option-specific inputs'!$G52/SUM('Option-specific inputs'!$G$52:$G$61))*'Option-specific inputs'!$G$109*CU$26)),0),0)</f>
        <v>0</v>
      </c>
      <c r="CV87" s="43" cm="1">
        <f t="array" ref="CV87">IFERROR(
IF(CV$14 - $G$14 + 1 = _xlfn.NUMBERVALUE(TRIM(_xlfn.TEXTAFTER($C87, " ", -1))),
_xlfn.IFS(
'Option-specific inputs'!$G$19="Percentage cost method",('Option-specific inputs'!$G29*'Option-specific inputs'!$G$109*CV$26),
'Option-specific inputs'!$G$19="Total cost method",(('Option-specific inputs'!$G52/SUM('Option-specific inputs'!$G$52:$G$61))*'Option-specific inputs'!$G$109*CV$26)),0),0)</f>
        <v>0</v>
      </c>
      <c r="CW87" s="43" cm="1">
        <f t="array" ref="CW87">IFERROR(
IF(CW$14 - $G$14 + 1 = _xlfn.NUMBERVALUE(TRIM(_xlfn.TEXTAFTER($C87, " ", -1))),
_xlfn.IFS(
'Option-specific inputs'!$G$19="Percentage cost method",('Option-specific inputs'!$G29*'Option-specific inputs'!$G$109*CW$26),
'Option-specific inputs'!$G$19="Total cost method",(('Option-specific inputs'!$G52/SUM('Option-specific inputs'!$G$52:$G$61))*'Option-specific inputs'!$G$109*CW$26)),0),0)</f>
        <v>0</v>
      </c>
      <c r="CX87" s="43" cm="1">
        <f t="array" ref="CX87">IFERROR(
IF(CX$14 - $G$14 + 1 = _xlfn.NUMBERVALUE(TRIM(_xlfn.TEXTAFTER($C87, " ", -1))),
_xlfn.IFS(
'Option-specific inputs'!$G$19="Percentage cost method",('Option-specific inputs'!$G29*'Option-specific inputs'!$G$109*CX$26),
'Option-specific inputs'!$G$19="Total cost method",(('Option-specific inputs'!$G52/SUM('Option-specific inputs'!$G$52:$G$61))*'Option-specific inputs'!$G$109*CX$26)),0),0)</f>
        <v>0</v>
      </c>
      <c r="CY87" s="43" cm="1">
        <f t="array" ref="CY87">IFERROR(
IF(CY$14 - $G$14 + 1 = _xlfn.NUMBERVALUE(TRIM(_xlfn.TEXTAFTER($C87, " ", -1))),
_xlfn.IFS(
'Option-specific inputs'!$G$19="Percentage cost method",('Option-specific inputs'!$G29*'Option-specific inputs'!$G$109*CY$26),
'Option-specific inputs'!$G$19="Total cost method",(('Option-specific inputs'!$G52/SUM('Option-specific inputs'!$G$52:$G$61))*'Option-specific inputs'!$G$109*CY$26)),0),0)</f>
        <v>0</v>
      </c>
      <c r="CZ87" s="43" cm="1">
        <f t="array" ref="CZ87">IFERROR(
IF(CZ$14 - $G$14 + 1 = _xlfn.NUMBERVALUE(TRIM(_xlfn.TEXTAFTER($C87, " ", -1))),
_xlfn.IFS(
'Option-specific inputs'!$G$19="Percentage cost method",('Option-specific inputs'!$G29*'Option-specific inputs'!$G$109*CZ$26),
'Option-specific inputs'!$G$19="Total cost method",(('Option-specific inputs'!$G52/SUM('Option-specific inputs'!$G$52:$G$61))*'Option-specific inputs'!$G$109*CZ$26)),0),0)</f>
        <v>0</v>
      </c>
      <c r="DA87" s="43" cm="1">
        <f t="array" ref="DA87">IFERROR(
IF(DA$14 - $G$14 + 1 = _xlfn.NUMBERVALUE(TRIM(_xlfn.TEXTAFTER($C87, " ", -1))),
_xlfn.IFS(
'Option-specific inputs'!$G$19="Percentage cost method",('Option-specific inputs'!$G29*'Option-specific inputs'!$G$109*DA$26),
'Option-specific inputs'!$G$19="Total cost method",(('Option-specific inputs'!$G52/SUM('Option-specific inputs'!$G$52:$G$61))*'Option-specific inputs'!$G$109*DA$26)),0),0)</f>
        <v>0</v>
      </c>
      <c r="DB87" s="43" cm="1">
        <f t="array" ref="DB87">IFERROR(
IF(DB$14 - $G$14 + 1 = _xlfn.NUMBERVALUE(TRIM(_xlfn.TEXTAFTER($C87, " ", -1))),
_xlfn.IFS(
'Option-specific inputs'!$G$19="Percentage cost method",('Option-specific inputs'!$G29*'Option-specific inputs'!$G$109*DB$26),
'Option-specific inputs'!$G$19="Total cost method",(('Option-specific inputs'!$G52/SUM('Option-specific inputs'!$G$52:$G$61))*'Option-specific inputs'!$G$109*DB$26)),0),0)</f>
        <v>0</v>
      </c>
      <c r="DC87" s="25"/>
    </row>
    <row r="88" spans="1:107" s="61" customFormat="1" ht="22.5" customHeight="1">
      <c r="A88" s="25"/>
      <c r="B88" s="163"/>
      <c r="C88" s="170" t="s">
        <v>141</v>
      </c>
      <c r="D88" s="32"/>
      <c r="E88" s="37"/>
      <c r="F88" s="42"/>
      <c r="G88" s="43" cm="1">
        <f t="array" ref="G88">IFERROR(
IF(G$14 - $G$14 + 1 = _xlfn.NUMBERVALUE(TRIM(_xlfn.TEXTAFTER($C88, " ", -1))),
_xlfn.IFS(
'Option-specific inputs'!$G$19="Percentage cost method",('Option-specific inputs'!$G30*'Option-specific inputs'!$G$109*G$26),
'Option-specific inputs'!$G$19="Total cost method",(('Option-specific inputs'!$G53/SUM('Option-specific inputs'!$G$52:$G$61))*'Option-specific inputs'!$G$109*G$26)),0),0)</f>
        <v>0</v>
      </c>
      <c r="H88" s="43" cm="1">
        <f t="array" ref="H88">IFERROR(
IF(H$14 - $G$14 + 1 = _xlfn.NUMBERVALUE(TRIM(_xlfn.TEXTAFTER($C88, " ", -1))),
_xlfn.IFS(
'Option-specific inputs'!$G$19="Percentage cost method",('Option-specific inputs'!$G30*'Option-specific inputs'!$G$109*H$26),
'Option-specific inputs'!$G$19="Total cost method",(('Option-specific inputs'!$G53/SUM('Option-specific inputs'!$G$52:$G$61))*'Option-specific inputs'!$G$109*H$26)),0),0)</f>
        <v>0</v>
      </c>
      <c r="I88" s="43" cm="1">
        <f t="array" ref="I88">IFERROR(
IF(I$14 - $G$14 + 1 = _xlfn.NUMBERVALUE(TRIM(_xlfn.TEXTAFTER($C88, " ", -1))),
_xlfn.IFS(
'Option-specific inputs'!$G$19="Percentage cost method",('Option-specific inputs'!$G30*'Option-specific inputs'!$G$109*I$26),
'Option-specific inputs'!$G$19="Total cost method",(('Option-specific inputs'!$G53/SUM('Option-specific inputs'!$G$52:$G$61))*'Option-specific inputs'!$G$109*I$26)),0),0)</f>
        <v>0</v>
      </c>
      <c r="J88" s="43" cm="1">
        <f t="array" ref="J88">IFERROR(
IF(J$14 - $G$14 + 1 = _xlfn.NUMBERVALUE(TRIM(_xlfn.TEXTAFTER($C88, " ", -1))),
_xlfn.IFS(
'Option-specific inputs'!$G$19="Percentage cost method",('Option-specific inputs'!$G30*'Option-specific inputs'!$G$109*J$26),
'Option-specific inputs'!$G$19="Total cost method",(('Option-specific inputs'!$G53/SUM('Option-specific inputs'!$G$52:$G$61))*'Option-specific inputs'!$G$109*J$26)),0),0)</f>
        <v>0</v>
      </c>
      <c r="K88" s="43" cm="1">
        <f t="array" ref="K88">IFERROR(
IF(K$14 - $G$14 + 1 = _xlfn.NUMBERVALUE(TRIM(_xlfn.TEXTAFTER($C88, " ", -1))),
_xlfn.IFS(
'Option-specific inputs'!$G$19="Percentage cost method",('Option-specific inputs'!$G30*'Option-specific inputs'!$G$109*K$26),
'Option-specific inputs'!$G$19="Total cost method",(('Option-specific inputs'!$G53/SUM('Option-specific inputs'!$G$52:$G$61))*'Option-specific inputs'!$G$109*K$26)),0),0)</f>
        <v>0</v>
      </c>
      <c r="L88" s="43" cm="1">
        <f t="array" ref="L88">IFERROR(
IF(L$14 - $G$14 + 1 = _xlfn.NUMBERVALUE(TRIM(_xlfn.TEXTAFTER($C88, " ", -1))),
_xlfn.IFS(
'Option-specific inputs'!$G$19="Percentage cost method",('Option-specific inputs'!$G30*'Option-specific inputs'!$G$109*L$26),
'Option-specific inputs'!$G$19="Total cost method",(('Option-specific inputs'!$G53/SUM('Option-specific inputs'!$G$52:$G$61))*'Option-specific inputs'!$G$109*L$26)),0),0)</f>
        <v>0</v>
      </c>
      <c r="M88" s="43" cm="1">
        <f t="array" ref="M88">IFERROR(
IF(M$14 - $G$14 + 1 = _xlfn.NUMBERVALUE(TRIM(_xlfn.TEXTAFTER($C88, " ", -1))),
_xlfn.IFS(
'Option-specific inputs'!$G$19="Percentage cost method",('Option-specific inputs'!$G30*'Option-specific inputs'!$G$109*M$26),
'Option-specific inputs'!$G$19="Total cost method",(('Option-specific inputs'!$G53/SUM('Option-specific inputs'!$G$52:$G$61))*'Option-specific inputs'!$G$109*M$26)),0),0)</f>
        <v>0</v>
      </c>
      <c r="N88" s="43" cm="1">
        <f t="array" ref="N88">IFERROR(
IF(N$14 - $G$14 + 1 = _xlfn.NUMBERVALUE(TRIM(_xlfn.TEXTAFTER($C88, " ", -1))),
_xlfn.IFS(
'Option-specific inputs'!$G$19="Percentage cost method",('Option-specific inputs'!$G30*'Option-specific inputs'!$G$109*N$26),
'Option-specific inputs'!$G$19="Total cost method",(('Option-specific inputs'!$G53/SUM('Option-specific inputs'!$G$52:$G$61))*'Option-specific inputs'!$G$109*N$26)),0),0)</f>
        <v>0</v>
      </c>
      <c r="O88" s="43" cm="1">
        <f t="array" ref="O88">IFERROR(
IF(O$14 - $G$14 + 1 = _xlfn.NUMBERVALUE(TRIM(_xlfn.TEXTAFTER($C88, " ", -1))),
_xlfn.IFS(
'Option-specific inputs'!$G$19="Percentage cost method",('Option-specific inputs'!$G30*'Option-specific inputs'!$G$109*O$26),
'Option-specific inputs'!$G$19="Total cost method",(('Option-specific inputs'!$G53/SUM('Option-specific inputs'!$G$52:$G$61))*'Option-specific inputs'!$G$109*O$26)),0),0)</f>
        <v>0</v>
      </c>
      <c r="P88" s="43" cm="1">
        <f t="array" ref="P88">IFERROR(
IF(P$14 - $G$14 + 1 = _xlfn.NUMBERVALUE(TRIM(_xlfn.TEXTAFTER($C88, " ", -1))),
_xlfn.IFS(
'Option-specific inputs'!$G$19="Percentage cost method",('Option-specific inputs'!$G30*'Option-specific inputs'!$G$109*P$26),
'Option-specific inputs'!$G$19="Total cost method",(('Option-specific inputs'!$G53/SUM('Option-specific inputs'!$G$52:$G$61))*'Option-specific inputs'!$G$109*P$26)),0),0)</f>
        <v>0</v>
      </c>
      <c r="Q88" s="43" cm="1">
        <f t="array" ref="Q88">IFERROR(
IF(Q$14 - $G$14 + 1 = _xlfn.NUMBERVALUE(TRIM(_xlfn.TEXTAFTER($C88, " ", -1))),
_xlfn.IFS(
'Option-specific inputs'!$G$19="Percentage cost method",('Option-specific inputs'!$G30*'Option-specific inputs'!$G$109*Q$26),
'Option-specific inputs'!$G$19="Total cost method",(('Option-specific inputs'!$G53/SUM('Option-specific inputs'!$G$52:$G$61))*'Option-specific inputs'!$G$109*Q$26)),0),0)</f>
        <v>0</v>
      </c>
      <c r="R88" s="43" cm="1">
        <f t="array" ref="R88">IFERROR(
IF(R$14 - $G$14 + 1 = _xlfn.NUMBERVALUE(TRIM(_xlfn.TEXTAFTER($C88, " ", -1))),
_xlfn.IFS(
'Option-specific inputs'!$G$19="Percentage cost method",('Option-specific inputs'!$G30*'Option-specific inputs'!$G$109*R$26),
'Option-specific inputs'!$G$19="Total cost method",(('Option-specific inputs'!$G53/SUM('Option-specific inputs'!$G$52:$G$61))*'Option-specific inputs'!$G$109*R$26)),0),0)</f>
        <v>0</v>
      </c>
      <c r="S88" s="43" cm="1">
        <f t="array" ref="S88">IFERROR(
IF(S$14 - $G$14 + 1 = _xlfn.NUMBERVALUE(TRIM(_xlfn.TEXTAFTER($C88, " ", -1))),
_xlfn.IFS(
'Option-specific inputs'!$G$19="Percentage cost method",('Option-specific inputs'!$G30*'Option-specific inputs'!$G$109*S$26),
'Option-specific inputs'!$G$19="Total cost method",(('Option-specific inputs'!$G53/SUM('Option-specific inputs'!$G$52:$G$61))*'Option-specific inputs'!$G$109*S$26)),0),0)</f>
        <v>0</v>
      </c>
      <c r="T88" s="43" cm="1">
        <f t="array" ref="T88">IFERROR(
IF(T$14 - $G$14 + 1 = _xlfn.NUMBERVALUE(TRIM(_xlfn.TEXTAFTER($C88, " ", -1))),
_xlfn.IFS(
'Option-specific inputs'!$G$19="Percentage cost method",('Option-specific inputs'!$G30*'Option-specific inputs'!$G$109*T$26),
'Option-specific inputs'!$G$19="Total cost method",(('Option-specific inputs'!$G53/SUM('Option-specific inputs'!$G$52:$G$61))*'Option-specific inputs'!$G$109*T$26)),0),0)</f>
        <v>0</v>
      </c>
      <c r="U88" s="43" cm="1">
        <f t="array" ref="U88">IFERROR(
IF(U$14 - $G$14 + 1 = _xlfn.NUMBERVALUE(TRIM(_xlfn.TEXTAFTER($C88, " ", -1))),
_xlfn.IFS(
'Option-specific inputs'!$G$19="Percentage cost method",('Option-specific inputs'!$G30*'Option-specific inputs'!$G$109*U$26),
'Option-specific inputs'!$G$19="Total cost method",(('Option-specific inputs'!$G53/SUM('Option-specific inputs'!$G$52:$G$61))*'Option-specific inputs'!$G$109*U$26)),0),0)</f>
        <v>0</v>
      </c>
      <c r="V88" s="43" cm="1">
        <f t="array" ref="V88">IFERROR(
IF(V$14 - $G$14 + 1 = _xlfn.NUMBERVALUE(TRIM(_xlfn.TEXTAFTER($C88, " ", -1))),
_xlfn.IFS(
'Option-specific inputs'!$G$19="Percentage cost method",('Option-specific inputs'!$G30*'Option-specific inputs'!$G$109*V$26),
'Option-specific inputs'!$G$19="Total cost method",(('Option-specific inputs'!$G53/SUM('Option-specific inputs'!$G$52:$G$61))*'Option-specific inputs'!$G$109*V$26)),0),0)</f>
        <v>0</v>
      </c>
      <c r="W88" s="43" cm="1">
        <f t="array" ref="W88">IFERROR(
IF(W$14 - $G$14 + 1 = _xlfn.NUMBERVALUE(TRIM(_xlfn.TEXTAFTER($C88, " ", -1))),
_xlfn.IFS(
'Option-specific inputs'!$G$19="Percentage cost method",('Option-specific inputs'!$G30*'Option-specific inputs'!$G$109*W$26),
'Option-specific inputs'!$G$19="Total cost method",(('Option-specific inputs'!$G53/SUM('Option-specific inputs'!$G$52:$G$61))*'Option-specific inputs'!$G$109*W$26)),0),0)</f>
        <v>0</v>
      </c>
      <c r="X88" s="43" cm="1">
        <f t="array" ref="X88">IFERROR(
IF(X$14 - $G$14 + 1 = _xlfn.NUMBERVALUE(TRIM(_xlfn.TEXTAFTER($C88, " ", -1))),
_xlfn.IFS(
'Option-specific inputs'!$G$19="Percentage cost method",('Option-specific inputs'!$G30*'Option-specific inputs'!$G$109*X$26),
'Option-specific inputs'!$G$19="Total cost method",(('Option-specific inputs'!$G53/SUM('Option-specific inputs'!$G$52:$G$61))*'Option-specific inputs'!$G$109*X$26)),0),0)</f>
        <v>0</v>
      </c>
      <c r="Y88" s="43" cm="1">
        <f t="array" ref="Y88">IFERROR(
IF(Y$14 - $G$14 + 1 = _xlfn.NUMBERVALUE(TRIM(_xlfn.TEXTAFTER($C88, " ", -1))),
_xlfn.IFS(
'Option-specific inputs'!$G$19="Percentage cost method",('Option-specific inputs'!$G30*'Option-specific inputs'!$G$109*Y$26),
'Option-specific inputs'!$G$19="Total cost method",(('Option-specific inputs'!$G53/SUM('Option-specific inputs'!$G$52:$G$61))*'Option-specific inputs'!$G$109*Y$26)),0),0)</f>
        <v>0</v>
      </c>
      <c r="Z88" s="43" cm="1">
        <f t="array" ref="Z88">IFERROR(
IF(Z$14 - $G$14 + 1 = _xlfn.NUMBERVALUE(TRIM(_xlfn.TEXTAFTER($C88, " ", -1))),
_xlfn.IFS(
'Option-specific inputs'!$G$19="Percentage cost method",('Option-specific inputs'!$G30*'Option-specific inputs'!$G$109*Z$26),
'Option-specific inputs'!$G$19="Total cost method",(('Option-specific inputs'!$G53/SUM('Option-specific inputs'!$G$52:$G$61))*'Option-specific inputs'!$G$109*Z$26)),0),0)</f>
        <v>0</v>
      </c>
      <c r="AA88" s="43" cm="1">
        <f t="array" ref="AA88">IFERROR(
IF(AA$14 - $G$14 + 1 = _xlfn.NUMBERVALUE(TRIM(_xlfn.TEXTAFTER($C88, " ", -1))),
_xlfn.IFS(
'Option-specific inputs'!$G$19="Percentage cost method",('Option-specific inputs'!$G30*'Option-specific inputs'!$G$109*AA$26),
'Option-specific inputs'!$G$19="Total cost method",(('Option-specific inputs'!$G53/SUM('Option-specific inputs'!$G$52:$G$61))*'Option-specific inputs'!$G$109*AA$26)),0),0)</f>
        <v>0</v>
      </c>
      <c r="AB88" s="43" cm="1">
        <f t="array" ref="AB88">IFERROR(
IF(AB$14 - $G$14 + 1 = _xlfn.NUMBERVALUE(TRIM(_xlfn.TEXTAFTER($C88, " ", -1))),
_xlfn.IFS(
'Option-specific inputs'!$G$19="Percentage cost method",('Option-specific inputs'!$G30*'Option-specific inputs'!$G$109*AB$26),
'Option-specific inputs'!$G$19="Total cost method",(('Option-specific inputs'!$G53/SUM('Option-specific inputs'!$G$52:$G$61))*'Option-specific inputs'!$G$109*AB$26)),0),0)</f>
        <v>0</v>
      </c>
      <c r="AC88" s="43" cm="1">
        <f t="array" ref="AC88">IFERROR(
IF(AC$14 - $G$14 + 1 = _xlfn.NUMBERVALUE(TRIM(_xlfn.TEXTAFTER($C88, " ", -1))),
_xlfn.IFS(
'Option-specific inputs'!$G$19="Percentage cost method",('Option-specific inputs'!$G30*'Option-specific inputs'!$G$109*AC$26),
'Option-specific inputs'!$G$19="Total cost method",(('Option-specific inputs'!$G53/SUM('Option-specific inputs'!$G$52:$G$61))*'Option-specific inputs'!$G$109*AC$26)),0),0)</f>
        <v>0</v>
      </c>
      <c r="AD88" s="43" cm="1">
        <f t="array" ref="AD88">IFERROR(
IF(AD$14 - $G$14 + 1 = _xlfn.NUMBERVALUE(TRIM(_xlfn.TEXTAFTER($C88, " ", -1))),
_xlfn.IFS(
'Option-specific inputs'!$G$19="Percentage cost method",('Option-specific inputs'!$G30*'Option-specific inputs'!$G$109*AD$26),
'Option-specific inputs'!$G$19="Total cost method",(('Option-specific inputs'!$G53/SUM('Option-specific inputs'!$G$52:$G$61))*'Option-specific inputs'!$G$109*AD$26)),0),0)</f>
        <v>0</v>
      </c>
      <c r="AE88" s="43" cm="1">
        <f t="array" ref="AE88">IFERROR(
IF(AE$14 - $G$14 + 1 = _xlfn.NUMBERVALUE(TRIM(_xlfn.TEXTAFTER($C88, " ", -1))),
_xlfn.IFS(
'Option-specific inputs'!$G$19="Percentage cost method",('Option-specific inputs'!$G30*'Option-specific inputs'!$G$109*AE$26),
'Option-specific inputs'!$G$19="Total cost method",(('Option-specific inputs'!$G53/SUM('Option-specific inputs'!$G$52:$G$61))*'Option-specific inputs'!$G$109*AE$26)),0),0)</f>
        <v>0</v>
      </c>
      <c r="AF88" s="43" cm="1">
        <f t="array" ref="AF88">IFERROR(
IF(AF$14 - $G$14 + 1 = _xlfn.NUMBERVALUE(TRIM(_xlfn.TEXTAFTER($C88, " ", -1))),
_xlfn.IFS(
'Option-specific inputs'!$G$19="Percentage cost method",('Option-specific inputs'!$G30*'Option-specific inputs'!$G$109*AF$26),
'Option-specific inputs'!$G$19="Total cost method",(('Option-specific inputs'!$G53/SUM('Option-specific inputs'!$G$52:$G$61))*'Option-specific inputs'!$G$109*AF$26)),0),0)</f>
        <v>0</v>
      </c>
      <c r="AG88" s="43" cm="1">
        <f t="array" ref="AG88">IFERROR(
IF(AG$14 - $G$14 + 1 = _xlfn.NUMBERVALUE(TRIM(_xlfn.TEXTAFTER($C88, " ", -1))),
_xlfn.IFS(
'Option-specific inputs'!$G$19="Percentage cost method",('Option-specific inputs'!$G30*'Option-specific inputs'!$G$109*AG$26),
'Option-specific inputs'!$G$19="Total cost method",(('Option-specific inputs'!$G53/SUM('Option-specific inputs'!$G$52:$G$61))*'Option-specific inputs'!$G$109*AG$26)),0),0)</f>
        <v>0</v>
      </c>
      <c r="AH88" s="43" cm="1">
        <f t="array" ref="AH88">IFERROR(
IF(AH$14 - $G$14 + 1 = _xlfn.NUMBERVALUE(TRIM(_xlfn.TEXTAFTER($C88, " ", -1))),
_xlfn.IFS(
'Option-specific inputs'!$G$19="Percentage cost method",('Option-specific inputs'!$G30*'Option-specific inputs'!$G$109*AH$26),
'Option-specific inputs'!$G$19="Total cost method",(('Option-specific inputs'!$G53/SUM('Option-specific inputs'!$G$52:$G$61))*'Option-specific inputs'!$G$109*AH$26)),0),0)</f>
        <v>0</v>
      </c>
      <c r="AI88" s="43" cm="1">
        <f t="array" ref="AI88">IFERROR(
IF(AI$14 - $G$14 + 1 = _xlfn.NUMBERVALUE(TRIM(_xlfn.TEXTAFTER($C88, " ", -1))),
_xlfn.IFS(
'Option-specific inputs'!$G$19="Percentage cost method",('Option-specific inputs'!$G30*'Option-specific inputs'!$G$109*AI$26),
'Option-specific inputs'!$G$19="Total cost method",(('Option-specific inputs'!$G53/SUM('Option-specific inputs'!$G$52:$G$61))*'Option-specific inputs'!$G$109*AI$26)),0),0)</f>
        <v>0</v>
      </c>
      <c r="AJ88" s="43" cm="1">
        <f t="array" ref="AJ88">IFERROR(
IF(AJ$14 - $G$14 + 1 = _xlfn.NUMBERVALUE(TRIM(_xlfn.TEXTAFTER($C88, " ", -1))),
_xlfn.IFS(
'Option-specific inputs'!$G$19="Percentage cost method",('Option-specific inputs'!$G30*'Option-specific inputs'!$G$109*AJ$26),
'Option-specific inputs'!$G$19="Total cost method",(('Option-specific inputs'!$G53/SUM('Option-specific inputs'!$G$52:$G$61))*'Option-specific inputs'!$G$109*AJ$26)),0),0)</f>
        <v>0</v>
      </c>
      <c r="AK88" s="43" cm="1">
        <f t="array" ref="AK88">IFERROR(
IF(AK$14 - $G$14 + 1 = _xlfn.NUMBERVALUE(TRIM(_xlfn.TEXTAFTER($C88, " ", -1))),
_xlfn.IFS(
'Option-specific inputs'!$G$19="Percentage cost method",('Option-specific inputs'!$G30*'Option-specific inputs'!$G$109*AK$26),
'Option-specific inputs'!$G$19="Total cost method",(('Option-specific inputs'!$G53/SUM('Option-specific inputs'!$G$52:$G$61))*'Option-specific inputs'!$G$109*AK$26)),0),0)</f>
        <v>0</v>
      </c>
      <c r="AL88" s="43" cm="1">
        <f t="array" ref="AL88">IFERROR(
IF(AL$14 - $G$14 + 1 = _xlfn.NUMBERVALUE(TRIM(_xlfn.TEXTAFTER($C88, " ", -1))),
_xlfn.IFS(
'Option-specific inputs'!$G$19="Percentage cost method",('Option-specific inputs'!$G30*'Option-specific inputs'!$G$109*AL$26),
'Option-specific inputs'!$G$19="Total cost method",(('Option-specific inputs'!$G53/SUM('Option-specific inputs'!$G$52:$G$61))*'Option-specific inputs'!$G$109*AL$26)),0),0)</f>
        <v>0</v>
      </c>
      <c r="AM88" s="43" cm="1">
        <f t="array" ref="AM88">IFERROR(
IF(AM$14 - $G$14 + 1 = _xlfn.NUMBERVALUE(TRIM(_xlfn.TEXTAFTER($C88, " ", -1))),
_xlfn.IFS(
'Option-specific inputs'!$G$19="Percentage cost method",('Option-specific inputs'!$G30*'Option-specific inputs'!$G$109*AM$26),
'Option-specific inputs'!$G$19="Total cost method",(('Option-specific inputs'!$G53/SUM('Option-specific inputs'!$G$52:$G$61))*'Option-specific inputs'!$G$109*AM$26)),0),0)</f>
        <v>0</v>
      </c>
      <c r="AN88" s="43" cm="1">
        <f t="array" ref="AN88">IFERROR(
IF(AN$14 - $G$14 + 1 = _xlfn.NUMBERVALUE(TRIM(_xlfn.TEXTAFTER($C88, " ", -1))),
_xlfn.IFS(
'Option-specific inputs'!$G$19="Percentage cost method",('Option-specific inputs'!$G30*'Option-specific inputs'!$G$109*AN$26),
'Option-specific inputs'!$G$19="Total cost method",(('Option-specific inputs'!$G53/SUM('Option-specific inputs'!$G$52:$G$61))*'Option-specific inputs'!$G$109*AN$26)),0),0)</f>
        <v>0</v>
      </c>
      <c r="AO88" s="43" cm="1">
        <f t="array" ref="AO88">IFERROR(
IF(AO$14 - $G$14 + 1 = _xlfn.NUMBERVALUE(TRIM(_xlfn.TEXTAFTER($C88, " ", -1))),
_xlfn.IFS(
'Option-specific inputs'!$G$19="Percentage cost method",('Option-specific inputs'!$G30*'Option-specific inputs'!$G$109*AO$26),
'Option-specific inputs'!$G$19="Total cost method",(('Option-specific inputs'!$G53/SUM('Option-specific inputs'!$G$52:$G$61))*'Option-specific inputs'!$G$109*AO$26)),0),0)</f>
        <v>0</v>
      </c>
      <c r="AP88" s="43" cm="1">
        <f t="array" ref="AP88">IFERROR(
IF(AP$14 - $G$14 + 1 = _xlfn.NUMBERVALUE(TRIM(_xlfn.TEXTAFTER($C88, " ", -1))),
_xlfn.IFS(
'Option-specific inputs'!$G$19="Percentage cost method",('Option-specific inputs'!$G30*'Option-specific inputs'!$G$109*AP$26),
'Option-specific inputs'!$G$19="Total cost method",(('Option-specific inputs'!$G53/SUM('Option-specific inputs'!$G$52:$G$61))*'Option-specific inputs'!$G$109*AP$26)),0),0)</f>
        <v>0</v>
      </c>
      <c r="AQ88" s="43" cm="1">
        <f t="array" ref="AQ88">IFERROR(
IF(AQ$14 - $G$14 + 1 = _xlfn.NUMBERVALUE(TRIM(_xlfn.TEXTAFTER($C88, " ", -1))),
_xlfn.IFS(
'Option-specific inputs'!$G$19="Percentage cost method",('Option-specific inputs'!$G30*'Option-specific inputs'!$G$109*AQ$26),
'Option-specific inputs'!$G$19="Total cost method",(('Option-specific inputs'!$G53/SUM('Option-specific inputs'!$G$52:$G$61))*'Option-specific inputs'!$G$109*AQ$26)),0),0)</f>
        <v>0</v>
      </c>
      <c r="AR88" s="43" cm="1">
        <f t="array" ref="AR88">IFERROR(
IF(AR$14 - $G$14 + 1 = _xlfn.NUMBERVALUE(TRIM(_xlfn.TEXTAFTER($C88, " ", -1))),
_xlfn.IFS(
'Option-specific inputs'!$G$19="Percentage cost method",('Option-specific inputs'!$G30*'Option-specific inputs'!$G$109*AR$26),
'Option-specific inputs'!$G$19="Total cost method",(('Option-specific inputs'!$G53/SUM('Option-specific inputs'!$G$52:$G$61))*'Option-specific inputs'!$G$109*AR$26)),0),0)</f>
        <v>0</v>
      </c>
      <c r="AS88" s="43" cm="1">
        <f t="array" ref="AS88">IFERROR(
IF(AS$14 - $G$14 + 1 = _xlfn.NUMBERVALUE(TRIM(_xlfn.TEXTAFTER($C88, " ", -1))),
_xlfn.IFS(
'Option-specific inputs'!$G$19="Percentage cost method",('Option-specific inputs'!$G30*'Option-specific inputs'!$G$109*AS$26),
'Option-specific inputs'!$G$19="Total cost method",(('Option-specific inputs'!$G53/SUM('Option-specific inputs'!$G$52:$G$61))*'Option-specific inputs'!$G$109*AS$26)),0),0)</f>
        <v>0</v>
      </c>
      <c r="AT88" s="43" cm="1">
        <f t="array" ref="AT88">IFERROR(
IF(AT$14 - $G$14 + 1 = _xlfn.NUMBERVALUE(TRIM(_xlfn.TEXTAFTER($C88, " ", -1))),
_xlfn.IFS(
'Option-specific inputs'!$G$19="Percentage cost method",('Option-specific inputs'!$G30*'Option-specific inputs'!$G$109*AT$26),
'Option-specific inputs'!$G$19="Total cost method",(('Option-specific inputs'!$G53/SUM('Option-specific inputs'!$G$52:$G$61))*'Option-specific inputs'!$G$109*AT$26)),0),0)</f>
        <v>0</v>
      </c>
      <c r="AU88" s="43" cm="1">
        <f t="array" ref="AU88">IFERROR(
IF(AU$14 - $G$14 + 1 = _xlfn.NUMBERVALUE(TRIM(_xlfn.TEXTAFTER($C88, " ", -1))),
_xlfn.IFS(
'Option-specific inputs'!$G$19="Percentage cost method",('Option-specific inputs'!$G30*'Option-specific inputs'!$G$109*AU$26),
'Option-specific inputs'!$G$19="Total cost method",(('Option-specific inputs'!$G53/SUM('Option-specific inputs'!$G$52:$G$61))*'Option-specific inputs'!$G$109*AU$26)),0),0)</f>
        <v>0</v>
      </c>
      <c r="AV88" s="43" cm="1">
        <f t="array" ref="AV88">IFERROR(
IF(AV$14 - $G$14 + 1 = _xlfn.NUMBERVALUE(TRIM(_xlfn.TEXTAFTER($C88, " ", -1))),
_xlfn.IFS(
'Option-specific inputs'!$G$19="Percentage cost method",('Option-specific inputs'!$G30*'Option-specific inputs'!$G$109*AV$26),
'Option-specific inputs'!$G$19="Total cost method",(('Option-specific inputs'!$G53/SUM('Option-specific inputs'!$G$52:$G$61))*'Option-specific inputs'!$G$109*AV$26)),0),0)</f>
        <v>0</v>
      </c>
      <c r="AW88" s="43" cm="1">
        <f t="array" ref="AW88">IFERROR(
IF(AW$14 - $G$14 + 1 = _xlfn.NUMBERVALUE(TRIM(_xlfn.TEXTAFTER($C88, " ", -1))),
_xlfn.IFS(
'Option-specific inputs'!$G$19="Percentage cost method",('Option-specific inputs'!$G30*'Option-specific inputs'!$G$109*AW$26),
'Option-specific inputs'!$G$19="Total cost method",(('Option-specific inputs'!$G53/SUM('Option-specific inputs'!$G$52:$G$61))*'Option-specific inputs'!$G$109*AW$26)),0),0)</f>
        <v>0</v>
      </c>
      <c r="AX88" s="43" cm="1">
        <f t="array" ref="AX88">IFERROR(
IF(AX$14 - $G$14 + 1 = _xlfn.NUMBERVALUE(TRIM(_xlfn.TEXTAFTER($C88, " ", -1))),
_xlfn.IFS(
'Option-specific inputs'!$G$19="Percentage cost method",('Option-specific inputs'!$G30*'Option-specific inputs'!$G$109*AX$26),
'Option-specific inputs'!$G$19="Total cost method",(('Option-specific inputs'!$G53/SUM('Option-specific inputs'!$G$52:$G$61))*'Option-specific inputs'!$G$109*AX$26)),0),0)</f>
        <v>0</v>
      </c>
      <c r="AY88" s="43" cm="1">
        <f t="array" ref="AY88">IFERROR(
IF(AY$14 - $G$14 + 1 = _xlfn.NUMBERVALUE(TRIM(_xlfn.TEXTAFTER($C88, " ", -1))),
_xlfn.IFS(
'Option-specific inputs'!$G$19="Percentage cost method",('Option-specific inputs'!$G30*'Option-specific inputs'!$G$109*AY$26),
'Option-specific inputs'!$G$19="Total cost method",(('Option-specific inputs'!$G53/SUM('Option-specific inputs'!$G$52:$G$61))*'Option-specific inputs'!$G$109*AY$26)),0),0)</f>
        <v>0</v>
      </c>
      <c r="AZ88" s="43" cm="1">
        <f t="array" ref="AZ88">IFERROR(
IF(AZ$14 - $G$14 + 1 = _xlfn.NUMBERVALUE(TRIM(_xlfn.TEXTAFTER($C88, " ", -1))),
_xlfn.IFS(
'Option-specific inputs'!$G$19="Percentage cost method",('Option-specific inputs'!$G30*'Option-specific inputs'!$G$109*AZ$26),
'Option-specific inputs'!$G$19="Total cost method",(('Option-specific inputs'!$G53/SUM('Option-specific inputs'!$G$52:$G$61))*'Option-specific inputs'!$G$109*AZ$26)),0),0)</f>
        <v>0</v>
      </c>
      <c r="BA88" s="43" cm="1">
        <f t="array" ref="BA88">IFERROR(
IF(BA$14 - $G$14 + 1 = _xlfn.NUMBERVALUE(TRIM(_xlfn.TEXTAFTER($C88, " ", -1))),
_xlfn.IFS(
'Option-specific inputs'!$G$19="Percentage cost method",('Option-specific inputs'!$G30*'Option-specific inputs'!$G$109*BA$26),
'Option-specific inputs'!$G$19="Total cost method",(('Option-specific inputs'!$G53/SUM('Option-specific inputs'!$G$52:$G$61))*'Option-specific inputs'!$G$109*BA$26)),0),0)</f>
        <v>0</v>
      </c>
      <c r="BB88" s="43" cm="1">
        <f t="array" ref="BB88">IFERROR(
IF(BB$14 - $G$14 + 1 = _xlfn.NUMBERVALUE(TRIM(_xlfn.TEXTAFTER($C88, " ", -1))),
_xlfn.IFS(
'Option-specific inputs'!$G$19="Percentage cost method",('Option-specific inputs'!$G30*'Option-specific inputs'!$G$109*BB$26),
'Option-specific inputs'!$G$19="Total cost method",(('Option-specific inputs'!$G53/SUM('Option-specific inputs'!$G$52:$G$61))*'Option-specific inputs'!$G$109*BB$26)),0),0)</f>
        <v>0</v>
      </c>
      <c r="BC88" s="43" cm="1">
        <f t="array" ref="BC88">IFERROR(
IF(BC$14 - $G$14 + 1 = _xlfn.NUMBERVALUE(TRIM(_xlfn.TEXTAFTER($C88, " ", -1))),
_xlfn.IFS(
'Option-specific inputs'!$G$19="Percentage cost method",('Option-specific inputs'!$G30*'Option-specific inputs'!$G$109*BC$26),
'Option-specific inputs'!$G$19="Total cost method",(('Option-specific inputs'!$G53/SUM('Option-specific inputs'!$G$52:$G$61))*'Option-specific inputs'!$G$109*BC$26)),0),0)</f>
        <v>0</v>
      </c>
      <c r="BD88" s="43" cm="1">
        <f t="array" ref="BD88">IFERROR(
IF(BD$14 - $G$14 + 1 = _xlfn.NUMBERVALUE(TRIM(_xlfn.TEXTAFTER($C88, " ", -1))),
_xlfn.IFS(
'Option-specific inputs'!$G$19="Percentage cost method",('Option-specific inputs'!$G30*'Option-specific inputs'!$G$109*BD$26),
'Option-specific inputs'!$G$19="Total cost method",(('Option-specific inputs'!$G53/SUM('Option-specific inputs'!$G$52:$G$61))*'Option-specific inputs'!$G$109*BD$26)),0),0)</f>
        <v>0</v>
      </c>
      <c r="BE88" s="43" cm="1">
        <f t="array" ref="BE88">IFERROR(
IF(BE$14 - $G$14 + 1 = _xlfn.NUMBERVALUE(TRIM(_xlfn.TEXTAFTER($C88, " ", -1))),
_xlfn.IFS(
'Option-specific inputs'!$G$19="Percentage cost method",('Option-specific inputs'!$G30*'Option-specific inputs'!$G$109*BE$26),
'Option-specific inputs'!$G$19="Total cost method",(('Option-specific inputs'!$G53/SUM('Option-specific inputs'!$G$52:$G$61))*'Option-specific inputs'!$G$109*BE$26)),0),0)</f>
        <v>0</v>
      </c>
      <c r="BF88" s="43" cm="1">
        <f t="array" ref="BF88">IFERROR(
IF(BF$14 - $G$14 + 1 = _xlfn.NUMBERVALUE(TRIM(_xlfn.TEXTAFTER($C88, " ", -1))),
_xlfn.IFS(
'Option-specific inputs'!$G$19="Percentage cost method",('Option-specific inputs'!$G30*'Option-specific inputs'!$G$109*BF$26),
'Option-specific inputs'!$G$19="Total cost method",(('Option-specific inputs'!$G53/SUM('Option-specific inputs'!$G$52:$G$61))*'Option-specific inputs'!$G$109*BF$26)),0),0)</f>
        <v>0</v>
      </c>
      <c r="BG88" s="43" cm="1">
        <f t="array" ref="BG88">IFERROR(
IF(BG$14 - $G$14 + 1 = _xlfn.NUMBERVALUE(TRIM(_xlfn.TEXTAFTER($C88, " ", -1))),
_xlfn.IFS(
'Option-specific inputs'!$G$19="Percentage cost method",('Option-specific inputs'!$G30*'Option-specific inputs'!$G$109*BG$26),
'Option-specific inputs'!$G$19="Total cost method",(('Option-specific inputs'!$G53/SUM('Option-specific inputs'!$G$52:$G$61))*'Option-specific inputs'!$G$109*BG$26)),0),0)</f>
        <v>0</v>
      </c>
      <c r="BH88" s="43" cm="1">
        <f t="array" ref="BH88">IFERROR(
IF(BH$14 - $G$14 + 1 = _xlfn.NUMBERVALUE(TRIM(_xlfn.TEXTAFTER($C88, " ", -1))),
_xlfn.IFS(
'Option-specific inputs'!$G$19="Percentage cost method",('Option-specific inputs'!$G30*'Option-specific inputs'!$G$109*BH$26),
'Option-specific inputs'!$G$19="Total cost method",(('Option-specific inputs'!$G53/SUM('Option-specific inputs'!$G$52:$G$61))*'Option-specific inputs'!$G$109*BH$26)),0),0)</f>
        <v>0</v>
      </c>
      <c r="BI88" s="43" cm="1">
        <f t="array" ref="BI88">IFERROR(
IF(BI$14 - $G$14 + 1 = _xlfn.NUMBERVALUE(TRIM(_xlfn.TEXTAFTER($C88, " ", -1))),
_xlfn.IFS(
'Option-specific inputs'!$G$19="Percentage cost method",('Option-specific inputs'!$G30*'Option-specific inputs'!$G$109*BI$26),
'Option-specific inputs'!$G$19="Total cost method",(('Option-specific inputs'!$G53/SUM('Option-specific inputs'!$G$52:$G$61))*'Option-specific inputs'!$G$109*BI$26)),0),0)</f>
        <v>0</v>
      </c>
      <c r="BJ88" s="43" cm="1">
        <f t="array" ref="BJ88">IFERROR(
IF(BJ$14 - $G$14 + 1 = _xlfn.NUMBERVALUE(TRIM(_xlfn.TEXTAFTER($C88, " ", -1))),
_xlfn.IFS(
'Option-specific inputs'!$G$19="Percentage cost method",('Option-specific inputs'!$G30*'Option-specific inputs'!$G$109*BJ$26),
'Option-specific inputs'!$G$19="Total cost method",(('Option-specific inputs'!$G53/SUM('Option-specific inputs'!$G$52:$G$61))*'Option-specific inputs'!$G$109*BJ$26)),0),0)</f>
        <v>0</v>
      </c>
      <c r="BK88" s="43" cm="1">
        <f t="array" ref="BK88">IFERROR(
IF(BK$14 - $G$14 + 1 = _xlfn.NUMBERVALUE(TRIM(_xlfn.TEXTAFTER($C88, " ", -1))),
_xlfn.IFS(
'Option-specific inputs'!$G$19="Percentage cost method",('Option-specific inputs'!$G30*'Option-specific inputs'!$G$109*BK$26),
'Option-specific inputs'!$G$19="Total cost method",(('Option-specific inputs'!$G53/SUM('Option-specific inputs'!$G$52:$G$61))*'Option-specific inputs'!$G$109*BK$26)),0),0)</f>
        <v>0</v>
      </c>
      <c r="BL88" s="43" cm="1">
        <f t="array" ref="BL88">IFERROR(
IF(BL$14 - $G$14 + 1 = _xlfn.NUMBERVALUE(TRIM(_xlfn.TEXTAFTER($C88, " ", -1))),
_xlfn.IFS(
'Option-specific inputs'!$G$19="Percentage cost method",('Option-specific inputs'!$G30*'Option-specific inputs'!$G$109*BL$26),
'Option-specific inputs'!$G$19="Total cost method",(('Option-specific inputs'!$G53/SUM('Option-specific inputs'!$G$52:$G$61))*'Option-specific inputs'!$G$109*BL$26)),0),0)</f>
        <v>0</v>
      </c>
      <c r="BM88" s="43" cm="1">
        <f t="array" ref="BM88">IFERROR(
IF(BM$14 - $G$14 + 1 = _xlfn.NUMBERVALUE(TRIM(_xlfn.TEXTAFTER($C88, " ", -1))),
_xlfn.IFS(
'Option-specific inputs'!$G$19="Percentage cost method",('Option-specific inputs'!$G30*'Option-specific inputs'!$G$109*BM$26),
'Option-specific inputs'!$G$19="Total cost method",(('Option-specific inputs'!$G53/SUM('Option-specific inputs'!$G$52:$G$61))*'Option-specific inputs'!$G$109*BM$26)),0),0)</f>
        <v>0</v>
      </c>
      <c r="BN88" s="43" cm="1">
        <f t="array" ref="BN88">IFERROR(
IF(BN$14 - $G$14 + 1 = _xlfn.NUMBERVALUE(TRIM(_xlfn.TEXTAFTER($C88, " ", -1))),
_xlfn.IFS(
'Option-specific inputs'!$G$19="Percentage cost method",('Option-specific inputs'!$G30*'Option-specific inputs'!$G$109*BN$26),
'Option-specific inputs'!$G$19="Total cost method",(('Option-specific inputs'!$G53/SUM('Option-specific inputs'!$G$52:$G$61))*'Option-specific inputs'!$G$109*BN$26)),0),0)</f>
        <v>0</v>
      </c>
      <c r="BO88" s="43" cm="1">
        <f t="array" ref="BO88">IFERROR(
IF(BO$14 - $G$14 + 1 = _xlfn.NUMBERVALUE(TRIM(_xlfn.TEXTAFTER($C88, " ", -1))),
_xlfn.IFS(
'Option-specific inputs'!$G$19="Percentage cost method",('Option-specific inputs'!$G30*'Option-specific inputs'!$G$109*BO$26),
'Option-specific inputs'!$G$19="Total cost method",(('Option-specific inputs'!$G53/SUM('Option-specific inputs'!$G$52:$G$61))*'Option-specific inputs'!$G$109*BO$26)),0),0)</f>
        <v>0</v>
      </c>
      <c r="BP88" s="43" cm="1">
        <f t="array" ref="BP88">IFERROR(
IF(BP$14 - $G$14 + 1 = _xlfn.NUMBERVALUE(TRIM(_xlfn.TEXTAFTER($C88, " ", -1))),
_xlfn.IFS(
'Option-specific inputs'!$G$19="Percentage cost method",('Option-specific inputs'!$G30*'Option-specific inputs'!$G$109*BP$26),
'Option-specific inputs'!$G$19="Total cost method",(('Option-specific inputs'!$G53/SUM('Option-specific inputs'!$G$52:$G$61))*'Option-specific inputs'!$G$109*BP$26)),0),0)</f>
        <v>0</v>
      </c>
      <c r="BQ88" s="43" cm="1">
        <f t="array" ref="BQ88">IFERROR(
IF(BQ$14 - $G$14 + 1 = _xlfn.NUMBERVALUE(TRIM(_xlfn.TEXTAFTER($C88, " ", -1))),
_xlfn.IFS(
'Option-specific inputs'!$G$19="Percentage cost method",('Option-specific inputs'!$G30*'Option-specific inputs'!$G$109*BQ$26),
'Option-specific inputs'!$G$19="Total cost method",(('Option-specific inputs'!$G53/SUM('Option-specific inputs'!$G$52:$G$61))*'Option-specific inputs'!$G$109*BQ$26)),0),0)</f>
        <v>0</v>
      </c>
      <c r="BR88" s="43" cm="1">
        <f t="array" ref="BR88">IFERROR(
IF(BR$14 - $G$14 + 1 = _xlfn.NUMBERVALUE(TRIM(_xlfn.TEXTAFTER($C88, " ", -1))),
_xlfn.IFS(
'Option-specific inputs'!$G$19="Percentage cost method",('Option-specific inputs'!$G30*'Option-specific inputs'!$G$109*BR$26),
'Option-specific inputs'!$G$19="Total cost method",(('Option-specific inputs'!$G53/SUM('Option-specific inputs'!$G$52:$G$61))*'Option-specific inputs'!$G$109*BR$26)),0),0)</f>
        <v>0</v>
      </c>
      <c r="BS88" s="43" cm="1">
        <f t="array" ref="BS88">IFERROR(
IF(BS$14 - $G$14 + 1 = _xlfn.NUMBERVALUE(TRIM(_xlfn.TEXTAFTER($C88, " ", -1))),
_xlfn.IFS(
'Option-specific inputs'!$G$19="Percentage cost method",('Option-specific inputs'!$G30*'Option-specific inputs'!$G$109*BS$26),
'Option-specific inputs'!$G$19="Total cost method",(('Option-specific inputs'!$G53/SUM('Option-specific inputs'!$G$52:$G$61))*'Option-specific inputs'!$G$109*BS$26)),0),0)</f>
        <v>0</v>
      </c>
      <c r="BT88" s="43" cm="1">
        <f t="array" ref="BT88">IFERROR(
IF(BT$14 - $G$14 + 1 = _xlfn.NUMBERVALUE(TRIM(_xlfn.TEXTAFTER($C88, " ", -1))),
_xlfn.IFS(
'Option-specific inputs'!$G$19="Percentage cost method",('Option-specific inputs'!$G30*'Option-specific inputs'!$G$109*BT$26),
'Option-specific inputs'!$G$19="Total cost method",(('Option-specific inputs'!$G53/SUM('Option-specific inputs'!$G$52:$G$61))*'Option-specific inputs'!$G$109*BT$26)),0),0)</f>
        <v>0</v>
      </c>
      <c r="BU88" s="43" cm="1">
        <f t="array" ref="BU88">IFERROR(
IF(BU$14 - $G$14 + 1 = _xlfn.NUMBERVALUE(TRIM(_xlfn.TEXTAFTER($C88, " ", -1))),
_xlfn.IFS(
'Option-specific inputs'!$G$19="Percentage cost method",('Option-specific inputs'!$G30*'Option-specific inputs'!$G$109*BU$26),
'Option-specific inputs'!$G$19="Total cost method",(('Option-specific inputs'!$G53/SUM('Option-specific inputs'!$G$52:$G$61))*'Option-specific inputs'!$G$109*BU$26)),0),0)</f>
        <v>0</v>
      </c>
      <c r="BV88" s="43" cm="1">
        <f t="array" ref="BV88">IFERROR(
IF(BV$14 - $G$14 + 1 = _xlfn.NUMBERVALUE(TRIM(_xlfn.TEXTAFTER($C88, " ", -1))),
_xlfn.IFS(
'Option-specific inputs'!$G$19="Percentage cost method",('Option-specific inputs'!$G30*'Option-specific inputs'!$G$109*BV$26),
'Option-specific inputs'!$G$19="Total cost method",(('Option-specific inputs'!$G53/SUM('Option-specific inputs'!$G$52:$G$61))*'Option-specific inputs'!$G$109*BV$26)),0),0)</f>
        <v>0</v>
      </c>
      <c r="BW88" s="43" cm="1">
        <f t="array" ref="BW88">IFERROR(
IF(BW$14 - $G$14 + 1 = _xlfn.NUMBERVALUE(TRIM(_xlfn.TEXTAFTER($C88, " ", -1))),
_xlfn.IFS(
'Option-specific inputs'!$G$19="Percentage cost method",('Option-specific inputs'!$G30*'Option-specific inputs'!$G$109*BW$26),
'Option-specific inputs'!$G$19="Total cost method",(('Option-specific inputs'!$G53/SUM('Option-specific inputs'!$G$52:$G$61))*'Option-specific inputs'!$G$109*BW$26)),0),0)</f>
        <v>0</v>
      </c>
      <c r="BX88" s="43" cm="1">
        <f t="array" ref="BX88">IFERROR(
IF(BX$14 - $G$14 + 1 = _xlfn.NUMBERVALUE(TRIM(_xlfn.TEXTAFTER($C88, " ", -1))),
_xlfn.IFS(
'Option-specific inputs'!$G$19="Percentage cost method",('Option-specific inputs'!$G30*'Option-specific inputs'!$G$109*BX$26),
'Option-specific inputs'!$G$19="Total cost method",(('Option-specific inputs'!$G53/SUM('Option-specific inputs'!$G$52:$G$61))*'Option-specific inputs'!$G$109*BX$26)),0),0)</f>
        <v>0</v>
      </c>
      <c r="BY88" s="43" cm="1">
        <f t="array" ref="BY88">IFERROR(
IF(BY$14 - $G$14 + 1 = _xlfn.NUMBERVALUE(TRIM(_xlfn.TEXTAFTER($C88, " ", -1))),
_xlfn.IFS(
'Option-specific inputs'!$G$19="Percentage cost method",('Option-specific inputs'!$G30*'Option-specific inputs'!$G$109*BY$26),
'Option-specific inputs'!$G$19="Total cost method",(('Option-specific inputs'!$G53/SUM('Option-specific inputs'!$G$52:$G$61))*'Option-specific inputs'!$G$109*BY$26)),0),0)</f>
        <v>0</v>
      </c>
      <c r="BZ88" s="43" cm="1">
        <f t="array" ref="BZ88">IFERROR(
IF(BZ$14 - $G$14 + 1 = _xlfn.NUMBERVALUE(TRIM(_xlfn.TEXTAFTER($C88, " ", -1))),
_xlfn.IFS(
'Option-specific inputs'!$G$19="Percentage cost method",('Option-specific inputs'!$G30*'Option-specific inputs'!$G$109*BZ$26),
'Option-specific inputs'!$G$19="Total cost method",(('Option-specific inputs'!$G53/SUM('Option-specific inputs'!$G$52:$G$61))*'Option-specific inputs'!$G$109*BZ$26)),0),0)</f>
        <v>0</v>
      </c>
      <c r="CA88" s="43" cm="1">
        <f t="array" ref="CA88">IFERROR(
IF(CA$14 - $G$14 + 1 = _xlfn.NUMBERVALUE(TRIM(_xlfn.TEXTAFTER($C88, " ", -1))),
_xlfn.IFS(
'Option-specific inputs'!$G$19="Percentage cost method",('Option-specific inputs'!$G30*'Option-specific inputs'!$G$109*CA$26),
'Option-specific inputs'!$G$19="Total cost method",(('Option-specific inputs'!$G53/SUM('Option-specific inputs'!$G$52:$G$61))*'Option-specific inputs'!$G$109*CA$26)),0),0)</f>
        <v>0</v>
      </c>
      <c r="CB88" s="43" cm="1">
        <f t="array" ref="CB88">IFERROR(
IF(CB$14 - $G$14 + 1 = _xlfn.NUMBERVALUE(TRIM(_xlfn.TEXTAFTER($C88, " ", -1))),
_xlfn.IFS(
'Option-specific inputs'!$G$19="Percentage cost method",('Option-specific inputs'!$G30*'Option-specific inputs'!$G$109*CB$26),
'Option-specific inputs'!$G$19="Total cost method",(('Option-specific inputs'!$G53/SUM('Option-specific inputs'!$G$52:$G$61))*'Option-specific inputs'!$G$109*CB$26)),0),0)</f>
        <v>0</v>
      </c>
      <c r="CC88" s="43" cm="1">
        <f t="array" ref="CC88">IFERROR(
IF(CC$14 - $G$14 + 1 = _xlfn.NUMBERVALUE(TRIM(_xlfn.TEXTAFTER($C88, " ", -1))),
_xlfn.IFS(
'Option-specific inputs'!$G$19="Percentage cost method",('Option-specific inputs'!$G30*'Option-specific inputs'!$G$109*CC$26),
'Option-specific inputs'!$G$19="Total cost method",(('Option-specific inputs'!$G53/SUM('Option-specific inputs'!$G$52:$G$61))*'Option-specific inputs'!$G$109*CC$26)),0),0)</f>
        <v>0</v>
      </c>
      <c r="CD88" s="43" cm="1">
        <f t="array" ref="CD88">IFERROR(
IF(CD$14 - $G$14 + 1 = _xlfn.NUMBERVALUE(TRIM(_xlfn.TEXTAFTER($C88, " ", -1))),
_xlfn.IFS(
'Option-specific inputs'!$G$19="Percentage cost method",('Option-specific inputs'!$G30*'Option-specific inputs'!$G$109*CD$26),
'Option-specific inputs'!$G$19="Total cost method",(('Option-specific inputs'!$G53/SUM('Option-specific inputs'!$G$52:$G$61))*'Option-specific inputs'!$G$109*CD$26)),0),0)</f>
        <v>0</v>
      </c>
      <c r="CE88" s="43" cm="1">
        <f t="array" ref="CE88">IFERROR(
IF(CE$14 - $G$14 + 1 = _xlfn.NUMBERVALUE(TRIM(_xlfn.TEXTAFTER($C88, " ", -1))),
_xlfn.IFS(
'Option-specific inputs'!$G$19="Percentage cost method",('Option-specific inputs'!$G30*'Option-specific inputs'!$G$109*CE$26),
'Option-specific inputs'!$G$19="Total cost method",(('Option-specific inputs'!$G53/SUM('Option-specific inputs'!$G$52:$G$61))*'Option-specific inputs'!$G$109*CE$26)),0),0)</f>
        <v>0</v>
      </c>
      <c r="CF88" s="43" cm="1">
        <f t="array" ref="CF88">IFERROR(
IF(CF$14 - $G$14 + 1 = _xlfn.NUMBERVALUE(TRIM(_xlfn.TEXTAFTER($C88, " ", -1))),
_xlfn.IFS(
'Option-specific inputs'!$G$19="Percentage cost method",('Option-specific inputs'!$G30*'Option-specific inputs'!$G$109*CF$26),
'Option-specific inputs'!$G$19="Total cost method",(('Option-specific inputs'!$G53/SUM('Option-specific inputs'!$G$52:$G$61))*'Option-specific inputs'!$G$109*CF$26)),0),0)</f>
        <v>0</v>
      </c>
      <c r="CG88" s="43" cm="1">
        <f t="array" ref="CG88">IFERROR(
IF(CG$14 - $G$14 + 1 = _xlfn.NUMBERVALUE(TRIM(_xlfn.TEXTAFTER($C88, " ", -1))),
_xlfn.IFS(
'Option-specific inputs'!$G$19="Percentage cost method",('Option-specific inputs'!$G30*'Option-specific inputs'!$G$109*CG$26),
'Option-specific inputs'!$G$19="Total cost method",(('Option-specific inputs'!$G53/SUM('Option-specific inputs'!$G$52:$G$61))*'Option-specific inputs'!$G$109*CG$26)),0),0)</f>
        <v>0</v>
      </c>
      <c r="CH88" s="43" cm="1">
        <f t="array" ref="CH88">IFERROR(
IF(CH$14 - $G$14 + 1 = _xlfn.NUMBERVALUE(TRIM(_xlfn.TEXTAFTER($C88, " ", -1))),
_xlfn.IFS(
'Option-specific inputs'!$G$19="Percentage cost method",('Option-specific inputs'!$G30*'Option-specific inputs'!$G$109*CH$26),
'Option-specific inputs'!$G$19="Total cost method",(('Option-specific inputs'!$G53/SUM('Option-specific inputs'!$G$52:$G$61))*'Option-specific inputs'!$G$109*CH$26)),0),0)</f>
        <v>0</v>
      </c>
      <c r="CI88" s="43" cm="1">
        <f t="array" ref="CI88">IFERROR(
IF(CI$14 - $G$14 + 1 = _xlfn.NUMBERVALUE(TRIM(_xlfn.TEXTAFTER($C88, " ", -1))),
_xlfn.IFS(
'Option-specific inputs'!$G$19="Percentage cost method",('Option-specific inputs'!$G30*'Option-specific inputs'!$G$109*CI$26),
'Option-specific inputs'!$G$19="Total cost method",(('Option-specific inputs'!$G53/SUM('Option-specific inputs'!$G$52:$G$61))*'Option-specific inputs'!$G$109*CI$26)),0),0)</f>
        <v>0</v>
      </c>
      <c r="CJ88" s="43" cm="1">
        <f t="array" ref="CJ88">IFERROR(
IF(CJ$14 - $G$14 + 1 = _xlfn.NUMBERVALUE(TRIM(_xlfn.TEXTAFTER($C88, " ", -1))),
_xlfn.IFS(
'Option-specific inputs'!$G$19="Percentage cost method",('Option-specific inputs'!$G30*'Option-specific inputs'!$G$109*CJ$26),
'Option-specific inputs'!$G$19="Total cost method",(('Option-specific inputs'!$G53/SUM('Option-specific inputs'!$G$52:$G$61))*'Option-specific inputs'!$G$109*CJ$26)),0),0)</f>
        <v>0</v>
      </c>
      <c r="CK88" s="43" cm="1">
        <f t="array" ref="CK88">IFERROR(
IF(CK$14 - $G$14 + 1 = _xlfn.NUMBERVALUE(TRIM(_xlfn.TEXTAFTER($C88, " ", -1))),
_xlfn.IFS(
'Option-specific inputs'!$G$19="Percentage cost method",('Option-specific inputs'!$G30*'Option-specific inputs'!$G$109*CK$26),
'Option-specific inputs'!$G$19="Total cost method",(('Option-specific inputs'!$G53/SUM('Option-specific inputs'!$G$52:$G$61))*'Option-specific inputs'!$G$109*CK$26)),0),0)</f>
        <v>0</v>
      </c>
      <c r="CL88" s="43" cm="1">
        <f t="array" ref="CL88">IFERROR(
IF(CL$14 - $G$14 + 1 = _xlfn.NUMBERVALUE(TRIM(_xlfn.TEXTAFTER($C88, " ", -1))),
_xlfn.IFS(
'Option-specific inputs'!$G$19="Percentage cost method",('Option-specific inputs'!$G30*'Option-specific inputs'!$G$109*CL$26),
'Option-specific inputs'!$G$19="Total cost method",(('Option-specific inputs'!$G53/SUM('Option-specific inputs'!$G$52:$G$61))*'Option-specific inputs'!$G$109*CL$26)),0),0)</f>
        <v>0</v>
      </c>
      <c r="CM88" s="43" cm="1">
        <f t="array" ref="CM88">IFERROR(
IF(CM$14 - $G$14 + 1 = _xlfn.NUMBERVALUE(TRIM(_xlfn.TEXTAFTER($C88, " ", -1))),
_xlfn.IFS(
'Option-specific inputs'!$G$19="Percentage cost method",('Option-specific inputs'!$G30*'Option-specific inputs'!$G$109*CM$26),
'Option-specific inputs'!$G$19="Total cost method",(('Option-specific inputs'!$G53/SUM('Option-specific inputs'!$G$52:$G$61))*'Option-specific inputs'!$G$109*CM$26)),0),0)</f>
        <v>0</v>
      </c>
      <c r="CN88" s="43" cm="1">
        <f t="array" ref="CN88">IFERROR(
IF(CN$14 - $G$14 + 1 = _xlfn.NUMBERVALUE(TRIM(_xlfn.TEXTAFTER($C88, " ", -1))),
_xlfn.IFS(
'Option-specific inputs'!$G$19="Percentage cost method",('Option-specific inputs'!$G30*'Option-specific inputs'!$G$109*CN$26),
'Option-specific inputs'!$G$19="Total cost method",(('Option-specific inputs'!$G53/SUM('Option-specific inputs'!$G$52:$G$61))*'Option-specific inputs'!$G$109*CN$26)),0),0)</f>
        <v>0</v>
      </c>
      <c r="CO88" s="43" cm="1">
        <f t="array" ref="CO88">IFERROR(
IF(CO$14 - $G$14 + 1 = _xlfn.NUMBERVALUE(TRIM(_xlfn.TEXTAFTER($C88, " ", -1))),
_xlfn.IFS(
'Option-specific inputs'!$G$19="Percentage cost method",('Option-specific inputs'!$G30*'Option-specific inputs'!$G$109*CO$26),
'Option-specific inputs'!$G$19="Total cost method",(('Option-specific inputs'!$G53/SUM('Option-specific inputs'!$G$52:$G$61))*'Option-specific inputs'!$G$109*CO$26)),0),0)</f>
        <v>0</v>
      </c>
      <c r="CP88" s="43" cm="1">
        <f t="array" ref="CP88">IFERROR(
IF(CP$14 - $G$14 + 1 = _xlfn.NUMBERVALUE(TRIM(_xlfn.TEXTAFTER($C88, " ", -1))),
_xlfn.IFS(
'Option-specific inputs'!$G$19="Percentage cost method",('Option-specific inputs'!$G30*'Option-specific inputs'!$G$109*CP$26),
'Option-specific inputs'!$G$19="Total cost method",(('Option-specific inputs'!$G53/SUM('Option-specific inputs'!$G$52:$G$61))*'Option-specific inputs'!$G$109*CP$26)),0),0)</f>
        <v>0</v>
      </c>
      <c r="CQ88" s="43" cm="1">
        <f t="array" ref="CQ88">IFERROR(
IF(CQ$14 - $G$14 + 1 = _xlfn.NUMBERVALUE(TRIM(_xlfn.TEXTAFTER($C88, " ", -1))),
_xlfn.IFS(
'Option-specific inputs'!$G$19="Percentage cost method",('Option-specific inputs'!$G30*'Option-specific inputs'!$G$109*CQ$26),
'Option-specific inputs'!$G$19="Total cost method",(('Option-specific inputs'!$G53/SUM('Option-specific inputs'!$G$52:$G$61))*'Option-specific inputs'!$G$109*CQ$26)),0),0)</f>
        <v>0</v>
      </c>
      <c r="CR88" s="43" cm="1">
        <f t="array" ref="CR88">IFERROR(
IF(CR$14 - $G$14 + 1 = _xlfn.NUMBERVALUE(TRIM(_xlfn.TEXTAFTER($C88, " ", -1))),
_xlfn.IFS(
'Option-specific inputs'!$G$19="Percentage cost method",('Option-specific inputs'!$G30*'Option-specific inputs'!$G$109*CR$26),
'Option-specific inputs'!$G$19="Total cost method",(('Option-specific inputs'!$G53/SUM('Option-specific inputs'!$G$52:$G$61))*'Option-specific inputs'!$G$109*CR$26)),0),0)</f>
        <v>0</v>
      </c>
      <c r="CS88" s="43" cm="1">
        <f t="array" ref="CS88">IFERROR(
IF(CS$14 - $G$14 + 1 = _xlfn.NUMBERVALUE(TRIM(_xlfn.TEXTAFTER($C88, " ", -1))),
_xlfn.IFS(
'Option-specific inputs'!$G$19="Percentage cost method",('Option-specific inputs'!$G30*'Option-specific inputs'!$G$109*CS$26),
'Option-specific inputs'!$G$19="Total cost method",(('Option-specific inputs'!$G53/SUM('Option-specific inputs'!$G$52:$G$61))*'Option-specific inputs'!$G$109*CS$26)),0),0)</f>
        <v>0</v>
      </c>
      <c r="CT88" s="43" cm="1">
        <f t="array" ref="CT88">IFERROR(
IF(CT$14 - $G$14 + 1 = _xlfn.NUMBERVALUE(TRIM(_xlfn.TEXTAFTER($C88, " ", -1))),
_xlfn.IFS(
'Option-specific inputs'!$G$19="Percentage cost method",('Option-specific inputs'!$G30*'Option-specific inputs'!$G$109*CT$26),
'Option-specific inputs'!$G$19="Total cost method",(('Option-specific inputs'!$G53/SUM('Option-specific inputs'!$G$52:$G$61))*'Option-specific inputs'!$G$109*CT$26)),0),0)</f>
        <v>0</v>
      </c>
      <c r="CU88" s="43" cm="1">
        <f t="array" ref="CU88">IFERROR(
IF(CU$14 - $G$14 + 1 = _xlfn.NUMBERVALUE(TRIM(_xlfn.TEXTAFTER($C88, " ", -1))),
_xlfn.IFS(
'Option-specific inputs'!$G$19="Percentage cost method",('Option-specific inputs'!$G30*'Option-specific inputs'!$G$109*CU$26),
'Option-specific inputs'!$G$19="Total cost method",(('Option-specific inputs'!$G53/SUM('Option-specific inputs'!$G$52:$G$61))*'Option-specific inputs'!$G$109*CU$26)),0),0)</f>
        <v>0</v>
      </c>
      <c r="CV88" s="43" cm="1">
        <f t="array" ref="CV88">IFERROR(
IF(CV$14 - $G$14 + 1 = _xlfn.NUMBERVALUE(TRIM(_xlfn.TEXTAFTER($C88, " ", -1))),
_xlfn.IFS(
'Option-specific inputs'!$G$19="Percentage cost method",('Option-specific inputs'!$G30*'Option-specific inputs'!$G$109*CV$26),
'Option-specific inputs'!$G$19="Total cost method",(('Option-specific inputs'!$G53/SUM('Option-specific inputs'!$G$52:$G$61))*'Option-specific inputs'!$G$109*CV$26)),0),0)</f>
        <v>0</v>
      </c>
      <c r="CW88" s="43" cm="1">
        <f t="array" ref="CW88">IFERROR(
IF(CW$14 - $G$14 + 1 = _xlfn.NUMBERVALUE(TRIM(_xlfn.TEXTAFTER($C88, " ", -1))),
_xlfn.IFS(
'Option-specific inputs'!$G$19="Percentage cost method",('Option-specific inputs'!$G30*'Option-specific inputs'!$G$109*CW$26),
'Option-specific inputs'!$G$19="Total cost method",(('Option-specific inputs'!$G53/SUM('Option-specific inputs'!$G$52:$G$61))*'Option-specific inputs'!$G$109*CW$26)),0),0)</f>
        <v>0</v>
      </c>
      <c r="CX88" s="43" cm="1">
        <f t="array" ref="CX88">IFERROR(
IF(CX$14 - $G$14 + 1 = _xlfn.NUMBERVALUE(TRIM(_xlfn.TEXTAFTER($C88, " ", -1))),
_xlfn.IFS(
'Option-specific inputs'!$G$19="Percentage cost method",('Option-specific inputs'!$G30*'Option-specific inputs'!$G$109*CX$26),
'Option-specific inputs'!$G$19="Total cost method",(('Option-specific inputs'!$G53/SUM('Option-specific inputs'!$G$52:$G$61))*'Option-specific inputs'!$G$109*CX$26)),0),0)</f>
        <v>0</v>
      </c>
      <c r="CY88" s="43" cm="1">
        <f t="array" ref="CY88">IFERROR(
IF(CY$14 - $G$14 + 1 = _xlfn.NUMBERVALUE(TRIM(_xlfn.TEXTAFTER($C88, " ", -1))),
_xlfn.IFS(
'Option-specific inputs'!$G$19="Percentage cost method",('Option-specific inputs'!$G30*'Option-specific inputs'!$G$109*CY$26),
'Option-specific inputs'!$G$19="Total cost method",(('Option-specific inputs'!$G53/SUM('Option-specific inputs'!$G$52:$G$61))*'Option-specific inputs'!$G$109*CY$26)),0),0)</f>
        <v>0</v>
      </c>
      <c r="CZ88" s="43" cm="1">
        <f t="array" ref="CZ88">IFERROR(
IF(CZ$14 - $G$14 + 1 = _xlfn.NUMBERVALUE(TRIM(_xlfn.TEXTAFTER($C88, " ", -1))),
_xlfn.IFS(
'Option-specific inputs'!$G$19="Percentage cost method",('Option-specific inputs'!$G30*'Option-specific inputs'!$G$109*CZ$26),
'Option-specific inputs'!$G$19="Total cost method",(('Option-specific inputs'!$G53/SUM('Option-specific inputs'!$G$52:$G$61))*'Option-specific inputs'!$G$109*CZ$26)),0),0)</f>
        <v>0</v>
      </c>
      <c r="DA88" s="43" cm="1">
        <f t="array" ref="DA88">IFERROR(
IF(DA$14 - $G$14 + 1 = _xlfn.NUMBERVALUE(TRIM(_xlfn.TEXTAFTER($C88, " ", -1))),
_xlfn.IFS(
'Option-specific inputs'!$G$19="Percentage cost method",('Option-specific inputs'!$G30*'Option-specific inputs'!$G$109*DA$26),
'Option-specific inputs'!$G$19="Total cost method",(('Option-specific inputs'!$G53/SUM('Option-specific inputs'!$G$52:$G$61))*'Option-specific inputs'!$G$109*DA$26)),0),0)</f>
        <v>0</v>
      </c>
      <c r="DB88" s="43" cm="1">
        <f t="array" ref="DB88">IFERROR(
IF(DB$14 - $G$14 + 1 = _xlfn.NUMBERVALUE(TRIM(_xlfn.TEXTAFTER($C88, " ", -1))),
_xlfn.IFS(
'Option-specific inputs'!$G$19="Percentage cost method",('Option-specific inputs'!$G30*'Option-specific inputs'!$G$109*DB$26),
'Option-specific inputs'!$G$19="Total cost method",(('Option-specific inputs'!$G53/SUM('Option-specific inputs'!$G$52:$G$61))*'Option-specific inputs'!$G$109*DB$26)),0),0)</f>
        <v>0</v>
      </c>
      <c r="DC88" s="25"/>
    </row>
    <row r="89" spans="1:107" s="61" customFormat="1" ht="22.5" customHeight="1">
      <c r="A89" s="25"/>
      <c r="B89" s="163"/>
      <c r="C89" s="170" t="s">
        <v>142</v>
      </c>
      <c r="D89" s="32"/>
      <c r="E89" s="37"/>
      <c r="F89" s="42"/>
      <c r="G89" s="43" cm="1">
        <f t="array" ref="G89">IFERROR(
IF(G$14 - $G$14 + 1 = _xlfn.NUMBERVALUE(TRIM(_xlfn.TEXTAFTER($C89, " ", -1))),
_xlfn.IFS(
'Option-specific inputs'!$G$19="Percentage cost method",('Option-specific inputs'!$G31*'Option-specific inputs'!$G$109*G$26),
'Option-specific inputs'!$G$19="Total cost method",(('Option-specific inputs'!$G54/SUM('Option-specific inputs'!$G$52:$G$61))*'Option-specific inputs'!$G$109*G$26)),0),0)</f>
        <v>0</v>
      </c>
      <c r="H89" s="43" cm="1">
        <f t="array" ref="H89">IFERROR(
IF(H$14 - $G$14 + 1 = _xlfn.NUMBERVALUE(TRIM(_xlfn.TEXTAFTER($C89, " ", -1))),
_xlfn.IFS(
'Option-specific inputs'!$G$19="Percentage cost method",('Option-specific inputs'!$G31*'Option-specific inputs'!$G$109*H$26),
'Option-specific inputs'!$G$19="Total cost method",(('Option-specific inputs'!$G54/SUM('Option-specific inputs'!$G$52:$G$61))*'Option-specific inputs'!$G$109*H$26)),0),0)</f>
        <v>0</v>
      </c>
      <c r="I89" s="43" cm="1">
        <f t="array" ref="I89">IFERROR(
IF(I$14 - $G$14 + 1 = _xlfn.NUMBERVALUE(TRIM(_xlfn.TEXTAFTER($C89, " ", -1))),
_xlfn.IFS(
'Option-specific inputs'!$G$19="Percentage cost method",('Option-specific inputs'!$G31*'Option-specific inputs'!$G$109*I$26),
'Option-specific inputs'!$G$19="Total cost method",(('Option-specific inputs'!$G54/SUM('Option-specific inputs'!$G$52:$G$61))*'Option-specific inputs'!$G$109*I$26)),0),0)</f>
        <v>0</v>
      </c>
      <c r="J89" s="43" cm="1">
        <f t="array" ref="J89">IFERROR(
IF(J$14 - $G$14 + 1 = _xlfn.NUMBERVALUE(TRIM(_xlfn.TEXTAFTER($C89, " ", -1))),
_xlfn.IFS(
'Option-specific inputs'!$G$19="Percentage cost method",('Option-specific inputs'!$G31*'Option-specific inputs'!$G$109*J$26),
'Option-specific inputs'!$G$19="Total cost method",(('Option-specific inputs'!$G54/SUM('Option-specific inputs'!$G$52:$G$61))*'Option-specific inputs'!$G$109*J$26)),0),0)</f>
        <v>0</v>
      </c>
      <c r="K89" s="43" cm="1">
        <f t="array" ref="K89">IFERROR(
IF(K$14 - $G$14 + 1 = _xlfn.NUMBERVALUE(TRIM(_xlfn.TEXTAFTER($C89, " ", -1))),
_xlfn.IFS(
'Option-specific inputs'!$G$19="Percentage cost method",('Option-specific inputs'!$G31*'Option-specific inputs'!$G$109*K$26),
'Option-specific inputs'!$G$19="Total cost method",(('Option-specific inputs'!$G54/SUM('Option-specific inputs'!$G$52:$G$61))*'Option-specific inputs'!$G$109*K$26)),0),0)</f>
        <v>0</v>
      </c>
      <c r="L89" s="43" cm="1">
        <f t="array" ref="L89">IFERROR(
IF(L$14 - $G$14 + 1 = _xlfn.NUMBERVALUE(TRIM(_xlfn.TEXTAFTER($C89, " ", -1))),
_xlfn.IFS(
'Option-specific inputs'!$G$19="Percentage cost method",('Option-specific inputs'!$G31*'Option-specific inputs'!$G$109*L$26),
'Option-specific inputs'!$G$19="Total cost method",(('Option-specific inputs'!$G54/SUM('Option-specific inputs'!$G$52:$G$61))*'Option-specific inputs'!$G$109*L$26)),0),0)</f>
        <v>0</v>
      </c>
      <c r="M89" s="43" cm="1">
        <f t="array" ref="M89">IFERROR(
IF(M$14 - $G$14 + 1 = _xlfn.NUMBERVALUE(TRIM(_xlfn.TEXTAFTER($C89, " ", -1))),
_xlfn.IFS(
'Option-specific inputs'!$G$19="Percentage cost method",('Option-specific inputs'!$G31*'Option-specific inputs'!$G$109*M$26),
'Option-specific inputs'!$G$19="Total cost method",(('Option-specific inputs'!$G54/SUM('Option-specific inputs'!$G$52:$G$61))*'Option-specific inputs'!$G$109*M$26)),0),0)</f>
        <v>0</v>
      </c>
      <c r="N89" s="43" cm="1">
        <f t="array" ref="N89">IFERROR(
IF(N$14 - $G$14 + 1 = _xlfn.NUMBERVALUE(TRIM(_xlfn.TEXTAFTER($C89, " ", -1))),
_xlfn.IFS(
'Option-specific inputs'!$G$19="Percentage cost method",('Option-specific inputs'!$G31*'Option-specific inputs'!$G$109*N$26),
'Option-specific inputs'!$G$19="Total cost method",(('Option-specific inputs'!$G54/SUM('Option-specific inputs'!$G$52:$G$61))*'Option-specific inputs'!$G$109*N$26)),0),0)</f>
        <v>0</v>
      </c>
      <c r="O89" s="43" cm="1">
        <f t="array" ref="O89">IFERROR(
IF(O$14 - $G$14 + 1 = _xlfn.NUMBERVALUE(TRIM(_xlfn.TEXTAFTER($C89, " ", -1))),
_xlfn.IFS(
'Option-specific inputs'!$G$19="Percentage cost method",('Option-specific inputs'!$G31*'Option-specific inputs'!$G$109*O$26),
'Option-specific inputs'!$G$19="Total cost method",(('Option-specific inputs'!$G54/SUM('Option-specific inputs'!$G$52:$G$61))*'Option-specific inputs'!$G$109*O$26)),0),0)</f>
        <v>0</v>
      </c>
      <c r="P89" s="43" cm="1">
        <f t="array" ref="P89">IFERROR(
IF(P$14 - $G$14 + 1 = _xlfn.NUMBERVALUE(TRIM(_xlfn.TEXTAFTER($C89, " ", -1))),
_xlfn.IFS(
'Option-specific inputs'!$G$19="Percentage cost method",('Option-specific inputs'!$G31*'Option-specific inputs'!$G$109*P$26),
'Option-specific inputs'!$G$19="Total cost method",(('Option-specific inputs'!$G54/SUM('Option-specific inputs'!$G$52:$G$61))*'Option-specific inputs'!$G$109*P$26)),0),0)</f>
        <v>0</v>
      </c>
      <c r="Q89" s="43" cm="1">
        <f t="array" ref="Q89">IFERROR(
IF(Q$14 - $G$14 + 1 = _xlfn.NUMBERVALUE(TRIM(_xlfn.TEXTAFTER($C89, " ", -1))),
_xlfn.IFS(
'Option-specific inputs'!$G$19="Percentage cost method",('Option-specific inputs'!$G31*'Option-specific inputs'!$G$109*Q$26),
'Option-specific inputs'!$G$19="Total cost method",(('Option-specific inputs'!$G54/SUM('Option-specific inputs'!$G$52:$G$61))*'Option-specific inputs'!$G$109*Q$26)),0),0)</f>
        <v>0</v>
      </c>
      <c r="R89" s="43" cm="1">
        <f t="array" ref="R89">IFERROR(
IF(R$14 - $G$14 + 1 = _xlfn.NUMBERVALUE(TRIM(_xlfn.TEXTAFTER($C89, " ", -1))),
_xlfn.IFS(
'Option-specific inputs'!$G$19="Percentage cost method",('Option-specific inputs'!$G31*'Option-specific inputs'!$G$109*R$26),
'Option-specific inputs'!$G$19="Total cost method",(('Option-specific inputs'!$G54/SUM('Option-specific inputs'!$G$52:$G$61))*'Option-specific inputs'!$G$109*R$26)),0),0)</f>
        <v>0</v>
      </c>
      <c r="S89" s="43" cm="1">
        <f t="array" ref="S89">IFERROR(
IF(S$14 - $G$14 + 1 = _xlfn.NUMBERVALUE(TRIM(_xlfn.TEXTAFTER($C89, " ", -1))),
_xlfn.IFS(
'Option-specific inputs'!$G$19="Percentage cost method",('Option-specific inputs'!$G31*'Option-specific inputs'!$G$109*S$26),
'Option-specific inputs'!$G$19="Total cost method",(('Option-specific inputs'!$G54/SUM('Option-specific inputs'!$G$52:$G$61))*'Option-specific inputs'!$G$109*S$26)),0),0)</f>
        <v>0</v>
      </c>
      <c r="T89" s="43" cm="1">
        <f t="array" ref="T89">IFERROR(
IF(T$14 - $G$14 + 1 = _xlfn.NUMBERVALUE(TRIM(_xlfn.TEXTAFTER($C89, " ", -1))),
_xlfn.IFS(
'Option-specific inputs'!$G$19="Percentage cost method",('Option-specific inputs'!$G31*'Option-specific inputs'!$G$109*T$26),
'Option-specific inputs'!$G$19="Total cost method",(('Option-specific inputs'!$G54/SUM('Option-specific inputs'!$G$52:$G$61))*'Option-specific inputs'!$G$109*T$26)),0),0)</f>
        <v>0</v>
      </c>
      <c r="U89" s="43" cm="1">
        <f t="array" ref="U89">IFERROR(
IF(U$14 - $G$14 + 1 = _xlfn.NUMBERVALUE(TRIM(_xlfn.TEXTAFTER($C89, " ", -1))),
_xlfn.IFS(
'Option-specific inputs'!$G$19="Percentage cost method",('Option-specific inputs'!$G31*'Option-specific inputs'!$G$109*U$26),
'Option-specific inputs'!$G$19="Total cost method",(('Option-specific inputs'!$G54/SUM('Option-specific inputs'!$G$52:$G$61))*'Option-specific inputs'!$G$109*U$26)),0),0)</f>
        <v>0</v>
      </c>
      <c r="V89" s="43" cm="1">
        <f t="array" ref="V89">IFERROR(
IF(V$14 - $G$14 + 1 = _xlfn.NUMBERVALUE(TRIM(_xlfn.TEXTAFTER($C89, " ", -1))),
_xlfn.IFS(
'Option-specific inputs'!$G$19="Percentage cost method",('Option-specific inputs'!$G31*'Option-specific inputs'!$G$109*V$26),
'Option-specific inputs'!$G$19="Total cost method",(('Option-specific inputs'!$G54/SUM('Option-specific inputs'!$G$52:$G$61))*'Option-specific inputs'!$G$109*V$26)),0),0)</f>
        <v>0</v>
      </c>
      <c r="W89" s="43" cm="1">
        <f t="array" ref="W89">IFERROR(
IF(W$14 - $G$14 + 1 = _xlfn.NUMBERVALUE(TRIM(_xlfn.TEXTAFTER($C89, " ", -1))),
_xlfn.IFS(
'Option-specific inputs'!$G$19="Percentage cost method",('Option-specific inputs'!$G31*'Option-specific inputs'!$G$109*W$26),
'Option-specific inputs'!$G$19="Total cost method",(('Option-specific inputs'!$G54/SUM('Option-specific inputs'!$G$52:$G$61))*'Option-specific inputs'!$G$109*W$26)),0),0)</f>
        <v>0</v>
      </c>
      <c r="X89" s="43" cm="1">
        <f t="array" ref="X89">IFERROR(
IF(X$14 - $G$14 + 1 = _xlfn.NUMBERVALUE(TRIM(_xlfn.TEXTAFTER($C89, " ", -1))),
_xlfn.IFS(
'Option-specific inputs'!$G$19="Percentage cost method",('Option-specific inputs'!$G31*'Option-specific inputs'!$G$109*X$26),
'Option-specific inputs'!$G$19="Total cost method",(('Option-specific inputs'!$G54/SUM('Option-specific inputs'!$G$52:$G$61))*'Option-specific inputs'!$G$109*X$26)),0),0)</f>
        <v>0</v>
      </c>
      <c r="Y89" s="43" cm="1">
        <f t="array" ref="Y89">IFERROR(
IF(Y$14 - $G$14 + 1 = _xlfn.NUMBERVALUE(TRIM(_xlfn.TEXTAFTER($C89, " ", -1))),
_xlfn.IFS(
'Option-specific inputs'!$G$19="Percentage cost method",('Option-specific inputs'!$G31*'Option-specific inputs'!$G$109*Y$26),
'Option-specific inputs'!$G$19="Total cost method",(('Option-specific inputs'!$G54/SUM('Option-specific inputs'!$G$52:$G$61))*'Option-specific inputs'!$G$109*Y$26)),0),0)</f>
        <v>0</v>
      </c>
      <c r="Z89" s="43" cm="1">
        <f t="array" ref="Z89">IFERROR(
IF(Z$14 - $G$14 + 1 = _xlfn.NUMBERVALUE(TRIM(_xlfn.TEXTAFTER($C89, " ", -1))),
_xlfn.IFS(
'Option-specific inputs'!$G$19="Percentage cost method",('Option-specific inputs'!$G31*'Option-specific inputs'!$G$109*Z$26),
'Option-specific inputs'!$G$19="Total cost method",(('Option-specific inputs'!$G54/SUM('Option-specific inputs'!$G$52:$G$61))*'Option-specific inputs'!$G$109*Z$26)),0),0)</f>
        <v>0</v>
      </c>
      <c r="AA89" s="43" cm="1">
        <f t="array" ref="AA89">IFERROR(
IF(AA$14 - $G$14 + 1 = _xlfn.NUMBERVALUE(TRIM(_xlfn.TEXTAFTER($C89, " ", -1))),
_xlfn.IFS(
'Option-specific inputs'!$G$19="Percentage cost method",('Option-specific inputs'!$G31*'Option-specific inputs'!$G$109*AA$26),
'Option-specific inputs'!$G$19="Total cost method",(('Option-specific inputs'!$G54/SUM('Option-specific inputs'!$G$52:$G$61))*'Option-specific inputs'!$G$109*AA$26)),0),0)</f>
        <v>0</v>
      </c>
      <c r="AB89" s="43" cm="1">
        <f t="array" ref="AB89">IFERROR(
IF(AB$14 - $G$14 + 1 = _xlfn.NUMBERVALUE(TRIM(_xlfn.TEXTAFTER($C89, " ", -1))),
_xlfn.IFS(
'Option-specific inputs'!$G$19="Percentage cost method",('Option-specific inputs'!$G31*'Option-specific inputs'!$G$109*AB$26),
'Option-specific inputs'!$G$19="Total cost method",(('Option-specific inputs'!$G54/SUM('Option-specific inputs'!$G$52:$G$61))*'Option-specific inputs'!$G$109*AB$26)),0),0)</f>
        <v>0</v>
      </c>
      <c r="AC89" s="43" cm="1">
        <f t="array" ref="AC89">IFERROR(
IF(AC$14 - $G$14 + 1 = _xlfn.NUMBERVALUE(TRIM(_xlfn.TEXTAFTER($C89, " ", -1))),
_xlfn.IFS(
'Option-specific inputs'!$G$19="Percentage cost method",('Option-specific inputs'!$G31*'Option-specific inputs'!$G$109*AC$26),
'Option-specific inputs'!$G$19="Total cost method",(('Option-specific inputs'!$G54/SUM('Option-specific inputs'!$G$52:$G$61))*'Option-specific inputs'!$G$109*AC$26)),0),0)</f>
        <v>0</v>
      </c>
      <c r="AD89" s="43" cm="1">
        <f t="array" ref="AD89">IFERROR(
IF(AD$14 - $G$14 + 1 = _xlfn.NUMBERVALUE(TRIM(_xlfn.TEXTAFTER($C89, " ", -1))),
_xlfn.IFS(
'Option-specific inputs'!$G$19="Percentage cost method",('Option-specific inputs'!$G31*'Option-specific inputs'!$G$109*AD$26),
'Option-specific inputs'!$G$19="Total cost method",(('Option-specific inputs'!$G54/SUM('Option-specific inputs'!$G$52:$G$61))*'Option-specific inputs'!$G$109*AD$26)),0),0)</f>
        <v>0</v>
      </c>
      <c r="AE89" s="43" cm="1">
        <f t="array" ref="AE89">IFERROR(
IF(AE$14 - $G$14 + 1 = _xlfn.NUMBERVALUE(TRIM(_xlfn.TEXTAFTER($C89, " ", -1))),
_xlfn.IFS(
'Option-specific inputs'!$G$19="Percentage cost method",('Option-specific inputs'!$G31*'Option-specific inputs'!$G$109*AE$26),
'Option-specific inputs'!$G$19="Total cost method",(('Option-specific inputs'!$G54/SUM('Option-specific inputs'!$G$52:$G$61))*'Option-specific inputs'!$G$109*AE$26)),0),0)</f>
        <v>0</v>
      </c>
      <c r="AF89" s="43" cm="1">
        <f t="array" ref="AF89">IFERROR(
IF(AF$14 - $G$14 + 1 = _xlfn.NUMBERVALUE(TRIM(_xlfn.TEXTAFTER($C89, " ", -1))),
_xlfn.IFS(
'Option-specific inputs'!$G$19="Percentage cost method",('Option-specific inputs'!$G31*'Option-specific inputs'!$G$109*AF$26),
'Option-specific inputs'!$G$19="Total cost method",(('Option-specific inputs'!$G54/SUM('Option-specific inputs'!$G$52:$G$61))*'Option-specific inputs'!$G$109*AF$26)),0),0)</f>
        <v>0</v>
      </c>
      <c r="AG89" s="43" cm="1">
        <f t="array" ref="AG89">IFERROR(
IF(AG$14 - $G$14 + 1 = _xlfn.NUMBERVALUE(TRIM(_xlfn.TEXTAFTER($C89, " ", -1))),
_xlfn.IFS(
'Option-specific inputs'!$G$19="Percentage cost method",('Option-specific inputs'!$G31*'Option-specific inputs'!$G$109*AG$26),
'Option-specific inputs'!$G$19="Total cost method",(('Option-specific inputs'!$G54/SUM('Option-specific inputs'!$G$52:$G$61))*'Option-specific inputs'!$G$109*AG$26)),0),0)</f>
        <v>0</v>
      </c>
      <c r="AH89" s="43" cm="1">
        <f t="array" ref="AH89">IFERROR(
IF(AH$14 - $G$14 + 1 = _xlfn.NUMBERVALUE(TRIM(_xlfn.TEXTAFTER($C89, " ", -1))),
_xlfn.IFS(
'Option-specific inputs'!$G$19="Percentage cost method",('Option-specific inputs'!$G31*'Option-specific inputs'!$G$109*AH$26),
'Option-specific inputs'!$G$19="Total cost method",(('Option-specific inputs'!$G54/SUM('Option-specific inputs'!$G$52:$G$61))*'Option-specific inputs'!$G$109*AH$26)),0),0)</f>
        <v>0</v>
      </c>
      <c r="AI89" s="43" cm="1">
        <f t="array" ref="AI89">IFERROR(
IF(AI$14 - $G$14 + 1 = _xlfn.NUMBERVALUE(TRIM(_xlfn.TEXTAFTER($C89, " ", -1))),
_xlfn.IFS(
'Option-specific inputs'!$G$19="Percentage cost method",('Option-specific inputs'!$G31*'Option-specific inputs'!$G$109*AI$26),
'Option-specific inputs'!$G$19="Total cost method",(('Option-specific inputs'!$G54/SUM('Option-specific inputs'!$G$52:$G$61))*'Option-specific inputs'!$G$109*AI$26)),0),0)</f>
        <v>0</v>
      </c>
      <c r="AJ89" s="43" cm="1">
        <f t="array" ref="AJ89">IFERROR(
IF(AJ$14 - $G$14 + 1 = _xlfn.NUMBERVALUE(TRIM(_xlfn.TEXTAFTER($C89, " ", -1))),
_xlfn.IFS(
'Option-specific inputs'!$G$19="Percentage cost method",('Option-specific inputs'!$G31*'Option-specific inputs'!$G$109*AJ$26),
'Option-specific inputs'!$G$19="Total cost method",(('Option-specific inputs'!$G54/SUM('Option-specific inputs'!$G$52:$G$61))*'Option-specific inputs'!$G$109*AJ$26)),0),0)</f>
        <v>0</v>
      </c>
      <c r="AK89" s="43" cm="1">
        <f t="array" ref="AK89">IFERROR(
IF(AK$14 - $G$14 + 1 = _xlfn.NUMBERVALUE(TRIM(_xlfn.TEXTAFTER($C89, " ", -1))),
_xlfn.IFS(
'Option-specific inputs'!$G$19="Percentage cost method",('Option-specific inputs'!$G31*'Option-specific inputs'!$G$109*AK$26),
'Option-specific inputs'!$G$19="Total cost method",(('Option-specific inputs'!$G54/SUM('Option-specific inputs'!$G$52:$G$61))*'Option-specific inputs'!$G$109*AK$26)),0),0)</f>
        <v>0</v>
      </c>
      <c r="AL89" s="43" cm="1">
        <f t="array" ref="AL89">IFERROR(
IF(AL$14 - $G$14 + 1 = _xlfn.NUMBERVALUE(TRIM(_xlfn.TEXTAFTER($C89, " ", -1))),
_xlfn.IFS(
'Option-specific inputs'!$G$19="Percentage cost method",('Option-specific inputs'!$G31*'Option-specific inputs'!$G$109*AL$26),
'Option-specific inputs'!$G$19="Total cost method",(('Option-specific inputs'!$G54/SUM('Option-specific inputs'!$G$52:$G$61))*'Option-specific inputs'!$G$109*AL$26)),0),0)</f>
        <v>0</v>
      </c>
      <c r="AM89" s="43" cm="1">
        <f t="array" ref="AM89">IFERROR(
IF(AM$14 - $G$14 + 1 = _xlfn.NUMBERVALUE(TRIM(_xlfn.TEXTAFTER($C89, " ", -1))),
_xlfn.IFS(
'Option-specific inputs'!$G$19="Percentage cost method",('Option-specific inputs'!$G31*'Option-specific inputs'!$G$109*AM$26),
'Option-specific inputs'!$G$19="Total cost method",(('Option-specific inputs'!$G54/SUM('Option-specific inputs'!$G$52:$G$61))*'Option-specific inputs'!$G$109*AM$26)),0),0)</f>
        <v>0</v>
      </c>
      <c r="AN89" s="43" cm="1">
        <f t="array" ref="AN89">IFERROR(
IF(AN$14 - $G$14 + 1 = _xlfn.NUMBERVALUE(TRIM(_xlfn.TEXTAFTER($C89, " ", -1))),
_xlfn.IFS(
'Option-specific inputs'!$G$19="Percentage cost method",('Option-specific inputs'!$G31*'Option-specific inputs'!$G$109*AN$26),
'Option-specific inputs'!$G$19="Total cost method",(('Option-specific inputs'!$G54/SUM('Option-specific inputs'!$G$52:$G$61))*'Option-specific inputs'!$G$109*AN$26)),0),0)</f>
        <v>0</v>
      </c>
      <c r="AO89" s="43" cm="1">
        <f t="array" ref="AO89">IFERROR(
IF(AO$14 - $G$14 + 1 = _xlfn.NUMBERVALUE(TRIM(_xlfn.TEXTAFTER($C89, " ", -1))),
_xlfn.IFS(
'Option-specific inputs'!$G$19="Percentage cost method",('Option-specific inputs'!$G31*'Option-specific inputs'!$G$109*AO$26),
'Option-specific inputs'!$G$19="Total cost method",(('Option-specific inputs'!$G54/SUM('Option-specific inputs'!$G$52:$G$61))*'Option-specific inputs'!$G$109*AO$26)),0),0)</f>
        <v>0</v>
      </c>
      <c r="AP89" s="43" cm="1">
        <f t="array" ref="AP89">IFERROR(
IF(AP$14 - $G$14 + 1 = _xlfn.NUMBERVALUE(TRIM(_xlfn.TEXTAFTER($C89, " ", -1))),
_xlfn.IFS(
'Option-specific inputs'!$G$19="Percentage cost method",('Option-specific inputs'!$G31*'Option-specific inputs'!$G$109*AP$26),
'Option-specific inputs'!$G$19="Total cost method",(('Option-specific inputs'!$G54/SUM('Option-specific inputs'!$G$52:$G$61))*'Option-specific inputs'!$G$109*AP$26)),0),0)</f>
        <v>0</v>
      </c>
      <c r="AQ89" s="43" cm="1">
        <f t="array" ref="AQ89">IFERROR(
IF(AQ$14 - $G$14 + 1 = _xlfn.NUMBERVALUE(TRIM(_xlfn.TEXTAFTER($C89, " ", -1))),
_xlfn.IFS(
'Option-specific inputs'!$G$19="Percentage cost method",('Option-specific inputs'!$G31*'Option-specific inputs'!$G$109*AQ$26),
'Option-specific inputs'!$G$19="Total cost method",(('Option-specific inputs'!$G54/SUM('Option-specific inputs'!$G$52:$G$61))*'Option-specific inputs'!$G$109*AQ$26)),0),0)</f>
        <v>0</v>
      </c>
      <c r="AR89" s="43" cm="1">
        <f t="array" ref="AR89">IFERROR(
IF(AR$14 - $G$14 + 1 = _xlfn.NUMBERVALUE(TRIM(_xlfn.TEXTAFTER($C89, " ", -1))),
_xlfn.IFS(
'Option-specific inputs'!$G$19="Percentage cost method",('Option-specific inputs'!$G31*'Option-specific inputs'!$G$109*AR$26),
'Option-specific inputs'!$G$19="Total cost method",(('Option-specific inputs'!$G54/SUM('Option-specific inputs'!$G$52:$G$61))*'Option-specific inputs'!$G$109*AR$26)),0),0)</f>
        <v>0</v>
      </c>
      <c r="AS89" s="43" cm="1">
        <f t="array" ref="AS89">IFERROR(
IF(AS$14 - $G$14 + 1 = _xlfn.NUMBERVALUE(TRIM(_xlfn.TEXTAFTER($C89, " ", -1))),
_xlfn.IFS(
'Option-specific inputs'!$G$19="Percentage cost method",('Option-specific inputs'!$G31*'Option-specific inputs'!$G$109*AS$26),
'Option-specific inputs'!$G$19="Total cost method",(('Option-specific inputs'!$G54/SUM('Option-specific inputs'!$G$52:$G$61))*'Option-specific inputs'!$G$109*AS$26)),0),0)</f>
        <v>0</v>
      </c>
      <c r="AT89" s="43" cm="1">
        <f t="array" ref="AT89">IFERROR(
IF(AT$14 - $G$14 + 1 = _xlfn.NUMBERVALUE(TRIM(_xlfn.TEXTAFTER($C89, " ", -1))),
_xlfn.IFS(
'Option-specific inputs'!$G$19="Percentage cost method",('Option-specific inputs'!$G31*'Option-specific inputs'!$G$109*AT$26),
'Option-specific inputs'!$G$19="Total cost method",(('Option-specific inputs'!$G54/SUM('Option-specific inputs'!$G$52:$G$61))*'Option-specific inputs'!$G$109*AT$26)),0),0)</f>
        <v>0</v>
      </c>
      <c r="AU89" s="43" cm="1">
        <f t="array" ref="AU89">IFERROR(
IF(AU$14 - $G$14 + 1 = _xlfn.NUMBERVALUE(TRIM(_xlfn.TEXTAFTER($C89, " ", -1))),
_xlfn.IFS(
'Option-specific inputs'!$G$19="Percentage cost method",('Option-specific inputs'!$G31*'Option-specific inputs'!$G$109*AU$26),
'Option-specific inputs'!$G$19="Total cost method",(('Option-specific inputs'!$G54/SUM('Option-specific inputs'!$G$52:$G$61))*'Option-specific inputs'!$G$109*AU$26)),0),0)</f>
        <v>0</v>
      </c>
      <c r="AV89" s="43" cm="1">
        <f t="array" ref="AV89">IFERROR(
IF(AV$14 - $G$14 + 1 = _xlfn.NUMBERVALUE(TRIM(_xlfn.TEXTAFTER($C89, " ", -1))),
_xlfn.IFS(
'Option-specific inputs'!$G$19="Percentage cost method",('Option-specific inputs'!$G31*'Option-specific inputs'!$G$109*AV$26),
'Option-specific inputs'!$G$19="Total cost method",(('Option-specific inputs'!$G54/SUM('Option-specific inputs'!$G$52:$G$61))*'Option-specific inputs'!$G$109*AV$26)),0),0)</f>
        <v>0</v>
      </c>
      <c r="AW89" s="43" cm="1">
        <f t="array" ref="AW89">IFERROR(
IF(AW$14 - $G$14 + 1 = _xlfn.NUMBERVALUE(TRIM(_xlfn.TEXTAFTER($C89, " ", -1))),
_xlfn.IFS(
'Option-specific inputs'!$G$19="Percentage cost method",('Option-specific inputs'!$G31*'Option-specific inputs'!$G$109*AW$26),
'Option-specific inputs'!$G$19="Total cost method",(('Option-specific inputs'!$G54/SUM('Option-specific inputs'!$G$52:$G$61))*'Option-specific inputs'!$G$109*AW$26)),0),0)</f>
        <v>0</v>
      </c>
      <c r="AX89" s="43" cm="1">
        <f t="array" ref="AX89">IFERROR(
IF(AX$14 - $G$14 + 1 = _xlfn.NUMBERVALUE(TRIM(_xlfn.TEXTAFTER($C89, " ", -1))),
_xlfn.IFS(
'Option-specific inputs'!$G$19="Percentage cost method",('Option-specific inputs'!$G31*'Option-specific inputs'!$G$109*AX$26),
'Option-specific inputs'!$G$19="Total cost method",(('Option-specific inputs'!$G54/SUM('Option-specific inputs'!$G$52:$G$61))*'Option-specific inputs'!$G$109*AX$26)),0),0)</f>
        <v>0</v>
      </c>
      <c r="AY89" s="43" cm="1">
        <f t="array" ref="AY89">IFERROR(
IF(AY$14 - $G$14 + 1 = _xlfn.NUMBERVALUE(TRIM(_xlfn.TEXTAFTER($C89, " ", -1))),
_xlfn.IFS(
'Option-specific inputs'!$G$19="Percentage cost method",('Option-specific inputs'!$G31*'Option-specific inputs'!$G$109*AY$26),
'Option-specific inputs'!$G$19="Total cost method",(('Option-specific inputs'!$G54/SUM('Option-specific inputs'!$G$52:$G$61))*'Option-specific inputs'!$G$109*AY$26)),0),0)</f>
        <v>0</v>
      </c>
      <c r="AZ89" s="43" cm="1">
        <f t="array" ref="AZ89">IFERROR(
IF(AZ$14 - $G$14 + 1 = _xlfn.NUMBERVALUE(TRIM(_xlfn.TEXTAFTER($C89, " ", -1))),
_xlfn.IFS(
'Option-specific inputs'!$G$19="Percentage cost method",('Option-specific inputs'!$G31*'Option-specific inputs'!$G$109*AZ$26),
'Option-specific inputs'!$G$19="Total cost method",(('Option-specific inputs'!$G54/SUM('Option-specific inputs'!$G$52:$G$61))*'Option-specific inputs'!$G$109*AZ$26)),0),0)</f>
        <v>0</v>
      </c>
      <c r="BA89" s="43" cm="1">
        <f t="array" ref="BA89">IFERROR(
IF(BA$14 - $G$14 + 1 = _xlfn.NUMBERVALUE(TRIM(_xlfn.TEXTAFTER($C89, " ", -1))),
_xlfn.IFS(
'Option-specific inputs'!$G$19="Percentage cost method",('Option-specific inputs'!$G31*'Option-specific inputs'!$G$109*BA$26),
'Option-specific inputs'!$G$19="Total cost method",(('Option-specific inputs'!$G54/SUM('Option-specific inputs'!$G$52:$G$61))*'Option-specific inputs'!$G$109*BA$26)),0),0)</f>
        <v>0</v>
      </c>
      <c r="BB89" s="43" cm="1">
        <f t="array" ref="BB89">IFERROR(
IF(BB$14 - $G$14 + 1 = _xlfn.NUMBERVALUE(TRIM(_xlfn.TEXTAFTER($C89, " ", -1))),
_xlfn.IFS(
'Option-specific inputs'!$G$19="Percentage cost method",('Option-specific inputs'!$G31*'Option-specific inputs'!$G$109*BB$26),
'Option-specific inputs'!$G$19="Total cost method",(('Option-specific inputs'!$G54/SUM('Option-specific inputs'!$G$52:$G$61))*'Option-specific inputs'!$G$109*BB$26)),0),0)</f>
        <v>0</v>
      </c>
      <c r="BC89" s="43" cm="1">
        <f t="array" ref="BC89">IFERROR(
IF(BC$14 - $G$14 + 1 = _xlfn.NUMBERVALUE(TRIM(_xlfn.TEXTAFTER($C89, " ", -1))),
_xlfn.IFS(
'Option-specific inputs'!$G$19="Percentage cost method",('Option-specific inputs'!$G31*'Option-specific inputs'!$G$109*BC$26),
'Option-specific inputs'!$G$19="Total cost method",(('Option-specific inputs'!$G54/SUM('Option-specific inputs'!$G$52:$G$61))*'Option-specific inputs'!$G$109*BC$26)),0),0)</f>
        <v>0</v>
      </c>
      <c r="BD89" s="43" cm="1">
        <f t="array" ref="BD89">IFERROR(
IF(BD$14 - $G$14 + 1 = _xlfn.NUMBERVALUE(TRIM(_xlfn.TEXTAFTER($C89, " ", -1))),
_xlfn.IFS(
'Option-specific inputs'!$G$19="Percentage cost method",('Option-specific inputs'!$G31*'Option-specific inputs'!$G$109*BD$26),
'Option-specific inputs'!$G$19="Total cost method",(('Option-specific inputs'!$G54/SUM('Option-specific inputs'!$G$52:$G$61))*'Option-specific inputs'!$G$109*BD$26)),0),0)</f>
        <v>0</v>
      </c>
      <c r="BE89" s="43" cm="1">
        <f t="array" ref="BE89">IFERROR(
IF(BE$14 - $G$14 + 1 = _xlfn.NUMBERVALUE(TRIM(_xlfn.TEXTAFTER($C89, " ", -1))),
_xlfn.IFS(
'Option-specific inputs'!$G$19="Percentage cost method",('Option-specific inputs'!$G31*'Option-specific inputs'!$G$109*BE$26),
'Option-specific inputs'!$G$19="Total cost method",(('Option-specific inputs'!$G54/SUM('Option-specific inputs'!$G$52:$G$61))*'Option-specific inputs'!$G$109*BE$26)),0),0)</f>
        <v>0</v>
      </c>
      <c r="BF89" s="43" cm="1">
        <f t="array" ref="BF89">IFERROR(
IF(BF$14 - $G$14 + 1 = _xlfn.NUMBERVALUE(TRIM(_xlfn.TEXTAFTER($C89, " ", -1))),
_xlfn.IFS(
'Option-specific inputs'!$G$19="Percentage cost method",('Option-specific inputs'!$G31*'Option-specific inputs'!$G$109*BF$26),
'Option-specific inputs'!$G$19="Total cost method",(('Option-specific inputs'!$G54/SUM('Option-specific inputs'!$G$52:$G$61))*'Option-specific inputs'!$G$109*BF$26)),0),0)</f>
        <v>0</v>
      </c>
      <c r="BG89" s="43" cm="1">
        <f t="array" ref="BG89">IFERROR(
IF(BG$14 - $G$14 + 1 = _xlfn.NUMBERVALUE(TRIM(_xlfn.TEXTAFTER($C89, " ", -1))),
_xlfn.IFS(
'Option-specific inputs'!$G$19="Percentage cost method",('Option-specific inputs'!$G31*'Option-specific inputs'!$G$109*BG$26),
'Option-specific inputs'!$G$19="Total cost method",(('Option-specific inputs'!$G54/SUM('Option-specific inputs'!$G$52:$G$61))*'Option-specific inputs'!$G$109*BG$26)),0),0)</f>
        <v>0</v>
      </c>
      <c r="BH89" s="43" cm="1">
        <f t="array" ref="BH89">IFERROR(
IF(BH$14 - $G$14 + 1 = _xlfn.NUMBERVALUE(TRIM(_xlfn.TEXTAFTER($C89, " ", -1))),
_xlfn.IFS(
'Option-specific inputs'!$G$19="Percentage cost method",('Option-specific inputs'!$G31*'Option-specific inputs'!$G$109*BH$26),
'Option-specific inputs'!$G$19="Total cost method",(('Option-specific inputs'!$G54/SUM('Option-specific inputs'!$G$52:$G$61))*'Option-specific inputs'!$G$109*BH$26)),0),0)</f>
        <v>0</v>
      </c>
      <c r="BI89" s="43" cm="1">
        <f t="array" ref="BI89">IFERROR(
IF(BI$14 - $G$14 + 1 = _xlfn.NUMBERVALUE(TRIM(_xlfn.TEXTAFTER($C89, " ", -1))),
_xlfn.IFS(
'Option-specific inputs'!$G$19="Percentage cost method",('Option-specific inputs'!$G31*'Option-specific inputs'!$G$109*BI$26),
'Option-specific inputs'!$G$19="Total cost method",(('Option-specific inputs'!$G54/SUM('Option-specific inputs'!$G$52:$G$61))*'Option-specific inputs'!$G$109*BI$26)),0),0)</f>
        <v>0</v>
      </c>
      <c r="BJ89" s="43" cm="1">
        <f t="array" ref="BJ89">IFERROR(
IF(BJ$14 - $G$14 + 1 = _xlfn.NUMBERVALUE(TRIM(_xlfn.TEXTAFTER($C89, " ", -1))),
_xlfn.IFS(
'Option-specific inputs'!$G$19="Percentage cost method",('Option-specific inputs'!$G31*'Option-specific inputs'!$G$109*BJ$26),
'Option-specific inputs'!$G$19="Total cost method",(('Option-specific inputs'!$G54/SUM('Option-specific inputs'!$G$52:$G$61))*'Option-specific inputs'!$G$109*BJ$26)),0),0)</f>
        <v>0</v>
      </c>
      <c r="BK89" s="43" cm="1">
        <f t="array" ref="BK89">IFERROR(
IF(BK$14 - $G$14 + 1 = _xlfn.NUMBERVALUE(TRIM(_xlfn.TEXTAFTER($C89, " ", -1))),
_xlfn.IFS(
'Option-specific inputs'!$G$19="Percentage cost method",('Option-specific inputs'!$G31*'Option-specific inputs'!$G$109*BK$26),
'Option-specific inputs'!$G$19="Total cost method",(('Option-specific inputs'!$G54/SUM('Option-specific inputs'!$G$52:$G$61))*'Option-specific inputs'!$G$109*BK$26)),0),0)</f>
        <v>0</v>
      </c>
      <c r="BL89" s="43" cm="1">
        <f t="array" ref="BL89">IFERROR(
IF(BL$14 - $G$14 + 1 = _xlfn.NUMBERVALUE(TRIM(_xlfn.TEXTAFTER($C89, " ", -1))),
_xlfn.IFS(
'Option-specific inputs'!$G$19="Percentage cost method",('Option-specific inputs'!$G31*'Option-specific inputs'!$G$109*BL$26),
'Option-specific inputs'!$G$19="Total cost method",(('Option-specific inputs'!$G54/SUM('Option-specific inputs'!$G$52:$G$61))*'Option-specific inputs'!$G$109*BL$26)),0),0)</f>
        <v>0</v>
      </c>
      <c r="BM89" s="43" cm="1">
        <f t="array" ref="BM89">IFERROR(
IF(BM$14 - $G$14 + 1 = _xlfn.NUMBERVALUE(TRIM(_xlfn.TEXTAFTER($C89, " ", -1))),
_xlfn.IFS(
'Option-specific inputs'!$G$19="Percentage cost method",('Option-specific inputs'!$G31*'Option-specific inputs'!$G$109*BM$26),
'Option-specific inputs'!$G$19="Total cost method",(('Option-specific inputs'!$G54/SUM('Option-specific inputs'!$G$52:$G$61))*'Option-specific inputs'!$G$109*BM$26)),0),0)</f>
        <v>0</v>
      </c>
      <c r="BN89" s="43" cm="1">
        <f t="array" ref="BN89">IFERROR(
IF(BN$14 - $G$14 + 1 = _xlfn.NUMBERVALUE(TRIM(_xlfn.TEXTAFTER($C89, " ", -1))),
_xlfn.IFS(
'Option-specific inputs'!$G$19="Percentage cost method",('Option-specific inputs'!$G31*'Option-specific inputs'!$G$109*BN$26),
'Option-specific inputs'!$G$19="Total cost method",(('Option-specific inputs'!$G54/SUM('Option-specific inputs'!$G$52:$G$61))*'Option-specific inputs'!$G$109*BN$26)),0),0)</f>
        <v>0</v>
      </c>
      <c r="BO89" s="43" cm="1">
        <f t="array" ref="BO89">IFERROR(
IF(BO$14 - $G$14 + 1 = _xlfn.NUMBERVALUE(TRIM(_xlfn.TEXTAFTER($C89, " ", -1))),
_xlfn.IFS(
'Option-specific inputs'!$G$19="Percentage cost method",('Option-specific inputs'!$G31*'Option-specific inputs'!$G$109*BO$26),
'Option-specific inputs'!$G$19="Total cost method",(('Option-specific inputs'!$G54/SUM('Option-specific inputs'!$G$52:$G$61))*'Option-specific inputs'!$G$109*BO$26)),0),0)</f>
        <v>0</v>
      </c>
      <c r="BP89" s="43" cm="1">
        <f t="array" ref="BP89">IFERROR(
IF(BP$14 - $G$14 + 1 = _xlfn.NUMBERVALUE(TRIM(_xlfn.TEXTAFTER($C89, " ", -1))),
_xlfn.IFS(
'Option-specific inputs'!$G$19="Percentage cost method",('Option-specific inputs'!$G31*'Option-specific inputs'!$G$109*BP$26),
'Option-specific inputs'!$G$19="Total cost method",(('Option-specific inputs'!$G54/SUM('Option-specific inputs'!$G$52:$G$61))*'Option-specific inputs'!$G$109*BP$26)),0),0)</f>
        <v>0</v>
      </c>
      <c r="BQ89" s="43" cm="1">
        <f t="array" ref="BQ89">IFERROR(
IF(BQ$14 - $G$14 + 1 = _xlfn.NUMBERVALUE(TRIM(_xlfn.TEXTAFTER($C89, " ", -1))),
_xlfn.IFS(
'Option-specific inputs'!$G$19="Percentage cost method",('Option-specific inputs'!$G31*'Option-specific inputs'!$G$109*BQ$26),
'Option-specific inputs'!$G$19="Total cost method",(('Option-specific inputs'!$G54/SUM('Option-specific inputs'!$G$52:$G$61))*'Option-specific inputs'!$G$109*BQ$26)),0),0)</f>
        <v>0</v>
      </c>
      <c r="BR89" s="43" cm="1">
        <f t="array" ref="BR89">IFERROR(
IF(BR$14 - $G$14 + 1 = _xlfn.NUMBERVALUE(TRIM(_xlfn.TEXTAFTER($C89, " ", -1))),
_xlfn.IFS(
'Option-specific inputs'!$G$19="Percentage cost method",('Option-specific inputs'!$G31*'Option-specific inputs'!$G$109*BR$26),
'Option-specific inputs'!$G$19="Total cost method",(('Option-specific inputs'!$G54/SUM('Option-specific inputs'!$G$52:$G$61))*'Option-specific inputs'!$G$109*BR$26)),0),0)</f>
        <v>0</v>
      </c>
      <c r="BS89" s="43" cm="1">
        <f t="array" ref="BS89">IFERROR(
IF(BS$14 - $G$14 + 1 = _xlfn.NUMBERVALUE(TRIM(_xlfn.TEXTAFTER($C89, " ", -1))),
_xlfn.IFS(
'Option-specific inputs'!$G$19="Percentage cost method",('Option-specific inputs'!$G31*'Option-specific inputs'!$G$109*BS$26),
'Option-specific inputs'!$G$19="Total cost method",(('Option-specific inputs'!$G54/SUM('Option-specific inputs'!$G$52:$G$61))*'Option-specific inputs'!$G$109*BS$26)),0),0)</f>
        <v>0</v>
      </c>
      <c r="BT89" s="43" cm="1">
        <f t="array" ref="BT89">IFERROR(
IF(BT$14 - $G$14 + 1 = _xlfn.NUMBERVALUE(TRIM(_xlfn.TEXTAFTER($C89, " ", -1))),
_xlfn.IFS(
'Option-specific inputs'!$G$19="Percentage cost method",('Option-specific inputs'!$G31*'Option-specific inputs'!$G$109*BT$26),
'Option-specific inputs'!$G$19="Total cost method",(('Option-specific inputs'!$G54/SUM('Option-specific inputs'!$G$52:$G$61))*'Option-specific inputs'!$G$109*BT$26)),0),0)</f>
        <v>0</v>
      </c>
      <c r="BU89" s="43" cm="1">
        <f t="array" ref="BU89">IFERROR(
IF(BU$14 - $G$14 + 1 = _xlfn.NUMBERVALUE(TRIM(_xlfn.TEXTAFTER($C89, " ", -1))),
_xlfn.IFS(
'Option-specific inputs'!$G$19="Percentage cost method",('Option-specific inputs'!$G31*'Option-specific inputs'!$G$109*BU$26),
'Option-specific inputs'!$G$19="Total cost method",(('Option-specific inputs'!$G54/SUM('Option-specific inputs'!$G$52:$G$61))*'Option-specific inputs'!$G$109*BU$26)),0),0)</f>
        <v>0</v>
      </c>
      <c r="BV89" s="43" cm="1">
        <f t="array" ref="BV89">IFERROR(
IF(BV$14 - $G$14 + 1 = _xlfn.NUMBERVALUE(TRIM(_xlfn.TEXTAFTER($C89, " ", -1))),
_xlfn.IFS(
'Option-specific inputs'!$G$19="Percentage cost method",('Option-specific inputs'!$G31*'Option-specific inputs'!$G$109*BV$26),
'Option-specific inputs'!$G$19="Total cost method",(('Option-specific inputs'!$G54/SUM('Option-specific inputs'!$G$52:$G$61))*'Option-specific inputs'!$G$109*BV$26)),0),0)</f>
        <v>0</v>
      </c>
      <c r="BW89" s="43" cm="1">
        <f t="array" ref="BW89">IFERROR(
IF(BW$14 - $G$14 + 1 = _xlfn.NUMBERVALUE(TRIM(_xlfn.TEXTAFTER($C89, " ", -1))),
_xlfn.IFS(
'Option-specific inputs'!$G$19="Percentage cost method",('Option-specific inputs'!$G31*'Option-specific inputs'!$G$109*BW$26),
'Option-specific inputs'!$G$19="Total cost method",(('Option-specific inputs'!$G54/SUM('Option-specific inputs'!$G$52:$G$61))*'Option-specific inputs'!$G$109*BW$26)),0),0)</f>
        <v>0</v>
      </c>
      <c r="BX89" s="43" cm="1">
        <f t="array" ref="BX89">IFERROR(
IF(BX$14 - $G$14 + 1 = _xlfn.NUMBERVALUE(TRIM(_xlfn.TEXTAFTER($C89, " ", -1))),
_xlfn.IFS(
'Option-specific inputs'!$G$19="Percentage cost method",('Option-specific inputs'!$G31*'Option-specific inputs'!$G$109*BX$26),
'Option-specific inputs'!$G$19="Total cost method",(('Option-specific inputs'!$G54/SUM('Option-specific inputs'!$G$52:$G$61))*'Option-specific inputs'!$G$109*BX$26)),0),0)</f>
        <v>0</v>
      </c>
      <c r="BY89" s="43" cm="1">
        <f t="array" ref="BY89">IFERROR(
IF(BY$14 - $G$14 + 1 = _xlfn.NUMBERVALUE(TRIM(_xlfn.TEXTAFTER($C89, " ", -1))),
_xlfn.IFS(
'Option-specific inputs'!$G$19="Percentage cost method",('Option-specific inputs'!$G31*'Option-specific inputs'!$G$109*BY$26),
'Option-specific inputs'!$G$19="Total cost method",(('Option-specific inputs'!$G54/SUM('Option-specific inputs'!$G$52:$G$61))*'Option-specific inputs'!$G$109*BY$26)),0),0)</f>
        <v>0</v>
      </c>
      <c r="BZ89" s="43" cm="1">
        <f t="array" ref="BZ89">IFERROR(
IF(BZ$14 - $G$14 + 1 = _xlfn.NUMBERVALUE(TRIM(_xlfn.TEXTAFTER($C89, " ", -1))),
_xlfn.IFS(
'Option-specific inputs'!$G$19="Percentage cost method",('Option-specific inputs'!$G31*'Option-specific inputs'!$G$109*BZ$26),
'Option-specific inputs'!$G$19="Total cost method",(('Option-specific inputs'!$G54/SUM('Option-specific inputs'!$G$52:$G$61))*'Option-specific inputs'!$G$109*BZ$26)),0),0)</f>
        <v>0</v>
      </c>
      <c r="CA89" s="43" cm="1">
        <f t="array" ref="CA89">IFERROR(
IF(CA$14 - $G$14 + 1 = _xlfn.NUMBERVALUE(TRIM(_xlfn.TEXTAFTER($C89, " ", -1))),
_xlfn.IFS(
'Option-specific inputs'!$G$19="Percentage cost method",('Option-specific inputs'!$G31*'Option-specific inputs'!$G$109*CA$26),
'Option-specific inputs'!$G$19="Total cost method",(('Option-specific inputs'!$G54/SUM('Option-specific inputs'!$G$52:$G$61))*'Option-specific inputs'!$G$109*CA$26)),0),0)</f>
        <v>0</v>
      </c>
      <c r="CB89" s="43" cm="1">
        <f t="array" ref="CB89">IFERROR(
IF(CB$14 - $G$14 + 1 = _xlfn.NUMBERVALUE(TRIM(_xlfn.TEXTAFTER($C89, " ", -1))),
_xlfn.IFS(
'Option-specific inputs'!$G$19="Percentage cost method",('Option-specific inputs'!$G31*'Option-specific inputs'!$G$109*CB$26),
'Option-specific inputs'!$G$19="Total cost method",(('Option-specific inputs'!$G54/SUM('Option-specific inputs'!$G$52:$G$61))*'Option-specific inputs'!$G$109*CB$26)),0),0)</f>
        <v>0</v>
      </c>
      <c r="CC89" s="43" cm="1">
        <f t="array" ref="CC89">IFERROR(
IF(CC$14 - $G$14 + 1 = _xlfn.NUMBERVALUE(TRIM(_xlfn.TEXTAFTER($C89, " ", -1))),
_xlfn.IFS(
'Option-specific inputs'!$G$19="Percentage cost method",('Option-specific inputs'!$G31*'Option-specific inputs'!$G$109*CC$26),
'Option-specific inputs'!$G$19="Total cost method",(('Option-specific inputs'!$G54/SUM('Option-specific inputs'!$G$52:$G$61))*'Option-specific inputs'!$G$109*CC$26)),0),0)</f>
        <v>0</v>
      </c>
      <c r="CD89" s="43" cm="1">
        <f t="array" ref="CD89">IFERROR(
IF(CD$14 - $G$14 + 1 = _xlfn.NUMBERVALUE(TRIM(_xlfn.TEXTAFTER($C89, " ", -1))),
_xlfn.IFS(
'Option-specific inputs'!$G$19="Percentage cost method",('Option-specific inputs'!$G31*'Option-specific inputs'!$G$109*CD$26),
'Option-specific inputs'!$G$19="Total cost method",(('Option-specific inputs'!$G54/SUM('Option-specific inputs'!$G$52:$G$61))*'Option-specific inputs'!$G$109*CD$26)),0),0)</f>
        <v>0</v>
      </c>
      <c r="CE89" s="43" cm="1">
        <f t="array" ref="CE89">IFERROR(
IF(CE$14 - $G$14 + 1 = _xlfn.NUMBERVALUE(TRIM(_xlfn.TEXTAFTER($C89, " ", -1))),
_xlfn.IFS(
'Option-specific inputs'!$G$19="Percentage cost method",('Option-specific inputs'!$G31*'Option-specific inputs'!$G$109*CE$26),
'Option-specific inputs'!$G$19="Total cost method",(('Option-specific inputs'!$G54/SUM('Option-specific inputs'!$G$52:$G$61))*'Option-specific inputs'!$G$109*CE$26)),0),0)</f>
        <v>0</v>
      </c>
      <c r="CF89" s="43" cm="1">
        <f t="array" ref="CF89">IFERROR(
IF(CF$14 - $G$14 + 1 = _xlfn.NUMBERVALUE(TRIM(_xlfn.TEXTAFTER($C89, " ", -1))),
_xlfn.IFS(
'Option-specific inputs'!$G$19="Percentage cost method",('Option-specific inputs'!$G31*'Option-specific inputs'!$G$109*CF$26),
'Option-specific inputs'!$G$19="Total cost method",(('Option-specific inputs'!$G54/SUM('Option-specific inputs'!$G$52:$G$61))*'Option-specific inputs'!$G$109*CF$26)),0),0)</f>
        <v>0</v>
      </c>
      <c r="CG89" s="43" cm="1">
        <f t="array" ref="CG89">IFERROR(
IF(CG$14 - $G$14 + 1 = _xlfn.NUMBERVALUE(TRIM(_xlfn.TEXTAFTER($C89, " ", -1))),
_xlfn.IFS(
'Option-specific inputs'!$G$19="Percentage cost method",('Option-specific inputs'!$G31*'Option-specific inputs'!$G$109*CG$26),
'Option-specific inputs'!$G$19="Total cost method",(('Option-specific inputs'!$G54/SUM('Option-specific inputs'!$G$52:$G$61))*'Option-specific inputs'!$G$109*CG$26)),0),0)</f>
        <v>0</v>
      </c>
      <c r="CH89" s="43" cm="1">
        <f t="array" ref="CH89">IFERROR(
IF(CH$14 - $G$14 + 1 = _xlfn.NUMBERVALUE(TRIM(_xlfn.TEXTAFTER($C89, " ", -1))),
_xlfn.IFS(
'Option-specific inputs'!$G$19="Percentage cost method",('Option-specific inputs'!$G31*'Option-specific inputs'!$G$109*CH$26),
'Option-specific inputs'!$G$19="Total cost method",(('Option-specific inputs'!$G54/SUM('Option-specific inputs'!$G$52:$G$61))*'Option-specific inputs'!$G$109*CH$26)),0),0)</f>
        <v>0</v>
      </c>
      <c r="CI89" s="43" cm="1">
        <f t="array" ref="CI89">IFERROR(
IF(CI$14 - $G$14 + 1 = _xlfn.NUMBERVALUE(TRIM(_xlfn.TEXTAFTER($C89, " ", -1))),
_xlfn.IFS(
'Option-specific inputs'!$G$19="Percentage cost method",('Option-specific inputs'!$G31*'Option-specific inputs'!$G$109*CI$26),
'Option-specific inputs'!$G$19="Total cost method",(('Option-specific inputs'!$G54/SUM('Option-specific inputs'!$G$52:$G$61))*'Option-specific inputs'!$G$109*CI$26)),0),0)</f>
        <v>0</v>
      </c>
      <c r="CJ89" s="43" cm="1">
        <f t="array" ref="CJ89">IFERROR(
IF(CJ$14 - $G$14 + 1 = _xlfn.NUMBERVALUE(TRIM(_xlfn.TEXTAFTER($C89, " ", -1))),
_xlfn.IFS(
'Option-specific inputs'!$G$19="Percentage cost method",('Option-specific inputs'!$G31*'Option-specific inputs'!$G$109*CJ$26),
'Option-specific inputs'!$G$19="Total cost method",(('Option-specific inputs'!$G54/SUM('Option-specific inputs'!$G$52:$G$61))*'Option-specific inputs'!$G$109*CJ$26)),0),0)</f>
        <v>0</v>
      </c>
      <c r="CK89" s="43" cm="1">
        <f t="array" ref="CK89">IFERROR(
IF(CK$14 - $G$14 + 1 = _xlfn.NUMBERVALUE(TRIM(_xlfn.TEXTAFTER($C89, " ", -1))),
_xlfn.IFS(
'Option-specific inputs'!$G$19="Percentage cost method",('Option-specific inputs'!$G31*'Option-specific inputs'!$G$109*CK$26),
'Option-specific inputs'!$G$19="Total cost method",(('Option-specific inputs'!$G54/SUM('Option-specific inputs'!$G$52:$G$61))*'Option-specific inputs'!$G$109*CK$26)),0),0)</f>
        <v>0</v>
      </c>
      <c r="CL89" s="43" cm="1">
        <f t="array" ref="CL89">IFERROR(
IF(CL$14 - $G$14 + 1 = _xlfn.NUMBERVALUE(TRIM(_xlfn.TEXTAFTER($C89, " ", -1))),
_xlfn.IFS(
'Option-specific inputs'!$G$19="Percentage cost method",('Option-specific inputs'!$G31*'Option-specific inputs'!$G$109*CL$26),
'Option-specific inputs'!$G$19="Total cost method",(('Option-specific inputs'!$G54/SUM('Option-specific inputs'!$G$52:$G$61))*'Option-specific inputs'!$G$109*CL$26)),0),0)</f>
        <v>0</v>
      </c>
      <c r="CM89" s="43" cm="1">
        <f t="array" ref="CM89">IFERROR(
IF(CM$14 - $G$14 + 1 = _xlfn.NUMBERVALUE(TRIM(_xlfn.TEXTAFTER($C89, " ", -1))),
_xlfn.IFS(
'Option-specific inputs'!$G$19="Percentage cost method",('Option-specific inputs'!$G31*'Option-specific inputs'!$G$109*CM$26),
'Option-specific inputs'!$G$19="Total cost method",(('Option-specific inputs'!$G54/SUM('Option-specific inputs'!$G$52:$G$61))*'Option-specific inputs'!$G$109*CM$26)),0),0)</f>
        <v>0</v>
      </c>
      <c r="CN89" s="43" cm="1">
        <f t="array" ref="CN89">IFERROR(
IF(CN$14 - $G$14 + 1 = _xlfn.NUMBERVALUE(TRIM(_xlfn.TEXTAFTER($C89, " ", -1))),
_xlfn.IFS(
'Option-specific inputs'!$G$19="Percentage cost method",('Option-specific inputs'!$G31*'Option-specific inputs'!$G$109*CN$26),
'Option-specific inputs'!$G$19="Total cost method",(('Option-specific inputs'!$G54/SUM('Option-specific inputs'!$G$52:$G$61))*'Option-specific inputs'!$G$109*CN$26)),0),0)</f>
        <v>0</v>
      </c>
      <c r="CO89" s="43" cm="1">
        <f t="array" ref="CO89">IFERROR(
IF(CO$14 - $G$14 + 1 = _xlfn.NUMBERVALUE(TRIM(_xlfn.TEXTAFTER($C89, " ", -1))),
_xlfn.IFS(
'Option-specific inputs'!$G$19="Percentage cost method",('Option-specific inputs'!$G31*'Option-specific inputs'!$G$109*CO$26),
'Option-specific inputs'!$G$19="Total cost method",(('Option-specific inputs'!$G54/SUM('Option-specific inputs'!$G$52:$G$61))*'Option-specific inputs'!$G$109*CO$26)),0),0)</f>
        <v>0</v>
      </c>
      <c r="CP89" s="43" cm="1">
        <f t="array" ref="CP89">IFERROR(
IF(CP$14 - $G$14 + 1 = _xlfn.NUMBERVALUE(TRIM(_xlfn.TEXTAFTER($C89, " ", -1))),
_xlfn.IFS(
'Option-specific inputs'!$G$19="Percentage cost method",('Option-specific inputs'!$G31*'Option-specific inputs'!$G$109*CP$26),
'Option-specific inputs'!$G$19="Total cost method",(('Option-specific inputs'!$G54/SUM('Option-specific inputs'!$G$52:$G$61))*'Option-specific inputs'!$G$109*CP$26)),0),0)</f>
        <v>0</v>
      </c>
      <c r="CQ89" s="43" cm="1">
        <f t="array" ref="CQ89">IFERROR(
IF(CQ$14 - $G$14 + 1 = _xlfn.NUMBERVALUE(TRIM(_xlfn.TEXTAFTER($C89, " ", -1))),
_xlfn.IFS(
'Option-specific inputs'!$G$19="Percentage cost method",('Option-specific inputs'!$G31*'Option-specific inputs'!$G$109*CQ$26),
'Option-specific inputs'!$G$19="Total cost method",(('Option-specific inputs'!$G54/SUM('Option-specific inputs'!$G$52:$G$61))*'Option-specific inputs'!$G$109*CQ$26)),0),0)</f>
        <v>0</v>
      </c>
      <c r="CR89" s="43" cm="1">
        <f t="array" ref="CR89">IFERROR(
IF(CR$14 - $G$14 + 1 = _xlfn.NUMBERVALUE(TRIM(_xlfn.TEXTAFTER($C89, " ", -1))),
_xlfn.IFS(
'Option-specific inputs'!$G$19="Percentage cost method",('Option-specific inputs'!$G31*'Option-specific inputs'!$G$109*CR$26),
'Option-specific inputs'!$G$19="Total cost method",(('Option-specific inputs'!$G54/SUM('Option-specific inputs'!$G$52:$G$61))*'Option-specific inputs'!$G$109*CR$26)),0),0)</f>
        <v>0</v>
      </c>
      <c r="CS89" s="43" cm="1">
        <f t="array" ref="CS89">IFERROR(
IF(CS$14 - $G$14 + 1 = _xlfn.NUMBERVALUE(TRIM(_xlfn.TEXTAFTER($C89, " ", -1))),
_xlfn.IFS(
'Option-specific inputs'!$G$19="Percentage cost method",('Option-specific inputs'!$G31*'Option-specific inputs'!$G$109*CS$26),
'Option-specific inputs'!$G$19="Total cost method",(('Option-specific inputs'!$G54/SUM('Option-specific inputs'!$G$52:$G$61))*'Option-specific inputs'!$G$109*CS$26)),0),0)</f>
        <v>0</v>
      </c>
      <c r="CT89" s="43" cm="1">
        <f t="array" ref="CT89">IFERROR(
IF(CT$14 - $G$14 + 1 = _xlfn.NUMBERVALUE(TRIM(_xlfn.TEXTAFTER($C89, " ", -1))),
_xlfn.IFS(
'Option-specific inputs'!$G$19="Percentage cost method",('Option-specific inputs'!$G31*'Option-specific inputs'!$G$109*CT$26),
'Option-specific inputs'!$G$19="Total cost method",(('Option-specific inputs'!$G54/SUM('Option-specific inputs'!$G$52:$G$61))*'Option-specific inputs'!$G$109*CT$26)),0),0)</f>
        <v>0</v>
      </c>
      <c r="CU89" s="43" cm="1">
        <f t="array" ref="CU89">IFERROR(
IF(CU$14 - $G$14 + 1 = _xlfn.NUMBERVALUE(TRIM(_xlfn.TEXTAFTER($C89, " ", -1))),
_xlfn.IFS(
'Option-specific inputs'!$G$19="Percentage cost method",('Option-specific inputs'!$G31*'Option-specific inputs'!$G$109*CU$26),
'Option-specific inputs'!$G$19="Total cost method",(('Option-specific inputs'!$G54/SUM('Option-specific inputs'!$G$52:$G$61))*'Option-specific inputs'!$G$109*CU$26)),0),0)</f>
        <v>0</v>
      </c>
      <c r="CV89" s="43" cm="1">
        <f t="array" ref="CV89">IFERROR(
IF(CV$14 - $G$14 + 1 = _xlfn.NUMBERVALUE(TRIM(_xlfn.TEXTAFTER($C89, " ", -1))),
_xlfn.IFS(
'Option-specific inputs'!$G$19="Percentage cost method",('Option-specific inputs'!$G31*'Option-specific inputs'!$G$109*CV$26),
'Option-specific inputs'!$G$19="Total cost method",(('Option-specific inputs'!$G54/SUM('Option-specific inputs'!$G$52:$G$61))*'Option-specific inputs'!$G$109*CV$26)),0),0)</f>
        <v>0</v>
      </c>
      <c r="CW89" s="43" cm="1">
        <f t="array" ref="CW89">IFERROR(
IF(CW$14 - $G$14 + 1 = _xlfn.NUMBERVALUE(TRIM(_xlfn.TEXTAFTER($C89, " ", -1))),
_xlfn.IFS(
'Option-specific inputs'!$G$19="Percentage cost method",('Option-specific inputs'!$G31*'Option-specific inputs'!$G$109*CW$26),
'Option-specific inputs'!$G$19="Total cost method",(('Option-specific inputs'!$G54/SUM('Option-specific inputs'!$G$52:$G$61))*'Option-specific inputs'!$G$109*CW$26)),0),0)</f>
        <v>0</v>
      </c>
      <c r="CX89" s="43" cm="1">
        <f t="array" ref="CX89">IFERROR(
IF(CX$14 - $G$14 + 1 = _xlfn.NUMBERVALUE(TRIM(_xlfn.TEXTAFTER($C89, " ", -1))),
_xlfn.IFS(
'Option-specific inputs'!$G$19="Percentage cost method",('Option-specific inputs'!$G31*'Option-specific inputs'!$G$109*CX$26),
'Option-specific inputs'!$G$19="Total cost method",(('Option-specific inputs'!$G54/SUM('Option-specific inputs'!$G$52:$G$61))*'Option-specific inputs'!$G$109*CX$26)),0),0)</f>
        <v>0</v>
      </c>
      <c r="CY89" s="43" cm="1">
        <f t="array" ref="CY89">IFERROR(
IF(CY$14 - $G$14 + 1 = _xlfn.NUMBERVALUE(TRIM(_xlfn.TEXTAFTER($C89, " ", -1))),
_xlfn.IFS(
'Option-specific inputs'!$G$19="Percentage cost method",('Option-specific inputs'!$G31*'Option-specific inputs'!$G$109*CY$26),
'Option-specific inputs'!$G$19="Total cost method",(('Option-specific inputs'!$G54/SUM('Option-specific inputs'!$G$52:$G$61))*'Option-specific inputs'!$G$109*CY$26)),0),0)</f>
        <v>0</v>
      </c>
      <c r="CZ89" s="43" cm="1">
        <f t="array" ref="CZ89">IFERROR(
IF(CZ$14 - $G$14 + 1 = _xlfn.NUMBERVALUE(TRIM(_xlfn.TEXTAFTER($C89, " ", -1))),
_xlfn.IFS(
'Option-specific inputs'!$G$19="Percentage cost method",('Option-specific inputs'!$G31*'Option-specific inputs'!$G$109*CZ$26),
'Option-specific inputs'!$G$19="Total cost method",(('Option-specific inputs'!$G54/SUM('Option-specific inputs'!$G$52:$G$61))*'Option-specific inputs'!$G$109*CZ$26)),0),0)</f>
        <v>0</v>
      </c>
      <c r="DA89" s="43" cm="1">
        <f t="array" ref="DA89">IFERROR(
IF(DA$14 - $G$14 + 1 = _xlfn.NUMBERVALUE(TRIM(_xlfn.TEXTAFTER($C89, " ", -1))),
_xlfn.IFS(
'Option-specific inputs'!$G$19="Percentage cost method",('Option-specific inputs'!$G31*'Option-specific inputs'!$G$109*DA$26),
'Option-specific inputs'!$G$19="Total cost method",(('Option-specific inputs'!$G54/SUM('Option-specific inputs'!$G$52:$G$61))*'Option-specific inputs'!$G$109*DA$26)),0),0)</f>
        <v>0</v>
      </c>
      <c r="DB89" s="43" cm="1">
        <f t="array" ref="DB89">IFERROR(
IF(DB$14 - $G$14 + 1 = _xlfn.NUMBERVALUE(TRIM(_xlfn.TEXTAFTER($C89, " ", -1))),
_xlfn.IFS(
'Option-specific inputs'!$G$19="Percentage cost method",('Option-specific inputs'!$G31*'Option-specific inputs'!$G$109*DB$26),
'Option-specific inputs'!$G$19="Total cost method",(('Option-specific inputs'!$G54/SUM('Option-specific inputs'!$G$52:$G$61))*'Option-specific inputs'!$G$109*DB$26)),0),0)</f>
        <v>0</v>
      </c>
      <c r="DC89" s="25"/>
    </row>
    <row r="90" spans="1:107" s="61" customFormat="1" ht="22.5" customHeight="1">
      <c r="A90" s="25"/>
      <c r="B90" s="163"/>
      <c r="C90" s="170" t="s">
        <v>143</v>
      </c>
      <c r="D90" s="32"/>
      <c r="E90" s="37"/>
      <c r="F90" s="42"/>
      <c r="G90" s="43" cm="1">
        <f t="array" ref="G90">IFERROR(
IF(G$14 - $G$14 + 1 = _xlfn.NUMBERVALUE(TRIM(_xlfn.TEXTAFTER($C90, " ", -1))),
_xlfn.IFS(
'Option-specific inputs'!$G$19="Percentage cost method",('Option-specific inputs'!$G32*'Option-specific inputs'!$G$109*G$26),
'Option-specific inputs'!$G$19="Total cost method",(('Option-specific inputs'!$G55/SUM('Option-specific inputs'!$G$52:$G$61))*'Option-specific inputs'!$G$109*G$26)),0),0)</f>
        <v>0</v>
      </c>
      <c r="H90" s="43" cm="1">
        <f t="array" ref="H90">IFERROR(
IF(H$14 - $G$14 + 1 = _xlfn.NUMBERVALUE(TRIM(_xlfn.TEXTAFTER($C90, " ", -1))),
_xlfn.IFS(
'Option-specific inputs'!$G$19="Percentage cost method",('Option-specific inputs'!$G32*'Option-specific inputs'!$G$109*H$26),
'Option-specific inputs'!$G$19="Total cost method",(('Option-specific inputs'!$G55/SUM('Option-specific inputs'!$G$52:$G$61))*'Option-specific inputs'!$G$109*H$26)),0),0)</f>
        <v>0</v>
      </c>
      <c r="I90" s="43" cm="1">
        <f t="array" ref="I90">IFERROR(
IF(I$14 - $G$14 + 1 = _xlfn.NUMBERVALUE(TRIM(_xlfn.TEXTAFTER($C90, " ", -1))),
_xlfn.IFS(
'Option-specific inputs'!$G$19="Percentage cost method",('Option-specific inputs'!$G32*'Option-specific inputs'!$G$109*I$26),
'Option-specific inputs'!$G$19="Total cost method",(('Option-specific inputs'!$G55/SUM('Option-specific inputs'!$G$52:$G$61))*'Option-specific inputs'!$G$109*I$26)),0),0)</f>
        <v>0</v>
      </c>
      <c r="J90" s="43" cm="1">
        <f t="array" ref="J90">IFERROR(
IF(J$14 - $G$14 + 1 = _xlfn.NUMBERVALUE(TRIM(_xlfn.TEXTAFTER($C90, " ", -1))),
_xlfn.IFS(
'Option-specific inputs'!$G$19="Percentage cost method",('Option-specific inputs'!$G32*'Option-specific inputs'!$G$109*J$26),
'Option-specific inputs'!$G$19="Total cost method",(('Option-specific inputs'!$G55/SUM('Option-specific inputs'!$G$52:$G$61))*'Option-specific inputs'!$G$109*J$26)),0),0)</f>
        <v>0</v>
      </c>
      <c r="K90" s="43" cm="1">
        <f t="array" ref="K90">IFERROR(
IF(K$14 - $G$14 + 1 = _xlfn.NUMBERVALUE(TRIM(_xlfn.TEXTAFTER($C90, " ", -1))),
_xlfn.IFS(
'Option-specific inputs'!$G$19="Percentage cost method",('Option-specific inputs'!$G32*'Option-specific inputs'!$G$109*K$26),
'Option-specific inputs'!$G$19="Total cost method",(('Option-specific inputs'!$G55/SUM('Option-specific inputs'!$G$52:$G$61))*'Option-specific inputs'!$G$109*K$26)),0),0)</f>
        <v>0</v>
      </c>
      <c r="L90" s="43" cm="1">
        <f t="array" ref="L90">IFERROR(
IF(L$14 - $G$14 + 1 = _xlfn.NUMBERVALUE(TRIM(_xlfn.TEXTAFTER($C90, " ", -1))),
_xlfn.IFS(
'Option-specific inputs'!$G$19="Percentage cost method",('Option-specific inputs'!$G32*'Option-specific inputs'!$G$109*L$26),
'Option-specific inputs'!$G$19="Total cost method",(('Option-specific inputs'!$G55/SUM('Option-specific inputs'!$G$52:$G$61))*'Option-specific inputs'!$G$109*L$26)),0),0)</f>
        <v>0</v>
      </c>
      <c r="M90" s="43" cm="1">
        <f t="array" ref="M90">IFERROR(
IF(M$14 - $G$14 + 1 = _xlfn.NUMBERVALUE(TRIM(_xlfn.TEXTAFTER($C90, " ", -1))),
_xlfn.IFS(
'Option-specific inputs'!$G$19="Percentage cost method",('Option-specific inputs'!$G32*'Option-specific inputs'!$G$109*M$26),
'Option-specific inputs'!$G$19="Total cost method",(('Option-specific inputs'!$G55/SUM('Option-specific inputs'!$G$52:$G$61))*'Option-specific inputs'!$G$109*M$26)),0),0)</f>
        <v>0</v>
      </c>
      <c r="N90" s="43" cm="1">
        <f t="array" ref="N90">IFERROR(
IF(N$14 - $G$14 + 1 = _xlfn.NUMBERVALUE(TRIM(_xlfn.TEXTAFTER($C90, " ", -1))),
_xlfn.IFS(
'Option-specific inputs'!$G$19="Percentage cost method",('Option-specific inputs'!$G32*'Option-specific inputs'!$G$109*N$26),
'Option-specific inputs'!$G$19="Total cost method",(('Option-specific inputs'!$G55/SUM('Option-specific inputs'!$G$52:$G$61))*'Option-specific inputs'!$G$109*N$26)),0),0)</f>
        <v>0</v>
      </c>
      <c r="O90" s="43" cm="1">
        <f t="array" ref="O90">IFERROR(
IF(O$14 - $G$14 + 1 = _xlfn.NUMBERVALUE(TRIM(_xlfn.TEXTAFTER($C90, " ", -1))),
_xlfn.IFS(
'Option-specific inputs'!$G$19="Percentage cost method",('Option-specific inputs'!$G32*'Option-specific inputs'!$G$109*O$26),
'Option-specific inputs'!$G$19="Total cost method",(('Option-specific inputs'!$G55/SUM('Option-specific inputs'!$G$52:$G$61))*'Option-specific inputs'!$G$109*O$26)),0),0)</f>
        <v>0</v>
      </c>
      <c r="P90" s="43" cm="1">
        <f t="array" ref="P90">IFERROR(
IF(P$14 - $G$14 + 1 = _xlfn.NUMBERVALUE(TRIM(_xlfn.TEXTAFTER($C90, " ", -1))),
_xlfn.IFS(
'Option-specific inputs'!$G$19="Percentage cost method",('Option-specific inputs'!$G32*'Option-specific inputs'!$G$109*P$26),
'Option-specific inputs'!$G$19="Total cost method",(('Option-specific inputs'!$G55/SUM('Option-specific inputs'!$G$52:$G$61))*'Option-specific inputs'!$G$109*P$26)),0),0)</f>
        <v>0</v>
      </c>
      <c r="Q90" s="43" cm="1">
        <f t="array" ref="Q90">IFERROR(
IF(Q$14 - $G$14 + 1 = _xlfn.NUMBERVALUE(TRIM(_xlfn.TEXTAFTER($C90, " ", -1))),
_xlfn.IFS(
'Option-specific inputs'!$G$19="Percentage cost method",('Option-specific inputs'!$G32*'Option-specific inputs'!$G$109*Q$26),
'Option-specific inputs'!$G$19="Total cost method",(('Option-specific inputs'!$G55/SUM('Option-specific inputs'!$G$52:$G$61))*'Option-specific inputs'!$G$109*Q$26)),0),0)</f>
        <v>0</v>
      </c>
      <c r="R90" s="43" cm="1">
        <f t="array" ref="R90">IFERROR(
IF(R$14 - $G$14 + 1 = _xlfn.NUMBERVALUE(TRIM(_xlfn.TEXTAFTER($C90, " ", -1))),
_xlfn.IFS(
'Option-specific inputs'!$G$19="Percentage cost method",('Option-specific inputs'!$G32*'Option-specific inputs'!$G$109*R$26),
'Option-specific inputs'!$G$19="Total cost method",(('Option-specific inputs'!$G55/SUM('Option-specific inputs'!$G$52:$G$61))*'Option-specific inputs'!$G$109*R$26)),0),0)</f>
        <v>0</v>
      </c>
      <c r="S90" s="43" cm="1">
        <f t="array" ref="S90">IFERROR(
IF(S$14 - $G$14 + 1 = _xlfn.NUMBERVALUE(TRIM(_xlfn.TEXTAFTER($C90, " ", -1))),
_xlfn.IFS(
'Option-specific inputs'!$G$19="Percentage cost method",('Option-specific inputs'!$G32*'Option-specific inputs'!$G$109*S$26),
'Option-specific inputs'!$G$19="Total cost method",(('Option-specific inputs'!$G55/SUM('Option-specific inputs'!$G$52:$G$61))*'Option-specific inputs'!$G$109*S$26)),0),0)</f>
        <v>0</v>
      </c>
      <c r="T90" s="43" cm="1">
        <f t="array" ref="T90">IFERROR(
IF(T$14 - $G$14 + 1 = _xlfn.NUMBERVALUE(TRIM(_xlfn.TEXTAFTER($C90, " ", -1))),
_xlfn.IFS(
'Option-specific inputs'!$G$19="Percentage cost method",('Option-specific inputs'!$G32*'Option-specific inputs'!$G$109*T$26),
'Option-specific inputs'!$G$19="Total cost method",(('Option-specific inputs'!$G55/SUM('Option-specific inputs'!$G$52:$G$61))*'Option-specific inputs'!$G$109*T$26)),0),0)</f>
        <v>0</v>
      </c>
      <c r="U90" s="43" cm="1">
        <f t="array" ref="U90">IFERROR(
IF(U$14 - $G$14 + 1 = _xlfn.NUMBERVALUE(TRIM(_xlfn.TEXTAFTER($C90, " ", -1))),
_xlfn.IFS(
'Option-specific inputs'!$G$19="Percentage cost method",('Option-specific inputs'!$G32*'Option-specific inputs'!$G$109*U$26),
'Option-specific inputs'!$G$19="Total cost method",(('Option-specific inputs'!$G55/SUM('Option-specific inputs'!$G$52:$G$61))*'Option-specific inputs'!$G$109*U$26)),0),0)</f>
        <v>0</v>
      </c>
      <c r="V90" s="43" cm="1">
        <f t="array" ref="V90">IFERROR(
IF(V$14 - $G$14 + 1 = _xlfn.NUMBERVALUE(TRIM(_xlfn.TEXTAFTER($C90, " ", -1))),
_xlfn.IFS(
'Option-specific inputs'!$G$19="Percentage cost method",('Option-specific inputs'!$G32*'Option-specific inputs'!$G$109*V$26),
'Option-specific inputs'!$G$19="Total cost method",(('Option-specific inputs'!$G55/SUM('Option-specific inputs'!$G$52:$G$61))*'Option-specific inputs'!$G$109*V$26)),0),0)</f>
        <v>0</v>
      </c>
      <c r="W90" s="43" cm="1">
        <f t="array" ref="W90">IFERROR(
IF(W$14 - $G$14 + 1 = _xlfn.NUMBERVALUE(TRIM(_xlfn.TEXTAFTER($C90, " ", -1))),
_xlfn.IFS(
'Option-specific inputs'!$G$19="Percentage cost method",('Option-specific inputs'!$G32*'Option-specific inputs'!$G$109*W$26),
'Option-specific inputs'!$G$19="Total cost method",(('Option-specific inputs'!$G55/SUM('Option-specific inputs'!$G$52:$G$61))*'Option-specific inputs'!$G$109*W$26)),0),0)</f>
        <v>0</v>
      </c>
      <c r="X90" s="43" cm="1">
        <f t="array" ref="X90">IFERROR(
IF(X$14 - $G$14 + 1 = _xlfn.NUMBERVALUE(TRIM(_xlfn.TEXTAFTER($C90, " ", -1))),
_xlfn.IFS(
'Option-specific inputs'!$G$19="Percentage cost method",('Option-specific inputs'!$G32*'Option-specific inputs'!$G$109*X$26),
'Option-specific inputs'!$G$19="Total cost method",(('Option-specific inputs'!$G55/SUM('Option-specific inputs'!$G$52:$G$61))*'Option-specific inputs'!$G$109*X$26)),0),0)</f>
        <v>0</v>
      </c>
      <c r="Y90" s="43" cm="1">
        <f t="array" ref="Y90">IFERROR(
IF(Y$14 - $G$14 + 1 = _xlfn.NUMBERVALUE(TRIM(_xlfn.TEXTAFTER($C90, " ", -1))),
_xlfn.IFS(
'Option-specific inputs'!$G$19="Percentage cost method",('Option-specific inputs'!$G32*'Option-specific inputs'!$G$109*Y$26),
'Option-specific inputs'!$G$19="Total cost method",(('Option-specific inputs'!$G55/SUM('Option-specific inputs'!$G$52:$G$61))*'Option-specific inputs'!$G$109*Y$26)),0),0)</f>
        <v>0</v>
      </c>
      <c r="Z90" s="43" cm="1">
        <f t="array" ref="Z90">IFERROR(
IF(Z$14 - $G$14 + 1 = _xlfn.NUMBERVALUE(TRIM(_xlfn.TEXTAFTER($C90, " ", -1))),
_xlfn.IFS(
'Option-specific inputs'!$G$19="Percentage cost method",('Option-specific inputs'!$G32*'Option-specific inputs'!$G$109*Z$26),
'Option-specific inputs'!$G$19="Total cost method",(('Option-specific inputs'!$G55/SUM('Option-specific inputs'!$G$52:$G$61))*'Option-specific inputs'!$G$109*Z$26)),0),0)</f>
        <v>0</v>
      </c>
      <c r="AA90" s="43" cm="1">
        <f t="array" ref="AA90">IFERROR(
IF(AA$14 - $G$14 + 1 = _xlfn.NUMBERVALUE(TRIM(_xlfn.TEXTAFTER($C90, " ", -1))),
_xlfn.IFS(
'Option-specific inputs'!$G$19="Percentage cost method",('Option-specific inputs'!$G32*'Option-specific inputs'!$G$109*AA$26),
'Option-specific inputs'!$G$19="Total cost method",(('Option-specific inputs'!$G55/SUM('Option-specific inputs'!$G$52:$G$61))*'Option-specific inputs'!$G$109*AA$26)),0),0)</f>
        <v>0</v>
      </c>
      <c r="AB90" s="43" cm="1">
        <f t="array" ref="AB90">IFERROR(
IF(AB$14 - $G$14 + 1 = _xlfn.NUMBERVALUE(TRIM(_xlfn.TEXTAFTER($C90, " ", -1))),
_xlfn.IFS(
'Option-specific inputs'!$G$19="Percentage cost method",('Option-specific inputs'!$G32*'Option-specific inputs'!$G$109*AB$26),
'Option-specific inputs'!$G$19="Total cost method",(('Option-specific inputs'!$G55/SUM('Option-specific inputs'!$G$52:$G$61))*'Option-specific inputs'!$G$109*AB$26)),0),0)</f>
        <v>0</v>
      </c>
      <c r="AC90" s="43" cm="1">
        <f t="array" ref="AC90">IFERROR(
IF(AC$14 - $G$14 + 1 = _xlfn.NUMBERVALUE(TRIM(_xlfn.TEXTAFTER($C90, " ", -1))),
_xlfn.IFS(
'Option-specific inputs'!$G$19="Percentage cost method",('Option-specific inputs'!$G32*'Option-specific inputs'!$G$109*AC$26),
'Option-specific inputs'!$G$19="Total cost method",(('Option-specific inputs'!$G55/SUM('Option-specific inputs'!$G$52:$G$61))*'Option-specific inputs'!$G$109*AC$26)),0),0)</f>
        <v>0</v>
      </c>
      <c r="AD90" s="43" cm="1">
        <f t="array" ref="AD90">IFERROR(
IF(AD$14 - $G$14 + 1 = _xlfn.NUMBERVALUE(TRIM(_xlfn.TEXTAFTER($C90, " ", -1))),
_xlfn.IFS(
'Option-specific inputs'!$G$19="Percentage cost method",('Option-specific inputs'!$G32*'Option-specific inputs'!$G$109*AD$26),
'Option-specific inputs'!$G$19="Total cost method",(('Option-specific inputs'!$G55/SUM('Option-specific inputs'!$G$52:$G$61))*'Option-specific inputs'!$G$109*AD$26)),0),0)</f>
        <v>0</v>
      </c>
      <c r="AE90" s="43" cm="1">
        <f t="array" ref="AE90">IFERROR(
IF(AE$14 - $G$14 + 1 = _xlfn.NUMBERVALUE(TRIM(_xlfn.TEXTAFTER($C90, " ", -1))),
_xlfn.IFS(
'Option-specific inputs'!$G$19="Percentage cost method",('Option-specific inputs'!$G32*'Option-specific inputs'!$G$109*AE$26),
'Option-specific inputs'!$G$19="Total cost method",(('Option-specific inputs'!$G55/SUM('Option-specific inputs'!$G$52:$G$61))*'Option-specific inputs'!$G$109*AE$26)),0),0)</f>
        <v>0</v>
      </c>
      <c r="AF90" s="43" cm="1">
        <f t="array" ref="AF90">IFERROR(
IF(AF$14 - $G$14 + 1 = _xlfn.NUMBERVALUE(TRIM(_xlfn.TEXTAFTER($C90, " ", -1))),
_xlfn.IFS(
'Option-specific inputs'!$G$19="Percentage cost method",('Option-specific inputs'!$G32*'Option-specific inputs'!$G$109*AF$26),
'Option-specific inputs'!$G$19="Total cost method",(('Option-specific inputs'!$G55/SUM('Option-specific inputs'!$G$52:$G$61))*'Option-specific inputs'!$G$109*AF$26)),0),0)</f>
        <v>0</v>
      </c>
      <c r="AG90" s="43" cm="1">
        <f t="array" ref="AG90">IFERROR(
IF(AG$14 - $G$14 + 1 = _xlfn.NUMBERVALUE(TRIM(_xlfn.TEXTAFTER($C90, " ", -1))),
_xlfn.IFS(
'Option-specific inputs'!$G$19="Percentage cost method",('Option-specific inputs'!$G32*'Option-specific inputs'!$G$109*AG$26),
'Option-specific inputs'!$G$19="Total cost method",(('Option-specific inputs'!$G55/SUM('Option-specific inputs'!$G$52:$G$61))*'Option-specific inputs'!$G$109*AG$26)),0),0)</f>
        <v>0</v>
      </c>
      <c r="AH90" s="43" cm="1">
        <f t="array" ref="AH90">IFERROR(
IF(AH$14 - $G$14 + 1 = _xlfn.NUMBERVALUE(TRIM(_xlfn.TEXTAFTER($C90, " ", -1))),
_xlfn.IFS(
'Option-specific inputs'!$G$19="Percentage cost method",('Option-specific inputs'!$G32*'Option-specific inputs'!$G$109*AH$26),
'Option-specific inputs'!$G$19="Total cost method",(('Option-specific inputs'!$G55/SUM('Option-specific inputs'!$G$52:$G$61))*'Option-specific inputs'!$G$109*AH$26)),0),0)</f>
        <v>0</v>
      </c>
      <c r="AI90" s="43" cm="1">
        <f t="array" ref="AI90">IFERROR(
IF(AI$14 - $G$14 + 1 = _xlfn.NUMBERVALUE(TRIM(_xlfn.TEXTAFTER($C90, " ", -1))),
_xlfn.IFS(
'Option-specific inputs'!$G$19="Percentage cost method",('Option-specific inputs'!$G32*'Option-specific inputs'!$G$109*AI$26),
'Option-specific inputs'!$G$19="Total cost method",(('Option-specific inputs'!$G55/SUM('Option-specific inputs'!$G$52:$G$61))*'Option-specific inputs'!$G$109*AI$26)),0),0)</f>
        <v>0</v>
      </c>
      <c r="AJ90" s="43" cm="1">
        <f t="array" ref="AJ90">IFERROR(
IF(AJ$14 - $G$14 + 1 = _xlfn.NUMBERVALUE(TRIM(_xlfn.TEXTAFTER($C90, " ", -1))),
_xlfn.IFS(
'Option-specific inputs'!$G$19="Percentage cost method",('Option-specific inputs'!$G32*'Option-specific inputs'!$G$109*AJ$26),
'Option-specific inputs'!$G$19="Total cost method",(('Option-specific inputs'!$G55/SUM('Option-specific inputs'!$G$52:$G$61))*'Option-specific inputs'!$G$109*AJ$26)),0),0)</f>
        <v>0</v>
      </c>
      <c r="AK90" s="43" cm="1">
        <f t="array" ref="AK90">IFERROR(
IF(AK$14 - $G$14 + 1 = _xlfn.NUMBERVALUE(TRIM(_xlfn.TEXTAFTER($C90, " ", -1))),
_xlfn.IFS(
'Option-specific inputs'!$G$19="Percentage cost method",('Option-specific inputs'!$G32*'Option-specific inputs'!$G$109*AK$26),
'Option-specific inputs'!$G$19="Total cost method",(('Option-specific inputs'!$G55/SUM('Option-specific inputs'!$G$52:$G$61))*'Option-specific inputs'!$G$109*AK$26)),0),0)</f>
        <v>0</v>
      </c>
      <c r="AL90" s="43" cm="1">
        <f t="array" ref="AL90">IFERROR(
IF(AL$14 - $G$14 + 1 = _xlfn.NUMBERVALUE(TRIM(_xlfn.TEXTAFTER($C90, " ", -1))),
_xlfn.IFS(
'Option-specific inputs'!$G$19="Percentage cost method",('Option-specific inputs'!$G32*'Option-specific inputs'!$G$109*AL$26),
'Option-specific inputs'!$G$19="Total cost method",(('Option-specific inputs'!$G55/SUM('Option-specific inputs'!$G$52:$G$61))*'Option-specific inputs'!$G$109*AL$26)),0),0)</f>
        <v>0</v>
      </c>
      <c r="AM90" s="43" cm="1">
        <f t="array" ref="AM90">IFERROR(
IF(AM$14 - $G$14 + 1 = _xlfn.NUMBERVALUE(TRIM(_xlfn.TEXTAFTER($C90, " ", -1))),
_xlfn.IFS(
'Option-specific inputs'!$G$19="Percentage cost method",('Option-specific inputs'!$G32*'Option-specific inputs'!$G$109*AM$26),
'Option-specific inputs'!$G$19="Total cost method",(('Option-specific inputs'!$G55/SUM('Option-specific inputs'!$G$52:$G$61))*'Option-specific inputs'!$G$109*AM$26)),0),0)</f>
        <v>0</v>
      </c>
      <c r="AN90" s="43" cm="1">
        <f t="array" ref="AN90">IFERROR(
IF(AN$14 - $G$14 + 1 = _xlfn.NUMBERVALUE(TRIM(_xlfn.TEXTAFTER($C90, " ", -1))),
_xlfn.IFS(
'Option-specific inputs'!$G$19="Percentage cost method",('Option-specific inputs'!$G32*'Option-specific inputs'!$G$109*AN$26),
'Option-specific inputs'!$G$19="Total cost method",(('Option-specific inputs'!$G55/SUM('Option-specific inputs'!$G$52:$G$61))*'Option-specific inputs'!$G$109*AN$26)),0),0)</f>
        <v>0</v>
      </c>
      <c r="AO90" s="43" cm="1">
        <f t="array" ref="AO90">IFERROR(
IF(AO$14 - $G$14 + 1 = _xlfn.NUMBERVALUE(TRIM(_xlfn.TEXTAFTER($C90, " ", -1))),
_xlfn.IFS(
'Option-specific inputs'!$G$19="Percentage cost method",('Option-specific inputs'!$G32*'Option-specific inputs'!$G$109*AO$26),
'Option-specific inputs'!$G$19="Total cost method",(('Option-specific inputs'!$G55/SUM('Option-specific inputs'!$G$52:$G$61))*'Option-specific inputs'!$G$109*AO$26)),0),0)</f>
        <v>0</v>
      </c>
      <c r="AP90" s="43" cm="1">
        <f t="array" ref="AP90">IFERROR(
IF(AP$14 - $G$14 + 1 = _xlfn.NUMBERVALUE(TRIM(_xlfn.TEXTAFTER($C90, " ", -1))),
_xlfn.IFS(
'Option-specific inputs'!$G$19="Percentage cost method",('Option-specific inputs'!$G32*'Option-specific inputs'!$G$109*AP$26),
'Option-specific inputs'!$G$19="Total cost method",(('Option-specific inputs'!$G55/SUM('Option-specific inputs'!$G$52:$G$61))*'Option-specific inputs'!$G$109*AP$26)),0),0)</f>
        <v>0</v>
      </c>
      <c r="AQ90" s="43" cm="1">
        <f t="array" ref="AQ90">IFERROR(
IF(AQ$14 - $G$14 + 1 = _xlfn.NUMBERVALUE(TRIM(_xlfn.TEXTAFTER($C90, " ", -1))),
_xlfn.IFS(
'Option-specific inputs'!$G$19="Percentage cost method",('Option-specific inputs'!$G32*'Option-specific inputs'!$G$109*AQ$26),
'Option-specific inputs'!$G$19="Total cost method",(('Option-specific inputs'!$G55/SUM('Option-specific inputs'!$G$52:$G$61))*'Option-specific inputs'!$G$109*AQ$26)),0),0)</f>
        <v>0</v>
      </c>
      <c r="AR90" s="43" cm="1">
        <f t="array" ref="AR90">IFERROR(
IF(AR$14 - $G$14 + 1 = _xlfn.NUMBERVALUE(TRIM(_xlfn.TEXTAFTER($C90, " ", -1))),
_xlfn.IFS(
'Option-specific inputs'!$G$19="Percentage cost method",('Option-specific inputs'!$G32*'Option-specific inputs'!$G$109*AR$26),
'Option-specific inputs'!$G$19="Total cost method",(('Option-specific inputs'!$G55/SUM('Option-specific inputs'!$G$52:$G$61))*'Option-specific inputs'!$G$109*AR$26)),0),0)</f>
        <v>0</v>
      </c>
      <c r="AS90" s="43" cm="1">
        <f t="array" ref="AS90">IFERROR(
IF(AS$14 - $G$14 + 1 = _xlfn.NUMBERVALUE(TRIM(_xlfn.TEXTAFTER($C90, " ", -1))),
_xlfn.IFS(
'Option-specific inputs'!$G$19="Percentage cost method",('Option-specific inputs'!$G32*'Option-specific inputs'!$G$109*AS$26),
'Option-specific inputs'!$G$19="Total cost method",(('Option-specific inputs'!$G55/SUM('Option-specific inputs'!$G$52:$G$61))*'Option-specific inputs'!$G$109*AS$26)),0),0)</f>
        <v>0</v>
      </c>
      <c r="AT90" s="43" cm="1">
        <f t="array" ref="AT90">IFERROR(
IF(AT$14 - $G$14 + 1 = _xlfn.NUMBERVALUE(TRIM(_xlfn.TEXTAFTER($C90, " ", -1))),
_xlfn.IFS(
'Option-specific inputs'!$G$19="Percentage cost method",('Option-specific inputs'!$G32*'Option-specific inputs'!$G$109*AT$26),
'Option-specific inputs'!$G$19="Total cost method",(('Option-specific inputs'!$G55/SUM('Option-specific inputs'!$G$52:$G$61))*'Option-specific inputs'!$G$109*AT$26)),0),0)</f>
        <v>0</v>
      </c>
      <c r="AU90" s="43" cm="1">
        <f t="array" ref="AU90">IFERROR(
IF(AU$14 - $G$14 + 1 = _xlfn.NUMBERVALUE(TRIM(_xlfn.TEXTAFTER($C90, " ", -1))),
_xlfn.IFS(
'Option-specific inputs'!$G$19="Percentage cost method",('Option-specific inputs'!$G32*'Option-specific inputs'!$G$109*AU$26),
'Option-specific inputs'!$G$19="Total cost method",(('Option-specific inputs'!$G55/SUM('Option-specific inputs'!$G$52:$G$61))*'Option-specific inputs'!$G$109*AU$26)),0),0)</f>
        <v>0</v>
      </c>
      <c r="AV90" s="43" cm="1">
        <f t="array" ref="AV90">IFERROR(
IF(AV$14 - $G$14 + 1 = _xlfn.NUMBERVALUE(TRIM(_xlfn.TEXTAFTER($C90, " ", -1))),
_xlfn.IFS(
'Option-specific inputs'!$G$19="Percentage cost method",('Option-specific inputs'!$G32*'Option-specific inputs'!$G$109*AV$26),
'Option-specific inputs'!$G$19="Total cost method",(('Option-specific inputs'!$G55/SUM('Option-specific inputs'!$G$52:$G$61))*'Option-specific inputs'!$G$109*AV$26)),0),0)</f>
        <v>0</v>
      </c>
      <c r="AW90" s="43" cm="1">
        <f t="array" ref="AW90">IFERROR(
IF(AW$14 - $G$14 + 1 = _xlfn.NUMBERVALUE(TRIM(_xlfn.TEXTAFTER($C90, " ", -1))),
_xlfn.IFS(
'Option-specific inputs'!$G$19="Percentage cost method",('Option-specific inputs'!$G32*'Option-specific inputs'!$G$109*AW$26),
'Option-specific inputs'!$G$19="Total cost method",(('Option-specific inputs'!$G55/SUM('Option-specific inputs'!$G$52:$G$61))*'Option-specific inputs'!$G$109*AW$26)),0),0)</f>
        <v>0</v>
      </c>
      <c r="AX90" s="43" cm="1">
        <f t="array" ref="AX90">IFERROR(
IF(AX$14 - $G$14 + 1 = _xlfn.NUMBERVALUE(TRIM(_xlfn.TEXTAFTER($C90, " ", -1))),
_xlfn.IFS(
'Option-specific inputs'!$G$19="Percentage cost method",('Option-specific inputs'!$G32*'Option-specific inputs'!$G$109*AX$26),
'Option-specific inputs'!$G$19="Total cost method",(('Option-specific inputs'!$G55/SUM('Option-specific inputs'!$G$52:$G$61))*'Option-specific inputs'!$G$109*AX$26)),0),0)</f>
        <v>0</v>
      </c>
      <c r="AY90" s="43" cm="1">
        <f t="array" ref="AY90">IFERROR(
IF(AY$14 - $G$14 + 1 = _xlfn.NUMBERVALUE(TRIM(_xlfn.TEXTAFTER($C90, " ", -1))),
_xlfn.IFS(
'Option-specific inputs'!$G$19="Percentage cost method",('Option-specific inputs'!$G32*'Option-specific inputs'!$G$109*AY$26),
'Option-specific inputs'!$G$19="Total cost method",(('Option-specific inputs'!$G55/SUM('Option-specific inputs'!$G$52:$G$61))*'Option-specific inputs'!$G$109*AY$26)),0),0)</f>
        <v>0</v>
      </c>
      <c r="AZ90" s="43" cm="1">
        <f t="array" ref="AZ90">IFERROR(
IF(AZ$14 - $G$14 + 1 = _xlfn.NUMBERVALUE(TRIM(_xlfn.TEXTAFTER($C90, " ", -1))),
_xlfn.IFS(
'Option-specific inputs'!$G$19="Percentage cost method",('Option-specific inputs'!$G32*'Option-specific inputs'!$G$109*AZ$26),
'Option-specific inputs'!$G$19="Total cost method",(('Option-specific inputs'!$G55/SUM('Option-specific inputs'!$G$52:$G$61))*'Option-specific inputs'!$G$109*AZ$26)),0),0)</f>
        <v>0</v>
      </c>
      <c r="BA90" s="43" cm="1">
        <f t="array" ref="BA90">IFERROR(
IF(BA$14 - $G$14 + 1 = _xlfn.NUMBERVALUE(TRIM(_xlfn.TEXTAFTER($C90, " ", -1))),
_xlfn.IFS(
'Option-specific inputs'!$G$19="Percentage cost method",('Option-specific inputs'!$G32*'Option-specific inputs'!$G$109*BA$26),
'Option-specific inputs'!$G$19="Total cost method",(('Option-specific inputs'!$G55/SUM('Option-specific inputs'!$G$52:$G$61))*'Option-specific inputs'!$G$109*BA$26)),0),0)</f>
        <v>0</v>
      </c>
      <c r="BB90" s="43" cm="1">
        <f t="array" ref="BB90">IFERROR(
IF(BB$14 - $G$14 + 1 = _xlfn.NUMBERVALUE(TRIM(_xlfn.TEXTAFTER($C90, " ", -1))),
_xlfn.IFS(
'Option-specific inputs'!$G$19="Percentage cost method",('Option-specific inputs'!$G32*'Option-specific inputs'!$G$109*BB$26),
'Option-specific inputs'!$G$19="Total cost method",(('Option-specific inputs'!$G55/SUM('Option-specific inputs'!$G$52:$G$61))*'Option-specific inputs'!$G$109*BB$26)),0),0)</f>
        <v>0</v>
      </c>
      <c r="BC90" s="43" cm="1">
        <f t="array" ref="BC90">IFERROR(
IF(BC$14 - $G$14 + 1 = _xlfn.NUMBERVALUE(TRIM(_xlfn.TEXTAFTER($C90, " ", -1))),
_xlfn.IFS(
'Option-specific inputs'!$G$19="Percentage cost method",('Option-specific inputs'!$G32*'Option-specific inputs'!$G$109*BC$26),
'Option-specific inputs'!$G$19="Total cost method",(('Option-specific inputs'!$G55/SUM('Option-specific inputs'!$G$52:$G$61))*'Option-specific inputs'!$G$109*BC$26)),0),0)</f>
        <v>0</v>
      </c>
      <c r="BD90" s="43" cm="1">
        <f t="array" ref="BD90">IFERROR(
IF(BD$14 - $G$14 + 1 = _xlfn.NUMBERVALUE(TRIM(_xlfn.TEXTAFTER($C90, " ", -1))),
_xlfn.IFS(
'Option-specific inputs'!$G$19="Percentage cost method",('Option-specific inputs'!$G32*'Option-specific inputs'!$G$109*BD$26),
'Option-specific inputs'!$G$19="Total cost method",(('Option-specific inputs'!$G55/SUM('Option-specific inputs'!$G$52:$G$61))*'Option-specific inputs'!$G$109*BD$26)),0),0)</f>
        <v>0</v>
      </c>
      <c r="BE90" s="43" cm="1">
        <f t="array" ref="BE90">IFERROR(
IF(BE$14 - $G$14 + 1 = _xlfn.NUMBERVALUE(TRIM(_xlfn.TEXTAFTER($C90, " ", -1))),
_xlfn.IFS(
'Option-specific inputs'!$G$19="Percentage cost method",('Option-specific inputs'!$G32*'Option-specific inputs'!$G$109*BE$26),
'Option-specific inputs'!$G$19="Total cost method",(('Option-specific inputs'!$G55/SUM('Option-specific inputs'!$G$52:$G$61))*'Option-specific inputs'!$G$109*BE$26)),0),0)</f>
        <v>0</v>
      </c>
      <c r="BF90" s="43" cm="1">
        <f t="array" ref="BF90">IFERROR(
IF(BF$14 - $G$14 + 1 = _xlfn.NUMBERVALUE(TRIM(_xlfn.TEXTAFTER($C90, " ", -1))),
_xlfn.IFS(
'Option-specific inputs'!$G$19="Percentage cost method",('Option-specific inputs'!$G32*'Option-specific inputs'!$G$109*BF$26),
'Option-specific inputs'!$G$19="Total cost method",(('Option-specific inputs'!$G55/SUM('Option-specific inputs'!$G$52:$G$61))*'Option-specific inputs'!$G$109*BF$26)),0),0)</f>
        <v>0</v>
      </c>
      <c r="BG90" s="43" cm="1">
        <f t="array" ref="BG90">IFERROR(
IF(BG$14 - $G$14 + 1 = _xlfn.NUMBERVALUE(TRIM(_xlfn.TEXTAFTER($C90, " ", -1))),
_xlfn.IFS(
'Option-specific inputs'!$G$19="Percentage cost method",('Option-specific inputs'!$G32*'Option-specific inputs'!$G$109*BG$26),
'Option-specific inputs'!$G$19="Total cost method",(('Option-specific inputs'!$G55/SUM('Option-specific inputs'!$G$52:$G$61))*'Option-specific inputs'!$G$109*BG$26)),0),0)</f>
        <v>0</v>
      </c>
      <c r="BH90" s="43" cm="1">
        <f t="array" ref="BH90">IFERROR(
IF(BH$14 - $G$14 + 1 = _xlfn.NUMBERVALUE(TRIM(_xlfn.TEXTAFTER($C90, " ", -1))),
_xlfn.IFS(
'Option-specific inputs'!$G$19="Percentage cost method",('Option-specific inputs'!$G32*'Option-specific inputs'!$G$109*BH$26),
'Option-specific inputs'!$G$19="Total cost method",(('Option-specific inputs'!$G55/SUM('Option-specific inputs'!$G$52:$G$61))*'Option-specific inputs'!$G$109*BH$26)),0),0)</f>
        <v>0</v>
      </c>
      <c r="BI90" s="43" cm="1">
        <f t="array" ref="BI90">IFERROR(
IF(BI$14 - $G$14 + 1 = _xlfn.NUMBERVALUE(TRIM(_xlfn.TEXTAFTER($C90, " ", -1))),
_xlfn.IFS(
'Option-specific inputs'!$G$19="Percentage cost method",('Option-specific inputs'!$G32*'Option-specific inputs'!$G$109*BI$26),
'Option-specific inputs'!$G$19="Total cost method",(('Option-specific inputs'!$G55/SUM('Option-specific inputs'!$G$52:$G$61))*'Option-specific inputs'!$G$109*BI$26)),0),0)</f>
        <v>0</v>
      </c>
      <c r="BJ90" s="43" cm="1">
        <f t="array" ref="BJ90">IFERROR(
IF(BJ$14 - $G$14 + 1 = _xlfn.NUMBERVALUE(TRIM(_xlfn.TEXTAFTER($C90, " ", -1))),
_xlfn.IFS(
'Option-specific inputs'!$G$19="Percentage cost method",('Option-specific inputs'!$G32*'Option-specific inputs'!$G$109*BJ$26),
'Option-specific inputs'!$G$19="Total cost method",(('Option-specific inputs'!$G55/SUM('Option-specific inputs'!$G$52:$G$61))*'Option-specific inputs'!$G$109*BJ$26)),0),0)</f>
        <v>0</v>
      </c>
      <c r="BK90" s="43" cm="1">
        <f t="array" ref="BK90">IFERROR(
IF(BK$14 - $G$14 + 1 = _xlfn.NUMBERVALUE(TRIM(_xlfn.TEXTAFTER($C90, " ", -1))),
_xlfn.IFS(
'Option-specific inputs'!$G$19="Percentage cost method",('Option-specific inputs'!$G32*'Option-specific inputs'!$G$109*BK$26),
'Option-specific inputs'!$G$19="Total cost method",(('Option-specific inputs'!$G55/SUM('Option-specific inputs'!$G$52:$G$61))*'Option-specific inputs'!$G$109*BK$26)),0),0)</f>
        <v>0</v>
      </c>
      <c r="BL90" s="43" cm="1">
        <f t="array" ref="BL90">IFERROR(
IF(BL$14 - $G$14 + 1 = _xlfn.NUMBERVALUE(TRIM(_xlfn.TEXTAFTER($C90, " ", -1))),
_xlfn.IFS(
'Option-specific inputs'!$G$19="Percentage cost method",('Option-specific inputs'!$G32*'Option-specific inputs'!$G$109*BL$26),
'Option-specific inputs'!$G$19="Total cost method",(('Option-specific inputs'!$G55/SUM('Option-specific inputs'!$G$52:$G$61))*'Option-specific inputs'!$G$109*BL$26)),0),0)</f>
        <v>0</v>
      </c>
      <c r="BM90" s="43" cm="1">
        <f t="array" ref="BM90">IFERROR(
IF(BM$14 - $G$14 + 1 = _xlfn.NUMBERVALUE(TRIM(_xlfn.TEXTAFTER($C90, " ", -1))),
_xlfn.IFS(
'Option-specific inputs'!$G$19="Percentage cost method",('Option-specific inputs'!$G32*'Option-specific inputs'!$G$109*BM$26),
'Option-specific inputs'!$G$19="Total cost method",(('Option-specific inputs'!$G55/SUM('Option-specific inputs'!$G$52:$G$61))*'Option-specific inputs'!$G$109*BM$26)),0),0)</f>
        <v>0</v>
      </c>
      <c r="BN90" s="43" cm="1">
        <f t="array" ref="BN90">IFERROR(
IF(BN$14 - $G$14 + 1 = _xlfn.NUMBERVALUE(TRIM(_xlfn.TEXTAFTER($C90, " ", -1))),
_xlfn.IFS(
'Option-specific inputs'!$G$19="Percentage cost method",('Option-specific inputs'!$G32*'Option-specific inputs'!$G$109*BN$26),
'Option-specific inputs'!$G$19="Total cost method",(('Option-specific inputs'!$G55/SUM('Option-specific inputs'!$G$52:$G$61))*'Option-specific inputs'!$G$109*BN$26)),0),0)</f>
        <v>0</v>
      </c>
      <c r="BO90" s="43" cm="1">
        <f t="array" ref="BO90">IFERROR(
IF(BO$14 - $G$14 + 1 = _xlfn.NUMBERVALUE(TRIM(_xlfn.TEXTAFTER($C90, " ", -1))),
_xlfn.IFS(
'Option-specific inputs'!$G$19="Percentage cost method",('Option-specific inputs'!$G32*'Option-specific inputs'!$G$109*BO$26),
'Option-specific inputs'!$G$19="Total cost method",(('Option-specific inputs'!$G55/SUM('Option-specific inputs'!$G$52:$G$61))*'Option-specific inputs'!$G$109*BO$26)),0),0)</f>
        <v>0</v>
      </c>
      <c r="BP90" s="43" cm="1">
        <f t="array" ref="BP90">IFERROR(
IF(BP$14 - $G$14 + 1 = _xlfn.NUMBERVALUE(TRIM(_xlfn.TEXTAFTER($C90, " ", -1))),
_xlfn.IFS(
'Option-specific inputs'!$G$19="Percentage cost method",('Option-specific inputs'!$G32*'Option-specific inputs'!$G$109*BP$26),
'Option-specific inputs'!$G$19="Total cost method",(('Option-specific inputs'!$G55/SUM('Option-specific inputs'!$G$52:$G$61))*'Option-specific inputs'!$G$109*BP$26)),0),0)</f>
        <v>0</v>
      </c>
      <c r="BQ90" s="43" cm="1">
        <f t="array" ref="BQ90">IFERROR(
IF(BQ$14 - $G$14 + 1 = _xlfn.NUMBERVALUE(TRIM(_xlfn.TEXTAFTER($C90, " ", -1))),
_xlfn.IFS(
'Option-specific inputs'!$G$19="Percentage cost method",('Option-specific inputs'!$G32*'Option-specific inputs'!$G$109*BQ$26),
'Option-specific inputs'!$G$19="Total cost method",(('Option-specific inputs'!$G55/SUM('Option-specific inputs'!$G$52:$G$61))*'Option-specific inputs'!$G$109*BQ$26)),0),0)</f>
        <v>0</v>
      </c>
      <c r="BR90" s="43" cm="1">
        <f t="array" ref="BR90">IFERROR(
IF(BR$14 - $G$14 + 1 = _xlfn.NUMBERVALUE(TRIM(_xlfn.TEXTAFTER($C90, " ", -1))),
_xlfn.IFS(
'Option-specific inputs'!$G$19="Percentage cost method",('Option-specific inputs'!$G32*'Option-specific inputs'!$G$109*BR$26),
'Option-specific inputs'!$G$19="Total cost method",(('Option-specific inputs'!$G55/SUM('Option-specific inputs'!$G$52:$G$61))*'Option-specific inputs'!$G$109*BR$26)),0),0)</f>
        <v>0</v>
      </c>
      <c r="BS90" s="43" cm="1">
        <f t="array" ref="BS90">IFERROR(
IF(BS$14 - $G$14 + 1 = _xlfn.NUMBERVALUE(TRIM(_xlfn.TEXTAFTER($C90, " ", -1))),
_xlfn.IFS(
'Option-specific inputs'!$G$19="Percentage cost method",('Option-specific inputs'!$G32*'Option-specific inputs'!$G$109*BS$26),
'Option-specific inputs'!$G$19="Total cost method",(('Option-specific inputs'!$G55/SUM('Option-specific inputs'!$G$52:$G$61))*'Option-specific inputs'!$G$109*BS$26)),0),0)</f>
        <v>0</v>
      </c>
      <c r="BT90" s="43" cm="1">
        <f t="array" ref="BT90">IFERROR(
IF(BT$14 - $G$14 + 1 = _xlfn.NUMBERVALUE(TRIM(_xlfn.TEXTAFTER($C90, " ", -1))),
_xlfn.IFS(
'Option-specific inputs'!$G$19="Percentage cost method",('Option-specific inputs'!$G32*'Option-specific inputs'!$G$109*BT$26),
'Option-specific inputs'!$G$19="Total cost method",(('Option-specific inputs'!$G55/SUM('Option-specific inputs'!$G$52:$G$61))*'Option-specific inputs'!$G$109*BT$26)),0),0)</f>
        <v>0</v>
      </c>
      <c r="BU90" s="43" cm="1">
        <f t="array" ref="BU90">IFERROR(
IF(BU$14 - $G$14 + 1 = _xlfn.NUMBERVALUE(TRIM(_xlfn.TEXTAFTER($C90, " ", -1))),
_xlfn.IFS(
'Option-specific inputs'!$G$19="Percentage cost method",('Option-specific inputs'!$G32*'Option-specific inputs'!$G$109*BU$26),
'Option-specific inputs'!$G$19="Total cost method",(('Option-specific inputs'!$G55/SUM('Option-specific inputs'!$G$52:$G$61))*'Option-specific inputs'!$G$109*BU$26)),0),0)</f>
        <v>0</v>
      </c>
      <c r="BV90" s="43" cm="1">
        <f t="array" ref="BV90">IFERROR(
IF(BV$14 - $G$14 + 1 = _xlfn.NUMBERVALUE(TRIM(_xlfn.TEXTAFTER($C90, " ", -1))),
_xlfn.IFS(
'Option-specific inputs'!$G$19="Percentage cost method",('Option-specific inputs'!$G32*'Option-specific inputs'!$G$109*BV$26),
'Option-specific inputs'!$G$19="Total cost method",(('Option-specific inputs'!$G55/SUM('Option-specific inputs'!$G$52:$G$61))*'Option-specific inputs'!$G$109*BV$26)),0),0)</f>
        <v>0</v>
      </c>
      <c r="BW90" s="43" cm="1">
        <f t="array" ref="BW90">IFERROR(
IF(BW$14 - $G$14 + 1 = _xlfn.NUMBERVALUE(TRIM(_xlfn.TEXTAFTER($C90, " ", -1))),
_xlfn.IFS(
'Option-specific inputs'!$G$19="Percentage cost method",('Option-specific inputs'!$G32*'Option-specific inputs'!$G$109*BW$26),
'Option-specific inputs'!$G$19="Total cost method",(('Option-specific inputs'!$G55/SUM('Option-specific inputs'!$G$52:$G$61))*'Option-specific inputs'!$G$109*BW$26)),0),0)</f>
        <v>0</v>
      </c>
      <c r="BX90" s="43" cm="1">
        <f t="array" ref="BX90">IFERROR(
IF(BX$14 - $G$14 + 1 = _xlfn.NUMBERVALUE(TRIM(_xlfn.TEXTAFTER($C90, " ", -1))),
_xlfn.IFS(
'Option-specific inputs'!$G$19="Percentage cost method",('Option-specific inputs'!$G32*'Option-specific inputs'!$G$109*BX$26),
'Option-specific inputs'!$G$19="Total cost method",(('Option-specific inputs'!$G55/SUM('Option-specific inputs'!$G$52:$G$61))*'Option-specific inputs'!$G$109*BX$26)),0),0)</f>
        <v>0</v>
      </c>
      <c r="BY90" s="43" cm="1">
        <f t="array" ref="BY90">IFERROR(
IF(BY$14 - $G$14 + 1 = _xlfn.NUMBERVALUE(TRIM(_xlfn.TEXTAFTER($C90, " ", -1))),
_xlfn.IFS(
'Option-specific inputs'!$G$19="Percentage cost method",('Option-specific inputs'!$G32*'Option-specific inputs'!$G$109*BY$26),
'Option-specific inputs'!$G$19="Total cost method",(('Option-specific inputs'!$G55/SUM('Option-specific inputs'!$G$52:$G$61))*'Option-specific inputs'!$G$109*BY$26)),0),0)</f>
        <v>0</v>
      </c>
      <c r="BZ90" s="43" cm="1">
        <f t="array" ref="BZ90">IFERROR(
IF(BZ$14 - $G$14 + 1 = _xlfn.NUMBERVALUE(TRIM(_xlfn.TEXTAFTER($C90, " ", -1))),
_xlfn.IFS(
'Option-specific inputs'!$G$19="Percentage cost method",('Option-specific inputs'!$G32*'Option-specific inputs'!$G$109*BZ$26),
'Option-specific inputs'!$G$19="Total cost method",(('Option-specific inputs'!$G55/SUM('Option-specific inputs'!$G$52:$G$61))*'Option-specific inputs'!$G$109*BZ$26)),0),0)</f>
        <v>0</v>
      </c>
      <c r="CA90" s="43" cm="1">
        <f t="array" ref="CA90">IFERROR(
IF(CA$14 - $G$14 + 1 = _xlfn.NUMBERVALUE(TRIM(_xlfn.TEXTAFTER($C90, " ", -1))),
_xlfn.IFS(
'Option-specific inputs'!$G$19="Percentage cost method",('Option-specific inputs'!$G32*'Option-specific inputs'!$G$109*CA$26),
'Option-specific inputs'!$G$19="Total cost method",(('Option-specific inputs'!$G55/SUM('Option-specific inputs'!$G$52:$G$61))*'Option-specific inputs'!$G$109*CA$26)),0),0)</f>
        <v>0</v>
      </c>
      <c r="CB90" s="43" cm="1">
        <f t="array" ref="CB90">IFERROR(
IF(CB$14 - $G$14 + 1 = _xlfn.NUMBERVALUE(TRIM(_xlfn.TEXTAFTER($C90, " ", -1))),
_xlfn.IFS(
'Option-specific inputs'!$G$19="Percentage cost method",('Option-specific inputs'!$G32*'Option-specific inputs'!$G$109*CB$26),
'Option-specific inputs'!$G$19="Total cost method",(('Option-specific inputs'!$G55/SUM('Option-specific inputs'!$G$52:$G$61))*'Option-specific inputs'!$G$109*CB$26)),0),0)</f>
        <v>0</v>
      </c>
      <c r="CC90" s="43" cm="1">
        <f t="array" ref="CC90">IFERROR(
IF(CC$14 - $G$14 + 1 = _xlfn.NUMBERVALUE(TRIM(_xlfn.TEXTAFTER($C90, " ", -1))),
_xlfn.IFS(
'Option-specific inputs'!$G$19="Percentage cost method",('Option-specific inputs'!$G32*'Option-specific inputs'!$G$109*CC$26),
'Option-specific inputs'!$G$19="Total cost method",(('Option-specific inputs'!$G55/SUM('Option-specific inputs'!$G$52:$G$61))*'Option-specific inputs'!$G$109*CC$26)),0),0)</f>
        <v>0</v>
      </c>
      <c r="CD90" s="43" cm="1">
        <f t="array" ref="CD90">IFERROR(
IF(CD$14 - $G$14 + 1 = _xlfn.NUMBERVALUE(TRIM(_xlfn.TEXTAFTER($C90, " ", -1))),
_xlfn.IFS(
'Option-specific inputs'!$G$19="Percentage cost method",('Option-specific inputs'!$G32*'Option-specific inputs'!$G$109*CD$26),
'Option-specific inputs'!$G$19="Total cost method",(('Option-specific inputs'!$G55/SUM('Option-specific inputs'!$G$52:$G$61))*'Option-specific inputs'!$G$109*CD$26)),0),0)</f>
        <v>0</v>
      </c>
      <c r="CE90" s="43" cm="1">
        <f t="array" ref="CE90">IFERROR(
IF(CE$14 - $G$14 + 1 = _xlfn.NUMBERVALUE(TRIM(_xlfn.TEXTAFTER($C90, " ", -1))),
_xlfn.IFS(
'Option-specific inputs'!$G$19="Percentage cost method",('Option-specific inputs'!$G32*'Option-specific inputs'!$G$109*CE$26),
'Option-specific inputs'!$G$19="Total cost method",(('Option-specific inputs'!$G55/SUM('Option-specific inputs'!$G$52:$G$61))*'Option-specific inputs'!$G$109*CE$26)),0),0)</f>
        <v>0</v>
      </c>
      <c r="CF90" s="43" cm="1">
        <f t="array" ref="CF90">IFERROR(
IF(CF$14 - $G$14 + 1 = _xlfn.NUMBERVALUE(TRIM(_xlfn.TEXTAFTER($C90, " ", -1))),
_xlfn.IFS(
'Option-specific inputs'!$G$19="Percentage cost method",('Option-specific inputs'!$G32*'Option-specific inputs'!$G$109*CF$26),
'Option-specific inputs'!$G$19="Total cost method",(('Option-specific inputs'!$G55/SUM('Option-specific inputs'!$G$52:$G$61))*'Option-specific inputs'!$G$109*CF$26)),0),0)</f>
        <v>0</v>
      </c>
      <c r="CG90" s="43" cm="1">
        <f t="array" ref="CG90">IFERROR(
IF(CG$14 - $G$14 + 1 = _xlfn.NUMBERVALUE(TRIM(_xlfn.TEXTAFTER($C90, " ", -1))),
_xlfn.IFS(
'Option-specific inputs'!$G$19="Percentage cost method",('Option-specific inputs'!$G32*'Option-specific inputs'!$G$109*CG$26),
'Option-specific inputs'!$G$19="Total cost method",(('Option-specific inputs'!$G55/SUM('Option-specific inputs'!$G$52:$G$61))*'Option-specific inputs'!$G$109*CG$26)),0),0)</f>
        <v>0</v>
      </c>
      <c r="CH90" s="43" cm="1">
        <f t="array" ref="CH90">IFERROR(
IF(CH$14 - $G$14 + 1 = _xlfn.NUMBERVALUE(TRIM(_xlfn.TEXTAFTER($C90, " ", -1))),
_xlfn.IFS(
'Option-specific inputs'!$G$19="Percentage cost method",('Option-specific inputs'!$G32*'Option-specific inputs'!$G$109*CH$26),
'Option-specific inputs'!$G$19="Total cost method",(('Option-specific inputs'!$G55/SUM('Option-specific inputs'!$G$52:$G$61))*'Option-specific inputs'!$G$109*CH$26)),0),0)</f>
        <v>0</v>
      </c>
      <c r="CI90" s="43" cm="1">
        <f t="array" ref="CI90">IFERROR(
IF(CI$14 - $G$14 + 1 = _xlfn.NUMBERVALUE(TRIM(_xlfn.TEXTAFTER($C90, " ", -1))),
_xlfn.IFS(
'Option-specific inputs'!$G$19="Percentage cost method",('Option-specific inputs'!$G32*'Option-specific inputs'!$G$109*CI$26),
'Option-specific inputs'!$G$19="Total cost method",(('Option-specific inputs'!$G55/SUM('Option-specific inputs'!$G$52:$G$61))*'Option-specific inputs'!$G$109*CI$26)),0),0)</f>
        <v>0</v>
      </c>
      <c r="CJ90" s="43" cm="1">
        <f t="array" ref="CJ90">IFERROR(
IF(CJ$14 - $G$14 + 1 = _xlfn.NUMBERVALUE(TRIM(_xlfn.TEXTAFTER($C90, " ", -1))),
_xlfn.IFS(
'Option-specific inputs'!$G$19="Percentage cost method",('Option-specific inputs'!$G32*'Option-specific inputs'!$G$109*CJ$26),
'Option-specific inputs'!$G$19="Total cost method",(('Option-specific inputs'!$G55/SUM('Option-specific inputs'!$G$52:$G$61))*'Option-specific inputs'!$G$109*CJ$26)),0),0)</f>
        <v>0</v>
      </c>
      <c r="CK90" s="43" cm="1">
        <f t="array" ref="CK90">IFERROR(
IF(CK$14 - $G$14 + 1 = _xlfn.NUMBERVALUE(TRIM(_xlfn.TEXTAFTER($C90, " ", -1))),
_xlfn.IFS(
'Option-specific inputs'!$G$19="Percentage cost method",('Option-specific inputs'!$G32*'Option-specific inputs'!$G$109*CK$26),
'Option-specific inputs'!$G$19="Total cost method",(('Option-specific inputs'!$G55/SUM('Option-specific inputs'!$G$52:$G$61))*'Option-specific inputs'!$G$109*CK$26)),0),0)</f>
        <v>0</v>
      </c>
      <c r="CL90" s="43" cm="1">
        <f t="array" ref="CL90">IFERROR(
IF(CL$14 - $G$14 + 1 = _xlfn.NUMBERVALUE(TRIM(_xlfn.TEXTAFTER($C90, " ", -1))),
_xlfn.IFS(
'Option-specific inputs'!$G$19="Percentage cost method",('Option-specific inputs'!$G32*'Option-specific inputs'!$G$109*CL$26),
'Option-specific inputs'!$G$19="Total cost method",(('Option-specific inputs'!$G55/SUM('Option-specific inputs'!$G$52:$G$61))*'Option-specific inputs'!$G$109*CL$26)),0),0)</f>
        <v>0</v>
      </c>
      <c r="CM90" s="43" cm="1">
        <f t="array" ref="CM90">IFERROR(
IF(CM$14 - $G$14 + 1 = _xlfn.NUMBERVALUE(TRIM(_xlfn.TEXTAFTER($C90, " ", -1))),
_xlfn.IFS(
'Option-specific inputs'!$G$19="Percentage cost method",('Option-specific inputs'!$G32*'Option-specific inputs'!$G$109*CM$26),
'Option-specific inputs'!$G$19="Total cost method",(('Option-specific inputs'!$G55/SUM('Option-specific inputs'!$G$52:$G$61))*'Option-specific inputs'!$G$109*CM$26)),0),0)</f>
        <v>0</v>
      </c>
      <c r="CN90" s="43" cm="1">
        <f t="array" ref="CN90">IFERROR(
IF(CN$14 - $G$14 + 1 = _xlfn.NUMBERVALUE(TRIM(_xlfn.TEXTAFTER($C90, " ", -1))),
_xlfn.IFS(
'Option-specific inputs'!$G$19="Percentage cost method",('Option-specific inputs'!$G32*'Option-specific inputs'!$G$109*CN$26),
'Option-specific inputs'!$G$19="Total cost method",(('Option-specific inputs'!$G55/SUM('Option-specific inputs'!$G$52:$G$61))*'Option-specific inputs'!$G$109*CN$26)),0),0)</f>
        <v>0</v>
      </c>
      <c r="CO90" s="43" cm="1">
        <f t="array" ref="CO90">IFERROR(
IF(CO$14 - $G$14 + 1 = _xlfn.NUMBERVALUE(TRIM(_xlfn.TEXTAFTER($C90, " ", -1))),
_xlfn.IFS(
'Option-specific inputs'!$G$19="Percentage cost method",('Option-specific inputs'!$G32*'Option-specific inputs'!$G$109*CO$26),
'Option-specific inputs'!$G$19="Total cost method",(('Option-specific inputs'!$G55/SUM('Option-specific inputs'!$G$52:$G$61))*'Option-specific inputs'!$G$109*CO$26)),0),0)</f>
        <v>0</v>
      </c>
      <c r="CP90" s="43" cm="1">
        <f t="array" ref="CP90">IFERROR(
IF(CP$14 - $G$14 + 1 = _xlfn.NUMBERVALUE(TRIM(_xlfn.TEXTAFTER($C90, " ", -1))),
_xlfn.IFS(
'Option-specific inputs'!$G$19="Percentage cost method",('Option-specific inputs'!$G32*'Option-specific inputs'!$G$109*CP$26),
'Option-specific inputs'!$G$19="Total cost method",(('Option-specific inputs'!$G55/SUM('Option-specific inputs'!$G$52:$G$61))*'Option-specific inputs'!$G$109*CP$26)),0),0)</f>
        <v>0</v>
      </c>
      <c r="CQ90" s="43" cm="1">
        <f t="array" ref="CQ90">IFERROR(
IF(CQ$14 - $G$14 + 1 = _xlfn.NUMBERVALUE(TRIM(_xlfn.TEXTAFTER($C90, " ", -1))),
_xlfn.IFS(
'Option-specific inputs'!$G$19="Percentage cost method",('Option-specific inputs'!$G32*'Option-specific inputs'!$G$109*CQ$26),
'Option-specific inputs'!$G$19="Total cost method",(('Option-specific inputs'!$G55/SUM('Option-specific inputs'!$G$52:$G$61))*'Option-specific inputs'!$G$109*CQ$26)),0),0)</f>
        <v>0</v>
      </c>
      <c r="CR90" s="43" cm="1">
        <f t="array" ref="CR90">IFERROR(
IF(CR$14 - $G$14 + 1 = _xlfn.NUMBERVALUE(TRIM(_xlfn.TEXTAFTER($C90, " ", -1))),
_xlfn.IFS(
'Option-specific inputs'!$G$19="Percentage cost method",('Option-specific inputs'!$G32*'Option-specific inputs'!$G$109*CR$26),
'Option-specific inputs'!$G$19="Total cost method",(('Option-specific inputs'!$G55/SUM('Option-specific inputs'!$G$52:$G$61))*'Option-specific inputs'!$G$109*CR$26)),0),0)</f>
        <v>0</v>
      </c>
      <c r="CS90" s="43" cm="1">
        <f t="array" ref="CS90">IFERROR(
IF(CS$14 - $G$14 + 1 = _xlfn.NUMBERVALUE(TRIM(_xlfn.TEXTAFTER($C90, " ", -1))),
_xlfn.IFS(
'Option-specific inputs'!$G$19="Percentage cost method",('Option-specific inputs'!$G32*'Option-specific inputs'!$G$109*CS$26),
'Option-specific inputs'!$G$19="Total cost method",(('Option-specific inputs'!$G55/SUM('Option-specific inputs'!$G$52:$G$61))*'Option-specific inputs'!$G$109*CS$26)),0),0)</f>
        <v>0</v>
      </c>
      <c r="CT90" s="43" cm="1">
        <f t="array" ref="CT90">IFERROR(
IF(CT$14 - $G$14 + 1 = _xlfn.NUMBERVALUE(TRIM(_xlfn.TEXTAFTER($C90, " ", -1))),
_xlfn.IFS(
'Option-specific inputs'!$G$19="Percentage cost method",('Option-specific inputs'!$G32*'Option-specific inputs'!$G$109*CT$26),
'Option-specific inputs'!$G$19="Total cost method",(('Option-specific inputs'!$G55/SUM('Option-specific inputs'!$G$52:$G$61))*'Option-specific inputs'!$G$109*CT$26)),0),0)</f>
        <v>0</v>
      </c>
      <c r="CU90" s="43" cm="1">
        <f t="array" ref="CU90">IFERROR(
IF(CU$14 - $G$14 + 1 = _xlfn.NUMBERVALUE(TRIM(_xlfn.TEXTAFTER($C90, " ", -1))),
_xlfn.IFS(
'Option-specific inputs'!$G$19="Percentage cost method",('Option-specific inputs'!$G32*'Option-specific inputs'!$G$109*CU$26),
'Option-specific inputs'!$G$19="Total cost method",(('Option-specific inputs'!$G55/SUM('Option-specific inputs'!$G$52:$G$61))*'Option-specific inputs'!$G$109*CU$26)),0),0)</f>
        <v>0</v>
      </c>
      <c r="CV90" s="43" cm="1">
        <f t="array" ref="CV90">IFERROR(
IF(CV$14 - $G$14 + 1 = _xlfn.NUMBERVALUE(TRIM(_xlfn.TEXTAFTER($C90, " ", -1))),
_xlfn.IFS(
'Option-specific inputs'!$G$19="Percentage cost method",('Option-specific inputs'!$G32*'Option-specific inputs'!$G$109*CV$26),
'Option-specific inputs'!$G$19="Total cost method",(('Option-specific inputs'!$G55/SUM('Option-specific inputs'!$G$52:$G$61))*'Option-specific inputs'!$G$109*CV$26)),0),0)</f>
        <v>0</v>
      </c>
      <c r="CW90" s="43" cm="1">
        <f t="array" ref="CW90">IFERROR(
IF(CW$14 - $G$14 + 1 = _xlfn.NUMBERVALUE(TRIM(_xlfn.TEXTAFTER($C90, " ", -1))),
_xlfn.IFS(
'Option-specific inputs'!$G$19="Percentage cost method",('Option-specific inputs'!$G32*'Option-specific inputs'!$G$109*CW$26),
'Option-specific inputs'!$G$19="Total cost method",(('Option-specific inputs'!$G55/SUM('Option-specific inputs'!$G$52:$G$61))*'Option-specific inputs'!$G$109*CW$26)),0),0)</f>
        <v>0</v>
      </c>
      <c r="CX90" s="43" cm="1">
        <f t="array" ref="CX90">IFERROR(
IF(CX$14 - $G$14 + 1 = _xlfn.NUMBERVALUE(TRIM(_xlfn.TEXTAFTER($C90, " ", -1))),
_xlfn.IFS(
'Option-specific inputs'!$G$19="Percentage cost method",('Option-specific inputs'!$G32*'Option-specific inputs'!$G$109*CX$26),
'Option-specific inputs'!$G$19="Total cost method",(('Option-specific inputs'!$G55/SUM('Option-specific inputs'!$G$52:$G$61))*'Option-specific inputs'!$G$109*CX$26)),0),0)</f>
        <v>0</v>
      </c>
      <c r="CY90" s="43" cm="1">
        <f t="array" ref="CY90">IFERROR(
IF(CY$14 - $G$14 + 1 = _xlfn.NUMBERVALUE(TRIM(_xlfn.TEXTAFTER($C90, " ", -1))),
_xlfn.IFS(
'Option-specific inputs'!$G$19="Percentage cost method",('Option-specific inputs'!$G32*'Option-specific inputs'!$G$109*CY$26),
'Option-specific inputs'!$G$19="Total cost method",(('Option-specific inputs'!$G55/SUM('Option-specific inputs'!$G$52:$G$61))*'Option-specific inputs'!$G$109*CY$26)),0),0)</f>
        <v>0</v>
      </c>
      <c r="CZ90" s="43" cm="1">
        <f t="array" ref="CZ90">IFERROR(
IF(CZ$14 - $G$14 + 1 = _xlfn.NUMBERVALUE(TRIM(_xlfn.TEXTAFTER($C90, " ", -1))),
_xlfn.IFS(
'Option-specific inputs'!$G$19="Percentage cost method",('Option-specific inputs'!$G32*'Option-specific inputs'!$G$109*CZ$26),
'Option-specific inputs'!$G$19="Total cost method",(('Option-specific inputs'!$G55/SUM('Option-specific inputs'!$G$52:$G$61))*'Option-specific inputs'!$G$109*CZ$26)),0),0)</f>
        <v>0</v>
      </c>
      <c r="DA90" s="43" cm="1">
        <f t="array" ref="DA90">IFERROR(
IF(DA$14 - $G$14 + 1 = _xlfn.NUMBERVALUE(TRIM(_xlfn.TEXTAFTER($C90, " ", -1))),
_xlfn.IFS(
'Option-specific inputs'!$G$19="Percentage cost method",('Option-specific inputs'!$G32*'Option-specific inputs'!$G$109*DA$26),
'Option-specific inputs'!$G$19="Total cost method",(('Option-specific inputs'!$G55/SUM('Option-specific inputs'!$G$52:$G$61))*'Option-specific inputs'!$G$109*DA$26)),0),0)</f>
        <v>0</v>
      </c>
      <c r="DB90" s="43" cm="1">
        <f t="array" ref="DB90">IFERROR(
IF(DB$14 - $G$14 + 1 = _xlfn.NUMBERVALUE(TRIM(_xlfn.TEXTAFTER($C90, " ", -1))),
_xlfn.IFS(
'Option-specific inputs'!$G$19="Percentage cost method",('Option-specific inputs'!$G32*'Option-specific inputs'!$G$109*DB$26),
'Option-specific inputs'!$G$19="Total cost method",(('Option-specific inputs'!$G55/SUM('Option-specific inputs'!$G$52:$G$61))*'Option-specific inputs'!$G$109*DB$26)),0),0)</f>
        <v>0</v>
      </c>
      <c r="DC90" s="25"/>
    </row>
    <row r="91" spans="1:107" s="61" customFormat="1" ht="22.5" customHeight="1">
      <c r="A91" s="25"/>
      <c r="B91" s="163"/>
      <c r="C91" s="170" t="s">
        <v>144</v>
      </c>
      <c r="D91" s="32"/>
      <c r="E91" s="37"/>
      <c r="F91" s="42"/>
      <c r="G91" s="43" cm="1">
        <f t="array" ref="G91">IFERROR(
IF(G$14 - $G$14 + 1 = _xlfn.NUMBERVALUE(TRIM(_xlfn.TEXTAFTER($C91, " ", -1))),
_xlfn.IFS(
'Option-specific inputs'!$G$19="Percentage cost method",('Option-specific inputs'!$G33*'Option-specific inputs'!$G$109*G$26),
'Option-specific inputs'!$G$19="Total cost method",(('Option-specific inputs'!$G56/SUM('Option-specific inputs'!$G$52:$G$61))*'Option-specific inputs'!$G$109*G$26)),0),0)</f>
        <v>0</v>
      </c>
      <c r="H91" s="43" cm="1">
        <f t="array" ref="H91">IFERROR(
IF(H$14 - $G$14 + 1 = _xlfn.NUMBERVALUE(TRIM(_xlfn.TEXTAFTER($C91, " ", -1))),
_xlfn.IFS(
'Option-specific inputs'!$G$19="Percentage cost method",('Option-specific inputs'!$G33*'Option-specific inputs'!$G$109*H$26),
'Option-specific inputs'!$G$19="Total cost method",(('Option-specific inputs'!$G56/SUM('Option-specific inputs'!$G$52:$G$61))*'Option-specific inputs'!$G$109*H$26)),0),0)</f>
        <v>0</v>
      </c>
      <c r="I91" s="43" cm="1">
        <f t="array" ref="I91">IFERROR(
IF(I$14 - $G$14 + 1 = _xlfn.NUMBERVALUE(TRIM(_xlfn.TEXTAFTER($C91, " ", -1))),
_xlfn.IFS(
'Option-specific inputs'!$G$19="Percentage cost method",('Option-specific inputs'!$G33*'Option-specific inputs'!$G$109*I$26),
'Option-specific inputs'!$G$19="Total cost method",(('Option-specific inputs'!$G56/SUM('Option-specific inputs'!$G$52:$G$61))*'Option-specific inputs'!$G$109*I$26)),0),0)</f>
        <v>0</v>
      </c>
      <c r="J91" s="43" cm="1">
        <f t="array" ref="J91">IFERROR(
IF(J$14 - $G$14 + 1 = _xlfn.NUMBERVALUE(TRIM(_xlfn.TEXTAFTER($C91, " ", -1))),
_xlfn.IFS(
'Option-specific inputs'!$G$19="Percentage cost method",('Option-specific inputs'!$G33*'Option-specific inputs'!$G$109*J$26),
'Option-specific inputs'!$G$19="Total cost method",(('Option-specific inputs'!$G56/SUM('Option-specific inputs'!$G$52:$G$61))*'Option-specific inputs'!$G$109*J$26)),0),0)</f>
        <v>0</v>
      </c>
      <c r="K91" s="43" cm="1">
        <f t="array" ref="K91">IFERROR(
IF(K$14 - $G$14 + 1 = _xlfn.NUMBERVALUE(TRIM(_xlfn.TEXTAFTER($C91, " ", -1))),
_xlfn.IFS(
'Option-specific inputs'!$G$19="Percentage cost method",('Option-specific inputs'!$G33*'Option-specific inputs'!$G$109*K$26),
'Option-specific inputs'!$G$19="Total cost method",(('Option-specific inputs'!$G56/SUM('Option-specific inputs'!$G$52:$G$61))*'Option-specific inputs'!$G$109*K$26)),0),0)</f>
        <v>0</v>
      </c>
      <c r="L91" s="43" cm="1">
        <f t="array" ref="L91">IFERROR(
IF(L$14 - $G$14 + 1 = _xlfn.NUMBERVALUE(TRIM(_xlfn.TEXTAFTER($C91, " ", -1))),
_xlfn.IFS(
'Option-specific inputs'!$G$19="Percentage cost method",('Option-specific inputs'!$G33*'Option-specific inputs'!$G$109*L$26),
'Option-specific inputs'!$G$19="Total cost method",(('Option-specific inputs'!$G56/SUM('Option-specific inputs'!$G$52:$G$61))*'Option-specific inputs'!$G$109*L$26)),0),0)</f>
        <v>0</v>
      </c>
      <c r="M91" s="43" cm="1">
        <f t="array" ref="M91">IFERROR(
IF(M$14 - $G$14 + 1 = _xlfn.NUMBERVALUE(TRIM(_xlfn.TEXTAFTER($C91, " ", -1))),
_xlfn.IFS(
'Option-specific inputs'!$G$19="Percentage cost method",('Option-specific inputs'!$G33*'Option-specific inputs'!$G$109*M$26),
'Option-specific inputs'!$G$19="Total cost method",(('Option-specific inputs'!$G56/SUM('Option-specific inputs'!$G$52:$G$61))*'Option-specific inputs'!$G$109*M$26)),0),0)</f>
        <v>0</v>
      </c>
      <c r="N91" s="43" cm="1">
        <f t="array" ref="N91">IFERROR(
IF(N$14 - $G$14 + 1 = _xlfn.NUMBERVALUE(TRIM(_xlfn.TEXTAFTER($C91, " ", -1))),
_xlfn.IFS(
'Option-specific inputs'!$G$19="Percentage cost method",('Option-specific inputs'!$G33*'Option-specific inputs'!$G$109*N$26),
'Option-specific inputs'!$G$19="Total cost method",(('Option-specific inputs'!$G56/SUM('Option-specific inputs'!$G$52:$G$61))*'Option-specific inputs'!$G$109*N$26)),0),0)</f>
        <v>0</v>
      </c>
      <c r="O91" s="43" cm="1">
        <f t="array" ref="O91">IFERROR(
IF(O$14 - $G$14 + 1 = _xlfn.NUMBERVALUE(TRIM(_xlfn.TEXTAFTER($C91, " ", -1))),
_xlfn.IFS(
'Option-specific inputs'!$G$19="Percentage cost method",('Option-specific inputs'!$G33*'Option-specific inputs'!$G$109*O$26),
'Option-specific inputs'!$G$19="Total cost method",(('Option-specific inputs'!$G56/SUM('Option-specific inputs'!$G$52:$G$61))*'Option-specific inputs'!$G$109*O$26)),0),0)</f>
        <v>0</v>
      </c>
      <c r="P91" s="43" cm="1">
        <f t="array" ref="P91">IFERROR(
IF(P$14 - $G$14 + 1 = _xlfn.NUMBERVALUE(TRIM(_xlfn.TEXTAFTER($C91, " ", -1))),
_xlfn.IFS(
'Option-specific inputs'!$G$19="Percentage cost method",('Option-specific inputs'!$G33*'Option-specific inputs'!$G$109*P$26),
'Option-specific inputs'!$G$19="Total cost method",(('Option-specific inputs'!$G56/SUM('Option-specific inputs'!$G$52:$G$61))*'Option-specific inputs'!$G$109*P$26)),0),0)</f>
        <v>0</v>
      </c>
      <c r="Q91" s="43" cm="1">
        <f t="array" ref="Q91">IFERROR(
IF(Q$14 - $G$14 + 1 = _xlfn.NUMBERVALUE(TRIM(_xlfn.TEXTAFTER($C91, " ", -1))),
_xlfn.IFS(
'Option-specific inputs'!$G$19="Percentage cost method",('Option-specific inputs'!$G33*'Option-specific inputs'!$G$109*Q$26),
'Option-specific inputs'!$G$19="Total cost method",(('Option-specific inputs'!$G56/SUM('Option-specific inputs'!$G$52:$G$61))*'Option-specific inputs'!$G$109*Q$26)),0),0)</f>
        <v>0</v>
      </c>
      <c r="R91" s="43" cm="1">
        <f t="array" ref="R91">IFERROR(
IF(R$14 - $G$14 + 1 = _xlfn.NUMBERVALUE(TRIM(_xlfn.TEXTAFTER($C91, " ", -1))),
_xlfn.IFS(
'Option-specific inputs'!$G$19="Percentage cost method",('Option-specific inputs'!$G33*'Option-specific inputs'!$G$109*R$26),
'Option-specific inputs'!$G$19="Total cost method",(('Option-specific inputs'!$G56/SUM('Option-specific inputs'!$G$52:$G$61))*'Option-specific inputs'!$G$109*R$26)),0),0)</f>
        <v>0</v>
      </c>
      <c r="S91" s="43" cm="1">
        <f t="array" ref="S91">IFERROR(
IF(S$14 - $G$14 + 1 = _xlfn.NUMBERVALUE(TRIM(_xlfn.TEXTAFTER($C91, " ", -1))),
_xlfn.IFS(
'Option-specific inputs'!$G$19="Percentage cost method",('Option-specific inputs'!$G33*'Option-specific inputs'!$G$109*S$26),
'Option-specific inputs'!$G$19="Total cost method",(('Option-specific inputs'!$G56/SUM('Option-specific inputs'!$G$52:$G$61))*'Option-specific inputs'!$G$109*S$26)),0),0)</f>
        <v>0</v>
      </c>
      <c r="T91" s="43" cm="1">
        <f t="array" ref="T91">IFERROR(
IF(T$14 - $G$14 + 1 = _xlfn.NUMBERVALUE(TRIM(_xlfn.TEXTAFTER($C91, " ", -1))),
_xlfn.IFS(
'Option-specific inputs'!$G$19="Percentage cost method",('Option-specific inputs'!$G33*'Option-specific inputs'!$G$109*T$26),
'Option-specific inputs'!$G$19="Total cost method",(('Option-specific inputs'!$G56/SUM('Option-specific inputs'!$G$52:$G$61))*'Option-specific inputs'!$G$109*T$26)),0),0)</f>
        <v>0</v>
      </c>
      <c r="U91" s="43" cm="1">
        <f t="array" ref="U91">IFERROR(
IF(U$14 - $G$14 + 1 = _xlfn.NUMBERVALUE(TRIM(_xlfn.TEXTAFTER($C91, " ", -1))),
_xlfn.IFS(
'Option-specific inputs'!$G$19="Percentage cost method",('Option-specific inputs'!$G33*'Option-specific inputs'!$G$109*U$26),
'Option-specific inputs'!$G$19="Total cost method",(('Option-specific inputs'!$G56/SUM('Option-specific inputs'!$G$52:$G$61))*'Option-specific inputs'!$G$109*U$26)),0),0)</f>
        <v>0</v>
      </c>
      <c r="V91" s="43" cm="1">
        <f t="array" ref="V91">IFERROR(
IF(V$14 - $G$14 + 1 = _xlfn.NUMBERVALUE(TRIM(_xlfn.TEXTAFTER($C91, " ", -1))),
_xlfn.IFS(
'Option-specific inputs'!$G$19="Percentage cost method",('Option-specific inputs'!$G33*'Option-specific inputs'!$G$109*V$26),
'Option-specific inputs'!$G$19="Total cost method",(('Option-specific inputs'!$G56/SUM('Option-specific inputs'!$G$52:$G$61))*'Option-specific inputs'!$G$109*V$26)),0),0)</f>
        <v>0</v>
      </c>
      <c r="W91" s="43" cm="1">
        <f t="array" ref="W91">IFERROR(
IF(W$14 - $G$14 + 1 = _xlfn.NUMBERVALUE(TRIM(_xlfn.TEXTAFTER($C91, " ", -1))),
_xlfn.IFS(
'Option-specific inputs'!$G$19="Percentage cost method",('Option-specific inputs'!$G33*'Option-specific inputs'!$G$109*W$26),
'Option-specific inputs'!$G$19="Total cost method",(('Option-specific inputs'!$G56/SUM('Option-specific inputs'!$G$52:$G$61))*'Option-specific inputs'!$G$109*W$26)),0),0)</f>
        <v>0</v>
      </c>
      <c r="X91" s="43" cm="1">
        <f t="array" ref="X91">IFERROR(
IF(X$14 - $G$14 + 1 = _xlfn.NUMBERVALUE(TRIM(_xlfn.TEXTAFTER($C91, " ", -1))),
_xlfn.IFS(
'Option-specific inputs'!$G$19="Percentage cost method",('Option-specific inputs'!$G33*'Option-specific inputs'!$G$109*X$26),
'Option-specific inputs'!$G$19="Total cost method",(('Option-specific inputs'!$G56/SUM('Option-specific inputs'!$G$52:$G$61))*'Option-specific inputs'!$G$109*X$26)),0),0)</f>
        <v>0</v>
      </c>
      <c r="Y91" s="43" cm="1">
        <f t="array" ref="Y91">IFERROR(
IF(Y$14 - $G$14 + 1 = _xlfn.NUMBERVALUE(TRIM(_xlfn.TEXTAFTER($C91, " ", -1))),
_xlfn.IFS(
'Option-specific inputs'!$G$19="Percentage cost method",('Option-specific inputs'!$G33*'Option-specific inputs'!$G$109*Y$26),
'Option-specific inputs'!$G$19="Total cost method",(('Option-specific inputs'!$G56/SUM('Option-specific inputs'!$G$52:$G$61))*'Option-specific inputs'!$G$109*Y$26)),0),0)</f>
        <v>0</v>
      </c>
      <c r="Z91" s="43" cm="1">
        <f t="array" ref="Z91">IFERROR(
IF(Z$14 - $G$14 + 1 = _xlfn.NUMBERVALUE(TRIM(_xlfn.TEXTAFTER($C91, " ", -1))),
_xlfn.IFS(
'Option-specific inputs'!$G$19="Percentage cost method",('Option-specific inputs'!$G33*'Option-specific inputs'!$G$109*Z$26),
'Option-specific inputs'!$G$19="Total cost method",(('Option-specific inputs'!$G56/SUM('Option-specific inputs'!$G$52:$G$61))*'Option-specific inputs'!$G$109*Z$26)),0),0)</f>
        <v>0</v>
      </c>
      <c r="AA91" s="43" cm="1">
        <f t="array" ref="AA91">IFERROR(
IF(AA$14 - $G$14 + 1 = _xlfn.NUMBERVALUE(TRIM(_xlfn.TEXTAFTER($C91, " ", -1))),
_xlfn.IFS(
'Option-specific inputs'!$G$19="Percentage cost method",('Option-specific inputs'!$G33*'Option-specific inputs'!$G$109*AA$26),
'Option-specific inputs'!$G$19="Total cost method",(('Option-specific inputs'!$G56/SUM('Option-specific inputs'!$G$52:$G$61))*'Option-specific inputs'!$G$109*AA$26)),0),0)</f>
        <v>0</v>
      </c>
      <c r="AB91" s="43" cm="1">
        <f t="array" ref="AB91">IFERROR(
IF(AB$14 - $G$14 + 1 = _xlfn.NUMBERVALUE(TRIM(_xlfn.TEXTAFTER($C91, " ", -1))),
_xlfn.IFS(
'Option-specific inputs'!$G$19="Percentage cost method",('Option-specific inputs'!$G33*'Option-specific inputs'!$G$109*AB$26),
'Option-specific inputs'!$G$19="Total cost method",(('Option-specific inputs'!$G56/SUM('Option-specific inputs'!$G$52:$G$61))*'Option-specific inputs'!$G$109*AB$26)),0),0)</f>
        <v>0</v>
      </c>
      <c r="AC91" s="43" cm="1">
        <f t="array" ref="AC91">IFERROR(
IF(AC$14 - $G$14 + 1 = _xlfn.NUMBERVALUE(TRIM(_xlfn.TEXTAFTER($C91, " ", -1))),
_xlfn.IFS(
'Option-specific inputs'!$G$19="Percentage cost method",('Option-specific inputs'!$G33*'Option-specific inputs'!$G$109*AC$26),
'Option-specific inputs'!$G$19="Total cost method",(('Option-specific inputs'!$G56/SUM('Option-specific inputs'!$G$52:$G$61))*'Option-specific inputs'!$G$109*AC$26)),0),0)</f>
        <v>0</v>
      </c>
      <c r="AD91" s="43" cm="1">
        <f t="array" ref="AD91">IFERROR(
IF(AD$14 - $G$14 + 1 = _xlfn.NUMBERVALUE(TRIM(_xlfn.TEXTAFTER($C91, " ", -1))),
_xlfn.IFS(
'Option-specific inputs'!$G$19="Percentage cost method",('Option-specific inputs'!$G33*'Option-specific inputs'!$G$109*AD$26),
'Option-specific inputs'!$G$19="Total cost method",(('Option-specific inputs'!$G56/SUM('Option-specific inputs'!$G$52:$G$61))*'Option-specific inputs'!$G$109*AD$26)),0),0)</f>
        <v>0</v>
      </c>
      <c r="AE91" s="43" cm="1">
        <f t="array" ref="AE91">IFERROR(
IF(AE$14 - $G$14 + 1 = _xlfn.NUMBERVALUE(TRIM(_xlfn.TEXTAFTER($C91, " ", -1))),
_xlfn.IFS(
'Option-specific inputs'!$G$19="Percentage cost method",('Option-specific inputs'!$G33*'Option-specific inputs'!$G$109*AE$26),
'Option-specific inputs'!$G$19="Total cost method",(('Option-specific inputs'!$G56/SUM('Option-specific inputs'!$G$52:$G$61))*'Option-specific inputs'!$G$109*AE$26)),0),0)</f>
        <v>0</v>
      </c>
      <c r="AF91" s="43" cm="1">
        <f t="array" ref="AF91">IFERROR(
IF(AF$14 - $G$14 + 1 = _xlfn.NUMBERVALUE(TRIM(_xlfn.TEXTAFTER($C91, " ", -1))),
_xlfn.IFS(
'Option-specific inputs'!$G$19="Percentage cost method",('Option-specific inputs'!$G33*'Option-specific inputs'!$G$109*AF$26),
'Option-specific inputs'!$G$19="Total cost method",(('Option-specific inputs'!$G56/SUM('Option-specific inputs'!$G$52:$G$61))*'Option-specific inputs'!$G$109*AF$26)),0),0)</f>
        <v>0</v>
      </c>
      <c r="AG91" s="43" cm="1">
        <f t="array" ref="AG91">IFERROR(
IF(AG$14 - $G$14 + 1 = _xlfn.NUMBERVALUE(TRIM(_xlfn.TEXTAFTER($C91, " ", -1))),
_xlfn.IFS(
'Option-specific inputs'!$G$19="Percentage cost method",('Option-specific inputs'!$G33*'Option-specific inputs'!$G$109*AG$26),
'Option-specific inputs'!$G$19="Total cost method",(('Option-specific inputs'!$G56/SUM('Option-specific inputs'!$G$52:$G$61))*'Option-specific inputs'!$G$109*AG$26)),0),0)</f>
        <v>0</v>
      </c>
      <c r="AH91" s="43" cm="1">
        <f t="array" ref="AH91">IFERROR(
IF(AH$14 - $G$14 + 1 = _xlfn.NUMBERVALUE(TRIM(_xlfn.TEXTAFTER($C91, " ", -1))),
_xlfn.IFS(
'Option-specific inputs'!$G$19="Percentage cost method",('Option-specific inputs'!$G33*'Option-specific inputs'!$G$109*AH$26),
'Option-specific inputs'!$G$19="Total cost method",(('Option-specific inputs'!$G56/SUM('Option-specific inputs'!$G$52:$G$61))*'Option-specific inputs'!$G$109*AH$26)),0),0)</f>
        <v>0</v>
      </c>
      <c r="AI91" s="43" cm="1">
        <f t="array" ref="AI91">IFERROR(
IF(AI$14 - $G$14 + 1 = _xlfn.NUMBERVALUE(TRIM(_xlfn.TEXTAFTER($C91, " ", -1))),
_xlfn.IFS(
'Option-specific inputs'!$G$19="Percentage cost method",('Option-specific inputs'!$G33*'Option-specific inputs'!$G$109*AI$26),
'Option-specific inputs'!$G$19="Total cost method",(('Option-specific inputs'!$G56/SUM('Option-specific inputs'!$G$52:$G$61))*'Option-specific inputs'!$G$109*AI$26)),0),0)</f>
        <v>0</v>
      </c>
      <c r="AJ91" s="43" cm="1">
        <f t="array" ref="AJ91">IFERROR(
IF(AJ$14 - $G$14 + 1 = _xlfn.NUMBERVALUE(TRIM(_xlfn.TEXTAFTER($C91, " ", -1))),
_xlfn.IFS(
'Option-specific inputs'!$G$19="Percentage cost method",('Option-specific inputs'!$G33*'Option-specific inputs'!$G$109*AJ$26),
'Option-specific inputs'!$G$19="Total cost method",(('Option-specific inputs'!$G56/SUM('Option-specific inputs'!$G$52:$G$61))*'Option-specific inputs'!$G$109*AJ$26)),0),0)</f>
        <v>0</v>
      </c>
      <c r="AK91" s="43" cm="1">
        <f t="array" ref="AK91">IFERROR(
IF(AK$14 - $G$14 + 1 = _xlfn.NUMBERVALUE(TRIM(_xlfn.TEXTAFTER($C91, " ", -1))),
_xlfn.IFS(
'Option-specific inputs'!$G$19="Percentage cost method",('Option-specific inputs'!$G33*'Option-specific inputs'!$G$109*AK$26),
'Option-specific inputs'!$G$19="Total cost method",(('Option-specific inputs'!$G56/SUM('Option-specific inputs'!$G$52:$G$61))*'Option-specific inputs'!$G$109*AK$26)),0),0)</f>
        <v>0</v>
      </c>
      <c r="AL91" s="43" cm="1">
        <f t="array" ref="AL91">IFERROR(
IF(AL$14 - $G$14 + 1 = _xlfn.NUMBERVALUE(TRIM(_xlfn.TEXTAFTER($C91, " ", -1))),
_xlfn.IFS(
'Option-specific inputs'!$G$19="Percentage cost method",('Option-specific inputs'!$G33*'Option-specific inputs'!$G$109*AL$26),
'Option-specific inputs'!$G$19="Total cost method",(('Option-specific inputs'!$G56/SUM('Option-specific inputs'!$G$52:$G$61))*'Option-specific inputs'!$G$109*AL$26)),0),0)</f>
        <v>0</v>
      </c>
      <c r="AM91" s="43" cm="1">
        <f t="array" ref="AM91">IFERROR(
IF(AM$14 - $G$14 + 1 = _xlfn.NUMBERVALUE(TRIM(_xlfn.TEXTAFTER($C91, " ", -1))),
_xlfn.IFS(
'Option-specific inputs'!$G$19="Percentage cost method",('Option-specific inputs'!$G33*'Option-specific inputs'!$G$109*AM$26),
'Option-specific inputs'!$G$19="Total cost method",(('Option-specific inputs'!$G56/SUM('Option-specific inputs'!$G$52:$G$61))*'Option-specific inputs'!$G$109*AM$26)),0),0)</f>
        <v>0</v>
      </c>
      <c r="AN91" s="43" cm="1">
        <f t="array" ref="AN91">IFERROR(
IF(AN$14 - $G$14 + 1 = _xlfn.NUMBERVALUE(TRIM(_xlfn.TEXTAFTER($C91, " ", -1))),
_xlfn.IFS(
'Option-specific inputs'!$G$19="Percentage cost method",('Option-specific inputs'!$G33*'Option-specific inputs'!$G$109*AN$26),
'Option-specific inputs'!$G$19="Total cost method",(('Option-specific inputs'!$G56/SUM('Option-specific inputs'!$G$52:$G$61))*'Option-specific inputs'!$G$109*AN$26)),0),0)</f>
        <v>0</v>
      </c>
      <c r="AO91" s="43" cm="1">
        <f t="array" ref="AO91">IFERROR(
IF(AO$14 - $G$14 + 1 = _xlfn.NUMBERVALUE(TRIM(_xlfn.TEXTAFTER($C91, " ", -1))),
_xlfn.IFS(
'Option-specific inputs'!$G$19="Percentage cost method",('Option-specific inputs'!$G33*'Option-specific inputs'!$G$109*AO$26),
'Option-specific inputs'!$G$19="Total cost method",(('Option-specific inputs'!$G56/SUM('Option-specific inputs'!$G$52:$G$61))*'Option-specific inputs'!$G$109*AO$26)),0),0)</f>
        <v>0</v>
      </c>
      <c r="AP91" s="43" cm="1">
        <f t="array" ref="AP91">IFERROR(
IF(AP$14 - $G$14 + 1 = _xlfn.NUMBERVALUE(TRIM(_xlfn.TEXTAFTER($C91, " ", -1))),
_xlfn.IFS(
'Option-specific inputs'!$G$19="Percentage cost method",('Option-specific inputs'!$G33*'Option-specific inputs'!$G$109*AP$26),
'Option-specific inputs'!$G$19="Total cost method",(('Option-specific inputs'!$G56/SUM('Option-specific inputs'!$G$52:$G$61))*'Option-specific inputs'!$G$109*AP$26)),0),0)</f>
        <v>0</v>
      </c>
      <c r="AQ91" s="43" cm="1">
        <f t="array" ref="AQ91">IFERROR(
IF(AQ$14 - $G$14 + 1 = _xlfn.NUMBERVALUE(TRIM(_xlfn.TEXTAFTER($C91, " ", -1))),
_xlfn.IFS(
'Option-specific inputs'!$G$19="Percentage cost method",('Option-specific inputs'!$G33*'Option-specific inputs'!$G$109*AQ$26),
'Option-specific inputs'!$G$19="Total cost method",(('Option-specific inputs'!$G56/SUM('Option-specific inputs'!$G$52:$G$61))*'Option-specific inputs'!$G$109*AQ$26)),0),0)</f>
        <v>0</v>
      </c>
      <c r="AR91" s="43" cm="1">
        <f t="array" ref="AR91">IFERROR(
IF(AR$14 - $G$14 + 1 = _xlfn.NUMBERVALUE(TRIM(_xlfn.TEXTAFTER($C91, " ", -1))),
_xlfn.IFS(
'Option-specific inputs'!$G$19="Percentage cost method",('Option-specific inputs'!$G33*'Option-specific inputs'!$G$109*AR$26),
'Option-specific inputs'!$G$19="Total cost method",(('Option-specific inputs'!$G56/SUM('Option-specific inputs'!$G$52:$G$61))*'Option-specific inputs'!$G$109*AR$26)),0),0)</f>
        <v>0</v>
      </c>
      <c r="AS91" s="43" cm="1">
        <f t="array" ref="AS91">IFERROR(
IF(AS$14 - $G$14 + 1 = _xlfn.NUMBERVALUE(TRIM(_xlfn.TEXTAFTER($C91, " ", -1))),
_xlfn.IFS(
'Option-specific inputs'!$G$19="Percentage cost method",('Option-specific inputs'!$G33*'Option-specific inputs'!$G$109*AS$26),
'Option-specific inputs'!$G$19="Total cost method",(('Option-specific inputs'!$G56/SUM('Option-specific inputs'!$G$52:$G$61))*'Option-specific inputs'!$G$109*AS$26)),0),0)</f>
        <v>0</v>
      </c>
      <c r="AT91" s="43" cm="1">
        <f t="array" ref="AT91">IFERROR(
IF(AT$14 - $G$14 + 1 = _xlfn.NUMBERVALUE(TRIM(_xlfn.TEXTAFTER($C91, " ", -1))),
_xlfn.IFS(
'Option-specific inputs'!$G$19="Percentage cost method",('Option-specific inputs'!$G33*'Option-specific inputs'!$G$109*AT$26),
'Option-specific inputs'!$G$19="Total cost method",(('Option-specific inputs'!$G56/SUM('Option-specific inputs'!$G$52:$G$61))*'Option-specific inputs'!$G$109*AT$26)),0),0)</f>
        <v>0</v>
      </c>
      <c r="AU91" s="43" cm="1">
        <f t="array" ref="AU91">IFERROR(
IF(AU$14 - $G$14 + 1 = _xlfn.NUMBERVALUE(TRIM(_xlfn.TEXTAFTER($C91, " ", -1))),
_xlfn.IFS(
'Option-specific inputs'!$G$19="Percentage cost method",('Option-specific inputs'!$G33*'Option-specific inputs'!$G$109*AU$26),
'Option-specific inputs'!$G$19="Total cost method",(('Option-specific inputs'!$G56/SUM('Option-specific inputs'!$G$52:$G$61))*'Option-specific inputs'!$G$109*AU$26)),0),0)</f>
        <v>0</v>
      </c>
      <c r="AV91" s="43" cm="1">
        <f t="array" ref="AV91">IFERROR(
IF(AV$14 - $G$14 + 1 = _xlfn.NUMBERVALUE(TRIM(_xlfn.TEXTAFTER($C91, " ", -1))),
_xlfn.IFS(
'Option-specific inputs'!$G$19="Percentage cost method",('Option-specific inputs'!$G33*'Option-specific inputs'!$G$109*AV$26),
'Option-specific inputs'!$G$19="Total cost method",(('Option-specific inputs'!$G56/SUM('Option-specific inputs'!$G$52:$G$61))*'Option-specific inputs'!$G$109*AV$26)),0),0)</f>
        <v>0</v>
      </c>
      <c r="AW91" s="43" cm="1">
        <f t="array" ref="AW91">IFERROR(
IF(AW$14 - $G$14 + 1 = _xlfn.NUMBERVALUE(TRIM(_xlfn.TEXTAFTER($C91, " ", -1))),
_xlfn.IFS(
'Option-specific inputs'!$G$19="Percentage cost method",('Option-specific inputs'!$G33*'Option-specific inputs'!$G$109*AW$26),
'Option-specific inputs'!$G$19="Total cost method",(('Option-specific inputs'!$G56/SUM('Option-specific inputs'!$G$52:$G$61))*'Option-specific inputs'!$G$109*AW$26)),0),0)</f>
        <v>0</v>
      </c>
      <c r="AX91" s="43" cm="1">
        <f t="array" ref="AX91">IFERROR(
IF(AX$14 - $G$14 + 1 = _xlfn.NUMBERVALUE(TRIM(_xlfn.TEXTAFTER($C91, " ", -1))),
_xlfn.IFS(
'Option-specific inputs'!$G$19="Percentage cost method",('Option-specific inputs'!$G33*'Option-specific inputs'!$G$109*AX$26),
'Option-specific inputs'!$G$19="Total cost method",(('Option-specific inputs'!$G56/SUM('Option-specific inputs'!$G$52:$G$61))*'Option-specific inputs'!$G$109*AX$26)),0),0)</f>
        <v>0</v>
      </c>
      <c r="AY91" s="43" cm="1">
        <f t="array" ref="AY91">IFERROR(
IF(AY$14 - $G$14 + 1 = _xlfn.NUMBERVALUE(TRIM(_xlfn.TEXTAFTER($C91, " ", -1))),
_xlfn.IFS(
'Option-specific inputs'!$G$19="Percentage cost method",('Option-specific inputs'!$G33*'Option-specific inputs'!$G$109*AY$26),
'Option-specific inputs'!$G$19="Total cost method",(('Option-specific inputs'!$G56/SUM('Option-specific inputs'!$G$52:$G$61))*'Option-specific inputs'!$G$109*AY$26)),0),0)</f>
        <v>0</v>
      </c>
      <c r="AZ91" s="43" cm="1">
        <f t="array" ref="AZ91">IFERROR(
IF(AZ$14 - $G$14 + 1 = _xlfn.NUMBERVALUE(TRIM(_xlfn.TEXTAFTER($C91, " ", -1))),
_xlfn.IFS(
'Option-specific inputs'!$G$19="Percentage cost method",('Option-specific inputs'!$G33*'Option-specific inputs'!$G$109*AZ$26),
'Option-specific inputs'!$G$19="Total cost method",(('Option-specific inputs'!$G56/SUM('Option-specific inputs'!$G$52:$G$61))*'Option-specific inputs'!$G$109*AZ$26)),0),0)</f>
        <v>0</v>
      </c>
      <c r="BA91" s="43" cm="1">
        <f t="array" ref="BA91">IFERROR(
IF(BA$14 - $G$14 + 1 = _xlfn.NUMBERVALUE(TRIM(_xlfn.TEXTAFTER($C91, " ", -1))),
_xlfn.IFS(
'Option-specific inputs'!$G$19="Percentage cost method",('Option-specific inputs'!$G33*'Option-specific inputs'!$G$109*BA$26),
'Option-specific inputs'!$G$19="Total cost method",(('Option-specific inputs'!$G56/SUM('Option-specific inputs'!$G$52:$G$61))*'Option-specific inputs'!$G$109*BA$26)),0),0)</f>
        <v>0</v>
      </c>
      <c r="BB91" s="43" cm="1">
        <f t="array" ref="BB91">IFERROR(
IF(BB$14 - $G$14 + 1 = _xlfn.NUMBERVALUE(TRIM(_xlfn.TEXTAFTER($C91, " ", -1))),
_xlfn.IFS(
'Option-specific inputs'!$G$19="Percentage cost method",('Option-specific inputs'!$G33*'Option-specific inputs'!$G$109*BB$26),
'Option-specific inputs'!$G$19="Total cost method",(('Option-specific inputs'!$G56/SUM('Option-specific inputs'!$G$52:$G$61))*'Option-specific inputs'!$G$109*BB$26)),0),0)</f>
        <v>0</v>
      </c>
      <c r="BC91" s="43" cm="1">
        <f t="array" ref="BC91">IFERROR(
IF(BC$14 - $G$14 + 1 = _xlfn.NUMBERVALUE(TRIM(_xlfn.TEXTAFTER($C91, " ", -1))),
_xlfn.IFS(
'Option-specific inputs'!$G$19="Percentage cost method",('Option-specific inputs'!$G33*'Option-specific inputs'!$G$109*BC$26),
'Option-specific inputs'!$G$19="Total cost method",(('Option-specific inputs'!$G56/SUM('Option-specific inputs'!$G$52:$G$61))*'Option-specific inputs'!$G$109*BC$26)),0),0)</f>
        <v>0</v>
      </c>
      <c r="BD91" s="43" cm="1">
        <f t="array" ref="BD91">IFERROR(
IF(BD$14 - $G$14 + 1 = _xlfn.NUMBERVALUE(TRIM(_xlfn.TEXTAFTER($C91, " ", -1))),
_xlfn.IFS(
'Option-specific inputs'!$G$19="Percentage cost method",('Option-specific inputs'!$G33*'Option-specific inputs'!$G$109*BD$26),
'Option-specific inputs'!$G$19="Total cost method",(('Option-specific inputs'!$G56/SUM('Option-specific inputs'!$G$52:$G$61))*'Option-specific inputs'!$G$109*BD$26)),0),0)</f>
        <v>0</v>
      </c>
      <c r="BE91" s="43" cm="1">
        <f t="array" ref="BE91">IFERROR(
IF(BE$14 - $G$14 + 1 = _xlfn.NUMBERVALUE(TRIM(_xlfn.TEXTAFTER($C91, " ", -1))),
_xlfn.IFS(
'Option-specific inputs'!$G$19="Percentage cost method",('Option-specific inputs'!$G33*'Option-specific inputs'!$G$109*BE$26),
'Option-specific inputs'!$G$19="Total cost method",(('Option-specific inputs'!$G56/SUM('Option-specific inputs'!$G$52:$G$61))*'Option-specific inputs'!$G$109*BE$26)),0),0)</f>
        <v>0</v>
      </c>
      <c r="BF91" s="43" cm="1">
        <f t="array" ref="BF91">IFERROR(
IF(BF$14 - $G$14 + 1 = _xlfn.NUMBERVALUE(TRIM(_xlfn.TEXTAFTER($C91, " ", -1))),
_xlfn.IFS(
'Option-specific inputs'!$G$19="Percentage cost method",('Option-specific inputs'!$G33*'Option-specific inputs'!$G$109*BF$26),
'Option-specific inputs'!$G$19="Total cost method",(('Option-specific inputs'!$G56/SUM('Option-specific inputs'!$G$52:$G$61))*'Option-specific inputs'!$G$109*BF$26)),0),0)</f>
        <v>0</v>
      </c>
      <c r="BG91" s="43" cm="1">
        <f t="array" ref="BG91">IFERROR(
IF(BG$14 - $G$14 + 1 = _xlfn.NUMBERVALUE(TRIM(_xlfn.TEXTAFTER($C91, " ", -1))),
_xlfn.IFS(
'Option-specific inputs'!$G$19="Percentage cost method",('Option-specific inputs'!$G33*'Option-specific inputs'!$G$109*BG$26),
'Option-specific inputs'!$G$19="Total cost method",(('Option-specific inputs'!$G56/SUM('Option-specific inputs'!$G$52:$G$61))*'Option-specific inputs'!$G$109*BG$26)),0),0)</f>
        <v>0</v>
      </c>
      <c r="BH91" s="43" cm="1">
        <f t="array" ref="BH91">IFERROR(
IF(BH$14 - $G$14 + 1 = _xlfn.NUMBERVALUE(TRIM(_xlfn.TEXTAFTER($C91, " ", -1))),
_xlfn.IFS(
'Option-specific inputs'!$G$19="Percentage cost method",('Option-specific inputs'!$G33*'Option-specific inputs'!$G$109*BH$26),
'Option-specific inputs'!$G$19="Total cost method",(('Option-specific inputs'!$G56/SUM('Option-specific inputs'!$G$52:$G$61))*'Option-specific inputs'!$G$109*BH$26)),0),0)</f>
        <v>0</v>
      </c>
      <c r="BI91" s="43" cm="1">
        <f t="array" ref="BI91">IFERROR(
IF(BI$14 - $G$14 + 1 = _xlfn.NUMBERVALUE(TRIM(_xlfn.TEXTAFTER($C91, " ", -1))),
_xlfn.IFS(
'Option-specific inputs'!$G$19="Percentage cost method",('Option-specific inputs'!$G33*'Option-specific inputs'!$G$109*BI$26),
'Option-specific inputs'!$G$19="Total cost method",(('Option-specific inputs'!$G56/SUM('Option-specific inputs'!$G$52:$G$61))*'Option-specific inputs'!$G$109*BI$26)),0),0)</f>
        <v>0</v>
      </c>
      <c r="BJ91" s="43" cm="1">
        <f t="array" ref="BJ91">IFERROR(
IF(BJ$14 - $G$14 + 1 = _xlfn.NUMBERVALUE(TRIM(_xlfn.TEXTAFTER($C91, " ", -1))),
_xlfn.IFS(
'Option-specific inputs'!$G$19="Percentage cost method",('Option-specific inputs'!$G33*'Option-specific inputs'!$G$109*BJ$26),
'Option-specific inputs'!$G$19="Total cost method",(('Option-specific inputs'!$G56/SUM('Option-specific inputs'!$G$52:$G$61))*'Option-specific inputs'!$G$109*BJ$26)),0),0)</f>
        <v>0</v>
      </c>
      <c r="BK91" s="43" cm="1">
        <f t="array" ref="BK91">IFERROR(
IF(BK$14 - $G$14 + 1 = _xlfn.NUMBERVALUE(TRIM(_xlfn.TEXTAFTER($C91, " ", -1))),
_xlfn.IFS(
'Option-specific inputs'!$G$19="Percentage cost method",('Option-specific inputs'!$G33*'Option-specific inputs'!$G$109*BK$26),
'Option-specific inputs'!$G$19="Total cost method",(('Option-specific inputs'!$G56/SUM('Option-specific inputs'!$G$52:$G$61))*'Option-specific inputs'!$G$109*BK$26)),0),0)</f>
        <v>0</v>
      </c>
      <c r="BL91" s="43" cm="1">
        <f t="array" ref="BL91">IFERROR(
IF(BL$14 - $G$14 + 1 = _xlfn.NUMBERVALUE(TRIM(_xlfn.TEXTAFTER($C91, " ", -1))),
_xlfn.IFS(
'Option-specific inputs'!$G$19="Percentage cost method",('Option-specific inputs'!$G33*'Option-specific inputs'!$G$109*BL$26),
'Option-specific inputs'!$G$19="Total cost method",(('Option-specific inputs'!$G56/SUM('Option-specific inputs'!$G$52:$G$61))*'Option-specific inputs'!$G$109*BL$26)),0),0)</f>
        <v>0</v>
      </c>
      <c r="BM91" s="43" cm="1">
        <f t="array" ref="BM91">IFERROR(
IF(BM$14 - $G$14 + 1 = _xlfn.NUMBERVALUE(TRIM(_xlfn.TEXTAFTER($C91, " ", -1))),
_xlfn.IFS(
'Option-specific inputs'!$G$19="Percentage cost method",('Option-specific inputs'!$G33*'Option-specific inputs'!$G$109*BM$26),
'Option-specific inputs'!$G$19="Total cost method",(('Option-specific inputs'!$G56/SUM('Option-specific inputs'!$G$52:$G$61))*'Option-specific inputs'!$G$109*BM$26)),0),0)</f>
        <v>0</v>
      </c>
      <c r="BN91" s="43" cm="1">
        <f t="array" ref="BN91">IFERROR(
IF(BN$14 - $G$14 + 1 = _xlfn.NUMBERVALUE(TRIM(_xlfn.TEXTAFTER($C91, " ", -1))),
_xlfn.IFS(
'Option-specific inputs'!$G$19="Percentage cost method",('Option-specific inputs'!$G33*'Option-specific inputs'!$G$109*BN$26),
'Option-specific inputs'!$G$19="Total cost method",(('Option-specific inputs'!$G56/SUM('Option-specific inputs'!$G$52:$G$61))*'Option-specific inputs'!$G$109*BN$26)),0),0)</f>
        <v>0</v>
      </c>
      <c r="BO91" s="43" cm="1">
        <f t="array" ref="BO91">IFERROR(
IF(BO$14 - $G$14 + 1 = _xlfn.NUMBERVALUE(TRIM(_xlfn.TEXTAFTER($C91, " ", -1))),
_xlfn.IFS(
'Option-specific inputs'!$G$19="Percentage cost method",('Option-specific inputs'!$G33*'Option-specific inputs'!$G$109*BO$26),
'Option-specific inputs'!$G$19="Total cost method",(('Option-specific inputs'!$G56/SUM('Option-specific inputs'!$G$52:$G$61))*'Option-specific inputs'!$G$109*BO$26)),0),0)</f>
        <v>0</v>
      </c>
      <c r="BP91" s="43" cm="1">
        <f t="array" ref="BP91">IFERROR(
IF(BP$14 - $G$14 + 1 = _xlfn.NUMBERVALUE(TRIM(_xlfn.TEXTAFTER($C91, " ", -1))),
_xlfn.IFS(
'Option-specific inputs'!$G$19="Percentage cost method",('Option-specific inputs'!$G33*'Option-specific inputs'!$G$109*BP$26),
'Option-specific inputs'!$G$19="Total cost method",(('Option-specific inputs'!$G56/SUM('Option-specific inputs'!$G$52:$G$61))*'Option-specific inputs'!$G$109*BP$26)),0),0)</f>
        <v>0</v>
      </c>
      <c r="BQ91" s="43" cm="1">
        <f t="array" ref="BQ91">IFERROR(
IF(BQ$14 - $G$14 + 1 = _xlfn.NUMBERVALUE(TRIM(_xlfn.TEXTAFTER($C91, " ", -1))),
_xlfn.IFS(
'Option-specific inputs'!$G$19="Percentage cost method",('Option-specific inputs'!$G33*'Option-specific inputs'!$G$109*BQ$26),
'Option-specific inputs'!$G$19="Total cost method",(('Option-specific inputs'!$G56/SUM('Option-specific inputs'!$G$52:$G$61))*'Option-specific inputs'!$G$109*BQ$26)),0),0)</f>
        <v>0</v>
      </c>
      <c r="BR91" s="43" cm="1">
        <f t="array" ref="BR91">IFERROR(
IF(BR$14 - $G$14 + 1 = _xlfn.NUMBERVALUE(TRIM(_xlfn.TEXTAFTER($C91, " ", -1))),
_xlfn.IFS(
'Option-specific inputs'!$G$19="Percentage cost method",('Option-specific inputs'!$G33*'Option-specific inputs'!$G$109*BR$26),
'Option-specific inputs'!$G$19="Total cost method",(('Option-specific inputs'!$G56/SUM('Option-specific inputs'!$G$52:$G$61))*'Option-specific inputs'!$G$109*BR$26)),0),0)</f>
        <v>0</v>
      </c>
      <c r="BS91" s="43" cm="1">
        <f t="array" ref="BS91">IFERROR(
IF(BS$14 - $G$14 + 1 = _xlfn.NUMBERVALUE(TRIM(_xlfn.TEXTAFTER($C91, " ", -1))),
_xlfn.IFS(
'Option-specific inputs'!$G$19="Percentage cost method",('Option-specific inputs'!$G33*'Option-specific inputs'!$G$109*BS$26),
'Option-specific inputs'!$G$19="Total cost method",(('Option-specific inputs'!$G56/SUM('Option-specific inputs'!$G$52:$G$61))*'Option-specific inputs'!$G$109*BS$26)),0),0)</f>
        <v>0</v>
      </c>
      <c r="BT91" s="43" cm="1">
        <f t="array" ref="BT91">IFERROR(
IF(BT$14 - $G$14 + 1 = _xlfn.NUMBERVALUE(TRIM(_xlfn.TEXTAFTER($C91, " ", -1))),
_xlfn.IFS(
'Option-specific inputs'!$G$19="Percentage cost method",('Option-specific inputs'!$G33*'Option-specific inputs'!$G$109*BT$26),
'Option-specific inputs'!$G$19="Total cost method",(('Option-specific inputs'!$G56/SUM('Option-specific inputs'!$G$52:$G$61))*'Option-specific inputs'!$G$109*BT$26)),0),0)</f>
        <v>0</v>
      </c>
      <c r="BU91" s="43" cm="1">
        <f t="array" ref="BU91">IFERROR(
IF(BU$14 - $G$14 + 1 = _xlfn.NUMBERVALUE(TRIM(_xlfn.TEXTAFTER($C91, " ", -1))),
_xlfn.IFS(
'Option-specific inputs'!$G$19="Percentage cost method",('Option-specific inputs'!$G33*'Option-specific inputs'!$G$109*BU$26),
'Option-specific inputs'!$G$19="Total cost method",(('Option-specific inputs'!$G56/SUM('Option-specific inputs'!$G$52:$G$61))*'Option-specific inputs'!$G$109*BU$26)),0),0)</f>
        <v>0</v>
      </c>
      <c r="BV91" s="43" cm="1">
        <f t="array" ref="BV91">IFERROR(
IF(BV$14 - $G$14 + 1 = _xlfn.NUMBERVALUE(TRIM(_xlfn.TEXTAFTER($C91, " ", -1))),
_xlfn.IFS(
'Option-specific inputs'!$G$19="Percentage cost method",('Option-specific inputs'!$G33*'Option-specific inputs'!$G$109*BV$26),
'Option-specific inputs'!$G$19="Total cost method",(('Option-specific inputs'!$G56/SUM('Option-specific inputs'!$G$52:$G$61))*'Option-specific inputs'!$G$109*BV$26)),0),0)</f>
        <v>0</v>
      </c>
      <c r="BW91" s="43" cm="1">
        <f t="array" ref="BW91">IFERROR(
IF(BW$14 - $G$14 + 1 = _xlfn.NUMBERVALUE(TRIM(_xlfn.TEXTAFTER($C91, " ", -1))),
_xlfn.IFS(
'Option-specific inputs'!$G$19="Percentage cost method",('Option-specific inputs'!$G33*'Option-specific inputs'!$G$109*BW$26),
'Option-specific inputs'!$G$19="Total cost method",(('Option-specific inputs'!$G56/SUM('Option-specific inputs'!$G$52:$G$61))*'Option-specific inputs'!$G$109*BW$26)),0),0)</f>
        <v>0</v>
      </c>
      <c r="BX91" s="43" cm="1">
        <f t="array" ref="BX91">IFERROR(
IF(BX$14 - $G$14 + 1 = _xlfn.NUMBERVALUE(TRIM(_xlfn.TEXTAFTER($C91, " ", -1))),
_xlfn.IFS(
'Option-specific inputs'!$G$19="Percentage cost method",('Option-specific inputs'!$G33*'Option-specific inputs'!$G$109*BX$26),
'Option-specific inputs'!$G$19="Total cost method",(('Option-specific inputs'!$G56/SUM('Option-specific inputs'!$G$52:$G$61))*'Option-specific inputs'!$G$109*BX$26)),0),0)</f>
        <v>0</v>
      </c>
      <c r="BY91" s="43" cm="1">
        <f t="array" ref="BY91">IFERROR(
IF(BY$14 - $G$14 + 1 = _xlfn.NUMBERVALUE(TRIM(_xlfn.TEXTAFTER($C91, " ", -1))),
_xlfn.IFS(
'Option-specific inputs'!$G$19="Percentage cost method",('Option-specific inputs'!$G33*'Option-specific inputs'!$G$109*BY$26),
'Option-specific inputs'!$G$19="Total cost method",(('Option-specific inputs'!$G56/SUM('Option-specific inputs'!$G$52:$G$61))*'Option-specific inputs'!$G$109*BY$26)),0),0)</f>
        <v>0</v>
      </c>
      <c r="BZ91" s="43" cm="1">
        <f t="array" ref="BZ91">IFERROR(
IF(BZ$14 - $G$14 + 1 = _xlfn.NUMBERVALUE(TRIM(_xlfn.TEXTAFTER($C91, " ", -1))),
_xlfn.IFS(
'Option-specific inputs'!$G$19="Percentage cost method",('Option-specific inputs'!$G33*'Option-specific inputs'!$G$109*BZ$26),
'Option-specific inputs'!$G$19="Total cost method",(('Option-specific inputs'!$G56/SUM('Option-specific inputs'!$G$52:$G$61))*'Option-specific inputs'!$G$109*BZ$26)),0),0)</f>
        <v>0</v>
      </c>
      <c r="CA91" s="43" cm="1">
        <f t="array" ref="CA91">IFERROR(
IF(CA$14 - $G$14 + 1 = _xlfn.NUMBERVALUE(TRIM(_xlfn.TEXTAFTER($C91, " ", -1))),
_xlfn.IFS(
'Option-specific inputs'!$G$19="Percentage cost method",('Option-specific inputs'!$G33*'Option-specific inputs'!$G$109*CA$26),
'Option-specific inputs'!$G$19="Total cost method",(('Option-specific inputs'!$G56/SUM('Option-specific inputs'!$G$52:$G$61))*'Option-specific inputs'!$G$109*CA$26)),0),0)</f>
        <v>0</v>
      </c>
      <c r="CB91" s="43" cm="1">
        <f t="array" ref="CB91">IFERROR(
IF(CB$14 - $G$14 + 1 = _xlfn.NUMBERVALUE(TRIM(_xlfn.TEXTAFTER($C91, " ", -1))),
_xlfn.IFS(
'Option-specific inputs'!$G$19="Percentage cost method",('Option-specific inputs'!$G33*'Option-specific inputs'!$G$109*CB$26),
'Option-specific inputs'!$G$19="Total cost method",(('Option-specific inputs'!$G56/SUM('Option-specific inputs'!$G$52:$G$61))*'Option-specific inputs'!$G$109*CB$26)),0),0)</f>
        <v>0</v>
      </c>
      <c r="CC91" s="43" cm="1">
        <f t="array" ref="CC91">IFERROR(
IF(CC$14 - $G$14 + 1 = _xlfn.NUMBERVALUE(TRIM(_xlfn.TEXTAFTER($C91, " ", -1))),
_xlfn.IFS(
'Option-specific inputs'!$G$19="Percentage cost method",('Option-specific inputs'!$G33*'Option-specific inputs'!$G$109*CC$26),
'Option-specific inputs'!$G$19="Total cost method",(('Option-specific inputs'!$G56/SUM('Option-specific inputs'!$G$52:$G$61))*'Option-specific inputs'!$G$109*CC$26)),0),0)</f>
        <v>0</v>
      </c>
      <c r="CD91" s="43" cm="1">
        <f t="array" ref="CD91">IFERROR(
IF(CD$14 - $G$14 + 1 = _xlfn.NUMBERVALUE(TRIM(_xlfn.TEXTAFTER($C91, " ", -1))),
_xlfn.IFS(
'Option-specific inputs'!$G$19="Percentage cost method",('Option-specific inputs'!$G33*'Option-specific inputs'!$G$109*CD$26),
'Option-specific inputs'!$G$19="Total cost method",(('Option-specific inputs'!$G56/SUM('Option-specific inputs'!$G$52:$G$61))*'Option-specific inputs'!$G$109*CD$26)),0),0)</f>
        <v>0</v>
      </c>
      <c r="CE91" s="43" cm="1">
        <f t="array" ref="CE91">IFERROR(
IF(CE$14 - $G$14 + 1 = _xlfn.NUMBERVALUE(TRIM(_xlfn.TEXTAFTER($C91, " ", -1))),
_xlfn.IFS(
'Option-specific inputs'!$G$19="Percentage cost method",('Option-specific inputs'!$G33*'Option-specific inputs'!$G$109*CE$26),
'Option-specific inputs'!$G$19="Total cost method",(('Option-specific inputs'!$G56/SUM('Option-specific inputs'!$G$52:$G$61))*'Option-specific inputs'!$G$109*CE$26)),0),0)</f>
        <v>0</v>
      </c>
      <c r="CF91" s="43" cm="1">
        <f t="array" ref="CF91">IFERROR(
IF(CF$14 - $G$14 + 1 = _xlfn.NUMBERVALUE(TRIM(_xlfn.TEXTAFTER($C91, " ", -1))),
_xlfn.IFS(
'Option-specific inputs'!$G$19="Percentage cost method",('Option-specific inputs'!$G33*'Option-specific inputs'!$G$109*CF$26),
'Option-specific inputs'!$G$19="Total cost method",(('Option-specific inputs'!$G56/SUM('Option-specific inputs'!$G$52:$G$61))*'Option-specific inputs'!$G$109*CF$26)),0),0)</f>
        <v>0</v>
      </c>
      <c r="CG91" s="43" cm="1">
        <f t="array" ref="CG91">IFERROR(
IF(CG$14 - $G$14 + 1 = _xlfn.NUMBERVALUE(TRIM(_xlfn.TEXTAFTER($C91, " ", -1))),
_xlfn.IFS(
'Option-specific inputs'!$G$19="Percentage cost method",('Option-specific inputs'!$G33*'Option-specific inputs'!$G$109*CG$26),
'Option-specific inputs'!$G$19="Total cost method",(('Option-specific inputs'!$G56/SUM('Option-specific inputs'!$G$52:$G$61))*'Option-specific inputs'!$G$109*CG$26)),0),0)</f>
        <v>0</v>
      </c>
      <c r="CH91" s="43" cm="1">
        <f t="array" ref="CH91">IFERROR(
IF(CH$14 - $G$14 + 1 = _xlfn.NUMBERVALUE(TRIM(_xlfn.TEXTAFTER($C91, " ", -1))),
_xlfn.IFS(
'Option-specific inputs'!$G$19="Percentage cost method",('Option-specific inputs'!$G33*'Option-specific inputs'!$G$109*CH$26),
'Option-specific inputs'!$G$19="Total cost method",(('Option-specific inputs'!$G56/SUM('Option-specific inputs'!$G$52:$G$61))*'Option-specific inputs'!$G$109*CH$26)),0),0)</f>
        <v>0</v>
      </c>
      <c r="CI91" s="43" cm="1">
        <f t="array" ref="CI91">IFERROR(
IF(CI$14 - $G$14 + 1 = _xlfn.NUMBERVALUE(TRIM(_xlfn.TEXTAFTER($C91, " ", -1))),
_xlfn.IFS(
'Option-specific inputs'!$G$19="Percentage cost method",('Option-specific inputs'!$G33*'Option-specific inputs'!$G$109*CI$26),
'Option-specific inputs'!$G$19="Total cost method",(('Option-specific inputs'!$G56/SUM('Option-specific inputs'!$G$52:$G$61))*'Option-specific inputs'!$G$109*CI$26)),0),0)</f>
        <v>0</v>
      </c>
      <c r="CJ91" s="43" cm="1">
        <f t="array" ref="CJ91">IFERROR(
IF(CJ$14 - $G$14 + 1 = _xlfn.NUMBERVALUE(TRIM(_xlfn.TEXTAFTER($C91, " ", -1))),
_xlfn.IFS(
'Option-specific inputs'!$G$19="Percentage cost method",('Option-specific inputs'!$G33*'Option-specific inputs'!$G$109*CJ$26),
'Option-specific inputs'!$G$19="Total cost method",(('Option-specific inputs'!$G56/SUM('Option-specific inputs'!$G$52:$G$61))*'Option-specific inputs'!$G$109*CJ$26)),0),0)</f>
        <v>0</v>
      </c>
      <c r="CK91" s="43" cm="1">
        <f t="array" ref="CK91">IFERROR(
IF(CK$14 - $G$14 + 1 = _xlfn.NUMBERVALUE(TRIM(_xlfn.TEXTAFTER($C91, " ", -1))),
_xlfn.IFS(
'Option-specific inputs'!$G$19="Percentage cost method",('Option-specific inputs'!$G33*'Option-specific inputs'!$G$109*CK$26),
'Option-specific inputs'!$G$19="Total cost method",(('Option-specific inputs'!$G56/SUM('Option-specific inputs'!$G$52:$G$61))*'Option-specific inputs'!$G$109*CK$26)),0),0)</f>
        <v>0</v>
      </c>
      <c r="CL91" s="43" cm="1">
        <f t="array" ref="CL91">IFERROR(
IF(CL$14 - $G$14 + 1 = _xlfn.NUMBERVALUE(TRIM(_xlfn.TEXTAFTER($C91, " ", -1))),
_xlfn.IFS(
'Option-specific inputs'!$G$19="Percentage cost method",('Option-specific inputs'!$G33*'Option-specific inputs'!$G$109*CL$26),
'Option-specific inputs'!$G$19="Total cost method",(('Option-specific inputs'!$G56/SUM('Option-specific inputs'!$G$52:$G$61))*'Option-specific inputs'!$G$109*CL$26)),0),0)</f>
        <v>0</v>
      </c>
      <c r="CM91" s="43" cm="1">
        <f t="array" ref="CM91">IFERROR(
IF(CM$14 - $G$14 + 1 = _xlfn.NUMBERVALUE(TRIM(_xlfn.TEXTAFTER($C91, " ", -1))),
_xlfn.IFS(
'Option-specific inputs'!$G$19="Percentage cost method",('Option-specific inputs'!$G33*'Option-specific inputs'!$G$109*CM$26),
'Option-specific inputs'!$G$19="Total cost method",(('Option-specific inputs'!$G56/SUM('Option-specific inputs'!$G$52:$G$61))*'Option-specific inputs'!$G$109*CM$26)),0),0)</f>
        <v>0</v>
      </c>
      <c r="CN91" s="43" cm="1">
        <f t="array" ref="CN91">IFERROR(
IF(CN$14 - $G$14 + 1 = _xlfn.NUMBERVALUE(TRIM(_xlfn.TEXTAFTER($C91, " ", -1))),
_xlfn.IFS(
'Option-specific inputs'!$G$19="Percentage cost method",('Option-specific inputs'!$G33*'Option-specific inputs'!$G$109*CN$26),
'Option-specific inputs'!$G$19="Total cost method",(('Option-specific inputs'!$G56/SUM('Option-specific inputs'!$G$52:$G$61))*'Option-specific inputs'!$G$109*CN$26)),0),0)</f>
        <v>0</v>
      </c>
      <c r="CO91" s="43" cm="1">
        <f t="array" ref="CO91">IFERROR(
IF(CO$14 - $G$14 + 1 = _xlfn.NUMBERVALUE(TRIM(_xlfn.TEXTAFTER($C91, " ", -1))),
_xlfn.IFS(
'Option-specific inputs'!$G$19="Percentage cost method",('Option-specific inputs'!$G33*'Option-specific inputs'!$G$109*CO$26),
'Option-specific inputs'!$G$19="Total cost method",(('Option-specific inputs'!$G56/SUM('Option-specific inputs'!$G$52:$G$61))*'Option-specific inputs'!$G$109*CO$26)),0),0)</f>
        <v>0</v>
      </c>
      <c r="CP91" s="43" cm="1">
        <f t="array" ref="CP91">IFERROR(
IF(CP$14 - $G$14 + 1 = _xlfn.NUMBERVALUE(TRIM(_xlfn.TEXTAFTER($C91, " ", -1))),
_xlfn.IFS(
'Option-specific inputs'!$G$19="Percentage cost method",('Option-specific inputs'!$G33*'Option-specific inputs'!$G$109*CP$26),
'Option-specific inputs'!$G$19="Total cost method",(('Option-specific inputs'!$G56/SUM('Option-specific inputs'!$G$52:$G$61))*'Option-specific inputs'!$G$109*CP$26)),0),0)</f>
        <v>0</v>
      </c>
      <c r="CQ91" s="43" cm="1">
        <f t="array" ref="CQ91">IFERROR(
IF(CQ$14 - $G$14 + 1 = _xlfn.NUMBERVALUE(TRIM(_xlfn.TEXTAFTER($C91, " ", -1))),
_xlfn.IFS(
'Option-specific inputs'!$G$19="Percentage cost method",('Option-specific inputs'!$G33*'Option-specific inputs'!$G$109*CQ$26),
'Option-specific inputs'!$G$19="Total cost method",(('Option-specific inputs'!$G56/SUM('Option-specific inputs'!$G$52:$G$61))*'Option-specific inputs'!$G$109*CQ$26)),0),0)</f>
        <v>0</v>
      </c>
      <c r="CR91" s="43" cm="1">
        <f t="array" ref="CR91">IFERROR(
IF(CR$14 - $G$14 + 1 = _xlfn.NUMBERVALUE(TRIM(_xlfn.TEXTAFTER($C91, " ", -1))),
_xlfn.IFS(
'Option-specific inputs'!$G$19="Percentage cost method",('Option-specific inputs'!$G33*'Option-specific inputs'!$G$109*CR$26),
'Option-specific inputs'!$G$19="Total cost method",(('Option-specific inputs'!$G56/SUM('Option-specific inputs'!$G$52:$G$61))*'Option-specific inputs'!$G$109*CR$26)),0),0)</f>
        <v>0</v>
      </c>
      <c r="CS91" s="43" cm="1">
        <f t="array" ref="CS91">IFERROR(
IF(CS$14 - $G$14 + 1 = _xlfn.NUMBERVALUE(TRIM(_xlfn.TEXTAFTER($C91, " ", -1))),
_xlfn.IFS(
'Option-specific inputs'!$G$19="Percentage cost method",('Option-specific inputs'!$G33*'Option-specific inputs'!$G$109*CS$26),
'Option-specific inputs'!$G$19="Total cost method",(('Option-specific inputs'!$G56/SUM('Option-specific inputs'!$G$52:$G$61))*'Option-specific inputs'!$G$109*CS$26)),0),0)</f>
        <v>0</v>
      </c>
      <c r="CT91" s="43" cm="1">
        <f t="array" ref="CT91">IFERROR(
IF(CT$14 - $G$14 + 1 = _xlfn.NUMBERVALUE(TRIM(_xlfn.TEXTAFTER($C91, " ", -1))),
_xlfn.IFS(
'Option-specific inputs'!$G$19="Percentage cost method",('Option-specific inputs'!$G33*'Option-specific inputs'!$G$109*CT$26),
'Option-specific inputs'!$G$19="Total cost method",(('Option-specific inputs'!$G56/SUM('Option-specific inputs'!$G$52:$G$61))*'Option-specific inputs'!$G$109*CT$26)),0),0)</f>
        <v>0</v>
      </c>
      <c r="CU91" s="43" cm="1">
        <f t="array" ref="CU91">IFERROR(
IF(CU$14 - $G$14 + 1 = _xlfn.NUMBERVALUE(TRIM(_xlfn.TEXTAFTER($C91, " ", -1))),
_xlfn.IFS(
'Option-specific inputs'!$G$19="Percentage cost method",('Option-specific inputs'!$G33*'Option-specific inputs'!$G$109*CU$26),
'Option-specific inputs'!$G$19="Total cost method",(('Option-specific inputs'!$G56/SUM('Option-specific inputs'!$G$52:$G$61))*'Option-specific inputs'!$G$109*CU$26)),0),0)</f>
        <v>0</v>
      </c>
      <c r="CV91" s="43" cm="1">
        <f t="array" ref="CV91">IFERROR(
IF(CV$14 - $G$14 + 1 = _xlfn.NUMBERVALUE(TRIM(_xlfn.TEXTAFTER($C91, " ", -1))),
_xlfn.IFS(
'Option-specific inputs'!$G$19="Percentage cost method",('Option-specific inputs'!$G33*'Option-specific inputs'!$G$109*CV$26),
'Option-specific inputs'!$G$19="Total cost method",(('Option-specific inputs'!$G56/SUM('Option-specific inputs'!$G$52:$G$61))*'Option-specific inputs'!$G$109*CV$26)),0),0)</f>
        <v>0</v>
      </c>
      <c r="CW91" s="43" cm="1">
        <f t="array" ref="CW91">IFERROR(
IF(CW$14 - $G$14 + 1 = _xlfn.NUMBERVALUE(TRIM(_xlfn.TEXTAFTER($C91, " ", -1))),
_xlfn.IFS(
'Option-specific inputs'!$G$19="Percentage cost method",('Option-specific inputs'!$G33*'Option-specific inputs'!$G$109*CW$26),
'Option-specific inputs'!$G$19="Total cost method",(('Option-specific inputs'!$G56/SUM('Option-specific inputs'!$G$52:$G$61))*'Option-specific inputs'!$G$109*CW$26)),0),0)</f>
        <v>0</v>
      </c>
      <c r="CX91" s="43" cm="1">
        <f t="array" ref="CX91">IFERROR(
IF(CX$14 - $G$14 + 1 = _xlfn.NUMBERVALUE(TRIM(_xlfn.TEXTAFTER($C91, " ", -1))),
_xlfn.IFS(
'Option-specific inputs'!$G$19="Percentage cost method",('Option-specific inputs'!$G33*'Option-specific inputs'!$G$109*CX$26),
'Option-specific inputs'!$G$19="Total cost method",(('Option-specific inputs'!$G56/SUM('Option-specific inputs'!$G$52:$G$61))*'Option-specific inputs'!$G$109*CX$26)),0),0)</f>
        <v>0</v>
      </c>
      <c r="CY91" s="43" cm="1">
        <f t="array" ref="CY91">IFERROR(
IF(CY$14 - $G$14 + 1 = _xlfn.NUMBERVALUE(TRIM(_xlfn.TEXTAFTER($C91, " ", -1))),
_xlfn.IFS(
'Option-specific inputs'!$G$19="Percentage cost method",('Option-specific inputs'!$G33*'Option-specific inputs'!$G$109*CY$26),
'Option-specific inputs'!$G$19="Total cost method",(('Option-specific inputs'!$G56/SUM('Option-specific inputs'!$G$52:$G$61))*'Option-specific inputs'!$G$109*CY$26)),0),0)</f>
        <v>0</v>
      </c>
      <c r="CZ91" s="43" cm="1">
        <f t="array" ref="CZ91">IFERROR(
IF(CZ$14 - $G$14 + 1 = _xlfn.NUMBERVALUE(TRIM(_xlfn.TEXTAFTER($C91, " ", -1))),
_xlfn.IFS(
'Option-specific inputs'!$G$19="Percentage cost method",('Option-specific inputs'!$G33*'Option-specific inputs'!$G$109*CZ$26),
'Option-specific inputs'!$G$19="Total cost method",(('Option-specific inputs'!$G56/SUM('Option-specific inputs'!$G$52:$G$61))*'Option-specific inputs'!$G$109*CZ$26)),0),0)</f>
        <v>0</v>
      </c>
      <c r="DA91" s="43" cm="1">
        <f t="array" ref="DA91">IFERROR(
IF(DA$14 - $G$14 + 1 = _xlfn.NUMBERVALUE(TRIM(_xlfn.TEXTAFTER($C91, " ", -1))),
_xlfn.IFS(
'Option-specific inputs'!$G$19="Percentage cost method",('Option-specific inputs'!$G33*'Option-specific inputs'!$G$109*DA$26),
'Option-specific inputs'!$G$19="Total cost method",(('Option-specific inputs'!$G56/SUM('Option-specific inputs'!$G$52:$G$61))*'Option-specific inputs'!$G$109*DA$26)),0),0)</f>
        <v>0</v>
      </c>
      <c r="DB91" s="43" cm="1">
        <f t="array" ref="DB91">IFERROR(
IF(DB$14 - $G$14 + 1 = _xlfn.NUMBERVALUE(TRIM(_xlfn.TEXTAFTER($C91, " ", -1))),
_xlfn.IFS(
'Option-specific inputs'!$G$19="Percentage cost method",('Option-specific inputs'!$G33*'Option-specific inputs'!$G$109*DB$26),
'Option-specific inputs'!$G$19="Total cost method",(('Option-specific inputs'!$G56/SUM('Option-specific inputs'!$G$52:$G$61))*'Option-specific inputs'!$G$109*DB$26)),0),0)</f>
        <v>0</v>
      </c>
      <c r="DC91" s="25"/>
    </row>
    <row r="92" spans="1:107" s="61" customFormat="1" ht="22.5" customHeight="1">
      <c r="A92" s="25"/>
      <c r="B92" s="163"/>
      <c r="C92" s="170" t="s">
        <v>145</v>
      </c>
      <c r="D92" s="32"/>
      <c r="E92" s="37"/>
      <c r="F92" s="42"/>
      <c r="G92" s="43" cm="1">
        <f t="array" ref="G92">IFERROR(
IF(G$14 - $G$14 + 1 = _xlfn.NUMBERVALUE(TRIM(_xlfn.TEXTAFTER($C92, " ", -1))),
_xlfn.IFS(
'Option-specific inputs'!$G$19="Percentage cost method",('Option-specific inputs'!$G34*'Option-specific inputs'!$G$109*G$26),
'Option-specific inputs'!$G$19="Total cost method",(('Option-specific inputs'!$G57/SUM('Option-specific inputs'!$G$52:$G$61))*'Option-specific inputs'!$G$109*G$26)),0),0)</f>
        <v>0</v>
      </c>
      <c r="H92" s="43" cm="1">
        <f t="array" ref="H92">IFERROR(
IF(H$14 - $G$14 + 1 = _xlfn.NUMBERVALUE(TRIM(_xlfn.TEXTAFTER($C92, " ", -1))),
_xlfn.IFS(
'Option-specific inputs'!$G$19="Percentage cost method",('Option-specific inputs'!$G34*'Option-specific inputs'!$G$109*H$26),
'Option-specific inputs'!$G$19="Total cost method",(('Option-specific inputs'!$G57/SUM('Option-specific inputs'!$G$52:$G$61))*'Option-specific inputs'!$G$109*H$26)),0),0)</f>
        <v>0</v>
      </c>
      <c r="I92" s="43" cm="1">
        <f t="array" ref="I92">IFERROR(
IF(I$14 - $G$14 + 1 = _xlfn.NUMBERVALUE(TRIM(_xlfn.TEXTAFTER($C92, " ", -1))),
_xlfn.IFS(
'Option-specific inputs'!$G$19="Percentage cost method",('Option-specific inputs'!$G34*'Option-specific inputs'!$G$109*I$26),
'Option-specific inputs'!$G$19="Total cost method",(('Option-specific inputs'!$G57/SUM('Option-specific inputs'!$G$52:$G$61))*'Option-specific inputs'!$G$109*I$26)),0),0)</f>
        <v>0</v>
      </c>
      <c r="J92" s="43" cm="1">
        <f t="array" ref="J92">IFERROR(
IF(J$14 - $G$14 + 1 = _xlfn.NUMBERVALUE(TRIM(_xlfn.TEXTAFTER($C92, " ", -1))),
_xlfn.IFS(
'Option-specific inputs'!$G$19="Percentage cost method",('Option-specific inputs'!$G34*'Option-specific inputs'!$G$109*J$26),
'Option-specific inputs'!$G$19="Total cost method",(('Option-specific inputs'!$G57/SUM('Option-specific inputs'!$G$52:$G$61))*'Option-specific inputs'!$G$109*J$26)),0),0)</f>
        <v>0</v>
      </c>
      <c r="K92" s="43" cm="1">
        <f t="array" ref="K92">IFERROR(
IF(K$14 - $G$14 + 1 = _xlfn.NUMBERVALUE(TRIM(_xlfn.TEXTAFTER($C92, " ", -1))),
_xlfn.IFS(
'Option-specific inputs'!$G$19="Percentage cost method",('Option-specific inputs'!$G34*'Option-specific inputs'!$G$109*K$26),
'Option-specific inputs'!$G$19="Total cost method",(('Option-specific inputs'!$G57/SUM('Option-specific inputs'!$G$52:$G$61))*'Option-specific inputs'!$G$109*K$26)),0),0)</f>
        <v>0</v>
      </c>
      <c r="L92" s="43" cm="1">
        <f t="array" ref="L92">IFERROR(
IF(L$14 - $G$14 + 1 = _xlfn.NUMBERVALUE(TRIM(_xlfn.TEXTAFTER($C92, " ", -1))),
_xlfn.IFS(
'Option-specific inputs'!$G$19="Percentage cost method",('Option-specific inputs'!$G34*'Option-specific inputs'!$G$109*L$26),
'Option-specific inputs'!$G$19="Total cost method",(('Option-specific inputs'!$G57/SUM('Option-specific inputs'!$G$52:$G$61))*'Option-specific inputs'!$G$109*L$26)),0),0)</f>
        <v>0</v>
      </c>
      <c r="M92" s="43" cm="1">
        <f t="array" ref="M92">IFERROR(
IF(M$14 - $G$14 + 1 = _xlfn.NUMBERVALUE(TRIM(_xlfn.TEXTAFTER($C92, " ", -1))),
_xlfn.IFS(
'Option-specific inputs'!$G$19="Percentage cost method",('Option-specific inputs'!$G34*'Option-specific inputs'!$G$109*M$26),
'Option-specific inputs'!$G$19="Total cost method",(('Option-specific inputs'!$G57/SUM('Option-specific inputs'!$G$52:$G$61))*'Option-specific inputs'!$G$109*M$26)),0),0)</f>
        <v>0</v>
      </c>
      <c r="N92" s="43" cm="1">
        <f t="array" ref="N92">IFERROR(
IF(N$14 - $G$14 + 1 = _xlfn.NUMBERVALUE(TRIM(_xlfn.TEXTAFTER($C92, " ", -1))),
_xlfn.IFS(
'Option-specific inputs'!$G$19="Percentage cost method",('Option-specific inputs'!$G34*'Option-specific inputs'!$G$109*N$26),
'Option-specific inputs'!$G$19="Total cost method",(('Option-specific inputs'!$G57/SUM('Option-specific inputs'!$G$52:$G$61))*'Option-specific inputs'!$G$109*N$26)),0),0)</f>
        <v>0</v>
      </c>
      <c r="O92" s="43" cm="1">
        <f t="array" ref="O92">IFERROR(
IF(O$14 - $G$14 + 1 = _xlfn.NUMBERVALUE(TRIM(_xlfn.TEXTAFTER($C92, " ", -1))),
_xlfn.IFS(
'Option-specific inputs'!$G$19="Percentage cost method",('Option-specific inputs'!$G34*'Option-specific inputs'!$G$109*O$26),
'Option-specific inputs'!$G$19="Total cost method",(('Option-specific inputs'!$G57/SUM('Option-specific inputs'!$G$52:$G$61))*'Option-specific inputs'!$G$109*O$26)),0),0)</f>
        <v>0</v>
      </c>
      <c r="P92" s="43" cm="1">
        <f t="array" ref="P92">IFERROR(
IF(P$14 - $G$14 + 1 = _xlfn.NUMBERVALUE(TRIM(_xlfn.TEXTAFTER($C92, " ", -1))),
_xlfn.IFS(
'Option-specific inputs'!$G$19="Percentage cost method",('Option-specific inputs'!$G34*'Option-specific inputs'!$G$109*P$26),
'Option-specific inputs'!$G$19="Total cost method",(('Option-specific inputs'!$G57/SUM('Option-specific inputs'!$G$52:$G$61))*'Option-specific inputs'!$G$109*P$26)),0),0)</f>
        <v>0</v>
      </c>
      <c r="Q92" s="43" cm="1">
        <f t="array" ref="Q92">IFERROR(
IF(Q$14 - $G$14 + 1 = _xlfn.NUMBERVALUE(TRIM(_xlfn.TEXTAFTER($C92, " ", -1))),
_xlfn.IFS(
'Option-specific inputs'!$G$19="Percentage cost method",('Option-specific inputs'!$G34*'Option-specific inputs'!$G$109*Q$26),
'Option-specific inputs'!$G$19="Total cost method",(('Option-specific inputs'!$G57/SUM('Option-specific inputs'!$G$52:$G$61))*'Option-specific inputs'!$G$109*Q$26)),0),0)</f>
        <v>0</v>
      </c>
      <c r="R92" s="43" cm="1">
        <f t="array" ref="R92">IFERROR(
IF(R$14 - $G$14 + 1 = _xlfn.NUMBERVALUE(TRIM(_xlfn.TEXTAFTER($C92, " ", -1))),
_xlfn.IFS(
'Option-specific inputs'!$G$19="Percentage cost method",('Option-specific inputs'!$G34*'Option-specific inputs'!$G$109*R$26),
'Option-specific inputs'!$G$19="Total cost method",(('Option-specific inputs'!$G57/SUM('Option-specific inputs'!$G$52:$G$61))*'Option-specific inputs'!$G$109*R$26)),0),0)</f>
        <v>0</v>
      </c>
      <c r="S92" s="43" cm="1">
        <f t="array" ref="S92">IFERROR(
IF(S$14 - $G$14 + 1 = _xlfn.NUMBERVALUE(TRIM(_xlfn.TEXTAFTER($C92, " ", -1))),
_xlfn.IFS(
'Option-specific inputs'!$G$19="Percentage cost method",('Option-specific inputs'!$G34*'Option-specific inputs'!$G$109*S$26),
'Option-specific inputs'!$G$19="Total cost method",(('Option-specific inputs'!$G57/SUM('Option-specific inputs'!$G$52:$G$61))*'Option-specific inputs'!$G$109*S$26)),0),0)</f>
        <v>0</v>
      </c>
      <c r="T92" s="43" cm="1">
        <f t="array" ref="T92">IFERROR(
IF(T$14 - $G$14 + 1 = _xlfn.NUMBERVALUE(TRIM(_xlfn.TEXTAFTER($C92, " ", -1))),
_xlfn.IFS(
'Option-specific inputs'!$G$19="Percentage cost method",('Option-specific inputs'!$G34*'Option-specific inputs'!$G$109*T$26),
'Option-specific inputs'!$G$19="Total cost method",(('Option-specific inputs'!$G57/SUM('Option-specific inputs'!$G$52:$G$61))*'Option-specific inputs'!$G$109*T$26)),0),0)</f>
        <v>0</v>
      </c>
      <c r="U92" s="43" cm="1">
        <f t="array" ref="U92">IFERROR(
IF(U$14 - $G$14 + 1 = _xlfn.NUMBERVALUE(TRIM(_xlfn.TEXTAFTER($C92, " ", -1))),
_xlfn.IFS(
'Option-specific inputs'!$G$19="Percentage cost method",('Option-specific inputs'!$G34*'Option-specific inputs'!$G$109*U$26),
'Option-specific inputs'!$G$19="Total cost method",(('Option-specific inputs'!$G57/SUM('Option-specific inputs'!$G$52:$G$61))*'Option-specific inputs'!$G$109*U$26)),0),0)</f>
        <v>0</v>
      </c>
      <c r="V92" s="43" cm="1">
        <f t="array" ref="V92">IFERROR(
IF(V$14 - $G$14 + 1 = _xlfn.NUMBERVALUE(TRIM(_xlfn.TEXTAFTER($C92, " ", -1))),
_xlfn.IFS(
'Option-specific inputs'!$G$19="Percentage cost method",('Option-specific inputs'!$G34*'Option-specific inputs'!$G$109*V$26),
'Option-specific inputs'!$G$19="Total cost method",(('Option-specific inputs'!$G57/SUM('Option-specific inputs'!$G$52:$G$61))*'Option-specific inputs'!$G$109*V$26)),0),0)</f>
        <v>0</v>
      </c>
      <c r="W92" s="43" cm="1">
        <f t="array" ref="W92">IFERROR(
IF(W$14 - $G$14 + 1 = _xlfn.NUMBERVALUE(TRIM(_xlfn.TEXTAFTER($C92, " ", -1))),
_xlfn.IFS(
'Option-specific inputs'!$G$19="Percentage cost method",('Option-specific inputs'!$G34*'Option-specific inputs'!$G$109*W$26),
'Option-specific inputs'!$G$19="Total cost method",(('Option-specific inputs'!$G57/SUM('Option-specific inputs'!$G$52:$G$61))*'Option-specific inputs'!$G$109*W$26)),0),0)</f>
        <v>0</v>
      </c>
      <c r="X92" s="43" cm="1">
        <f t="array" ref="X92">IFERROR(
IF(X$14 - $G$14 + 1 = _xlfn.NUMBERVALUE(TRIM(_xlfn.TEXTAFTER($C92, " ", -1))),
_xlfn.IFS(
'Option-specific inputs'!$G$19="Percentage cost method",('Option-specific inputs'!$G34*'Option-specific inputs'!$G$109*X$26),
'Option-specific inputs'!$G$19="Total cost method",(('Option-specific inputs'!$G57/SUM('Option-specific inputs'!$G$52:$G$61))*'Option-specific inputs'!$G$109*X$26)),0),0)</f>
        <v>0</v>
      </c>
      <c r="Y92" s="43" cm="1">
        <f t="array" ref="Y92">IFERROR(
IF(Y$14 - $G$14 + 1 = _xlfn.NUMBERVALUE(TRIM(_xlfn.TEXTAFTER($C92, " ", -1))),
_xlfn.IFS(
'Option-specific inputs'!$G$19="Percentage cost method",('Option-specific inputs'!$G34*'Option-specific inputs'!$G$109*Y$26),
'Option-specific inputs'!$G$19="Total cost method",(('Option-specific inputs'!$G57/SUM('Option-specific inputs'!$G$52:$G$61))*'Option-specific inputs'!$G$109*Y$26)),0),0)</f>
        <v>0</v>
      </c>
      <c r="Z92" s="43" cm="1">
        <f t="array" ref="Z92">IFERROR(
IF(Z$14 - $G$14 + 1 = _xlfn.NUMBERVALUE(TRIM(_xlfn.TEXTAFTER($C92, " ", -1))),
_xlfn.IFS(
'Option-specific inputs'!$G$19="Percentage cost method",('Option-specific inputs'!$G34*'Option-specific inputs'!$G$109*Z$26),
'Option-specific inputs'!$G$19="Total cost method",(('Option-specific inputs'!$G57/SUM('Option-specific inputs'!$G$52:$G$61))*'Option-specific inputs'!$G$109*Z$26)),0),0)</f>
        <v>0</v>
      </c>
      <c r="AA92" s="43" cm="1">
        <f t="array" ref="AA92">IFERROR(
IF(AA$14 - $G$14 + 1 = _xlfn.NUMBERVALUE(TRIM(_xlfn.TEXTAFTER($C92, " ", -1))),
_xlfn.IFS(
'Option-specific inputs'!$G$19="Percentage cost method",('Option-specific inputs'!$G34*'Option-specific inputs'!$G$109*AA$26),
'Option-specific inputs'!$G$19="Total cost method",(('Option-specific inputs'!$G57/SUM('Option-specific inputs'!$G$52:$G$61))*'Option-specific inputs'!$G$109*AA$26)),0),0)</f>
        <v>0</v>
      </c>
      <c r="AB92" s="43" cm="1">
        <f t="array" ref="AB92">IFERROR(
IF(AB$14 - $G$14 + 1 = _xlfn.NUMBERVALUE(TRIM(_xlfn.TEXTAFTER($C92, " ", -1))),
_xlfn.IFS(
'Option-specific inputs'!$G$19="Percentage cost method",('Option-specific inputs'!$G34*'Option-specific inputs'!$G$109*AB$26),
'Option-specific inputs'!$G$19="Total cost method",(('Option-specific inputs'!$G57/SUM('Option-specific inputs'!$G$52:$G$61))*'Option-specific inputs'!$G$109*AB$26)),0),0)</f>
        <v>0</v>
      </c>
      <c r="AC92" s="43" cm="1">
        <f t="array" ref="AC92">IFERROR(
IF(AC$14 - $G$14 + 1 = _xlfn.NUMBERVALUE(TRIM(_xlfn.TEXTAFTER($C92, " ", -1))),
_xlfn.IFS(
'Option-specific inputs'!$G$19="Percentage cost method",('Option-specific inputs'!$G34*'Option-specific inputs'!$G$109*AC$26),
'Option-specific inputs'!$G$19="Total cost method",(('Option-specific inputs'!$G57/SUM('Option-specific inputs'!$G$52:$G$61))*'Option-specific inputs'!$G$109*AC$26)),0),0)</f>
        <v>0</v>
      </c>
      <c r="AD92" s="43" cm="1">
        <f t="array" ref="AD92">IFERROR(
IF(AD$14 - $G$14 + 1 = _xlfn.NUMBERVALUE(TRIM(_xlfn.TEXTAFTER($C92, " ", -1))),
_xlfn.IFS(
'Option-specific inputs'!$G$19="Percentage cost method",('Option-specific inputs'!$G34*'Option-specific inputs'!$G$109*AD$26),
'Option-specific inputs'!$G$19="Total cost method",(('Option-specific inputs'!$G57/SUM('Option-specific inputs'!$G$52:$G$61))*'Option-specific inputs'!$G$109*AD$26)),0),0)</f>
        <v>0</v>
      </c>
      <c r="AE92" s="43" cm="1">
        <f t="array" ref="AE92">IFERROR(
IF(AE$14 - $G$14 + 1 = _xlfn.NUMBERVALUE(TRIM(_xlfn.TEXTAFTER($C92, " ", -1))),
_xlfn.IFS(
'Option-specific inputs'!$G$19="Percentage cost method",('Option-specific inputs'!$G34*'Option-specific inputs'!$G$109*AE$26),
'Option-specific inputs'!$G$19="Total cost method",(('Option-specific inputs'!$G57/SUM('Option-specific inputs'!$G$52:$G$61))*'Option-specific inputs'!$G$109*AE$26)),0),0)</f>
        <v>0</v>
      </c>
      <c r="AF92" s="43" cm="1">
        <f t="array" ref="AF92">IFERROR(
IF(AF$14 - $G$14 + 1 = _xlfn.NUMBERVALUE(TRIM(_xlfn.TEXTAFTER($C92, " ", -1))),
_xlfn.IFS(
'Option-specific inputs'!$G$19="Percentage cost method",('Option-specific inputs'!$G34*'Option-specific inputs'!$G$109*AF$26),
'Option-specific inputs'!$G$19="Total cost method",(('Option-specific inputs'!$G57/SUM('Option-specific inputs'!$G$52:$G$61))*'Option-specific inputs'!$G$109*AF$26)),0),0)</f>
        <v>0</v>
      </c>
      <c r="AG92" s="43" cm="1">
        <f t="array" ref="AG92">IFERROR(
IF(AG$14 - $G$14 + 1 = _xlfn.NUMBERVALUE(TRIM(_xlfn.TEXTAFTER($C92, " ", -1))),
_xlfn.IFS(
'Option-specific inputs'!$G$19="Percentage cost method",('Option-specific inputs'!$G34*'Option-specific inputs'!$G$109*AG$26),
'Option-specific inputs'!$G$19="Total cost method",(('Option-specific inputs'!$G57/SUM('Option-specific inputs'!$G$52:$G$61))*'Option-specific inputs'!$G$109*AG$26)),0),0)</f>
        <v>0</v>
      </c>
      <c r="AH92" s="43" cm="1">
        <f t="array" ref="AH92">IFERROR(
IF(AH$14 - $G$14 + 1 = _xlfn.NUMBERVALUE(TRIM(_xlfn.TEXTAFTER($C92, " ", -1))),
_xlfn.IFS(
'Option-specific inputs'!$G$19="Percentage cost method",('Option-specific inputs'!$G34*'Option-specific inputs'!$G$109*AH$26),
'Option-specific inputs'!$G$19="Total cost method",(('Option-specific inputs'!$G57/SUM('Option-specific inputs'!$G$52:$G$61))*'Option-specific inputs'!$G$109*AH$26)),0),0)</f>
        <v>0</v>
      </c>
      <c r="AI92" s="43" cm="1">
        <f t="array" ref="AI92">IFERROR(
IF(AI$14 - $G$14 + 1 = _xlfn.NUMBERVALUE(TRIM(_xlfn.TEXTAFTER($C92, " ", -1))),
_xlfn.IFS(
'Option-specific inputs'!$G$19="Percentage cost method",('Option-specific inputs'!$G34*'Option-specific inputs'!$G$109*AI$26),
'Option-specific inputs'!$G$19="Total cost method",(('Option-specific inputs'!$G57/SUM('Option-specific inputs'!$G$52:$G$61))*'Option-specific inputs'!$G$109*AI$26)),0),0)</f>
        <v>0</v>
      </c>
      <c r="AJ92" s="43" cm="1">
        <f t="array" ref="AJ92">IFERROR(
IF(AJ$14 - $G$14 + 1 = _xlfn.NUMBERVALUE(TRIM(_xlfn.TEXTAFTER($C92, " ", -1))),
_xlfn.IFS(
'Option-specific inputs'!$G$19="Percentage cost method",('Option-specific inputs'!$G34*'Option-specific inputs'!$G$109*AJ$26),
'Option-specific inputs'!$G$19="Total cost method",(('Option-specific inputs'!$G57/SUM('Option-specific inputs'!$G$52:$G$61))*'Option-specific inputs'!$G$109*AJ$26)),0),0)</f>
        <v>0</v>
      </c>
      <c r="AK92" s="43" cm="1">
        <f t="array" ref="AK92">IFERROR(
IF(AK$14 - $G$14 + 1 = _xlfn.NUMBERVALUE(TRIM(_xlfn.TEXTAFTER($C92, " ", -1))),
_xlfn.IFS(
'Option-specific inputs'!$G$19="Percentage cost method",('Option-specific inputs'!$G34*'Option-specific inputs'!$G$109*AK$26),
'Option-specific inputs'!$G$19="Total cost method",(('Option-specific inputs'!$G57/SUM('Option-specific inputs'!$G$52:$G$61))*'Option-specific inputs'!$G$109*AK$26)),0),0)</f>
        <v>0</v>
      </c>
      <c r="AL92" s="43" cm="1">
        <f t="array" ref="AL92">IFERROR(
IF(AL$14 - $G$14 + 1 = _xlfn.NUMBERVALUE(TRIM(_xlfn.TEXTAFTER($C92, " ", -1))),
_xlfn.IFS(
'Option-specific inputs'!$G$19="Percentage cost method",('Option-specific inputs'!$G34*'Option-specific inputs'!$G$109*AL$26),
'Option-specific inputs'!$G$19="Total cost method",(('Option-specific inputs'!$G57/SUM('Option-specific inputs'!$G$52:$G$61))*'Option-specific inputs'!$G$109*AL$26)),0),0)</f>
        <v>0</v>
      </c>
      <c r="AM92" s="43" cm="1">
        <f t="array" ref="AM92">IFERROR(
IF(AM$14 - $G$14 + 1 = _xlfn.NUMBERVALUE(TRIM(_xlfn.TEXTAFTER($C92, " ", -1))),
_xlfn.IFS(
'Option-specific inputs'!$G$19="Percentage cost method",('Option-specific inputs'!$G34*'Option-specific inputs'!$G$109*AM$26),
'Option-specific inputs'!$G$19="Total cost method",(('Option-specific inputs'!$G57/SUM('Option-specific inputs'!$G$52:$G$61))*'Option-specific inputs'!$G$109*AM$26)),0),0)</f>
        <v>0</v>
      </c>
      <c r="AN92" s="43" cm="1">
        <f t="array" ref="AN92">IFERROR(
IF(AN$14 - $G$14 + 1 = _xlfn.NUMBERVALUE(TRIM(_xlfn.TEXTAFTER($C92, " ", -1))),
_xlfn.IFS(
'Option-specific inputs'!$G$19="Percentage cost method",('Option-specific inputs'!$G34*'Option-specific inputs'!$G$109*AN$26),
'Option-specific inputs'!$G$19="Total cost method",(('Option-specific inputs'!$G57/SUM('Option-specific inputs'!$G$52:$G$61))*'Option-specific inputs'!$G$109*AN$26)),0),0)</f>
        <v>0</v>
      </c>
      <c r="AO92" s="43" cm="1">
        <f t="array" ref="AO92">IFERROR(
IF(AO$14 - $G$14 + 1 = _xlfn.NUMBERVALUE(TRIM(_xlfn.TEXTAFTER($C92, " ", -1))),
_xlfn.IFS(
'Option-specific inputs'!$G$19="Percentage cost method",('Option-specific inputs'!$G34*'Option-specific inputs'!$G$109*AO$26),
'Option-specific inputs'!$G$19="Total cost method",(('Option-specific inputs'!$G57/SUM('Option-specific inputs'!$G$52:$G$61))*'Option-specific inputs'!$G$109*AO$26)),0),0)</f>
        <v>0</v>
      </c>
      <c r="AP92" s="43" cm="1">
        <f t="array" ref="AP92">IFERROR(
IF(AP$14 - $G$14 + 1 = _xlfn.NUMBERVALUE(TRIM(_xlfn.TEXTAFTER($C92, " ", -1))),
_xlfn.IFS(
'Option-specific inputs'!$G$19="Percentage cost method",('Option-specific inputs'!$G34*'Option-specific inputs'!$G$109*AP$26),
'Option-specific inputs'!$G$19="Total cost method",(('Option-specific inputs'!$G57/SUM('Option-specific inputs'!$G$52:$G$61))*'Option-specific inputs'!$G$109*AP$26)),0),0)</f>
        <v>0</v>
      </c>
      <c r="AQ92" s="43" cm="1">
        <f t="array" ref="AQ92">IFERROR(
IF(AQ$14 - $G$14 + 1 = _xlfn.NUMBERVALUE(TRIM(_xlfn.TEXTAFTER($C92, " ", -1))),
_xlfn.IFS(
'Option-specific inputs'!$G$19="Percentage cost method",('Option-specific inputs'!$G34*'Option-specific inputs'!$G$109*AQ$26),
'Option-specific inputs'!$G$19="Total cost method",(('Option-specific inputs'!$G57/SUM('Option-specific inputs'!$G$52:$G$61))*'Option-specific inputs'!$G$109*AQ$26)),0),0)</f>
        <v>0</v>
      </c>
      <c r="AR92" s="43" cm="1">
        <f t="array" ref="AR92">IFERROR(
IF(AR$14 - $G$14 + 1 = _xlfn.NUMBERVALUE(TRIM(_xlfn.TEXTAFTER($C92, " ", -1))),
_xlfn.IFS(
'Option-specific inputs'!$G$19="Percentage cost method",('Option-specific inputs'!$G34*'Option-specific inputs'!$G$109*AR$26),
'Option-specific inputs'!$G$19="Total cost method",(('Option-specific inputs'!$G57/SUM('Option-specific inputs'!$G$52:$G$61))*'Option-specific inputs'!$G$109*AR$26)),0),0)</f>
        <v>0</v>
      </c>
      <c r="AS92" s="43" cm="1">
        <f t="array" ref="AS92">IFERROR(
IF(AS$14 - $G$14 + 1 = _xlfn.NUMBERVALUE(TRIM(_xlfn.TEXTAFTER($C92, " ", -1))),
_xlfn.IFS(
'Option-specific inputs'!$G$19="Percentage cost method",('Option-specific inputs'!$G34*'Option-specific inputs'!$G$109*AS$26),
'Option-specific inputs'!$G$19="Total cost method",(('Option-specific inputs'!$G57/SUM('Option-specific inputs'!$G$52:$G$61))*'Option-specific inputs'!$G$109*AS$26)),0),0)</f>
        <v>0</v>
      </c>
      <c r="AT92" s="43" cm="1">
        <f t="array" ref="AT92">IFERROR(
IF(AT$14 - $G$14 + 1 = _xlfn.NUMBERVALUE(TRIM(_xlfn.TEXTAFTER($C92, " ", -1))),
_xlfn.IFS(
'Option-specific inputs'!$G$19="Percentage cost method",('Option-specific inputs'!$G34*'Option-specific inputs'!$G$109*AT$26),
'Option-specific inputs'!$G$19="Total cost method",(('Option-specific inputs'!$G57/SUM('Option-specific inputs'!$G$52:$G$61))*'Option-specific inputs'!$G$109*AT$26)),0),0)</f>
        <v>0</v>
      </c>
      <c r="AU92" s="43" cm="1">
        <f t="array" ref="AU92">IFERROR(
IF(AU$14 - $G$14 + 1 = _xlfn.NUMBERVALUE(TRIM(_xlfn.TEXTAFTER($C92, " ", -1))),
_xlfn.IFS(
'Option-specific inputs'!$G$19="Percentage cost method",('Option-specific inputs'!$G34*'Option-specific inputs'!$G$109*AU$26),
'Option-specific inputs'!$G$19="Total cost method",(('Option-specific inputs'!$G57/SUM('Option-specific inputs'!$G$52:$G$61))*'Option-specific inputs'!$G$109*AU$26)),0),0)</f>
        <v>0</v>
      </c>
      <c r="AV92" s="43" cm="1">
        <f t="array" ref="AV92">IFERROR(
IF(AV$14 - $G$14 + 1 = _xlfn.NUMBERVALUE(TRIM(_xlfn.TEXTAFTER($C92, " ", -1))),
_xlfn.IFS(
'Option-specific inputs'!$G$19="Percentage cost method",('Option-specific inputs'!$G34*'Option-specific inputs'!$G$109*AV$26),
'Option-specific inputs'!$G$19="Total cost method",(('Option-specific inputs'!$G57/SUM('Option-specific inputs'!$G$52:$G$61))*'Option-specific inputs'!$G$109*AV$26)),0),0)</f>
        <v>0</v>
      </c>
      <c r="AW92" s="43" cm="1">
        <f t="array" ref="AW92">IFERROR(
IF(AW$14 - $G$14 + 1 = _xlfn.NUMBERVALUE(TRIM(_xlfn.TEXTAFTER($C92, " ", -1))),
_xlfn.IFS(
'Option-specific inputs'!$G$19="Percentage cost method",('Option-specific inputs'!$G34*'Option-specific inputs'!$G$109*AW$26),
'Option-specific inputs'!$G$19="Total cost method",(('Option-specific inputs'!$G57/SUM('Option-specific inputs'!$G$52:$G$61))*'Option-specific inputs'!$G$109*AW$26)),0),0)</f>
        <v>0</v>
      </c>
      <c r="AX92" s="43" cm="1">
        <f t="array" ref="AX92">IFERROR(
IF(AX$14 - $G$14 + 1 = _xlfn.NUMBERVALUE(TRIM(_xlfn.TEXTAFTER($C92, " ", -1))),
_xlfn.IFS(
'Option-specific inputs'!$G$19="Percentage cost method",('Option-specific inputs'!$G34*'Option-specific inputs'!$G$109*AX$26),
'Option-specific inputs'!$G$19="Total cost method",(('Option-specific inputs'!$G57/SUM('Option-specific inputs'!$G$52:$G$61))*'Option-specific inputs'!$G$109*AX$26)),0),0)</f>
        <v>0</v>
      </c>
      <c r="AY92" s="43" cm="1">
        <f t="array" ref="AY92">IFERROR(
IF(AY$14 - $G$14 + 1 = _xlfn.NUMBERVALUE(TRIM(_xlfn.TEXTAFTER($C92, " ", -1))),
_xlfn.IFS(
'Option-specific inputs'!$G$19="Percentage cost method",('Option-specific inputs'!$G34*'Option-specific inputs'!$G$109*AY$26),
'Option-specific inputs'!$G$19="Total cost method",(('Option-specific inputs'!$G57/SUM('Option-specific inputs'!$G$52:$G$61))*'Option-specific inputs'!$G$109*AY$26)),0),0)</f>
        <v>0</v>
      </c>
      <c r="AZ92" s="43" cm="1">
        <f t="array" ref="AZ92">IFERROR(
IF(AZ$14 - $G$14 + 1 = _xlfn.NUMBERVALUE(TRIM(_xlfn.TEXTAFTER($C92, " ", -1))),
_xlfn.IFS(
'Option-specific inputs'!$G$19="Percentage cost method",('Option-specific inputs'!$G34*'Option-specific inputs'!$G$109*AZ$26),
'Option-specific inputs'!$G$19="Total cost method",(('Option-specific inputs'!$G57/SUM('Option-specific inputs'!$G$52:$G$61))*'Option-specific inputs'!$G$109*AZ$26)),0),0)</f>
        <v>0</v>
      </c>
      <c r="BA92" s="43" cm="1">
        <f t="array" ref="BA92">IFERROR(
IF(BA$14 - $G$14 + 1 = _xlfn.NUMBERVALUE(TRIM(_xlfn.TEXTAFTER($C92, " ", -1))),
_xlfn.IFS(
'Option-specific inputs'!$G$19="Percentage cost method",('Option-specific inputs'!$G34*'Option-specific inputs'!$G$109*BA$26),
'Option-specific inputs'!$G$19="Total cost method",(('Option-specific inputs'!$G57/SUM('Option-specific inputs'!$G$52:$G$61))*'Option-specific inputs'!$G$109*BA$26)),0),0)</f>
        <v>0</v>
      </c>
      <c r="BB92" s="43" cm="1">
        <f t="array" ref="BB92">IFERROR(
IF(BB$14 - $G$14 + 1 = _xlfn.NUMBERVALUE(TRIM(_xlfn.TEXTAFTER($C92, " ", -1))),
_xlfn.IFS(
'Option-specific inputs'!$G$19="Percentage cost method",('Option-specific inputs'!$G34*'Option-specific inputs'!$G$109*BB$26),
'Option-specific inputs'!$G$19="Total cost method",(('Option-specific inputs'!$G57/SUM('Option-specific inputs'!$G$52:$G$61))*'Option-specific inputs'!$G$109*BB$26)),0),0)</f>
        <v>0</v>
      </c>
      <c r="BC92" s="43" cm="1">
        <f t="array" ref="BC92">IFERROR(
IF(BC$14 - $G$14 + 1 = _xlfn.NUMBERVALUE(TRIM(_xlfn.TEXTAFTER($C92, " ", -1))),
_xlfn.IFS(
'Option-specific inputs'!$G$19="Percentage cost method",('Option-specific inputs'!$G34*'Option-specific inputs'!$G$109*BC$26),
'Option-specific inputs'!$G$19="Total cost method",(('Option-specific inputs'!$G57/SUM('Option-specific inputs'!$G$52:$G$61))*'Option-specific inputs'!$G$109*BC$26)),0),0)</f>
        <v>0</v>
      </c>
      <c r="BD92" s="43" cm="1">
        <f t="array" ref="BD92">IFERROR(
IF(BD$14 - $G$14 + 1 = _xlfn.NUMBERVALUE(TRIM(_xlfn.TEXTAFTER($C92, " ", -1))),
_xlfn.IFS(
'Option-specific inputs'!$G$19="Percentage cost method",('Option-specific inputs'!$G34*'Option-specific inputs'!$G$109*BD$26),
'Option-specific inputs'!$G$19="Total cost method",(('Option-specific inputs'!$G57/SUM('Option-specific inputs'!$G$52:$G$61))*'Option-specific inputs'!$G$109*BD$26)),0),0)</f>
        <v>0</v>
      </c>
      <c r="BE92" s="43" cm="1">
        <f t="array" ref="BE92">IFERROR(
IF(BE$14 - $G$14 + 1 = _xlfn.NUMBERVALUE(TRIM(_xlfn.TEXTAFTER($C92, " ", -1))),
_xlfn.IFS(
'Option-specific inputs'!$G$19="Percentage cost method",('Option-specific inputs'!$G34*'Option-specific inputs'!$G$109*BE$26),
'Option-specific inputs'!$G$19="Total cost method",(('Option-specific inputs'!$G57/SUM('Option-specific inputs'!$G$52:$G$61))*'Option-specific inputs'!$G$109*BE$26)),0),0)</f>
        <v>0</v>
      </c>
      <c r="BF92" s="43" cm="1">
        <f t="array" ref="BF92">IFERROR(
IF(BF$14 - $G$14 + 1 = _xlfn.NUMBERVALUE(TRIM(_xlfn.TEXTAFTER($C92, " ", -1))),
_xlfn.IFS(
'Option-specific inputs'!$G$19="Percentage cost method",('Option-specific inputs'!$G34*'Option-specific inputs'!$G$109*BF$26),
'Option-specific inputs'!$G$19="Total cost method",(('Option-specific inputs'!$G57/SUM('Option-specific inputs'!$G$52:$G$61))*'Option-specific inputs'!$G$109*BF$26)),0),0)</f>
        <v>0</v>
      </c>
      <c r="BG92" s="43" cm="1">
        <f t="array" ref="BG92">IFERROR(
IF(BG$14 - $G$14 + 1 = _xlfn.NUMBERVALUE(TRIM(_xlfn.TEXTAFTER($C92, " ", -1))),
_xlfn.IFS(
'Option-specific inputs'!$G$19="Percentage cost method",('Option-specific inputs'!$G34*'Option-specific inputs'!$G$109*BG$26),
'Option-specific inputs'!$G$19="Total cost method",(('Option-specific inputs'!$G57/SUM('Option-specific inputs'!$G$52:$G$61))*'Option-specific inputs'!$G$109*BG$26)),0),0)</f>
        <v>0</v>
      </c>
      <c r="BH92" s="43" cm="1">
        <f t="array" ref="BH92">IFERROR(
IF(BH$14 - $G$14 + 1 = _xlfn.NUMBERVALUE(TRIM(_xlfn.TEXTAFTER($C92, " ", -1))),
_xlfn.IFS(
'Option-specific inputs'!$G$19="Percentage cost method",('Option-specific inputs'!$G34*'Option-specific inputs'!$G$109*BH$26),
'Option-specific inputs'!$G$19="Total cost method",(('Option-specific inputs'!$G57/SUM('Option-specific inputs'!$G$52:$G$61))*'Option-specific inputs'!$G$109*BH$26)),0),0)</f>
        <v>0</v>
      </c>
      <c r="BI92" s="43" cm="1">
        <f t="array" ref="BI92">IFERROR(
IF(BI$14 - $G$14 + 1 = _xlfn.NUMBERVALUE(TRIM(_xlfn.TEXTAFTER($C92, " ", -1))),
_xlfn.IFS(
'Option-specific inputs'!$G$19="Percentage cost method",('Option-specific inputs'!$G34*'Option-specific inputs'!$G$109*BI$26),
'Option-specific inputs'!$G$19="Total cost method",(('Option-specific inputs'!$G57/SUM('Option-specific inputs'!$G$52:$G$61))*'Option-specific inputs'!$G$109*BI$26)),0),0)</f>
        <v>0</v>
      </c>
      <c r="BJ92" s="43" cm="1">
        <f t="array" ref="BJ92">IFERROR(
IF(BJ$14 - $G$14 + 1 = _xlfn.NUMBERVALUE(TRIM(_xlfn.TEXTAFTER($C92, " ", -1))),
_xlfn.IFS(
'Option-specific inputs'!$G$19="Percentage cost method",('Option-specific inputs'!$G34*'Option-specific inputs'!$G$109*BJ$26),
'Option-specific inputs'!$G$19="Total cost method",(('Option-specific inputs'!$G57/SUM('Option-specific inputs'!$G$52:$G$61))*'Option-specific inputs'!$G$109*BJ$26)),0),0)</f>
        <v>0</v>
      </c>
      <c r="BK92" s="43" cm="1">
        <f t="array" ref="BK92">IFERROR(
IF(BK$14 - $G$14 + 1 = _xlfn.NUMBERVALUE(TRIM(_xlfn.TEXTAFTER($C92, " ", -1))),
_xlfn.IFS(
'Option-specific inputs'!$G$19="Percentage cost method",('Option-specific inputs'!$G34*'Option-specific inputs'!$G$109*BK$26),
'Option-specific inputs'!$G$19="Total cost method",(('Option-specific inputs'!$G57/SUM('Option-specific inputs'!$G$52:$G$61))*'Option-specific inputs'!$G$109*BK$26)),0),0)</f>
        <v>0</v>
      </c>
      <c r="BL92" s="43" cm="1">
        <f t="array" ref="BL92">IFERROR(
IF(BL$14 - $G$14 + 1 = _xlfn.NUMBERVALUE(TRIM(_xlfn.TEXTAFTER($C92, " ", -1))),
_xlfn.IFS(
'Option-specific inputs'!$G$19="Percentage cost method",('Option-specific inputs'!$G34*'Option-specific inputs'!$G$109*BL$26),
'Option-specific inputs'!$G$19="Total cost method",(('Option-specific inputs'!$G57/SUM('Option-specific inputs'!$G$52:$G$61))*'Option-specific inputs'!$G$109*BL$26)),0),0)</f>
        <v>0</v>
      </c>
      <c r="BM92" s="43" cm="1">
        <f t="array" ref="BM92">IFERROR(
IF(BM$14 - $G$14 + 1 = _xlfn.NUMBERVALUE(TRIM(_xlfn.TEXTAFTER($C92, " ", -1))),
_xlfn.IFS(
'Option-specific inputs'!$G$19="Percentage cost method",('Option-specific inputs'!$G34*'Option-specific inputs'!$G$109*BM$26),
'Option-specific inputs'!$G$19="Total cost method",(('Option-specific inputs'!$G57/SUM('Option-specific inputs'!$G$52:$G$61))*'Option-specific inputs'!$G$109*BM$26)),0),0)</f>
        <v>0</v>
      </c>
      <c r="BN92" s="43" cm="1">
        <f t="array" ref="BN92">IFERROR(
IF(BN$14 - $G$14 + 1 = _xlfn.NUMBERVALUE(TRIM(_xlfn.TEXTAFTER($C92, " ", -1))),
_xlfn.IFS(
'Option-specific inputs'!$G$19="Percentage cost method",('Option-specific inputs'!$G34*'Option-specific inputs'!$G$109*BN$26),
'Option-specific inputs'!$G$19="Total cost method",(('Option-specific inputs'!$G57/SUM('Option-specific inputs'!$G$52:$G$61))*'Option-specific inputs'!$G$109*BN$26)),0),0)</f>
        <v>0</v>
      </c>
      <c r="BO92" s="43" cm="1">
        <f t="array" ref="BO92">IFERROR(
IF(BO$14 - $G$14 + 1 = _xlfn.NUMBERVALUE(TRIM(_xlfn.TEXTAFTER($C92, " ", -1))),
_xlfn.IFS(
'Option-specific inputs'!$G$19="Percentage cost method",('Option-specific inputs'!$G34*'Option-specific inputs'!$G$109*BO$26),
'Option-specific inputs'!$G$19="Total cost method",(('Option-specific inputs'!$G57/SUM('Option-specific inputs'!$G$52:$G$61))*'Option-specific inputs'!$G$109*BO$26)),0),0)</f>
        <v>0</v>
      </c>
      <c r="BP92" s="43" cm="1">
        <f t="array" ref="BP92">IFERROR(
IF(BP$14 - $G$14 + 1 = _xlfn.NUMBERVALUE(TRIM(_xlfn.TEXTAFTER($C92, " ", -1))),
_xlfn.IFS(
'Option-specific inputs'!$G$19="Percentage cost method",('Option-specific inputs'!$G34*'Option-specific inputs'!$G$109*BP$26),
'Option-specific inputs'!$G$19="Total cost method",(('Option-specific inputs'!$G57/SUM('Option-specific inputs'!$G$52:$G$61))*'Option-specific inputs'!$G$109*BP$26)),0),0)</f>
        <v>0</v>
      </c>
      <c r="BQ92" s="43" cm="1">
        <f t="array" ref="BQ92">IFERROR(
IF(BQ$14 - $G$14 + 1 = _xlfn.NUMBERVALUE(TRIM(_xlfn.TEXTAFTER($C92, " ", -1))),
_xlfn.IFS(
'Option-specific inputs'!$G$19="Percentage cost method",('Option-specific inputs'!$G34*'Option-specific inputs'!$G$109*BQ$26),
'Option-specific inputs'!$G$19="Total cost method",(('Option-specific inputs'!$G57/SUM('Option-specific inputs'!$G$52:$G$61))*'Option-specific inputs'!$G$109*BQ$26)),0),0)</f>
        <v>0</v>
      </c>
      <c r="BR92" s="43" cm="1">
        <f t="array" ref="BR92">IFERROR(
IF(BR$14 - $G$14 + 1 = _xlfn.NUMBERVALUE(TRIM(_xlfn.TEXTAFTER($C92, " ", -1))),
_xlfn.IFS(
'Option-specific inputs'!$G$19="Percentage cost method",('Option-specific inputs'!$G34*'Option-specific inputs'!$G$109*BR$26),
'Option-specific inputs'!$G$19="Total cost method",(('Option-specific inputs'!$G57/SUM('Option-specific inputs'!$G$52:$G$61))*'Option-specific inputs'!$G$109*BR$26)),0),0)</f>
        <v>0</v>
      </c>
      <c r="BS92" s="43" cm="1">
        <f t="array" ref="BS92">IFERROR(
IF(BS$14 - $G$14 + 1 = _xlfn.NUMBERVALUE(TRIM(_xlfn.TEXTAFTER($C92, " ", -1))),
_xlfn.IFS(
'Option-specific inputs'!$G$19="Percentage cost method",('Option-specific inputs'!$G34*'Option-specific inputs'!$G$109*BS$26),
'Option-specific inputs'!$G$19="Total cost method",(('Option-specific inputs'!$G57/SUM('Option-specific inputs'!$G$52:$G$61))*'Option-specific inputs'!$G$109*BS$26)),0),0)</f>
        <v>0</v>
      </c>
      <c r="BT92" s="43" cm="1">
        <f t="array" ref="BT92">IFERROR(
IF(BT$14 - $G$14 + 1 = _xlfn.NUMBERVALUE(TRIM(_xlfn.TEXTAFTER($C92, " ", -1))),
_xlfn.IFS(
'Option-specific inputs'!$G$19="Percentage cost method",('Option-specific inputs'!$G34*'Option-specific inputs'!$G$109*BT$26),
'Option-specific inputs'!$G$19="Total cost method",(('Option-specific inputs'!$G57/SUM('Option-specific inputs'!$G$52:$G$61))*'Option-specific inputs'!$G$109*BT$26)),0),0)</f>
        <v>0</v>
      </c>
      <c r="BU92" s="43" cm="1">
        <f t="array" ref="BU92">IFERROR(
IF(BU$14 - $G$14 + 1 = _xlfn.NUMBERVALUE(TRIM(_xlfn.TEXTAFTER($C92, " ", -1))),
_xlfn.IFS(
'Option-specific inputs'!$G$19="Percentage cost method",('Option-specific inputs'!$G34*'Option-specific inputs'!$G$109*BU$26),
'Option-specific inputs'!$G$19="Total cost method",(('Option-specific inputs'!$G57/SUM('Option-specific inputs'!$G$52:$G$61))*'Option-specific inputs'!$G$109*BU$26)),0),0)</f>
        <v>0</v>
      </c>
      <c r="BV92" s="43" cm="1">
        <f t="array" ref="BV92">IFERROR(
IF(BV$14 - $G$14 + 1 = _xlfn.NUMBERVALUE(TRIM(_xlfn.TEXTAFTER($C92, " ", -1))),
_xlfn.IFS(
'Option-specific inputs'!$G$19="Percentage cost method",('Option-specific inputs'!$G34*'Option-specific inputs'!$G$109*BV$26),
'Option-specific inputs'!$G$19="Total cost method",(('Option-specific inputs'!$G57/SUM('Option-specific inputs'!$G$52:$G$61))*'Option-specific inputs'!$G$109*BV$26)),0),0)</f>
        <v>0</v>
      </c>
      <c r="BW92" s="43" cm="1">
        <f t="array" ref="BW92">IFERROR(
IF(BW$14 - $G$14 + 1 = _xlfn.NUMBERVALUE(TRIM(_xlfn.TEXTAFTER($C92, " ", -1))),
_xlfn.IFS(
'Option-specific inputs'!$G$19="Percentage cost method",('Option-specific inputs'!$G34*'Option-specific inputs'!$G$109*BW$26),
'Option-specific inputs'!$G$19="Total cost method",(('Option-specific inputs'!$G57/SUM('Option-specific inputs'!$G$52:$G$61))*'Option-specific inputs'!$G$109*BW$26)),0),0)</f>
        <v>0</v>
      </c>
      <c r="BX92" s="43" cm="1">
        <f t="array" ref="BX92">IFERROR(
IF(BX$14 - $G$14 + 1 = _xlfn.NUMBERVALUE(TRIM(_xlfn.TEXTAFTER($C92, " ", -1))),
_xlfn.IFS(
'Option-specific inputs'!$G$19="Percentage cost method",('Option-specific inputs'!$G34*'Option-specific inputs'!$G$109*BX$26),
'Option-specific inputs'!$G$19="Total cost method",(('Option-specific inputs'!$G57/SUM('Option-specific inputs'!$G$52:$G$61))*'Option-specific inputs'!$G$109*BX$26)),0),0)</f>
        <v>0</v>
      </c>
      <c r="BY92" s="43" cm="1">
        <f t="array" ref="BY92">IFERROR(
IF(BY$14 - $G$14 + 1 = _xlfn.NUMBERVALUE(TRIM(_xlfn.TEXTAFTER($C92, " ", -1))),
_xlfn.IFS(
'Option-specific inputs'!$G$19="Percentage cost method",('Option-specific inputs'!$G34*'Option-specific inputs'!$G$109*BY$26),
'Option-specific inputs'!$G$19="Total cost method",(('Option-specific inputs'!$G57/SUM('Option-specific inputs'!$G$52:$G$61))*'Option-specific inputs'!$G$109*BY$26)),0),0)</f>
        <v>0</v>
      </c>
      <c r="BZ92" s="43" cm="1">
        <f t="array" ref="BZ92">IFERROR(
IF(BZ$14 - $G$14 + 1 = _xlfn.NUMBERVALUE(TRIM(_xlfn.TEXTAFTER($C92, " ", -1))),
_xlfn.IFS(
'Option-specific inputs'!$G$19="Percentage cost method",('Option-specific inputs'!$G34*'Option-specific inputs'!$G$109*BZ$26),
'Option-specific inputs'!$G$19="Total cost method",(('Option-specific inputs'!$G57/SUM('Option-specific inputs'!$G$52:$G$61))*'Option-specific inputs'!$G$109*BZ$26)),0),0)</f>
        <v>0</v>
      </c>
      <c r="CA92" s="43" cm="1">
        <f t="array" ref="CA92">IFERROR(
IF(CA$14 - $G$14 + 1 = _xlfn.NUMBERVALUE(TRIM(_xlfn.TEXTAFTER($C92, " ", -1))),
_xlfn.IFS(
'Option-specific inputs'!$G$19="Percentage cost method",('Option-specific inputs'!$G34*'Option-specific inputs'!$G$109*CA$26),
'Option-specific inputs'!$G$19="Total cost method",(('Option-specific inputs'!$G57/SUM('Option-specific inputs'!$G$52:$G$61))*'Option-specific inputs'!$G$109*CA$26)),0),0)</f>
        <v>0</v>
      </c>
      <c r="CB92" s="43" cm="1">
        <f t="array" ref="CB92">IFERROR(
IF(CB$14 - $G$14 + 1 = _xlfn.NUMBERVALUE(TRIM(_xlfn.TEXTAFTER($C92, " ", -1))),
_xlfn.IFS(
'Option-specific inputs'!$G$19="Percentage cost method",('Option-specific inputs'!$G34*'Option-specific inputs'!$G$109*CB$26),
'Option-specific inputs'!$G$19="Total cost method",(('Option-specific inputs'!$G57/SUM('Option-specific inputs'!$G$52:$G$61))*'Option-specific inputs'!$G$109*CB$26)),0),0)</f>
        <v>0</v>
      </c>
      <c r="CC92" s="43" cm="1">
        <f t="array" ref="CC92">IFERROR(
IF(CC$14 - $G$14 + 1 = _xlfn.NUMBERVALUE(TRIM(_xlfn.TEXTAFTER($C92, " ", -1))),
_xlfn.IFS(
'Option-specific inputs'!$G$19="Percentage cost method",('Option-specific inputs'!$G34*'Option-specific inputs'!$G$109*CC$26),
'Option-specific inputs'!$G$19="Total cost method",(('Option-specific inputs'!$G57/SUM('Option-specific inputs'!$G$52:$G$61))*'Option-specific inputs'!$G$109*CC$26)),0),0)</f>
        <v>0</v>
      </c>
      <c r="CD92" s="43" cm="1">
        <f t="array" ref="CD92">IFERROR(
IF(CD$14 - $G$14 + 1 = _xlfn.NUMBERVALUE(TRIM(_xlfn.TEXTAFTER($C92, " ", -1))),
_xlfn.IFS(
'Option-specific inputs'!$G$19="Percentage cost method",('Option-specific inputs'!$G34*'Option-specific inputs'!$G$109*CD$26),
'Option-specific inputs'!$G$19="Total cost method",(('Option-specific inputs'!$G57/SUM('Option-specific inputs'!$G$52:$G$61))*'Option-specific inputs'!$G$109*CD$26)),0),0)</f>
        <v>0</v>
      </c>
      <c r="CE92" s="43" cm="1">
        <f t="array" ref="CE92">IFERROR(
IF(CE$14 - $G$14 + 1 = _xlfn.NUMBERVALUE(TRIM(_xlfn.TEXTAFTER($C92, " ", -1))),
_xlfn.IFS(
'Option-specific inputs'!$G$19="Percentage cost method",('Option-specific inputs'!$G34*'Option-specific inputs'!$G$109*CE$26),
'Option-specific inputs'!$G$19="Total cost method",(('Option-specific inputs'!$G57/SUM('Option-specific inputs'!$G$52:$G$61))*'Option-specific inputs'!$G$109*CE$26)),0),0)</f>
        <v>0</v>
      </c>
      <c r="CF92" s="43" cm="1">
        <f t="array" ref="CF92">IFERROR(
IF(CF$14 - $G$14 + 1 = _xlfn.NUMBERVALUE(TRIM(_xlfn.TEXTAFTER($C92, " ", -1))),
_xlfn.IFS(
'Option-specific inputs'!$G$19="Percentage cost method",('Option-specific inputs'!$G34*'Option-specific inputs'!$G$109*CF$26),
'Option-specific inputs'!$G$19="Total cost method",(('Option-specific inputs'!$G57/SUM('Option-specific inputs'!$G$52:$G$61))*'Option-specific inputs'!$G$109*CF$26)),0),0)</f>
        <v>0</v>
      </c>
      <c r="CG92" s="43" cm="1">
        <f t="array" ref="CG92">IFERROR(
IF(CG$14 - $G$14 + 1 = _xlfn.NUMBERVALUE(TRIM(_xlfn.TEXTAFTER($C92, " ", -1))),
_xlfn.IFS(
'Option-specific inputs'!$G$19="Percentage cost method",('Option-specific inputs'!$G34*'Option-specific inputs'!$G$109*CG$26),
'Option-specific inputs'!$G$19="Total cost method",(('Option-specific inputs'!$G57/SUM('Option-specific inputs'!$G$52:$G$61))*'Option-specific inputs'!$G$109*CG$26)),0),0)</f>
        <v>0</v>
      </c>
      <c r="CH92" s="43" cm="1">
        <f t="array" ref="CH92">IFERROR(
IF(CH$14 - $G$14 + 1 = _xlfn.NUMBERVALUE(TRIM(_xlfn.TEXTAFTER($C92, " ", -1))),
_xlfn.IFS(
'Option-specific inputs'!$G$19="Percentage cost method",('Option-specific inputs'!$G34*'Option-specific inputs'!$G$109*CH$26),
'Option-specific inputs'!$G$19="Total cost method",(('Option-specific inputs'!$G57/SUM('Option-specific inputs'!$G$52:$G$61))*'Option-specific inputs'!$G$109*CH$26)),0),0)</f>
        <v>0</v>
      </c>
      <c r="CI92" s="43" cm="1">
        <f t="array" ref="CI92">IFERROR(
IF(CI$14 - $G$14 + 1 = _xlfn.NUMBERVALUE(TRIM(_xlfn.TEXTAFTER($C92, " ", -1))),
_xlfn.IFS(
'Option-specific inputs'!$G$19="Percentage cost method",('Option-specific inputs'!$G34*'Option-specific inputs'!$G$109*CI$26),
'Option-specific inputs'!$G$19="Total cost method",(('Option-specific inputs'!$G57/SUM('Option-specific inputs'!$G$52:$G$61))*'Option-specific inputs'!$G$109*CI$26)),0),0)</f>
        <v>0</v>
      </c>
      <c r="CJ92" s="43" cm="1">
        <f t="array" ref="CJ92">IFERROR(
IF(CJ$14 - $G$14 + 1 = _xlfn.NUMBERVALUE(TRIM(_xlfn.TEXTAFTER($C92, " ", -1))),
_xlfn.IFS(
'Option-specific inputs'!$G$19="Percentage cost method",('Option-specific inputs'!$G34*'Option-specific inputs'!$G$109*CJ$26),
'Option-specific inputs'!$G$19="Total cost method",(('Option-specific inputs'!$G57/SUM('Option-specific inputs'!$G$52:$G$61))*'Option-specific inputs'!$G$109*CJ$26)),0),0)</f>
        <v>0</v>
      </c>
      <c r="CK92" s="43" cm="1">
        <f t="array" ref="CK92">IFERROR(
IF(CK$14 - $G$14 + 1 = _xlfn.NUMBERVALUE(TRIM(_xlfn.TEXTAFTER($C92, " ", -1))),
_xlfn.IFS(
'Option-specific inputs'!$G$19="Percentage cost method",('Option-specific inputs'!$G34*'Option-specific inputs'!$G$109*CK$26),
'Option-specific inputs'!$G$19="Total cost method",(('Option-specific inputs'!$G57/SUM('Option-specific inputs'!$G$52:$G$61))*'Option-specific inputs'!$G$109*CK$26)),0),0)</f>
        <v>0</v>
      </c>
      <c r="CL92" s="43" cm="1">
        <f t="array" ref="CL92">IFERROR(
IF(CL$14 - $G$14 + 1 = _xlfn.NUMBERVALUE(TRIM(_xlfn.TEXTAFTER($C92, " ", -1))),
_xlfn.IFS(
'Option-specific inputs'!$G$19="Percentage cost method",('Option-specific inputs'!$G34*'Option-specific inputs'!$G$109*CL$26),
'Option-specific inputs'!$G$19="Total cost method",(('Option-specific inputs'!$G57/SUM('Option-specific inputs'!$G$52:$G$61))*'Option-specific inputs'!$G$109*CL$26)),0),0)</f>
        <v>0</v>
      </c>
      <c r="CM92" s="43" cm="1">
        <f t="array" ref="CM92">IFERROR(
IF(CM$14 - $G$14 + 1 = _xlfn.NUMBERVALUE(TRIM(_xlfn.TEXTAFTER($C92, " ", -1))),
_xlfn.IFS(
'Option-specific inputs'!$G$19="Percentage cost method",('Option-specific inputs'!$G34*'Option-specific inputs'!$G$109*CM$26),
'Option-specific inputs'!$G$19="Total cost method",(('Option-specific inputs'!$G57/SUM('Option-specific inputs'!$G$52:$G$61))*'Option-specific inputs'!$G$109*CM$26)),0),0)</f>
        <v>0</v>
      </c>
      <c r="CN92" s="43" cm="1">
        <f t="array" ref="CN92">IFERROR(
IF(CN$14 - $G$14 + 1 = _xlfn.NUMBERVALUE(TRIM(_xlfn.TEXTAFTER($C92, " ", -1))),
_xlfn.IFS(
'Option-specific inputs'!$G$19="Percentage cost method",('Option-specific inputs'!$G34*'Option-specific inputs'!$G$109*CN$26),
'Option-specific inputs'!$G$19="Total cost method",(('Option-specific inputs'!$G57/SUM('Option-specific inputs'!$G$52:$G$61))*'Option-specific inputs'!$G$109*CN$26)),0),0)</f>
        <v>0</v>
      </c>
      <c r="CO92" s="43" cm="1">
        <f t="array" ref="CO92">IFERROR(
IF(CO$14 - $G$14 + 1 = _xlfn.NUMBERVALUE(TRIM(_xlfn.TEXTAFTER($C92, " ", -1))),
_xlfn.IFS(
'Option-specific inputs'!$G$19="Percentage cost method",('Option-specific inputs'!$G34*'Option-specific inputs'!$G$109*CO$26),
'Option-specific inputs'!$G$19="Total cost method",(('Option-specific inputs'!$G57/SUM('Option-specific inputs'!$G$52:$G$61))*'Option-specific inputs'!$G$109*CO$26)),0),0)</f>
        <v>0</v>
      </c>
      <c r="CP92" s="43" cm="1">
        <f t="array" ref="CP92">IFERROR(
IF(CP$14 - $G$14 + 1 = _xlfn.NUMBERVALUE(TRIM(_xlfn.TEXTAFTER($C92, " ", -1))),
_xlfn.IFS(
'Option-specific inputs'!$G$19="Percentage cost method",('Option-specific inputs'!$G34*'Option-specific inputs'!$G$109*CP$26),
'Option-specific inputs'!$G$19="Total cost method",(('Option-specific inputs'!$G57/SUM('Option-specific inputs'!$G$52:$G$61))*'Option-specific inputs'!$G$109*CP$26)),0),0)</f>
        <v>0</v>
      </c>
      <c r="CQ92" s="43" cm="1">
        <f t="array" ref="CQ92">IFERROR(
IF(CQ$14 - $G$14 + 1 = _xlfn.NUMBERVALUE(TRIM(_xlfn.TEXTAFTER($C92, " ", -1))),
_xlfn.IFS(
'Option-specific inputs'!$G$19="Percentage cost method",('Option-specific inputs'!$G34*'Option-specific inputs'!$G$109*CQ$26),
'Option-specific inputs'!$G$19="Total cost method",(('Option-specific inputs'!$G57/SUM('Option-specific inputs'!$G$52:$G$61))*'Option-specific inputs'!$G$109*CQ$26)),0),0)</f>
        <v>0</v>
      </c>
      <c r="CR92" s="43" cm="1">
        <f t="array" ref="CR92">IFERROR(
IF(CR$14 - $G$14 + 1 = _xlfn.NUMBERVALUE(TRIM(_xlfn.TEXTAFTER($C92, " ", -1))),
_xlfn.IFS(
'Option-specific inputs'!$G$19="Percentage cost method",('Option-specific inputs'!$G34*'Option-specific inputs'!$G$109*CR$26),
'Option-specific inputs'!$G$19="Total cost method",(('Option-specific inputs'!$G57/SUM('Option-specific inputs'!$G$52:$G$61))*'Option-specific inputs'!$G$109*CR$26)),0),0)</f>
        <v>0</v>
      </c>
      <c r="CS92" s="43" cm="1">
        <f t="array" ref="CS92">IFERROR(
IF(CS$14 - $G$14 + 1 = _xlfn.NUMBERVALUE(TRIM(_xlfn.TEXTAFTER($C92, " ", -1))),
_xlfn.IFS(
'Option-specific inputs'!$G$19="Percentage cost method",('Option-specific inputs'!$G34*'Option-specific inputs'!$G$109*CS$26),
'Option-specific inputs'!$G$19="Total cost method",(('Option-specific inputs'!$G57/SUM('Option-specific inputs'!$G$52:$G$61))*'Option-specific inputs'!$G$109*CS$26)),0),0)</f>
        <v>0</v>
      </c>
      <c r="CT92" s="43" cm="1">
        <f t="array" ref="CT92">IFERROR(
IF(CT$14 - $G$14 + 1 = _xlfn.NUMBERVALUE(TRIM(_xlfn.TEXTAFTER($C92, " ", -1))),
_xlfn.IFS(
'Option-specific inputs'!$G$19="Percentage cost method",('Option-specific inputs'!$G34*'Option-specific inputs'!$G$109*CT$26),
'Option-specific inputs'!$G$19="Total cost method",(('Option-specific inputs'!$G57/SUM('Option-specific inputs'!$G$52:$G$61))*'Option-specific inputs'!$G$109*CT$26)),0),0)</f>
        <v>0</v>
      </c>
      <c r="CU92" s="43" cm="1">
        <f t="array" ref="CU92">IFERROR(
IF(CU$14 - $G$14 + 1 = _xlfn.NUMBERVALUE(TRIM(_xlfn.TEXTAFTER($C92, " ", -1))),
_xlfn.IFS(
'Option-specific inputs'!$G$19="Percentage cost method",('Option-specific inputs'!$G34*'Option-specific inputs'!$G$109*CU$26),
'Option-specific inputs'!$G$19="Total cost method",(('Option-specific inputs'!$G57/SUM('Option-specific inputs'!$G$52:$G$61))*'Option-specific inputs'!$G$109*CU$26)),0),0)</f>
        <v>0</v>
      </c>
      <c r="CV92" s="43" cm="1">
        <f t="array" ref="CV92">IFERROR(
IF(CV$14 - $G$14 + 1 = _xlfn.NUMBERVALUE(TRIM(_xlfn.TEXTAFTER($C92, " ", -1))),
_xlfn.IFS(
'Option-specific inputs'!$G$19="Percentage cost method",('Option-specific inputs'!$G34*'Option-specific inputs'!$G$109*CV$26),
'Option-specific inputs'!$G$19="Total cost method",(('Option-specific inputs'!$G57/SUM('Option-specific inputs'!$G$52:$G$61))*'Option-specific inputs'!$G$109*CV$26)),0),0)</f>
        <v>0</v>
      </c>
      <c r="CW92" s="43" cm="1">
        <f t="array" ref="CW92">IFERROR(
IF(CW$14 - $G$14 + 1 = _xlfn.NUMBERVALUE(TRIM(_xlfn.TEXTAFTER($C92, " ", -1))),
_xlfn.IFS(
'Option-specific inputs'!$G$19="Percentage cost method",('Option-specific inputs'!$G34*'Option-specific inputs'!$G$109*CW$26),
'Option-specific inputs'!$G$19="Total cost method",(('Option-specific inputs'!$G57/SUM('Option-specific inputs'!$G$52:$G$61))*'Option-specific inputs'!$G$109*CW$26)),0),0)</f>
        <v>0</v>
      </c>
      <c r="CX92" s="43" cm="1">
        <f t="array" ref="CX92">IFERROR(
IF(CX$14 - $G$14 + 1 = _xlfn.NUMBERVALUE(TRIM(_xlfn.TEXTAFTER($C92, " ", -1))),
_xlfn.IFS(
'Option-specific inputs'!$G$19="Percentage cost method",('Option-specific inputs'!$G34*'Option-specific inputs'!$G$109*CX$26),
'Option-specific inputs'!$G$19="Total cost method",(('Option-specific inputs'!$G57/SUM('Option-specific inputs'!$G$52:$G$61))*'Option-specific inputs'!$G$109*CX$26)),0),0)</f>
        <v>0</v>
      </c>
      <c r="CY92" s="43" cm="1">
        <f t="array" ref="CY92">IFERROR(
IF(CY$14 - $G$14 + 1 = _xlfn.NUMBERVALUE(TRIM(_xlfn.TEXTAFTER($C92, " ", -1))),
_xlfn.IFS(
'Option-specific inputs'!$G$19="Percentage cost method",('Option-specific inputs'!$G34*'Option-specific inputs'!$G$109*CY$26),
'Option-specific inputs'!$G$19="Total cost method",(('Option-specific inputs'!$G57/SUM('Option-specific inputs'!$G$52:$G$61))*'Option-specific inputs'!$G$109*CY$26)),0),0)</f>
        <v>0</v>
      </c>
      <c r="CZ92" s="43" cm="1">
        <f t="array" ref="CZ92">IFERROR(
IF(CZ$14 - $G$14 + 1 = _xlfn.NUMBERVALUE(TRIM(_xlfn.TEXTAFTER($C92, " ", -1))),
_xlfn.IFS(
'Option-specific inputs'!$G$19="Percentage cost method",('Option-specific inputs'!$G34*'Option-specific inputs'!$G$109*CZ$26),
'Option-specific inputs'!$G$19="Total cost method",(('Option-specific inputs'!$G57/SUM('Option-specific inputs'!$G$52:$G$61))*'Option-specific inputs'!$G$109*CZ$26)),0),0)</f>
        <v>0</v>
      </c>
      <c r="DA92" s="43" cm="1">
        <f t="array" ref="DA92">IFERROR(
IF(DA$14 - $G$14 + 1 = _xlfn.NUMBERVALUE(TRIM(_xlfn.TEXTAFTER($C92, " ", -1))),
_xlfn.IFS(
'Option-specific inputs'!$G$19="Percentage cost method",('Option-specific inputs'!$G34*'Option-specific inputs'!$G$109*DA$26),
'Option-specific inputs'!$G$19="Total cost method",(('Option-specific inputs'!$G57/SUM('Option-specific inputs'!$G$52:$G$61))*'Option-specific inputs'!$G$109*DA$26)),0),0)</f>
        <v>0</v>
      </c>
      <c r="DB92" s="43" cm="1">
        <f t="array" ref="DB92">IFERROR(
IF(DB$14 - $G$14 + 1 = _xlfn.NUMBERVALUE(TRIM(_xlfn.TEXTAFTER($C92, " ", -1))),
_xlfn.IFS(
'Option-specific inputs'!$G$19="Percentage cost method",('Option-specific inputs'!$G34*'Option-specific inputs'!$G$109*DB$26),
'Option-specific inputs'!$G$19="Total cost method",(('Option-specific inputs'!$G57/SUM('Option-specific inputs'!$G$52:$G$61))*'Option-specific inputs'!$G$109*DB$26)),0),0)</f>
        <v>0</v>
      </c>
      <c r="DC92" s="25"/>
    </row>
    <row r="93" spans="1:107" s="61" customFormat="1" ht="22.5" customHeight="1">
      <c r="A93" s="25"/>
      <c r="B93" s="163"/>
      <c r="C93" s="170" t="s">
        <v>146</v>
      </c>
      <c r="D93" s="32"/>
      <c r="E93" s="37"/>
      <c r="F93" s="42"/>
      <c r="G93" s="43" cm="1">
        <f t="array" ref="G93">IFERROR(
IF(G$14 - $G$14 + 1 = _xlfn.NUMBERVALUE(TRIM(_xlfn.TEXTAFTER($C93, " ", -1))),
_xlfn.IFS(
'Option-specific inputs'!$G$19="Percentage cost method",('Option-specific inputs'!$G35*'Option-specific inputs'!$G$109*G$26),
'Option-specific inputs'!$G$19="Total cost method",(('Option-specific inputs'!$G58/SUM('Option-specific inputs'!$G$52:$G$61))*'Option-specific inputs'!$G$109*G$26)),0),0)</f>
        <v>0</v>
      </c>
      <c r="H93" s="43" cm="1">
        <f t="array" ref="H93">IFERROR(
IF(H$14 - $G$14 + 1 = _xlfn.NUMBERVALUE(TRIM(_xlfn.TEXTAFTER($C93, " ", -1))),
_xlfn.IFS(
'Option-specific inputs'!$G$19="Percentage cost method",('Option-specific inputs'!$G35*'Option-specific inputs'!$G$109*H$26),
'Option-specific inputs'!$G$19="Total cost method",(('Option-specific inputs'!$G58/SUM('Option-specific inputs'!$G$52:$G$61))*'Option-specific inputs'!$G$109*H$26)),0),0)</f>
        <v>0</v>
      </c>
      <c r="I93" s="43" cm="1">
        <f t="array" ref="I93">IFERROR(
IF(I$14 - $G$14 + 1 = _xlfn.NUMBERVALUE(TRIM(_xlfn.TEXTAFTER($C93, " ", -1))),
_xlfn.IFS(
'Option-specific inputs'!$G$19="Percentage cost method",('Option-specific inputs'!$G35*'Option-specific inputs'!$G$109*I$26),
'Option-specific inputs'!$G$19="Total cost method",(('Option-specific inputs'!$G58/SUM('Option-specific inputs'!$G$52:$G$61))*'Option-specific inputs'!$G$109*I$26)),0),0)</f>
        <v>0</v>
      </c>
      <c r="J93" s="43" cm="1">
        <f t="array" ref="J93">IFERROR(
IF(J$14 - $G$14 + 1 = _xlfn.NUMBERVALUE(TRIM(_xlfn.TEXTAFTER($C93, " ", -1))),
_xlfn.IFS(
'Option-specific inputs'!$G$19="Percentage cost method",('Option-specific inputs'!$G35*'Option-specific inputs'!$G$109*J$26),
'Option-specific inputs'!$G$19="Total cost method",(('Option-specific inputs'!$G58/SUM('Option-specific inputs'!$G$52:$G$61))*'Option-specific inputs'!$G$109*J$26)),0),0)</f>
        <v>0</v>
      </c>
      <c r="K93" s="43" cm="1">
        <f t="array" ref="K93">IFERROR(
IF(K$14 - $G$14 + 1 = _xlfn.NUMBERVALUE(TRIM(_xlfn.TEXTAFTER($C93, " ", -1))),
_xlfn.IFS(
'Option-specific inputs'!$G$19="Percentage cost method",('Option-specific inputs'!$G35*'Option-specific inputs'!$G$109*K$26),
'Option-specific inputs'!$G$19="Total cost method",(('Option-specific inputs'!$G58/SUM('Option-specific inputs'!$G$52:$G$61))*'Option-specific inputs'!$G$109*K$26)),0),0)</f>
        <v>0</v>
      </c>
      <c r="L93" s="43" cm="1">
        <f t="array" ref="L93">IFERROR(
IF(L$14 - $G$14 + 1 = _xlfn.NUMBERVALUE(TRIM(_xlfn.TEXTAFTER($C93, " ", -1))),
_xlfn.IFS(
'Option-specific inputs'!$G$19="Percentage cost method",('Option-specific inputs'!$G35*'Option-specific inputs'!$G$109*L$26),
'Option-specific inputs'!$G$19="Total cost method",(('Option-specific inputs'!$G58/SUM('Option-specific inputs'!$G$52:$G$61))*'Option-specific inputs'!$G$109*L$26)),0),0)</f>
        <v>0</v>
      </c>
      <c r="M93" s="43" cm="1">
        <f t="array" ref="M93">IFERROR(
IF(M$14 - $G$14 + 1 = _xlfn.NUMBERVALUE(TRIM(_xlfn.TEXTAFTER($C93, " ", -1))),
_xlfn.IFS(
'Option-specific inputs'!$G$19="Percentage cost method",('Option-specific inputs'!$G35*'Option-specific inputs'!$G$109*M$26),
'Option-specific inputs'!$G$19="Total cost method",(('Option-specific inputs'!$G58/SUM('Option-specific inputs'!$G$52:$G$61))*'Option-specific inputs'!$G$109*M$26)),0),0)</f>
        <v>0</v>
      </c>
      <c r="N93" s="43" cm="1">
        <f t="array" ref="N93">IFERROR(
IF(N$14 - $G$14 + 1 = _xlfn.NUMBERVALUE(TRIM(_xlfn.TEXTAFTER($C93, " ", -1))),
_xlfn.IFS(
'Option-specific inputs'!$G$19="Percentage cost method",('Option-specific inputs'!$G35*'Option-specific inputs'!$G$109*N$26),
'Option-specific inputs'!$G$19="Total cost method",(('Option-specific inputs'!$G58/SUM('Option-specific inputs'!$G$52:$G$61))*'Option-specific inputs'!$G$109*N$26)),0),0)</f>
        <v>0</v>
      </c>
      <c r="O93" s="43" cm="1">
        <f t="array" ref="O93">IFERROR(
IF(O$14 - $G$14 + 1 = _xlfn.NUMBERVALUE(TRIM(_xlfn.TEXTAFTER($C93, " ", -1))),
_xlfn.IFS(
'Option-specific inputs'!$G$19="Percentage cost method",('Option-specific inputs'!$G35*'Option-specific inputs'!$G$109*O$26),
'Option-specific inputs'!$G$19="Total cost method",(('Option-specific inputs'!$G58/SUM('Option-specific inputs'!$G$52:$G$61))*'Option-specific inputs'!$G$109*O$26)),0),0)</f>
        <v>0</v>
      </c>
      <c r="P93" s="43" cm="1">
        <f t="array" ref="P93">IFERROR(
IF(P$14 - $G$14 + 1 = _xlfn.NUMBERVALUE(TRIM(_xlfn.TEXTAFTER($C93, " ", -1))),
_xlfn.IFS(
'Option-specific inputs'!$G$19="Percentage cost method",('Option-specific inputs'!$G35*'Option-specific inputs'!$G$109*P$26),
'Option-specific inputs'!$G$19="Total cost method",(('Option-specific inputs'!$G58/SUM('Option-specific inputs'!$G$52:$G$61))*'Option-specific inputs'!$G$109*P$26)),0),0)</f>
        <v>0</v>
      </c>
      <c r="Q93" s="43" cm="1">
        <f t="array" ref="Q93">IFERROR(
IF(Q$14 - $G$14 + 1 = _xlfn.NUMBERVALUE(TRIM(_xlfn.TEXTAFTER($C93, " ", -1))),
_xlfn.IFS(
'Option-specific inputs'!$G$19="Percentage cost method",('Option-specific inputs'!$G35*'Option-specific inputs'!$G$109*Q$26),
'Option-specific inputs'!$G$19="Total cost method",(('Option-specific inputs'!$G58/SUM('Option-specific inputs'!$G$52:$G$61))*'Option-specific inputs'!$G$109*Q$26)),0),0)</f>
        <v>0</v>
      </c>
      <c r="R93" s="43" cm="1">
        <f t="array" ref="R93">IFERROR(
IF(R$14 - $G$14 + 1 = _xlfn.NUMBERVALUE(TRIM(_xlfn.TEXTAFTER($C93, " ", -1))),
_xlfn.IFS(
'Option-specific inputs'!$G$19="Percentage cost method",('Option-specific inputs'!$G35*'Option-specific inputs'!$G$109*R$26),
'Option-specific inputs'!$G$19="Total cost method",(('Option-specific inputs'!$G58/SUM('Option-specific inputs'!$G$52:$G$61))*'Option-specific inputs'!$G$109*R$26)),0),0)</f>
        <v>0</v>
      </c>
      <c r="S93" s="43" cm="1">
        <f t="array" ref="S93">IFERROR(
IF(S$14 - $G$14 + 1 = _xlfn.NUMBERVALUE(TRIM(_xlfn.TEXTAFTER($C93, " ", -1))),
_xlfn.IFS(
'Option-specific inputs'!$G$19="Percentage cost method",('Option-specific inputs'!$G35*'Option-specific inputs'!$G$109*S$26),
'Option-specific inputs'!$G$19="Total cost method",(('Option-specific inputs'!$G58/SUM('Option-specific inputs'!$G$52:$G$61))*'Option-specific inputs'!$G$109*S$26)),0),0)</f>
        <v>0</v>
      </c>
      <c r="T93" s="43" cm="1">
        <f t="array" ref="T93">IFERROR(
IF(T$14 - $G$14 + 1 = _xlfn.NUMBERVALUE(TRIM(_xlfn.TEXTAFTER($C93, " ", -1))),
_xlfn.IFS(
'Option-specific inputs'!$G$19="Percentage cost method",('Option-specific inputs'!$G35*'Option-specific inputs'!$G$109*T$26),
'Option-specific inputs'!$G$19="Total cost method",(('Option-specific inputs'!$G58/SUM('Option-specific inputs'!$G$52:$G$61))*'Option-specific inputs'!$G$109*T$26)),0),0)</f>
        <v>0</v>
      </c>
      <c r="U93" s="43" cm="1">
        <f t="array" ref="U93">IFERROR(
IF(U$14 - $G$14 + 1 = _xlfn.NUMBERVALUE(TRIM(_xlfn.TEXTAFTER($C93, " ", -1))),
_xlfn.IFS(
'Option-specific inputs'!$G$19="Percentage cost method",('Option-specific inputs'!$G35*'Option-specific inputs'!$G$109*U$26),
'Option-specific inputs'!$G$19="Total cost method",(('Option-specific inputs'!$G58/SUM('Option-specific inputs'!$G$52:$G$61))*'Option-specific inputs'!$G$109*U$26)),0),0)</f>
        <v>0</v>
      </c>
      <c r="V93" s="43" cm="1">
        <f t="array" ref="V93">IFERROR(
IF(V$14 - $G$14 + 1 = _xlfn.NUMBERVALUE(TRIM(_xlfn.TEXTAFTER($C93, " ", -1))),
_xlfn.IFS(
'Option-specific inputs'!$G$19="Percentage cost method",('Option-specific inputs'!$G35*'Option-specific inputs'!$G$109*V$26),
'Option-specific inputs'!$G$19="Total cost method",(('Option-specific inputs'!$G58/SUM('Option-specific inputs'!$G$52:$G$61))*'Option-specific inputs'!$G$109*V$26)),0),0)</f>
        <v>0</v>
      </c>
      <c r="W93" s="43" cm="1">
        <f t="array" ref="W93">IFERROR(
IF(W$14 - $G$14 + 1 = _xlfn.NUMBERVALUE(TRIM(_xlfn.TEXTAFTER($C93, " ", -1))),
_xlfn.IFS(
'Option-specific inputs'!$G$19="Percentage cost method",('Option-specific inputs'!$G35*'Option-specific inputs'!$G$109*W$26),
'Option-specific inputs'!$G$19="Total cost method",(('Option-specific inputs'!$G58/SUM('Option-specific inputs'!$G$52:$G$61))*'Option-specific inputs'!$G$109*W$26)),0),0)</f>
        <v>0</v>
      </c>
      <c r="X93" s="43" cm="1">
        <f t="array" ref="X93">IFERROR(
IF(X$14 - $G$14 + 1 = _xlfn.NUMBERVALUE(TRIM(_xlfn.TEXTAFTER($C93, " ", -1))),
_xlfn.IFS(
'Option-specific inputs'!$G$19="Percentage cost method",('Option-specific inputs'!$G35*'Option-specific inputs'!$G$109*X$26),
'Option-specific inputs'!$G$19="Total cost method",(('Option-specific inputs'!$G58/SUM('Option-specific inputs'!$G$52:$G$61))*'Option-specific inputs'!$G$109*X$26)),0),0)</f>
        <v>0</v>
      </c>
      <c r="Y93" s="43" cm="1">
        <f t="array" ref="Y93">IFERROR(
IF(Y$14 - $G$14 + 1 = _xlfn.NUMBERVALUE(TRIM(_xlfn.TEXTAFTER($C93, " ", -1))),
_xlfn.IFS(
'Option-specific inputs'!$G$19="Percentage cost method",('Option-specific inputs'!$G35*'Option-specific inputs'!$G$109*Y$26),
'Option-specific inputs'!$G$19="Total cost method",(('Option-specific inputs'!$G58/SUM('Option-specific inputs'!$G$52:$G$61))*'Option-specific inputs'!$G$109*Y$26)),0),0)</f>
        <v>0</v>
      </c>
      <c r="Z93" s="43" cm="1">
        <f t="array" ref="Z93">IFERROR(
IF(Z$14 - $G$14 + 1 = _xlfn.NUMBERVALUE(TRIM(_xlfn.TEXTAFTER($C93, " ", -1))),
_xlfn.IFS(
'Option-specific inputs'!$G$19="Percentage cost method",('Option-specific inputs'!$G35*'Option-specific inputs'!$G$109*Z$26),
'Option-specific inputs'!$G$19="Total cost method",(('Option-specific inputs'!$G58/SUM('Option-specific inputs'!$G$52:$G$61))*'Option-specific inputs'!$G$109*Z$26)),0),0)</f>
        <v>0</v>
      </c>
      <c r="AA93" s="43" cm="1">
        <f t="array" ref="AA93">IFERROR(
IF(AA$14 - $G$14 + 1 = _xlfn.NUMBERVALUE(TRIM(_xlfn.TEXTAFTER($C93, " ", -1))),
_xlfn.IFS(
'Option-specific inputs'!$G$19="Percentage cost method",('Option-specific inputs'!$G35*'Option-specific inputs'!$G$109*AA$26),
'Option-specific inputs'!$G$19="Total cost method",(('Option-specific inputs'!$G58/SUM('Option-specific inputs'!$G$52:$G$61))*'Option-specific inputs'!$G$109*AA$26)),0),0)</f>
        <v>0</v>
      </c>
      <c r="AB93" s="43" cm="1">
        <f t="array" ref="AB93">IFERROR(
IF(AB$14 - $G$14 + 1 = _xlfn.NUMBERVALUE(TRIM(_xlfn.TEXTAFTER($C93, " ", -1))),
_xlfn.IFS(
'Option-specific inputs'!$G$19="Percentage cost method",('Option-specific inputs'!$G35*'Option-specific inputs'!$G$109*AB$26),
'Option-specific inputs'!$G$19="Total cost method",(('Option-specific inputs'!$G58/SUM('Option-specific inputs'!$G$52:$G$61))*'Option-specific inputs'!$G$109*AB$26)),0),0)</f>
        <v>0</v>
      </c>
      <c r="AC93" s="43" cm="1">
        <f t="array" ref="AC93">IFERROR(
IF(AC$14 - $G$14 + 1 = _xlfn.NUMBERVALUE(TRIM(_xlfn.TEXTAFTER($C93, " ", -1))),
_xlfn.IFS(
'Option-specific inputs'!$G$19="Percentage cost method",('Option-specific inputs'!$G35*'Option-specific inputs'!$G$109*AC$26),
'Option-specific inputs'!$G$19="Total cost method",(('Option-specific inputs'!$G58/SUM('Option-specific inputs'!$G$52:$G$61))*'Option-specific inputs'!$G$109*AC$26)),0),0)</f>
        <v>0</v>
      </c>
      <c r="AD93" s="43" cm="1">
        <f t="array" ref="AD93">IFERROR(
IF(AD$14 - $G$14 + 1 = _xlfn.NUMBERVALUE(TRIM(_xlfn.TEXTAFTER($C93, " ", -1))),
_xlfn.IFS(
'Option-specific inputs'!$G$19="Percentage cost method",('Option-specific inputs'!$G35*'Option-specific inputs'!$G$109*AD$26),
'Option-specific inputs'!$G$19="Total cost method",(('Option-specific inputs'!$G58/SUM('Option-specific inputs'!$G$52:$G$61))*'Option-specific inputs'!$G$109*AD$26)),0),0)</f>
        <v>0</v>
      </c>
      <c r="AE93" s="43" cm="1">
        <f t="array" ref="AE93">IFERROR(
IF(AE$14 - $G$14 + 1 = _xlfn.NUMBERVALUE(TRIM(_xlfn.TEXTAFTER($C93, " ", -1))),
_xlfn.IFS(
'Option-specific inputs'!$G$19="Percentage cost method",('Option-specific inputs'!$G35*'Option-specific inputs'!$G$109*AE$26),
'Option-specific inputs'!$G$19="Total cost method",(('Option-specific inputs'!$G58/SUM('Option-specific inputs'!$G$52:$G$61))*'Option-specific inputs'!$G$109*AE$26)),0),0)</f>
        <v>0</v>
      </c>
      <c r="AF93" s="43" cm="1">
        <f t="array" ref="AF93">IFERROR(
IF(AF$14 - $G$14 + 1 = _xlfn.NUMBERVALUE(TRIM(_xlfn.TEXTAFTER($C93, " ", -1))),
_xlfn.IFS(
'Option-specific inputs'!$G$19="Percentage cost method",('Option-specific inputs'!$G35*'Option-specific inputs'!$G$109*AF$26),
'Option-specific inputs'!$G$19="Total cost method",(('Option-specific inputs'!$G58/SUM('Option-specific inputs'!$G$52:$G$61))*'Option-specific inputs'!$G$109*AF$26)),0),0)</f>
        <v>0</v>
      </c>
      <c r="AG93" s="43" cm="1">
        <f t="array" ref="AG93">IFERROR(
IF(AG$14 - $G$14 + 1 = _xlfn.NUMBERVALUE(TRIM(_xlfn.TEXTAFTER($C93, " ", -1))),
_xlfn.IFS(
'Option-specific inputs'!$G$19="Percentage cost method",('Option-specific inputs'!$G35*'Option-specific inputs'!$G$109*AG$26),
'Option-specific inputs'!$G$19="Total cost method",(('Option-specific inputs'!$G58/SUM('Option-specific inputs'!$G$52:$G$61))*'Option-specific inputs'!$G$109*AG$26)),0),0)</f>
        <v>0</v>
      </c>
      <c r="AH93" s="43" cm="1">
        <f t="array" ref="AH93">IFERROR(
IF(AH$14 - $G$14 + 1 = _xlfn.NUMBERVALUE(TRIM(_xlfn.TEXTAFTER($C93, " ", -1))),
_xlfn.IFS(
'Option-specific inputs'!$G$19="Percentage cost method",('Option-specific inputs'!$G35*'Option-specific inputs'!$G$109*AH$26),
'Option-specific inputs'!$G$19="Total cost method",(('Option-specific inputs'!$G58/SUM('Option-specific inputs'!$G$52:$G$61))*'Option-specific inputs'!$G$109*AH$26)),0),0)</f>
        <v>0</v>
      </c>
      <c r="AI93" s="43" cm="1">
        <f t="array" ref="AI93">IFERROR(
IF(AI$14 - $G$14 + 1 = _xlfn.NUMBERVALUE(TRIM(_xlfn.TEXTAFTER($C93, " ", -1))),
_xlfn.IFS(
'Option-specific inputs'!$G$19="Percentage cost method",('Option-specific inputs'!$G35*'Option-specific inputs'!$G$109*AI$26),
'Option-specific inputs'!$G$19="Total cost method",(('Option-specific inputs'!$G58/SUM('Option-specific inputs'!$G$52:$G$61))*'Option-specific inputs'!$G$109*AI$26)),0),0)</f>
        <v>0</v>
      </c>
      <c r="AJ93" s="43" cm="1">
        <f t="array" ref="AJ93">IFERROR(
IF(AJ$14 - $G$14 + 1 = _xlfn.NUMBERVALUE(TRIM(_xlfn.TEXTAFTER($C93, " ", -1))),
_xlfn.IFS(
'Option-specific inputs'!$G$19="Percentage cost method",('Option-specific inputs'!$G35*'Option-specific inputs'!$G$109*AJ$26),
'Option-specific inputs'!$G$19="Total cost method",(('Option-specific inputs'!$G58/SUM('Option-specific inputs'!$G$52:$G$61))*'Option-specific inputs'!$G$109*AJ$26)),0),0)</f>
        <v>0</v>
      </c>
      <c r="AK93" s="43" cm="1">
        <f t="array" ref="AK93">IFERROR(
IF(AK$14 - $G$14 + 1 = _xlfn.NUMBERVALUE(TRIM(_xlfn.TEXTAFTER($C93, " ", -1))),
_xlfn.IFS(
'Option-specific inputs'!$G$19="Percentage cost method",('Option-specific inputs'!$G35*'Option-specific inputs'!$G$109*AK$26),
'Option-specific inputs'!$G$19="Total cost method",(('Option-specific inputs'!$G58/SUM('Option-specific inputs'!$G$52:$G$61))*'Option-specific inputs'!$G$109*AK$26)),0),0)</f>
        <v>0</v>
      </c>
      <c r="AL93" s="43" cm="1">
        <f t="array" ref="AL93">IFERROR(
IF(AL$14 - $G$14 + 1 = _xlfn.NUMBERVALUE(TRIM(_xlfn.TEXTAFTER($C93, " ", -1))),
_xlfn.IFS(
'Option-specific inputs'!$G$19="Percentage cost method",('Option-specific inputs'!$G35*'Option-specific inputs'!$G$109*AL$26),
'Option-specific inputs'!$G$19="Total cost method",(('Option-specific inputs'!$G58/SUM('Option-specific inputs'!$G$52:$G$61))*'Option-specific inputs'!$G$109*AL$26)),0),0)</f>
        <v>0</v>
      </c>
      <c r="AM93" s="43" cm="1">
        <f t="array" ref="AM93">IFERROR(
IF(AM$14 - $G$14 + 1 = _xlfn.NUMBERVALUE(TRIM(_xlfn.TEXTAFTER($C93, " ", -1))),
_xlfn.IFS(
'Option-specific inputs'!$G$19="Percentage cost method",('Option-specific inputs'!$G35*'Option-specific inputs'!$G$109*AM$26),
'Option-specific inputs'!$G$19="Total cost method",(('Option-specific inputs'!$G58/SUM('Option-specific inputs'!$G$52:$G$61))*'Option-specific inputs'!$G$109*AM$26)),0),0)</f>
        <v>0</v>
      </c>
      <c r="AN93" s="43" cm="1">
        <f t="array" ref="AN93">IFERROR(
IF(AN$14 - $G$14 + 1 = _xlfn.NUMBERVALUE(TRIM(_xlfn.TEXTAFTER($C93, " ", -1))),
_xlfn.IFS(
'Option-specific inputs'!$G$19="Percentage cost method",('Option-specific inputs'!$G35*'Option-specific inputs'!$G$109*AN$26),
'Option-specific inputs'!$G$19="Total cost method",(('Option-specific inputs'!$G58/SUM('Option-specific inputs'!$G$52:$G$61))*'Option-specific inputs'!$G$109*AN$26)),0),0)</f>
        <v>0</v>
      </c>
      <c r="AO93" s="43" cm="1">
        <f t="array" ref="AO93">IFERROR(
IF(AO$14 - $G$14 + 1 = _xlfn.NUMBERVALUE(TRIM(_xlfn.TEXTAFTER($C93, " ", -1))),
_xlfn.IFS(
'Option-specific inputs'!$G$19="Percentage cost method",('Option-specific inputs'!$G35*'Option-specific inputs'!$G$109*AO$26),
'Option-specific inputs'!$G$19="Total cost method",(('Option-specific inputs'!$G58/SUM('Option-specific inputs'!$G$52:$G$61))*'Option-specific inputs'!$G$109*AO$26)),0),0)</f>
        <v>0</v>
      </c>
      <c r="AP93" s="43" cm="1">
        <f t="array" ref="AP93">IFERROR(
IF(AP$14 - $G$14 + 1 = _xlfn.NUMBERVALUE(TRIM(_xlfn.TEXTAFTER($C93, " ", -1))),
_xlfn.IFS(
'Option-specific inputs'!$G$19="Percentage cost method",('Option-specific inputs'!$G35*'Option-specific inputs'!$G$109*AP$26),
'Option-specific inputs'!$G$19="Total cost method",(('Option-specific inputs'!$G58/SUM('Option-specific inputs'!$G$52:$G$61))*'Option-specific inputs'!$G$109*AP$26)),0),0)</f>
        <v>0</v>
      </c>
      <c r="AQ93" s="43" cm="1">
        <f t="array" ref="AQ93">IFERROR(
IF(AQ$14 - $G$14 + 1 = _xlfn.NUMBERVALUE(TRIM(_xlfn.TEXTAFTER($C93, " ", -1))),
_xlfn.IFS(
'Option-specific inputs'!$G$19="Percentage cost method",('Option-specific inputs'!$G35*'Option-specific inputs'!$G$109*AQ$26),
'Option-specific inputs'!$G$19="Total cost method",(('Option-specific inputs'!$G58/SUM('Option-specific inputs'!$G$52:$G$61))*'Option-specific inputs'!$G$109*AQ$26)),0),0)</f>
        <v>0</v>
      </c>
      <c r="AR93" s="43" cm="1">
        <f t="array" ref="AR93">IFERROR(
IF(AR$14 - $G$14 + 1 = _xlfn.NUMBERVALUE(TRIM(_xlfn.TEXTAFTER($C93, " ", -1))),
_xlfn.IFS(
'Option-specific inputs'!$G$19="Percentage cost method",('Option-specific inputs'!$G35*'Option-specific inputs'!$G$109*AR$26),
'Option-specific inputs'!$G$19="Total cost method",(('Option-specific inputs'!$G58/SUM('Option-specific inputs'!$G$52:$G$61))*'Option-specific inputs'!$G$109*AR$26)),0),0)</f>
        <v>0</v>
      </c>
      <c r="AS93" s="43" cm="1">
        <f t="array" ref="AS93">IFERROR(
IF(AS$14 - $G$14 + 1 = _xlfn.NUMBERVALUE(TRIM(_xlfn.TEXTAFTER($C93, " ", -1))),
_xlfn.IFS(
'Option-specific inputs'!$G$19="Percentage cost method",('Option-specific inputs'!$G35*'Option-specific inputs'!$G$109*AS$26),
'Option-specific inputs'!$G$19="Total cost method",(('Option-specific inputs'!$G58/SUM('Option-specific inputs'!$G$52:$G$61))*'Option-specific inputs'!$G$109*AS$26)),0),0)</f>
        <v>0</v>
      </c>
      <c r="AT93" s="43" cm="1">
        <f t="array" ref="AT93">IFERROR(
IF(AT$14 - $G$14 + 1 = _xlfn.NUMBERVALUE(TRIM(_xlfn.TEXTAFTER($C93, " ", -1))),
_xlfn.IFS(
'Option-specific inputs'!$G$19="Percentage cost method",('Option-specific inputs'!$G35*'Option-specific inputs'!$G$109*AT$26),
'Option-specific inputs'!$G$19="Total cost method",(('Option-specific inputs'!$G58/SUM('Option-specific inputs'!$G$52:$G$61))*'Option-specific inputs'!$G$109*AT$26)),0),0)</f>
        <v>0</v>
      </c>
      <c r="AU93" s="43" cm="1">
        <f t="array" ref="AU93">IFERROR(
IF(AU$14 - $G$14 + 1 = _xlfn.NUMBERVALUE(TRIM(_xlfn.TEXTAFTER($C93, " ", -1))),
_xlfn.IFS(
'Option-specific inputs'!$G$19="Percentage cost method",('Option-specific inputs'!$G35*'Option-specific inputs'!$G$109*AU$26),
'Option-specific inputs'!$G$19="Total cost method",(('Option-specific inputs'!$G58/SUM('Option-specific inputs'!$G$52:$G$61))*'Option-specific inputs'!$G$109*AU$26)),0),0)</f>
        <v>0</v>
      </c>
      <c r="AV93" s="43" cm="1">
        <f t="array" ref="AV93">IFERROR(
IF(AV$14 - $G$14 + 1 = _xlfn.NUMBERVALUE(TRIM(_xlfn.TEXTAFTER($C93, " ", -1))),
_xlfn.IFS(
'Option-specific inputs'!$G$19="Percentage cost method",('Option-specific inputs'!$G35*'Option-specific inputs'!$G$109*AV$26),
'Option-specific inputs'!$G$19="Total cost method",(('Option-specific inputs'!$G58/SUM('Option-specific inputs'!$G$52:$G$61))*'Option-specific inputs'!$G$109*AV$26)),0),0)</f>
        <v>0</v>
      </c>
      <c r="AW93" s="43" cm="1">
        <f t="array" ref="AW93">IFERROR(
IF(AW$14 - $G$14 + 1 = _xlfn.NUMBERVALUE(TRIM(_xlfn.TEXTAFTER($C93, " ", -1))),
_xlfn.IFS(
'Option-specific inputs'!$G$19="Percentage cost method",('Option-specific inputs'!$G35*'Option-specific inputs'!$G$109*AW$26),
'Option-specific inputs'!$G$19="Total cost method",(('Option-specific inputs'!$G58/SUM('Option-specific inputs'!$G$52:$G$61))*'Option-specific inputs'!$G$109*AW$26)),0),0)</f>
        <v>0</v>
      </c>
      <c r="AX93" s="43" cm="1">
        <f t="array" ref="AX93">IFERROR(
IF(AX$14 - $G$14 + 1 = _xlfn.NUMBERVALUE(TRIM(_xlfn.TEXTAFTER($C93, " ", -1))),
_xlfn.IFS(
'Option-specific inputs'!$G$19="Percentage cost method",('Option-specific inputs'!$G35*'Option-specific inputs'!$G$109*AX$26),
'Option-specific inputs'!$G$19="Total cost method",(('Option-specific inputs'!$G58/SUM('Option-specific inputs'!$G$52:$G$61))*'Option-specific inputs'!$G$109*AX$26)),0),0)</f>
        <v>0</v>
      </c>
      <c r="AY93" s="43" cm="1">
        <f t="array" ref="AY93">IFERROR(
IF(AY$14 - $G$14 + 1 = _xlfn.NUMBERVALUE(TRIM(_xlfn.TEXTAFTER($C93, " ", -1))),
_xlfn.IFS(
'Option-specific inputs'!$G$19="Percentage cost method",('Option-specific inputs'!$G35*'Option-specific inputs'!$G$109*AY$26),
'Option-specific inputs'!$G$19="Total cost method",(('Option-specific inputs'!$G58/SUM('Option-specific inputs'!$G$52:$G$61))*'Option-specific inputs'!$G$109*AY$26)),0),0)</f>
        <v>0</v>
      </c>
      <c r="AZ93" s="43" cm="1">
        <f t="array" ref="AZ93">IFERROR(
IF(AZ$14 - $G$14 + 1 = _xlfn.NUMBERVALUE(TRIM(_xlfn.TEXTAFTER($C93, " ", -1))),
_xlfn.IFS(
'Option-specific inputs'!$G$19="Percentage cost method",('Option-specific inputs'!$G35*'Option-specific inputs'!$G$109*AZ$26),
'Option-specific inputs'!$G$19="Total cost method",(('Option-specific inputs'!$G58/SUM('Option-specific inputs'!$G$52:$G$61))*'Option-specific inputs'!$G$109*AZ$26)),0),0)</f>
        <v>0</v>
      </c>
      <c r="BA93" s="43" cm="1">
        <f t="array" ref="BA93">IFERROR(
IF(BA$14 - $G$14 + 1 = _xlfn.NUMBERVALUE(TRIM(_xlfn.TEXTAFTER($C93, " ", -1))),
_xlfn.IFS(
'Option-specific inputs'!$G$19="Percentage cost method",('Option-specific inputs'!$G35*'Option-specific inputs'!$G$109*BA$26),
'Option-specific inputs'!$G$19="Total cost method",(('Option-specific inputs'!$G58/SUM('Option-specific inputs'!$G$52:$G$61))*'Option-specific inputs'!$G$109*BA$26)),0),0)</f>
        <v>0</v>
      </c>
      <c r="BB93" s="43" cm="1">
        <f t="array" ref="BB93">IFERROR(
IF(BB$14 - $G$14 + 1 = _xlfn.NUMBERVALUE(TRIM(_xlfn.TEXTAFTER($C93, " ", -1))),
_xlfn.IFS(
'Option-specific inputs'!$G$19="Percentage cost method",('Option-specific inputs'!$G35*'Option-specific inputs'!$G$109*BB$26),
'Option-specific inputs'!$G$19="Total cost method",(('Option-specific inputs'!$G58/SUM('Option-specific inputs'!$G$52:$G$61))*'Option-specific inputs'!$G$109*BB$26)),0),0)</f>
        <v>0</v>
      </c>
      <c r="BC93" s="43" cm="1">
        <f t="array" ref="BC93">IFERROR(
IF(BC$14 - $G$14 + 1 = _xlfn.NUMBERVALUE(TRIM(_xlfn.TEXTAFTER($C93, " ", -1))),
_xlfn.IFS(
'Option-specific inputs'!$G$19="Percentage cost method",('Option-specific inputs'!$G35*'Option-specific inputs'!$G$109*BC$26),
'Option-specific inputs'!$G$19="Total cost method",(('Option-specific inputs'!$G58/SUM('Option-specific inputs'!$G$52:$G$61))*'Option-specific inputs'!$G$109*BC$26)),0),0)</f>
        <v>0</v>
      </c>
      <c r="BD93" s="43" cm="1">
        <f t="array" ref="BD93">IFERROR(
IF(BD$14 - $G$14 + 1 = _xlfn.NUMBERVALUE(TRIM(_xlfn.TEXTAFTER($C93, " ", -1))),
_xlfn.IFS(
'Option-specific inputs'!$G$19="Percentage cost method",('Option-specific inputs'!$G35*'Option-specific inputs'!$G$109*BD$26),
'Option-specific inputs'!$G$19="Total cost method",(('Option-specific inputs'!$G58/SUM('Option-specific inputs'!$G$52:$G$61))*'Option-specific inputs'!$G$109*BD$26)),0),0)</f>
        <v>0</v>
      </c>
      <c r="BE93" s="43" cm="1">
        <f t="array" ref="BE93">IFERROR(
IF(BE$14 - $G$14 + 1 = _xlfn.NUMBERVALUE(TRIM(_xlfn.TEXTAFTER($C93, " ", -1))),
_xlfn.IFS(
'Option-specific inputs'!$G$19="Percentage cost method",('Option-specific inputs'!$G35*'Option-specific inputs'!$G$109*BE$26),
'Option-specific inputs'!$G$19="Total cost method",(('Option-specific inputs'!$G58/SUM('Option-specific inputs'!$G$52:$G$61))*'Option-specific inputs'!$G$109*BE$26)),0),0)</f>
        <v>0</v>
      </c>
      <c r="BF93" s="43" cm="1">
        <f t="array" ref="BF93">IFERROR(
IF(BF$14 - $G$14 + 1 = _xlfn.NUMBERVALUE(TRIM(_xlfn.TEXTAFTER($C93, " ", -1))),
_xlfn.IFS(
'Option-specific inputs'!$G$19="Percentage cost method",('Option-specific inputs'!$G35*'Option-specific inputs'!$G$109*BF$26),
'Option-specific inputs'!$G$19="Total cost method",(('Option-specific inputs'!$G58/SUM('Option-specific inputs'!$G$52:$G$61))*'Option-specific inputs'!$G$109*BF$26)),0),0)</f>
        <v>0</v>
      </c>
      <c r="BG93" s="43" cm="1">
        <f t="array" ref="BG93">IFERROR(
IF(BG$14 - $G$14 + 1 = _xlfn.NUMBERVALUE(TRIM(_xlfn.TEXTAFTER($C93, " ", -1))),
_xlfn.IFS(
'Option-specific inputs'!$G$19="Percentage cost method",('Option-specific inputs'!$G35*'Option-specific inputs'!$G$109*BG$26),
'Option-specific inputs'!$G$19="Total cost method",(('Option-specific inputs'!$G58/SUM('Option-specific inputs'!$G$52:$G$61))*'Option-specific inputs'!$G$109*BG$26)),0),0)</f>
        <v>0</v>
      </c>
      <c r="BH93" s="43" cm="1">
        <f t="array" ref="BH93">IFERROR(
IF(BH$14 - $G$14 + 1 = _xlfn.NUMBERVALUE(TRIM(_xlfn.TEXTAFTER($C93, " ", -1))),
_xlfn.IFS(
'Option-specific inputs'!$G$19="Percentage cost method",('Option-specific inputs'!$G35*'Option-specific inputs'!$G$109*BH$26),
'Option-specific inputs'!$G$19="Total cost method",(('Option-specific inputs'!$G58/SUM('Option-specific inputs'!$G$52:$G$61))*'Option-specific inputs'!$G$109*BH$26)),0),0)</f>
        <v>0</v>
      </c>
      <c r="BI93" s="43" cm="1">
        <f t="array" ref="BI93">IFERROR(
IF(BI$14 - $G$14 + 1 = _xlfn.NUMBERVALUE(TRIM(_xlfn.TEXTAFTER($C93, " ", -1))),
_xlfn.IFS(
'Option-specific inputs'!$G$19="Percentage cost method",('Option-specific inputs'!$G35*'Option-specific inputs'!$G$109*BI$26),
'Option-specific inputs'!$G$19="Total cost method",(('Option-specific inputs'!$G58/SUM('Option-specific inputs'!$G$52:$G$61))*'Option-specific inputs'!$G$109*BI$26)),0),0)</f>
        <v>0</v>
      </c>
      <c r="BJ93" s="43" cm="1">
        <f t="array" ref="BJ93">IFERROR(
IF(BJ$14 - $G$14 + 1 = _xlfn.NUMBERVALUE(TRIM(_xlfn.TEXTAFTER($C93, " ", -1))),
_xlfn.IFS(
'Option-specific inputs'!$G$19="Percentage cost method",('Option-specific inputs'!$G35*'Option-specific inputs'!$G$109*BJ$26),
'Option-specific inputs'!$G$19="Total cost method",(('Option-specific inputs'!$G58/SUM('Option-specific inputs'!$G$52:$G$61))*'Option-specific inputs'!$G$109*BJ$26)),0),0)</f>
        <v>0</v>
      </c>
      <c r="BK93" s="43" cm="1">
        <f t="array" ref="BK93">IFERROR(
IF(BK$14 - $G$14 + 1 = _xlfn.NUMBERVALUE(TRIM(_xlfn.TEXTAFTER($C93, " ", -1))),
_xlfn.IFS(
'Option-specific inputs'!$G$19="Percentage cost method",('Option-specific inputs'!$G35*'Option-specific inputs'!$G$109*BK$26),
'Option-specific inputs'!$G$19="Total cost method",(('Option-specific inputs'!$G58/SUM('Option-specific inputs'!$G$52:$G$61))*'Option-specific inputs'!$G$109*BK$26)),0),0)</f>
        <v>0</v>
      </c>
      <c r="BL93" s="43" cm="1">
        <f t="array" ref="BL93">IFERROR(
IF(BL$14 - $G$14 + 1 = _xlfn.NUMBERVALUE(TRIM(_xlfn.TEXTAFTER($C93, " ", -1))),
_xlfn.IFS(
'Option-specific inputs'!$G$19="Percentage cost method",('Option-specific inputs'!$G35*'Option-specific inputs'!$G$109*BL$26),
'Option-specific inputs'!$G$19="Total cost method",(('Option-specific inputs'!$G58/SUM('Option-specific inputs'!$G$52:$G$61))*'Option-specific inputs'!$G$109*BL$26)),0),0)</f>
        <v>0</v>
      </c>
      <c r="BM93" s="43" cm="1">
        <f t="array" ref="BM93">IFERROR(
IF(BM$14 - $G$14 + 1 = _xlfn.NUMBERVALUE(TRIM(_xlfn.TEXTAFTER($C93, " ", -1))),
_xlfn.IFS(
'Option-specific inputs'!$G$19="Percentage cost method",('Option-specific inputs'!$G35*'Option-specific inputs'!$G$109*BM$26),
'Option-specific inputs'!$G$19="Total cost method",(('Option-specific inputs'!$G58/SUM('Option-specific inputs'!$G$52:$G$61))*'Option-specific inputs'!$G$109*BM$26)),0),0)</f>
        <v>0</v>
      </c>
      <c r="BN93" s="43" cm="1">
        <f t="array" ref="BN93">IFERROR(
IF(BN$14 - $G$14 + 1 = _xlfn.NUMBERVALUE(TRIM(_xlfn.TEXTAFTER($C93, " ", -1))),
_xlfn.IFS(
'Option-specific inputs'!$G$19="Percentage cost method",('Option-specific inputs'!$G35*'Option-specific inputs'!$G$109*BN$26),
'Option-specific inputs'!$G$19="Total cost method",(('Option-specific inputs'!$G58/SUM('Option-specific inputs'!$G$52:$G$61))*'Option-specific inputs'!$G$109*BN$26)),0),0)</f>
        <v>0</v>
      </c>
      <c r="BO93" s="43" cm="1">
        <f t="array" ref="BO93">IFERROR(
IF(BO$14 - $G$14 + 1 = _xlfn.NUMBERVALUE(TRIM(_xlfn.TEXTAFTER($C93, " ", -1))),
_xlfn.IFS(
'Option-specific inputs'!$G$19="Percentage cost method",('Option-specific inputs'!$G35*'Option-specific inputs'!$G$109*BO$26),
'Option-specific inputs'!$G$19="Total cost method",(('Option-specific inputs'!$G58/SUM('Option-specific inputs'!$G$52:$G$61))*'Option-specific inputs'!$G$109*BO$26)),0),0)</f>
        <v>0</v>
      </c>
      <c r="BP93" s="43" cm="1">
        <f t="array" ref="BP93">IFERROR(
IF(BP$14 - $G$14 + 1 = _xlfn.NUMBERVALUE(TRIM(_xlfn.TEXTAFTER($C93, " ", -1))),
_xlfn.IFS(
'Option-specific inputs'!$G$19="Percentage cost method",('Option-specific inputs'!$G35*'Option-specific inputs'!$G$109*BP$26),
'Option-specific inputs'!$G$19="Total cost method",(('Option-specific inputs'!$G58/SUM('Option-specific inputs'!$G$52:$G$61))*'Option-specific inputs'!$G$109*BP$26)),0),0)</f>
        <v>0</v>
      </c>
      <c r="BQ93" s="43" cm="1">
        <f t="array" ref="BQ93">IFERROR(
IF(BQ$14 - $G$14 + 1 = _xlfn.NUMBERVALUE(TRIM(_xlfn.TEXTAFTER($C93, " ", -1))),
_xlfn.IFS(
'Option-specific inputs'!$G$19="Percentage cost method",('Option-specific inputs'!$G35*'Option-specific inputs'!$G$109*BQ$26),
'Option-specific inputs'!$G$19="Total cost method",(('Option-specific inputs'!$G58/SUM('Option-specific inputs'!$G$52:$G$61))*'Option-specific inputs'!$G$109*BQ$26)),0),0)</f>
        <v>0</v>
      </c>
      <c r="BR93" s="43" cm="1">
        <f t="array" ref="BR93">IFERROR(
IF(BR$14 - $G$14 + 1 = _xlfn.NUMBERVALUE(TRIM(_xlfn.TEXTAFTER($C93, " ", -1))),
_xlfn.IFS(
'Option-specific inputs'!$G$19="Percentage cost method",('Option-specific inputs'!$G35*'Option-specific inputs'!$G$109*BR$26),
'Option-specific inputs'!$G$19="Total cost method",(('Option-specific inputs'!$G58/SUM('Option-specific inputs'!$G$52:$G$61))*'Option-specific inputs'!$G$109*BR$26)),0),0)</f>
        <v>0</v>
      </c>
      <c r="BS93" s="43" cm="1">
        <f t="array" ref="BS93">IFERROR(
IF(BS$14 - $G$14 + 1 = _xlfn.NUMBERVALUE(TRIM(_xlfn.TEXTAFTER($C93, " ", -1))),
_xlfn.IFS(
'Option-specific inputs'!$G$19="Percentage cost method",('Option-specific inputs'!$G35*'Option-specific inputs'!$G$109*BS$26),
'Option-specific inputs'!$G$19="Total cost method",(('Option-specific inputs'!$G58/SUM('Option-specific inputs'!$G$52:$G$61))*'Option-specific inputs'!$G$109*BS$26)),0),0)</f>
        <v>0</v>
      </c>
      <c r="BT93" s="43" cm="1">
        <f t="array" ref="BT93">IFERROR(
IF(BT$14 - $G$14 + 1 = _xlfn.NUMBERVALUE(TRIM(_xlfn.TEXTAFTER($C93, " ", -1))),
_xlfn.IFS(
'Option-specific inputs'!$G$19="Percentage cost method",('Option-specific inputs'!$G35*'Option-specific inputs'!$G$109*BT$26),
'Option-specific inputs'!$G$19="Total cost method",(('Option-specific inputs'!$G58/SUM('Option-specific inputs'!$G$52:$G$61))*'Option-specific inputs'!$G$109*BT$26)),0),0)</f>
        <v>0</v>
      </c>
      <c r="BU93" s="43" cm="1">
        <f t="array" ref="BU93">IFERROR(
IF(BU$14 - $G$14 + 1 = _xlfn.NUMBERVALUE(TRIM(_xlfn.TEXTAFTER($C93, " ", -1))),
_xlfn.IFS(
'Option-specific inputs'!$G$19="Percentage cost method",('Option-specific inputs'!$G35*'Option-specific inputs'!$G$109*BU$26),
'Option-specific inputs'!$G$19="Total cost method",(('Option-specific inputs'!$G58/SUM('Option-specific inputs'!$G$52:$G$61))*'Option-specific inputs'!$G$109*BU$26)),0),0)</f>
        <v>0</v>
      </c>
      <c r="BV93" s="43" cm="1">
        <f t="array" ref="BV93">IFERROR(
IF(BV$14 - $G$14 + 1 = _xlfn.NUMBERVALUE(TRIM(_xlfn.TEXTAFTER($C93, " ", -1))),
_xlfn.IFS(
'Option-specific inputs'!$G$19="Percentage cost method",('Option-specific inputs'!$G35*'Option-specific inputs'!$G$109*BV$26),
'Option-specific inputs'!$G$19="Total cost method",(('Option-specific inputs'!$G58/SUM('Option-specific inputs'!$G$52:$G$61))*'Option-specific inputs'!$G$109*BV$26)),0),0)</f>
        <v>0</v>
      </c>
      <c r="BW93" s="43" cm="1">
        <f t="array" ref="BW93">IFERROR(
IF(BW$14 - $G$14 + 1 = _xlfn.NUMBERVALUE(TRIM(_xlfn.TEXTAFTER($C93, " ", -1))),
_xlfn.IFS(
'Option-specific inputs'!$G$19="Percentage cost method",('Option-specific inputs'!$G35*'Option-specific inputs'!$G$109*BW$26),
'Option-specific inputs'!$G$19="Total cost method",(('Option-specific inputs'!$G58/SUM('Option-specific inputs'!$G$52:$G$61))*'Option-specific inputs'!$G$109*BW$26)),0),0)</f>
        <v>0</v>
      </c>
      <c r="BX93" s="43" cm="1">
        <f t="array" ref="BX93">IFERROR(
IF(BX$14 - $G$14 + 1 = _xlfn.NUMBERVALUE(TRIM(_xlfn.TEXTAFTER($C93, " ", -1))),
_xlfn.IFS(
'Option-specific inputs'!$G$19="Percentage cost method",('Option-specific inputs'!$G35*'Option-specific inputs'!$G$109*BX$26),
'Option-specific inputs'!$G$19="Total cost method",(('Option-specific inputs'!$G58/SUM('Option-specific inputs'!$G$52:$G$61))*'Option-specific inputs'!$G$109*BX$26)),0),0)</f>
        <v>0</v>
      </c>
      <c r="BY93" s="43" cm="1">
        <f t="array" ref="BY93">IFERROR(
IF(BY$14 - $G$14 + 1 = _xlfn.NUMBERVALUE(TRIM(_xlfn.TEXTAFTER($C93, " ", -1))),
_xlfn.IFS(
'Option-specific inputs'!$G$19="Percentage cost method",('Option-specific inputs'!$G35*'Option-specific inputs'!$G$109*BY$26),
'Option-specific inputs'!$G$19="Total cost method",(('Option-specific inputs'!$G58/SUM('Option-specific inputs'!$G$52:$G$61))*'Option-specific inputs'!$G$109*BY$26)),0),0)</f>
        <v>0</v>
      </c>
      <c r="BZ93" s="43" cm="1">
        <f t="array" ref="BZ93">IFERROR(
IF(BZ$14 - $G$14 + 1 = _xlfn.NUMBERVALUE(TRIM(_xlfn.TEXTAFTER($C93, " ", -1))),
_xlfn.IFS(
'Option-specific inputs'!$G$19="Percentage cost method",('Option-specific inputs'!$G35*'Option-specific inputs'!$G$109*BZ$26),
'Option-specific inputs'!$G$19="Total cost method",(('Option-specific inputs'!$G58/SUM('Option-specific inputs'!$G$52:$G$61))*'Option-specific inputs'!$G$109*BZ$26)),0),0)</f>
        <v>0</v>
      </c>
      <c r="CA93" s="43" cm="1">
        <f t="array" ref="CA93">IFERROR(
IF(CA$14 - $G$14 + 1 = _xlfn.NUMBERVALUE(TRIM(_xlfn.TEXTAFTER($C93, " ", -1))),
_xlfn.IFS(
'Option-specific inputs'!$G$19="Percentage cost method",('Option-specific inputs'!$G35*'Option-specific inputs'!$G$109*CA$26),
'Option-specific inputs'!$G$19="Total cost method",(('Option-specific inputs'!$G58/SUM('Option-specific inputs'!$G$52:$G$61))*'Option-specific inputs'!$G$109*CA$26)),0),0)</f>
        <v>0</v>
      </c>
      <c r="CB93" s="43" cm="1">
        <f t="array" ref="CB93">IFERROR(
IF(CB$14 - $G$14 + 1 = _xlfn.NUMBERVALUE(TRIM(_xlfn.TEXTAFTER($C93, " ", -1))),
_xlfn.IFS(
'Option-specific inputs'!$G$19="Percentage cost method",('Option-specific inputs'!$G35*'Option-specific inputs'!$G$109*CB$26),
'Option-specific inputs'!$G$19="Total cost method",(('Option-specific inputs'!$G58/SUM('Option-specific inputs'!$G$52:$G$61))*'Option-specific inputs'!$G$109*CB$26)),0),0)</f>
        <v>0</v>
      </c>
      <c r="CC93" s="43" cm="1">
        <f t="array" ref="CC93">IFERROR(
IF(CC$14 - $G$14 + 1 = _xlfn.NUMBERVALUE(TRIM(_xlfn.TEXTAFTER($C93, " ", -1))),
_xlfn.IFS(
'Option-specific inputs'!$G$19="Percentage cost method",('Option-specific inputs'!$G35*'Option-specific inputs'!$G$109*CC$26),
'Option-specific inputs'!$G$19="Total cost method",(('Option-specific inputs'!$G58/SUM('Option-specific inputs'!$G$52:$G$61))*'Option-specific inputs'!$G$109*CC$26)),0),0)</f>
        <v>0</v>
      </c>
      <c r="CD93" s="43" cm="1">
        <f t="array" ref="CD93">IFERROR(
IF(CD$14 - $G$14 + 1 = _xlfn.NUMBERVALUE(TRIM(_xlfn.TEXTAFTER($C93, " ", -1))),
_xlfn.IFS(
'Option-specific inputs'!$G$19="Percentage cost method",('Option-specific inputs'!$G35*'Option-specific inputs'!$G$109*CD$26),
'Option-specific inputs'!$G$19="Total cost method",(('Option-specific inputs'!$G58/SUM('Option-specific inputs'!$G$52:$G$61))*'Option-specific inputs'!$G$109*CD$26)),0),0)</f>
        <v>0</v>
      </c>
      <c r="CE93" s="43" cm="1">
        <f t="array" ref="CE93">IFERROR(
IF(CE$14 - $G$14 + 1 = _xlfn.NUMBERVALUE(TRIM(_xlfn.TEXTAFTER($C93, " ", -1))),
_xlfn.IFS(
'Option-specific inputs'!$G$19="Percentage cost method",('Option-specific inputs'!$G35*'Option-specific inputs'!$G$109*CE$26),
'Option-specific inputs'!$G$19="Total cost method",(('Option-specific inputs'!$G58/SUM('Option-specific inputs'!$G$52:$G$61))*'Option-specific inputs'!$G$109*CE$26)),0),0)</f>
        <v>0</v>
      </c>
      <c r="CF93" s="43" cm="1">
        <f t="array" ref="CF93">IFERROR(
IF(CF$14 - $G$14 + 1 = _xlfn.NUMBERVALUE(TRIM(_xlfn.TEXTAFTER($C93, " ", -1))),
_xlfn.IFS(
'Option-specific inputs'!$G$19="Percentage cost method",('Option-specific inputs'!$G35*'Option-specific inputs'!$G$109*CF$26),
'Option-specific inputs'!$G$19="Total cost method",(('Option-specific inputs'!$G58/SUM('Option-specific inputs'!$G$52:$G$61))*'Option-specific inputs'!$G$109*CF$26)),0),0)</f>
        <v>0</v>
      </c>
      <c r="CG93" s="43" cm="1">
        <f t="array" ref="CG93">IFERROR(
IF(CG$14 - $G$14 + 1 = _xlfn.NUMBERVALUE(TRIM(_xlfn.TEXTAFTER($C93, " ", -1))),
_xlfn.IFS(
'Option-specific inputs'!$G$19="Percentage cost method",('Option-specific inputs'!$G35*'Option-specific inputs'!$G$109*CG$26),
'Option-specific inputs'!$G$19="Total cost method",(('Option-specific inputs'!$G58/SUM('Option-specific inputs'!$G$52:$G$61))*'Option-specific inputs'!$G$109*CG$26)),0),0)</f>
        <v>0</v>
      </c>
      <c r="CH93" s="43" cm="1">
        <f t="array" ref="CH93">IFERROR(
IF(CH$14 - $G$14 + 1 = _xlfn.NUMBERVALUE(TRIM(_xlfn.TEXTAFTER($C93, " ", -1))),
_xlfn.IFS(
'Option-specific inputs'!$G$19="Percentage cost method",('Option-specific inputs'!$G35*'Option-specific inputs'!$G$109*CH$26),
'Option-specific inputs'!$G$19="Total cost method",(('Option-specific inputs'!$G58/SUM('Option-specific inputs'!$G$52:$G$61))*'Option-specific inputs'!$G$109*CH$26)),0),0)</f>
        <v>0</v>
      </c>
      <c r="CI93" s="43" cm="1">
        <f t="array" ref="CI93">IFERROR(
IF(CI$14 - $G$14 + 1 = _xlfn.NUMBERVALUE(TRIM(_xlfn.TEXTAFTER($C93, " ", -1))),
_xlfn.IFS(
'Option-specific inputs'!$G$19="Percentage cost method",('Option-specific inputs'!$G35*'Option-specific inputs'!$G$109*CI$26),
'Option-specific inputs'!$G$19="Total cost method",(('Option-specific inputs'!$G58/SUM('Option-specific inputs'!$G$52:$G$61))*'Option-specific inputs'!$G$109*CI$26)),0),0)</f>
        <v>0</v>
      </c>
      <c r="CJ93" s="43" cm="1">
        <f t="array" ref="CJ93">IFERROR(
IF(CJ$14 - $G$14 + 1 = _xlfn.NUMBERVALUE(TRIM(_xlfn.TEXTAFTER($C93, " ", -1))),
_xlfn.IFS(
'Option-specific inputs'!$G$19="Percentage cost method",('Option-specific inputs'!$G35*'Option-specific inputs'!$G$109*CJ$26),
'Option-specific inputs'!$G$19="Total cost method",(('Option-specific inputs'!$G58/SUM('Option-specific inputs'!$G$52:$G$61))*'Option-specific inputs'!$G$109*CJ$26)),0),0)</f>
        <v>0</v>
      </c>
      <c r="CK93" s="43" cm="1">
        <f t="array" ref="CK93">IFERROR(
IF(CK$14 - $G$14 + 1 = _xlfn.NUMBERVALUE(TRIM(_xlfn.TEXTAFTER($C93, " ", -1))),
_xlfn.IFS(
'Option-specific inputs'!$G$19="Percentage cost method",('Option-specific inputs'!$G35*'Option-specific inputs'!$G$109*CK$26),
'Option-specific inputs'!$G$19="Total cost method",(('Option-specific inputs'!$G58/SUM('Option-specific inputs'!$G$52:$G$61))*'Option-specific inputs'!$G$109*CK$26)),0),0)</f>
        <v>0</v>
      </c>
      <c r="CL93" s="43" cm="1">
        <f t="array" ref="CL93">IFERROR(
IF(CL$14 - $G$14 + 1 = _xlfn.NUMBERVALUE(TRIM(_xlfn.TEXTAFTER($C93, " ", -1))),
_xlfn.IFS(
'Option-specific inputs'!$G$19="Percentage cost method",('Option-specific inputs'!$G35*'Option-specific inputs'!$G$109*CL$26),
'Option-specific inputs'!$G$19="Total cost method",(('Option-specific inputs'!$G58/SUM('Option-specific inputs'!$G$52:$G$61))*'Option-specific inputs'!$G$109*CL$26)),0),0)</f>
        <v>0</v>
      </c>
      <c r="CM93" s="43" cm="1">
        <f t="array" ref="CM93">IFERROR(
IF(CM$14 - $G$14 + 1 = _xlfn.NUMBERVALUE(TRIM(_xlfn.TEXTAFTER($C93, " ", -1))),
_xlfn.IFS(
'Option-specific inputs'!$G$19="Percentage cost method",('Option-specific inputs'!$G35*'Option-specific inputs'!$G$109*CM$26),
'Option-specific inputs'!$G$19="Total cost method",(('Option-specific inputs'!$G58/SUM('Option-specific inputs'!$G$52:$G$61))*'Option-specific inputs'!$G$109*CM$26)),0),0)</f>
        <v>0</v>
      </c>
      <c r="CN93" s="43" cm="1">
        <f t="array" ref="CN93">IFERROR(
IF(CN$14 - $G$14 + 1 = _xlfn.NUMBERVALUE(TRIM(_xlfn.TEXTAFTER($C93, " ", -1))),
_xlfn.IFS(
'Option-specific inputs'!$G$19="Percentage cost method",('Option-specific inputs'!$G35*'Option-specific inputs'!$G$109*CN$26),
'Option-specific inputs'!$G$19="Total cost method",(('Option-specific inputs'!$G58/SUM('Option-specific inputs'!$G$52:$G$61))*'Option-specific inputs'!$G$109*CN$26)),0),0)</f>
        <v>0</v>
      </c>
      <c r="CO93" s="43" cm="1">
        <f t="array" ref="CO93">IFERROR(
IF(CO$14 - $G$14 + 1 = _xlfn.NUMBERVALUE(TRIM(_xlfn.TEXTAFTER($C93, " ", -1))),
_xlfn.IFS(
'Option-specific inputs'!$G$19="Percentage cost method",('Option-specific inputs'!$G35*'Option-specific inputs'!$G$109*CO$26),
'Option-specific inputs'!$G$19="Total cost method",(('Option-specific inputs'!$G58/SUM('Option-specific inputs'!$G$52:$G$61))*'Option-specific inputs'!$G$109*CO$26)),0),0)</f>
        <v>0</v>
      </c>
      <c r="CP93" s="43" cm="1">
        <f t="array" ref="CP93">IFERROR(
IF(CP$14 - $G$14 + 1 = _xlfn.NUMBERVALUE(TRIM(_xlfn.TEXTAFTER($C93, " ", -1))),
_xlfn.IFS(
'Option-specific inputs'!$G$19="Percentage cost method",('Option-specific inputs'!$G35*'Option-specific inputs'!$G$109*CP$26),
'Option-specific inputs'!$G$19="Total cost method",(('Option-specific inputs'!$G58/SUM('Option-specific inputs'!$G$52:$G$61))*'Option-specific inputs'!$G$109*CP$26)),0),0)</f>
        <v>0</v>
      </c>
      <c r="CQ93" s="43" cm="1">
        <f t="array" ref="CQ93">IFERROR(
IF(CQ$14 - $G$14 + 1 = _xlfn.NUMBERVALUE(TRIM(_xlfn.TEXTAFTER($C93, " ", -1))),
_xlfn.IFS(
'Option-specific inputs'!$G$19="Percentage cost method",('Option-specific inputs'!$G35*'Option-specific inputs'!$G$109*CQ$26),
'Option-specific inputs'!$G$19="Total cost method",(('Option-specific inputs'!$G58/SUM('Option-specific inputs'!$G$52:$G$61))*'Option-specific inputs'!$G$109*CQ$26)),0),0)</f>
        <v>0</v>
      </c>
      <c r="CR93" s="43" cm="1">
        <f t="array" ref="CR93">IFERROR(
IF(CR$14 - $G$14 + 1 = _xlfn.NUMBERVALUE(TRIM(_xlfn.TEXTAFTER($C93, " ", -1))),
_xlfn.IFS(
'Option-specific inputs'!$G$19="Percentage cost method",('Option-specific inputs'!$G35*'Option-specific inputs'!$G$109*CR$26),
'Option-specific inputs'!$G$19="Total cost method",(('Option-specific inputs'!$G58/SUM('Option-specific inputs'!$G$52:$G$61))*'Option-specific inputs'!$G$109*CR$26)),0),0)</f>
        <v>0</v>
      </c>
      <c r="CS93" s="43" cm="1">
        <f t="array" ref="CS93">IFERROR(
IF(CS$14 - $G$14 + 1 = _xlfn.NUMBERVALUE(TRIM(_xlfn.TEXTAFTER($C93, " ", -1))),
_xlfn.IFS(
'Option-specific inputs'!$G$19="Percentage cost method",('Option-specific inputs'!$G35*'Option-specific inputs'!$G$109*CS$26),
'Option-specific inputs'!$G$19="Total cost method",(('Option-specific inputs'!$G58/SUM('Option-specific inputs'!$G$52:$G$61))*'Option-specific inputs'!$G$109*CS$26)),0),0)</f>
        <v>0</v>
      </c>
      <c r="CT93" s="43" cm="1">
        <f t="array" ref="CT93">IFERROR(
IF(CT$14 - $G$14 + 1 = _xlfn.NUMBERVALUE(TRIM(_xlfn.TEXTAFTER($C93, " ", -1))),
_xlfn.IFS(
'Option-specific inputs'!$G$19="Percentage cost method",('Option-specific inputs'!$G35*'Option-specific inputs'!$G$109*CT$26),
'Option-specific inputs'!$G$19="Total cost method",(('Option-specific inputs'!$G58/SUM('Option-specific inputs'!$G$52:$G$61))*'Option-specific inputs'!$G$109*CT$26)),0),0)</f>
        <v>0</v>
      </c>
      <c r="CU93" s="43" cm="1">
        <f t="array" ref="CU93">IFERROR(
IF(CU$14 - $G$14 + 1 = _xlfn.NUMBERVALUE(TRIM(_xlfn.TEXTAFTER($C93, " ", -1))),
_xlfn.IFS(
'Option-specific inputs'!$G$19="Percentage cost method",('Option-specific inputs'!$G35*'Option-specific inputs'!$G$109*CU$26),
'Option-specific inputs'!$G$19="Total cost method",(('Option-specific inputs'!$G58/SUM('Option-specific inputs'!$G$52:$G$61))*'Option-specific inputs'!$G$109*CU$26)),0),0)</f>
        <v>0</v>
      </c>
      <c r="CV93" s="43" cm="1">
        <f t="array" ref="CV93">IFERROR(
IF(CV$14 - $G$14 + 1 = _xlfn.NUMBERVALUE(TRIM(_xlfn.TEXTAFTER($C93, " ", -1))),
_xlfn.IFS(
'Option-specific inputs'!$G$19="Percentage cost method",('Option-specific inputs'!$G35*'Option-specific inputs'!$G$109*CV$26),
'Option-specific inputs'!$G$19="Total cost method",(('Option-specific inputs'!$G58/SUM('Option-specific inputs'!$G$52:$G$61))*'Option-specific inputs'!$G$109*CV$26)),0),0)</f>
        <v>0</v>
      </c>
      <c r="CW93" s="43" cm="1">
        <f t="array" ref="CW93">IFERROR(
IF(CW$14 - $G$14 + 1 = _xlfn.NUMBERVALUE(TRIM(_xlfn.TEXTAFTER($C93, " ", -1))),
_xlfn.IFS(
'Option-specific inputs'!$G$19="Percentage cost method",('Option-specific inputs'!$G35*'Option-specific inputs'!$G$109*CW$26),
'Option-specific inputs'!$G$19="Total cost method",(('Option-specific inputs'!$G58/SUM('Option-specific inputs'!$G$52:$G$61))*'Option-specific inputs'!$G$109*CW$26)),0),0)</f>
        <v>0</v>
      </c>
      <c r="CX93" s="43" cm="1">
        <f t="array" ref="CX93">IFERROR(
IF(CX$14 - $G$14 + 1 = _xlfn.NUMBERVALUE(TRIM(_xlfn.TEXTAFTER($C93, " ", -1))),
_xlfn.IFS(
'Option-specific inputs'!$G$19="Percentage cost method",('Option-specific inputs'!$G35*'Option-specific inputs'!$G$109*CX$26),
'Option-specific inputs'!$G$19="Total cost method",(('Option-specific inputs'!$G58/SUM('Option-specific inputs'!$G$52:$G$61))*'Option-specific inputs'!$G$109*CX$26)),0),0)</f>
        <v>0</v>
      </c>
      <c r="CY93" s="43" cm="1">
        <f t="array" ref="CY93">IFERROR(
IF(CY$14 - $G$14 + 1 = _xlfn.NUMBERVALUE(TRIM(_xlfn.TEXTAFTER($C93, " ", -1))),
_xlfn.IFS(
'Option-specific inputs'!$G$19="Percentage cost method",('Option-specific inputs'!$G35*'Option-specific inputs'!$G$109*CY$26),
'Option-specific inputs'!$G$19="Total cost method",(('Option-specific inputs'!$G58/SUM('Option-specific inputs'!$G$52:$G$61))*'Option-specific inputs'!$G$109*CY$26)),0),0)</f>
        <v>0</v>
      </c>
      <c r="CZ93" s="43" cm="1">
        <f t="array" ref="CZ93">IFERROR(
IF(CZ$14 - $G$14 + 1 = _xlfn.NUMBERVALUE(TRIM(_xlfn.TEXTAFTER($C93, " ", -1))),
_xlfn.IFS(
'Option-specific inputs'!$G$19="Percentage cost method",('Option-specific inputs'!$G35*'Option-specific inputs'!$G$109*CZ$26),
'Option-specific inputs'!$G$19="Total cost method",(('Option-specific inputs'!$G58/SUM('Option-specific inputs'!$G$52:$G$61))*'Option-specific inputs'!$G$109*CZ$26)),0),0)</f>
        <v>0</v>
      </c>
      <c r="DA93" s="43" cm="1">
        <f t="array" ref="DA93">IFERROR(
IF(DA$14 - $G$14 + 1 = _xlfn.NUMBERVALUE(TRIM(_xlfn.TEXTAFTER($C93, " ", -1))),
_xlfn.IFS(
'Option-specific inputs'!$G$19="Percentage cost method",('Option-specific inputs'!$G35*'Option-specific inputs'!$G$109*DA$26),
'Option-specific inputs'!$G$19="Total cost method",(('Option-specific inputs'!$G58/SUM('Option-specific inputs'!$G$52:$G$61))*'Option-specific inputs'!$G$109*DA$26)),0),0)</f>
        <v>0</v>
      </c>
      <c r="DB93" s="43" cm="1">
        <f t="array" ref="DB93">IFERROR(
IF(DB$14 - $G$14 + 1 = _xlfn.NUMBERVALUE(TRIM(_xlfn.TEXTAFTER($C93, " ", -1))),
_xlfn.IFS(
'Option-specific inputs'!$G$19="Percentage cost method",('Option-specific inputs'!$G35*'Option-specific inputs'!$G$109*DB$26),
'Option-specific inputs'!$G$19="Total cost method",(('Option-specific inputs'!$G58/SUM('Option-specific inputs'!$G$52:$G$61))*'Option-specific inputs'!$G$109*DB$26)),0),0)</f>
        <v>0</v>
      </c>
      <c r="DC93" s="25"/>
    </row>
    <row r="94" spans="1:107" s="61" customFormat="1" ht="22.5" customHeight="1">
      <c r="A94" s="25"/>
      <c r="B94" s="163"/>
      <c r="C94" s="170" t="s">
        <v>147</v>
      </c>
      <c r="D94" s="32"/>
      <c r="E94" s="37"/>
      <c r="F94" s="42"/>
      <c r="G94" s="43" cm="1">
        <f t="array" ref="G94">IFERROR(
IF(G$14 - $G$14 + 1 = _xlfn.NUMBERVALUE(TRIM(_xlfn.TEXTAFTER($C94, " ", -1))),
_xlfn.IFS(
'Option-specific inputs'!$G$19="Percentage cost method",('Option-specific inputs'!$G36*'Option-specific inputs'!$G$109*G$26),
'Option-specific inputs'!$G$19="Total cost method",(('Option-specific inputs'!$G59/SUM('Option-specific inputs'!$G$52:$G$61))*'Option-specific inputs'!$G$109*G$26)),0),0)</f>
        <v>0</v>
      </c>
      <c r="H94" s="43" cm="1">
        <f t="array" ref="H94">IFERROR(
IF(H$14 - $G$14 + 1 = _xlfn.NUMBERVALUE(TRIM(_xlfn.TEXTAFTER($C94, " ", -1))),
_xlfn.IFS(
'Option-specific inputs'!$G$19="Percentage cost method",('Option-specific inputs'!$G36*'Option-specific inputs'!$G$109*H$26),
'Option-specific inputs'!$G$19="Total cost method",(('Option-specific inputs'!$G59/SUM('Option-specific inputs'!$G$52:$G$61))*'Option-specific inputs'!$G$109*H$26)),0),0)</f>
        <v>0</v>
      </c>
      <c r="I94" s="43" cm="1">
        <f t="array" ref="I94">IFERROR(
IF(I$14 - $G$14 + 1 = _xlfn.NUMBERVALUE(TRIM(_xlfn.TEXTAFTER($C94, " ", -1))),
_xlfn.IFS(
'Option-specific inputs'!$G$19="Percentage cost method",('Option-specific inputs'!$G36*'Option-specific inputs'!$G$109*I$26),
'Option-specific inputs'!$G$19="Total cost method",(('Option-specific inputs'!$G59/SUM('Option-specific inputs'!$G$52:$G$61))*'Option-specific inputs'!$G$109*I$26)),0),0)</f>
        <v>0</v>
      </c>
      <c r="J94" s="43" cm="1">
        <f t="array" ref="J94">IFERROR(
IF(J$14 - $G$14 + 1 = _xlfn.NUMBERVALUE(TRIM(_xlfn.TEXTAFTER($C94, " ", -1))),
_xlfn.IFS(
'Option-specific inputs'!$G$19="Percentage cost method",('Option-specific inputs'!$G36*'Option-specific inputs'!$G$109*J$26),
'Option-specific inputs'!$G$19="Total cost method",(('Option-specific inputs'!$G59/SUM('Option-specific inputs'!$G$52:$G$61))*'Option-specific inputs'!$G$109*J$26)),0),0)</f>
        <v>0</v>
      </c>
      <c r="K94" s="43" cm="1">
        <f t="array" ref="K94">IFERROR(
IF(K$14 - $G$14 + 1 = _xlfn.NUMBERVALUE(TRIM(_xlfn.TEXTAFTER($C94, " ", -1))),
_xlfn.IFS(
'Option-specific inputs'!$G$19="Percentage cost method",('Option-specific inputs'!$G36*'Option-specific inputs'!$G$109*K$26),
'Option-specific inputs'!$G$19="Total cost method",(('Option-specific inputs'!$G59/SUM('Option-specific inputs'!$G$52:$G$61))*'Option-specific inputs'!$G$109*K$26)),0),0)</f>
        <v>0</v>
      </c>
      <c r="L94" s="43" cm="1">
        <f t="array" ref="L94">IFERROR(
IF(L$14 - $G$14 + 1 = _xlfn.NUMBERVALUE(TRIM(_xlfn.TEXTAFTER($C94, " ", -1))),
_xlfn.IFS(
'Option-specific inputs'!$G$19="Percentage cost method",('Option-specific inputs'!$G36*'Option-specific inputs'!$G$109*L$26),
'Option-specific inputs'!$G$19="Total cost method",(('Option-specific inputs'!$G59/SUM('Option-specific inputs'!$G$52:$G$61))*'Option-specific inputs'!$G$109*L$26)),0),0)</f>
        <v>0</v>
      </c>
      <c r="M94" s="43" cm="1">
        <f t="array" ref="M94">IFERROR(
IF(M$14 - $G$14 + 1 = _xlfn.NUMBERVALUE(TRIM(_xlfn.TEXTAFTER($C94, " ", -1))),
_xlfn.IFS(
'Option-specific inputs'!$G$19="Percentage cost method",('Option-specific inputs'!$G36*'Option-specific inputs'!$G$109*M$26),
'Option-specific inputs'!$G$19="Total cost method",(('Option-specific inputs'!$G59/SUM('Option-specific inputs'!$G$52:$G$61))*'Option-specific inputs'!$G$109*M$26)),0),0)</f>
        <v>0</v>
      </c>
      <c r="N94" s="43" cm="1">
        <f t="array" ref="N94">IFERROR(
IF(N$14 - $G$14 + 1 = _xlfn.NUMBERVALUE(TRIM(_xlfn.TEXTAFTER($C94, " ", -1))),
_xlfn.IFS(
'Option-specific inputs'!$G$19="Percentage cost method",('Option-specific inputs'!$G36*'Option-specific inputs'!$G$109*N$26),
'Option-specific inputs'!$G$19="Total cost method",(('Option-specific inputs'!$G59/SUM('Option-specific inputs'!$G$52:$G$61))*'Option-specific inputs'!$G$109*N$26)),0),0)</f>
        <v>0</v>
      </c>
      <c r="O94" s="43" cm="1">
        <f t="array" ref="O94">IFERROR(
IF(O$14 - $G$14 + 1 = _xlfn.NUMBERVALUE(TRIM(_xlfn.TEXTAFTER($C94, " ", -1))),
_xlfn.IFS(
'Option-specific inputs'!$G$19="Percentage cost method",('Option-specific inputs'!$G36*'Option-specific inputs'!$G$109*O$26),
'Option-specific inputs'!$G$19="Total cost method",(('Option-specific inputs'!$G59/SUM('Option-specific inputs'!$G$52:$G$61))*'Option-specific inputs'!$G$109*O$26)),0),0)</f>
        <v>0</v>
      </c>
      <c r="P94" s="43" cm="1">
        <f t="array" ref="P94">IFERROR(
IF(P$14 - $G$14 + 1 = _xlfn.NUMBERVALUE(TRIM(_xlfn.TEXTAFTER($C94, " ", -1))),
_xlfn.IFS(
'Option-specific inputs'!$G$19="Percentage cost method",('Option-specific inputs'!$G36*'Option-specific inputs'!$G$109*P$26),
'Option-specific inputs'!$G$19="Total cost method",(('Option-specific inputs'!$G59/SUM('Option-specific inputs'!$G$52:$G$61))*'Option-specific inputs'!$G$109*P$26)),0),0)</f>
        <v>0</v>
      </c>
      <c r="Q94" s="43" cm="1">
        <f t="array" ref="Q94">IFERROR(
IF(Q$14 - $G$14 + 1 = _xlfn.NUMBERVALUE(TRIM(_xlfn.TEXTAFTER($C94, " ", -1))),
_xlfn.IFS(
'Option-specific inputs'!$G$19="Percentage cost method",('Option-specific inputs'!$G36*'Option-specific inputs'!$G$109*Q$26),
'Option-specific inputs'!$G$19="Total cost method",(('Option-specific inputs'!$G59/SUM('Option-specific inputs'!$G$52:$G$61))*'Option-specific inputs'!$G$109*Q$26)),0),0)</f>
        <v>0</v>
      </c>
      <c r="R94" s="43" cm="1">
        <f t="array" ref="R94">IFERROR(
IF(R$14 - $G$14 + 1 = _xlfn.NUMBERVALUE(TRIM(_xlfn.TEXTAFTER($C94, " ", -1))),
_xlfn.IFS(
'Option-specific inputs'!$G$19="Percentage cost method",('Option-specific inputs'!$G36*'Option-specific inputs'!$G$109*R$26),
'Option-specific inputs'!$G$19="Total cost method",(('Option-specific inputs'!$G59/SUM('Option-specific inputs'!$G$52:$G$61))*'Option-specific inputs'!$G$109*R$26)),0),0)</f>
        <v>0</v>
      </c>
      <c r="S94" s="43" cm="1">
        <f t="array" ref="S94">IFERROR(
IF(S$14 - $G$14 + 1 = _xlfn.NUMBERVALUE(TRIM(_xlfn.TEXTAFTER($C94, " ", -1))),
_xlfn.IFS(
'Option-specific inputs'!$G$19="Percentage cost method",('Option-specific inputs'!$G36*'Option-specific inputs'!$G$109*S$26),
'Option-specific inputs'!$G$19="Total cost method",(('Option-specific inputs'!$G59/SUM('Option-specific inputs'!$G$52:$G$61))*'Option-specific inputs'!$G$109*S$26)),0),0)</f>
        <v>0</v>
      </c>
      <c r="T94" s="43" cm="1">
        <f t="array" ref="T94">IFERROR(
IF(T$14 - $G$14 + 1 = _xlfn.NUMBERVALUE(TRIM(_xlfn.TEXTAFTER($C94, " ", -1))),
_xlfn.IFS(
'Option-specific inputs'!$G$19="Percentage cost method",('Option-specific inputs'!$G36*'Option-specific inputs'!$G$109*T$26),
'Option-specific inputs'!$G$19="Total cost method",(('Option-specific inputs'!$G59/SUM('Option-specific inputs'!$G$52:$G$61))*'Option-specific inputs'!$G$109*T$26)),0),0)</f>
        <v>0</v>
      </c>
      <c r="U94" s="43" cm="1">
        <f t="array" ref="U94">IFERROR(
IF(U$14 - $G$14 + 1 = _xlfn.NUMBERVALUE(TRIM(_xlfn.TEXTAFTER($C94, " ", -1))),
_xlfn.IFS(
'Option-specific inputs'!$G$19="Percentage cost method",('Option-specific inputs'!$G36*'Option-specific inputs'!$G$109*U$26),
'Option-specific inputs'!$G$19="Total cost method",(('Option-specific inputs'!$G59/SUM('Option-specific inputs'!$G$52:$G$61))*'Option-specific inputs'!$G$109*U$26)),0),0)</f>
        <v>0</v>
      </c>
      <c r="V94" s="43" cm="1">
        <f t="array" ref="V94">IFERROR(
IF(V$14 - $G$14 + 1 = _xlfn.NUMBERVALUE(TRIM(_xlfn.TEXTAFTER($C94, " ", -1))),
_xlfn.IFS(
'Option-specific inputs'!$G$19="Percentage cost method",('Option-specific inputs'!$G36*'Option-specific inputs'!$G$109*V$26),
'Option-specific inputs'!$G$19="Total cost method",(('Option-specific inputs'!$G59/SUM('Option-specific inputs'!$G$52:$G$61))*'Option-specific inputs'!$G$109*V$26)),0),0)</f>
        <v>0</v>
      </c>
      <c r="W94" s="43" cm="1">
        <f t="array" ref="W94">IFERROR(
IF(W$14 - $G$14 + 1 = _xlfn.NUMBERVALUE(TRIM(_xlfn.TEXTAFTER($C94, " ", -1))),
_xlfn.IFS(
'Option-specific inputs'!$G$19="Percentage cost method",('Option-specific inputs'!$G36*'Option-specific inputs'!$G$109*W$26),
'Option-specific inputs'!$G$19="Total cost method",(('Option-specific inputs'!$G59/SUM('Option-specific inputs'!$G$52:$G$61))*'Option-specific inputs'!$G$109*W$26)),0),0)</f>
        <v>0</v>
      </c>
      <c r="X94" s="43" cm="1">
        <f t="array" ref="X94">IFERROR(
IF(X$14 - $G$14 + 1 = _xlfn.NUMBERVALUE(TRIM(_xlfn.TEXTAFTER($C94, " ", -1))),
_xlfn.IFS(
'Option-specific inputs'!$G$19="Percentage cost method",('Option-specific inputs'!$G36*'Option-specific inputs'!$G$109*X$26),
'Option-specific inputs'!$G$19="Total cost method",(('Option-specific inputs'!$G59/SUM('Option-specific inputs'!$G$52:$G$61))*'Option-specific inputs'!$G$109*X$26)),0),0)</f>
        <v>0</v>
      </c>
      <c r="Y94" s="43" cm="1">
        <f t="array" ref="Y94">IFERROR(
IF(Y$14 - $G$14 + 1 = _xlfn.NUMBERVALUE(TRIM(_xlfn.TEXTAFTER($C94, " ", -1))),
_xlfn.IFS(
'Option-specific inputs'!$G$19="Percentage cost method",('Option-specific inputs'!$G36*'Option-specific inputs'!$G$109*Y$26),
'Option-specific inputs'!$G$19="Total cost method",(('Option-specific inputs'!$G59/SUM('Option-specific inputs'!$G$52:$G$61))*'Option-specific inputs'!$G$109*Y$26)),0),0)</f>
        <v>0</v>
      </c>
      <c r="Z94" s="43" cm="1">
        <f t="array" ref="Z94">IFERROR(
IF(Z$14 - $G$14 + 1 = _xlfn.NUMBERVALUE(TRIM(_xlfn.TEXTAFTER($C94, " ", -1))),
_xlfn.IFS(
'Option-specific inputs'!$G$19="Percentage cost method",('Option-specific inputs'!$G36*'Option-specific inputs'!$G$109*Z$26),
'Option-specific inputs'!$G$19="Total cost method",(('Option-specific inputs'!$G59/SUM('Option-specific inputs'!$G$52:$G$61))*'Option-specific inputs'!$G$109*Z$26)),0),0)</f>
        <v>0</v>
      </c>
      <c r="AA94" s="43" cm="1">
        <f t="array" ref="AA94">IFERROR(
IF(AA$14 - $G$14 + 1 = _xlfn.NUMBERVALUE(TRIM(_xlfn.TEXTAFTER($C94, " ", -1))),
_xlfn.IFS(
'Option-specific inputs'!$G$19="Percentage cost method",('Option-specific inputs'!$G36*'Option-specific inputs'!$G$109*AA$26),
'Option-specific inputs'!$G$19="Total cost method",(('Option-specific inputs'!$G59/SUM('Option-specific inputs'!$G$52:$G$61))*'Option-specific inputs'!$G$109*AA$26)),0),0)</f>
        <v>0</v>
      </c>
      <c r="AB94" s="43" cm="1">
        <f t="array" ref="AB94">IFERROR(
IF(AB$14 - $G$14 + 1 = _xlfn.NUMBERVALUE(TRIM(_xlfn.TEXTAFTER($C94, " ", -1))),
_xlfn.IFS(
'Option-specific inputs'!$G$19="Percentage cost method",('Option-specific inputs'!$G36*'Option-specific inputs'!$G$109*AB$26),
'Option-specific inputs'!$G$19="Total cost method",(('Option-specific inputs'!$G59/SUM('Option-specific inputs'!$G$52:$G$61))*'Option-specific inputs'!$G$109*AB$26)),0),0)</f>
        <v>0</v>
      </c>
      <c r="AC94" s="43" cm="1">
        <f t="array" ref="AC94">IFERROR(
IF(AC$14 - $G$14 + 1 = _xlfn.NUMBERVALUE(TRIM(_xlfn.TEXTAFTER($C94, " ", -1))),
_xlfn.IFS(
'Option-specific inputs'!$G$19="Percentage cost method",('Option-specific inputs'!$G36*'Option-specific inputs'!$G$109*AC$26),
'Option-specific inputs'!$G$19="Total cost method",(('Option-specific inputs'!$G59/SUM('Option-specific inputs'!$G$52:$G$61))*'Option-specific inputs'!$G$109*AC$26)),0),0)</f>
        <v>0</v>
      </c>
      <c r="AD94" s="43" cm="1">
        <f t="array" ref="AD94">IFERROR(
IF(AD$14 - $G$14 + 1 = _xlfn.NUMBERVALUE(TRIM(_xlfn.TEXTAFTER($C94, " ", -1))),
_xlfn.IFS(
'Option-specific inputs'!$G$19="Percentage cost method",('Option-specific inputs'!$G36*'Option-specific inputs'!$G$109*AD$26),
'Option-specific inputs'!$G$19="Total cost method",(('Option-specific inputs'!$G59/SUM('Option-specific inputs'!$G$52:$G$61))*'Option-specific inputs'!$G$109*AD$26)),0),0)</f>
        <v>0</v>
      </c>
      <c r="AE94" s="43" cm="1">
        <f t="array" ref="AE94">IFERROR(
IF(AE$14 - $G$14 + 1 = _xlfn.NUMBERVALUE(TRIM(_xlfn.TEXTAFTER($C94, " ", -1))),
_xlfn.IFS(
'Option-specific inputs'!$G$19="Percentage cost method",('Option-specific inputs'!$G36*'Option-specific inputs'!$G$109*AE$26),
'Option-specific inputs'!$G$19="Total cost method",(('Option-specific inputs'!$G59/SUM('Option-specific inputs'!$G$52:$G$61))*'Option-specific inputs'!$G$109*AE$26)),0),0)</f>
        <v>0</v>
      </c>
      <c r="AF94" s="43" cm="1">
        <f t="array" ref="AF94">IFERROR(
IF(AF$14 - $G$14 + 1 = _xlfn.NUMBERVALUE(TRIM(_xlfn.TEXTAFTER($C94, " ", -1))),
_xlfn.IFS(
'Option-specific inputs'!$G$19="Percentage cost method",('Option-specific inputs'!$G36*'Option-specific inputs'!$G$109*AF$26),
'Option-specific inputs'!$G$19="Total cost method",(('Option-specific inputs'!$G59/SUM('Option-specific inputs'!$G$52:$G$61))*'Option-specific inputs'!$G$109*AF$26)),0),0)</f>
        <v>0</v>
      </c>
      <c r="AG94" s="43" cm="1">
        <f t="array" ref="AG94">IFERROR(
IF(AG$14 - $G$14 + 1 = _xlfn.NUMBERVALUE(TRIM(_xlfn.TEXTAFTER($C94, " ", -1))),
_xlfn.IFS(
'Option-specific inputs'!$G$19="Percentage cost method",('Option-specific inputs'!$G36*'Option-specific inputs'!$G$109*AG$26),
'Option-specific inputs'!$G$19="Total cost method",(('Option-specific inputs'!$G59/SUM('Option-specific inputs'!$G$52:$G$61))*'Option-specific inputs'!$G$109*AG$26)),0),0)</f>
        <v>0</v>
      </c>
      <c r="AH94" s="43" cm="1">
        <f t="array" ref="AH94">IFERROR(
IF(AH$14 - $G$14 + 1 = _xlfn.NUMBERVALUE(TRIM(_xlfn.TEXTAFTER($C94, " ", -1))),
_xlfn.IFS(
'Option-specific inputs'!$G$19="Percentage cost method",('Option-specific inputs'!$G36*'Option-specific inputs'!$G$109*AH$26),
'Option-specific inputs'!$G$19="Total cost method",(('Option-specific inputs'!$G59/SUM('Option-specific inputs'!$G$52:$G$61))*'Option-specific inputs'!$G$109*AH$26)),0),0)</f>
        <v>0</v>
      </c>
      <c r="AI94" s="43" cm="1">
        <f t="array" ref="AI94">IFERROR(
IF(AI$14 - $G$14 + 1 = _xlfn.NUMBERVALUE(TRIM(_xlfn.TEXTAFTER($C94, " ", -1))),
_xlfn.IFS(
'Option-specific inputs'!$G$19="Percentage cost method",('Option-specific inputs'!$G36*'Option-specific inputs'!$G$109*AI$26),
'Option-specific inputs'!$G$19="Total cost method",(('Option-specific inputs'!$G59/SUM('Option-specific inputs'!$G$52:$G$61))*'Option-specific inputs'!$G$109*AI$26)),0),0)</f>
        <v>0</v>
      </c>
      <c r="AJ94" s="43" cm="1">
        <f t="array" ref="AJ94">IFERROR(
IF(AJ$14 - $G$14 + 1 = _xlfn.NUMBERVALUE(TRIM(_xlfn.TEXTAFTER($C94, " ", -1))),
_xlfn.IFS(
'Option-specific inputs'!$G$19="Percentage cost method",('Option-specific inputs'!$G36*'Option-specific inputs'!$G$109*AJ$26),
'Option-specific inputs'!$G$19="Total cost method",(('Option-specific inputs'!$G59/SUM('Option-specific inputs'!$G$52:$G$61))*'Option-specific inputs'!$G$109*AJ$26)),0),0)</f>
        <v>0</v>
      </c>
      <c r="AK94" s="43" cm="1">
        <f t="array" ref="AK94">IFERROR(
IF(AK$14 - $G$14 + 1 = _xlfn.NUMBERVALUE(TRIM(_xlfn.TEXTAFTER($C94, " ", -1))),
_xlfn.IFS(
'Option-specific inputs'!$G$19="Percentage cost method",('Option-specific inputs'!$G36*'Option-specific inputs'!$G$109*AK$26),
'Option-specific inputs'!$G$19="Total cost method",(('Option-specific inputs'!$G59/SUM('Option-specific inputs'!$G$52:$G$61))*'Option-specific inputs'!$G$109*AK$26)),0),0)</f>
        <v>0</v>
      </c>
      <c r="AL94" s="43" cm="1">
        <f t="array" ref="AL94">IFERROR(
IF(AL$14 - $G$14 + 1 = _xlfn.NUMBERVALUE(TRIM(_xlfn.TEXTAFTER($C94, " ", -1))),
_xlfn.IFS(
'Option-specific inputs'!$G$19="Percentage cost method",('Option-specific inputs'!$G36*'Option-specific inputs'!$G$109*AL$26),
'Option-specific inputs'!$G$19="Total cost method",(('Option-specific inputs'!$G59/SUM('Option-specific inputs'!$G$52:$G$61))*'Option-specific inputs'!$G$109*AL$26)),0),0)</f>
        <v>0</v>
      </c>
      <c r="AM94" s="43" cm="1">
        <f t="array" ref="AM94">IFERROR(
IF(AM$14 - $G$14 + 1 = _xlfn.NUMBERVALUE(TRIM(_xlfn.TEXTAFTER($C94, " ", -1))),
_xlfn.IFS(
'Option-specific inputs'!$G$19="Percentage cost method",('Option-specific inputs'!$G36*'Option-specific inputs'!$G$109*AM$26),
'Option-specific inputs'!$G$19="Total cost method",(('Option-specific inputs'!$G59/SUM('Option-specific inputs'!$G$52:$G$61))*'Option-specific inputs'!$G$109*AM$26)),0),0)</f>
        <v>0</v>
      </c>
      <c r="AN94" s="43" cm="1">
        <f t="array" ref="AN94">IFERROR(
IF(AN$14 - $G$14 + 1 = _xlfn.NUMBERVALUE(TRIM(_xlfn.TEXTAFTER($C94, " ", -1))),
_xlfn.IFS(
'Option-specific inputs'!$G$19="Percentage cost method",('Option-specific inputs'!$G36*'Option-specific inputs'!$G$109*AN$26),
'Option-specific inputs'!$G$19="Total cost method",(('Option-specific inputs'!$G59/SUM('Option-specific inputs'!$G$52:$G$61))*'Option-specific inputs'!$G$109*AN$26)),0),0)</f>
        <v>0</v>
      </c>
      <c r="AO94" s="43" cm="1">
        <f t="array" ref="AO94">IFERROR(
IF(AO$14 - $G$14 + 1 = _xlfn.NUMBERVALUE(TRIM(_xlfn.TEXTAFTER($C94, " ", -1))),
_xlfn.IFS(
'Option-specific inputs'!$G$19="Percentage cost method",('Option-specific inputs'!$G36*'Option-specific inputs'!$G$109*AO$26),
'Option-specific inputs'!$G$19="Total cost method",(('Option-specific inputs'!$G59/SUM('Option-specific inputs'!$G$52:$G$61))*'Option-specific inputs'!$G$109*AO$26)),0),0)</f>
        <v>0</v>
      </c>
      <c r="AP94" s="43" cm="1">
        <f t="array" ref="AP94">IFERROR(
IF(AP$14 - $G$14 + 1 = _xlfn.NUMBERVALUE(TRIM(_xlfn.TEXTAFTER($C94, " ", -1))),
_xlfn.IFS(
'Option-specific inputs'!$G$19="Percentage cost method",('Option-specific inputs'!$G36*'Option-specific inputs'!$G$109*AP$26),
'Option-specific inputs'!$G$19="Total cost method",(('Option-specific inputs'!$G59/SUM('Option-specific inputs'!$G$52:$G$61))*'Option-specific inputs'!$G$109*AP$26)),0),0)</f>
        <v>0</v>
      </c>
      <c r="AQ94" s="43" cm="1">
        <f t="array" ref="AQ94">IFERROR(
IF(AQ$14 - $G$14 + 1 = _xlfn.NUMBERVALUE(TRIM(_xlfn.TEXTAFTER($C94, " ", -1))),
_xlfn.IFS(
'Option-specific inputs'!$G$19="Percentage cost method",('Option-specific inputs'!$G36*'Option-specific inputs'!$G$109*AQ$26),
'Option-specific inputs'!$G$19="Total cost method",(('Option-specific inputs'!$G59/SUM('Option-specific inputs'!$G$52:$G$61))*'Option-specific inputs'!$G$109*AQ$26)),0),0)</f>
        <v>0</v>
      </c>
      <c r="AR94" s="43" cm="1">
        <f t="array" ref="AR94">IFERROR(
IF(AR$14 - $G$14 + 1 = _xlfn.NUMBERVALUE(TRIM(_xlfn.TEXTAFTER($C94, " ", -1))),
_xlfn.IFS(
'Option-specific inputs'!$G$19="Percentage cost method",('Option-specific inputs'!$G36*'Option-specific inputs'!$G$109*AR$26),
'Option-specific inputs'!$G$19="Total cost method",(('Option-specific inputs'!$G59/SUM('Option-specific inputs'!$G$52:$G$61))*'Option-specific inputs'!$G$109*AR$26)),0),0)</f>
        <v>0</v>
      </c>
      <c r="AS94" s="43" cm="1">
        <f t="array" ref="AS94">IFERROR(
IF(AS$14 - $G$14 + 1 = _xlfn.NUMBERVALUE(TRIM(_xlfn.TEXTAFTER($C94, " ", -1))),
_xlfn.IFS(
'Option-specific inputs'!$G$19="Percentage cost method",('Option-specific inputs'!$G36*'Option-specific inputs'!$G$109*AS$26),
'Option-specific inputs'!$G$19="Total cost method",(('Option-specific inputs'!$G59/SUM('Option-specific inputs'!$G$52:$G$61))*'Option-specific inputs'!$G$109*AS$26)),0),0)</f>
        <v>0</v>
      </c>
      <c r="AT94" s="43" cm="1">
        <f t="array" ref="AT94">IFERROR(
IF(AT$14 - $G$14 + 1 = _xlfn.NUMBERVALUE(TRIM(_xlfn.TEXTAFTER($C94, " ", -1))),
_xlfn.IFS(
'Option-specific inputs'!$G$19="Percentage cost method",('Option-specific inputs'!$G36*'Option-specific inputs'!$G$109*AT$26),
'Option-specific inputs'!$G$19="Total cost method",(('Option-specific inputs'!$G59/SUM('Option-specific inputs'!$G$52:$G$61))*'Option-specific inputs'!$G$109*AT$26)),0),0)</f>
        <v>0</v>
      </c>
      <c r="AU94" s="43" cm="1">
        <f t="array" ref="AU94">IFERROR(
IF(AU$14 - $G$14 + 1 = _xlfn.NUMBERVALUE(TRIM(_xlfn.TEXTAFTER($C94, " ", -1))),
_xlfn.IFS(
'Option-specific inputs'!$G$19="Percentage cost method",('Option-specific inputs'!$G36*'Option-specific inputs'!$G$109*AU$26),
'Option-specific inputs'!$G$19="Total cost method",(('Option-specific inputs'!$G59/SUM('Option-specific inputs'!$G$52:$G$61))*'Option-specific inputs'!$G$109*AU$26)),0),0)</f>
        <v>0</v>
      </c>
      <c r="AV94" s="43" cm="1">
        <f t="array" ref="AV94">IFERROR(
IF(AV$14 - $G$14 + 1 = _xlfn.NUMBERVALUE(TRIM(_xlfn.TEXTAFTER($C94, " ", -1))),
_xlfn.IFS(
'Option-specific inputs'!$G$19="Percentage cost method",('Option-specific inputs'!$G36*'Option-specific inputs'!$G$109*AV$26),
'Option-specific inputs'!$G$19="Total cost method",(('Option-specific inputs'!$G59/SUM('Option-specific inputs'!$G$52:$G$61))*'Option-specific inputs'!$G$109*AV$26)),0),0)</f>
        <v>0</v>
      </c>
      <c r="AW94" s="43" cm="1">
        <f t="array" ref="AW94">IFERROR(
IF(AW$14 - $G$14 + 1 = _xlfn.NUMBERVALUE(TRIM(_xlfn.TEXTAFTER($C94, " ", -1))),
_xlfn.IFS(
'Option-specific inputs'!$G$19="Percentage cost method",('Option-specific inputs'!$G36*'Option-specific inputs'!$G$109*AW$26),
'Option-specific inputs'!$G$19="Total cost method",(('Option-specific inputs'!$G59/SUM('Option-specific inputs'!$G$52:$G$61))*'Option-specific inputs'!$G$109*AW$26)),0),0)</f>
        <v>0</v>
      </c>
      <c r="AX94" s="43" cm="1">
        <f t="array" ref="AX94">IFERROR(
IF(AX$14 - $G$14 + 1 = _xlfn.NUMBERVALUE(TRIM(_xlfn.TEXTAFTER($C94, " ", -1))),
_xlfn.IFS(
'Option-specific inputs'!$G$19="Percentage cost method",('Option-specific inputs'!$G36*'Option-specific inputs'!$G$109*AX$26),
'Option-specific inputs'!$G$19="Total cost method",(('Option-specific inputs'!$G59/SUM('Option-specific inputs'!$G$52:$G$61))*'Option-specific inputs'!$G$109*AX$26)),0),0)</f>
        <v>0</v>
      </c>
      <c r="AY94" s="43" cm="1">
        <f t="array" ref="AY94">IFERROR(
IF(AY$14 - $G$14 + 1 = _xlfn.NUMBERVALUE(TRIM(_xlfn.TEXTAFTER($C94, " ", -1))),
_xlfn.IFS(
'Option-specific inputs'!$G$19="Percentage cost method",('Option-specific inputs'!$G36*'Option-specific inputs'!$G$109*AY$26),
'Option-specific inputs'!$G$19="Total cost method",(('Option-specific inputs'!$G59/SUM('Option-specific inputs'!$G$52:$G$61))*'Option-specific inputs'!$G$109*AY$26)),0),0)</f>
        <v>0</v>
      </c>
      <c r="AZ94" s="43" cm="1">
        <f t="array" ref="AZ94">IFERROR(
IF(AZ$14 - $G$14 + 1 = _xlfn.NUMBERVALUE(TRIM(_xlfn.TEXTAFTER($C94, " ", -1))),
_xlfn.IFS(
'Option-specific inputs'!$G$19="Percentage cost method",('Option-specific inputs'!$G36*'Option-specific inputs'!$G$109*AZ$26),
'Option-specific inputs'!$G$19="Total cost method",(('Option-specific inputs'!$G59/SUM('Option-specific inputs'!$G$52:$G$61))*'Option-specific inputs'!$G$109*AZ$26)),0),0)</f>
        <v>0</v>
      </c>
      <c r="BA94" s="43" cm="1">
        <f t="array" ref="BA94">IFERROR(
IF(BA$14 - $G$14 + 1 = _xlfn.NUMBERVALUE(TRIM(_xlfn.TEXTAFTER($C94, " ", -1))),
_xlfn.IFS(
'Option-specific inputs'!$G$19="Percentage cost method",('Option-specific inputs'!$G36*'Option-specific inputs'!$G$109*BA$26),
'Option-specific inputs'!$G$19="Total cost method",(('Option-specific inputs'!$G59/SUM('Option-specific inputs'!$G$52:$G$61))*'Option-specific inputs'!$G$109*BA$26)),0),0)</f>
        <v>0</v>
      </c>
      <c r="BB94" s="43" cm="1">
        <f t="array" ref="BB94">IFERROR(
IF(BB$14 - $G$14 + 1 = _xlfn.NUMBERVALUE(TRIM(_xlfn.TEXTAFTER($C94, " ", -1))),
_xlfn.IFS(
'Option-specific inputs'!$G$19="Percentage cost method",('Option-specific inputs'!$G36*'Option-specific inputs'!$G$109*BB$26),
'Option-specific inputs'!$G$19="Total cost method",(('Option-specific inputs'!$G59/SUM('Option-specific inputs'!$G$52:$G$61))*'Option-specific inputs'!$G$109*BB$26)),0),0)</f>
        <v>0</v>
      </c>
      <c r="BC94" s="43" cm="1">
        <f t="array" ref="BC94">IFERROR(
IF(BC$14 - $G$14 + 1 = _xlfn.NUMBERVALUE(TRIM(_xlfn.TEXTAFTER($C94, " ", -1))),
_xlfn.IFS(
'Option-specific inputs'!$G$19="Percentage cost method",('Option-specific inputs'!$G36*'Option-specific inputs'!$G$109*BC$26),
'Option-specific inputs'!$G$19="Total cost method",(('Option-specific inputs'!$G59/SUM('Option-specific inputs'!$G$52:$G$61))*'Option-specific inputs'!$G$109*BC$26)),0),0)</f>
        <v>0</v>
      </c>
      <c r="BD94" s="43" cm="1">
        <f t="array" ref="BD94">IFERROR(
IF(BD$14 - $G$14 + 1 = _xlfn.NUMBERVALUE(TRIM(_xlfn.TEXTAFTER($C94, " ", -1))),
_xlfn.IFS(
'Option-specific inputs'!$G$19="Percentage cost method",('Option-specific inputs'!$G36*'Option-specific inputs'!$G$109*BD$26),
'Option-specific inputs'!$G$19="Total cost method",(('Option-specific inputs'!$G59/SUM('Option-specific inputs'!$G$52:$G$61))*'Option-specific inputs'!$G$109*BD$26)),0),0)</f>
        <v>0</v>
      </c>
      <c r="BE94" s="43" cm="1">
        <f t="array" ref="BE94">IFERROR(
IF(BE$14 - $G$14 + 1 = _xlfn.NUMBERVALUE(TRIM(_xlfn.TEXTAFTER($C94, " ", -1))),
_xlfn.IFS(
'Option-specific inputs'!$G$19="Percentage cost method",('Option-specific inputs'!$G36*'Option-specific inputs'!$G$109*BE$26),
'Option-specific inputs'!$G$19="Total cost method",(('Option-specific inputs'!$G59/SUM('Option-specific inputs'!$G$52:$G$61))*'Option-specific inputs'!$G$109*BE$26)),0),0)</f>
        <v>0</v>
      </c>
      <c r="BF94" s="43" cm="1">
        <f t="array" ref="BF94">IFERROR(
IF(BF$14 - $G$14 + 1 = _xlfn.NUMBERVALUE(TRIM(_xlfn.TEXTAFTER($C94, " ", -1))),
_xlfn.IFS(
'Option-specific inputs'!$G$19="Percentage cost method",('Option-specific inputs'!$G36*'Option-specific inputs'!$G$109*BF$26),
'Option-specific inputs'!$G$19="Total cost method",(('Option-specific inputs'!$G59/SUM('Option-specific inputs'!$G$52:$G$61))*'Option-specific inputs'!$G$109*BF$26)),0),0)</f>
        <v>0</v>
      </c>
      <c r="BG94" s="43" cm="1">
        <f t="array" ref="BG94">IFERROR(
IF(BG$14 - $G$14 + 1 = _xlfn.NUMBERVALUE(TRIM(_xlfn.TEXTAFTER($C94, " ", -1))),
_xlfn.IFS(
'Option-specific inputs'!$G$19="Percentage cost method",('Option-specific inputs'!$G36*'Option-specific inputs'!$G$109*BG$26),
'Option-specific inputs'!$G$19="Total cost method",(('Option-specific inputs'!$G59/SUM('Option-specific inputs'!$G$52:$G$61))*'Option-specific inputs'!$G$109*BG$26)),0),0)</f>
        <v>0</v>
      </c>
      <c r="BH94" s="43" cm="1">
        <f t="array" ref="BH94">IFERROR(
IF(BH$14 - $G$14 + 1 = _xlfn.NUMBERVALUE(TRIM(_xlfn.TEXTAFTER($C94, " ", -1))),
_xlfn.IFS(
'Option-specific inputs'!$G$19="Percentage cost method",('Option-specific inputs'!$G36*'Option-specific inputs'!$G$109*BH$26),
'Option-specific inputs'!$G$19="Total cost method",(('Option-specific inputs'!$G59/SUM('Option-specific inputs'!$G$52:$G$61))*'Option-specific inputs'!$G$109*BH$26)),0),0)</f>
        <v>0</v>
      </c>
      <c r="BI94" s="43" cm="1">
        <f t="array" ref="BI94">IFERROR(
IF(BI$14 - $G$14 + 1 = _xlfn.NUMBERVALUE(TRIM(_xlfn.TEXTAFTER($C94, " ", -1))),
_xlfn.IFS(
'Option-specific inputs'!$G$19="Percentage cost method",('Option-specific inputs'!$G36*'Option-specific inputs'!$G$109*BI$26),
'Option-specific inputs'!$G$19="Total cost method",(('Option-specific inputs'!$G59/SUM('Option-specific inputs'!$G$52:$G$61))*'Option-specific inputs'!$G$109*BI$26)),0),0)</f>
        <v>0</v>
      </c>
      <c r="BJ94" s="43" cm="1">
        <f t="array" ref="BJ94">IFERROR(
IF(BJ$14 - $G$14 + 1 = _xlfn.NUMBERVALUE(TRIM(_xlfn.TEXTAFTER($C94, " ", -1))),
_xlfn.IFS(
'Option-specific inputs'!$G$19="Percentage cost method",('Option-specific inputs'!$G36*'Option-specific inputs'!$G$109*BJ$26),
'Option-specific inputs'!$G$19="Total cost method",(('Option-specific inputs'!$G59/SUM('Option-specific inputs'!$G$52:$G$61))*'Option-specific inputs'!$G$109*BJ$26)),0),0)</f>
        <v>0</v>
      </c>
      <c r="BK94" s="43" cm="1">
        <f t="array" ref="BK94">IFERROR(
IF(BK$14 - $G$14 + 1 = _xlfn.NUMBERVALUE(TRIM(_xlfn.TEXTAFTER($C94, " ", -1))),
_xlfn.IFS(
'Option-specific inputs'!$G$19="Percentage cost method",('Option-specific inputs'!$G36*'Option-specific inputs'!$G$109*BK$26),
'Option-specific inputs'!$G$19="Total cost method",(('Option-specific inputs'!$G59/SUM('Option-specific inputs'!$G$52:$G$61))*'Option-specific inputs'!$G$109*BK$26)),0),0)</f>
        <v>0</v>
      </c>
      <c r="BL94" s="43" cm="1">
        <f t="array" ref="BL94">IFERROR(
IF(BL$14 - $G$14 + 1 = _xlfn.NUMBERVALUE(TRIM(_xlfn.TEXTAFTER($C94, " ", -1))),
_xlfn.IFS(
'Option-specific inputs'!$G$19="Percentage cost method",('Option-specific inputs'!$G36*'Option-specific inputs'!$G$109*BL$26),
'Option-specific inputs'!$G$19="Total cost method",(('Option-specific inputs'!$G59/SUM('Option-specific inputs'!$G$52:$G$61))*'Option-specific inputs'!$G$109*BL$26)),0),0)</f>
        <v>0</v>
      </c>
      <c r="BM94" s="43" cm="1">
        <f t="array" ref="BM94">IFERROR(
IF(BM$14 - $G$14 + 1 = _xlfn.NUMBERVALUE(TRIM(_xlfn.TEXTAFTER($C94, " ", -1))),
_xlfn.IFS(
'Option-specific inputs'!$G$19="Percentage cost method",('Option-specific inputs'!$G36*'Option-specific inputs'!$G$109*BM$26),
'Option-specific inputs'!$G$19="Total cost method",(('Option-specific inputs'!$G59/SUM('Option-specific inputs'!$G$52:$G$61))*'Option-specific inputs'!$G$109*BM$26)),0),0)</f>
        <v>0</v>
      </c>
      <c r="BN94" s="43" cm="1">
        <f t="array" ref="BN94">IFERROR(
IF(BN$14 - $G$14 + 1 = _xlfn.NUMBERVALUE(TRIM(_xlfn.TEXTAFTER($C94, " ", -1))),
_xlfn.IFS(
'Option-specific inputs'!$G$19="Percentage cost method",('Option-specific inputs'!$G36*'Option-specific inputs'!$G$109*BN$26),
'Option-specific inputs'!$G$19="Total cost method",(('Option-specific inputs'!$G59/SUM('Option-specific inputs'!$G$52:$G$61))*'Option-specific inputs'!$G$109*BN$26)),0),0)</f>
        <v>0</v>
      </c>
      <c r="BO94" s="43" cm="1">
        <f t="array" ref="BO94">IFERROR(
IF(BO$14 - $G$14 + 1 = _xlfn.NUMBERVALUE(TRIM(_xlfn.TEXTAFTER($C94, " ", -1))),
_xlfn.IFS(
'Option-specific inputs'!$G$19="Percentage cost method",('Option-specific inputs'!$G36*'Option-specific inputs'!$G$109*BO$26),
'Option-specific inputs'!$G$19="Total cost method",(('Option-specific inputs'!$G59/SUM('Option-specific inputs'!$G$52:$G$61))*'Option-specific inputs'!$G$109*BO$26)),0),0)</f>
        <v>0</v>
      </c>
      <c r="BP94" s="43" cm="1">
        <f t="array" ref="BP94">IFERROR(
IF(BP$14 - $G$14 + 1 = _xlfn.NUMBERVALUE(TRIM(_xlfn.TEXTAFTER($C94, " ", -1))),
_xlfn.IFS(
'Option-specific inputs'!$G$19="Percentage cost method",('Option-specific inputs'!$G36*'Option-specific inputs'!$G$109*BP$26),
'Option-specific inputs'!$G$19="Total cost method",(('Option-specific inputs'!$G59/SUM('Option-specific inputs'!$G$52:$G$61))*'Option-specific inputs'!$G$109*BP$26)),0),0)</f>
        <v>0</v>
      </c>
      <c r="BQ94" s="43" cm="1">
        <f t="array" ref="BQ94">IFERROR(
IF(BQ$14 - $G$14 + 1 = _xlfn.NUMBERVALUE(TRIM(_xlfn.TEXTAFTER($C94, " ", -1))),
_xlfn.IFS(
'Option-specific inputs'!$G$19="Percentage cost method",('Option-specific inputs'!$G36*'Option-specific inputs'!$G$109*BQ$26),
'Option-specific inputs'!$G$19="Total cost method",(('Option-specific inputs'!$G59/SUM('Option-specific inputs'!$G$52:$G$61))*'Option-specific inputs'!$G$109*BQ$26)),0),0)</f>
        <v>0</v>
      </c>
      <c r="BR94" s="43" cm="1">
        <f t="array" ref="BR94">IFERROR(
IF(BR$14 - $G$14 + 1 = _xlfn.NUMBERVALUE(TRIM(_xlfn.TEXTAFTER($C94, " ", -1))),
_xlfn.IFS(
'Option-specific inputs'!$G$19="Percentage cost method",('Option-specific inputs'!$G36*'Option-specific inputs'!$G$109*BR$26),
'Option-specific inputs'!$G$19="Total cost method",(('Option-specific inputs'!$G59/SUM('Option-specific inputs'!$G$52:$G$61))*'Option-specific inputs'!$G$109*BR$26)),0),0)</f>
        <v>0</v>
      </c>
      <c r="BS94" s="43" cm="1">
        <f t="array" ref="BS94">IFERROR(
IF(BS$14 - $G$14 + 1 = _xlfn.NUMBERVALUE(TRIM(_xlfn.TEXTAFTER($C94, " ", -1))),
_xlfn.IFS(
'Option-specific inputs'!$G$19="Percentage cost method",('Option-specific inputs'!$G36*'Option-specific inputs'!$G$109*BS$26),
'Option-specific inputs'!$G$19="Total cost method",(('Option-specific inputs'!$G59/SUM('Option-specific inputs'!$G$52:$G$61))*'Option-specific inputs'!$G$109*BS$26)),0),0)</f>
        <v>0</v>
      </c>
      <c r="BT94" s="43" cm="1">
        <f t="array" ref="BT94">IFERROR(
IF(BT$14 - $G$14 + 1 = _xlfn.NUMBERVALUE(TRIM(_xlfn.TEXTAFTER($C94, " ", -1))),
_xlfn.IFS(
'Option-specific inputs'!$G$19="Percentage cost method",('Option-specific inputs'!$G36*'Option-specific inputs'!$G$109*BT$26),
'Option-specific inputs'!$G$19="Total cost method",(('Option-specific inputs'!$G59/SUM('Option-specific inputs'!$G$52:$G$61))*'Option-specific inputs'!$G$109*BT$26)),0),0)</f>
        <v>0</v>
      </c>
      <c r="BU94" s="43" cm="1">
        <f t="array" ref="BU94">IFERROR(
IF(BU$14 - $G$14 + 1 = _xlfn.NUMBERVALUE(TRIM(_xlfn.TEXTAFTER($C94, " ", -1))),
_xlfn.IFS(
'Option-specific inputs'!$G$19="Percentage cost method",('Option-specific inputs'!$G36*'Option-specific inputs'!$G$109*BU$26),
'Option-specific inputs'!$G$19="Total cost method",(('Option-specific inputs'!$G59/SUM('Option-specific inputs'!$G$52:$G$61))*'Option-specific inputs'!$G$109*BU$26)),0),0)</f>
        <v>0</v>
      </c>
      <c r="BV94" s="43" cm="1">
        <f t="array" ref="BV94">IFERROR(
IF(BV$14 - $G$14 + 1 = _xlfn.NUMBERVALUE(TRIM(_xlfn.TEXTAFTER($C94, " ", -1))),
_xlfn.IFS(
'Option-specific inputs'!$G$19="Percentage cost method",('Option-specific inputs'!$G36*'Option-specific inputs'!$G$109*BV$26),
'Option-specific inputs'!$G$19="Total cost method",(('Option-specific inputs'!$G59/SUM('Option-specific inputs'!$G$52:$G$61))*'Option-specific inputs'!$G$109*BV$26)),0),0)</f>
        <v>0</v>
      </c>
      <c r="BW94" s="43" cm="1">
        <f t="array" ref="BW94">IFERROR(
IF(BW$14 - $G$14 + 1 = _xlfn.NUMBERVALUE(TRIM(_xlfn.TEXTAFTER($C94, " ", -1))),
_xlfn.IFS(
'Option-specific inputs'!$G$19="Percentage cost method",('Option-specific inputs'!$G36*'Option-specific inputs'!$G$109*BW$26),
'Option-specific inputs'!$G$19="Total cost method",(('Option-specific inputs'!$G59/SUM('Option-specific inputs'!$G$52:$G$61))*'Option-specific inputs'!$G$109*BW$26)),0),0)</f>
        <v>0</v>
      </c>
      <c r="BX94" s="43" cm="1">
        <f t="array" ref="BX94">IFERROR(
IF(BX$14 - $G$14 + 1 = _xlfn.NUMBERVALUE(TRIM(_xlfn.TEXTAFTER($C94, " ", -1))),
_xlfn.IFS(
'Option-specific inputs'!$G$19="Percentage cost method",('Option-specific inputs'!$G36*'Option-specific inputs'!$G$109*BX$26),
'Option-specific inputs'!$G$19="Total cost method",(('Option-specific inputs'!$G59/SUM('Option-specific inputs'!$G$52:$G$61))*'Option-specific inputs'!$G$109*BX$26)),0),0)</f>
        <v>0</v>
      </c>
      <c r="BY94" s="43" cm="1">
        <f t="array" ref="BY94">IFERROR(
IF(BY$14 - $G$14 + 1 = _xlfn.NUMBERVALUE(TRIM(_xlfn.TEXTAFTER($C94, " ", -1))),
_xlfn.IFS(
'Option-specific inputs'!$G$19="Percentage cost method",('Option-specific inputs'!$G36*'Option-specific inputs'!$G$109*BY$26),
'Option-specific inputs'!$G$19="Total cost method",(('Option-specific inputs'!$G59/SUM('Option-specific inputs'!$G$52:$G$61))*'Option-specific inputs'!$G$109*BY$26)),0),0)</f>
        <v>0</v>
      </c>
      <c r="BZ94" s="43" cm="1">
        <f t="array" ref="BZ94">IFERROR(
IF(BZ$14 - $G$14 + 1 = _xlfn.NUMBERVALUE(TRIM(_xlfn.TEXTAFTER($C94, " ", -1))),
_xlfn.IFS(
'Option-specific inputs'!$G$19="Percentage cost method",('Option-specific inputs'!$G36*'Option-specific inputs'!$G$109*BZ$26),
'Option-specific inputs'!$G$19="Total cost method",(('Option-specific inputs'!$G59/SUM('Option-specific inputs'!$G$52:$G$61))*'Option-specific inputs'!$G$109*BZ$26)),0),0)</f>
        <v>0</v>
      </c>
      <c r="CA94" s="43" cm="1">
        <f t="array" ref="CA94">IFERROR(
IF(CA$14 - $G$14 + 1 = _xlfn.NUMBERVALUE(TRIM(_xlfn.TEXTAFTER($C94, " ", -1))),
_xlfn.IFS(
'Option-specific inputs'!$G$19="Percentage cost method",('Option-specific inputs'!$G36*'Option-specific inputs'!$G$109*CA$26),
'Option-specific inputs'!$G$19="Total cost method",(('Option-specific inputs'!$G59/SUM('Option-specific inputs'!$G$52:$G$61))*'Option-specific inputs'!$G$109*CA$26)),0),0)</f>
        <v>0</v>
      </c>
      <c r="CB94" s="43" cm="1">
        <f t="array" ref="CB94">IFERROR(
IF(CB$14 - $G$14 + 1 = _xlfn.NUMBERVALUE(TRIM(_xlfn.TEXTAFTER($C94, " ", -1))),
_xlfn.IFS(
'Option-specific inputs'!$G$19="Percentage cost method",('Option-specific inputs'!$G36*'Option-specific inputs'!$G$109*CB$26),
'Option-specific inputs'!$G$19="Total cost method",(('Option-specific inputs'!$G59/SUM('Option-specific inputs'!$G$52:$G$61))*'Option-specific inputs'!$G$109*CB$26)),0),0)</f>
        <v>0</v>
      </c>
      <c r="CC94" s="43" cm="1">
        <f t="array" ref="CC94">IFERROR(
IF(CC$14 - $G$14 + 1 = _xlfn.NUMBERVALUE(TRIM(_xlfn.TEXTAFTER($C94, " ", -1))),
_xlfn.IFS(
'Option-specific inputs'!$G$19="Percentage cost method",('Option-specific inputs'!$G36*'Option-specific inputs'!$G$109*CC$26),
'Option-specific inputs'!$G$19="Total cost method",(('Option-specific inputs'!$G59/SUM('Option-specific inputs'!$G$52:$G$61))*'Option-specific inputs'!$G$109*CC$26)),0),0)</f>
        <v>0</v>
      </c>
      <c r="CD94" s="43" cm="1">
        <f t="array" ref="CD94">IFERROR(
IF(CD$14 - $G$14 + 1 = _xlfn.NUMBERVALUE(TRIM(_xlfn.TEXTAFTER($C94, " ", -1))),
_xlfn.IFS(
'Option-specific inputs'!$G$19="Percentage cost method",('Option-specific inputs'!$G36*'Option-specific inputs'!$G$109*CD$26),
'Option-specific inputs'!$G$19="Total cost method",(('Option-specific inputs'!$G59/SUM('Option-specific inputs'!$G$52:$G$61))*'Option-specific inputs'!$G$109*CD$26)),0),0)</f>
        <v>0</v>
      </c>
      <c r="CE94" s="43" cm="1">
        <f t="array" ref="CE94">IFERROR(
IF(CE$14 - $G$14 + 1 = _xlfn.NUMBERVALUE(TRIM(_xlfn.TEXTAFTER($C94, " ", -1))),
_xlfn.IFS(
'Option-specific inputs'!$G$19="Percentage cost method",('Option-specific inputs'!$G36*'Option-specific inputs'!$G$109*CE$26),
'Option-specific inputs'!$G$19="Total cost method",(('Option-specific inputs'!$G59/SUM('Option-specific inputs'!$G$52:$G$61))*'Option-specific inputs'!$G$109*CE$26)),0),0)</f>
        <v>0</v>
      </c>
      <c r="CF94" s="43" cm="1">
        <f t="array" ref="CF94">IFERROR(
IF(CF$14 - $G$14 + 1 = _xlfn.NUMBERVALUE(TRIM(_xlfn.TEXTAFTER($C94, " ", -1))),
_xlfn.IFS(
'Option-specific inputs'!$G$19="Percentage cost method",('Option-specific inputs'!$G36*'Option-specific inputs'!$G$109*CF$26),
'Option-specific inputs'!$G$19="Total cost method",(('Option-specific inputs'!$G59/SUM('Option-specific inputs'!$G$52:$G$61))*'Option-specific inputs'!$G$109*CF$26)),0),0)</f>
        <v>0</v>
      </c>
      <c r="CG94" s="43" cm="1">
        <f t="array" ref="CG94">IFERROR(
IF(CG$14 - $G$14 + 1 = _xlfn.NUMBERVALUE(TRIM(_xlfn.TEXTAFTER($C94, " ", -1))),
_xlfn.IFS(
'Option-specific inputs'!$G$19="Percentage cost method",('Option-specific inputs'!$G36*'Option-specific inputs'!$G$109*CG$26),
'Option-specific inputs'!$G$19="Total cost method",(('Option-specific inputs'!$G59/SUM('Option-specific inputs'!$G$52:$G$61))*'Option-specific inputs'!$G$109*CG$26)),0),0)</f>
        <v>0</v>
      </c>
      <c r="CH94" s="43" cm="1">
        <f t="array" ref="CH94">IFERROR(
IF(CH$14 - $G$14 + 1 = _xlfn.NUMBERVALUE(TRIM(_xlfn.TEXTAFTER($C94, " ", -1))),
_xlfn.IFS(
'Option-specific inputs'!$G$19="Percentage cost method",('Option-specific inputs'!$G36*'Option-specific inputs'!$G$109*CH$26),
'Option-specific inputs'!$G$19="Total cost method",(('Option-specific inputs'!$G59/SUM('Option-specific inputs'!$G$52:$G$61))*'Option-specific inputs'!$G$109*CH$26)),0),0)</f>
        <v>0</v>
      </c>
      <c r="CI94" s="43" cm="1">
        <f t="array" ref="CI94">IFERROR(
IF(CI$14 - $G$14 + 1 = _xlfn.NUMBERVALUE(TRIM(_xlfn.TEXTAFTER($C94, " ", -1))),
_xlfn.IFS(
'Option-specific inputs'!$G$19="Percentage cost method",('Option-specific inputs'!$G36*'Option-specific inputs'!$G$109*CI$26),
'Option-specific inputs'!$G$19="Total cost method",(('Option-specific inputs'!$G59/SUM('Option-specific inputs'!$G$52:$G$61))*'Option-specific inputs'!$G$109*CI$26)),0),0)</f>
        <v>0</v>
      </c>
      <c r="CJ94" s="43" cm="1">
        <f t="array" ref="CJ94">IFERROR(
IF(CJ$14 - $G$14 + 1 = _xlfn.NUMBERVALUE(TRIM(_xlfn.TEXTAFTER($C94, " ", -1))),
_xlfn.IFS(
'Option-specific inputs'!$G$19="Percentage cost method",('Option-specific inputs'!$G36*'Option-specific inputs'!$G$109*CJ$26),
'Option-specific inputs'!$G$19="Total cost method",(('Option-specific inputs'!$G59/SUM('Option-specific inputs'!$G$52:$G$61))*'Option-specific inputs'!$G$109*CJ$26)),0),0)</f>
        <v>0</v>
      </c>
      <c r="CK94" s="43" cm="1">
        <f t="array" ref="CK94">IFERROR(
IF(CK$14 - $G$14 + 1 = _xlfn.NUMBERVALUE(TRIM(_xlfn.TEXTAFTER($C94, " ", -1))),
_xlfn.IFS(
'Option-specific inputs'!$G$19="Percentage cost method",('Option-specific inputs'!$G36*'Option-specific inputs'!$G$109*CK$26),
'Option-specific inputs'!$G$19="Total cost method",(('Option-specific inputs'!$G59/SUM('Option-specific inputs'!$G$52:$G$61))*'Option-specific inputs'!$G$109*CK$26)),0),0)</f>
        <v>0</v>
      </c>
      <c r="CL94" s="43" cm="1">
        <f t="array" ref="CL94">IFERROR(
IF(CL$14 - $G$14 + 1 = _xlfn.NUMBERVALUE(TRIM(_xlfn.TEXTAFTER($C94, " ", -1))),
_xlfn.IFS(
'Option-specific inputs'!$G$19="Percentage cost method",('Option-specific inputs'!$G36*'Option-specific inputs'!$G$109*CL$26),
'Option-specific inputs'!$G$19="Total cost method",(('Option-specific inputs'!$G59/SUM('Option-specific inputs'!$G$52:$G$61))*'Option-specific inputs'!$G$109*CL$26)),0),0)</f>
        <v>0</v>
      </c>
      <c r="CM94" s="43" cm="1">
        <f t="array" ref="CM94">IFERROR(
IF(CM$14 - $G$14 + 1 = _xlfn.NUMBERVALUE(TRIM(_xlfn.TEXTAFTER($C94, " ", -1))),
_xlfn.IFS(
'Option-specific inputs'!$G$19="Percentage cost method",('Option-specific inputs'!$G36*'Option-specific inputs'!$G$109*CM$26),
'Option-specific inputs'!$G$19="Total cost method",(('Option-specific inputs'!$G59/SUM('Option-specific inputs'!$G$52:$G$61))*'Option-specific inputs'!$G$109*CM$26)),0),0)</f>
        <v>0</v>
      </c>
      <c r="CN94" s="43" cm="1">
        <f t="array" ref="CN94">IFERROR(
IF(CN$14 - $G$14 + 1 = _xlfn.NUMBERVALUE(TRIM(_xlfn.TEXTAFTER($C94, " ", -1))),
_xlfn.IFS(
'Option-specific inputs'!$G$19="Percentage cost method",('Option-specific inputs'!$G36*'Option-specific inputs'!$G$109*CN$26),
'Option-specific inputs'!$G$19="Total cost method",(('Option-specific inputs'!$G59/SUM('Option-specific inputs'!$G$52:$G$61))*'Option-specific inputs'!$G$109*CN$26)),0),0)</f>
        <v>0</v>
      </c>
      <c r="CO94" s="43" cm="1">
        <f t="array" ref="CO94">IFERROR(
IF(CO$14 - $G$14 + 1 = _xlfn.NUMBERVALUE(TRIM(_xlfn.TEXTAFTER($C94, " ", -1))),
_xlfn.IFS(
'Option-specific inputs'!$G$19="Percentage cost method",('Option-specific inputs'!$G36*'Option-specific inputs'!$G$109*CO$26),
'Option-specific inputs'!$G$19="Total cost method",(('Option-specific inputs'!$G59/SUM('Option-specific inputs'!$G$52:$G$61))*'Option-specific inputs'!$G$109*CO$26)),0),0)</f>
        <v>0</v>
      </c>
      <c r="CP94" s="43" cm="1">
        <f t="array" ref="CP94">IFERROR(
IF(CP$14 - $G$14 + 1 = _xlfn.NUMBERVALUE(TRIM(_xlfn.TEXTAFTER($C94, " ", -1))),
_xlfn.IFS(
'Option-specific inputs'!$G$19="Percentage cost method",('Option-specific inputs'!$G36*'Option-specific inputs'!$G$109*CP$26),
'Option-specific inputs'!$G$19="Total cost method",(('Option-specific inputs'!$G59/SUM('Option-specific inputs'!$G$52:$G$61))*'Option-specific inputs'!$G$109*CP$26)),0),0)</f>
        <v>0</v>
      </c>
      <c r="CQ94" s="43" cm="1">
        <f t="array" ref="CQ94">IFERROR(
IF(CQ$14 - $G$14 + 1 = _xlfn.NUMBERVALUE(TRIM(_xlfn.TEXTAFTER($C94, " ", -1))),
_xlfn.IFS(
'Option-specific inputs'!$G$19="Percentage cost method",('Option-specific inputs'!$G36*'Option-specific inputs'!$G$109*CQ$26),
'Option-specific inputs'!$G$19="Total cost method",(('Option-specific inputs'!$G59/SUM('Option-specific inputs'!$G$52:$G$61))*'Option-specific inputs'!$G$109*CQ$26)),0),0)</f>
        <v>0</v>
      </c>
      <c r="CR94" s="43" cm="1">
        <f t="array" ref="CR94">IFERROR(
IF(CR$14 - $G$14 + 1 = _xlfn.NUMBERVALUE(TRIM(_xlfn.TEXTAFTER($C94, " ", -1))),
_xlfn.IFS(
'Option-specific inputs'!$G$19="Percentage cost method",('Option-specific inputs'!$G36*'Option-specific inputs'!$G$109*CR$26),
'Option-specific inputs'!$G$19="Total cost method",(('Option-specific inputs'!$G59/SUM('Option-specific inputs'!$G$52:$G$61))*'Option-specific inputs'!$G$109*CR$26)),0),0)</f>
        <v>0</v>
      </c>
      <c r="CS94" s="43" cm="1">
        <f t="array" ref="CS94">IFERROR(
IF(CS$14 - $G$14 + 1 = _xlfn.NUMBERVALUE(TRIM(_xlfn.TEXTAFTER($C94, " ", -1))),
_xlfn.IFS(
'Option-specific inputs'!$G$19="Percentage cost method",('Option-specific inputs'!$G36*'Option-specific inputs'!$G$109*CS$26),
'Option-specific inputs'!$G$19="Total cost method",(('Option-specific inputs'!$G59/SUM('Option-specific inputs'!$G$52:$G$61))*'Option-specific inputs'!$G$109*CS$26)),0),0)</f>
        <v>0</v>
      </c>
      <c r="CT94" s="43" cm="1">
        <f t="array" ref="CT94">IFERROR(
IF(CT$14 - $G$14 + 1 = _xlfn.NUMBERVALUE(TRIM(_xlfn.TEXTAFTER($C94, " ", -1))),
_xlfn.IFS(
'Option-specific inputs'!$G$19="Percentage cost method",('Option-specific inputs'!$G36*'Option-specific inputs'!$G$109*CT$26),
'Option-specific inputs'!$G$19="Total cost method",(('Option-specific inputs'!$G59/SUM('Option-specific inputs'!$G$52:$G$61))*'Option-specific inputs'!$G$109*CT$26)),0),0)</f>
        <v>0</v>
      </c>
      <c r="CU94" s="43" cm="1">
        <f t="array" ref="CU94">IFERROR(
IF(CU$14 - $G$14 + 1 = _xlfn.NUMBERVALUE(TRIM(_xlfn.TEXTAFTER($C94, " ", -1))),
_xlfn.IFS(
'Option-specific inputs'!$G$19="Percentage cost method",('Option-specific inputs'!$G36*'Option-specific inputs'!$G$109*CU$26),
'Option-specific inputs'!$G$19="Total cost method",(('Option-specific inputs'!$G59/SUM('Option-specific inputs'!$G$52:$G$61))*'Option-specific inputs'!$G$109*CU$26)),0),0)</f>
        <v>0</v>
      </c>
      <c r="CV94" s="43" cm="1">
        <f t="array" ref="CV94">IFERROR(
IF(CV$14 - $G$14 + 1 = _xlfn.NUMBERVALUE(TRIM(_xlfn.TEXTAFTER($C94, " ", -1))),
_xlfn.IFS(
'Option-specific inputs'!$G$19="Percentage cost method",('Option-specific inputs'!$G36*'Option-specific inputs'!$G$109*CV$26),
'Option-specific inputs'!$G$19="Total cost method",(('Option-specific inputs'!$G59/SUM('Option-specific inputs'!$G$52:$G$61))*'Option-specific inputs'!$G$109*CV$26)),0),0)</f>
        <v>0</v>
      </c>
      <c r="CW94" s="43" cm="1">
        <f t="array" ref="CW94">IFERROR(
IF(CW$14 - $G$14 + 1 = _xlfn.NUMBERVALUE(TRIM(_xlfn.TEXTAFTER($C94, " ", -1))),
_xlfn.IFS(
'Option-specific inputs'!$G$19="Percentage cost method",('Option-specific inputs'!$G36*'Option-specific inputs'!$G$109*CW$26),
'Option-specific inputs'!$G$19="Total cost method",(('Option-specific inputs'!$G59/SUM('Option-specific inputs'!$G$52:$G$61))*'Option-specific inputs'!$G$109*CW$26)),0),0)</f>
        <v>0</v>
      </c>
      <c r="CX94" s="43" cm="1">
        <f t="array" ref="CX94">IFERROR(
IF(CX$14 - $G$14 + 1 = _xlfn.NUMBERVALUE(TRIM(_xlfn.TEXTAFTER($C94, " ", -1))),
_xlfn.IFS(
'Option-specific inputs'!$G$19="Percentage cost method",('Option-specific inputs'!$G36*'Option-specific inputs'!$G$109*CX$26),
'Option-specific inputs'!$G$19="Total cost method",(('Option-specific inputs'!$G59/SUM('Option-specific inputs'!$G$52:$G$61))*'Option-specific inputs'!$G$109*CX$26)),0),0)</f>
        <v>0</v>
      </c>
      <c r="CY94" s="43" cm="1">
        <f t="array" ref="CY94">IFERROR(
IF(CY$14 - $G$14 + 1 = _xlfn.NUMBERVALUE(TRIM(_xlfn.TEXTAFTER($C94, " ", -1))),
_xlfn.IFS(
'Option-specific inputs'!$G$19="Percentage cost method",('Option-specific inputs'!$G36*'Option-specific inputs'!$G$109*CY$26),
'Option-specific inputs'!$G$19="Total cost method",(('Option-specific inputs'!$G59/SUM('Option-specific inputs'!$G$52:$G$61))*'Option-specific inputs'!$G$109*CY$26)),0),0)</f>
        <v>0</v>
      </c>
      <c r="CZ94" s="43" cm="1">
        <f t="array" ref="CZ94">IFERROR(
IF(CZ$14 - $G$14 + 1 = _xlfn.NUMBERVALUE(TRIM(_xlfn.TEXTAFTER($C94, " ", -1))),
_xlfn.IFS(
'Option-specific inputs'!$G$19="Percentage cost method",('Option-specific inputs'!$G36*'Option-specific inputs'!$G$109*CZ$26),
'Option-specific inputs'!$G$19="Total cost method",(('Option-specific inputs'!$G59/SUM('Option-specific inputs'!$G$52:$G$61))*'Option-specific inputs'!$G$109*CZ$26)),0),0)</f>
        <v>0</v>
      </c>
      <c r="DA94" s="43" cm="1">
        <f t="array" ref="DA94">IFERROR(
IF(DA$14 - $G$14 + 1 = _xlfn.NUMBERVALUE(TRIM(_xlfn.TEXTAFTER($C94, " ", -1))),
_xlfn.IFS(
'Option-specific inputs'!$G$19="Percentage cost method",('Option-specific inputs'!$G36*'Option-specific inputs'!$G$109*DA$26),
'Option-specific inputs'!$G$19="Total cost method",(('Option-specific inputs'!$G59/SUM('Option-specific inputs'!$G$52:$G$61))*'Option-specific inputs'!$G$109*DA$26)),0),0)</f>
        <v>0</v>
      </c>
      <c r="DB94" s="43" cm="1">
        <f t="array" ref="DB94">IFERROR(
IF(DB$14 - $G$14 + 1 = _xlfn.NUMBERVALUE(TRIM(_xlfn.TEXTAFTER($C94, " ", -1))),
_xlfn.IFS(
'Option-specific inputs'!$G$19="Percentage cost method",('Option-specific inputs'!$G36*'Option-specific inputs'!$G$109*DB$26),
'Option-specific inputs'!$G$19="Total cost method",(('Option-specific inputs'!$G59/SUM('Option-specific inputs'!$G$52:$G$61))*'Option-specific inputs'!$G$109*DB$26)),0),0)</f>
        <v>0</v>
      </c>
      <c r="DC94" s="25"/>
    </row>
    <row r="95" spans="1:107" s="61" customFormat="1" ht="22.5" customHeight="1">
      <c r="A95" s="25"/>
      <c r="B95" s="163"/>
      <c r="C95" s="170" t="s">
        <v>148</v>
      </c>
      <c r="D95" s="32"/>
      <c r="E95" s="37"/>
      <c r="F95" s="42"/>
      <c r="G95" s="43" cm="1">
        <f t="array" ref="G95">IFERROR(
IF(G$14 - $G$14 + 1 = _xlfn.NUMBERVALUE(TRIM(_xlfn.TEXTAFTER($C95, " ", -1))),
_xlfn.IFS(
'Option-specific inputs'!$G$19="Percentage cost method",('Option-specific inputs'!$G37*'Option-specific inputs'!$G$109*G$26),
'Option-specific inputs'!$G$19="Total cost method",(('Option-specific inputs'!$G60/SUM('Option-specific inputs'!$G$52:$G$61))*'Option-specific inputs'!$G$109*G$26)),0),0)</f>
        <v>0</v>
      </c>
      <c r="H95" s="43" cm="1">
        <f t="array" ref="H95">IFERROR(
IF(H$14 - $G$14 + 1 = _xlfn.NUMBERVALUE(TRIM(_xlfn.TEXTAFTER($C95, " ", -1))),
_xlfn.IFS(
'Option-specific inputs'!$G$19="Percentage cost method",('Option-specific inputs'!$G37*'Option-specific inputs'!$G$109*H$26),
'Option-specific inputs'!$G$19="Total cost method",(('Option-specific inputs'!$G60/SUM('Option-specific inputs'!$G$52:$G$61))*'Option-specific inputs'!$G$109*H$26)),0),0)</f>
        <v>0</v>
      </c>
      <c r="I95" s="43" cm="1">
        <f t="array" ref="I95">IFERROR(
IF(I$14 - $G$14 + 1 = _xlfn.NUMBERVALUE(TRIM(_xlfn.TEXTAFTER($C95, " ", -1))),
_xlfn.IFS(
'Option-specific inputs'!$G$19="Percentage cost method",('Option-specific inputs'!$G37*'Option-specific inputs'!$G$109*I$26),
'Option-specific inputs'!$G$19="Total cost method",(('Option-specific inputs'!$G60/SUM('Option-specific inputs'!$G$52:$G$61))*'Option-specific inputs'!$G$109*I$26)),0),0)</f>
        <v>0</v>
      </c>
      <c r="J95" s="43" cm="1">
        <f t="array" ref="J95">IFERROR(
IF(J$14 - $G$14 + 1 = _xlfn.NUMBERVALUE(TRIM(_xlfn.TEXTAFTER($C95, " ", -1))),
_xlfn.IFS(
'Option-specific inputs'!$G$19="Percentage cost method",('Option-specific inputs'!$G37*'Option-specific inputs'!$G$109*J$26),
'Option-specific inputs'!$G$19="Total cost method",(('Option-specific inputs'!$G60/SUM('Option-specific inputs'!$G$52:$G$61))*'Option-specific inputs'!$G$109*J$26)),0),0)</f>
        <v>0</v>
      </c>
      <c r="K95" s="43" cm="1">
        <f t="array" ref="K95">IFERROR(
IF(K$14 - $G$14 + 1 = _xlfn.NUMBERVALUE(TRIM(_xlfn.TEXTAFTER($C95, " ", -1))),
_xlfn.IFS(
'Option-specific inputs'!$G$19="Percentage cost method",('Option-specific inputs'!$G37*'Option-specific inputs'!$G$109*K$26),
'Option-specific inputs'!$G$19="Total cost method",(('Option-specific inputs'!$G60/SUM('Option-specific inputs'!$G$52:$G$61))*'Option-specific inputs'!$G$109*K$26)),0),0)</f>
        <v>0</v>
      </c>
      <c r="L95" s="43" cm="1">
        <f t="array" ref="L95">IFERROR(
IF(L$14 - $G$14 + 1 = _xlfn.NUMBERVALUE(TRIM(_xlfn.TEXTAFTER($C95, " ", -1))),
_xlfn.IFS(
'Option-specific inputs'!$G$19="Percentage cost method",('Option-specific inputs'!$G37*'Option-specific inputs'!$G$109*L$26),
'Option-specific inputs'!$G$19="Total cost method",(('Option-specific inputs'!$G60/SUM('Option-specific inputs'!$G$52:$G$61))*'Option-specific inputs'!$G$109*L$26)),0),0)</f>
        <v>0</v>
      </c>
      <c r="M95" s="43" cm="1">
        <f t="array" ref="M95">IFERROR(
IF(M$14 - $G$14 + 1 = _xlfn.NUMBERVALUE(TRIM(_xlfn.TEXTAFTER($C95, " ", -1))),
_xlfn.IFS(
'Option-specific inputs'!$G$19="Percentage cost method",('Option-specific inputs'!$G37*'Option-specific inputs'!$G$109*M$26),
'Option-specific inputs'!$G$19="Total cost method",(('Option-specific inputs'!$G60/SUM('Option-specific inputs'!$G$52:$G$61))*'Option-specific inputs'!$G$109*M$26)),0),0)</f>
        <v>0</v>
      </c>
      <c r="N95" s="43" cm="1">
        <f t="array" ref="N95">IFERROR(
IF(N$14 - $G$14 + 1 = _xlfn.NUMBERVALUE(TRIM(_xlfn.TEXTAFTER($C95, " ", -1))),
_xlfn.IFS(
'Option-specific inputs'!$G$19="Percentage cost method",('Option-specific inputs'!$G37*'Option-specific inputs'!$G$109*N$26),
'Option-specific inputs'!$G$19="Total cost method",(('Option-specific inputs'!$G60/SUM('Option-specific inputs'!$G$52:$G$61))*'Option-specific inputs'!$G$109*N$26)),0),0)</f>
        <v>0</v>
      </c>
      <c r="O95" s="43" cm="1">
        <f t="array" ref="O95">IFERROR(
IF(O$14 - $G$14 + 1 = _xlfn.NUMBERVALUE(TRIM(_xlfn.TEXTAFTER($C95, " ", -1))),
_xlfn.IFS(
'Option-specific inputs'!$G$19="Percentage cost method",('Option-specific inputs'!$G37*'Option-specific inputs'!$G$109*O$26),
'Option-specific inputs'!$G$19="Total cost method",(('Option-specific inputs'!$G60/SUM('Option-specific inputs'!$G$52:$G$61))*'Option-specific inputs'!$G$109*O$26)),0),0)</f>
        <v>0</v>
      </c>
      <c r="P95" s="43" cm="1">
        <f t="array" ref="P95">IFERROR(
IF(P$14 - $G$14 + 1 = _xlfn.NUMBERVALUE(TRIM(_xlfn.TEXTAFTER($C95, " ", -1))),
_xlfn.IFS(
'Option-specific inputs'!$G$19="Percentage cost method",('Option-specific inputs'!$G37*'Option-specific inputs'!$G$109*P$26),
'Option-specific inputs'!$G$19="Total cost method",(('Option-specific inputs'!$G60/SUM('Option-specific inputs'!$G$52:$G$61))*'Option-specific inputs'!$G$109*P$26)),0),0)</f>
        <v>0</v>
      </c>
      <c r="Q95" s="43" cm="1">
        <f t="array" ref="Q95">IFERROR(
IF(Q$14 - $G$14 + 1 = _xlfn.NUMBERVALUE(TRIM(_xlfn.TEXTAFTER($C95, " ", -1))),
_xlfn.IFS(
'Option-specific inputs'!$G$19="Percentage cost method",('Option-specific inputs'!$G37*'Option-specific inputs'!$G$109*Q$26),
'Option-specific inputs'!$G$19="Total cost method",(('Option-specific inputs'!$G60/SUM('Option-specific inputs'!$G$52:$G$61))*'Option-specific inputs'!$G$109*Q$26)),0),0)</f>
        <v>0</v>
      </c>
      <c r="R95" s="43" cm="1">
        <f t="array" ref="R95">IFERROR(
IF(R$14 - $G$14 + 1 = _xlfn.NUMBERVALUE(TRIM(_xlfn.TEXTAFTER($C95, " ", -1))),
_xlfn.IFS(
'Option-specific inputs'!$G$19="Percentage cost method",('Option-specific inputs'!$G37*'Option-specific inputs'!$G$109*R$26),
'Option-specific inputs'!$G$19="Total cost method",(('Option-specific inputs'!$G60/SUM('Option-specific inputs'!$G$52:$G$61))*'Option-specific inputs'!$G$109*R$26)),0),0)</f>
        <v>0</v>
      </c>
      <c r="S95" s="43" cm="1">
        <f t="array" ref="S95">IFERROR(
IF(S$14 - $G$14 + 1 = _xlfn.NUMBERVALUE(TRIM(_xlfn.TEXTAFTER($C95, " ", -1))),
_xlfn.IFS(
'Option-specific inputs'!$G$19="Percentage cost method",('Option-specific inputs'!$G37*'Option-specific inputs'!$G$109*S$26),
'Option-specific inputs'!$G$19="Total cost method",(('Option-specific inputs'!$G60/SUM('Option-specific inputs'!$G$52:$G$61))*'Option-specific inputs'!$G$109*S$26)),0),0)</f>
        <v>0</v>
      </c>
      <c r="T95" s="43" cm="1">
        <f t="array" ref="T95">IFERROR(
IF(T$14 - $G$14 + 1 = _xlfn.NUMBERVALUE(TRIM(_xlfn.TEXTAFTER($C95, " ", -1))),
_xlfn.IFS(
'Option-specific inputs'!$G$19="Percentage cost method",('Option-specific inputs'!$G37*'Option-specific inputs'!$G$109*T$26),
'Option-specific inputs'!$G$19="Total cost method",(('Option-specific inputs'!$G60/SUM('Option-specific inputs'!$G$52:$G$61))*'Option-specific inputs'!$G$109*T$26)),0),0)</f>
        <v>0</v>
      </c>
      <c r="U95" s="43" cm="1">
        <f t="array" ref="U95">IFERROR(
IF(U$14 - $G$14 + 1 = _xlfn.NUMBERVALUE(TRIM(_xlfn.TEXTAFTER($C95, " ", -1))),
_xlfn.IFS(
'Option-specific inputs'!$G$19="Percentage cost method",('Option-specific inputs'!$G37*'Option-specific inputs'!$G$109*U$26),
'Option-specific inputs'!$G$19="Total cost method",(('Option-specific inputs'!$G60/SUM('Option-specific inputs'!$G$52:$G$61))*'Option-specific inputs'!$G$109*U$26)),0),0)</f>
        <v>0</v>
      </c>
      <c r="V95" s="43" cm="1">
        <f t="array" ref="V95">IFERROR(
IF(V$14 - $G$14 + 1 = _xlfn.NUMBERVALUE(TRIM(_xlfn.TEXTAFTER($C95, " ", -1))),
_xlfn.IFS(
'Option-specific inputs'!$G$19="Percentage cost method",('Option-specific inputs'!$G37*'Option-specific inputs'!$G$109*V$26),
'Option-specific inputs'!$G$19="Total cost method",(('Option-specific inputs'!$G60/SUM('Option-specific inputs'!$G$52:$G$61))*'Option-specific inputs'!$G$109*V$26)),0),0)</f>
        <v>0</v>
      </c>
      <c r="W95" s="43" cm="1">
        <f t="array" ref="W95">IFERROR(
IF(W$14 - $G$14 + 1 = _xlfn.NUMBERVALUE(TRIM(_xlfn.TEXTAFTER($C95, " ", -1))),
_xlfn.IFS(
'Option-specific inputs'!$G$19="Percentage cost method",('Option-specific inputs'!$G37*'Option-specific inputs'!$G$109*W$26),
'Option-specific inputs'!$G$19="Total cost method",(('Option-specific inputs'!$G60/SUM('Option-specific inputs'!$G$52:$G$61))*'Option-specific inputs'!$G$109*W$26)),0),0)</f>
        <v>0</v>
      </c>
      <c r="X95" s="43" cm="1">
        <f t="array" ref="X95">IFERROR(
IF(X$14 - $G$14 + 1 = _xlfn.NUMBERVALUE(TRIM(_xlfn.TEXTAFTER($C95, " ", -1))),
_xlfn.IFS(
'Option-specific inputs'!$G$19="Percentage cost method",('Option-specific inputs'!$G37*'Option-specific inputs'!$G$109*X$26),
'Option-specific inputs'!$G$19="Total cost method",(('Option-specific inputs'!$G60/SUM('Option-specific inputs'!$G$52:$G$61))*'Option-specific inputs'!$G$109*X$26)),0),0)</f>
        <v>0</v>
      </c>
      <c r="Y95" s="43" cm="1">
        <f t="array" ref="Y95">IFERROR(
IF(Y$14 - $G$14 + 1 = _xlfn.NUMBERVALUE(TRIM(_xlfn.TEXTAFTER($C95, " ", -1))),
_xlfn.IFS(
'Option-specific inputs'!$G$19="Percentage cost method",('Option-specific inputs'!$G37*'Option-specific inputs'!$G$109*Y$26),
'Option-specific inputs'!$G$19="Total cost method",(('Option-specific inputs'!$G60/SUM('Option-specific inputs'!$G$52:$G$61))*'Option-specific inputs'!$G$109*Y$26)),0),0)</f>
        <v>0</v>
      </c>
      <c r="Z95" s="43" cm="1">
        <f t="array" ref="Z95">IFERROR(
IF(Z$14 - $G$14 + 1 = _xlfn.NUMBERVALUE(TRIM(_xlfn.TEXTAFTER($C95, " ", -1))),
_xlfn.IFS(
'Option-specific inputs'!$G$19="Percentage cost method",('Option-specific inputs'!$G37*'Option-specific inputs'!$G$109*Z$26),
'Option-specific inputs'!$G$19="Total cost method",(('Option-specific inputs'!$G60/SUM('Option-specific inputs'!$G$52:$G$61))*'Option-specific inputs'!$G$109*Z$26)),0),0)</f>
        <v>0</v>
      </c>
      <c r="AA95" s="43" cm="1">
        <f t="array" ref="AA95">IFERROR(
IF(AA$14 - $G$14 + 1 = _xlfn.NUMBERVALUE(TRIM(_xlfn.TEXTAFTER($C95, " ", -1))),
_xlfn.IFS(
'Option-specific inputs'!$G$19="Percentage cost method",('Option-specific inputs'!$G37*'Option-specific inputs'!$G$109*AA$26),
'Option-specific inputs'!$G$19="Total cost method",(('Option-specific inputs'!$G60/SUM('Option-specific inputs'!$G$52:$G$61))*'Option-specific inputs'!$G$109*AA$26)),0),0)</f>
        <v>0</v>
      </c>
      <c r="AB95" s="43" cm="1">
        <f t="array" ref="AB95">IFERROR(
IF(AB$14 - $G$14 + 1 = _xlfn.NUMBERVALUE(TRIM(_xlfn.TEXTAFTER($C95, " ", -1))),
_xlfn.IFS(
'Option-specific inputs'!$G$19="Percentage cost method",('Option-specific inputs'!$G37*'Option-specific inputs'!$G$109*AB$26),
'Option-specific inputs'!$G$19="Total cost method",(('Option-specific inputs'!$G60/SUM('Option-specific inputs'!$G$52:$G$61))*'Option-specific inputs'!$G$109*AB$26)),0),0)</f>
        <v>0</v>
      </c>
      <c r="AC95" s="43" cm="1">
        <f t="array" ref="AC95">IFERROR(
IF(AC$14 - $G$14 + 1 = _xlfn.NUMBERVALUE(TRIM(_xlfn.TEXTAFTER($C95, " ", -1))),
_xlfn.IFS(
'Option-specific inputs'!$G$19="Percentage cost method",('Option-specific inputs'!$G37*'Option-specific inputs'!$G$109*AC$26),
'Option-specific inputs'!$G$19="Total cost method",(('Option-specific inputs'!$G60/SUM('Option-specific inputs'!$G$52:$G$61))*'Option-specific inputs'!$G$109*AC$26)),0),0)</f>
        <v>0</v>
      </c>
      <c r="AD95" s="43" cm="1">
        <f t="array" ref="AD95">IFERROR(
IF(AD$14 - $G$14 + 1 = _xlfn.NUMBERVALUE(TRIM(_xlfn.TEXTAFTER($C95, " ", -1))),
_xlfn.IFS(
'Option-specific inputs'!$G$19="Percentage cost method",('Option-specific inputs'!$G37*'Option-specific inputs'!$G$109*AD$26),
'Option-specific inputs'!$G$19="Total cost method",(('Option-specific inputs'!$G60/SUM('Option-specific inputs'!$G$52:$G$61))*'Option-specific inputs'!$G$109*AD$26)),0),0)</f>
        <v>0</v>
      </c>
      <c r="AE95" s="43" cm="1">
        <f t="array" ref="AE95">IFERROR(
IF(AE$14 - $G$14 + 1 = _xlfn.NUMBERVALUE(TRIM(_xlfn.TEXTAFTER($C95, " ", -1))),
_xlfn.IFS(
'Option-specific inputs'!$G$19="Percentage cost method",('Option-specific inputs'!$G37*'Option-specific inputs'!$G$109*AE$26),
'Option-specific inputs'!$G$19="Total cost method",(('Option-specific inputs'!$G60/SUM('Option-specific inputs'!$G$52:$G$61))*'Option-specific inputs'!$G$109*AE$26)),0),0)</f>
        <v>0</v>
      </c>
      <c r="AF95" s="43" cm="1">
        <f t="array" ref="AF95">IFERROR(
IF(AF$14 - $G$14 + 1 = _xlfn.NUMBERVALUE(TRIM(_xlfn.TEXTAFTER($C95, " ", -1))),
_xlfn.IFS(
'Option-specific inputs'!$G$19="Percentage cost method",('Option-specific inputs'!$G37*'Option-specific inputs'!$G$109*AF$26),
'Option-specific inputs'!$G$19="Total cost method",(('Option-specific inputs'!$G60/SUM('Option-specific inputs'!$G$52:$G$61))*'Option-specific inputs'!$G$109*AF$26)),0),0)</f>
        <v>0</v>
      </c>
      <c r="AG95" s="43" cm="1">
        <f t="array" ref="AG95">IFERROR(
IF(AG$14 - $G$14 + 1 = _xlfn.NUMBERVALUE(TRIM(_xlfn.TEXTAFTER($C95, " ", -1))),
_xlfn.IFS(
'Option-specific inputs'!$G$19="Percentage cost method",('Option-specific inputs'!$G37*'Option-specific inputs'!$G$109*AG$26),
'Option-specific inputs'!$G$19="Total cost method",(('Option-specific inputs'!$G60/SUM('Option-specific inputs'!$G$52:$G$61))*'Option-specific inputs'!$G$109*AG$26)),0),0)</f>
        <v>0</v>
      </c>
      <c r="AH95" s="43" cm="1">
        <f t="array" ref="AH95">IFERROR(
IF(AH$14 - $G$14 + 1 = _xlfn.NUMBERVALUE(TRIM(_xlfn.TEXTAFTER($C95, " ", -1))),
_xlfn.IFS(
'Option-specific inputs'!$G$19="Percentage cost method",('Option-specific inputs'!$G37*'Option-specific inputs'!$G$109*AH$26),
'Option-specific inputs'!$G$19="Total cost method",(('Option-specific inputs'!$G60/SUM('Option-specific inputs'!$G$52:$G$61))*'Option-specific inputs'!$G$109*AH$26)),0),0)</f>
        <v>0</v>
      </c>
      <c r="AI95" s="43" cm="1">
        <f t="array" ref="AI95">IFERROR(
IF(AI$14 - $G$14 + 1 = _xlfn.NUMBERVALUE(TRIM(_xlfn.TEXTAFTER($C95, " ", -1))),
_xlfn.IFS(
'Option-specific inputs'!$G$19="Percentage cost method",('Option-specific inputs'!$G37*'Option-specific inputs'!$G$109*AI$26),
'Option-specific inputs'!$G$19="Total cost method",(('Option-specific inputs'!$G60/SUM('Option-specific inputs'!$G$52:$G$61))*'Option-specific inputs'!$G$109*AI$26)),0),0)</f>
        <v>0</v>
      </c>
      <c r="AJ95" s="43" cm="1">
        <f t="array" ref="AJ95">IFERROR(
IF(AJ$14 - $G$14 + 1 = _xlfn.NUMBERVALUE(TRIM(_xlfn.TEXTAFTER($C95, " ", -1))),
_xlfn.IFS(
'Option-specific inputs'!$G$19="Percentage cost method",('Option-specific inputs'!$G37*'Option-specific inputs'!$G$109*AJ$26),
'Option-specific inputs'!$G$19="Total cost method",(('Option-specific inputs'!$G60/SUM('Option-specific inputs'!$G$52:$G$61))*'Option-specific inputs'!$G$109*AJ$26)),0),0)</f>
        <v>0</v>
      </c>
      <c r="AK95" s="43" cm="1">
        <f t="array" ref="AK95">IFERROR(
IF(AK$14 - $G$14 + 1 = _xlfn.NUMBERVALUE(TRIM(_xlfn.TEXTAFTER($C95, " ", -1))),
_xlfn.IFS(
'Option-specific inputs'!$G$19="Percentage cost method",('Option-specific inputs'!$G37*'Option-specific inputs'!$G$109*AK$26),
'Option-specific inputs'!$G$19="Total cost method",(('Option-specific inputs'!$G60/SUM('Option-specific inputs'!$G$52:$G$61))*'Option-specific inputs'!$G$109*AK$26)),0),0)</f>
        <v>0</v>
      </c>
      <c r="AL95" s="43" cm="1">
        <f t="array" ref="AL95">IFERROR(
IF(AL$14 - $G$14 + 1 = _xlfn.NUMBERVALUE(TRIM(_xlfn.TEXTAFTER($C95, " ", -1))),
_xlfn.IFS(
'Option-specific inputs'!$G$19="Percentage cost method",('Option-specific inputs'!$G37*'Option-specific inputs'!$G$109*AL$26),
'Option-specific inputs'!$G$19="Total cost method",(('Option-specific inputs'!$G60/SUM('Option-specific inputs'!$G$52:$G$61))*'Option-specific inputs'!$G$109*AL$26)),0),0)</f>
        <v>0</v>
      </c>
      <c r="AM95" s="43" cm="1">
        <f t="array" ref="AM95">IFERROR(
IF(AM$14 - $G$14 + 1 = _xlfn.NUMBERVALUE(TRIM(_xlfn.TEXTAFTER($C95, " ", -1))),
_xlfn.IFS(
'Option-specific inputs'!$G$19="Percentage cost method",('Option-specific inputs'!$G37*'Option-specific inputs'!$G$109*AM$26),
'Option-specific inputs'!$G$19="Total cost method",(('Option-specific inputs'!$G60/SUM('Option-specific inputs'!$G$52:$G$61))*'Option-specific inputs'!$G$109*AM$26)),0),0)</f>
        <v>0</v>
      </c>
      <c r="AN95" s="43" cm="1">
        <f t="array" ref="AN95">IFERROR(
IF(AN$14 - $G$14 + 1 = _xlfn.NUMBERVALUE(TRIM(_xlfn.TEXTAFTER($C95, " ", -1))),
_xlfn.IFS(
'Option-specific inputs'!$G$19="Percentage cost method",('Option-specific inputs'!$G37*'Option-specific inputs'!$G$109*AN$26),
'Option-specific inputs'!$G$19="Total cost method",(('Option-specific inputs'!$G60/SUM('Option-specific inputs'!$G$52:$G$61))*'Option-specific inputs'!$G$109*AN$26)),0),0)</f>
        <v>0</v>
      </c>
      <c r="AO95" s="43" cm="1">
        <f t="array" ref="AO95">IFERROR(
IF(AO$14 - $G$14 + 1 = _xlfn.NUMBERVALUE(TRIM(_xlfn.TEXTAFTER($C95, " ", -1))),
_xlfn.IFS(
'Option-specific inputs'!$G$19="Percentage cost method",('Option-specific inputs'!$G37*'Option-specific inputs'!$G$109*AO$26),
'Option-specific inputs'!$G$19="Total cost method",(('Option-specific inputs'!$G60/SUM('Option-specific inputs'!$G$52:$G$61))*'Option-specific inputs'!$G$109*AO$26)),0),0)</f>
        <v>0</v>
      </c>
      <c r="AP95" s="43" cm="1">
        <f t="array" ref="AP95">IFERROR(
IF(AP$14 - $G$14 + 1 = _xlfn.NUMBERVALUE(TRIM(_xlfn.TEXTAFTER($C95, " ", -1))),
_xlfn.IFS(
'Option-specific inputs'!$G$19="Percentage cost method",('Option-specific inputs'!$G37*'Option-specific inputs'!$G$109*AP$26),
'Option-specific inputs'!$G$19="Total cost method",(('Option-specific inputs'!$G60/SUM('Option-specific inputs'!$G$52:$G$61))*'Option-specific inputs'!$G$109*AP$26)),0),0)</f>
        <v>0</v>
      </c>
      <c r="AQ95" s="43" cm="1">
        <f t="array" ref="AQ95">IFERROR(
IF(AQ$14 - $G$14 + 1 = _xlfn.NUMBERVALUE(TRIM(_xlfn.TEXTAFTER($C95, " ", -1))),
_xlfn.IFS(
'Option-specific inputs'!$G$19="Percentage cost method",('Option-specific inputs'!$G37*'Option-specific inputs'!$G$109*AQ$26),
'Option-specific inputs'!$G$19="Total cost method",(('Option-specific inputs'!$G60/SUM('Option-specific inputs'!$G$52:$G$61))*'Option-specific inputs'!$G$109*AQ$26)),0),0)</f>
        <v>0</v>
      </c>
      <c r="AR95" s="43" cm="1">
        <f t="array" ref="AR95">IFERROR(
IF(AR$14 - $G$14 + 1 = _xlfn.NUMBERVALUE(TRIM(_xlfn.TEXTAFTER($C95, " ", -1))),
_xlfn.IFS(
'Option-specific inputs'!$G$19="Percentage cost method",('Option-specific inputs'!$G37*'Option-specific inputs'!$G$109*AR$26),
'Option-specific inputs'!$G$19="Total cost method",(('Option-specific inputs'!$G60/SUM('Option-specific inputs'!$G$52:$G$61))*'Option-specific inputs'!$G$109*AR$26)),0),0)</f>
        <v>0</v>
      </c>
      <c r="AS95" s="43" cm="1">
        <f t="array" ref="AS95">IFERROR(
IF(AS$14 - $G$14 + 1 = _xlfn.NUMBERVALUE(TRIM(_xlfn.TEXTAFTER($C95, " ", -1))),
_xlfn.IFS(
'Option-specific inputs'!$G$19="Percentage cost method",('Option-specific inputs'!$G37*'Option-specific inputs'!$G$109*AS$26),
'Option-specific inputs'!$G$19="Total cost method",(('Option-specific inputs'!$G60/SUM('Option-specific inputs'!$G$52:$G$61))*'Option-specific inputs'!$G$109*AS$26)),0),0)</f>
        <v>0</v>
      </c>
      <c r="AT95" s="43" cm="1">
        <f t="array" ref="AT95">IFERROR(
IF(AT$14 - $G$14 + 1 = _xlfn.NUMBERVALUE(TRIM(_xlfn.TEXTAFTER($C95, " ", -1))),
_xlfn.IFS(
'Option-specific inputs'!$G$19="Percentage cost method",('Option-specific inputs'!$G37*'Option-specific inputs'!$G$109*AT$26),
'Option-specific inputs'!$G$19="Total cost method",(('Option-specific inputs'!$G60/SUM('Option-specific inputs'!$G$52:$G$61))*'Option-specific inputs'!$G$109*AT$26)),0),0)</f>
        <v>0</v>
      </c>
      <c r="AU95" s="43" cm="1">
        <f t="array" ref="AU95">IFERROR(
IF(AU$14 - $G$14 + 1 = _xlfn.NUMBERVALUE(TRIM(_xlfn.TEXTAFTER($C95, " ", -1))),
_xlfn.IFS(
'Option-specific inputs'!$G$19="Percentage cost method",('Option-specific inputs'!$G37*'Option-specific inputs'!$G$109*AU$26),
'Option-specific inputs'!$G$19="Total cost method",(('Option-specific inputs'!$G60/SUM('Option-specific inputs'!$G$52:$G$61))*'Option-specific inputs'!$G$109*AU$26)),0),0)</f>
        <v>0</v>
      </c>
      <c r="AV95" s="43" cm="1">
        <f t="array" ref="AV95">IFERROR(
IF(AV$14 - $G$14 + 1 = _xlfn.NUMBERVALUE(TRIM(_xlfn.TEXTAFTER($C95, " ", -1))),
_xlfn.IFS(
'Option-specific inputs'!$G$19="Percentage cost method",('Option-specific inputs'!$G37*'Option-specific inputs'!$G$109*AV$26),
'Option-specific inputs'!$G$19="Total cost method",(('Option-specific inputs'!$G60/SUM('Option-specific inputs'!$G$52:$G$61))*'Option-specific inputs'!$G$109*AV$26)),0),0)</f>
        <v>0</v>
      </c>
      <c r="AW95" s="43" cm="1">
        <f t="array" ref="AW95">IFERROR(
IF(AW$14 - $G$14 + 1 = _xlfn.NUMBERVALUE(TRIM(_xlfn.TEXTAFTER($C95, " ", -1))),
_xlfn.IFS(
'Option-specific inputs'!$G$19="Percentage cost method",('Option-specific inputs'!$G37*'Option-specific inputs'!$G$109*AW$26),
'Option-specific inputs'!$G$19="Total cost method",(('Option-specific inputs'!$G60/SUM('Option-specific inputs'!$G$52:$G$61))*'Option-specific inputs'!$G$109*AW$26)),0),0)</f>
        <v>0</v>
      </c>
      <c r="AX95" s="43" cm="1">
        <f t="array" ref="AX95">IFERROR(
IF(AX$14 - $G$14 + 1 = _xlfn.NUMBERVALUE(TRIM(_xlfn.TEXTAFTER($C95, " ", -1))),
_xlfn.IFS(
'Option-specific inputs'!$G$19="Percentage cost method",('Option-specific inputs'!$G37*'Option-specific inputs'!$G$109*AX$26),
'Option-specific inputs'!$G$19="Total cost method",(('Option-specific inputs'!$G60/SUM('Option-specific inputs'!$G$52:$G$61))*'Option-specific inputs'!$G$109*AX$26)),0),0)</f>
        <v>0</v>
      </c>
      <c r="AY95" s="43" cm="1">
        <f t="array" ref="AY95">IFERROR(
IF(AY$14 - $G$14 + 1 = _xlfn.NUMBERVALUE(TRIM(_xlfn.TEXTAFTER($C95, " ", -1))),
_xlfn.IFS(
'Option-specific inputs'!$G$19="Percentage cost method",('Option-specific inputs'!$G37*'Option-specific inputs'!$G$109*AY$26),
'Option-specific inputs'!$G$19="Total cost method",(('Option-specific inputs'!$G60/SUM('Option-specific inputs'!$G$52:$G$61))*'Option-specific inputs'!$G$109*AY$26)),0),0)</f>
        <v>0</v>
      </c>
      <c r="AZ95" s="43" cm="1">
        <f t="array" ref="AZ95">IFERROR(
IF(AZ$14 - $G$14 + 1 = _xlfn.NUMBERVALUE(TRIM(_xlfn.TEXTAFTER($C95, " ", -1))),
_xlfn.IFS(
'Option-specific inputs'!$G$19="Percentage cost method",('Option-specific inputs'!$G37*'Option-specific inputs'!$G$109*AZ$26),
'Option-specific inputs'!$G$19="Total cost method",(('Option-specific inputs'!$G60/SUM('Option-specific inputs'!$G$52:$G$61))*'Option-specific inputs'!$G$109*AZ$26)),0),0)</f>
        <v>0</v>
      </c>
      <c r="BA95" s="43" cm="1">
        <f t="array" ref="BA95">IFERROR(
IF(BA$14 - $G$14 + 1 = _xlfn.NUMBERVALUE(TRIM(_xlfn.TEXTAFTER($C95, " ", -1))),
_xlfn.IFS(
'Option-specific inputs'!$G$19="Percentage cost method",('Option-specific inputs'!$G37*'Option-specific inputs'!$G$109*BA$26),
'Option-specific inputs'!$G$19="Total cost method",(('Option-specific inputs'!$G60/SUM('Option-specific inputs'!$G$52:$G$61))*'Option-specific inputs'!$G$109*BA$26)),0),0)</f>
        <v>0</v>
      </c>
      <c r="BB95" s="43" cm="1">
        <f t="array" ref="BB95">IFERROR(
IF(BB$14 - $G$14 + 1 = _xlfn.NUMBERVALUE(TRIM(_xlfn.TEXTAFTER($C95, " ", -1))),
_xlfn.IFS(
'Option-specific inputs'!$G$19="Percentage cost method",('Option-specific inputs'!$G37*'Option-specific inputs'!$G$109*BB$26),
'Option-specific inputs'!$G$19="Total cost method",(('Option-specific inputs'!$G60/SUM('Option-specific inputs'!$G$52:$G$61))*'Option-specific inputs'!$G$109*BB$26)),0),0)</f>
        <v>0</v>
      </c>
      <c r="BC95" s="43" cm="1">
        <f t="array" ref="BC95">IFERROR(
IF(BC$14 - $G$14 + 1 = _xlfn.NUMBERVALUE(TRIM(_xlfn.TEXTAFTER($C95, " ", -1))),
_xlfn.IFS(
'Option-specific inputs'!$G$19="Percentage cost method",('Option-specific inputs'!$G37*'Option-specific inputs'!$G$109*BC$26),
'Option-specific inputs'!$G$19="Total cost method",(('Option-specific inputs'!$G60/SUM('Option-specific inputs'!$G$52:$G$61))*'Option-specific inputs'!$G$109*BC$26)),0),0)</f>
        <v>0</v>
      </c>
      <c r="BD95" s="43" cm="1">
        <f t="array" ref="BD95">IFERROR(
IF(BD$14 - $G$14 + 1 = _xlfn.NUMBERVALUE(TRIM(_xlfn.TEXTAFTER($C95, " ", -1))),
_xlfn.IFS(
'Option-specific inputs'!$G$19="Percentage cost method",('Option-specific inputs'!$G37*'Option-specific inputs'!$G$109*BD$26),
'Option-specific inputs'!$G$19="Total cost method",(('Option-specific inputs'!$G60/SUM('Option-specific inputs'!$G$52:$G$61))*'Option-specific inputs'!$G$109*BD$26)),0),0)</f>
        <v>0</v>
      </c>
      <c r="BE95" s="43" cm="1">
        <f t="array" ref="BE95">IFERROR(
IF(BE$14 - $G$14 + 1 = _xlfn.NUMBERVALUE(TRIM(_xlfn.TEXTAFTER($C95, " ", -1))),
_xlfn.IFS(
'Option-specific inputs'!$G$19="Percentage cost method",('Option-specific inputs'!$G37*'Option-specific inputs'!$G$109*BE$26),
'Option-specific inputs'!$G$19="Total cost method",(('Option-specific inputs'!$G60/SUM('Option-specific inputs'!$G$52:$G$61))*'Option-specific inputs'!$G$109*BE$26)),0),0)</f>
        <v>0</v>
      </c>
      <c r="BF95" s="43" cm="1">
        <f t="array" ref="BF95">IFERROR(
IF(BF$14 - $G$14 + 1 = _xlfn.NUMBERVALUE(TRIM(_xlfn.TEXTAFTER($C95, " ", -1))),
_xlfn.IFS(
'Option-specific inputs'!$G$19="Percentage cost method",('Option-specific inputs'!$G37*'Option-specific inputs'!$G$109*BF$26),
'Option-specific inputs'!$G$19="Total cost method",(('Option-specific inputs'!$G60/SUM('Option-specific inputs'!$G$52:$G$61))*'Option-specific inputs'!$G$109*BF$26)),0),0)</f>
        <v>0</v>
      </c>
      <c r="BG95" s="43" cm="1">
        <f t="array" ref="BG95">IFERROR(
IF(BG$14 - $G$14 + 1 = _xlfn.NUMBERVALUE(TRIM(_xlfn.TEXTAFTER($C95, " ", -1))),
_xlfn.IFS(
'Option-specific inputs'!$G$19="Percentage cost method",('Option-specific inputs'!$G37*'Option-specific inputs'!$G$109*BG$26),
'Option-specific inputs'!$G$19="Total cost method",(('Option-specific inputs'!$G60/SUM('Option-specific inputs'!$G$52:$G$61))*'Option-specific inputs'!$G$109*BG$26)),0),0)</f>
        <v>0</v>
      </c>
      <c r="BH95" s="43" cm="1">
        <f t="array" ref="BH95">IFERROR(
IF(BH$14 - $G$14 + 1 = _xlfn.NUMBERVALUE(TRIM(_xlfn.TEXTAFTER($C95, " ", -1))),
_xlfn.IFS(
'Option-specific inputs'!$G$19="Percentage cost method",('Option-specific inputs'!$G37*'Option-specific inputs'!$G$109*BH$26),
'Option-specific inputs'!$G$19="Total cost method",(('Option-specific inputs'!$G60/SUM('Option-specific inputs'!$G$52:$G$61))*'Option-specific inputs'!$G$109*BH$26)),0),0)</f>
        <v>0</v>
      </c>
      <c r="BI95" s="43" cm="1">
        <f t="array" ref="BI95">IFERROR(
IF(BI$14 - $G$14 + 1 = _xlfn.NUMBERVALUE(TRIM(_xlfn.TEXTAFTER($C95, " ", -1))),
_xlfn.IFS(
'Option-specific inputs'!$G$19="Percentage cost method",('Option-specific inputs'!$G37*'Option-specific inputs'!$G$109*BI$26),
'Option-specific inputs'!$G$19="Total cost method",(('Option-specific inputs'!$G60/SUM('Option-specific inputs'!$G$52:$G$61))*'Option-specific inputs'!$G$109*BI$26)),0),0)</f>
        <v>0</v>
      </c>
      <c r="BJ95" s="43" cm="1">
        <f t="array" ref="BJ95">IFERROR(
IF(BJ$14 - $G$14 + 1 = _xlfn.NUMBERVALUE(TRIM(_xlfn.TEXTAFTER($C95, " ", -1))),
_xlfn.IFS(
'Option-specific inputs'!$G$19="Percentage cost method",('Option-specific inputs'!$G37*'Option-specific inputs'!$G$109*BJ$26),
'Option-specific inputs'!$G$19="Total cost method",(('Option-specific inputs'!$G60/SUM('Option-specific inputs'!$G$52:$G$61))*'Option-specific inputs'!$G$109*BJ$26)),0),0)</f>
        <v>0</v>
      </c>
      <c r="BK95" s="43" cm="1">
        <f t="array" ref="BK95">IFERROR(
IF(BK$14 - $G$14 + 1 = _xlfn.NUMBERVALUE(TRIM(_xlfn.TEXTAFTER($C95, " ", -1))),
_xlfn.IFS(
'Option-specific inputs'!$G$19="Percentage cost method",('Option-specific inputs'!$G37*'Option-specific inputs'!$G$109*BK$26),
'Option-specific inputs'!$G$19="Total cost method",(('Option-specific inputs'!$G60/SUM('Option-specific inputs'!$G$52:$G$61))*'Option-specific inputs'!$G$109*BK$26)),0),0)</f>
        <v>0</v>
      </c>
      <c r="BL95" s="43" cm="1">
        <f t="array" ref="BL95">IFERROR(
IF(BL$14 - $G$14 + 1 = _xlfn.NUMBERVALUE(TRIM(_xlfn.TEXTAFTER($C95, " ", -1))),
_xlfn.IFS(
'Option-specific inputs'!$G$19="Percentage cost method",('Option-specific inputs'!$G37*'Option-specific inputs'!$G$109*BL$26),
'Option-specific inputs'!$G$19="Total cost method",(('Option-specific inputs'!$G60/SUM('Option-specific inputs'!$G$52:$G$61))*'Option-specific inputs'!$G$109*BL$26)),0),0)</f>
        <v>0</v>
      </c>
      <c r="BM95" s="43" cm="1">
        <f t="array" ref="BM95">IFERROR(
IF(BM$14 - $G$14 + 1 = _xlfn.NUMBERVALUE(TRIM(_xlfn.TEXTAFTER($C95, " ", -1))),
_xlfn.IFS(
'Option-specific inputs'!$G$19="Percentage cost method",('Option-specific inputs'!$G37*'Option-specific inputs'!$G$109*BM$26),
'Option-specific inputs'!$G$19="Total cost method",(('Option-specific inputs'!$G60/SUM('Option-specific inputs'!$G$52:$G$61))*'Option-specific inputs'!$G$109*BM$26)),0),0)</f>
        <v>0</v>
      </c>
      <c r="BN95" s="43" cm="1">
        <f t="array" ref="BN95">IFERROR(
IF(BN$14 - $G$14 + 1 = _xlfn.NUMBERVALUE(TRIM(_xlfn.TEXTAFTER($C95, " ", -1))),
_xlfn.IFS(
'Option-specific inputs'!$G$19="Percentage cost method",('Option-specific inputs'!$G37*'Option-specific inputs'!$G$109*BN$26),
'Option-specific inputs'!$G$19="Total cost method",(('Option-specific inputs'!$G60/SUM('Option-specific inputs'!$G$52:$G$61))*'Option-specific inputs'!$G$109*BN$26)),0),0)</f>
        <v>0</v>
      </c>
      <c r="BO95" s="43" cm="1">
        <f t="array" ref="BO95">IFERROR(
IF(BO$14 - $G$14 + 1 = _xlfn.NUMBERVALUE(TRIM(_xlfn.TEXTAFTER($C95, " ", -1))),
_xlfn.IFS(
'Option-specific inputs'!$G$19="Percentage cost method",('Option-specific inputs'!$G37*'Option-specific inputs'!$G$109*BO$26),
'Option-specific inputs'!$G$19="Total cost method",(('Option-specific inputs'!$G60/SUM('Option-specific inputs'!$G$52:$G$61))*'Option-specific inputs'!$G$109*BO$26)),0),0)</f>
        <v>0</v>
      </c>
      <c r="BP95" s="43" cm="1">
        <f t="array" ref="BP95">IFERROR(
IF(BP$14 - $G$14 + 1 = _xlfn.NUMBERVALUE(TRIM(_xlfn.TEXTAFTER($C95, " ", -1))),
_xlfn.IFS(
'Option-specific inputs'!$G$19="Percentage cost method",('Option-specific inputs'!$G37*'Option-specific inputs'!$G$109*BP$26),
'Option-specific inputs'!$G$19="Total cost method",(('Option-specific inputs'!$G60/SUM('Option-specific inputs'!$G$52:$G$61))*'Option-specific inputs'!$G$109*BP$26)),0),0)</f>
        <v>0</v>
      </c>
      <c r="BQ95" s="43" cm="1">
        <f t="array" ref="BQ95">IFERROR(
IF(BQ$14 - $G$14 + 1 = _xlfn.NUMBERVALUE(TRIM(_xlfn.TEXTAFTER($C95, " ", -1))),
_xlfn.IFS(
'Option-specific inputs'!$G$19="Percentage cost method",('Option-specific inputs'!$G37*'Option-specific inputs'!$G$109*BQ$26),
'Option-specific inputs'!$G$19="Total cost method",(('Option-specific inputs'!$G60/SUM('Option-specific inputs'!$G$52:$G$61))*'Option-specific inputs'!$G$109*BQ$26)),0),0)</f>
        <v>0</v>
      </c>
      <c r="BR95" s="43" cm="1">
        <f t="array" ref="BR95">IFERROR(
IF(BR$14 - $G$14 + 1 = _xlfn.NUMBERVALUE(TRIM(_xlfn.TEXTAFTER($C95, " ", -1))),
_xlfn.IFS(
'Option-specific inputs'!$G$19="Percentage cost method",('Option-specific inputs'!$G37*'Option-specific inputs'!$G$109*BR$26),
'Option-specific inputs'!$G$19="Total cost method",(('Option-specific inputs'!$G60/SUM('Option-specific inputs'!$G$52:$G$61))*'Option-specific inputs'!$G$109*BR$26)),0),0)</f>
        <v>0</v>
      </c>
      <c r="BS95" s="43" cm="1">
        <f t="array" ref="BS95">IFERROR(
IF(BS$14 - $G$14 + 1 = _xlfn.NUMBERVALUE(TRIM(_xlfn.TEXTAFTER($C95, " ", -1))),
_xlfn.IFS(
'Option-specific inputs'!$G$19="Percentage cost method",('Option-specific inputs'!$G37*'Option-specific inputs'!$G$109*BS$26),
'Option-specific inputs'!$G$19="Total cost method",(('Option-specific inputs'!$G60/SUM('Option-specific inputs'!$G$52:$G$61))*'Option-specific inputs'!$G$109*BS$26)),0),0)</f>
        <v>0</v>
      </c>
      <c r="BT95" s="43" cm="1">
        <f t="array" ref="BT95">IFERROR(
IF(BT$14 - $G$14 + 1 = _xlfn.NUMBERVALUE(TRIM(_xlfn.TEXTAFTER($C95, " ", -1))),
_xlfn.IFS(
'Option-specific inputs'!$G$19="Percentage cost method",('Option-specific inputs'!$G37*'Option-specific inputs'!$G$109*BT$26),
'Option-specific inputs'!$G$19="Total cost method",(('Option-specific inputs'!$G60/SUM('Option-specific inputs'!$G$52:$G$61))*'Option-specific inputs'!$G$109*BT$26)),0),0)</f>
        <v>0</v>
      </c>
      <c r="BU95" s="43" cm="1">
        <f t="array" ref="BU95">IFERROR(
IF(BU$14 - $G$14 + 1 = _xlfn.NUMBERVALUE(TRIM(_xlfn.TEXTAFTER($C95, " ", -1))),
_xlfn.IFS(
'Option-specific inputs'!$G$19="Percentage cost method",('Option-specific inputs'!$G37*'Option-specific inputs'!$G$109*BU$26),
'Option-specific inputs'!$G$19="Total cost method",(('Option-specific inputs'!$G60/SUM('Option-specific inputs'!$G$52:$G$61))*'Option-specific inputs'!$G$109*BU$26)),0),0)</f>
        <v>0</v>
      </c>
      <c r="BV95" s="43" cm="1">
        <f t="array" ref="BV95">IFERROR(
IF(BV$14 - $G$14 + 1 = _xlfn.NUMBERVALUE(TRIM(_xlfn.TEXTAFTER($C95, " ", -1))),
_xlfn.IFS(
'Option-specific inputs'!$G$19="Percentage cost method",('Option-specific inputs'!$G37*'Option-specific inputs'!$G$109*BV$26),
'Option-specific inputs'!$G$19="Total cost method",(('Option-specific inputs'!$G60/SUM('Option-specific inputs'!$G$52:$G$61))*'Option-specific inputs'!$G$109*BV$26)),0),0)</f>
        <v>0</v>
      </c>
      <c r="BW95" s="43" cm="1">
        <f t="array" ref="BW95">IFERROR(
IF(BW$14 - $G$14 + 1 = _xlfn.NUMBERVALUE(TRIM(_xlfn.TEXTAFTER($C95, " ", -1))),
_xlfn.IFS(
'Option-specific inputs'!$G$19="Percentage cost method",('Option-specific inputs'!$G37*'Option-specific inputs'!$G$109*BW$26),
'Option-specific inputs'!$G$19="Total cost method",(('Option-specific inputs'!$G60/SUM('Option-specific inputs'!$G$52:$G$61))*'Option-specific inputs'!$G$109*BW$26)),0),0)</f>
        <v>0</v>
      </c>
      <c r="BX95" s="43" cm="1">
        <f t="array" ref="BX95">IFERROR(
IF(BX$14 - $G$14 + 1 = _xlfn.NUMBERVALUE(TRIM(_xlfn.TEXTAFTER($C95, " ", -1))),
_xlfn.IFS(
'Option-specific inputs'!$G$19="Percentage cost method",('Option-specific inputs'!$G37*'Option-specific inputs'!$G$109*BX$26),
'Option-specific inputs'!$G$19="Total cost method",(('Option-specific inputs'!$G60/SUM('Option-specific inputs'!$G$52:$G$61))*'Option-specific inputs'!$G$109*BX$26)),0),0)</f>
        <v>0</v>
      </c>
      <c r="BY95" s="43" cm="1">
        <f t="array" ref="BY95">IFERROR(
IF(BY$14 - $G$14 + 1 = _xlfn.NUMBERVALUE(TRIM(_xlfn.TEXTAFTER($C95, " ", -1))),
_xlfn.IFS(
'Option-specific inputs'!$G$19="Percentage cost method",('Option-specific inputs'!$G37*'Option-specific inputs'!$G$109*BY$26),
'Option-specific inputs'!$G$19="Total cost method",(('Option-specific inputs'!$G60/SUM('Option-specific inputs'!$G$52:$G$61))*'Option-specific inputs'!$G$109*BY$26)),0),0)</f>
        <v>0</v>
      </c>
      <c r="BZ95" s="43" cm="1">
        <f t="array" ref="BZ95">IFERROR(
IF(BZ$14 - $G$14 + 1 = _xlfn.NUMBERVALUE(TRIM(_xlfn.TEXTAFTER($C95, " ", -1))),
_xlfn.IFS(
'Option-specific inputs'!$G$19="Percentage cost method",('Option-specific inputs'!$G37*'Option-specific inputs'!$G$109*BZ$26),
'Option-specific inputs'!$G$19="Total cost method",(('Option-specific inputs'!$G60/SUM('Option-specific inputs'!$G$52:$G$61))*'Option-specific inputs'!$G$109*BZ$26)),0),0)</f>
        <v>0</v>
      </c>
      <c r="CA95" s="43" cm="1">
        <f t="array" ref="CA95">IFERROR(
IF(CA$14 - $G$14 + 1 = _xlfn.NUMBERVALUE(TRIM(_xlfn.TEXTAFTER($C95, " ", -1))),
_xlfn.IFS(
'Option-specific inputs'!$G$19="Percentage cost method",('Option-specific inputs'!$G37*'Option-specific inputs'!$G$109*CA$26),
'Option-specific inputs'!$G$19="Total cost method",(('Option-specific inputs'!$G60/SUM('Option-specific inputs'!$G$52:$G$61))*'Option-specific inputs'!$G$109*CA$26)),0),0)</f>
        <v>0</v>
      </c>
      <c r="CB95" s="43" cm="1">
        <f t="array" ref="CB95">IFERROR(
IF(CB$14 - $G$14 + 1 = _xlfn.NUMBERVALUE(TRIM(_xlfn.TEXTAFTER($C95, " ", -1))),
_xlfn.IFS(
'Option-specific inputs'!$G$19="Percentage cost method",('Option-specific inputs'!$G37*'Option-specific inputs'!$G$109*CB$26),
'Option-specific inputs'!$G$19="Total cost method",(('Option-specific inputs'!$G60/SUM('Option-specific inputs'!$G$52:$G$61))*'Option-specific inputs'!$G$109*CB$26)),0),0)</f>
        <v>0</v>
      </c>
      <c r="CC95" s="43" cm="1">
        <f t="array" ref="CC95">IFERROR(
IF(CC$14 - $G$14 + 1 = _xlfn.NUMBERVALUE(TRIM(_xlfn.TEXTAFTER($C95, " ", -1))),
_xlfn.IFS(
'Option-specific inputs'!$G$19="Percentage cost method",('Option-specific inputs'!$G37*'Option-specific inputs'!$G$109*CC$26),
'Option-specific inputs'!$G$19="Total cost method",(('Option-specific inputs'!$G60/SUM('Option-specific inputs'!$G$52:$G$61))*'Option-specific inputs'!$G$109*CC$26)),0),0)</f>
        <v>0</v>
      </c>
      <c r="CD95" s="43" cm="1">
        <f t="array" ref="CD95">IFERROR(
IF(CD$14 - $G$14 + 1 = _xlfn.NUMBERVALUE(TRIM(_xlfn.TEXTAFTER($C95, " ", -1))),
_xlfn.IFS(
'Option-specific inputs'!$G$19="Percentage cost method",('Option-specific inputs'!$G37*'Option-specific inputs'!$G$109*CD$26),
'Option-specific inputs'!$G$19="Total cost method",(('Option-specific inputs'!$G60/SUM('Option-specific inputs'!$G$52:$G$61))*'Option-specific inputs'!$G$109*CD$26)),0),0)</f>
        <v>0</v>
      </c>
      <c r="CE95" s="43" cm="1">
        <f t="array" ref="CE95">IFERROR(
IF(CE$14 - $G$14 + 1 = _xlfn.NUMBERVALUE(TRIM(_xlfn.TEXTAFTER($C95, " ", -1))),
_xlfn.IFS(
'Option-specific inputs'!$G$19="Percentage cost method",('Option-specific inputs'!$G37*'Option-specific inputs'!$G$109*CE$26),
'Option-specific inputs'!$G$19="Total cost method",(('Option-specific inputs'!$G60/SUM('Option-specific inputs'!$G$52:$G$61))*'Option-specific inputs'!$G$109*CE$26)),0),0)</f>
        <v>0</v>
      </c>
      <c r="CF95" s="43" cm="1">
        <f t="array" ref="CF95">IFERROR(
IF(CF$14 - $G$14 + 1 = _xlfn.NUMBERVALUE(TRIM(_xlfn.TEXTAFTER($C95, " ", -1))),
_xlfn.IFS(
'Option-specific inputs'!$G$19="Percentage cost method",('Option-specific inputs'!$G37*'Option-specific inputs'!$G$109*CF$26),
'Option-specific inputs'!$G$19="Total cost method",(('Option-specific inputs'!$G60/SUM('Option-specific inputs'!$G$52:$G$61))*'Option-specific inputs'!$G$109*CF$26)),0),0)</f>
        <v>0</v>
      </c>
      <c r="CG95" s="43" cm="1">
        <f t="array" ref="CG95">IFERROR(
IF(CG$14 - $G$14 + 1 = _xlfn.NUMBERVALUE(TRIM(_xlfn.TEXTAFTER($C95, " ", -1))),
_xlfn.IFS(
'Option-specific inputs'!$G$19="Percentage cost method",('Option-specific inputs'!$G37*'Option-specific inputs'!$G$109*CG$26),
'Option-specific inputs'!$G$19="Total cost method",(('Option-specific inputs'!$G60/SUM('Option-specific inputs'!$G$52:$G$61))*'Option-specific inputs'!$G$109*CG$26)),0),0)</f>
        <v>0</v>
      </c>
      <c r="CH95" s="43" cm="1">
        <f t="array" ref="CH95">IFERROR(
IF(CH$14 - $G$14 + 1 = _xlfn.NUMBERVALUE(TRIM(_xlfn.TEXTAFTER($C95, " ", -1))),
_xlfn.IFS(
'Option-specific inputs'!$G$19="Percentage cost method",('Option-specific inputs'!$G37*'Option-specific inputs'!$G$109*CH$26),
'Option-specific inputs'!$G$19="Total cost method",(('Option-specific inputs'!$G60/SUM('Option-specific inputs'!$G$52:$G$61))*'Option-specific inputs'!$G$109*CH$26)),0),0)</f>
        <v>0</v>
      </c>
      <c r="CI95" s="43" cm="1">
        <f t="array" ref="CI95">IFERROR(
IF(CI$14 - $G$14 + 1 = _xlfn.NUMBERVALUE(TRIM(_xlfn.TEXTAFTER($C95, " ", -1))),
_xlfn.IFS(
'Option-specific inputs'!$G$19="Percentage cost method",('Option-specific inputs'!$G37*'Option-specific inputs'!$G$109*CI$26),
'Option-specific inputs'!$G$19="Total cost method",(('Option-specific inputs'!$G60/SUM('Option-specific inputs'!$G$52:$G$61))*'Option-specific inputs'!$G$109*CI$26)),0),0)</f>
        <v>0</v>
      </c>
      <c r="CJ95" s="43" cm="1">
        <f t="array" ref="CJ95">IFERROR(
IF(CJ$14 - $G$14 + 1 = _xlfn.NUMBERVALUE(TRIM(_xlfn.TEXTAFTER($C95, " ", -1))),
_xlfn.IFS(
'Option-specific inputs'!$G$19="Percentage cost method",('Option-specific inputs'!$G37*'Option-specific inputs'!$G$109*CJ$26),
'Option-specific inputs'!$G$19="Total cost method",(('Option-specific inputs'!$G60/SUM('Option-specific inputs'!$G$52:$G$61))*'Option-specific inputs'!$G$109*CJ$26)),0),0)</f>
        <v>0</v>
      </c>
      <c r="CK95" s="43" cm="1">
        <f t="array" ref="CK95">IFERROR(
IF(CK$14 - $G$14 + 1 = _xlfn.NUMBERVALUE(TRIM(_xlfn.TEXTAFTER($C95, " ", -1))),
_xlfn.IFS(
'Option-specific inputs'!$G$19="Percentage cost method",('Option-specific inputs'!$G37*'Option-specific inputs'!$G$109*CK$26),
'Option-specific inputs'!$G$19="Total cost method",(('Option-specific inputs'!$G60/SUM('Option-specific inputs'!$G$52:$G$61))*'Option-specific inputs'!$G$109*CK$26)),0),0)</f>
        <v>0</v>
      </c>
      <c r="CL95" s="43" cm="1">
        <f t="array" ref="CL95">IFERROR(
IF(CL$14 - $G$14 + 1 = _xlfn.NUMBERVALUE(TRIM(_xlfn.TEXTAFTER($C95, " ", -1))),
_xlfn.IFS(
'Option-specific inputs'!$G$19="Percentage cost method",('Option-specific inputs'!$G37*'Option-specific inputs'!$G$109*CL$26),
'Option-specific inputs'!$G$19="Total cost method",(('Option-specific inputs'!$G60/SUM('Option-specific inputs'!$G$52:$G$61))*'Option-specific inputs'!$G$109*CL$26)),0),0)</f>
        <v>0</v>
      </c>
      <c r="CM95" s="43" cm="1">
        <f t="array" ref="CM95">IFERROR(
IF(CM$14 - $G$14 + 1 = _xlfn.NUMBERVALUE(TRIM(_xlfn.TEXTAFTER($C95, " ", -1))),
_xlfn.IFS(
'Option-specific inputs'!$G$19="Percentage cost method",('Option-specific inputs'!$G37*'Option-specific inputs'!$G$109*CM$26),
'Option-specific inputs'!$G$19="Total cost method",(('Option-specific inputs'!$G60/SUM('Option-specific inputs'!$G$52:$G$61))*'Option-specific inputs'!$G$109*CM$26)),0),0)</f>
        <v>0</v>
      </c>
      <c r="CN95" s="43" cm="1">
        <f t="array" ref="CN95">IFERROR(
IF(CN$14 - $G$14 + 1 = _xlfn.NUMBERVALUE(TRIM(_xlfn.TEXTAFTER($C95, " ", -1))),
_xlfn.IFS(
'Option-specific inputs'!$G$19="Percentage cost method",('Option-specific inputs'!$G37*'Option-specific inputs'!$G$109*CN$26),
'Option-specific inputs'!$G$19="Total cost method",(('Option-specific inputs'!$G60/SUM('Option-specific inputs'!$G$52:$G$61))*'Option-specific inputs'!$G$109*CN$26)),0),0)</f>
        <v>0</v>
      </c>
      <c r="CO95" s="43" cm="1">
        <f t="array" ref="CO95">IFERROR(
IF(CO$14 - $G$14 + 1 = _xlfn.NUMBERVALUE(TRIM(_xlfn.TEXTAFTER($C95, " ", -1))),
_xlfn.IFS(
'Option-specific inputs'!$G$19="Percentage cost method",('Option-specific inputs'!$G37*'Option-specific inputs'!$G$109*CO$26),
'Option-specific inputs'!$G$19="Total cost method",(('Option-specific inputs'!$G60/SUM('Option-specific inputs'!$G$52:$G$61))*'Option-specific inputs'!$G$109*CO$26)),0),0)</f>
        <v>0</v>
      </c>
      <c r="CP95" s="43" cm="1">
        <f t="array" ref="CP95">IFERROR(
IF(CP$14 - $G$14 + 1 = _xlfn.NUMBERVALUE(TRIM(_xlfn.TEXTAFTER($C95, " ", -1))),
_xlfn.IFS(
'Option-specific inputs'!$G$19="Percentage cost method",('Option-specific inputs'!$G37*'Option-specific inputs'!$G$109*CP$26),
'Option-specific inputs'!$G$19="Total cost method",(('Option-specific inputs'!$G60/SUM('Option-specific inputs'!$G$52:$G$61))*'Option-specific inputs'!$G$109*CP$26)),0),0)</f>
        <v>0</v>
      </c>
      <c r="CQ95" s="43" cm="1">
        <f t="array" ref="CQ95">IFERROR(
IF(CQ$14 - $G$14 + 1 = _xlfn.NUMBERVALUE(TRIM(_xlfn.TEXTAFTER($C95, " ", -1))),
_xlfn.IFS(
'Option-specific inputs'!$G$19="Percentage cost method",('Option-specific inputs'!$G37*'Option-specific inputs'!$G$109*CQ$26),
'Option-specific inputs'!$G$19="Total cost method",(('Option-specific inputs'!$G60/SUM('Option-specific inputs'!$G$52:$G$61))*'Option-specific inputs'!$G$109*CQ$26)),0),0)</f>
        <v>0</v>
      </c>
      <c r="CR95" s="43" cm="1">
        <f t="array" ref="CR95">IFERROR(
IF(CR$14 - $G$14 + 1 = _xlfn.NUMBERVALUE(TRIM(_xlfn.TEXTAFTER($C95, " ", -1))),
_xlfn.IFS(
'Option-specific inputs'!$G$19="Percentage cost method",('Option-specific inputs'!$G37*'Option-specific inputs'!$G$109*CR$26),
'Option-specific inputs'!$G$19="Total cost method",(('Option-specific inputs'!$G60/SUM('Option-specific inputs'!$G$52:$G$61))*'Option-specific inputs'!$G$109*CR$26)),0),0)</f>
        <v>0</v>
      </c>
      <c r="CS95" s="43" cm="1">
        <f t="array" ref="CS95">IFERROR(
IF(CS$14 - $G$14 + 1 = _xlfn.NUMBERVALUE(TRIM(_xlfn.TEXTAFTER($C95, " ", -1))),
_xlfn.IFS(
'Option-specific inputs'!$G$19="Percentage cost method",('Option-specific inputs'!$G37*'Option-specific inputs'!$G$109*CS$26),
'Option-specific inputs'!$G$19="Total cost method",(('Option-specific inputs'!$G60/SUM('Option-specific inputs'!$G$52:$G$61))*'Option-specific inputs'!$G$109*CS$26)),0),0)</f>
        <v>0</v>
      </c>
      <c r="CT95" s="43" cm="1">
        <f t="array" ref="CT95">IFERROR(
IF(CT$14 - $G$14 + 1 = _xlfn.NUMBERVALUE(TRIM(_xlfn.TEXTAFTER($C95, " ", -1))),
_xlfn.IFS(
'Option-specific inputs'!$G$19="Percentage cost method",('Option-specific inputs'!$G37*'Option-specific inputs'!$G$109*CT$26),
'Option-specific inputs'!$G$19="Total cost method",(('Option-specific inputs'!$G60/SUM('Option-specific inputs'!$G$52:$G$61))*'Option-specific inputs'!$G$109*CT$26)),0),0)</f>
        <v>0</v>
      </c>
      <c r="CU95" s="43" cm="1">
        <f t="array" ref="CU95">IFERROR(
IF(CU$14 - $G$14 + 1 = _xlfn.NUMBERVALUE(TRIM(_xlfn.TEXTAFTER($C95, " ", -1))),
_xlfn.IFS(
'Option-specific inputs'!$G$19="Percentage cost method",('Option-specific inputs'!$G37*'Option-specific inputs'!$G$109*CU$26),
'Option-specific inputs'!$G$19="Total cost method",(('Option-specific inputs'!$G60/SUM('Option-specific inputs'!$G$52:$G$61))*'Option-specific inputs'!$G$109*CU$26)),0),0)</f>
        <v>0</v>
      </c>
      <c r="CV95" s="43" cm="1">
        <f t="array" ref="CV95">IFERROR(
IF(CV$14 - $G$14 + 1 = _xlfn.NUMBERVALUE(TRIM(_xlfn.TEXTAFTER($C95, " ", -1))),
_xlfn.IFS(
'Option-specific inputs'!$G$19="Percentage cost method",('Option-specific inputs'!$G37*'Option-specific inputs'!$G$109*CV$26),
'Option-specific inputs'!$G$19="Total cost method",(('Option-specific inputs'!$G60/SUM('Option-specific inputs'!$G$52:$G$61))*'Option-specific inputs'!$G$109*CV$26)),0),0)</f>
        <v>0</v>
      </c>
      <c r="CW95" s="43" cm="1">
        <f t="array" ref="CW95">IFERROR(
IF(CW$14 - $G$14 + 1 = _xlfn.NUMBERVALUE(TRIM(_xlfn.TEXTAFTER($C95, " ", -1))),
_xlfn.IFS(
'Option-specific inputs'!$G$19="Percentage cost method",('Option-specific inputs'!$G37*'Option-specific inputs'!$G$109*CW$26),
'Option-specific inputs'!$G$19="Total cost method",(('Option-specific inputs'!$G60/SUM('Option-specific inputs'!$G$52:$G$61))*'Option-specific inputs'!$G$109*CW$26)),0),0)</f>
        <v>0</v>
      </c>
      <c r="CX95" s="43" cm="1">
        <f t="array" ref="CX95">IFERROR(
IF(CX$14 - $G$14 + 1 = _xlfn.NUMBERVALUE(TRIM(_xlfn.TEXTAFTER($C95, " ", -1))),
_xlfn.IFS(
'Option-specific inputs'!$G$19="Percentage cost method",('Option-specific inputs'!$G37*'Option-specific inputs'!$G$109*CX$26),
'Option-specific inputs'!$G$19="Total cost method",(('Option-specific inputs'!$G60/SUM('Option-specific inputs'!$G$52:$G$61))*'Option-specific inputs'!$G$109*CX$26)),0),0)</f>
        <v>0</v>
      </c>
      <c r="CY95" s="43" cm="1">
        <f t="array" ref="CY95">IFERROR(
IF(CY$14 - $G$14 + 1 = _xlfn.NUMBERVALUE(TRIM(_xlfn.TEXTAFTER($C95, " ", -1))),
_xlfn.IFS(
'Option-specific inputs'!$G$19="Percentage cost method",('Option-specific inputs'!$G37*'Option-specific inputs'!$G$109*CY$26),
'Option-specific inputs'!$G$19="Total cost method",(('Option-specific inputs'!$G60/SUM('Option-specific inputs'!$G$52:$G$61))*'Option-specific inputs'!$G$109*CY$26)),0),0)</f>
        <v>0</v>
      </c>
      <c r="CZ95" s="43" cm="1">
        <f t="array" ref="CZ95">IFERROR(
IF(CZ$14 - $G$14 + 1 = _xlfn.NUMBERVALUE(TRIM(_xlfn.TEXTAFTER($C95, " ", -1))),
_xlfn.IFS(
'Option-specific inputs'!$G$19="Percentage cost method",('Option-specific inputs'!$G37*'Option-specific inputs'!$G$109*CZ$26),
'Option-specific inputs'!$G$19="Total cost method",(('Option-specific inputs'!$G60/SUM('Option-specific inputs'!$G$52:$G$61))*'Option-specific inputs'!$G$109*CZ$26)),0),0)</f>
        <v>0</v>
      </c>
      <c r="DA95" s="43" cm="1">
        <f t="array" ref="DA95">IFERROR(
IF(DA$14 - $G$14 + 1 = _xlfn.NUMBERVALUE(TRIM(_xlfn.TEXTAFTER($C95, " ", -1))),
_xlfn.IFS(
'Option-specific inputs'!$G$19="Percentage cost method",('Option-specific inputs'!$G37*'Option-specific inputs'!$G$109*DA$26),
'Option-specific inputs'!$G$19="Total cost method",(('Option-specific inputs'!$G60/SUM('Option-specific inputs'!$G$52:$G$61))*'Option-specific inputs'!$G$109*DA$26)),0),0)</f>
        <v>0</v>
      </c>
      <c r="DB95" s="43" cm="1">
        <f t="array" ref="DB95">IFERROR(
IF(DB$14 - $G$14 + 1 = _xlfn.NUMBERVALUE(TRIM(_xlfn.TEXTAFTER($C95, " ", -1))),
_xlfn.IFS(
'Option-specific inputs'!$G$19="Percentage cost method",('Option-specific inputs'!$G37*'Option-specific inputs'!$G$109*DB$26),
'Option-specific inputs'!$G$19="Total cost method",(('Option-specific inputs'!$G60/SUM('Option-specific inputs'!$G$52:$G$61))*'Option-specific inputs'!$G$109*DB$26)),0),0)</f>
        <v>0</v>
      </c>
      <c r="DC95" s="25"/>
    </row>
    <row r="96" spans="1:107" s="61" customFormat="1" ht="22.5" customHeight="1">
      <c r="A96" s="25"/>
      <c r="B96" s="163"/>
      <c r="C96" s="170" t="s">
        <v>149</v>
      </c>
      <c r="D96" s="32"/>
      <c r="E96" s="37"/>
      <c r="F96" s="42"/>
      <c r="G96" s="43" cm="1">
        <f t="array" ref="G96">IFERROR(
IF(G$14 - $G$14 + 1 = _xlfn.NUMBERVALUE(TRIM(_xlfn.TEXTAFTER($C96, " ", -1))),
_xlfn.IFS(
'Option-specific inputs'!$G$19="Percentage cost method",('Option-specific inputs'!$G38*'Option-specific inputs'!$G$109*G$26),
'Option-specific inputs'!$G$19="Total cost method",(('Option-specific inputs'!$G61/SUM('Option-specific inputs'!$G$52:$G$61))*'Option-specific inputs'!$G$109*G$26)),0),0)</f>
        <v>0</v>
      </c>
      <c r="H96" s="43" cm="1">
        <f t="array" ref="H96">IFERROR(
IF(H$14 - $G$14 + 1 = _xlfn.NUMBERVALUE(TRIM(_xlfn.TEXTAFTER($C96, " ", -1))),
_xlfn.IFS(
'Option-specific inputs'!$G$19="Percentage cost method",('Option-specific inputs'!$G38*'Option-specific inputs'!$G$109*H$26),
'Option-specific inputs'!$G$19="Total cost method",(('Option-specific inputs'!$G61/SUM('Option-specific inputs'!$G$52:$G$61))*'Option-specific inputs'!$G$109*H$26)),0),0)</f>
        <v>0</v>
      </c>
      <c r="I96" s="43" cm="1">
        <f t="array" ref="I96">IFERROR(
IF(I$14 - $G$14 + 1 = _xlfn.NUMBERVALUE(TRIM(_xlfn.TEXTAFTER($C96, " ", -1))),
_xlfn.IFS(
'Option-specific inputs'!$G$19="Percentage cost method",('Option-specific inputs'!$G38*'Option-specific inputs'!$G$109*I$26),
'Option-specific inputs'!$G$19="Total cost method",(('Option-specific inputs'!$G61/SUM('Option-specific inputs'!$G$52:$G$61))*'Option-specific inputs'!$G$109*I$26)),0),0)</f>
        <v>0</v>
      </c>
      <c r="J96" s="43" cm="1">
        <f t="array" ref="J96">IFERROR(
IF(J$14 - $G$14 + 1 = _xlfn.NUMBERVALUE(TRIM(_xlfn.TEXTAFTER($C96, " ", -1))),
_xlfn.IFS(
'Option-specific inputs'!$G$19="Percentage cost method",('Option-specific inputs'!$G38*'Option-specific inputs'!$G$109*J$26),
'Option-specific inputs'!$G$19="Total cost method",(('Option-specific inputs'!$G61/SUM('Option-specific inputs'!$G$52:$G$61))*'Option-specific inputs'!$G$109*J$26)),0),0)</f>
        <v>0</v>
      </c>
      <c r="K96" s="43" cm="1">
        <f t="array" ref="K96">IFERROR(
IF(K$14 - $G$14 + 1 = _xlfn.NUMBERVALUE(TRIM(_xlfn.TEXTAFTER($C96, " ", -1))),
_xlfn.IFS(
'Option-specific inputs'!$G$19="Percentage cost method",('Option-specific inputs'!$G38*'Option-specific inputs'!$G$109*K$26),
'Option-specific inputs'!$G$19="Total cost method",(('Option-specific inputs'!$G61/SUM('Option-specific inputs'!$G$52:$G$61))*'Option-specific inputs'!$G$109*K$26)),0),0)</f>
        <v>0</v>
      </c>
      <c r="L96" s="43" cm="1">
        <f t="array" ref="L96">IFERROR(
IF(L$14 - $G$14 + 1 = _xlfn.NUMBERVALUE(TRIM(_xlfn.TEXTAFTER($C96, " ", -1))),
_xlfn.IFS(
'Option-specific inputs'!$G$19="Percentage cost method",('Option-specific inputs'!$G38*'Option-specific inputs'!$G$109*L$26),
'Option-specific inputs'!$G$19="Total cost method",(('Option-specific inputs'!$G61/SUM('Option-specific inputs'!$G$52:$G$61))*'Option-specific inputs'!$G$109*L$26)),0),0)</f>
        <v>0</v>
      </c>
      <c r="M96" s="43" cm="1">
        <f t="array" ref="M96">IFERROR(
IF(M$14 - $G$14 + 1 = _xlfn.NUMBERVALUE(TRIM(_xlfn.TEXTAFTER($C96, " ", -1))),
_xlfn.IFS(
'Option-specific inputs'!$G$19="Percentage cost method",('Option-specific inputs'!$G38*'Option-specific inputs'!$G$109*M$26),
'Option-specific inputs'!$G$19="Total cost method",(('Option-specific inputs'!$G61/SUM('Option-specific inputs'!$G$52:$G$61))*'Option-specific inputs'!$G$109*M$26)),0),0)</f>
        <v>0</v>
      </c>
      <c r="N96" s="43" cm="1">
        <f t="array" ref="N96">IFERROR(
IF(N$14 - $G$14 + 1 = _xlfn.NUMBERVALUE(TRIM(_xlfn.TEXTAFTER($C96, " ", -1))),
_xlfn.IFS(
'Option-specific inputs'!$G$19="Percentage cost method",('Option-specific inputs'!$G38*'Option-specific inputs'!$G$109*N$26),
'Option-specific inputs'!$G$19="Total cost method",(('Option-specific inputs'!$G61/SUM('Option-specific inputs'!$G$52:$G$61))*'Option-specific inputs'!$G$109*N$26)),0),0)</f>
        <v>0</v>
      </c>
      <c r="O96" s="43" cm="1">
        <f t="array" ref="O96">IFERROR(
IF(O$14 - $G$14 + 1 = _xlfn.NUMBERVALUE(TRIM(_xlfn.TEXTAFTER($C96, " ", -1))),
_xlfn.IFS(
'Option-specific inputs'!$G$19="Percentage cost method",('Option-specific inputs'!$G38*'Option-specific inputs'!$G$109*O$26),
'Option-specific inputs'!$G$19="Total cost method",(('Option-specific inputs'!$G61/SUM('Option-specific inputs'!$G$52:$G$61))*'Option-specific inputs'!$G$109*O$26)),0),0)</f>
        <v>0</v>
      </c>
      <c r="P96" s="43" cm="1">
        <f t="array" ref="P96">IFERROR(
IF(P$14 - $G$14 + 1 = _xlfn.NUMBERVALUE(TRIM(_xlfn.TEXTAFTER($C96, " ", -1))),
_xlfn.IFS(
'Option-specific inputs'!$G$19="Percentage cost method",('Option-specific inputs'!$G38*'Option-specific inputs'!$G$109*P$26),
'Option-specific inputs'!$G$19="Total cost method",(('Option-specific inputs'!$G61/SUM('Option-specific inputs'!$G$52:$G$61))*'Option-specific inputs'!$G$109*P$26)),0),0)</f>
        <v>0</v>
      </c>
      <c r="Q96" s="43" cm="1">
        <f t="array" ref="Q96">IFERROR(
IF(Q$14 - $G$14 + 1 = _xlfn.NUMBERVALUE(TRIM(_xlfn.TEXTAFTER($C96, " ", -1))),
_xlfn.IFS(
'Option-specific inputs'!$G$19="Percentage cost method",('Option-specific inputs'!$G38*'Option-specific inputs'!$G$109*Q$26),
'Option-specific inputs'!$G$19="Total cost method",(('Option-specific inputs'!$G61/SUM('Option-specific inputs'!$G$52:$G$61))*'Option-specific inputs'!$G$109*Q$26)),0),0)</f>
        <v>0</v>
      </c>
      <c r="R96" s="43" cm="1">
        <f t="array" ref="R96">IFERROR(
IF(R$14 - $G$14 + 1 = _xlfn.NUMBERVALUE(TRIM(_xlfn.TEXTAFTER($C96, " ", -1))),
_xlfn.IFS(
'Option-specific inputs'!$G$19="Percentage cost method",('Option-specific inputs'!$G38*'Option-specific inputs'!$G$109*R$26),
'Option-specific inputs'!$G$19="Total cost method",(('Option-specific inputs'!$G61/SUM('Option-specific inputs'!$G$52:$G$61))*'Option-specific inputs'!$G$109*R$26)),0),0)</f>
        <v>0</v>
      </c>
      <c r="S96" s="43" cm="1">
        <f t="array" ref="S96">IFERROR(
IF(S$14 - $G$14 + 1 = _xlfn.NUMBERVALUE(TRIM(_xlfn.TEXTAFTER($C96, " ", -1))),
_xlfn.IFS(
'Option-specific inputs'!$G$19="Percentage cost method",('Option-specific inputs'!$G38*'Option-specific inputs'!$G$109*S$26),
'Option-specific inputs'!$G$19="Total cost method",(('Option-specific inputs'!$G61/SUM('Option-specific inputs'!$G$52:$G$61))*'Option-specific inputs'!$G$109*S$26)),0),0)</f>
        <v>0</v>
      </c>
      <c r="T96" s="43" cm="1">
        <f t="array" ref="T96">IFERROR(
IF(T$14 - $G$14 + 1 = _xlfn.NUMBERVALUE(TRIM(_xlfn.TEXTAFTER($C96, " ", -1))),
_xlfn.IFS(
'Option-specific inputs'!$G$19="Percentage cost method",('Option-specific inputs'!$G38*'Option-specific inputs'!$G$109*T$26),
'Option-specific inputs'!$G$19="Total cost method",(('Option-specific inputs'!$G61/SUM('Option-specific inputs'!$G$52:$G$61))*'Option-specific inputs'!$G$109*T$26)),0),0)</f>
        <v>0</v>
      </c>
      <c r="U96" s="43" cm="1">
        <f t="array" ref="U96">IFERROR(
IF(U$14 - $G$14 + 1 = _xlfn.NUMBERVALUE(TRIM(_xlfn.TEXTAFTER($C96, " ", -1))),
_xlfn.IFS(
'Option-specific inputs'!$G$19="Percentage cost method",('Option-specific inputs'!$G38*'Option-specific inputs'!$G$109*U$26),
'Option-specific inputs'!$G$19="Total cost method",(('Option-specific inputs'!$G61/SUM('Option-specific inputs'!$G$52:$G$61))*'Option-specific inputs'!$G$109*U$26)),0),0)</f>
        <v>0</v>
      </c>
      <c r="V96" s="43" cm="1">
        <f t="array" ref="V96">IFERROR(
IF(V$14 - $G$14 + 1 = _xlfn.NUMBERVALUE(TRIM(_xlfn.TEXTAFTER($C96, " ", -1))),
_xlfn.IFS(
'Option-specific inputs'!$G$19="Percentage cost method",('Option-specific inputs'!$G38*'Option-specific inputs'!$G$109*V$26),
'Option-specific inputs'!$G$19="Total cost method",(('Option-specific inputs'!$G61/SUM('Option-specific inputs'!$G$52:$G$61))*'Option-specific inputs'!$G$109*V$26)),0),0)</f>
        <v>0</v>
      </c>
      <c r="W96" s="43" cm="1">
        <f t="array" ref="W96">IFERROR(
IF(W$14 - $G$14 + 1 = _xlfn.NUMBERVALUE(TRIM(_xlfn.TEXTAFTER($C96, " ", -1))),
_xlfn.IFS(
'Option-specific inputs'!$G$19="Percentage cost method",('Option-specific inputs'!$G38*'Option-specific inputs'!$G$109*W$26),
'Option-specific inputs'!$G$19="Total cost method",(('Option-specific inputs'!$G61/SUM('Option-specific inputs'!$G$52:$G$61))*'Option-specific inputs'!$G$109*W$26)),0),0)</f>
        <v>0</v>
      </c>
      <c r="X96" s="43" cm="1">
        <f t="array" ref="X96">IFERROR(
IF(X$14 - $G$14 + 1 = _xlfn.NUMBERVALUE(TRIM(_xlfn.TEXTAFTER($C96, " ", -1))),
_xlfn.IFS(
'Option-specific inputs'!$G$19="Percentage cost method",('Option-specific inputs'!$G38*'Option-specific inputs'!$G$109*X$26),
'Option-specific inputs'!$G$19="Total cost method",(('Option-specific inputs'!$G61/SUM('Option-specific inputs'!$G$52:$G$61))*'Option-specific inputs'!$G$109*X$26)),0),0)</f>
        <v>0</v>
      </c>
      <c r="Y96" s="43" cm="1">
        <f t="array" ref="Y96">IFERROR(
IF(Y$14 - $G$14 + 1 = _xlfn.NUMBERVALUE(TRIM(_xlfn.TEXTAFTER($C96, " ", -1))),
_xlfn.IFS(
'Option-specific inputs'!$G$19="Percentage cost method",('Option-specific inputs'!$G38*'Option-specific inputs'!$G$109*Y$26),
'Option-specific inputs'!$G$19="Total cost method",(('Option-specific inputs'!$G61/SUM('Option-specific inputs'!$G$52:$G$61))*'Option-specific inputs'!$G$109*Y$26)),0),0)</f>
        <v>0</v>
      </c>
      <c r="Z96" s="43" cm="1">
        <f t="array" ref="Z96">IFERROR(
IF(Z$14 - $G$14 + 1 = _xlfn.NUMBERVALUE(TRIM(_xlfn.TEXTAFTER($C96, " ", -1))),
_xlfn.IFS(
'Option-specific inputs'!$G$19="Percentage cost method",('Option-specific inputs'!$G38*'Option-specific inputs'!$G$109*Z$26),
'Option-specific inputs'!$G$19="Total cost method",(('Option-specific inputs'!$G61/SUM('Option-specific inputs'!$G$52:$G$61))*'Option-specific inputs'!$G$109*Z$26)),0),0)</f>
        <v>0</v>
      </c>
      <c r="AA96" s="43" cm="1">
        <f t="array" ref="AA96">IFERROR(
IF(AA$14 - $G$14 + 1 = _xlfn.NUMBERVALUE(TRIM(_xlfn.TEXTAFTER($C96, " ", -1))),
_xlfn.IFS(
'Option-specific inputs'!$G$19="Percentage cost method",('Option-specific inputs'!$G38*'Option-specific inputs'!$G$109*AA$26),
'Option-specific inputs'!$G$19="Total cost method",(('Option-specific inputs'!$G61/SUM('Option-specific inputs'!$G$52:$G$61))*'Option-specific inputs'!$G$109*AA$26)),0),0)</f>
        <v>0</v>
      </c>
      <c r="AB96" s="43" cm="1">
        <f t="array" ref="AB96">IFERROR(
IF(AB$14 - $G$14 + 1 = _xlfn.NUMBERVALUE(TRIM(_xlfn.TEXTAFTER($C96, " ", -1))),
_xlfn.IFS(
'Option-specific inputs'!$G$19="Percentage cost method",('Option-specific inputs'!$G38*'Option-specific inputs'!$G$109*AB$26),
'Option-specific inputs'!$G$19="Total cost method",(('Option-specific inputs'!$G61/SUM('Option-specific inputs'!$G$52:$G$61))*'Option-specific inputs'!$G$109*AB$26)),0),0)</f>
        <v>0</v>
      </c>
      <c r="AC96" s="43" cm="1">
        <f t="array" ref="AC96">IFERROR(
IF(AC$14 - $G$14 + 1 = _xlfn.NUMBERVALUE(TRIM(_xlfn.TEXTAFTER($C96, " ", -1))),
_xlfn.IFS(
'Option-specific inputs'!$G$19="Percentage cost method",('Option-specific inputs'!$G38*'Option-specific inputs'!$G$109*AC$26),
'Option-specific inputs'!$G$19="Total cost method",(('Option-specific inputs'!$G61/SUM('Option-specific inputs'!$G$52:$G$61))*'Option-specific inputs'!$G$109*AC$26)),0),0)</f>
        <v>0</v>
      </c>
      <c r="AD96" s="43" cm="1">
        <f t="array" ref="AD96">IFERROR(
IF(AD$14 - $G$14 + 1 = _xlfn.NUMBERVALUE(TRIM(_xlfn.TEXTAFTER($C96, " ", -1))),
_xlfn.IFS(
'Option-specific inputs'!$G$19="Percentage cost method",('Option-specific inputs'!$G38*'Option-specific inputs'!$G$109*AD$26),
'Option-specific inputs'!$G$19="Total cost method",(('Option-specific inputs'!$G61/SUM('Option-specific inputs'!$G$52:$G$61))*'Option-specific inputs'!$G$109*AD$26)),0),0)</f>
        <v>0</v>
      </c>
      <c r="AE96" s="43" cm="1">
        <f t="array" ref="AE96">IFERROR(
IF(AE$14 - $G$14 + 1 = _xlfn.NUMBERVALUE(TRIM(_xlfn.TEXTAFTER($C96, " ", -1))),
_xlfn.IFS(
'Option-specific inputs'!$G$19="Percentage cost method",('Option-specific inputs'!$G38*'Option-specific inputs'!$G$109*AE$26),
'Option-specific inputs'!$G$19="Total cost method",(('Option-specific inputs'!$G61/SUM('Option-specific inputs'!$G$52:$G$61))*'Option-specific inputs'!$G$109*AE$26)),0),0)</f>
        <v>0</v>
      </c>
      <c r="AF96" s="43" cm="1">
        <f t="array" ref="AF96">IFERROR(
IF(AF$14 - $G$14 + 1 = _xlfn.NUMBERVALUE(TRIM(_xlfn.TEXTAFTER($C96, " ", -1))),
_xlfn.IFS(
'Option-specific inputs'!$G$19="Percentage cost method",('Option-specific inputs'!$G38*'Option-specific inputs'!$G$109*AF$26),
'Option-specific inputs'!$G$19="Total cost method",(('Option-specific inputs'!$G61/SUM('Option-specific inputs'!$G$52:$G$61))*'Option-specific inputs'!$G$109*AF$26)),0),0)</f>
        <v>0</v>
      </c>
      <c r="AG96" s="43" cm="1">
        <f t="array" ref="AG96">IFERROR(
IF(AG$14 - $G$14 + 1 = _xlfn.NUMBERVALUE(TRIM(_xlfn.TEXTAFTER($C96, " ", -1))),
_xlfn.IFS(
'Option-specific inputs'!$G$19="Percentage cost method",('Option-specific inputs'!$G38*'Option-specific inputs'!$G$109*AG$26),
'Option-specific inputs'!$G$19="Total cost method",(('Option-specific inputs'!$G61/SUM('Option-specific inputs'!$G$52:$G$61))*'Option-specific inputs'!$G$109*AG$26)),0),0)</f>
        <v>0</v>
      </c>
      <c r="AH96" s="43" cm="1">
        <f t="array" ref="AH96">IFERROR(
IF(AH$14 - $G$14 + 1 = _xlfn.NUMBERVALUE(TRIM(_xlfn.TEXTAFTER($C96, " ", -1))),
_xlfn.IFS(
'Option-specific inputs'!$G$19="Percentage cost method",('Option-specific inputs'!$G38*'Option-specific inputs'!$G$109*AH$26),
'Option-specific inputs'!$G$19="Total cost method",(('Option-specific inputs'!$G61/SUM('Option-specific inputs'!$G$52:$G$61))*'Option-specific inputs'!$G$109*AH$26)),0),0)</f>
        <v>0</v>
      </c>
      <c r="AI96" s="43" cm="1">
        <f t="array" ref="AI96">IFERROR(
IF(AI$14 - $G$14 + 1 = _xlfn.NUMBERVALUE(TRIM(_xlfn.TEXTAFTER($C96, " ", -1))),
_xlfn.IFS(
'Option-specific inputs'!$G$19="Percentage cost method",('Option-specific inputs'!$G38*'Option-specific inputs'!$G$109*AI$26),
'Option-specific inputs'!$G$19="Total cost method",(('Option-specific inputs'!$G61/SUM('Option-specific inputs'!$G$52:$G$61))*'Option-specific inputs'!$G$109*AI$26)),0),0)</f>
        <v>0</v>
      </c>
      <c r="AJ96" s="43" cm="1">
        <f t="array" ref="AJ96">IFERROR(
IF(AJ$14 - $G$14 + 1 = _xlfn.NUMBERVALUE(TRIM(_xlfn.TEXTAFTER($C96, " ", -1))),
_xlfn.IFS(
'Option-specific inputs'!$G$19="Percentage cost method",('Option-specific inputs'!$G38*'Option-specific inputs'!$G$109*AJ$26),
'Option-specific inputs'!$G$19="Total cost method",(('Option-specific inputs'!$G61/SUM('Option-specific inputs'!$G$52:$G$61))*'Option-specific inputs'!$G$109*AJ$26)),0),0)</f>
        <v>0</v>
      </c>
      <c r="AK96" s="43" cm="1">
        <f t="array" ref="AK96">IFERROR(
IF(AK$14 - $G$14 + 1 = _xlfn.NUMBERVALUE(TRIM(_xlfn.TEXTAFTER($C96, " ", -1))),
_xlfn.IFS(
'Option-specific inputs'!$G$19="Percentage cost method",('Option-specific inputs'!$G38*'Option-specific inputs'!$G$109*AK$26),
'Option-specific inputs'!$G$19="Total cost method",(('Option-specific inputs'!$G61/SUM('Option-specific inputs'!$G$52:$G$61))*'Option-specific inputs'!$G$109*AK$26)),0),0)</f>
        <v>0</v>
      </c>
      <c r="AL96" s="43" cm="1">
        <f t="array" ref="AL96">IFERROR(
IF(AL$14 - $G$14 + 1 = _xlfn.NUMBERVALUE(TRIM(_xlfn.TEXTAFTER($C96, " ", -1))),
_xlfn.IFS(
'Option-specific inputs'!$G$19="Percentage cost method",('Option-specific inputs'!$G38*'Option-specific inputs'!$G$109*AL$26),
'Option-specific inputs'!$G$19="Total cost method",(('Option-specific inputs'!$G61/SUM('Option-specific inputs'!$G$52:$G$61))*'Option-specific inputs'!$G$109*AL$26)),0),0)</f>
        <v>0</v>
      </c>
      <c r="AM96" s="43" cm="1">
        <f t="array" ref="AM96">IFERROR(
IF(AM$14 - $G$14 + 1 = _xlfn.NUMBERVALUE(TRIM(_xlfn.TEXTAFTER($C96, " ", -1))),
_xlfn.IFS(
'Option-specific inputs'!$G$19="Percentage cost method",('Option-specific inputs'!$G38*'Option-specific inputs'!$G$109*AM$26),
'Option-specific inputs'!$G$19="Total cost method",(('Option-specific inputs'!$G61/SUM('Option-specific inputs'!$G$52:$G$61))*'Option-specific inputs'!$G$109*AM$26)),0),0)</f>
        <v>0</v>
      </c>
      <c r="AN96" s="43" cm="1">
        <f t="array" ref="AN96">IFERROR(
IF(AN$14 - $G$14 + 1 = _xlfn.NUMBERVALUE(TRIM(_xlfn.TEXTAFTER($C96, " ", -1))),
_xlfn.IFS(
'Option-specific inputs'!$G$19="Percentage cost method",('Option-specific inputs'!$G38*'Option-specific inputs'!$G$109*AN$26),
'Option-specific inputs'!$G$19="Total cost method",(('Option-specific inputs'!$G61/SUM('Option-specific inputs'!$G$52:$G$61))*'Option-specific inputs'!$G$109*AN$26)),0),0)</f>
        <v>0</v>
      </c>
      <c r="AO96" s="43" cm="1">
        <f t="array" ref="AO96">IFERROR(
IF(AO$14 - $G$14 + 1 = _xlfn.NUMBERVALUE(TRIM(_xlfn.TEXTAFTER($C96, " ", -1))),
_xlfn.IFS(
'Option-specific inputs'!$G$19="Percentage cost method",('Option-specific inputs'!$G38*'Option-specific inputs'!$G$109*AO$26),
'Option-specific inputs'!$G$19="Total cost method",(('Option-specific inputs'!$G61/SUM('Option-specific inputs'!$G$52:$G$61))*'Option-specific inputs'!$G$109*AO$26)),0),0)</f>
        <v>0</v>
      </c>
      <c r="AP96" s="43" cm="1">
        <f t="array" ref="AP96">IFERROR(
IF(AP$14 - $G$14 + 1 = _xlfn.NUMBERVALUE(TRIM(_xlfn.TEXTAFTER($C96, " ", -1))),
_xlfn.IFS(
'Option-specific inputs'!$G$19="Percentage cost method",('Option-specific inputs'!$G38*'Option-specific inputs'!$G$109*AP$26),
'Option-specific inputs'!$G$19="Total cost method",(('Option-specific inputs'!$G61/SUM('Option-specific inputs'!$G$52:$G$61))*'Option-specific inputs'!$G$109*AP$26)),0),0)</f>
        <v>0</v>
      </c>
      <c r="AQ96" s="43" cm="1">
        <f t="array" ref="AQ96">IFERROR(
IF(AQ$14 - $G$14 + 1 = _xlfn.NUMBERVALUE(TRIM(_xlfn.TEXTAFTER($C96, " ", -1))),
_xlfn.IFS(
'Option-specific inputs'!$G$19="Percentage cost method",('Option-specific inputs'!$G38*'Option-specific inputs'!$G$109*AQ$26),
'Option-specific inputs'!$G$19="Total cost method",(('Option-specific inputs'!$G61/SUM('Option-specific inputs'!$G$52:$G$61))*'Option-specific inputs'!$G$109*AQ$26)),0),0)</f>
        <v>0</v>
      </c>
      <c r="AR96" s="43" cm="1">
        <f t="array" ref="AR96">IFERROR(
IF(AR$14 - $G$14 + 1 = _xlfn.NUMBERVALUE(TRIM(_xlfn.TEXTAFTER($C96, " ", -1))),
_xlfn.IFS(
'Option-specific inputs'!$G$19="Percentage cost method",('Option-specific inputs'!$G38*'Option-specific inputs'!$G$109*AR$26),
'Option-specific inputs'!$G$19="Total cost method",(('Option-specific inputs'!$G61/SUM('Option-specific inputs'!$G$52:$G$61))*'Option-specific inputs'!$G$109*AR$26)),0),0)</f>
        <v>0</v>
      </c>
      <c r="AS96" s="43" cm="1">
        <f t="array" ref="AS96">IFERROR(
IF(AS$14 - $G$14 + 1 = _xlfn.NUMBERVALUE(TRIM(_xlfn.TEXTAFTER($C96, " ", -1))),
_xlfn.IFS(
'Option-specific inputs'!$G$19="Percentage cost method",('Option-specific inputs'!$G38*'Option-specific inputs'!$G$109*AS$26),
'Option-specific inputs'!$G$19="Total cost method",(('Option-specific inputs'!$G61/SUM('Option-specific inputs'!$G$52:$G$61))*'Option-specific inputs'!$G$109*AS$26)),0),0)</f>
        <v>0</v>
      </c>
      <c r="AT96" s="43" cm="1">
        <f t="array" ref="AT96">IFERROR(
IF(AT$14 - $G$14 + 1 = _xlfn.NUMBERVALUE(TRIM(_xlfn.TEXTAFTER($C96, " ", -1))),
_xlfn.IFS(
'Option-specific inputs'!$G$19="Percentage cost method",('Option-specific inputs'!$G38*'Option-specific inputs'!$G$109*AT$26),
'Option-specific inputs'!$G$19="Total cost method",(('Option-specific inputs'!$G61/SUM('Option-specific inputs'!$G$52:$G$61))*'Option-specific inputs'!$G$109*AT$26)),0),0)</f>
        <v>0</v>
      </c>
      <c r="AU96" s="43" cm="1">
        <f t="array" ref="AU96">IFERROR(
IF(AU$14 - $G$14 + 1 = _xlfn.NUMBERVALUE(TRIM(_xlfn.TEXTAFTER($C96, " ", -1))),
_xlfn.IFS(
'Option-specific inputs'!$G$19="Percentage cost method",('Option-specific inputs'!$G38*'Option-specific inputs'!$G$109*AU$26),
'Option-specific inputs'!$G$19="Total cost method",(('Option-specific inputs'!$G61/SUM('Option-specific inputs'!$G$52:$G$61))*'Option-specific inputs'!$G$109*AU$26)),0),0)</f>
        <v>0</v>
      </c>
      <c r="AV96" s="43" cm="1">
        <f t="array" ref="AV96">IFERROR(
IF(AV$14 - $G$14 + 1 = _xlfn.NUMBERVALUE(TRIM(_xlfn.TEXTAFTER($C96, " ", -1))),
_xlfn.IFS(
'Option-specific inputs'!$G$19="Percentage cost method",('Option-specific inputs'!$G38*'Option-specific inputs'!$G$109*AV$26),
'Option-specific inputs'!$G$19="Total cost method",(('Option-specific inputs'!$G61/SUM('Option-specific inputs'!$G$52:$G$61))*'Option-specific inputs'!$G$109*AV$26)),0),0)</f>
        <v>0</v>
      </c>
      <c r="AW96" s="43" cm="1">
        <f t="array" ref="AW96">IFERROR(
IF(AW$14 - $G$14 + 1 = _xlfn.NUMBERVALUE(TRIM(_xlfn.TEXTAFTER($C96, " ", -1))),
_xlfn.IFS(
'Option-specific inputs'!$G$19="Percentage cost method",('Option-specific inputs'!$G38*'Option-specific inputs'!$G$109*AW$26),
'Option-specific inputs'!$G$19="Total cost method",(('Option-specific inputs'!$G61/SUM('Option-specific inputs'!$G$52:$G$61))*'Option-specific inputs'!$G$109*AW$26)),0),0)</f>
        <v>0</v>
      </c>
      <c r="AX96" s="43" cm="1">
        <f t="array" ref="AX96">IFERROR(
IF(AX$14 - $G$14 + 1 = _xlfn.NUMBERVALUE(TRIM(_xlfn.TEXTAFTER($C96, " ", -1))),
_xlfn.IFS(
'Option-specific inputs'!$G$19="Percentage cost method",('Option-specific inputs'!$G38*'Option-specific inputs'!$G$109*AX$26),
'Option-specific inputs'!$G$19="Total cost method",(('Option-specific inputs'!$G61/SUM('Option-specific inputs'!$G$52:$G$61))*'Option-specific inputs'!$G$109*AX$26)),0),0)</f>
        <v>0</v>
      </c>
      <c r="AY96" s="43" cm="1">
        <f t="array" ref="AY96">IFERROR(
IF(AY$14 - $G$14 + 1 = _xlfn.NUMBERVALUE(TRIM(_xlfn.TEXTAFTER($C96, " ", -1))),
_xlfn.IFS(
'Option-specific inputs'!$G$19="Percentage cost method",('Option-specific inputs'!$G38*'Option-specific inputs'!$G$109*AY$26),
'Option-specific inputs'!$G$19="Total cost method",(('Option-specific inputs'!$G61/SUM('Option-specific inputs'!$G$52:$G$61))*'Option-specific inputs'!$G$109*AY$26)),0),0)</f>
        <v>0</v>
      </c>
      <c r="AZ96" s="43" cm="1">
        <f t="array" ref="AZ96">IFERROR(
IF(AZ$14 - $G$14 + 1 = _xlfn.NUMBERVALUE(TRIM(_xlfn.TEXTAFTER($C96, " ", -1))),
_xlfn.IFS(
'Option-specific inputs'!$G$19="Percentage cost method",('Option-specific inputs'!$G38*'Option-specific inputs'!$G$109*AZ$26),
'Option-specific inputs'!$G$19="Total cost method",(('Option-specific inputs'!$G61/SUM('Option-specific inputs'!$G$52:$G$61))*'Option-specific inputs'!$G$109*AZ$26)),0),0)</f>
        <v>0</v>
      </c>
      <c r="BA96" s="43" cm="1">
        <f t="array" ref="BA96">IFERROR(
IF(BA$14 - $G$14 + 1 = _xlfn.NUMBERVALUE(TRIM(_xlfn.TEXTAFTER($C96, " ", -1))),
_xlfn.IFS(
'Option-specific inputs'!$G$19="Percentage cost method",('Option-specific inputs'!$G38*'Option-specific inputs'!$G$109*BA$26),
'Option-specific inputs'!$G$19="Total cost method",(('Option-specific inputs'!$G61/SUM('Option-specific inputs'!$G$52:$G$61))*'Option-specific inputs'!$G$109*BA$26)),0),0)</f>
        <v>0</v>
      </c>
      <c r="BB96" s="43" cm="1">
        <f t="array" ref="BB96">IFERROR(
IF(BB$14 - $G$14 + 1 = _xlfn.NUMBERVALUE(TRIM(_xlfn.TEXTAFTER($C96, " ", -1))),
_xlfn.IFS(
'Option-specific inputs'!$G$19="Percentage cost method",('Option-specific inputs'!$G38*'Option-specific inputs'!$G$109*BB$26),
'Option-specific inputs'!$G$19="Total cost method",(('Option-specific inputs'!$G61/SUM('Option-specific inputs'!$G$52:$G$61))*'Option-specific inputs'!$G$109*BB$26)),0),0)</f>
        <v>0</v>
      </c>
      <c r="BC96" s="43" cm="1">
        <f t="array" ref="BC96">IFERROR(
IF(BC$14 - $G$14 + 1 = _xlfn.NUMBERVALUE(TRIM(_xlfn.TEXTAFTER($C96, " ", -1))),
_xlfn.IFS(
'Option-specific inputs'!$G$19="Percentage cost method",('Option-specific inputs'!$G38*'Option-specific inputs'!$G$109*BC$26),
'Option-specific inputs'!$G$19="Total cost method",(('Option-specific inputs'!$G61/SUM('Option-specific inputs'!$G$52:$G$61))*'Option-specific inputs'!$G$109*BC$26)),0),0)</f>
        <v>0</v>
      </c>
      <c r="BD96" s="43" cm="1">
        <f t="array" ref="BD96">IFERROR(
IF(BD$14 - $G$14 + 1 = _xlfn.NUMBERVALUE(TRIM(_xlfn.TEXTAFTER($C96, " ", -1))),
_xlfn.IFS(
'Option-specific inputs'!$G$19="Percentage cost method",('Option-specific inputs'!$G38*'Option-specific inputs'!$G$109*BD$26),
'Option-specific inputs'!$G$19="Total cost method",(('Option-specific inputs'!$G61/SUM('Option-specific inputs'!$G$52:$G$61))*'Option-specific inputs'!$G$109*BD$26)),0),0)</f>
        <v>0</v>
      </c>
      <c r="BE96" s="43" cm="1">
        <f t="array" ref="BE96">IFERROR(
IF(BE$14 - $G$14 + 1 = _xlfn.NUMBERVALUE(TRIM(_xlfn.TEXTAFTER($C96, " ", -1))),
_xlfn.IFS(
'Option-specific inputs'!$G$19="Percentage cost method",('Option-specific inputs'!$G38*'Option-specific inputs'!$G$109*BE$26),
'Option-specific inputs'!$G$19="Total cost method",(('Option-specific inputs'!$G61/SUM('Option-specific inputs'!$G$52:$G$61))*'Option-specific inputs'!$G$109*BE$26)),0),0)</f>
        <v>0</v>
      </c>
      <c r="BF96" s="43" cm="1">
        <f t="array" ref="BF96">IFERROR(
IF(BF$14 - $G$14 + 1 = _xlfn.NUMBERVALUE(TRIM(_xlfn.TEXTAFTER($C96, " ", -1))),
_xlfn.IFS(
'Option-specific inputs'!$G$19="Percentage cost method",('Option-specific inputs'!$G38*'Option-specific inputs'!$G$109*BF$26),
'Option-specific inputs'!$G$19="Total cost method",(('Option-specific inputs'!$G61/SUM('Option-specific inputs'!$G$52:$G$61))*'Option-specific inputs'!$G$109*BF$26)),0),0)</f>
        <v>0</v>
      </c>
      <c r="BG96" s="43" cm="1">
        <f t="array" ref="BG96">IFERROR(
IF(BG$14 - $G$14 + 1 = _xlfn.NUMBERVALUE(TRIM(_xlfn.TEXTAFTER($C96, " ", -1))),
_xlfn.IFS(
'Option-specific inputs'!$G$19="Percentage cost method",('Option-specific inputs'!$G38*'Option-specific inputs'!$G$109*BG$26),
'Option-specific inputs'!$G$19="Total cost method",(('Option-specific inputs'!$G61/SUM('Option-specific inputs'!$G$52:$G$61))*'Option-specific inputs'!$G$109*BG$26)),0),0)</f>
        <v>0</v>
      </c>
      <c r="BH96" s="43" cm="1">
        <f t="array" ref="BH96">IFERROR(
IF(BH$14 - $G$14 + 1 = _xlfn.NUMBERVALUE(TRIM(_xlfn.TEXTAFTER($C96, " ", -1))),
_xlfn.IFS(
'Option-specific inputs'!$G$19="Percentage cost method",('Option-specific inputs'!$G38*'Option-specific inputs'!$G$109*BH$26),
'Option-specific inputs'!$G$19="Total cost method",(('Option-specific inputs'!$G61/SUM('Option-specific inputs'!$G$52:$G$61))*'Option-specific inputs'!$G$109*BH$26)),0),0)</f>
        <v>0</v>
      </c>
      <c r="BI96" s="43" cm="1">
        <f t="array" ref="BI96">IFERROR(
IF(BI$14 - $G$14 + 1 = _xlfn.NUMBERVALUE(TRIM(_xlfn.TEXTAFTER($C96, " ", -1))),
_xlfn.IFS(
'Option-specific inputs'!$G$19="Percentage cost method",('Option-specific inputs'!$G38*'Option-specific inputs'!$G$109*BI$26),
'Option-specific inputs'!$G$19="Total cost method",(('Option-specific inputs'!$G61/SUM('Option-specific inputs'!$G$52:$G$61))*'Option-specific inputs'!$G$109*BI$26)),0),0)</f>
        <v>0</v>
      </c>
      <c r="BJ96" s="43" cm="1">
        <f t="array" ref="BJ96">IFERROR(
IF(BJ$14 - $G$14 + 1 = _xlfn.NUMBERVALUE(TRIM(_xlfn.TEXTAFTER($C96, " ", -1))),
_xlfn.IFS(
'Option-specific inputs'!$G$19="Percentage cost method",('Option-specific inputs'!$G38*'Option-specific inputs'!$G$109*BJ$26),
'Option-specific inputs'!$G$19="Total cost method",(('Option-specific inputs'!$G61/SUM('Option-specific inputs'!$G$52:$G$61))*'Option-specific inputs'!$G$109*BJ$26)),0),0)</f>
        <v>0</v>
      </c>
      <c r="BK96" s="43" cm="1">
        <f t="array" ref="BK96">IFERROR(
IF(BK$14 - $G$14 + 1 = _xlfn.NUMBERVALUE(TRIM(_xlfn.TEXTAFTER($C96, " ", -1))),
_xlfn.IFS(
'Option-specific inputs'!$G$19="Percentage cost method",('Option-specific inputs'!$G38*'Option-specific inputs'!$G$109*BK$26),
'Option-specific inputs'!$G$19="Total cost method",(('Option-specific inputs'!$G61/SUM('Option-specific inputs'!$G$52:$G$61))*'Option-specific inputs'!$G$109*BK$26)),0),0)</f>
        <v>0</v>
      </c>
      <c r="BL96" s="43" cm="1">
        <f t="array" ref="BL96">IFERROR(
IF(BL$14 - $G$14 + 1 = _xlfn.NUMBERVALUE(TRIM(_xlfn.TEXTAFTER($C96, " ", -1))),
_xlfn.IFS(
'Option-specific inputs'!$G$19="Percentage cost method",('Option-specific inputs'!$G38*'Option-specific inputs'!$G$109*BL$26),
'Option-specific inputs'!$G$19="Total cost method",(('Option-specific inputs'!$G61/SUM('Option-specific inputs'!$G$52:$G$61))*'Option-specific inputs'!$G$109*BL$26)),0),0)</f>
        <v>0</v>
      </c>
      <c r="BM96" s="43" cm="1">
        <f t="array" ref="BM96">IFERROR(
IF(BM$14 - $G$14 + 1 = _xlfn.NUMBERVALUE(TRIM(_xlfn.TEXTAFTER($C96, " ", -1))),
_xlfn.IFS(
'Option-specific inputs'!$G$19="Percentage cost method",('Option-specific inputs'!$G38*'Option-specific inputs'!$G$109*BM$26),
'Option-specific inputs'!$G$19="Total cost method",(('Option-specific inputs'!$G61/SUM('Option-specific inputs'!$G$52:$G$61))*'Option-specific inputs'!$G$109*BM$26)),0),0)</f>
        <v>0</v>
      </c>
      <c r="BN96" s="43" cm="1">
        <f t="array" ref="BN96">IFERROR(
IF(BN$14 - $G$14 + 1 = _xlfn.NUMBERVALUE(TRIM(_xlfn.TEXTAFTER($C96, " ", -1))),
_xlfn.IFS(
'Option-specific inputs'!$G$19="Percentage cost method",('Option-specific inputs'!$G38*'Option-specific inputs'!$G$109*BN$26),
'Option-specific inputs'!$G$19="Total cost method",(('Option-specific inputs'!$G61/SUM('Option-specific inputs'!$G$52:$G$61))*'Option-specific inputs'!$G$109*BN$26)),0),0)</f>
        <v>0</v>
      </c>
      <c r="BO96" s="43" cm="1">
        <f t="array" ref="BO96">IFERROR(
IF(BO$14 - $G$14 + 1 = _xlfn.NUMBERVALUE(TRIM(_xlfn.TEXTAFTER($C96, " ", -1))),
_xlfn.IFS(
'Option-specific inputs'!$G$19="Percentage cost method",('Option-specific inputs'!$G38*'Option-specific inputs'!$G$109*BO$26),
'Option-specific inputs'!$G$19="Total cost method",(('Option-specific inputs'!$G61/SUM('Option-specific inputs'!$G$52:$G$61))*'Option-specific inputs'!$G$109*BO$26)),0),0)</f>
        <v>0</v>
      </c>
      <c r="BP96" s="43" cm="1">
        <f t="array" ref="BP96">IFERROR(
IF(BP$14 - $G$14 + 1 = _xlfn.NUMBERVALUE(TRIM(_xlfn.TEXTAFTER($C96, " ", -1))),
_xlfn.IFS(
'Option-specific inputs'!$G$19="Percentage cost method",('Option-specific inputs'!$G38*'Option-specific inputs'!$G$109*BP$26),
'Option-specific inputs'!$G$19="Total cost method",(('Option-specific inputs'!$G61/SUM('Option-specific inputs'!$G$52:$G$61))*'Option-specific inputs'!$G$109*BP$26)),0),0)</f>
        <v>0</v>
      </c>
      <c r="BQ96" s="43" cm="1">
        <f t="array" ref="BQ96">IFERROR(
IF(BQ$14 - $G$14 + 1 = _xlfn.NUMBERVALUE(TRIM(_xlfn.TEXTAFTER($C96, " ", -1))),
_xlfn.IFS(
'Option-specific inputs'!$G$19="Percentage cost method",('Option-specific inputs'!$G38*'Option-specific inputs'!$G$109*BQ$26),
'Option-specific inputs'!$G$19="Total cost method",(('Option-specific inputs'!$G61/SUM('Option-specific inputs'!$G$52:$G$61))*'Option-specific inputs'!$G$109*BQ$26)),0),0)</f>
        <v>0</v>
      </c>
      <c r="BR96" s="43" cm="1">
        <f t="array" ref="BR96">IFERROR(
IF(BR$14 - $G$14 + 1 = _xlfn.NUMBERVALUE(TRIM(_xlfn.TEXTAFTER($C96, " ", -1))),
_xlfn.IFS(
'Option-specific inputs'!$G$19="Percentage cost method",('Option-specific inputs'!$G38*'Option-specific inputs'!$G$109*BR$26),
'Option-specific inputs'!$G$19="Total cost method",(('Option-specific inputs'!$G61/SUM('Option-specific inputs'!$G$52:$G$61))*'Option-specific inputs'!$G$109*BR$26)),0),0)</f>
        <v>0</v>
      </c>
      <c r="BS96" s="43" cm="1">
        <f t="array" ref="BS96">IFERROR(
IF(BS$14 - $G$14 + 1 = _xlfn.NUMBERVALUE(TRIM(_xlfn.TEXTAFTER($C96, " ", -1))),
_xlfn.IFS(
'Option-specific inputs'!$G$19="Percentage cost method",('Option-specific inputs'!$G38*'Option-specific inputs'!$G$109*BS$26),
'Option-specific inputs'!$G$19="Total cost method",(('Option-specific inputs'!$G61/SUM('Option-specific inputs'!$G$52:$G$61))*'Option-specific inputs'!$G$109*BS$26)),0),0)</f>
        <v>0</v>
      </c>
      <c r="BT96" s="43" cm="1">
        <f t="array" ref="BT96">IFERROR(
IF(BT$14 - $G$14 + 1 = _xlfn.NUMBERVALUE(TRIM(_xlfn.TEXTAFTER($C96, " ", -1))),
_xlfn.IFS(
'Option-specific inputs'!$G$19="Percentage cost method",('Option-specific inputs'!$G38*'Option-specific inputs'!$G$109*BT$26),
'Option-specific inputs'!$G$19="Total cost method",(('Option-specific inputs'!$G61/SUM('Option-specific inputs'!$G$52:$G$61))*'Option-specific inputs'!$G$109*BT$26)),0),0)</f>
        <v>0</v>
      </c>
      <c r="BU96" s="43" cm="1">
        <f t="array" ref="BU96">IFERROR(
IF(BU$14 - $G$14 + 1 = _xlfn.NUMBERVALUE(TRIM(_xlfn.TEXTAFTER($C96, " ", -1))),
_xlfn.IFS(
'Option-specific inputs'!$G$19="Percentage cost method",('Option-specific inputs'!$G38*'Option-specific inputs'!$G$109*BU$26),
'Option-specific inputs'!$G$19="Total cost method",(('Option-specific inputs'!$G61/SUM('Option-specific inputs'!$G$52:$G$61))*'Option-specific inputs'!$G$109*BU$26)),0),0)</f>
        <v>0</v>
      </c>
      <c r="BV96" s="43" cm="1">
        <f t="array" ref="BV96">IFERROR(
IF(BV$14 - $G$14 + 1 = _xlfn.NUMBERVALUE(TRIM(_xlfn.TEXTAFTER($C96, " ", -1))),
_xlfn.IFS(
'Option-specific inputs'!$G$19="Percentage cost method",('Option-specific inputs'!$G38*'Option-specific inputs'!$G$109*BV$26),
'Option-specific inputs'!$G$19="Total cost method",(('Option-specific inputs'!$G61/SUM('Option-specific inputs'!$G$52:$G$61))*'Option-specific inputs'!$G$109*BV$26)),0),0)</f>
        <v>0</v>
      </c>
      <c r="BW96" s="43" cm="1">
        <f t="array" ref="BW96">IFERROR(
IF(BW$14 - $G$14 + 1 = _xlfn.NUMBERVALUE(TRIM(_xlfn.TEXTAFTER($C96, " ", -1))),
_xlfn.IFS(
'Option-specific inputs'!$G$19="Percentage cost method",('Option-specific inputs'!$G38*'Option-specific inputs'!$G$109*BW$26),
'Option-specific inputs'!$G$19="Total cost method",(('Option-specific inputs'!$G61/SUM('Option-specific inputs'!$G$52:$G$61))*'Option-specific inputs'!$G$109*BW$26)),0),0)</f>
        <v>0</v>
      </c>
      <c r="BX96" s="43" cm="1">
        <f t="array" ref="BX96">IFERROR(
IF(BX$14 - $G$14 + 1 = _xlfn.NUMBERVALUE(TRIM(_xlfn.TEXTAFTER($C96, " ", -1))),
_xlfn.IFS(
'Option-specific inputs'!$G$19="Percentage cost method",('Option-specific inputs'!$G38*'Option-specific inputs'!$G$109*BX$26),
'Option-specific inputs'!$G$19="Total cost method",(('Option-specific inputs'!$G61/SUM('Option-specific inputs'!$G$52:$G$61))*'Option-specific inputs'!$G$109*BX$26)),0),0)</f>
        <v>0</v>
      </c>
      <c r="BY96" s="43" cm="1">
        <f t="array" ref="BY96">IFERROR(
IF(BY$14 - $G$14 + 1 = _xlfn.NUMBERVALUE(TRIM(_xlfn.TEXTAFTER($C96, " ", -1))),
_xlfn.IFS(
'Option-specific inputs'!$G$19="Percentage cost method",('Option-specific inputs'!$G38*'Option-specific inputs'!$G$109*BY$26),
'Option-specific inputs'!$G$19="Total cost method",(('Option-specific inputs'!$G61/SUM('Option-specific inputs'!$G$52:$G$61))*'Option-specific inputs'!$G$109*BY$26)),0),0)</f>
        <v>0</v>
      </c>
      <c r="BZ96" s="43" cm="1">
        <f t="array" ref="BZ96">IFERROR(
IF(BZ$14 - $G$14 + 1 = _xlfn.NUMBERVALUE(TRIM(_xlfn.TEXTAFTER($C96, " ", -1))),
_xlfn.IFS(
'Option-specific inputs'!$G$19="Percentage cost method",('Option-specific inputs'!$G38*'Option-specific inputs'!$G$109*BZ$26),
'Option-specific inputs'!$G$19="Total cost method",(('Option-specific inputs'!$G61/SUM('Option-specific inputs'!$G$52:$G$61))*'Option-specific inputs'!$G$109*BZ$26)),0),0)</f>
        <v>0</v>
      </c>
      <c r="CA96" s="43" cm="1">
        <f t="array" ref="CA96">IFERROR(
IF(CA$14 - $G$14 + 1 = _xlfn.NUMBERVALUE(TRIM(_xlfn.TEXTAFTER($C96, " ", -1))),
_xlfn.IFS(
'Option-specific inputs'!$G$19="Percentage cost method",('Option-specific inputs'!$G38*'Option-specific inputs'!$G$109*CA$26),
'Option-specific inputs'!$G$19="Total cost method",(('Option-specific inputs'!$G61/SUM('Option-specific inputs'!$G$52:$G$61))*'Option-specific inputs'!$G$109*CA$26)),0),0)</f>
        <v>0</v>
      </c>
      <c r="CB96" s="43" cm="1">
        <f t="array" ref="CB96">IFERROR(
IF(CB$14 - $G$14 + 1 = _xlfn.NUMBERVALUE(TRIM(_xlfn.TEXTAFTER($C96, " ", -1))),
_xlfn.IFS(
'Option-specific inputs'!$G$19="Percentage cost method",('Option-specific inputs'!$G38*'Option-specific inputs'!$G$109*CB$26),
'Option-specific inputs'!$G$19="Total cost method",(('Option-specific inputs'!$G61/SUM('Option-specific inputs'!$G$52:$G$61))*'Option-specific inputs'!$G$109*CB$26)),0),0)</f>
        <v>0</v>
      </c>
      <c r="CC96" s="43" cm="1">
        <f t="array" ref="CC96">IFERROR(
IF(CC$14 - $G$14 + 1 = _xlfn.NUMBERVALUE(TRIM(_xlfn.TEXTAFTER($C96, " ", -1))),
_xlfn.IFS(
'Option-specific inputs'!$G$19="Percentage cost method",('Option-specific inputs'!$G38*'Option-specific inputs'!$G$109*CC$26),
'Option-specific inputs'!$G$19="Total cost method",(('Option-specific inputs'!$G61/SUM('Option-specific inputs'!$G$52:$G$61))*'Option-specific inputs'!$G$109*CC$26)),0),0)</f>
        <v>0</v>
      </c>
      <c r="CD96" s="43" cm="1">
        <f t="array" ref="CD96">IFERROR(
IF(CD$14 - $G$14 + 1 = _xlfn.NUMBERVALUE(TRIM(_xlfn.TEXTAFTER($C96, " ", -1))),
_xlfn.IFS(
'Option-specific inputs'!$G$19="Percentage cost method",('Option-specific inputs'!$G38*'Option-specific inputs'!$G$109*CD$26),
'Option-specific inputs'!$G$19="Total cost method",(('Option-specific inputs'!$G61/SUM('Option-specific inputs'!$G$52:$G$61))*'Option-specific inputs'!$G$109*CD$26)),0),0)</f>
        <v>0</v>
      </c>
      <c r="CE96" s="43" cm="1">
        <f t="array" ref="CE96">IFERROR(
IF(CE$14 - $G$14 + 1 = _xlfn.NUMBERVALUE(TRIM(_xlfn.TEXTAFTER($C96, " ", -1))),
_xlfn.IFS(
'Option-specific inputs'!$G$19="Percentage cost method",('Option-specific inputs'!$G38*'Option-specific inputs'!$G$109*CE$26),
'Option-specific inputs'!$G$19="Total cost method",(('Option-specific inputs'!$G61/SUM('Option-specific inputs'!$G$52:$G$61))*'Option-specific inputs'!$G$109*CE$26)),0),0)</f>
        <v>0</v>
      </c>
      <c r="CF96" s="43" cm="1">
        <f t="array" ref="CF96">IFERROR(
IF(CF$14 - $G$14 + 1 = _xlfn.NUMBERVALUE(TRIM(_xlfn.TEXTAFTER($C96, " ", -1))),
_xlfn.IFS(
'Option-specific inputs'!$G$19="Percentage cost method",('Option-specific inputs'!$G38*'Option-specific inputs'!$G$109*CF$26),
'Option-specific inputs'!$G$19="Total cost method",(('Option-specific inputs'!$G61/SUM('Option-specific inputs'!$G$52:$G$61))*'Option-specific inputs'!$G$109*CF$26)),0),0)</f>
        <v>0</v>
      </c>
      <c r="CG96" s="43" cm="1">
        <f t="array" ref="CG96">IFERROR(
IF(CG$14 - $G$14 + 1 = _xlfn.NUMBERVALUE(TRIM(_xlfn.TEXTAFTER($C96, " ", -1))),
_xlfn.IFS(
'Option-specific inputs'!$G$19="Percentage cost method",('Option-specific inputs'!$G38*'Option-specific inputs'!$G$109*CG$26),
'Option-specific inputs'!$G$19="Total cost method",(('Option-specific inputs'!$G61/SUM('Option-specific inputs'!$G$52:$G$61))*'Option-specific inputs'!$G$109*CG$26)),0),0)</f>
        <v>0</v>
      </c>
      <c r="CH96" s="43" cm="1">
        <f t="array" ref="CH96">IFERROR(
IF(CH$14 - $G$14 + 1 = _xlfn.NUMBERVALUE(TRIM(_xlfn.TEXTAFTER($C96, " ", -1))),
_xlfn.IFS(
'Option-specific inputs'!$G$19="Percentage cost method",('Option-specific inputs'!$G38*'Option-specific inputs'!$G$109*CH$26),
'Option-specific inputs'!$G$19="Total cost method",(('Option-specific inputs'!$G61/SUM('Option-specific inputs'!$G$52:$G$61))*'Option-specific inputs'!$G$109*CH$26)),0),0)</f>
        <v>0</v>
      </c>
      <c r="CI96" s="43" cm="1">
        <f t="array" ref="CI96">IFERROR(
IF(CI$14 - $G$14 + 1 = _xlfn.NUMBERVALUE(TRIM(_xlfn.TEXTAFTER($C96, " ", -1))),
_xlfn.IFS(
'Option-specific inputs'!$G$19="Percentage cost method",('Option-specific inputs'!$G38*'Option-specific inputs'!$G$109*CI$26),
'Option-specific inputs'!$G$19="Total cost method",(('Option-specific inputs'!$G61/SUM('Option-specific inputs'!$G$52:$G$61))*'Option-specific inputs'!$G$109*CI$26)),0),0)</f>
        <v>0</v>
      </c>
      <c r="CJ96" s="43" cm="1">
        <f t="array" ref="CJ96">IFERROR(
IF(CJ$14 - $G$14 + 1 = _xlfn.NUMBERVALUE(TRIM(_xlfn.TEXTAFTER($C96, " ", -1))),
_xlfn.IFS(
'Option-specific inputs'!$G$19="Percentage cost method",('Option-specific inputs'!$G38*'Option-specific inputs'!$G$109*CJ$26),
'Option-specific inputs'!$G$19="Total cost method",(('Option-specific inputs'!$G61/SUM('Option-specific inputs'!$G$52:$G$61))*'Option-specific inputs'!$G$109*CJ$26)),0),0)</f>
        <v>0</v>
      </c>
      <c r="CK96" s="43" cm="1">
        <f t="array" ref="CK96">IFERROR(
IF(CK$14 - $G$14 + 1 = _xlfn.NUMBERVALUE(TRIM(_xlfn.TEXTAFTER($C96, " ", -1))),
_xlfn.IFS(
'Option-specific inputs'!$G$19="Percentage cost method",('Option-specific inputs'!$G38*'Option-specific inputs'!$G$109*CK$26),
'Option-specific inputs'!$G$19="Total cost method",(('Option-specific inputs'!$G61/SUM('Option-specific inputs'!$G$52:$G$61))*'Option-specific inputs'!$G$109*CK$26)),0),0)</f>
        <v>0</v>
      </c>
      <c r="CL96" s="43" cm="1">
        <f t="array" ref="CL96">IFERROR(
IF(CL$14 - $G$14 + 1 = _xlfn.NUMBERVALUE(TRIM(_xlfn.TEXTAFTER($C96, " ", -1))),
_xlfn.IFS(
'Option-specific inputs'!$G$19="Percentage cost method",('Option-specific inputs'!$G38*'Option-specific inputs'!$G$109*CL$26),
'Option-specific inputs'!$G$19="Total cost method",(('Option-specific inputs'!$G61/SUM('Option-specific inputs'!$G$52:$G$61))*'Option-specific inputs'!$G$109*CL$26)),0),0)</f>
        <v>0</v>
      </c>
      <c r="CM96" s="43" cm="1">
        <f t="array" ref="CM96">IFERROR(
IF(CM$14 - $G$14 + 1 = _xlfn.NUMBERVALUE(TRIM(_xlfn.TEXTAFTER($C96, " ", -1))),
_xlfn.IFS(
'Option-specific inputs'!$G$19="Percentage cost method",('Option-specific inputs'!$G38*'Option-specific inputs'!$G$109*CM$26),
'Option-specific inputs'!$G$19="Total cost method",(('Option-specific inputs'!$G61/SUM('Option-specific inputs'!$G$52:$G$61))*'Option-specific inputs'!$G$109*CM$26)),0),0)</f>
        <v>0</v>
      </c>
      <c r="CN96" s="43" cm="1">
        <f t="array" ref="CN96">IFERROR(
IF(CN$14 - $G$14 + 1 = _xlfn.NUMBERVALUE(TRIM(_xlfn.TEXTAFTER($C96, " ", -1))),
_xlfn.IFS(
'Option-specific inputs'!$G$19="Percentage cost method",('Option-specific inputs'!$G38*'Option-specific inputs'!$G$109*CN$26),
'Option-specific inputs'!$G$19="Total cost method",(('Option-specific inputs'!$G61/SUM('Option-specific inputs'!$G$52:$G$61))*'Option-specific inputs'!$G$109*CN$26)),0),0)</f>
        <v>0</v>
      </c>
      <c r="CO96" s="43" cm="1">
        <f t="array" ref="CO96">IFERROR(
IF(CO$14 - $G$14 + 1 = _xlfn.NUMBERVALUE(TRIM(_xlfn.TEXTAFTER($C96, " ", -1))),
_xlfn.IFS(
'Option-specific inputs'!$G$19="Percentage cost method",('Option-specific inputs'!$G38*'Option-specific inputs'!$G$109*CO$26),
'Option-specific inputs'!$G$19="Total cost method",(('Option-specific inputs'!$G61/SUM('Option-specific inputs'!$G$52:$G$61))*'Option-specific inputs'!$G$109*CO$26)),0),0)</f>
        <v>0</v>
      </c>
      <c r="CP96" s="43" cm="1">
        <f t="array" ref="CP96">IFERROR(
IF(CP$14 - $G$14 + 1 = _xlfn.NUMBERVALUE(TRIM(_xlfn.TEXTAFTER($C96, " ", -1))),
_xlfn.IFS(
'Option-specific inputs'!$G$19="Percentage cost method",('Option-specific inputs'!$G38*'Option-specific inputs'!$G$109*CP$26),
'Option-specific inputs'!$G$19="Total cost method",(('Option-specific inputs'!$G61/SUM('Option-specific inputs'!$G$52:$G$61))*'Option-specific inputs'!$G$109*CP$26)),0),0)</f>
        <v>0</v>
      </c>
      <c r="CQ96" s="43" cm="1">
        <f t="array" ref="CQ96">IFERROR(
IF(CQ$14 - $G$14 + 1 = _xlfn.NUMBERVALUE(TRIM(_xlfn.TEXTAFTER($C96, " ", -1))),
_xlfn.IFS(
'Option-specific inputs'!$G$19="Percentage cost method",('Option-specific inputs'!$G38*'Option-specific inputs'!$G$109*CQ$26),
'Option-specific inputs'!$G$19="Total cost method",(('Option-specific inputs'!$G61/SUM('Option-specific inputs'!$G$52:$G$61))*'Option-specific inputs'!$G$109*CQ$26)),0),0)</f>
        <v>0</v>
      </c>
      <c r="CR96" s="43" cm="1">
        <f t="array" ref="CR96">IFERROR(
IF(CR$14 - $G$14 + 1 = _xlfn.NUMBERVALUE(TRIM(_xlfn.TEXTAFTER($C96, " ", -1))),
_xlfn.IFS(
'Option-specific inputs'!$G$19="Percentage cost method",('Option-specific inputs'!$G38*'Option-specific inputs'!$G$109*CR$26),
'Option-specific inputs'!$G$19="Total cost method",(('Option-specific inputs'!$G61/SUM('Option-specific inputs'!$G$52:$G$61))*'Option-specific inputs'!$G$109*CR$26)),0),0)</f>
        <v>0</v>
      </c>
      <c r="CS96" s="43" cm="1">
        <f t="array" ref="CS96">IFERROR(
IF(CS$14 - $G$14 + 1 = _xlfn.NUMBERVALUE(TRIM(_xlfn.TEXTAFTER($C96, " ", -1))),
_xlfn.IFS(
'Option-specific inputs'!$G$19="Percentage cost method",('Option-specific inputs'!$G38*'Option-specific inputs'!$G$109*CS$26),
'Option-specific inputs'!$G$19="Total cost method",(('Option-specific inputs'!$G61/SUM('Option-specific inputs'!$G$52:$G$61))*'Option-specific inputs'!$G$109*CS$26)),0),0)</f>
        <v>0</v>
      </c>
      <c r="CT96" s="43" cm="1">
        <f t="array" ref="CT96">IFERROR(
IF(CT$14 - $G$14 + 1 = _xlfn.NUMBERVALUE(TRIM(_xlfn.TEXTAFTER($C96, " ", -1))),
_xlfn.IFS(
'Option-specific inputs'!$G$19="Percentage cost method",('Option-specific inputs'!$G38*'Option-specific inputs'!$G$109*CT$26),
'Option-specific inputs'!$G$19="Total cost method",(('Option-specific inputs'!$G61/SUM('Option-specific inputs'!$G$52:$G$61))*'Option-specific inputs'!$G$109*CT$26)),0),0)</f>
        <v>0</v>
      </c>
      <c r="CU96" s="43" cm="1">
        <f t="array" ref="CU96">IFERROR(
IF(CU$14 - $G$14 + 1 = _xlfn.NUMBERVALUE(TRIM(_xlfn.TEXTAFTER($C96, " ", -1))),
_xlfn.IFS(
'Option-specific inputs'!$G$19="Percentage cost method",('Option-specific inputs'!$G38*'Option-specific inputs'!$G$109*CU$26),
'Option-specific inputs'!$G$19="Total cost method",(('Option-specific inputs'!$G61/SUM('Option-specific inputs'!$G$52:$G$61))*'Option-specific inputs'!$G$109*CU$26)),0),0)</f>
        <v>0</v>
      </c>
      <c r="CV96" s="43" cm="1">
        <f t="array" ref="CV96">IFERROR(
IF(CV$14 - $G$14 + 1 = _xlfn.NUMBERVALUE(TRIM(_xlfn.TEXTAFTER($C96, " ", -1))),
_xlfn.IFS(
'Option-specific inputs'!$G$19="Percentage cost method",('Option-specific inputs'!$G38*'Option-specific inputs'!$G$109*CV$26),
'Option-specific inputs'!$G$19="Total cost method",(('Option-specific inputs'!$G61/SUM('Option-specific inputs'!$G$52:$G$61))*'Option-specific inputs'!$G$109*CV$26)),0),0)</f>
        <v>0</v>
      </c>
      <c r="CW96" s="43" cm="1">
        <f t="array" ref="CW96">IFERROR(
IF(CW$14 - $G$14 + 1 = _xlfn.NUMBERVALUE(TRIM(_xlfn.TEXTAFTER($C96, " ", -1))),
_xlfn.IFS(
'Option-specific inputs'!$G$19="Percentage cost method",('Option-specific inputs'!$G38*'Option-specific inputs'!$G$109*CW$26),
'Option-specific inputs'!$G$19="Total cost method",(('Option-specific inputs'!$G61/SUM('Option-specific inputs'!$G$52:$G$61))*'Option-specific inputs'!$G$109*CW$26)),0),0)</f>
        <v>0</v>
      </c>
      <c r="CX96" s="43" cm="1">
        <f t="array" ref="CX96">IFERROR(
IF(CX$14 - $G$14 + 1 = _xlfn.NUMBERVALUE(TRIM(_xlfn.TEXTAFTER($C96, " ", -1))),
_xlfn.IFS(
'Option-specific inputs'!$G$19="Percentage cost method",('Option-specific inputs'!$G38*'Option-specific inputs'!$G$109*CX$26),
'Option-specific inputs'!$G$19="Total cost method",(('Option-specific inputs'!$G61/SUM('Option-specific inputs'!$G$52:$G$61))*'Option-specific inputs'!$G$109*CX$26)),0),0)</f>
        <v>0</v>
      </c>
      <c r="CY96" s="43" cm="1">
        <f t="array" ref="CY96">IFERROR(
IF(CY$14 - $G$14 + 1 = _xlfn.NUMBERVALUE(TRIM(_xlfn.TEXTAFTER($C96, " ", -1))),
_xlfn.IFS(
'Option-specific inputs'!$G$19="Percentage cost method",('Option-specific inputs'!$G38*'Option-specific inputs'!$G$109*CY$26),
'Option-specific inputs'!$G$19="Total cost method",(('Option-specific inputs'!$G61/SUM('Option-specific inputs'!$G$52:$G$61))*'Option-specific inputs'!$G$109*CY$26)),0),0)</f>
        <v>0</v>
      </c>
      <c r="CZ96" s="43" cm="1">
        <f t="array" ref="CZ96">IFERROR(
IF(CZ$14 - $G$14 + 1 = _xlfn.NUMBERVALUE(TRIM(_xlfn.TEXTAFTER($C96, " ", -1))),
_xlfn.IFS(
'Option-specific inputs'!$G$19="Percentage cost method",('Option-specific inputs'!$G38*'Option-specific inputs'!$G$109*CZ$26),
'Option-specific inputs'!$G$19="Total cost method",(('Option-specific inputs'!$G61/SUM('Option-specific inputs'!$G$52:$G$61))*'Option-specific inputs'!$G$109*CZ$26)),0),0)</f>
        <v>0</v>
      </c>
      <c r="DA96" s="43" cm="1">
        <f t="array" ref="DA96">IFERROR(
IF(DA$14 - $G$14 + 1 = _xlfn.NUMBERVALUE(TRIM(_xlfn.TEXTAFTER($C96, " ", -1))),
_xlfn.IFS(
'Option-specific inputs'!$G$19="Percentage cost method",('Option-specific inputs'!$G38*'Option-specific inputs'!$G$109*DA$26),
'Option-specific inputs'!$G$19="Total cost method",(('Option-specific inputs'!$G61/SUM('Option-specific inputs'!$G$52:$G$61))*'Option-specific inputs'!$G$109*DA$26)),0),0)</f>
        <v>0</v>
      </c>
      <c r="DB96" s="43" cm="1">
        <f t="array" ref="DB96">IFERROR(
IF(DB$14 - $G$14 + 1 = _xlfn.NUMBERVALUE(TRIM(_xlfn.TEXTAFTER($C96, " ", -1))),
_xlfn.IFS(
'Option-specific inputs'!$G$19="Percentage cost method",('Option-specific inputs'!$G38*'Option-specific inputs'!$G$109*DB$26),
'Option-specific inputs'!$G$19="Total cost method",(('Option-specific inputs'!$G61/SUM('Option-specific inputs'!$G$52:$G$61))*'Option-specific inputs'!$G$109*DB$26)),0),0)</f>
        <v>0</v>
      </c>
      <c r="DC96" s="25"/>
    </row>
    <row r="97" spans="1:107" s="61" customFormat="1" ht="12.6" customHeight="1">
      <c r="A97" s="25"/>
      <c r="B97" s="163"/>
      <c r="C97" s="170"/>
      <c r="D97" s="32"/>
      <c r="E97" s="37"/>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c r="BX97" s="32"/>
      <c r="BY97" s="32"/>
      <c r="BZ97" s="32"/>
      <c r="CA97" s="32"/>
      <c r="CB97" s="32"/>
      <c r="CC97" s="32"/>
      <c r="CD97" s="32"/>
      <c r="CE97" s="32"/>
      <c r="CF97" s="32"/>
      <c r="CG97" s="32"/>
      <c r="CH97" s="32"/>
      <c r="CI97" s="32"/>
      <c r="CJ97" s="32"/>
      <c r="CK97" s="32"/>
      <c r="CL97" s="32"/>
      <c r="CM97" s="32"/>
      <c r="CN97" s="32"/>
      <c r="CO97" s="32"/>
      <c r="CP97" s="32"/>
      <c r="CQ97" s="32"/>
      <c r="CR97" s="32"/>
      <c r="CS97" s="32"/>
      <c r="CT97" s="32"/>
      <c r="CU97" s="32"/>
      <c r="CV97" s="32"/>
      <c r="CW97" s="32"/>
      <c r="CX97" s="32"/>
      <c r="CY97" s="32"/>
      <c r="CZ97" s="32"/>
      <c r="DA97" s="32"/>
      <c r="DB97" s="32"/>
      <c r="DC97" s="25"/>
    </row>
    <row r="98" spans="1:107" s="61" customFormat="1" ht="22.5" customHeight="1">
      <c r="A98" s="25"/>
      <c r="B98" s="163"/>
      <c r="C98" s="170" t="s">
        <v>150</v>
      </c>
      <c r="D98" s="32"/>
      <c r="E98" s="37"/>
      <c r="F98" s="32"/>
      <c r="G98" s="43">
        <f>G114*G$26</f>
        <v>0</v>
      </c>
      <c r="H98" s="43">
        <f t="shared" ref="H98:BS98" si="26">H114*H$26</f>
        <v>0</v>
      </c>
      <c r="I98" s="43">
        <f t="shared" si="26"/>
        <v>0</v>
      </c>
      <c r="J98" s="43">
        <f t="shared" si="26"/>
        <v>0</v>
      </c>
      <c r="K98" s="43">
        <f t="shared" si="26"/>
        <v>0</v>
      </c>
      <c r="L98" s="43">
        <f t="shared" si="26"/>
        <v>0</v>
      </c>
      <c r="M98" s="43">
        <f t="shared" si="26"/>
        <v>0</v>
      </c>
      <c r="N98" s="43">
        <f t="shared" si="26"/>
        <v>0</v>
      </c>
      <c r="O98" s="43">
        <f t="shared" si="26"/>
        <v>0</v>
      </c>
      <c r="P98" s="43">
        <f t="shared" si="26"/>
        <v>0</v>
      </c>
      <c r="Q98" s="43">
        <f t="shared" si="26"/>
        <v>0</v>
      </c>
      <c r="R98" s="43">
        <f t="shared" si="26"/>
        <v>0</v>
      </c>
      <c r="S98" s="43">
        <f t="shared" si="26"/>
        <v>0</v>
      </c>
      <c r="T98" s="43">
        <f t="shared" si="26"/>
        <v>0</v>
      </c>
      <c r="U98" s="43">
        <f t="shared" si="26"/>
        <v>0</v>
      </c>
      <c r="V98" s="43">
        <f t="shared" si="26"/>
        <v>0</v>
      </c>
      <c r="W98" s="43">
        <f t="shared" si="26"/>
        <v>0</v>
      </c>
      <c r="X98" s="43">
        <f t="shared" si="26"/>
        <v>0</v>
      </c>
      <c r="Y98" s="43">
        <f t="shared" si="26"/>
        <v>0</v>
      </c>
      <c r="Z98" s="43">
        <f t="shared" si="26"/>
        <v>0</v>
      </c>
      <c r="AA98" s="43">
        <f t="shared" si="26"/>
        <v>0</v>
      </c>
      <c r="AB98" s="43">
        <f t="shared" si="26"/>
        <v>0</v>
      </c>
      <c r="AC98" s="43">
        <f t="shared" si="26"/>
        <v>0</v>
      </c>
      <c r="AD98" s="43">
        <f t="shared" si="26"/>
        <v>0</v>
      </c>
      <c r="AE98" s="43">
        <f t="shared" si="26"/>
        <v>0</v>
      </c>
      <c r="AF98" s="43">
        <f t="shared" si="26"/>
        <v>0</v>
      </c>
      <c r="AG98" s="43">
        <f t="shared" si="26"/>
        <v>0</v>
      </c>
      <c r="AH98" s="43">
        <f t="shared" si="26"/>
        <v>0</v>
      </c>
      <c r="AI98" s="43">
        <f t="shared" si="26"/>
        <v>0</v>
      </c>
      <c r="AJ98" s="43">
        <f t="shared" si="26"/>
        <v>0</v>
      </c>
      <c r="AK98" s="43">
        <f t="shared" si="26"/>
        <v>0</v>
      </c>
      <c r="AL98" s="43">
        <f t="shared" si="26"/>
        <v>0</v>
      </c>
      <c r="AM98" s="43">
        <f t="shared" si="26"/>
        <v>0</v>
      </c>
      <c r="AN98" s="43">
        <f t="shared" si="26"/>
        <v>0</v>
      </c>
      <c r="AO98" s="43">
        <f t="shared" si="26"/>
        <v>0</v>
      </c>
      <c r="AP98" s="43">
        <f t="shared" si="26"/>
        <v>0</v>
      </c>
      <c r="AQ98" s="43">
        <f t="shared" si="26"/>
        <v>0</v>
      </c>
      <c r="AR98" s="43">
        <f t="shared" si="26"/>
        <v>0</v>
      </c>
      <c r="AS98" s="43">
        <f t="shared" si="26"/>
        <v>0</v>
      </c>
      <c r="AT98" s="43">
        <f t="shared" si="26"/>
        <v>0</v>
      </c>
      <c r="AU98" s="43">
        <f t="shared" si="26"/>
        <v>0</v>
      </c>
      <c r="AV98" s="43">
        <f t="shared" si="26"/>
        <v>0</v>
      </c>
      <c r="AW98" s="43">
        <f t="shared" si="26"/>
        <v>0</v>
      </c>
      <c r="AX98" s="43">
        <f t="shared" si="26"/>
        <v>0</v>
      </c>
      <c r="AY98" s="43">
        <f t="shared" si="26"/>
        <v>0</v>
      </c>
      <c r="AZ98" s="43">
        <f t="shared" si="26"/>
        <v>0</v>
      </c>
      <c r="BA98" s="43">
        <f t="shared" si="26"/>
        <v>0</v>
      </c>
      <c r="BB98" s="43">
        <f t="shared" si="26"/>
        <v>0</v>
      </c>
      <c r="BC98" s="43">
        <f t="shared" si="26"/>
        <v>0</v>
      </c>
      <c r="BD98" s="43">
        <f t="shared" si="26"/>
        <v>0</v>
      </c>
      <c r="BE98" s="43">
        <f t="shared" si="26"/>
        <v>0</v>
      </c>
      <c r="BF98" s="43">
        <f t="shared" si="26"/>
        <v>0</v>
      </c>
      <c r="BG98" s="43">
        <f t="shared" si="26"/>
        <v>0</v>
      </c>
      <c r="BH98" s="43">
        <f t="shared" si="26"/>
        <v>0</v>
      </c>
      <c r="BI98" s="43">
        <f t="shared" si="26"/>
        <v>0</v>
      </c>
      <c r="BJ98" s="43">
        <f t="shared" si="26"/>
        <v>0</v>
      </c>
      <c r="BK98" s="43">
        <f t="shared" si="26"/>
        <v>0</v>
      </c>
      <c r="BL98" s="43">
        <f t="shared" si="26"/>
        <v>0</v>
      </c>
      <c r="BM98" s="43">
        <f t="shared" si="26"/>
        <v>0</v>
      </c>
      <c r="BN98" s="43">
        <f t="shared" si="26"/>
        <v>0</v>
      </c>
      <c r="BO98" s="43">
        <f t="shared" si="26"/>
        <v>0</v>
      </c>
      <c r="BP98" s="43">
        <f t="shared" si="26"/>
        <v>0</v>
      </c>
      <c r="BQ98" s="43">
        <f t="shared" si="26"/>
        <v>0</v>
      </c>
      <c r="BR98" s="43">
        <f t="shared" si="26"/>
        <v>0</v>
      </c>
      <c r="BS98" s="43">
        <f t="shared" si="26"/>
        <v>0</v>
      </c>
      <c r="BT98" s="43">
        <f t="shared" ref="BT98:DB98" si="27">BT114*BT$26</f>
        <v>0</v>
      </c>
      <c r="BU98" s="43">
        <f t="shared" si="27"/>
        <v>0</v>
      </c>
      <c r="BV98" s="43">
        <f t="shared" si="27"/>
        <v>0</v>
      </c>
      <c r="BW98" s="43">
        <f t="shared" si="27"/>
        <v>0</v>
      </c>
      <c r="BX98" s="43">
        <f t="shared" si="27"/>
        <v>0</v>
      </c>
      <c r="BY98" s="43">
        <f t="shared" si="27"/>
        <v>0</v>
      </c>
      <c r="BZ98" s="43">
        <f t="shared" si="27"/>
        <v>0</v>
      </c>
      <c r="CA98" s="43">
        <f t="shared" si="27"/>
        <v>0</v>
      </c>
      <c r="CB98" s="43">
        <f t="shared" si="27"/>
        <v>0</v>
      </c>
      <c r="CC98" s="43">
        <f t="shared" si="27"/>
        <v>0</v>
      </c>
      <c r="CD98" s="43">
        <f t="shared" si="27"/>
        <v>0</v>
      </c>
      <c r="CE98" s="43">
        <f t="shared" si="27"/>
        <v>0</v>
      </c>
      <c r="CF98" s="43">
        <f t="shared" si="27"/>
        <v>0</v>
      </c>
      <c r="CG98" s="43">
        <f t="shared" si="27"/>
        <v>0</v>
      </c>
      <c r="CH98" s="43">
        <f t="shared" si="27"/>
        <v>0</v>
      </c>
      <c r="CI98" s="43">
        <f t="shared" si="27"/>
        <v>0</v>
      </c>
      <c r="CJ98" s="43">
        <f t="shared" si="27"/>
        <v>0</v>
      </c>
      <c r="CK98" s="43">
        <f t="shared" si="27"/>
        <v>0</v>
      </c>
      <c r="CL98" s="43">
        <f t="shared" si="27"/>
        <v>0</v>
      </c>
      <c r="CM98" s="43">
        <f t="shared" si="27"/>
        <v>0</v>
      </c>
      <c r="CN98" s="43">
        <f t="shared" si="27"/>
        <v>0</v>
      </c>
      <c r="CO98" s="43">
        <f t="shared" si="27"/>
        <v>0</v>
      </c>
      <c r="CP98" s="43">
        <f t="shared" si="27"/>
        <v>0</v>
      </c>
      <c r="CQ98" s="43">
        <f t="shared" si="27"/>
        <v>0</v>
      </c>
      <c r="CR98" s="43">
        <f t="shared" si="27"/>
        <v>0</v>
      </c>
      <c r="CS98" s="43">
        <f t="shared" si="27"/>
        <v>0</v>
      </c>
      <c r="CT98" s="43">
        <f t="shared" si="27"/>
        <v>0</v>
      </c>
      <c r="CU98" s="43">
        <f t="shared" si="27"/>
        <v>0</v>
      </c>
      <c r="CV98" s="43">
        <f t="shared" si="27"/>
        <v>0</v>
      </c>
      <c r="CW98" s="43">
        <f t="shared" si="27"/>
        <v>0</v>
      </c>
      <c r="CX98" s="43">
        <f t="shared" si="27"/>
        <v>0</v>
      </c>
      <c r="CY98" s="43">
        <f t="shared" si="27"/>
        <v>0</v>
      </c>
      <c r="CZ98" s="43">
        <f t="shared" si="27"/>
        <v>0</v>
      </c>
      <c r="DA98" s="43">
        <f t="shared" si="27"/>
        <v>0</v>
      </c>
      <c r="DB98" s="43">
        <f t="shared" si="27"/>
        <v>0</v>
      </c>
      <c r="DC98" s="25"/>
    </row>
    <row r="99" spans="1:107" s="61" customFormat="1" ht="22.5" customHeight="1">
      <c r="A99" s="25"/>
      <c r="B99" s="163"/>
      <c r="C99" s="170" t="s">
        <v>151</v>
      </c>
      <c r="D99" s="32"/>
      <c r="E99" s="37"/>
      <c r="F99" s="32"/>
      <c r="G99" s="43">
        <f>IF(G$13 &lt; 'General parameters'!$G$20 + 'Option-specific inputs'!$G$65 - 1,
0, IFERROR(
IF((G$14-$G$14+1)&lt;='General parameters'!$G$22,
'Option-specific inputs'!$G$112,0),
0)
*G$26)</f>
        <v>0</v>
      </c>
      <c r="H99" s="43">
        <f>IF(H$13 &lt; 'General parameters'!$G$20 + 'Option-specific inputs'!$G$65 - 1,
0, IFERROR(
IF((H$14-$G$14+1)&lt;='General parameters'!$G$22,
'Option-specific inputs'!$G$112,0),
0)
*H$26)</f>
        <v>0</v>
      </c>
      <c r="I99" s="43">
        <f>IF(I$13 &lt; 'General parameters'!$G$20 + 'Option-specific inputs'!$G$65 - 1,
0, IFERROR(
IF((I$14-$G$14+1)&lt;='General parameters'!$G$22,
'Option-specific inputs'!$G$112,0),
0)
*I$26)</f>
        <v>0</v>
      </c>
      <c r="J99" s="43">
        <f>IF(J$13 &lt; 'General parameters'!$G$20 + 'Option-specific inputs'!$G$65 - 1,
0, IFERROR(
IF((J$14-$G$14+1)&lt;='General parameters'!$G$22,
'Option-specific inputs'!$G$112,0),
0)
*J$26)</f>
        <v>0</v>
      </c>
      <c r="K99" s="43">
        <f>IF(K$13 &lt; 'General parameters'!$G$20 + 'Option-specific inputs'!$G$65 - 1,
0, IFERROR(
IF((K$14-$G$14+1)&lt;='General parameters'!$G$22,
'Option-specific inputs'!$G$112,0),
0)
*K$26)</f>
        <v>0</v>
      </c>
      <c r="L99" s="43">
        <f>IF(L$13 &lt; 'General parameters'!$G$20 + 'Option-specific inputs'!$G$65 - 1,
0, IFERROR(
IF((L$14-$G$14+1)&lt;='General parameters'!$G$22,
'Option-specific inputs'!$G$112,0),
0)
*L$26)</f>
        <v>0</v>
      </c>
      <c r="M99" s="43">
        <f>IF(M$13 &lt; 'General parameters'!$G$20 + 'Option-specific inputs'!$G$65 - 1,
0, IFERROR(
IF((M$14-$G$14+1)&lt;='General parameters'!$G$22,
'Option-specific inputs'!$G$112,0),
0)
*M$26)</f>
        <v>0</v>
      </c>
      <c r="N99" s="43">
        <f>IF(N$13 &lt; 'General parameters'!$G$20 + 'Option-specific inputs'!$G$65 - 1,
0, IFERROR(
IF((N$14-$G$14+1)&lt;='General parameters'!$G$22,
'Option-specific inputs'!$G$112,0),
0)
*N$26)</f>
        <v>0</v>
      </c>
      <c r="O99" s="43">
        <f>IF(O$13 &lt; 'General parameters'!$G$20 + 'Option-specific inputs'!$G$65 - 1,
0, IFERROR(
IF((O$14-$G$14+1)&lt;='General parameters'!$G$22,
'Option-specific inputs'!$G$112,0),
0)
*O$26)</f>
        <v>0</v>
      </c>
      <c r="P99" s="43">
        <f>IF(P$13 &lt; 'General parameters'!$G$20 + 'Option-specific inputs'!$G$65 - 1,
0, IFERROR(
IF((P$14-$G$14+1)&lt;='General parameters'!$G$22,
'Option-specific inputs'!$G$112,0),
0)
*P$26)</f>
        <v>0</v>
      </c>
      <c r="Q99" s="43">
        <f>IF(Q$13 &lt; 'General parameters'!$G$20 + 'Option-specific inputs'!$G$65 - 1,
0, IFERROR(
IF((Q$14-$G$14+1)&lt;='General parameters'!$G$22,
'Option-specific inputs'!$G$112,0),
0)
*Q$26)</f>
        <v>0</v>
      </c>
      <c r="R99" s="43">
        <f>IF(R$13 &lt; 'General parameters'!$G$20 + 'Option-specific inputs'!$G$65 - 1,
0, IFERROR(
IF((R$14-$G$14+1)&lt;='General parameters'!$G$22,
'Option-specific inputs'!$G$112,0),
0)
*R$26)</f>
        <v>0</v>
      </c>
      <c r="S99" s="43">
        <f>IF(S$13 &lt; 'General parameters'!$G$20 + 'Option-specific inputs'!$G$65 - 1,
0, IFERROR(
IF((S$14-$G$14+1)&lt;='General parameters'!$G$22,
'Option-specific inputs'!$G$112,0),
0)
*S$26)</f>
        <v>0</v>
      </c>
      <c r="T99" s="43">
        <f>IF(T$13 &lt; 'General parameters'!$G$20 + 'Option-specific inputs'!$G$65 - 1,
0, IFERROR(
IF((T$14-$G$14+1)&lt;='General parameters'!$G$22,
'Option-specific inputs'!$G$112,0),
0)
*T$26)</f>
        <v>0</v>
      </c>
      <c r="U99" s="43">
        <f>IF(U$13 &lt; 'General parameters'!$G$20 + 'Option-specific inputs'!$G$65 - 1,
0, IFERROR(
IF((U$14-$G$14+1)&lt;='General parameters'!$G$22,
'Option-specific inputs'!$G$112,0),
0)
*U$26)</f>
        <v>0</v>
      </c>
      <c r="V99" s="43">
        <f>IF(V$13 &lt; 'General parameters'!$G$20 + 'Option-specific inputs'!$G$65 - 1,
0, IFERROR(
IF((V$14-$G$14+1)&lt;='General parameters'!$G$22,
'Option-specific inputs'!$G$112,0),
0)
*V$26)</f>
        <v>0</v>
      </c>
      <c r="W99" s="43">
        <f>IF(W$13 &lt; 'General parameters'!$G$20 + 'Option-specific inputs'!$G$65 - 1,
0, IFERROR(
IF((W$14-$G$14+1)&lt;='General parameters'!$G$22,
'Option-specific inputs'!$G$112,0),
0)
*W$26)</f>
        <v>0</v>
      </c>
      <c r="X99" s="43">
        <f>IF(X$13 &lt; 'General parameters'!$G$20 + 'Option-specific inputs'!$G$65 - 1,
0, IFERROR(
IF((X$14-$G$14+1)&lt;='General parameters'!$G$22,
'Option-specific inputs'!$G$112,0),
0)
*X$26)</f>
        <v>0</v>
      </c>
      <c r="Y99" s="43">
        <f>IF(Y$13 &lt; 'General parameters'!$G$20 + 'Option-specific inputs'!$G$65 - 1,
0, IFERROR(
IF((Y$14-$G$14+1)&lt;='General parameters'!$G$22,
'Option-specific inputs'!$G$112,0),
0)
*Y$26)</f>
        <v>0</v>
      </c>
      <c r="Z99" s="43">
        <f>IF(Z$13 &lt; 'General parameters'!$G$20 + 'Option-specific inputs'!$G$65 - 1,
0, IFERROR(
IF((Z$14-$G$14+1)&lt;='General parameters'!$G$22,
'Option-specific inputs'!$G$112,0),
0)
*Z$26)</f>
        <v>0</v>
      </c>
      <c r="AA99" s="43">
        <f>IF(AA$13 &lt; 'General parameters'!$G$20 + 'Option-specific inputs'!$G$65 - 1,
0, IFERROR(
IF((AA$14-$G$14+1)&lt;='General parameters'!$G$22,
'Option-specific inputs'!$G$112,0),
0)
*AA$26)</f>
        <v>0</v>
      </c>
      <c r="AB99" s="43">
        <f>IF(AB$13 &lt; 'General parameters'!$G$20 + 'Option-specific inputs'!$G$65 - 1,
0, IFERROR(
IF((AB$14-$G$14+1)&lt;='General parameters'!$G$22,
'Option-specific inputs'!$G$112,0),
0)
*AB$26)</f>
        <v>0</v>
      </c>
      <c r="AC99" s="43">
        <f>IF(AC$13 &lt; 'General parameters'!$G$20 + 'Option-specific inputs'!$G$65 - 1,
0, IFERROR(
IF((AC$14-$G$14+1)&lt;='General parameters'!$G$22,
'Option-specific inputs'!$G$112,0),
0)
*AC$26)</f>
        <v>0</v>
      </c>
      <c r="AD99" s="43">
        <f>IF(AD$13 &lt; 'General parameters'!$G$20 + 'Option-specific inputs'!$G$65 - 1,
0, IFERROR(
IF((AD$14-$G$14+1)&lt;='General parameters'!$G$22,
'Option-specific inputs'!$G$112,0),
0)
*AD$26)</f>
        <v>0</v>
      </c>
      <c r="AE99" s="43">
        <f>IF(AE$13 &lt; 'General parameters'!$G$20 + 'Option-specific inputs'!$G$65 - 1,
0, IFERROR(
IF((AE$14-$G$14+1)&lt;='General parameters'!$G$22,
'Option-specific inputs'!$G$112,0),
0)
*AE$26)</f>
        <v>0</v>
      </c>
      <c r="AF99" s="43">
        <f>IF(AF$13 &lt; 'General parameters'!$G$20 + 'Option-specific inputs'!$G$65 - 1,
0, IFERROR(
IF((AF$14-$G$14+1)&lt;='General parameters'!$G$22,
'Option-specific inputs'!$G$112,0),
0)
*AF$26)</f>
        <v>0</v>
      </c>
      <c r="AG99" s="43">
        <f>IF(AG$13 &lt; 'General parameters'!$G$20 + 'Option-specific inputs'!$G$65 - 1,
0, IFERROR(
IF((AG$14-$G$14+1)&lt;='General parameters'!$G$22,
'Option-specific inputs'!$G$112,0),
0)
*AG$26)</f>
        <v>0</v>
      </c>
      <c r="AH99" s="43">
        <f>IF(AH$13 &lt; 'General parameters'!$G$20 + 'Option-specific inputs'!$G$65 - 1,
0, IFERROR(
IF((AH$14-$G$14+1)&lt;='General parameters'!$G$22,
'Option-specific inputs'!$G$112,0),
0)
*AH$26)</f>
        <v>0</v>
      </c>
      <c r="AI99" s="43">
        <f>IF(AI$13 &lt; 'General parameters'!$G$20 + 'Option-specific inputs'!$G$65 - 1,
0, IFERROR(
IF((AI$14-$G$14+1)&lt;='General parameters'!$G$22,
'Option-specific inputs'!$G$112,0),
0)
*AI$26)</f>
        <v>0</v>
      </c>
      <c r="AJ99" s="43">
        <f>IF(AJ$13 &lt; 'General parameters'!$G$20 + 'Option-specific inputs'!$G$65 - 1,
0, IFERROR(
IF((AJ$14-$G$14+1)&lt;='General parameters'!$G$22,
'Option-specific inputs'!$G$112,0),
0)
*AJ$26)</f>
        <v>0</v>
      </c>
      <c r="AK99" s="43">
        <f>IF(AK$13 &lt; 'General parameters'!$G$20 + 'Option-specific inputs'!$G$65 - 1,
0, IFERROR(
IF((AK$14-$G$14+1)&lt;='General parameters'!$G$22,
'Option-specific inputs'!$G$112,0),
0)
*AK$26)</f>
        <v>0</v>
      </c>
      <c r="AL99" s="43">
        <f>IF(AL$13 &lt; 'General parameters'!$G$20 + 'Option-specific inputs'!$G$65 - 1,
0, IFERROR(
IF((AL$14-$G$14+1)&lt;='General parameters'!$G$22,
'Option-specific inputs'!$G$112,0),
0)
*AL$26)</f>
        <v>0</v>
      </c>
      <c r="AM99" s="43">
        <f>IF(AM$13 &lt; 'General parameters'!$G$20 + 'Option-specific inputs'!$G$65 - 1,
0, IFERROR(
IF((AM$14-$G$14+1)&lt;='General parameters'!$G$22,
'Option-specific inputs'!$G$112,0),
0)
*AM$26)</f>
        <v>0</v>
      </c>
      <c r="AN99" s="43">
        <f>IF(AN$13 &lt; 'General parameters'!$G$20 + 'Option-specific inputs'!$G$65 - 1,
0, IFERROR(
IF((AN$14-$G$14+1)&lt;='General parameters'!$G$22,
'Option-specific inputs'!$G$112,0),
0)
*AN$26)</f>
        <v>0</v>
      </c>
      <c r="AO99" s="43">
        <f>IF(AO$13 &lt; 'General parameters'!$G$20 + 'Option-specific inputs'!$G$65 - 1,
0, IFERROR(
IF((AO$14-$G$14+1)&lt;='General parameters'!$G$22,
'Option-specific inputs'!$G$112,0),
0)
*AO$26)</f>
        <v>0</v>
      </c>
      <c r="AP99" s="43">
        <f>IF(AP$13 &lt; 'General parameters'!$G$20 + 'Option-specific inputs'!$G$65 - 1,
0, IFERROR(
IF((AP$14-$G$14+1)&lt;='General parameters'!$G$22,
'Option-specific inputs'!$G$112,0),
0)
*AP$26)</f>
        <v>0</v>
      </c>
      <c r="AQ99" s="43">
        <f>IF(AQ$13 &lt; 'General parameters'!$G$20 + 'Option-specific inputs'!$G$65 - 1,
0, IFERROR(
IF((AQ$14-$G$14+1)&lt;='General parameters'!$G$22,
'Option-specific inputs'!$G$112,0),
0)
*AQ$26)</f>
        <v>0</v>
      </c>
      <c r="AR99" s="43">
        <f>IF(AR$13 &lt; 'General parameters'!$G$20 + 'Option-specific inputs'!$G$65 - 1,
0, IFERROR(
IF((AR$14-$G$14+1)&lt;='General parameters'!$G$22,
'Option-specific inputs'!$G$112,0),
0)
*AR$26)</f>
        <v>0</v>
      </c>
      <c r="AS99" s="43">
        <f>IF(AS$13 &lt; 'General parameters'!$G$20 + 'Option-specific inputs'!$G$65 - 1,
0, IFERROR(
IF((AS$14-$G$14+1)&lt;='General parameters'!$G$22,
'Option-specific inputs'!$G$112,0),
0)
*AS$26)</f>
        <v>0</v>
      </c>
      <c r="AT99" s="43">
        <f>IF(AT$13 &lt; 'General parameters'!$G$20 + 'Option-specific inputs'!$G$65 - 1,
0, IFERROR(
IF((AT$14-$G$14+1)&lt;='General parameters'!$G$22,
'Option-specific inputs'!$G$112,0),
0)
*AT$26)</f>
        <v>0</v>
      </c>
      <c r="AU99" s="43">
        <f>IF(AU$13 &lt; 'General parameters'!$G$20 + 'Option-specific inputs'!$G$65 - 1,
0, IFERROR(
IF((AU$14-$G$14+1)&lt;='General parameters'!$G$22,
'Option-specific inputs'!$G$112,0),
0)
*AU$26)</f>
        <v>0</v>
      </c>
      <c r="AV99" s="43">
        <f>IF(AV$13 &lt; 'General parameters'!$G$20 + 'Option-specific inputs'!$G$65 - 1,
0, IFERROR(
IF((AV$14-$G$14+1)&lt;='General parameters'!$G$22,
'Option-specific inputs'!$G$112,0),
0)
*AV$26)</f>
        <v>0</v>
      </c>
      <c r="AW99" s="43">
        <f>IF(AW$13 &lt; 'General parameters'!$G$20 + 'Option-specific inputs'!$G$65 - 1,
0, IFERROR(
IF((AW$14-$G$14+1)&lt;='General parameters'!$G$22,
'Option-specific inputs'!$G$112,0),
0)
*AW$26)</f>
        <v>0</v>
      </c>
      <c r="AX99" s="43">
        <f>IF(AX$13 &lt; 'General parameters'!$G$20 + 'Option-specific inputs'!$G$65 - 1,
0, IFERROR(
IF((AX$14-$G$14+1)&lt;='General parameters'!$G$22,
'Option-specific inputs'!$G$112,0),
0)
*AX$26)</f>
        <v>0</v>
      </c>
      <c r="AY99" s="43">
        <f>IF(AY$13 &lt; 'General parameters'!$G$20 + 'Option-specific inputs'!$G$65 - 1,
0, IFERROR(
IF((AY$14-$G$14+1)&lt;='General parameters'!$G$22,
'Option-specific inputs'!$G$112,0),
0)
*AY$26)</f>
        <v>0</v>
      </c>
      <c r="AZ99" s="43">
        <f>IF(AZ$13 &lt; 'General parameters'!$G$20 + 'Option-specific inputs'!$G$65 - 1,
0, IFERROR(
IF((AZ$14-$G$14+1)&lt;='General parameters'!$G$22,
'Option-specific inputs'!$G$112,0),
0)
*AZ$26)</f>
        <v>0</v>
      </c>
      <c r="BA99" s="43">
        <f>IF(BA$13 &lt; 'General parameters'!$G$20 + 'Option-specific inputs'!$G$65 - 1,
0, IFERROR(
IF((BA$14-$G$14+1)&lt;='General parameters'!$G$22,
'Option-specific inputs'!$G$112,0),
0)
*BA$26)</f>
        <v>0</v>
      </c>
      <c r="BB99" s="43">
        <f>IF(BB$13 &lt; 'General parameters'!$G$20 + 'Option-specific inputs'!$G$65 - 1,
0, IFERROR(
IF((BB$14-$G$14+1)&lt;='General parameters'!$G$22,
'Option-specific inputs'!$G$112,0),
0)
*BB$26)</f>
        <v>0</v>
      </c>
      <c r="BC99" s="43">
        <f>IF(BC$13 &lt; 'General parameters'!$G$20 + 'Option-specific inputs'!$G$65 - 1,
0, IFERROR(
IF((BC$14-$G$14+1)&lt;='General parameters'!$G$22,
'Option-specific inputs'!$G$112,0),
0)
*BC$26)</f>
        <v>0</v>
      </c>
      <c r="BD99" s="43">
        <f>IF(BD$13 &lt; 'General parameters'!$G$20 + 'Option-specific inputs'!$G$65 - 1,
0, IFERROR(
IF((BD$14-$G$14+1)&lt;='General parameters'!$G$22,
'Option-specific inputs'!$G$112,0),
0)
*BD$26)</f>
        <v>0</v>
      </c>
      <c r="BE99" s="43">
        <f>IF(BE$13 &lt; 'General parameters'!$G$20 + 'Option-specific inputs'!$G$65 - 1,
0, IFERROR(
IF((BE$14-$G$14+1)&lt;='General parameters'!$G$22,
'Option-specific inputs'!$G$112,0),
0)
*BE$26)</f>
        <v>0</v>
      </c>
      <c r="BF99" s="43">
        <f>IF(BF$13 &lt; 'General parameters'!$G$20 + 'Option-specific inputs'!$G$65 - 1,
0, IFERROR(
IF((BF$14-$G$14+1)&lt;='General parameters'!$G$22,
'Option-specific inputs'!$G$112,0),
0)
*BF$26)</f>
        <v>0</v>
      </c>
      <c r="BG99" s="43">
        <f>IF(BG$13 &lt; 'General parameters'!$G$20 + 'Option-specific inputs'!$G$65 - 1,
0, IFERROR(
IF((BG$14-$G$14+1)&lt;='General parameters'!$G$22,
'Option-specific inputs'!$G$112,0),
0)
*BG$26)</f>
        <v>0</v>
      </c>
      <c r="BH99" s="43">
        <f>IF(BH$13 &lt; 'General parameters'!$G$20 + 'Option-specific inputs'!$G$65 - 1,
0, IFERROR(
IF((BH$14-$G$14+1)&lt;='General parameters'!$G$22,
'Option-specific inputs'!$G$112,0),
0)
*BH$26)</f>
        <v>0</v>
      </c>
      <c r="BI99" s="43">
        <f>IF(BI$13 &lt; 'General parameters'!$G$20 + 'Option-specific inputs'!$G$65 - 1,
0, IFERROR(
IF((BI$14-$G$14+1)&lt;='General parameters'!$G$22,
'Option-specific inputs'!$G$112,0),
0)
*BI$26)</f>
        <v>0</v>
      </c>
      <c r="BJ99" s="43">
        <f>IF(BJ$13 &lt; 'General parameters'!$G$20 + 'Option-specific inputs'!$G$65 - 1,
0, IFERROR(
IF((BJ$14-$G$14+1)&lt;='General parameters'!$G$22,
'Option-specific inputs'!$G$112,0),
0)
*BJ$26)</f>
        <v>0</v>
      </c>
      <c r="BK99" s="43">
        <f>IF(BK$13 &lt; 'General parameters'!$G$20 + 'Option-specific inputs'!$G$65 - 1,
0, IFERROR(
IF((BK$14-$G$14+1)&lt;='General parameters'!$G$22,
'Option-specific inputs'!$G$112,0),
0)
*BK$26)</f>
        <v>0</v>
      </c>
      <c r="BL99" s="43">
        <f>IF(BL$13 &lt; 'General parameters'!$G$20 + 'Option-specific inputs'!$G$65 - 1,
0, IFERROR(
IF((BL$14-$G$14+1)&lt;='General parameters'!$G$22,
'Option-specific inputs'!$G$112,0),
0)
*BL$26)</f>
        <v>0</v>
      </c>
      <c r="BM99" s="43">
        <f>IF(BM$13 &lt; 'General parameters'!$G$20 + 'Option-specific inputs'!$G$65 - 1,
0, IFERROR(
IF((BM$14-$G$14+1)&lt;='General parameters'!$G$22,
'Option-specific inputs'!$G$112,0),
0)
*BM$26)</f>
        <v>0</v>
      </c>
      <c r="BN99" s="43">
        <f>IF(BN$13 &lt; 'General parameters'!$G$20 + 'Option-specific inputs'!$G$65 - 1,
0, IFERROR(
IF((BN$14-$G$14+1)&lt;='General parameters'!$G$22,
'Option-specific inputs'!$G$112,0),
0)
*BN$26)</f>
        <v>0</v>
      </c>
      <c r="BO99" s="43">
        <f>IF(BO$13 &lt; 'General parameters'!$G$20 + 'Option-specific inputs'!$G$65 - 1,
0, IFERROR(
IF((BO$14-$G$14+1)&lt;='General parameters'!$G$22,
'Option-specific inputs'!$G$112,0),
0)
*BO$26)</f>
        <v>0</v>
      </c>
      <c r="BP99" s="43">
        <f>IF(BP$13 &lt; 'General parameters'!$G$20 + 'Option-specific inputs'!$G$65 - 1,
0, IFERROR(
IF((BP$14-$G$14+1)&lt;='General parameters'!$G$22,
'Option-specific inputs'!$G$112,0),
0)
*BP$26)</f>
        <v>0</v>
      </c>
      <c r="BQ99" s="43">
        <f>IF(BQ$13 &lt; 'General parameters'!$G$20 + 'Option-specific inputs'!$G$65 - 1,
0, IFERROR(
IF((BQ$14-$G$14+1)&lt;='General parameters'!$G$22,
'Option-specific inputs'!$G$112,0),
0)
*BQ$26)</f>
        <v>0</v>
      </c>
      <c r="BR99" s="43">
        <f>IF(BR$13 &lt; 'General parameters'!$G$20 + 'Option-specific inputs'!$G$65 - 1,
0, IFERROR(
IF((BR$14-$G$14+1)&lt;='General parameters'!$G$22,
'Option-specific inputs'!$G$112,0),
0)
*BR$26)</f>
        <v>0</v>
      </c>
      <c r="BS99" s="43">
        <f>IF(BS$13 &lt; 'General parameters'!$G$20 + 'Option-specific inputs'!$G$65 - 1,
0, IFERROR(
IF((BS$14-$G$14+1)&lt;='General parameters'!$G$22,
'Option-specific inputs'!$G$112,0),
0)
*BS$26)</f>
        <v>0</v>
      </c>
      <c r="BT99" s="43">
        <f>IF(BT$13 &lt; 'General parameters'!$G$20 + 'Option-specific inputs'!$G$65 - 1,
0, IFERROR(
IF((BT$14-$G$14+1)&lt;='General parameters'!$G$22,
'Option-specific inputs'!$G$112,0),
0)
*BT$26)</f>
        <v>0</v>
      </c>
      <c r="BU99" s="43">
        <f>IF(BU$13 &lt; 'General parameters'!$G$20 + 'Option-specific inputs'!$G$65 - 1,
0, IFERROR(
IF((BU$14-$G$14+1)&lt;='General parameters'!$G$22,
'Option-specific inputs'!$G$112,0),
0)
*BU$26)</f>
        <v>0</v>
      </c>
      <c r="BV99" s="43">
        <f>IF(BV$13 &lt; 'General parameters'!$G$20 + 'Option-specific inputs'!$G$65 - 1,
0, IFERROR(
IF((BV$14-$G$14+1)&lt;='General parameters'!$G$22,
'Option-specific inputs'!$G$112,0),
0)
*BV$26)</f>
        <v>0</v>
      </c>
      <c r="BW99" s="43">
        <f>IF(BW$13 &lt; 'General parameters'!$G$20 + 'Option-specific inputs'!$G$65 - 1,
0, IFERROR(
IF((BW$14-$G$14+1)&lt;='General parameters'!$G$22,
'Option-specific inputs'!$G$112,0),
0)
*BW$26)</f>
        <v>0</v>
      </c>
      <c r="BX99" s="43">
        <f>IF(BX$13 &lt; 'General parameters'!$G$20 + 'Option-specific inputs'!$G$65 - 1,
0, IFERROR(
IF((BX$14-$G$14+1)&lt;='General parameters'!$G$22,
'Option-specific inputs'!$G$112,0),
0)
*BX$26)</f>
        <v>0</v>
      </c>
      <c r="BY99" s="43">
        <f>IF(BY$13 &lt; 'General parameters'!$G$20 + 'Option-specific inputs'!$G$65 - 1,
0, IFERROR(
IF((BY$14-$G$14+1)&lt;='General parameters'!$G$22,
'Option-specific inputs'!$G$112,0),
0)
*BY$26)</f>
        <v>0</v>
      </c>
      <c r="BZ99" s="43">
        <f>IF(BZ$13 &lt; 'General parameters'!$G$20 + 'Option-specific inputs'!$G$65 - 1,
0, IFERROR(
IF((BZ$14-$G$14+1)&lt;='General parameters'!$G$22,
'Option-specific inputs'!$G$112,0),
0)
*BZ$26)</f>
        <v>0</v>
      </c>
      <c r="CA99" s="43">
        <f>IF(CA$13 &lt; 'General parameters'!$G$20 + 'Option-specific inputs'!$G$65 - 1,
0, IFERROR(
IF((CA$14-$G$14+1)&lt;='General parameters'!$G$22,
'Option-specific inputs'!$G$112,0),
0)
*CA$26)</f>
        <v>0</v>
      </c>
      <c r="CB99" s="43">
        <f>IF(CB$13 &lt; 'General parameters'!$G$20 + 'Option-specific inputs'!$G$65 - 1,
0, IFERROR(
IF((CB$14-$G$14+1)&lt;='General parameters'!$G$22,
'Option-specific inputs'!$G$112,0),
0)
*CB$26)</f>
        <v>0</v>
      </c>
      <c r="CC99" s="43">
        <f>IF(CC$13 &lt; 'General parameters'!$G$20 + 'Option-specific inputs'!$G$65 - 1,
0, IFERROR(
IF((CC$14-$G$14+1)&lt;='General parameters'!$G$22,
'Option-specific inputs'!$G$112,0),
0)
*CC$26)</f>
        <v>0</v>
      </c>
      <c r="CD99" s="43">
        <f>IF(CD$13 &lt; 'General parameters'!$G$20 + 'Option-specific inputs'!$G$65 - 1,
0, IFERROR(
IF((CD$14-$G$14+1)&lt;='General parameters'!$G$22,
'Option-specific inputs'!$G$112,0),
0)
*CD$26)</f>
        <v>0</v>
      </c>
      <c r="CE99" s="43">
        <f>IF(CE$13 &lt; 'General parameters'!$G$20 + 'Option-specific inputs'!$G$65 - 1,
0, IFERROR(
IF((CE$14-$G$14+1)&lt;='General parameters'!$G$22,
'Option-specific inputs'!$G$112,0),
0)
*CE$26)</f>
        <v>0</v>
      </c>
      <c r="CF99" s="43">
        <f>IF(CF$13 &lt; 'General parameters'!$G$20 + 'Option-specific inputs'!$G$65 - 1,
0, IFERROR(
IF((CF$14-$G$14+1)&lt;='General parameters'!$G$22,
'Option-specific inputs'!$G$112,0),
0)
*CF$26)</f>
        <v>0</v>
      </c>
      <c r="CG99" s="43">
        <f>IF(CG$13 &lt; 'General parameters'!$G$20 + 'Option-specific inputs'!$G$65 - 1,
0, IFERROR(
IF((CG$14-$G$14+1)&lt;='General parameters'!$G$22,
'Option-specific inputs'!$G$112,0),
0)
*CG$26)</f>
        <v>0</v>
      </c>
      <c r="CH99" s="43">
        <f>IF(CH$13 &lt; 'General parameters'!$G$20 + 'Option-specific inputs'!$G$65 - 1,
0, IFERROR(
IF((CH$14-$G$14+1)&lt;='General parameters'!$G$22,
'Option-specific inputs'!$G$112,0),
0)
*CH$26)</f>
        <v>0</v>
      </c>
      <c r="CI99" s="43">
        <f>IF(CI$13 &lt; 'General parameters'!$G$20 + 'Option-specific inputs'!$G$65 - 1,
0, IFERROR(
IF((CI$14-$G$14+1)&lt;='General parameters'!$G$22,
'Option-specific inputs'!$G$112,0),
0)
*CI$26)</f>
        <v>0</v>
      </c>
      <c r="CJ99" s="43">
        <f>IF(CJ$13 &lt; 'General parameters'!$G$20 + 'Option-specific inputs'!$G$65 - 1,
0, IFERROR(
IF((CJ$14-$G$14+1)&lt;='General parameters'!$G$22,
'Option-specific inputs'!$G$112,0),
0)
*CJ$26)</f>
        <v>0</v>
      </c>
      <c r="CK99" s="43">
        <f>IF(CK$13 &lt; 'General parameters'!$G$20 + 'Option-specific inputs'!$G$65 - 1,
0, IFERROR(
IF((CK$14-$G$14+1)&lt;='General parameters'!$G$22,
'Option-specific inputs'!$G$112,0),
0)
*CK$26)</f>
        <v>0</v>
      </c>
      <c r="CL99" s="43">
        <f>IF(CL$13 &lt; 'General parameters'!$G$20 + 'Option-specific inputs'!$G$65 - 1,
0, IFERROR(
IF((CL$14-$G$14+1)&lt;='General parameters'!$G$22,
'Option-specific inputs'!$G$112,0),
0)
*CL$26)</f>
        <v>0</v>
      </c>
      <c r="CM99" s="43">
        <f>IF(CM$13 &lt; 'General parameters'!$G$20 + 'Option-specific inputs'!$G$65 - 1,
0, IFERROR(
IF((CM$14-$G$14+1)&lt;='General parameters'!$G$22,
'Option-specific inputs'!$G$112,0),
0)
*CM$26)</f>
        <v>0</v>
      </c>
      <c r="CN99" s="43">
        <f>IF(CN$13 &lt; 'General parameters'!$G$20 + 'Option-specific inputs'!$G$65 - 1,
0, IFERROR(
IF((CN$14-$G$14+1)&lt;='General parameters'!$G$22,
'Option-specific inputs'!$G$112,0),
0)
*CN$26)</f>
        <v>0</v>
      </c>
      <c r="CO99" s="43">
        <f>IF(CO$13 &lt; 'General parameters'!$G$20 + 'Option-specific inputs'!$G$65 - 1,
0, IFERROR(
IF((CO$14-$G$14+1)&lt;='General parameters'!$G$22,
'Option-specific inputs'!$G$112,0),
0)
*CO$26)</f>
        <v>0</v>
      </c>
      <c r="CP99" s="43">
        <f>IF(CP$13 &lt; 'General parameters'!$G$20 + 'Option-specific inputs'!$G$65 - 1,
0, IFERROR(
IF((CP$14-$G$14+1)&lt;='General parameters'!$G$22,
'Option-specific inputs'!$G$112,0),
0)
*CP$26)</f>
        <v>0</v>
      </c>
      <c r="CQ99" s="43">
        <f>IF(CQ$13 &lt; 'General parameters'!$G$20 + 'Option-specific inputs'!$G$65 - 1,
0, IFERROR(
IF((CQ$14-$G$14+1)&lt;='General parameters'!$G$22,
'Option-specific inputs'!$G$112,0),
0)
*CQ$26)</f>
        <v>0</v>
      </c>
      <c r="CR99" s="43">
        <f>IF(CR$13 &lt; 'General parameters'!$G$20 + 'Option-specific inputs'!$G$65 - 1,
0, IFERROR(
IF((CR$14-$G$14+1)&lt;='General parameters'!$G$22,
'Option-specific inputs'!$G$112,0),
0)
*CR$26)</f>
        <v>0</v>
      </c>
      <c r="CS99" s="43">
        <f>IF(CS$13 &lt; 'General parameters'!$G$20 + 'Option-specific inputs'!$G$65 - 1,
0, IFERROR(
IF((CS$14-$G$14+1)&lt;='General parameters'!$G$22,
'Option-specific inputs'!$G$112,0),
0)
*CS$26)</f>
        <v>0</v>
      </c>
      <c r="CT99" s="43">
        <f>IF(CT$13 &lt; 'General parameters'!$G$20 + 'Option-specific inputs'!$G$65 - 1,
0, IFERROR(
IF((CT$14-$G$14+1)&lt;='General parameters'!$G$22,
'Option-specific inputs'!$G$112,0),
0)
*CT$26)</f>
        <v>0</v>
      </c>
      <c r="CU99" s="43">
        <f>IF(CU$13 &lt; 'General parameters'!$G$20 + 'Option-specific inputs'!$G$65 - 1,
0, IFERROR(
IF((CU$14-$G$14+1)&lt;='General parameters'!$G$22,
'Option-specific inputs'!$G$112,0),
0)
*CU$26)</f>
        <v>0</v>
      </c>
      <c r="CV99" s="43">
        <f>IF(CV$13 &lt; 'General parameters'!$G$20 + 'Option-specific inputs'!$G$65 - 1,
0, IFERROR(
IF((CV$14-$G$14+1)&lt;='General parameters'!$G$22,
'Option-specific inputs'!$G$112,0),
0)
*CV$26)</f>
        <v>0</v>
      </c>
      <c r="CW99" s="43">
        <f>IF(CW$13 &lt; 'General parameters'!$G$20 + 'Option-specific inputs'!$G$65 - 1,
0, IFERROR(
IF((CW$14-$G$14+1)&lt;='General parameters'!$G$22,
'Option-specific inputs'!$G$112,0),
0)
*CW$26)</f>
        <v>0</v>
      </c>
      <c r="CX99" s="43">
        <f>IF(CX$13 &lt; 'General parameters'!$G$20 + 'Option-specific inputs'!$G$65 - 1,
0, IFERROR(
IF((CX$14-$G$14+1)&lt;='General parameters'!$G$22,
'Option-specific inputs'!$G$112,0),
0)
*CX$26)</f>
        <v>0</v>
      </c>
      <c r="CY99" s="43">
        <f>IF(CY$13 &lt; 'General parameters'!$G$20 + 'Option-specific inputs'!$G$65 - 1,
0, IFERROR(
IF((CY$14-$G$14+1)&lt;='General parameters'!$G$22,
'Option-specific inputs'!$G$112,0),
0)
*CY$26)</f>
        <v>0</v>
      </c>
      <c r="CZ99" s="43">
        <f>IF(CZ$13 &lt; 'General parameters'!$G$20 + 'Option-specific inputs'!$G$65 - 1,
0, IFERROR(
IF((CZ$14-$G$14+1)&lt;='General parameters'!$G$22,
'Option-specific inputs'!$G$112,0),
0)
*CZ$26)</f>
        <v>0</v>
      </c>
      <c r="DA99" s="43">
        <f>IF(DA$13 &lt; 'General parameters'!$G$20 + 'Option-specific inputs'!$G$65 - 1,
0, IFERROR(
IF((DA$14-$G$14+1)&lt;='General parameters'!$G$22,
'Option-specific inputs'!$G$112,0),
0)
*DA$26)</f>
        <v>0</v>
      </c>
      <c r="DB99" s="43">
        <f>IF(DB$13 &lt; 'General parameters'!$G$20 + 'Option-specific inputs'!$G$65 - 1,
0, IFERROR(
IF((DB$14-$G$14+1)&lt;='General parameters'!$G$22,
'Option-specific inputs'!$G$112,0),
0)
*DB$26)</f>
        <v>0</v>
      </c>
      <c r="DC99" s="25"/>
    </row>
    <row r="100" spans="1:107" s="61" customFormat="1" ht="12.6" customHeight="1">
      <c r="A100" s="25"/>
      <c r="B100" s="152"/>
      <c r="C100" s="212"/>
      <c r="D100" s="48"/>
      <c r="E100" s="37"/>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2"/>
      <c r="BX100" s="32"/>
      <c r="BY100" s="32"/>
      <c r="BZ100" s="32"/>
      <c r="CA100" s="32"/>
      <c r="CB100" s="32"/>
      <c r="CC100" s="32"/>
      <c r="CD100" s="32"/>
      <c r="CE100" s="32"/>
      <c r="CF100" s="32"/>
      <c r="CG100" s="32"/>
      <c r="CH100" s="32"/>
      <c r="CI100" s="32"/>
      <c r="CJ100" s="32"/>
      <c r="CK100" s="32"/>
      <c r="CL100" s="32"/>
      <c r="CM100" s="32"/>
      <c r="CN100" s="32"/>
      <c r="CO100" s="32"/>
      <c r="CP100" s="32"/>
      <c r="CQ100" s="32"/>
      <c r="CR100" s="32"/>
      <c r="CS100" s="32"/>
      <c r="CT100" s="32"/>
      <c r="CU100" s="32"/>
      <c r="CV100" s="32"/>
      <c r="CW100" s="32"/>
      <c r="CX100" s="32"/>
      <c r="CY100" s="32"/>
      <c r="CZ100" s="32"/>
      <c r="DA100" s="32"/>
      <c r="DB100" s="32"/>
      <c r="DC100" s="25"/>
    </row>
    <row r="101" spans="1:107" s="61" customFormat="1" ht="22.5" customHeight="1">
      <c r="A101" s="25"/>
      <c r="B101" s="152"/>
      <c r="C101" s="170" t="str">
        <f>"Maintenance event 1: "&amp;'Option-specific inputs'!$H$78</f>
        <v xml:space="preserve">Maintenance event 1: </v>
      </c>
      <c r="D101" s="48"/>
      <c r="E101" s="37"/>
      <c r="F101" s="32"/>
      <c r="G101" s="43">
        <f>IFERROR(
IF((G$14-$G$14+1)&lt;='General parameters'!$G$22,
IF((G$14-$G$14+1)&gt;=('Option-specific inputs'!$G$79),
IF(MOD((G$14-$G$14+1-'Option-specific inputs'!$G$79)/('Option-specific inputs'!$G$80),1)=0,
'Option-specific inputs'!$G$114*G$26,
0),
0),
0),
0)</f>
        <v>0</v>
      </c>
      <c r="H101" s="43">
        <f>IFERROR(
IF((H$14-$G$14+1)&lt;='General parameters'!$G$22,
IF((H$14-$G$14+1)&gt;=('Option-specific inputs'!$G$79),
IF(MOD((H$14-$G$14+1-'Option-specific inputs'!$G$79)/('Option-specific inputs'!$G$80),1)=0,
'Option-specific inputs'!$G$114*H$26,
0),
0),
0),
0)</f>
        <v>0</v>
      </c>
      <c r="I101" s="43">
        <f>IFERROR(
IF((I$14-$G$14+1)&lt;='General parameters'!$G$22,
IF((I$14-$G$14+1)&gt;=('Option-specific inputs'!$G$79),
IF(MOD((I$14-$G$14+1-'Option-specific inputs'!$G$79)/('Option-specific inputs'!$G$80),1)=0,
'Option-specific inputs'!$G$114*I$26,
0),
0),
0),
0)</f>
        <v>0</v>
      </c>
      <c r="J101" s="43">
        <f>IFERROR(
IF((J$14-$G$14+1)&lt;='General parameters'!$G$22,
IF((J$14-$G$14+1)&gt;=('Option-specific inputs'!$G$79),
IF(MOD((J$14-$G$14+1-'Option-specific inputs'!$G$79)/('Option-specific inputs'!$G$80),1)=0,
'Option-specific inputs'!$G$114*J$26,
0),
0),
0),
0)</f>
        <v>0</v>
      </c>
      <c r="K101" s="43">
        <f>IFERROR(
IF((K$14-$G$14+1)&lt;='General parameters'!$G$22,
IF((K$14-$G$14+1)&gt;=('Option-specific inputs'!$G$79),
IF(MOD((K$14-$G$14+1-'Option-specific inputs'!$G$79)/('Option-specific inputs'!$G$80),1)=0,
'Option-specific inputs'!$G$114*K$26,
0),
0),
0),
0)</f>
        <v>0</v>
      </c>
      <c r="L101" s="43">
        <f>IFERROR(
IF((L$14-$G$14+1)&lt;='General parameters'!$G$22,
IF((L$14-$G$14+1)&gt;=('Option-specific inputs'!$G$79),
IF(MOD((L$14-$G$14+1-'Option-specific inputs'!$G$79)/('Option-specific inputs'!$G$80),1)=0,
'Option-specific inputs'!$G$114*L$26,
0),
0),
0),
0)</f>
        <v>0</v>
      </c>
      <c r="M101" s="43">
        <f>IFERROR(
IF((M$14-$G$14+1)&lt;='General parameters'!$G$22,
IF((M$14-$G$14+1)&gt;=('Option-specific inputs'!$G$79),
IF(MOD((M$14-$G$14+1-'Option-specific inputs'!$G$79)/('Option-specific inputs'!$G$80),1)=0,
'Option-specific inputs'!$G$114*M$26,
0),
0),
0),
0)</f>
        <v>0</v>
      </c>
      <c r="N101" s="43">
        <f>IFERROR(
IF((N$14-$G$14+1)&lt;='General parameters'!$G$22,
IF((N$14-$G$14+1)&gt;=('Option-specific inputs'!$G$79),
IF(MOD((N$14-$G$14+1-'Option-specific inputs'!$G$79)/('Option-specific inputs'!$G$80),1)=0,
'Option-specific inputs'!$G$114*N$26,
0),
0),
0),
0)</f>
        <v>0</v>
      </c>
      <c r="O101" s="43">
        <f>IFERROR(
IF((O$14-$G$14+1)&lt;='General parameters'!$G$22,
IF((O$14-$G$14+1)&gt;=('Option-specific inputs'!$G$79),
IF(MOD((O$14-$G$14+1-'Option-specific inputs'!$G$79)/('Option-specific inputs'!$G$80),1)=0,
'Option-specific inputs'!$G$114*O$26,
0),
0),
0),
0)</f>
        <v>0</v>
      </c>
      <c r="P101" s="43">
        <f>IFERROR(
IF((P$14-$G$14+1)&lt;='General parameters'!$G$22,
IF((P$14-$G$14+1)&gt;=('Option-specific inputs'!$G$79),
IF(MOD((P$14-$G$14+1-'Option-specific inputs'!$G$79)/('Option-specific inputs'!$G$80),1)=0,
'Option-specific inputs'!$G$114*P$26,
0),
0),
0),
0)</f>
        <v>0</v>
      </c>
      <c r="Q101" s="43">
        <f>IFERROR(
IF((Q$14-$G$14+1)&lt;='General parameters'!$G$22,
IF((Q$14-$G$14+1)&gt;=('Option-specific inputs'!$G$79),
IF(MOD((Q$14-$G$14+1-'Option-specific inputs'!$G$79)/('Option-specific inputs'!$G$80),1)=0,
'Option-specific inputs'!$G$114*Q$26,
0),
0),
0),
0)</f>
        <v>0</v>
      </c>
      <c r="R101" s="43">
        <f>IFERROR(
IF((R$14-$G$14+1)&lt;='General parameters'!$G$22,
IF((R$14-$G$14+1)&gt;=('Option-specific inputs'!$G$79),
IF(MOD((R$14-$G$14+1-'Option-specific inputs'!$G$79)/('Option-specific inputs'!$G$80),1)=0,
'Option-specific inputs'!$G$114*R$26,
0),
0),
0),
0)</f>
        <v>0</v>
      </c>
      <c r="S101" s="43">
        <f>IFERROR(
IF((S$14-$G$14+1)&lt;='General parameters'!$G$22,
IF((S$14-$G$14+1)&gt;=('Option-specific inputs'!$G$79),
IF(MOD((S$14-$G$14+1-'Option-specific inputs'!$G$79)/('Option-specific inputs'!$G$80),1)=0,
'Option-specific inputs'!$G$114*S$26,
0),
0),
0),
0)</f>
        <v>0</v>
      </c>
      <c r="T101" s="43">
        <f>IFERROR(
IF((T$14-$G$14+1)&lt;='General parameters'!$G$22,
IF((T$14-$G$14+1)&gt;=('Option-specific inputs'!$G$79),
IF(MOD((T$14-$G$14+1-'Option-specific inputs'!$G$79)/('Option-specific inputs'!$G$80),1)=0,
'Option-specific inputs'!$G$114*T$26,
0),
0),
0),
0)</f>
        <v>0</v>
      </c>
      <c r="U101" s="43">
        <f>IFERROR(
IF((U$14-$G$14+1)&lt;='General parameters'!$G$22,
IF((U$14-$G$14+1)&gt;=('Option-specific inputs'!$G$79),
IF(MOD((U$14-$G$14+1-'Option-specific inputs'!$G$79)/('Option-specific inputs'!$G$80),1)=0,
'Option-specific inputs'!$G$114*U$26,
0),
0),
0),
0)</f>
        <v>0</v>
      </c>
      <c r="V101" s="43">
        <f>IFERROR(
IF((V$14-$G$14+1)&lt;='General parameters'!$G$22,
IF((V$14-$G$14+1)&gt;=('Option-specific inputs'!$G$79),
IF(MOD((V$14-$G$14+1-'Option-specific inputs'!$G$79)/('Option-specific inputs'!$G$80),1)=0,
'Option-specific inputs'!$G$114*V$26,
0),
0),
0),
0)</f>
        <v>0</v>
      </c>
      <c r="W101" s="43">
        <f>IFERROR(
IF((W$14-$G$14+1)&lt;='General parameters'!$G$22,
IF((W$14-$G$14+1)&gt;=('Option-specific inputs'!$G$79),
IF(MOD((W$14-$G$14+1-'Option-specific inputs'!$G$79)/('Option-specific inputs'!$G$80),1)=0,
'Option-specific inputs'!$G$114*W$26,
0),
0),
0),
0)</f>
        <v>0</v>
      </c>
      <c r="X101" s="43">
        <f>IFERROR(
IF((X$14-$G$14+1)&lt;='General parameters'!$G$22,
IF((X$14-$G$14+1)&gt;=('Option-specific inputs'!$G$79),
IF(MOD((X$14-$G$14+1-'Option-specific inputs'!$G$79)/('Option-specific inputs'!$G$80),1)=0,
'Option-specific inputs'!$G$114*X$26,
0),
0),
0),
0)</f>
        <v>0</v>
      </c>
      <c r="Y101" s="43">
        <f>IFERROR(
IF((Y$14-$G$14+1)&lt;='General parameters'!$G$22,
IF((Y$14-$G$14+1)&gt;=('Option-specific inputs'!$G$79),
IF(MOD((Y$14-$G$14+1-'Option-specific inputs'!$G$79)/('Option-specific inputs'!$G$80),1)=0,
'Option-specific inputs'!$G$114*Y$26,
0),
0),
0),
0)</f>
        <v>0</v>
      </c>
      <c r="Z101" s="43">
        <f>IFERROR(
IF((Z$14-$G$14+1)&lt;='General parameters'!$G$22,
IF((Z$14-$G$14+1)&gt;=('Option-specific inputs'!$G$79),
IF(MOD((Z$14-$G$14+1-'Option-specific inputs'!$G$79)/('Option-specific inputs'!$G$80),1)=0,
'Option-specific inputs'!$G$114*Z$26,
0),
0),
0),
0)</f>
        <v>0</v>
      </c>
      <c r="AA101" s="43">
        <f>IFERROR(
IF((AA$14-$G$14+1)&lt;='General parameters'!$G$22,
IF((AA$14-$G$14+1)&gt;=('Option-specific inputs'!$G$79),
IF(MOD((AA$14-$G$14+1-'Option-specific inputs'!$G$79)/('Option-specific inputs'!$G$80),1)=0,
'Option-specific inputs'!$G$114*AA$26,
0),
0),
0),
0)</f>
        <v>0</v>
      </c>
      <c r="AB101" s="43">
        <f>IFERROR(
IF((AB$14-$G$14+1)&lt;='General parameters'!$G$22,
IF((AB$14-$G$14+1)&gt;=('Option-specific inputs'!$G$79),
IF(MOD((AB$14-$G$14+1-'Option-specific inputs'!$G$79)/('Option-specific inputs'!$G$80),1)=0,
'Option-specific inputs'!$G$114*AB$26,
0),
0),
0),
0)</f>
        <v>0</v>
      </c>
      <c r="AC101" s="43">
        <f>IFERROR(
IF((AC$14-$G$14+1)&lt;='General parameters'!$G$22,
IF((AC$14-$G$14+1)&gt;=('Option-specific inputs'!$G$79),
IF(MOD((AC$14-$G$14+1-'Option-specific inputs'!$G$79)/('Option-specific inputs'!$G$80),1)=0,
'Option-specific inputs'!$G$114*AC$26,
0),
0),
0),
0)</f>
        <v>0</v>
      </c>
      <c r="AD101" s="43">
        <f>IFERROR(
IF((AD$14-$G$14+1)&lt;='General parameters'!$G$22,
IF((AD$14-$G$14+1)&gt;=('Option-specific inputs'!$G$79),
IF(MOD((AD$14-$G$14+1-'Option-specific inputs'!$G$79)/('Option-specific inputs'!$G$80),1)=0,
'Option-specific inputs'!$G$114*AD$26,
0),
0),
0),
0)</f>
        <v>0</v>
      </c>
      <c r="AE101" s="43">
        <f>IFERROR(
IF((AE$14-$G$14+1)&lt;='General parameters'!$G$22,
IF((AE$14-$G$14+1)&gt;=('Option-specific inputs'!$G$79),
IF(MOD((AE$14-$G$14+1-'Option-specific inputs'!$G$79)/('Option-specific inputs'!$G$80),1)=0,
'Option-specific inputs'!$G$114*AE$26,
0),
0),
0),
0)</f>
        <v>0</v>
      </c>
      <c r="AF101" s="43">
        <f>IFERROR(
IF((AF$14-$G$14+1)&lt;='General parameters'!$G$22,
IF((AF$14-$G$14+1)&gt;=('Option-specific inputs'!$G$79),
IF(MOD((AF$14-$G$14+1-'Option-specific inputs'!$G$79)/('Option-specific inputs'!$G$80),1)=0,
'Option-specific inputs'!$G$114*AF$26,
0),
0),
0),
0)</f>
        <v>0</v>
      </c>
      <c r="AG101" s="43">
        <f>IFERROR(
IF((AG$14-$G$14+1)&lt;='General parameters'!$G$22,
IF((AG$14-$G$14+1)&gt;=('Option-specific inputs'!$G$79),
IF(MOD((AG$14-$G$14+1-'Option-specific inputs'!$G$79)/('Option-specific inputs'!$G$80),1)=0,
'Option-specific inputs'!$G$114*AG$26,
0),
0),
0),
0)</f>
        <v>0</v>
      </c>
      <c r="AH101" s="43">
        <f>IFERROR(
IF((AH$14-$G$14+1)&lt;='General parameters'!$G$22,
IF((AH$14-$G$14+1)&gt;=('Option-specific inputs'!$G$79),
IF(MOD((AH$14-$G$14+1-'Option-specific inputs'!$G$79)/('Option-specific inputs'!$G$80),1)=0,
'Option-specific inputs'!$G$114*AH$26,
0),
0),
0),
0)</f>
        <v>0</v>
      </c>
      <c r="AI101" s="43">
        <f>IFERROR(
IF((AI$14-$G$14+1)&lt;='General parameters'!$G$22,
IF((AI$14-$G$14+1)&gt;=('Option-specific inputs'!$G$79),
IF(MOD((AI$14-$G$14+1-'Option-specific inputs'!$G$79)/('Option-specific inputs'!$G$80),1)=0,
'Option-specific inputs'!$G$114*AI$26,
0),
0),
0),
0)</f>
        <v>0</v>
      </c>
      <c r="AJ101" s="43">
        <f>IFERROR(
IF((AJ$14-$G$14+1)&lt;='General parameters'!$G$22,
IF((AJ$14-$G$14+1)&gt;=('Option-specific inputs'!$G$79),
IF(MOD((AJ$14-$G$14+1-'Option-specific inputs'!$G$79)/('Option-specific inputs'!$G$80),1)=0,
'Option-specific inputs'!$G$114*AJ$26,
0),
0),
0),
0)</f>
        <v>0</v>
      </c>
      <c r="AK101" s="43">
        <f>IFERROR(
IF((AK$14-$G$14+1)&lt;='General parameters'!$G$22,
IF((AK$14-$G$14+1)&gt;=('Option-specific inputs'!$G$79),
IF(MOD((AK$14-$G$14+1-'Option-specific inputs'!$G$79)/('Option-specific inputs'!$G$80),1)=0,
'Option-specific inputs'!$G$114*AK$26,
0),
0),
0),
0)</f>
        <v>0</v>
      </c>
      <c r="AL101" s="43">
        <f>IFERROR(
IF((AL$14-$G$14+1)&lt;='General parameters'!$G$22,
IF((AL$14-$G$14+1)&gt;=('Option-specific inputs'!$G$79),
IF(MOD((AL$14-$G$14+1-'Option-specific inputs'!$G$79)/('Option-specific inputs'!$G$80),1)=0,
'Option-specific inputs'!$G$114*AL$26,
0),
0),
0),
0)</f>
        <v>0</v>
      </c>
      <c r="AM101" s="43">
        <f>IFERROR(
IF((AM$14-$G$14+1)&lt;='General parameters'!$G$22,
IF((AM$14-$G$14+1)&gt;=('Option-specific inputs'!$G$79),
IF(MOD((AM$14-$G$14+1-'Option-specific inputs'!$G$79)/('Option-specific inputs'!$G$80),1)=0,
'Option-specific inputs'!$G$114*AM$26,
0),
0),
0),
0)</f>
        <v>0</v>
      </c>
      <c r="AN101" s="43">
        <f>IFERROR(
IF((AN$14-$G$14+1)&lt;='General parameters'!$G$22,
IF((AN$14-$G$14+1)&gt;=('Option-specific inputs'!$G$79),
IF(MOD((AN$14-$G$14+1-'Option-specific inputs'!$G$79)/('Option-specific inputs'!$G$80),1)=0,
'Option-specific inputs'!$G$114*AN$26,
0),
0),
0),
0)</f>
        <v>0</v>
      </c>
      <c r="AO101" s="43">
        <f>IFERROR(
IF((AO$14-$G$14+1)&lt;='General parameters'!$G$22,
IF((AO$14-$G$14+1)&gt;=('Option-specific inputs'!$G$79),
IF(MOD((AO$14-$G$14+1-'Option-specific inputs'!$G$79)/('Option-specific inputs'!$G$80),1)=0,
'Option-specific inputs'!$G$114*AO$26,
0),
0),
0),
0)</f>
        <v>0</v>
      </c>
      <c r="AP101" s="43">
        <f>IFERROR(
IF((AP$14-$G$14+1)&lt;='General parameters'!$G$22,
IF((AP$14-$G$14+1)&gt;=('Option-specific inputs'!$G$79),
IF(MOD((AP$14-$G$14+1-'Option-specific inputs'!$G$79)/('Option-specific inputs'!$G$80),1)=0,
'Option-specific inputs'!$G$114*AP$26,
0),
0),
0),
0)</f>
        <v>0</v>
      </c>
      <c r="AQ101" s="43">
        <f>IFERROR(
IF((AQ$14-$G$14+1)&lt;='General parameters'!$G$22,
IF((AQ$14-$G$14+1)&gt;=('Option-specific inputs'!$G$79),
IF(MOD((AQ$14-$G$14+1-'Option-specific inputs'!$G$79)/('Option-specific inputs'!$G$80),1)=0,
'Option-specific inputs'!$G$114*AQ$26,
0),
0),
0),
0)</f>
        <v>0</v>
      </c>
      <c r="AR101" s="43">
        <f>IFERROR(
IF((AR$14-$G$14+1)&lt;='General parameters'!$G$22,
IF((AR$14-$G$14+1)&gt;=('Option-specific inputs'!$G$79),
IF(MOD((AR$14-$G$14+1-'Option-specific inputs'!$G$79)/('Option-specific inputs'!$G$80),1)=0,
'Option-specific inputs'!$G$114*AR$26,
0),
0),
0),
0)</f>
        <v>0</v>
      </c>
      <c r="AS101" s="43">
        <f>IFERROR(
IF((AS$14-$G$14+1)&lt;='General parameters'!$G$22,
IF((AS$14-$G$14+1)&gt;=('Option-specific inputs'!$G$79),
IF(MOD((AS$14-$G$14+1-'Option-specific inputs'!$G$79)/('Option-specific inputs'!$G$80),1)=0,
'Option-specific inputs'!$G$114*AS$26,
0),
0),
0),
0)</f>
        <v>0</v>
      </c>
      <c r="AT101" s="43">
        <f>IFERROR(
IF((AT$14-$G$14+1)&lt;='General parameters'!$G$22,
IF((AT$14-$G$14+1)&gt;=('Option-specific inputs'!$G$79),
IF(MOD((AT$14-$G$14+1-'Option-specific inputs'!$G$79)/('Option-specific inputs'!$G$80),1)=0,
'Option-specific inputs'!$G$114*AT$26,
0),
0),
0),
0)</f>
        <v>0</v>
      </c>
      <c r="AU101" s="43">
        <f>IFERROR(
IF((AU$14-$G$14+1)&lt;='General parameters'!$G$22,
IF((AU$14-$G$14+1)&gt;=('Option-specific inputs'!$G$79),
IF(MOD((AU$14-$G$14+1-'Option-specific inputs'!$G$79)/('Option-specific inputs'!$G$80),1)=0,
'Option-specific inputs'!$G$114*AU$26,
0),
0),
0),
0)</f>
        <v>0</v>
      </c>
      <c r="AV101" s="43">
        <f>IFERROR(
IF((AV$14-$G$14+1)&lt;='General parameters'!$G$22,
IF((AV$14-$G$14+1)&gt;=('Option-specific inputs'!$G$79),
IF(MOD((AV$14-$G$14+1-'Option-specific inputs'!$G$79)/('Option-specific inputs'!$G$80),1)=0,
'Option-specific inputs'!$G$114*AV$26,
0),
0),
0),
0)</f>
        <v>0</v>
      </c>
      <c r="AW101" s="43">
        <f>IFERROR(
IF((AW$14-$G$14+1)&lt;='General parameters'!$G$22,
IF((AW$14-$G$14+1)&gt;=('Option-specific inputs'!$G$79),
IF(MOD((AW$14-$G$14+1-'Option-specific inputs'!$G$79)/('Option-specific inputs'!$G$80),1)=0,
'Option-specific inputs'!$G$114*AW$26,
0),
0),
0),
0)</f>
        <v>0</v>
      </c>
      <c r="AX101" s="43">
        <f>IFERROR(
IF((AX$14-$G$14+1)&lt;='General parameters'!$G$22,
IF((AX$14-$G$14+1)&gt;=('Option-specific inputs'!$G$79),
IF(MOD((AX$14-$G$14+1-'Option-specific inputs'!$G$79)/('Option-specific inputs'!$G$80),1)=0,
'Option-specific inputs'!$G$114*AX$26,
0),
0),
0),
0)</f>
        <v>0</v>
      </c>
      <c r="AY101" s="43">
        <f>IFERROR(
IF((AY$14-$G$14+1)&lt;='General parameters'!$G$22,
IF((AY$14-$G$14+1)&gt;=('Option-specific inputs'!$G$79),
IF(MOD((AY$14-$G$14+1-'Option-specific inputs'!$G$79)/('Option-specific inputs'!$G$80),1)=0,
'Option-specific inputs'!$G$114*AY$26,
0),
0),
0),
0)</f>
        <v>0</v>
      </c>
      <c r="AZ101" s="43">
        <f>IFERROR(
IF((AZ$14-$G$14+1)&lt;='General parameters'!$G$22,
IF((AZ$14-$G$14+1)&gt;=('Option-specific inputs'!$G$79),
IF(MOD((AZ$14-$G$14+1-'Option-specific inputs'!$G$79)/('Option-specific inputs'!$G$80),1)=0,
'Option-specific inputs'!$G$114*AZ$26,
0),
0),
0),
0)</f>
        <v>0</v>
      </c>
      <c r="BA101" s="43">
        <f>IFERROR(
IF((BA$14-$G$14+1)&lt;='General parameters'!$G$22,
IF((BA$14-$G$14+1)&gt;=('Option-specific inputs'!$G$79),
IF(MOD((BA$14-$G$14+1-'Option-specific inputs'!$G$79)/('Option-specific inputs'!$G$80),1)=0,
'Option-specific inputs'!$G$114*BA$26,
0),
0),
0),
0)</f>
        <v>0</v>
      </c>
      <c r="BB101" s="43">
        <f>IFERROR(
IF((BB$14-$G$14+1)&lt;='General parameters'!$G$22,
IF((BB$14-$G$14+1)&gt;=('Option-specific inputs'!$G$79),
IF(MOD((BB$14-$G$14+1-'Option-specific inputs'!$G$79)/('Option-specific inputs'!$G$80),1)=0,
'Option-specific inputs'!$G$114*BB$26,
0),
0),
0),
0)</f>
        <v>0</v>
      </c>
      <c r="BC101" s="43">
        <f>IFERROR(
IF((BC$14-$G$14+1)&lt;='General parameters'!$G$22,
IF((BC$14-$G$14+1)&gt;=('Option-specific inputs'!$G$79),
IF(MOD((BC$14-$G$14+1-'Option-specific inputs'!$G$79)/('Option-specific inputs'!$G$80),1)=0,
'Option-specific inputs'!$G$114*BC$26,
0),
0),
0),
0)</f>
        <v>0</v>
      </c>
      <c r="BD101" s="43">
        <f>IFERROR(
IF((BD$14-$G$14+1)&lt;='General parameters'!$G$22,
IF((BD$14-$G$14+1)&gt;=('Option-specific inputs'!$G$79),
IF(MOD((BD$14-$G$14+1-'Option-specific inputs'!$G$79)/('Option-specific inputs'!$G$80),1)=0,
'Option-specific inputs'!$G$114*BD$26,
0),
0),
0),
0)</f>
        <v>0</v>
      </c>
      <c r="BE101" s="43">
        <f>IFERROR(
IF((BE$14-$G$14+1)&lt;='General parameters'!$G$22,
IF((BE$14-$G$14+1)&gt;=('Option-specific inputs'!$G$79),
IF(MOD((BE$14-$G$14+1-'Option-specific inputs'!$G$79)/('Option-specific inputs'!$G$80),1)=0,
'Option-specific inputs'!$G$114*BE$26,
0),
0),
0),
0)</f>
        <v>0</v>
      </c>
      <c r="BF101" s="43">
        <f>IFERROR(
IF((BF$14-$G$14+1)&lt;='General parameters'!$G$22,
IF((BF$14-$G$14+1)&gt;=('Option-specific inputs'!$G$79),
IF(MOD((BF$14-$G$14+1-'Option-specific inputs'!$G$79)/('Option-specific inputs'!$G$80),1)=0,
'Option-specific inputs'!$G$114*BF$26,
0),
0),
0),
0)</f>
        <v>0</v>
      </c>
      <c r="BG101" s="43">
        <f>IFERROR(
IF((BG$14-$G$14+1)&lt;='General parameters'!$G$22,
IF((BG$14-$G$14+1)&gt;=('Option-specific inputs'!$G$79),
IF(MOD((BG$14-$G$14+1-'Option-specific inputs'!$G$79)/('Option-specific inputs'!$G$80),1)=0,
'Option-specific inputs'!$G$114*BG$26,
0),
0),
0),
0)</f>
        <v>0</v>
      </c>
      <c r="BH101" s="43">
        <f>IFERROR(
IF((BH$14-$G$14+1)&lt;='General parameters'!$G$22,
IF((BH$14-$G$14+1)&gt;=('Option-specific inputs'!$G$79),
IF(MOD((BH$14-$G$14+1-'Option-specific inputs'!$G$79)/('Option-specific inputs'!$G$80),1)=0,
'Option-specific inputs'!$G$114*BH$26,
0),
0),
0),
0)</f>
        <v>0</v>
      </c>
      <c r="BI101" s="43">
        <f>IFERROR(
IF((BI$14-$G$14+1)&lt;='General parameters'!$G$22,
IF((BI$14-$G$14+1)&gt;=('Option-specific inputs'!$G$79),
IF(MOD((BI$14-$G$14+1-'Option-specific inputs'!$G$79)/('Option-specific inputs'!$G$80),1)=0,
'Option-specific inputs'!$G$114*BI$26,
0),
0),
0),
0)</f>
        <v>0</v>
      </c>
      <c r="BJ101" s="43">
        <f>IFERROR(
IF((BJ$14-$G$14+1)&lt;='General parameters'!$G$22,
IF((BJ$14-$G$14+1)&gt;=('Option-specific inputs'!$G$79),
IF(MOD((BJ$14-$G$14+1-'Option-specific inputs'!$G$79)/('Option-specific inputs'!$G$80),1)=0,
'Option-specific inputs'!$G$114*BJ$26,
0),
0),
0),
0)</f>
        <v>0</v>
      </c>
      <c r="BK101" s="43">
        <f>IFERROR(
IF((BK$14-$G$14+1)&lt;='General parameters'!$G$22,
IF((BK$14-$G$14+1)&gt;=('Option-specific inputs'!$G$79),
IF(MOD((BK$14-$G$14+1-'Option-specific inputs'!$G$79)/('Option-specific inputs'!$G$80),1)=0,
'Option-specific inputs'!$G$114*BK$26,
0),
0),
0),
0)</f>
        <v>0</v>
      </c>
      <c r="BL101" s="43">
        <f>IFERROR(
IF((BL$14-$G$14+1)&lt;='General parameters'!$G$22,
IF((BL$14-$G$14+1)&gt;=('Option-specific inputs'!$G$79),
IF(MOD((BL$14-$G$14+1-'Option-specific inputs'!$G$79)/('Option-specific inputs'!$G$80),1)=0,
'Option-specific inputs'!$G$114*BL$26,
0),
0),
0),
0)</f>
        <v>0</v>
      </c>
      <c r="BM101" s="43">
        <f>IFERROR(
IF((BM$14-$G$14+1)&lt;='General parameters'!$G$22,
IF((BM$14-$G$14+1)&gt;=('Option-specific inputs'!$G$79),
IF(MOD((BM$14-$G$14+1-'Option-specific inputs'!$G$79)/('Option-specific inputs'!$G$80),1)=0,
'Option-specific inputs'!$G$114*BM$26,
0),
0),
0),
0)</f>
        <v>0</v>
      </c>
      <c r="BN101" s="43">
        <f>IFERROR(
IF((BN$14-$G$14+1)&lt;='General parameters'!$G$22,
IF((BN$14-$G$14+1)&gt;=('Option-specific inputs'!$G$79),
IF(MOD((BN$14-$G$14+1-'Option-specific inputs'!$G$79)/('Option-specific inputs'!$G$80),1)=0,
'Option-specific inputs'!$G$114*BN$26,
0),
0),
0),
0)</f>
        <v>0</v>
      </c>
      <c r="BO101" s="43">
        <f>IFERROR(
IF((BO$14-$G$14+1)&lt;='General parameters'!$G$22,
IF((BO$14-$G$14+1)&gt;=('Option-specific inputs'!$G$79),
IF(MOD((BO$14-$G$14+1-'Option-specific inputs'!$G$79)/('Option-specific inputs'!$G$80),1)=0,
'Option-specific inputs'!$G$114*BO$26,
0),
0),
0),
0)</f>
        <v>0</v>
      </c>
      <c r="BP101" s="43">
        <f>IFERROR(
IF((BP$14-$G$14+1)&lt;='General parameters'!$G$22,
IF((BP$14-$G$14+1)&gt;=('Option-specific inputs'!$G$79),
IF(MOD((BP$14-$G$14+1-'Option-specific inputs'!$G$79)/('Option-specific inputs'!$G$80),1)=0,
'Option-specific inputs'!$G$114*BP$26,
0),
0),
0),
0)</f>
        <v>0</v>
      </c>
      <c r="BQ101" s="43">
        <f>IFERROR(
IF((BQ$14-$G$14+1)&lt;='General parameters'!$G$22,
IF((BQ$14-$G$14+1)&gt;=('Option-specific inputs'!$G$79),
IF(MOD((BQ$14-$G$14+1-'Option-specific inputs'!$G$79)/('Option-specific inputs'!$G$80),1)=0,
'Option-specific inputs'!$G$114*BQ$26,
0),
0),
0),
0)</f>
        <v>0</v>
      </c>
      <c r="BR101" s="43">
        <f>IFERROR(
IF((BR$14-$G$14+1)&lt;='General parameters'!$G$22,
IF((BR$14-$G$14+1)&gt;=('Option-specific inputs'!$G$79),
IF(MOD((BR$14-$G$14+1-'Option-specific inputs'!$G$79)/('Option-specific inputs'!$G$80),1)=0,
'Option-specific inputs'!$G$114*BR$26,
0),
0),
0),
0)</f>
        <v>0</v>
      </c>
      <c r="BS101" s="43">
        <f>IFERROR(
IF((BS$14-$G$14+1)&lt;='General parameters'!$G$22,
IF((BS$14-$G$14+1)&gt;=('Option-specific inputs'!$G$79),
IF(MOD((BS$14-$G$14+1-'Option-specific inputs'!$G$79)/('Option-specific inputs'!$G$80),1)=0,
'Option-specific inputs'!$G$114*BS$26,
0),
0),
0),
0)</f>
        <v>0</v>
      </c>
      <c r="BT101" s="43">
        <f>IFERROR(
IF((BT$14-$G$14+1)&lt;='General parameters'!$G$22,
IF((BT$14-$G$14+1)&gt;=('Option-specific inputs'!$G$79),
IF(MOD((BT$14-$G$14+1-'Option-specific inputs'!$G$79)/('Option-specific inputs'!$G$80),1)=0,
'Option-specific inputs'!$G$114*BT$26,
0),
0),
0),
0)</f>
        <v>0</v>
      </c>
      <c r="BU101" s="43">
        <f>IFERROR(
IF((BU$14-$G$14+1)&lt;='General parameters'!$G$22,
IF((BU$14-$G$14+1)&gt;=('Option-specific inputs'!$G$79),
IF(MOD((BU$14-$G$14+1-'Option-specific inputs'!$G$79)/('Option-specific inputs'!$G$80),1)=0,
'Option-specific inputs'!$G$114*BU$26,
0),
0),
0),
0)</f>
        <v>0</v>
      </c>
      <c r="BV101" s="43">
        <f>IFERROR(
IF((BV$14-$G$14+1)&lt;='General parameters'!$G$22,
IF((BV$14-$G$14+1)&gt;=('Option-specific inputs'!$G$79),
IF(MOD((BV$14-$G$14+1-'Option-specific inputs'!$G$79)/('Option-specific inputs'!$G$80),1)=0,
'Option-specific inputs'!$G$114*BV$26,
0),
0),
0),
0)</f>
        <v>0</v>
      </c>
      <c r="BW101" s="43">
        <f>IFERROR(
IF((BW$14-$G$14+1)&lt;='General parameters'!$G$22,
IF((BW$14-$G$14+1)&gt;=('Option-specific inputs'!$G$79),
IF(MOD((BW$14-$G$14+1-'Option-specific inputs'!$G$79)/('Option-specific inputs'!$G$80),1)=0,
'Option-specific inputs'!$G$114*BW$26,
0),
0),
0),
0)</f>
        <v>0</v>
      </c>
      <c r="BX101" s="43">
        <f>IFERROR(
IF((BX$14-$G$14+1)&lt;='General parameters'!$G$22,
IF((BX$14-$G$14+1)&gt;=('Option-specific inputs'!$G$79),
IF(MOD((BX$14-$G$14+1-'Option-specific inputs'!$G$79)/('Option-specific inputs'!$G$80),1)=0,
'Option-specific inputs'!$G$114*BX$26,
0),
0),
0),
0)</f>
        <v>0</v>
      </c>
      <c r="BY101" s="43">
        <f>IFERROR(
IF((BY$14-$G$14+1)&lt;='General parameters'!$G$22,
IF((BY$14-$G$14+1)&gt;=('Option-specific inputs'!$G$79),
IF(MOD((BY$14-$G$14+1-'Option-specific inputs'!$G$79)/('Option-specific inputs'!$G$80),1)=0,
'Option-specific inputs'!$G$114*BY$26,
0),
0),
0),
0)</f>
        <v>0</v>
      </c>
      <c r="BZ101" s="43">
        <f>IFERROR(
IF((BZ$14-$G$14+1)&lt;='General parameters'!$G$22,
IF((BZ$14-$G$14+1)&gt;=('Option-specific inputs'!$G$79),
IF(MOD((BZ$14-$G$14+1-'Option-specific inputs'!$G$79)/('Option-specific inputs'!$G$80),1)=0,
'Option-specific inputs'!$G$114*BZ$26,
0),
0),
0),
0)</f>
        <v>0</v>
      </c>
      <c r="CA101" s="43">
        <f>IFERROR(
IF((CA$14-$G$14+1)&lt;='General parameters'!$G$22,
IF((CA$14-$G$14+1)&gt;=('Option-specific inputs'!$G$79),
IF(MOD((CA$14-$G$14+1-'Option-specific inputs'!$G$79)/('Option-specific inputs'!$G$80),1)=0,
'Option-specific inputs'!$G$114*CA$26,
0),
0),
0),
0)</f>
        <v>0</v>
      </c>
      <c r="CB101" s="43">
        <f>IFERROR(
IF((CB$14-$G$14+1)&lt;='General parameters'!$G$22,
IF((CB$14-$G$14+1)&gt;=('Option-specific inputs'!$G$79),
IF(MOD((CB$14-$G$14+1-'Option-specific inputs'!$G$79)/('Option-specific inputs'!$G$80),1)=0,
'Option-specific inputs'!$G$114*CB$26,
0),
0),
0),
0)</f>
        <v>0</v>
      </c>
      <c r="CC101" s="43">
        <f>IFERROR(
IF((CC$14-$G$14+1)&lt;='General parameters'!$G$22,
IF((CC$14-$G$14+1)&gt;=('Option-specific inputs'!$G$79),
IF(MOD((CC$14-$G$14+1-'Option-specific inputs'!$G$79)/('Option-specific inputs'!$G$80),1)=0,
'Option-specific inputs'!$G$114*CC$26,
0),
0),
0),
0)</f>
        <v>0</v>
      </c>
      <c r="CD101" s="43">
        <f>IFERROR(
IF((CD$14-$G$14+1)&lt;='General parameters'!$G$22,
IF((CD$14-$G$14+1)&gt;=('Option-specific inputs'!$G$79),
IF(MOD((CD$14-$G$14+1-'Option-specific inputs'!$G$79)/('Option-specific inputs'!$G$80),1)=0,
'Option-specific inputs'!$G$114*CD$26,
0),
0),
0),
0)</f>
        <v>0</v>
      </c>
      <c r="CE101" s="43">
        <f>IFERROR(
IF((CE$14-$G$14+1)&lt;='General parameters'!$G$22,
IF((CE$14-$G$14+1)&gt;=('Option-specific inputs'!$G$79),
IF(MOD((CE$14-$G$14+1-'Option-specific inputs'!$G$79)/('Option-specific inputs'!$G$80),1)=0,
'Option-specific inputs'!$G$114*CE$26,
0),
0),
0),
0)</f>
        <v>0</v>
      </c>
      <c r="CF101" s="43">
        <f>IFERROR(
IF((CF$14-$G$14+1)&lt;='General parameters'!$G$22,
IF((CF$14-$G$14+1)&gt;=('Option-specific inputs'!$G$79),
IF(MOD((CF$14-$G$14+1-'Option-specific inputs'!$G$79)/('Option-specific inputs'!$G$80),1)=0,
'Option-specific inputs'!$G$114*CF$26,
0),
0),
0),
0)</f>
        <v>0</v>
      </c>
      <c r="CG101" s="43">
        <f>IFERROR(
IF((CG$14-$G$14+1)&lt;='General parameters'!$G$22,
IF((CG$14-$G$14+1)&gt;=('Option-specific inputs'!$G$79),
IF(MOD((CG$14-$G$14+1-'Option-specific inputs'!$G$79)/('Option-specific inputs'!$G$80),1)=0,
'Option-specific inputs'!$G$114*CG$26,
0),
0),
0),
0)</f>
        <v>0</v>
      </c>
      <c r="CH101" s="43">
        <f>IFERROR(
IF((CH$14-$G$14+1)&lt;='General parameters'!$G$22,
IF((CH$14-$G$14+1)&gt;=('Option-specific inputs'!$G$79),
IF(MOD((CH$14-$G$14+1-'Option-specific inputs'!$G$79)/('Option-specific inputs'!$G$80),1)=0,
'Option-specific inputs'!$G$114*CH$26,
0),
0),
0),
0)</f>
        <v>0</v>
      </c>
      <c r="CI101" s="43">
        <f>IFERROR(
IF((CI$14-$G$14+1)&lt;='General parameters'!$G$22,
IF((CI$14-$G$14+1)&gt;=('Option-specific inputs'!$G$79),
IF(MOD((CI$14-$G$14+1-'Option-specific inputs'!$G$79)/('Option-specific inputs'!$G$80),1)=0,
'Option-specific inputs'!$G$114*CI$26,
0),
0),
0),
0)</f>
        <v>0</v>
      </c>
      <c r="CJ101" s="43">
        <f>IFERROR(
IF((CJ$14-$G$14+1)&lt;='General parameters'!$G$22,
IF((CJ$14-$G$14+1)&gt;=('Option-specific inputs'!$G$79),
IF(MOD((CJ$14-$G$14+1-'Option-specific inputs'!$G$79)/('Option-specific inputs'!$G$80),1)=0,
'Option-specific inputs'!$G$114*CJ$26,
0),
0),
0),
0)</f>
        <v>0</v>
      </c>
      <c r="CK101" s="43">
        <f>IFERROR(
IF((CK$14-$G$14+1)&lt;='General parameters'!$G$22,
IF((CK$14-$G$14+1)&gt;=('Option-specific inputs'!$G$79),
IF(MOD((CK$14-$G$14+1-'Option-specific inputs'!$G$79)/('Option-specific inputs'!$G$80),1)=0,
'Option-specific inputs'!$G$114*CK$26,
0),
0),
0),
0)</f>
        <v>0</v>
      </c>
      <c r="CL101" s="43">
        <f>IFERROR(
IF((CL$14-$G$14+1)&lt;='General parameters'!$G$22,
IF((CL$14-$G$14+1)&gt;=('Option-specific inputs'!$G$79),
IF(MOD((CL$14-$G$14+1-'Option-specific inputs'!$G$79)/('Option-specific inputs'!$G$80),1)=0,
'Option-specific inputs'!$G$114*CL$26,
0),
0),
0),
0)</f>
        <v>0</v>
      </c>
      <c r="CM101" s="43">
        <f>IFERROR(
IF((CM$14-$G$14+1)&lt;='General parameters'!$G$22,
IF((CM$14-$G$14+1)&gt;=('Option-specific inputs'!$G$79),
IF(MOD((CM$14-$G$14+1-'Option-specific inputs'!$G$79)/('Option-specific inputs'!$G$80),1)=0,
'Option-specific inputs'!$G$114*CM$26,
0),
0),
0),
0)</f>
        <v>0</v>
      </c>
      <c r="CN101" s="43">
        <f>IFERROR(
IF((CN$14-$G$14+1)&lt;='General parameters'!$G$22,
IF((CN$14-$G$14+1)&gt;=('Option-specific inputs'!$G$79),
IF(MOD((CN$14-$G$14+1-'Option-specific inputs'!$G$79)/('Option-specific inputs'!$G$80),1)=0,
'Option-specific inputs'!$G$114*CN$26,
0),
0),
0),
0)</f>
        <v>0</v>
      </c>
      <c r="CO101" s="43">
        <f>IFERROR(
IF((CO$14-$G$14+1)&lt;='General parameters'!$G$22,
IF((CO$14-$G$14+1)&gt;=('Option-specific inputs'!$G$79),
IF(MOD((CO$14-$G$14+1-'Option-specific inputs'!$G$79)/('Option-specific inputs'!$G$80),1)=0,
'Option-specific inputs'!$G$114*CO$26,
0),
0),
0),
0)</f>
        <v>0</v>
      </c>
      <c r="CP101" s="43">
        <f>IFERROR(
IF((CP$14-$G$14+1)&lt;='General parameters'!$G$22,
IF((CP$14-$G$14+1)&gt;=('Option-specific inputs'!$G$79),
IF(MOD((CP$14-$G$14+1-'Option-specific inputs'!$G$79)/('Option-specific inputs'!$G$80),1)=0,
'Option-specific inputs'!$G$114*CP$26,
0),
0),
0),
0)</f>
        <v>0</v>
      </c>
      <c r="CQ101" s="43">
        <f>IFERROR(
IF((CQ$14-$G$14+1)&lt;='General parameters'!$G$22,
IF((CQ$14-$G$14+1)&gt;=('Option-specific inputs'!$G$79),
IF(MOD((CQ$14-$G$14+1-'Option-specific inputs'!$G$79)/('Option-specific inputs'!$G$80),1)=0,
'Option-specific inputs'!$G$114*CQ$26,
0),
0),
0),
0)</f>
        <v>0</v>
      </c>
      <c r="CR101" s="43">
        <f>IFERROR(
IF((CR$14-$G$14+1)&lt;='General parameters'!$G$22,
IF((CR$14-$G$14+1)&gt;=('Option-specific inputs'!$G$79),
IF(MOD((CR$14-$G$14+1-'Option-specific inputs'!$G$79)/('Option-specific inputs'!$G$80),1)=0,
'Option-specific inputs'!$G$114*CR$26,
0),
0),
0),
0)</f>
        <v>0</v>
      </c>
      <c r="CS101" s="43">
        <f>IFERROR(
IF((CS$14-$G$14+1)&lt;='General parameters'!$G$22,
IF((CS$14-$G$14+1)&gt;=('Option-specific inputs'!$G$79),
IF(MOD((CS$14-$G$14+1-'Option-specific inputs'!$G$79)/('Option-specific inputs'!$G$80),1)=0,
'Option-specific inputs'!$G$114*CS$26,
0),
0),
0),
0)</f>
        <v>0</v>
      </c>
      <c r="CT101" s="43">
        <f>IFERROR(
IF((CT$14-$G$14+1)&lt;='General parameters'!$G$22,
IF((CT$14-$G$14+1)&gt;=('Option-specific inputs'!$G$79),
IF(MOD((CT$14-$G$14+1-'Option-specific inputs'!$G$79)/('Option-specific inputs'!$G$80),1)=0,
'Option-specific inputs'!$G$114*CT$26,
0),
0),
0),
0)</f>
        <v>0</v>
      </c>
      <c r="CU101" s="43">
        <f>IFERROR(
IF((CU$14-$G$14+1)&lt;='General parameters'!$G$22,
IF((CU$14-$G$14+1)&gt;=('Option-specific inputs'!$G$79),
IF(MOD((CU$14-$G$14+1-'Option-specific inputs'!$G$79)/('Option-specific inputs'!$G$80),1)=0,
'Option-specific inputs'!$G$114*CU$26,
0),
0),
0),
0)</f>
        <v>0</v>
      </c>
      <c r="CV101" s="43">
        <f>IFERROR(
IF((CV$14-$G$14+1)&lt;='General parameters'!$G$22,
IF((CV$14-$G$14+1)&gt;=('Option-specific inputs'!$G$79),
IF(MOD((CV$14-$G$14+1-'Option-specific inputs'!$G$79)/('Option-specific inputs'!$G$80),1)=0,
'Option-specific inputs'!$G$114*CV$26,
0),
0),
0),
0)</f>
        <v>0</v>
      </c>
      <c r="CW101" s="43">
        <f>IFERROR(
IF((CW$14-$G$14+1)&lt;='General parameters'!$G$22,
IF((CW$14-$G$14+1)&gt;=('Option-specific inputs'!$G$79),
IF(MOD((CW$14-$G$14+1-'Option-specific inputs'!$G$79)/('Option-specific inputs'!$G$80),1)=0,
'Option-specific inputs'!$G$114*CW$26,
0),
0),
0),
0)</f>
        <v>0</v>
      </c>
      <c r="CX101" s="43">
        <f>IFERROR(
IF((CX$14-$G$14+1)&lt;='General parameters'!$G$22,
IF((CX$14-$G$14+1)&gt;=('Option-specific inputs'!$G$79),
IF(MOD((CX$14-$G$14+1-'Option-specific inputs'!$G$79)/('Option-specific inputs'!$G$80),1)=0,
'Option-specific inputs'!$G$114*CX$26,
0),
0),
0),
0)</f>
        <v>0</v>
      </c>
      <c r="CY101" s="43">
        <f>IFERROR(
IF((CY$14-$G$14+1)&lt;='General parameters'!$G$22,
IF((CY$14-$G$14+1)&gt;=('Option-specific inputs'!$G$79),
IF(MOD((CY$14-$G$14+1-'Option-specific inputs'!$G$79)/('Option-specific inputs'!$G$80),1)=0,
'Option-specific inputs'!$G$114*CY$26,
0),
0),
0),
0)</f>
        <v>0</v>
      </c>
      <c r="CZ101" s="43">
        <f>IFERROR(
IF((CZ$14-$G$14+1)&lt;='General parameters'!$G$22,
IF((CZ$14-$G$14+1)&gt;=('Option-specific inputs'!$G$79),
IF(MOD((CZ$14-$G$14+1-'Option-specific inputs'!$G$79)/('Option-specific inputs'!$G$80),1)=0,
'Option-specific inputs'!$G$114*CZ$26,
0),
0),
0),
0)</f>
        <v>0</v>
      </c>
      <c r="DA101" s="43">
        <f>IFERROR(
IF((DA$14-$G$14+1)&lt;='General parameters'!$G$22,
IF((DA$14-$G$14+1)&gt;=('Option-specific inputs'!$G$79),
IF(MOD((DA$14-$G$14+1-'Option-specific inputs'!$G$79)/('Option-specific inputs'!$G$80),1)=0,
'Option-specific inputs'!$G$114*DA$26,
0),
0),
0),
0)</f>
        <v>0</v>
      </c>
      <c r="DB101" s="43">
        <f>IFERROR(
IF((DB$14-$G$14+1)&lt;='General parameters'!$G$22,
IF((DB$14-$G$14+1)&gt;=('Option-specific inputs'!$G$79),
IF(MOD((DB$14-$G$14+1-'Option-specific inputs'!$G$79)/('Option-specific inputs'!$G$80),1)=0,
'Option-specific inputs'!$G$114*DB$26,
0),
0),
0),
0)</f>
        <v>0</v>
      </c>
      <c r="DC101" s="25"/>
    </row>
    <row r="102" spans="1:107" s="61" customFormat="1" ht="22.5" customHeight="1">
      <c r="A102" s="25"/>
      <c r="B102" s="152"/>
      <c r="C102" s="170" t="str">
        <f>"Maintenance event 2: "&amp;'Option-specific inputs'!$H$83</f>
        <v xml:space="preserve">Maintenance event 2: </v>
      </c>
      <c r="D102" s="48"/>
      <c r="E102" s="37"/>
      <c r="F102" s="32"/>
      <c r="G102" s="43">
        <f>IFERROR(
IF((G$14-$G$14+1)&lt;='General parameters'!$G$22,
IF((G$14-$G$14+1)&gt;=('Option-specific inputs'!$G$84),
IF(MOD((G$14-$G$14+1-'Option-specific inputs'!$G$84)/'Option-specific inputs'!$G$85,1)=0,
'Option-specific inputs'!$G$115*G$26,
0),
0),
0),
0)</f>
        <v>0</v>
      </c>
      <c r="H102" s="43">
        <f>IFERROR(
IF((H$14-$G$14+1)&lt;='General parameters'!$G$22,
IF((H$14-$G$14+1)&gt;=('Option-specific inputs'!$G$84),
IF(MOD((H$14-$G$14+1-'Option-specific inputs'!$G$84)/'Option-specific inputs'!$G$85,1)=0,
'Option-specific inputs'!$G$115*H$26,
0),
0),
0),
0)</f>
        <v>0</v>
      </c>
      <c r="I102" s="43">
        <f>IFERROR(
IF((I$14-$G$14+1)&lt;='General parameters'!$G$22,
IF((I$14-$G$14+1)&gt;=('Option-specific inputs'!$G$84),
IF(MOD((I$14-$G$14+1-'Option-specific inputs'!$G$84)/'Option-specific inputs'!$G$85,1)=0,
'Option-specific inputs'!$G$115*I$26,
0),
0),
0),
0)</f>
        <v>0</v>
      </c>
      <c r="J102" s="43">
        <f>IFERROR(
IF((J$14-$G$14+1)&lt;='General parameters'!$G$22,
IF((J$14-$G$14+1)&gt;=('Option-specific inputs'!$G$84),
IF(MOD((J$14-$G$14+1-'Option-specific inputs'!$G$84)/'Option-specific inputs'!$G$85,1)=0,
'Option-specific inputs'!$G$115*J$26,
0),
0),
0),
0)</f>
        <v>0</v>
      </c>
      <c r="K102" s="43">
        <f>IFERROR(
IF((K$14-$G$14+1)&lt;='General parameters'!$G$22,
IF((K$14-$G$14+1)&gt;=('Option-specific inputs'!$G$84),
IF(MOD((K$14-$G$14+1-'Option-specific inputs'!$G$84)/'Option-specific inputs'!$G$85,1)=0,
'Option-specific inputs'!$G$115*K$26,
0),
0),
0),
0)</f>
        <v>0</v>
      </c>
      <c r="L102" s="43">
        <f>IFERROR(
IF((L$14-$G$14+1)&lt;='General parameters'!$G$22,
IF((L$14-$G$14+1)&gt;=('Option-specific inputs'!$G$84),
IF(MOD((L$14-$G$14+1-'Option-specific inputs'!$G$84)/'Option-specific inputs'!$G$85,1)=0,
'Option-specific inputs'!$G$115*L$26,
0),
0),
0),
0)</f>
        <v>0</v>
      </c>
      <c r="M102" s="43">
        <f>IFERROR(
IF((M$14-$G$14+1)&lt;='General parameters'!$G$22,
IF((M$14-$G$14+1)&gt;=('Option-specific inputs'!$G$84),
IF(MOD((M$14-$G$14+1-'Option-specific inputs'!$G$84)/'Option-specific inputs'!$G$85,1)=0,
'Option-specific inputs'!$G$115*M$26,
0),
0),
0),
0)</f>
        <v>0</v>
      </c>
      <c r="N102" s="43">
        <f>IFERROR(
IF((N$14-$G$14+1)&lt;='General parameters'!$G$22,
IF((N$14-$G$14+1)&gt;=('Option-specific inputs'!$G$84),
IF(MOD((N$14-$G$14+1-'Option-specific inputs'!$G$84)/'Option-specific inputs'!$G$85,1)=0,
'Option-specific inputs'!$G$115*N$26,
0),
0),
0),
0)</f>
        <v>0</v>
      </c>
      <c r="O102" s="43">
        <f>IFERROR(
IF((O$14-$G$14+1)&lt;='General parameters'!$G$22,
IF((O$14-$G$14+1)&gt;=('Option-specific inputs'!$G$84),
IF(MOD((O$14-$G$14+1-'Option-specific inputs'!$G$84)/'Option-specific inputs'!$G$85,1)=0,
'Option-specific inputs'!$G$115*O$26,
0),
0),
0),
0)</f>
        <v>0</v>
      </c>
      <c r="P102" s="43">
        <f>IFERROR(
IF((P$14-$G$14+1)&lt;='General parameters'!$G$22,
IF((P$14-$G$14+1)&gt;=('Option-specific inputs'!$G$84),
IF(MOD((P$14-$G$14+1-'Option-specific inputs'!$G$84)/'Option-specific inputs'!$G$85,1)=0,
'Option-specific inputs'!$G$115*P$26,
0),
0),
0),
0)</f>
        <v>0</v>
      </c>
      <c r="Q102" s="43">
        <f>IFERROR(
IF((Q$14-$G$14+1)&lt;='General parameters'!$G$22,
IF((Q$14-$G$14+1)&gt;=('Option-specific inputs'!$G$84),
IF(MOD((Q$14-$G$14+1-'Option-specific inputs'!$G$84)/'Option-specific inputs'!$G$85,1)=0,
'Option-specific inputs'!$G$115*Q$26,
0),
0),
0),
0)</f>
        <v>0</v>
      </c>
      <c r="R102" s="43">
        <f>IFERROR(
IF((R$14-$G$14+1)&lt;='General parameters'!$G$22,
IF((R$14-$G$14+1)&gt;=('Option-specific inputs'!$G$84),
IF(MOD((R$14-$G$14+1-'Option-specific inputs'!$G$84)/'Option-specific inputs'!$G$85,1)=0,
'Option-specific inputs'!$G$115*R$26,
0),
0),
0),
0)</f>
        <v>0</v>
      </c>
      <c r="S102" s="43">
        <f>IFERROR(
IF((S$14-$G$14+1)&lt;='General parameters'!$G$22,
IF((S$14-$G$14+1)&gt;=('Option-specific inputs'!$G$84),
IF(MOD((S$14-$G$14+1-'Option-specific inputs'!$G$84)/'Option-specific inputs'!$G$85,1)=0,
'Option-specific inputs'!$G$115*S$26,
0),
0),
0),
0)</f>
        <v>0</v>
      </c>
      <c r="T102" s="43">
        <f>IFERROR(
IF((T$14-$G$14+1)&lt;='General parameters'!$G$22,
IF((T$14-$G$14+1)&gt;=('Option-specific inputs'!$G$84),
IF(MOD((T$14-$G$14+1-'Option-specific inputs'!$G$84)/'Option-specific inputs'!$G$85,1)=0,
'Option-specific inputs'!$G$115*T$26,
0),
0),
0),
0)</f>
        <v>0</v>
      </c>
      <c r="U102" s="43">
        <f>IFERROR(
IF((U$14-$G$14+1)&lt;='General parameters'!$G$22,
IF((U$14-$G$14+1)&gt;=('Option-specific inputs'!$G$84),
IF(MOD((U$14-$G$14+1-'Option-specific inputs'!$G$84)/'Option-specific inputs'!$G$85,1)=0,
'Option-specific inputs'!$G$115*U$26,
0),
0),
0),
0)</f>
        <v>0</v>
      </c>
      <c r="V102" s="43">
        <f>IFERROR(
IF((V$14-$G$14+1)&lt;='General parameters'!$G$22,
IF((V$14-$G$14+1)&gt;=('Option-specific inputs'!$G$84),
IF(MOD((V$14-$G$14+1-'Option-specific inputs'!$G$84)/'Option-specific inputs'!$G$85,1)=0,
'Option-specific inputs'!$G$115*V$26,
0),
0),
0),
0)</f>
        <v>0</v>
      </c>
      <c r="W102" s="43">
        <f>IFERROR(
IF((W$14-$G$14+1)&lt;='General parameters'!$G$22,
IF((W$14-$G$14+1)&gt;=('Option-specific inputs'!$G$84),
IF(MOD((W$14-$G$14+1-'Option-specific inputs'!$G$84)/'Option-specific inputs'!$G$85,1)=0,
'Option-specific inputs'!$G$115*W$26,
0),
0),
0),
0)</f>
        <v>0</v>
      </c>
      <c r="X102" s="43">
        <f>IFERROR(
IF((X$14-$G$14+1)&lt;='General parameters'!$G$22,
IF((X$14-$G$14+1)&gt;=('Option-specific inputs'!$G$84),
IF(MOD((X$14-$G$14+1-'Option-specific inputs'!$G$84)/'Option-specific inputs'!$G$85,1)=0,
'Option-specific inputs'!$G$115*X$26,
0),
0),
0),
0)</f>
        <v>0</v>
      </c>
      <c r="Y102" s="43">
        <f>IFERROR(
IF((Y$14-$G$14+1)&lt;='General parameters'!$G$22,
IF((Y$14-$G$14+1)&gt;=('Option-specific inputs'!$G$84),
IF(MOD((Y$14-$G$14+1-'Option-specific inputs'!$G$84)/'Option-specific inputs'!$G$85,1)=0,
'Option-specific inputs'!$G$115*Y$26,
0),
0),
0),
0)</f>
        <v>0</v>
      </c>
      <c r="Z102" s="43">
        <f>IFERROR(
IF((Z$14-$G$14+1)&lt;='General parameters'!$G$22,
IF((Z$14-$G$14+1)&gt;=('Option-specific inputs'!$G$84),
IF(MOD((Z$14-$G$14+1-'Option-specific inputs'!$G$84)/'Option-specific inputs'!$G$85,1)=0,
'Option-specific inputs'!$G$115*Z$26,
0),
0),
0),
0)</f>
        <v>0</v>
      </c>
      <c r="AA102" s="43">
        <f>IFERROR(
IF((AA$14-$G$14+1)&lt;='General parameters'!$G$22,
IF((AA$14-$G$14+1)&gt;=('Option-specific inputs'!$G$84),
IF(MOD((AA$14-$G$14+1-'Option-specific inputs'!$G$84)/'Option-specific inputs'!$G$85,1)=0,
'Option-specific inputs'!$G$115*AA$26,
0),
0),
0),
0)</f>
        <v>0</v>
      </c>
      <c r="AB102" s="43">
        <f>IFERROR(
IF((AB$14-$G$14+1)&lt;='General parameters'!$G$22,
IF((AB$14-$G$14+1)&gt;=('Option-specific inputs'!$G$84),
IF(MOD((AB$14-$G$14+1-'Option-specific inputs'!$G$84)/'Option-specific inputs'!$G$85,1)=0,
'Option-specific inputs'!$G$115*AB$26,
0),
0),
0),
0)</f>
        <v>0</v>
      </c>
      <c r="AC102" s="43">
        <f>IFERROR(
IF((AC$14-$G$14+1)&lt;='General parameters'!$G$22,
IF((AC$14-$G$14+1)&gt;=('Option-specific inputs'!$G$84),
IF(MOD((AC$14-$G$14+1-'Option-specific inputs'!$G$84)/'Option-specific inputs'!$G$85,1)=0,
'Option-specific inputs'!$G$115*AC$26,
0),
0),
0),
0)</f>
        <v>0</v>
      </c>
      <c r="AD102" s="43">
        <f>IFERROR(
IF((AD$14-$G$14+1)&lt;='General parameters'!$G$22,
IF((AD$14-$G$14+1)&gt;=('Option-specific inputs'!$G$84),
IF(MOD((AD$14-$G$14+1-'Option-specific inputs'!$G$84)/'Option-specific inputs'!$G$85,1)=0,
'Option-specific inputs'!$G$115*AD$26,
0),
0),
0),
0)</f>
        <v>0</v>
      </c>
      <c r="AE102" s="43">
        <f>IFERROR(
IF((AE$14-$G$14+1)&lt;='General parameters'!$G$22,
IF((AE$14-$G$14+1)&gt;=('Option-specific inputs'!$G$84),
IF(MOD((AE$14-$G$14+1-'Option-specific inputs'!$G$84)/'Option-specific inputs'!$G$85,1)=0,
'Option-specific inputs'!$G$115*AE$26,
0),
0),
0),
0)</f>
        <v>0</v>
      </c>
      <c r="AF102" s="43">
        <f>IFERROR(
IF((AF$14-$G$14+1)&lt;='General parameters'!$G$22,
IF((AF$14-$G$14+1)&gt;=('Option-specific inputs'!$G$84),
IF(MOD((AF$14-$G$14+1-'Option-specific inputs'!$G$84)/'Option-specific inputs'!$G$85,1)=0,
'Option-specific inputs'!$G$115*AF$26,
0),
0),
0),
0)</f>
        <v>0</v>
      </c>
      <c r="AG102" s="43">
        <f>IFERROR(
IF((AG$14-$G$14+1)&lt;='General parameters'!$G$22,
IF((AG$14-$G$14+1)&gt;=('Option-specific inputs'!$G$84),
IF(MOD((AG$14-$G$14+1-'Option-specific inputs'!$G$84)/'Option-specific inputs'!$G$85,1)=0,
'Option-specific inputs'!$G$115*AG$26,
0),
0),
0),
0)</f>
        <v>0</v>
      </c>
      <c r="AH102" s="43">
        <f>IFERROR(
IF((AH$14-$G$14+1)&lt;='General parameters'!$G$22,
IF((AH$14-$G$14+1)&gt;=('Option-specific inputs'!$G$84),
IF(MOD((AH$14-$G$14+1-'Option-specific inputs'!$G$84)/'Option-specific inputs'!$G$85,1)=0,
'Option-specific inputs'!$G$115*AH$26,
0),
0),
0),
0)</f>
        <v>0</v>
      </c>
      <c r="AI102" s="43">
        <f>IFERROR(
IF((AI$14-$G$14+1)&lt;='General parameters'!$G$22,
IF((AI$14-$G$14+1)&gt;=('Option-specific inputs'!$G$84),
IF(MOD((AI$14-$G$14+1-'Option-specific inputs'!$G$84)/'Option-specific inputs'!$G$85,1)=0,
'Option-specific inputs'!$G$115*AI$26,
0),
0),
0),
0)</f>
        <v>0</v>
      </c>
      <c r="AJ102" s="43">
        <f>IFERROR(
IF((AJ$14-$G$14+1)&lt;='General parameters'!$G$22,
IF((AJ$14-$G$14+1)&gt;=('Option-specific inputs'!$G$84),
IF(MOD((AJ$14-$G$14+1-'Option-specific inputs'!$G$84)/'Option-specific inputs'!$G$85,1)=0,
'Option-specific inputs'!$G$115*AJ$26,
0),
0),
0),
0)</f>
        <v>0</v>
      </c>
      <c r="AK102" s="43">
        <f>IFERROR(
IF((AK$14-$G$14+1)&lt;='General parameters'!$G$22,
IF((AK$14-$G$14+1)&gt;=('Option-specific inputs'!$G$84),
IF(MOD((AK$14-$G$14+1-'Option-specific inputs'!$G$84)/'Option-specific inputs'!$G$85,1)=0,
'Option-specific inputs'!$G$115*AK$26,
0),
0),
0),
0)</f>
        <v>0</v>
      </c>
      <c r="AL102" s="43">
        <f>IFERROR(
IF((AL$14-$G$14+1)&lt;='General parameters'!$G$22,
IF((AL$14-$G$14+1)&gt;=('Option-specific inputs'!$G$84),
IF(MOD((AL$14-$G$14+1-'Option-specific inputs'!$G$84)/'Option-specific inputs'!$G$85,1)=0,
'Option-specific inputs'!$G$115*AL$26,
0),
0),
0),
0)</f>
        <v>0</v>
      </c>
      <c r="AM102" s="43">
        <f>IFERROR(
IF((AM$14-$G$14+1)&lt;='General parameters'!$G$22,
IF((AM$14-$G$14+1)&gt;=('Option-specific inputs'!$G$84),
IF(MOD((AM$14-$G$14+1-'Option-specific inputs'!$G$84)/'Option-specific inputs'!$G$85,1)=0,
'Option-specific inputs'!$G$115*AM$26,
0),
0),
0),
0)</f>
        <v>0</v>
      </c>
      <c r="AN102" s="43">
        <f>IFERROR(
IF((AN$14-$G$14+1)&lt;='General parameters'!$G$22,
IF((AN$14-$G$14+1)&gt;=('Option-specific inputs'!$G$84),
IF(MOD((AN$14-$G$14+1-'Option-specific inputs'!$G$84)/'Option-specific inputs'!$G$85,1)=0,
'Option-specific inputs'!$G$115*AN$26,
0),
0),
0),
0)</f>
        <v>0</v>
      </c>
      <c r="AO102" s="43">
        <f>IFERROR(
IF((AO$14-$G$14+1)&lt;='General parameters'!$G$22,
IF((AO$14-$G$14+1)&gt;=('Option-specific inputs'!$G$84),
IF(MOD((AO$14-$G$14+1-'Option-specific inputs'!$G$84)/'Option-specific inputs'!$G$85,1)=0,
'Option-specific inputs'!$G$115*AO$26,
0),
0),
0),
0)</f>
        <v>0</v>
      </c>
      <c r="AP102" s="43">
        <f>IFERROR(
IF((AP$14-$G$14+1)&lt;='General parameters'!$G$22,
IF((AP$14-$G$14+1)&gt;=('Option-specific inputs'!$G$84),
IF(MOD((AP$14-$G$14+1-'Option-specific inputs'!$G$84)/'Option-specific inputs'!$G$85,1)=0,
'Option-specific inputs'!$G$115*AP$26,
0),
0),
0),
0)</f>
        <v>0</v>
      </c>
      <c r="AQ102" s="43">
        <f>IFERROR(
IF((AQ$14-$G$14+1)&lt;='General parameters'!$G$22,
IF((AQ$14-$G$14+1)&gt;=('Option-specific inputs'!$G$84),
IF(MOD((AQ$14-$G$14+1-'Option-specific inputs'!$G$84)/'Option-specific inputs'!$G$85,1)=0,
'Option-specific inputs'!$G$115*AQ$26,
0),
0),
0),
0)</f>
        <v>0</v>
      </c>
      <c r="AR102" s="43">
        <f>IFERROR(
IF((AR$14-$G$14+1)&lt;='General parameters'!$G$22,
IF((AR$14-$G$14+1)&gt;=('Option-specific inputs'!$G$84),
IF(MOD((AR$14-$G$14+1-'Option-specific inputs'!$G$84)/'Option-specific inputs'!$G$85,1)=0,
'Option-specific inputs'!$G$115*AR$26,
0),
0),
0),
0)</f>
        <v>0</v>
      </c>
      <c r="AS102" s="43">
        <f>IFERROR(
IF((AS$14-$G$14+1)&lt;='General parameters'!$G$22,
IF((AS$14-$G$14+1)&gt;=('Option-specific inputs'!$G$84),
IF(MOD((AS$14-$G$14+1-'Option-specific inputs'!$G$84)/'Option-specific inputs'!$G$85,1)=0,
'Option-specific inputs'!$G$115*AS$26,
0),
0),
0),
0)</f>
        <v>0</v>
      </c>
      <c r="AT102" s="43">
        <f>IFERROR(
IF((AT$14-$G$14+1)&lt;='General parameters'!$G$22,
IF((AT$14-$G$14+1)&gt;=('Option-specific inputs'!$G$84),
IF(MOD((AT$14-$G$14+1-'Option-specific inputs'!$G$84)/'Option-specific inputs'!$G$85,1)=0,
'Option-specific inputs'!$G$115*AT$26,
0),
0),
0),
0)</f>
        <v>0</v>
      </c>
      <c r="AU102" s="43">
        <f>IFERROR(
IF((AU$14-$G$14+1)&lt;='General parameters'!$G$22,
IF((AU$14-$G$14+1)&gt;=('Option-specific inputs'!$G$84),
IF(MOD((AU$14-$G$14+1-'Option-specific inputs'!$G$84)/'Option-specific inputs'!$G$85,1)=0,
'Option-specific inputs'!$G$115*AU$26,
0),
0),
0),
0)</f>
        <v>0</v>
      </c>
      <c r="AV102" s="43">
        <f>IFERROR(
IF((AV$14-$G$14+1)&lt;='General parameters'!$G$22,
IF((AV$14-$G$14+1)&gt;=('Option-specific inputs'!$G$84),
IF(MOD((AV$14-$G$14+1-'Option-specific inputs'!$G$84)/'Option-specific inputs'!$G$85,1)=0,
'Option-specific inputs'!$G$115*AV$26,
0),
0),
0),
0)</f>
        <v>0</v>
      </c>
      <c r="AW102" s="43">
        <f>IFERROR(
IF((AW$14-$G$14+1)&lt;='General parameters'!$G$22,
IF((AW$14-$G$14+1)&gt;=('Option-specific inputs'!$G$84),
IF(MOD((AW$14-$G$14+1-'Option-specific inputs'!$G$84)/'Option-specific inputs'!$G$85,1)=0,
'Option-specific inputs'!$G$115*AW$26,
0),
0),
0),
0)</f>
        <v>0</v>
      </c>
      <c r="AX102" s="43">
        <f>IFERROR(
IF((AX$14-$G$14+1)&lt;='General parameters'!$G$22,
IF((AX$14-$G$14+1)&gt;=('Option-specific inputs'!$G$84),
IF(MOD((AX$14-$G$14+1-'Option-specific inputs'!$G$84)/'Option-specific inputs'!$G$85,1)=0,
'Option-specific inputs'!$G$115*AX$26,
0),
0),
0),
0)</f>
        <v>0</v>
      </c>
      <c r="AY102" s="43">
        <f>IFERROR(
IF((AY$14-$G$14+1)&lt;='General parameters'!$G$22,
IF((AY$14-$G$14+1)&gt;=('Option-specific inputs'!$G$84),
IF(MOD((AY$14-$G$14+1-'Option-specific inputs'!$G$84)/'Option-specific inputs'!$G$85,1)=0,
'Option-specific inputs'!$G$115*AY$26,
0),
0),
0),
0)</f>
        <v>0</v>
      </c>
      <c r="AZ102" s="43">
        <f>IFERROR(
IF((AZ$14-$G$14+1)&lt;='General parameters'!$G$22,
IF((AZ$14-$G$14+1)&gt;=('Option-specific inputs'!$G$84),
IF(MOD((AZ$14-$G$14+1-'Option-specific inputs'!$G$84)/'Option-specific inputs'!$G$85,1)=0,
'Option-specific inputs'!$G$115*AZ$26,
0),
0),
0),
0)</f>
        <v>0</v>
      </c>
      <c r="BA102" s="43">
        <f>IFERROR(
IF((BA$14-$G$14+1)&lt;='General parameters'!$G$22,
IF((BA$14-$G$14+1)&gt;=('Option-specific inputs'!$G$84),
IF(MOD((BA$14-$G$14+1-'Option-specific inputs'!$G$84)/'Option-specific inputs'!$G$85,1)=0,
'Option-specific inputs'!$G$115*BA$26,
0),
0),
0),
0)</f>
        <v>0</v>
      </c>
      <c r="BB102" s="43">
        <f>IFERROR(
IF((BB$14-$G$14+1)&lt;='General parameters'!$G$22,
IF((BB$14-$G$14+1)&gt;=('Option-specific inputs'!$G$84),
IF(MOD((BB$14-$G$14+1-'Option-specific inputs'!$G$84)/'Option-specific inputs'!$G$85,1)=0,
'Option-specific inputs'!$G$115*BB$26,
0),
0),
0),
0)</f>
        <v>0</v>
      </c>
      <c r="BC102" s="43">
        <f>IFERROR(
IF((BC$14-$G$14+1)&lt;='General parameters'!$G$22,
IF((BC$14-$G$14+1)&gt;=('Option-specific inputs'!$G$84),
IF(MOD((BC$14-$G$14+1-'Option-specific inputs'!$G$84)/'Option-specific inputs'!$G$85,1)=0,
'Option-specific inputs'!$G$115*BC$26,
0),
0),
0),
0)</f>
        <v>0</v>
      </c>
      <c r="BD102" s="43">
        <f>IFERROR(
IF((BD$14-$G$14+1)&lt;='General parameters'!$G$22,
IF((BD$14-$G$14+1)&gt;=('Option-specific inputs'!$G$84),
IF(MOD((BD$14-$G$14+1-'Option-specific inputs'!$G$84)/'Option-specific inputs'!$G$85,1)=0,
'Option-specific inputs'!$G$115*BD$26,
0),
0),
0),
0)</f>
        <v>0</v>
      </c>
      <c r="BE102" s="43">
        <f>IFERROR(
IF((BE$14-$G$14+1)&lt;='General parameters'!$G$22,
IF((BE$14-$G$14+1)&gt;=('Option-specific inputs'!$G$84),
IF(MOD((BE$14-$G$14+1-'Option-specific inputs'!$G$84)/'Option-specific inputs'!$G$85,1)=0,
'Option-specific inputs'!$G$115*BE$26,
0),
0),
0),
0)</f>
        <v>0</v>
      </c>
      <c r="BF102" s="43">
        <f>IFERROR(
IF((BF$14-$G$14+1)&lt;='General parameters'!$G$22,
IF((BF$14-$G$14+1)&gt;=('Option-specific inputs'!$G$84),
IF(MOD((BF$14-$G$14+1-'Option-specific inputs'!$G$84)/'Option-specific inputs'!$G$85,1)=0,
'Option-specific inputs'!$G$115*BF$26,
0),
0),
0),
0)</f>
        <v>0</v>
      </c>
      <c r="BG102" s="43">
        <f>IFERROR(
IF((BG$14-$G$14+1)&lt;='General parameters'!$G$22,
IF((BG$14-$G$14+1)&gt;=('Option-specific inputs'!$G$84),
IF(MOD((BG$14-$G$14+1-'Option-specific inputs'!$G$84)/'Option-specific inputs'!$G$85,1)=0,
'Option-specific inputs'!$G$115*BG$26,
0),
0),
0),
0)</f>
        <v>0</v>
      </c>
      <c r="BH102" s="43">
        <f>IFERROR(
IF((BH$14-$G$14+1)&lt;='General parameters'!$G$22,
IF((BH$14-$G$14+1)&gt;=('Option-specific inputs'!$G$84),
IF(MOD((BH$14-$G$14+1-'Option-specific inputs'!$G$84)/'Option-specific inputs'!$G$85,1)=0,
'Option-specific inputs'!$G$115*BH$26,
0),
0),
0),
0)</f>
        <v>0</v>
      </c>
      <c r="BI102" s="43">
        <f>IFERROR(
IF((BI$14-$G$14+1)&lt;='General parameters'!$G$22,
IF((BI$14-$G$14+1)&gt;=('Option-specific inputs'!$G$84),
IF(MOD((BI$14-$G$14+1-'Option-specific inputs'!$G$84)/'Option-specific inputs'!$G$85,1)=0,
'Option-specific inputs'!$G$115*BI$26,
0),
0),
0),
0)</f>
        <v>0</v>
      </c>
      <c r="BJ102" s="43">
        <f>IFERROR(
IF((BJ$14-$G$14+1)&lt;='General parameters'!$G$22,
IF((BJ$14-$G$14+1)&gt;=('Option-specific inputs'!$G$84),
IF(MOD((BJ$14-$G$14+1-'Option-specific inputs'!$G$84)/'Option-specific inputs'!$G$85,1)=0,
'Option-specific inputs'!$G$115*BJ$26,
0),
0),
0),
0)</f>
        <v>0</v>
      </c>
      <c r="BK102" s="43">
        <f>IFERROR(
IF((BK$14-$G$14+1)&lt;='General parameters'!$G$22,
IF((BK$14-$G$14+1)&gt;=('Option-specific inputs'!$G$84),
IF(MOD((BK$14-$G$14+1-'Option-specific inputs'!$G$84)/'Option-specific inputs'!$G$85,1)=0,
'Option-specific inputs'!$G$115*BK$26,
0),
0),
0),
0)</f>
        <v>0</v>
      </c>
      <c r="BL102" s="43">
        <f>IFERROR(
IF((BL$14-$G$14+1)&lt;='General parameters'!$G$22,
IF((BL$14-$G$14+1)&gt;=('Option-specific inputs'!$G$84),
IF(MOD((BL$14-$G$14+1-'Option-specific inputs'!$G$84)/'Option-specific inputs'!$G$85,1)=0,
'Option-specific inputs'!$G$115*BL$26,
0),
0),
0),
0)</f>
        <v>0</v>
      </c>
      <c r="BM102" s="43">
        <f>IFERROR(
IF((BM$14-$G$14+1)&lt;='General parameters'!$G$22,
IF((BM$14-$G$14+1)&gt;=('Option-specific inputs'!$G$84),
IF(MOD((BM$14-$G$14+1-'Option-specific inputs'!$G$84)/'Option-specific inputs'!$G$85,1)=0,
'Option-specific inputs'!$G$115*BM$26,
0),
0),
0),
0)</f>
        <v>0</v>
      </c>
      <c r="BN102" s="43">
        <f>IFERROR(
IF((BN$14-$G$14+1)&lt;='General parameters'!$G$22,
IF((BN$14-$G$14+1)&gt;=('Option-specific inputs'!$G$84),
IF(MOD((BN$14-$G$14+1-'Option-specific inputs'!$G$84)/'Option-specific inputs'!$G$85,1)=0,
'Option-specific inputs'!$G$115*BN$26,
0),
0),
0),
0)</f>
        <v>0</v>
      </c>
      <c r="BO102" s="43">
        <f>IFERROR(
IF((BO$14-$G$14+1)&lt;='General parameters'!$G$22,
IF((BO$14-$G$14+1)&gt;=('Option-specific inputs'!$G$84),
IF(MOD((BO$14-$G$14+1-'Option-specific inputs'!$G$84)/'Option-specific inputs'!$G$85,1)=0,
'Option-specific inputs'!$G$115*BO$26,
0),
0),
0),
0)</f>
        <v>0</v>
      </c>
      <c r="BP102" s="43">
        <f>IFERROR(
IF((BP$14-$G$14+1)&lt;='General parameters'!$G$22,
IF((BP$14-$G$14+1)&gt;=('Option-specific inputs'!$G$84),
IF(MOD((BP$14-$G$14+1-'Option-specific inputs'!$G$84)/'Option-specific inputs'!$G$85,1)=0,
'Option-specific inputs'!$G$115*BP$26,
0),
0),
0),
0)</f>
        <v>0</v>
      </c>
      <c r="BQ102" s="43">
        <f>IFERROR(
IF((BQ$14-$G$14+1)&lt;='General parameters'!$G$22,
IF((BQ$14-$G$14+1)&gt;=('Option-specific inputs'!$G$84),
IF(MOD((BQ$14-$G$14+1-'Option-specific inputs'!$G$84)/'Option-specific inputs'!$G$85,1)=0,
'Option-specific inputs'!$G$115*BQ$26,
0),
0),
0),
0)</f>
        <v>0</v>
      </c>
      <c r="BR102" s="43">
        <f>IFERROR(
IF((BR$14-$G$14+1)&lt;='General parameters'!$G$22,
IF((BR$14-$G$14+1)&gt;=('Option-specific inputs'!$G$84),
IF(MOD((BR$14-$G$14+1-'Option-specific inputs'!$G$84)/'Option-specific inputs'!$G$85,1)=0,
'Option-specific inputs'!$G$115*BR$26,
0),
0),
0),
0)</f>
        <v>0</v>
      </c>
      <c r="BS102" s="43">
        <f>IFERROR(
IF((BS$14-$G$14+1)&lt;='General parameters'!$G$22,
IF((BS$14-$G$14+1)&gt;=('Option-specific inputs'!$G$84),
IF(MOD((BS$14-$G$14+1-'Option-specific inputs'!$G$84)/'Option-specific inputs'!$G$85,1)=0,
'Option-specific inputs'!$G$115*BS$26,
0),
0),
0),
0)</f>
        <v>0</v>
      </c>
      <c r="BT102" s="43">
        <f>IFERROR(
IF((BT$14-$G$14+1)&lt;='General parameters'!$G$22,
IF((BT$14-$G$14+1)&gt;=('Option-specific inputs'!$G$84),
IF(MOD((BT$14-$G$14+1-'Option-specific inputs'!$G$84)/'Option-specific inputs'!$G$85,1)=0,
'Option-specific inputs'!$G$115*BT$26,
0),
0),
0),
0)</f>
        <v>0</v>
      </c>
      <c r="BU102" s="43">
        <f>IFERROR(
IF((BU$14-$G$14+1)&lt;='General parameters'!$G$22,
IF((BU$14-$G$14+1)&gt;=('Option-specific inputs'!$G$84),
IF(MOD((BU$14-$G$14+1-'Option-specific inputs'!$G$84)/'Option-specific inputs'!$G$85,1)=0,
'Option-specific inputs'!$G$115*BU$26,
0),
0),
0),
0)</f>
        <v>0</v>
      </c>
      <c r="BV102" s="43">
        <f>IFERROR(
IF((BV$14-$G$14+1)&lt;='General parameters'!$G$22,
IF((BV$14-$G$14+1)&gt;=('Option-specific inputs'!$G$84),
IF(MOD((BV$14-$G$14+1-'Option-specific inputs'!$G$84)/'Option-specific inputs'!$G$85,1)=0,
'Option-specific inputs'!$G$115*BV$26,
0),
0),
0),
0)</f>
        <v>0</v>
      </c>
      <c r="BW102" s="43">
        <f>IFERROR(
IF((BW$14-$G$14+1)&lt;='General parameters'!$G$22,
IF((BW$14-$G$14+1)&gt;=('Option-specific inputs'!$G$84),
IF(MOD((BW$14-$G$14+1-'Option-specific inputs'!$G$84)/'Option-specific inputs'!$G$85,1)=0,
'Option-specific inputs'!$G$115*BW$26,
0),
0),
0),
0)</f>
        <v>0</v>
      </c>
      <c r="BX102" s="43">
        <f>IFERROR(
IF((BX$14-$G$14+1)&lt;='General parameters'!$G$22,
IF((BX$14-$G$14+1)&gt;=('Option-specific inputs'!$G$84),
IF(MOD((BX$14-$G$14+1-'Option-specific inputs'!$G$84)/'Option-specific inputs'!$G$85,1)=0,
'Option-specific inputs'!$G$115*BX$26,
0),
0),
0),
0)</f>
        <v>0</v>
      </c>
      <c r="BY102" s="43">
        <f>IFERROR(
IF((BY$14-$G$14+1)&lt;='General parameters'!$G$22,
IF((BY$14-$G$14+1)&gt;=('Option-specific inputs'!$G$84),
IF(MOD((BY$14-$G$14+1-'Option-specific inputs'!$G$84)/'Option-specific inputs'!$G$85,1)=0,
'Option-specific inputs'!$G$115*BY$26,
0),
0),
0),
0)</f>
        <v>0</v>
      </c>
      <c r="BZ102" s="43">
        <f>IFERROR(
IF((BZ$14-$G$14+1)&lt;='General parameters'!$G$22,
IF((BZ$14-$G$14+1)&gt;=('Option-specific inputs'!$G$84),
IF(MOD((BZ$14-$G$14+1-'Option-specific inputs'!$G$84)/'Option-specific inputs'!$G$85,1)=0,
'Option-specific inputs'!$G$115*BZ$26,
0),
0),
0),
0)</f>
        <v>0</v>
      </c>
      <c r="CA102" s="43">
        <f>IFERROR(
IF((CA$14-$G$14+1)&lt;='General parameters'!$G$22,
IF((CA$14-$G$14+1)&gt;=('Option-specific inputs'!$G$84),
IF(MOD((CA$14-$G$14+1-'Option-specific inputs'!$G$84)/'Option-specific inputs'!$G$85,1)=0,
'Option-specific inputs'!$G$115*CA$26,
0),
0),
0),
0)</f>
        <v>0</v>
      </c>
      <c r="CB102" s="43">
        <f>IFERROR(
IF((CB$14-$G$14+1)&lt;='General parameters'!$G$22,
IF((CB$14-$G$14+1)&gt;=('Option-specific inputs'!$G$84),
IF(MOD((CB$14-$G$14+1-'Option-specific inputs'!$G$84)/'Option-specific inputs'!$G$85,1)=0,
'Option-specific inputs'!$G$115*CB$26,
0),
0),
0),
0)</f>
        <v>0</v>
      </c>
      <c r="CC102" s="43">
        <f>IFERROR(
IF((CC$14-$G$14+1)&lt;='General parameters'!$G$22,
IF((CC$14-$G$14+1)&gt;=('Option-specific inputs'!$G$84),
IF(MOD((CC$14-$G$14+1-'Option-specific inputs'!$G$84)/'Option-specific inputs'!$G$85,1)=0,
'Option-specific inputs'!$G$115*CC$26,
0),
0),
0),
0)</f>
        <v>0</v>
      </c>
      <c r="CD102" s="43">
        <f>IFERROR(
IF((CD$14-$G$14+1)&lt;='General parameters'!$G$22,
IF((CD$14-$G$14+1)&gt;=('Option-specific inputs'!$G$84),
IF(MOD((CD$14-$G$14+1-'Option-specific inputs'!$G$84)/'Option-specific inputs'!$G$85,1)=0,
'Option-specific inputs'!$G$115*CD$26,
0),
0),
0),
0)</f>
        <v>0</v>
      </c>
      <c r="CE102" s="43">
        <f>IFERROR(
IF((CE$14-$G$14+1)&lt;='General parameters'!$G$22,
IF((CE$14-$G$14+1)&gt;=('Option-specific inputs'!$G$84),
IF(MOD((CE$14-$G$14+1-'Option-specific inputs'!$G$84)/'Option-specific inputs'!$G$85,1)=0,
'Option-specific inputs'!$G$115*CE$26,
0),
0),
0),
0)</f>
        <v>0</v>
      </c>
      <c r="CF102" s="43">
        <f>IFERROR(
IF((CF$14-$G$14+1)&lt;='General parameters'!$G$22,
IF((CF$14-$G$14+1)&gt;=('Option-specific inputs'!$G$84),
IF(MOD((CF$14-$G$14+1-'Option-specific inputs'!$G$84)/'Option-specific inputs'!$G$85,1)=0,
'Option-specific inputs'!$G$115*CF$26,
0),
0),
0),
0)</f>
        <v>0</v>
      </c>
      <c r="CG102" s="43">
        <f>IFERROR(
IF((CG$14-$G$14+1)&lt;='General parameters'!$G$22,
IF((CG$14-$G$14+1)&gt;=('Option-specific inputs'!$G$84),
IF(MOD((CG$14-$G$14+1-'Option-specific inputs'!$G$84)/'Option-specific inputs'!$G$85,1)=0,
'Option-specific inputs'!$G$115*CG$26,
0),
0),
0),
0)</f>
        <v>0</v>
      </c>
      <c r="CH102" s="43">
        <f>IFERROR(
IF((CH$14-$G$14+1)&lt;='General parameters'!$G$22,
IF((CH$14-$G$14+1)&gt;=('Option-specific inputs'!$G$84),
IF(MOD((CH$14-$G$14+1-'Option-specific inputs'!$G$84)/'Option-specific inputs'!$G$85,1)=0,
'Option-specific inputs'!$G$115*CH$26,
0),
0),
0),
0)</f>
        <v>0</v>
      </c>
      <c r="CI102" s="43">
        <f>IFERROR(
IF((CI$14-$G$14+1)&lt;='General parameters'!$G$22,
IF((CI$14-$G$14+1)&gt;=('Option-specific inputs'!$G$84),
IF(MOD((CI$14-$G$14+1-'Option-specific inputs'!$G$84)/'Option-specific inputs'!$G$85,1)=0,
'Option-specific inputs'!$G$115*CI$26,
0),
0),
0),
0)</f>
        <v>0</v>
      </c>
      <c r="CJ102" s="43">
        <f>IFERROR(
IF((CJ$14-$G$14+1)&lt;='General parameters'!$G$22,
IF((CJ$14-$G$14+1)&gt;=('Option-specific inputs'!$G$84),
IF(MOD((CJ$14-$G$14+1-'Option-specific inputs'!$G$84)/'Option-specific inputs'!$G$85,1)=0,
'Option-specific inputs'!$G$115*CJ$26,
0),
0),
0),
0)</f>
        <v>0</v>
      </c>
      <c r="CK102" s="43">
        <f>IFERROR(
IF((CK$14-$G$14+1)&lt;='General parameters'!$G$22,
IF((CK$14-$G$14+1)&gt;=('Option-specific inputs'!$G$84),
IF(MOD((CK$14-$G$14+1-'Option-specific inputs'!$G$84)/'Option-specific inputs'!$G$85,1)=0,
'Option-specific inputs'!$G$115*CK$26,
0),
0),
0),
0)</f>
        <v>0</v>
      </c>
      <c r="CL102" s="43">
        <f>IFERROR(
IF((CL$14-$G$14+1)&lt;='General parameters'!$G$22,
IF((CL$14-$G$14+1)&gt;=('Option-specific inputs'!$G$84),
IF(MOD((CL$14-$G$14+1-'Option-specific inputs'!$G$84)/'Option-specific inputs'!$G$85,1)=0,
'Option-specific inputs'!$G$115*CL$26,
0),
0),
0),
0)</f>
        <v>0</v>
      </c>
      <c r="CM102" s="43">
        <f>IFERROR(
IF((CM$14-$G$14+1)&lt;='General parameters'!$G$22,
IF((CM$14-$G$14+1)&gt;=('Option-specific inputs'!$G$84),
IF(MOD((CM$14-$G$14+1-'Option-specific inputs'!$G$84)/'Option-specific inputs'!$G$85,1)=0,
'Option-specific inputs'!$G$115*CM$26,
0),
0),
0),
0)</f>
        <v>0</v>
      </c>
      <c r="CN102" s="43">
        <f>IFERROR(
IF((CN$14-$G$14+1)&lt;='General parameters'!$G$22,
IF((CN$14-$G$14+1)&gt;=('Option-specific inputs'!$G$84),
IF(MOD((CN$14-$G$14+1-'Option-specific inputs'!$G$84)/'Option-specific inputs'!$G$85,1)=0,
'Option-specific inputs'!$G$115*CN$26,
0),
0),
0),
0)</f>
        <v>0</v>
      </c>
      <c r="CO102" s="43">
        <f>IFERROR(
IF((CO$14-$G$14+1)&lt;='General parameters'!$G$22,
IF((CO$14-$G$14+1)&gt;=('Option-specific inputs'!$G$84),
IF(MOD((CO$14-$G$14+1-'Option-specific inputs'!$G$84)/'Option-specific inputs'!$G$85,1)=0,
'Option-specific inputs'!$G$115*CO$26,
0),
0),
0),
0)</f>
        <v>0</v>
      </c>
      <c r="CP102" s="43">
        <f>IFERROR(
IF((CP$14-$G$14+1)&lt;='General parameters'!$G$22,
IF((CP$14-$G$14+1)&gt;=('Option-specific inputs'!$G$84),
IF(MOD((CP$14-$G$14+1-'Option-specific inputs'!$G$84)/'Option-specific inputs'!$G$85,1)=0,
'Option-specific inputs'!$G$115*CP$26,
0),
0),
0),
0)</f>
        <v>0</v>
      </c>
      <c r="CQ102" s="43">
        <f>IFERROR(
IF((CQ$14-$G$14+1)&lt;='General parameters'!$G$22,
IF((CQ$14-$G$14+1)&gt;=('Option-specific inputs'!$G$84),
IF(MOD((CQ$14-$G$14+1-'Option-specific inputs'!$G$84)/'Option-specific inputs'!$G$85,1)=0,
'Option-specific inputs'!$G$115*CQ$26,
0),
0),
0),
0)</f>
        <v>0</v>
      </c>
      <c r="CR102" s="43">
        <f>IFERROR(
IF((CR$14-$G$14+1)&lt;='General parameters'!$G$22,
IF((CR$14-$G$14+1)&gt;=('Option-specific inputs'!$G$84),
IF(MOD((CR$14-$G$14+1-'Option-specific inputs'!$G$84)/'Option-specific inputs'!$G$85,1)=0,
'Option-specific inputs'!$G$115*CR$26,
0),
0),
0),
0)</f>
        <v>0</v>
      </c>
      <c r="CS102" s="43">
        <f>IFERROR(
IF((CS$14-$G$14+1)&lt;='General parameters'!$G$22,
IF((CS$14-$G$14+1)&gt;=('Option-specific inputs'!$G$84),
IF(MOD((CS$14-$G$14+1-'Option-specific inputs'!$G$84)/'Option-specific inputs'!$G$85,1)=0,
'Option-specific inputs'!$G$115*CS$26,
0),
0),
0),
0)</f>
        <v>0</v>
      </c>
      <c r="CT102" s="43">
        <f>IFERROR(
IF((CT$14-$G$14+1)&lt;='General parameters'!$G$22,
IF((CT$14-$G$14+1)&gt;=('Option-specific inputs'!$G$84),
IF(MOD((CT$14-$G$14+1-'Option-specific inputs'!$G$84)/'Option-specific inputs'!$G$85,1)=0,
'Option-specific inputs'!$G$115*CT$26,
0),
0),
0),
0)</f>
        <v>0</v>
      </c>
      <c r="CU102" s="43">
        <f>IFERROR(
IF((CU$14-$G$14+1)&lt;='General parameters'!$G$22,
IF((CU$14-$G$14+1)&gt;=('Option-specific inputs'!$G$84),
IF(MOD((CU$14-$G$14+1-'Option-specific inputs'!$G$84)/'Option-specific inputs'!$G$85,1)=0,
'Option-specific inputs'!$G$115*CU$26,
0),
0),
0),
0)</f>
        <v>0</v>
      </c>
      <c r="CV102" s="43">
        <f>IFERROR(
IF((CV$14-$G$14+1)&lt;='General parameters'!$G$22,
IF((CV$14-$G$14+1)&gt;=('Option-specific inputs'!$G$84),
IF(MOD((CV$14-$G$14+1-'Option-specific inputs'!$G$84)/'Option-specific inputs'!$G$85,1)=0,
'Option-specific inputs'!$G$115*CV$26,
0),
0),
0),
0)</f>
        <v>0</v>
      </c>
      <c r="CW102" s="43">
        <f>IFERROR(
IF((CW$14-$G$14+1)&lt;='General parameters'!$G$22,
IF((CW$14-$G$14+1)&gt;=('Option-specific inputs'!$G$84),
IF(MOD((CW$14-$G$14+1-'Option-specific inputs'!$G$84)/'Option-specific inputs'!$G$85,1)=0,
'Option-specific inputs'!$G$115*CW$26,
0),
0),
0),
0)</f>
        <v>0</v>
      </c>
      <c r="CX102" s="43">
        <f>IFERROR(
IF((CX$14-$G$14+1)&lt;='General parameters'!$G$22,
IF((CX$14-$G$14+1)&gt;=('Option-specific inputs'!$G$84),
IF(MOD((CX$14-$G$14+1-'Option-specific inputs'!$G$84)/'Option-specific inputs'!$G$85,1)=0,
'Option-specific inputs'!$G$115*CX$26,
0),
0),
0),
0)</f>
        <v>0</v>
      </c>
      <c r="CY102" s="43">
        <f>IFERROR(
IF((CY$14-$G$14+1)&lt;='General parameters'!$G$22,
IF((CY$14-$G$14+1)&gt;=('Option-specific inputs'!$G$84),
IF(MOD((CY$14-$G$14+1-'Option-specific inputs'!$G$84)/'Option-specific inputs'!$G$85,1)=0,
'Option-specific inputs'!$G$115*CY$26,
0),
0),
0),
0)</f>
        <v>0</v>
      </c>
      <c r="CZ102" s="43">
        <f>IFERROR(
IF((CZ$14-$G$14+1)&lt;='General parameters'!$G$22,
IF((CZ$14-$G$14+1)&gt;=('Option-specific inputs'!$G$84),
IF(MOD((CZ$14-$G$14+1-'Option-specific inputs'!$G$84)/'Option-specific inputs'!$G$85,1)=0,
'Option-specific inputs'!$G$115*CZ$26,
0),
0),
0),
0)</f>
        <v>0</v>
      </c>
      <c r="DA102" s="43">
        <f>IFERROR(
IF((DA$14-$G$14+1)&lt;='General parameters'!$G$22,
IF((DA$14-$G$14+1)&gt;=('Option-specific inputs'!$G$84),
IF(MOD((DA$14-$G$14+1-'Option-specific inputs'!$G$84)/'Option-specific inputs'!$G$85,1)=0,
'Option-specific inputs'!$G$115*DA$26,
0),
0),
0),
0)</f>
        <v>0</v>
      </c>
      <c r="DB102" s="43">
        <f>IFERROR(
IF((DB$14-$G$14+1)&lt;='General parameters'!$G$22,
IF((DB$14-$G$14+1)&gt;=('Option-specific inputs'!$G$84),
IF(MOD((DB$14-$G$14+1-'Option-specific inputs'!$G$84)/'Option-specific inputs'!$G$85,1)=0,
'Option-specific inputs'!$G$115*DB$26,
0),
0),
0),
0)</f>
        <v>0</v>
      </c>
      <c r="DC102" s="25"/>
    </row>
    <row r="103" spans="1:107" s="61" customFormat="1" ht="22.5" customHeight="1">
      <c r="A103" s="25"/>
      <c r="B103" s="152"/>
      <c r="C103" s="170" t="str">
        <f>"Maintenance event 3: "&amp;'Option-specific inputs'!$H$88</f>
        <v xml:space="preserve">Maintenance event 3: </v>
      </c>
      <c r="D103" s="48"/>
      <c r="E103" s="37"/>
      <c r="F103" s="32"/>
      <c r="G103" s="43">
        <f>IFERROR(
IF((G$14-$G$14+1)&lt;='General parameters'!$G$22,
IF((G$14-$G$14+1)&gt;=('Option-specific inputs'!$G$89),
IF(MOD((G$14-$G$14+1-'Option-specific inputs'!$G$89)/'Option-specific inputs'!$G$90,1)=0,
'Option-specific inputs'!$G$116*G$26,
0),
0),
0),
0)</f>
        <v>0</v>
      </c>
      <c r="H103" s="43">
        <f>IFERROR(
IF((H$14-$G$14+1)&lt;='General parameters'!$G$22,
IF((H$14-$G$14+1)&gt;=('Option-specific inputs'!$G$89),
IF(MOD((H$14-$G$14+1-'Option-specific inputs'!$G$89)/'Option-specific inputs'!$G$90,1)=0,
'Option-specific inputs'!$G$116*H$26,
0),
0),
0),
0)</f>
        <v>0</v>
      </c>
      <c r="I103" s="43">
        <f>IFERROR(
IF((I$14-$G$14+1)&lt;='General parameters'!$G$22,
IF((I$14-$G$14+1)&gt;=('Option-specific inputs'!$G$89),
IF(MOD((I$14-$G$14+1-'Option-specific inputs'!$G$89)/'Option-specific inputs'!$G$90,1)=0,
'Option-specific inputs'!$G$116*I$26,
0),
0),
0),
0)</f>
        <v>0</v>
      </c>
      <c r="J103" s="43">
        <f>IFERROR(
IF((J$14-$G$14+1)&lt;='General parameters'!$G$22,
IF((J$14-$G$14+1)&gt;=('Option-specific inputs'!$G$89),
IF(MOD((J$14-$G$14+1-'Option-specific inputs'!$G$89)/'Option-specific inputs'!$G$90,1)=0,
'Option-specific inputs'!$G$116*J$26,
0),
0),
0),
0)</f>
        <v>0</v>
      </c>
      <c r="K103" s="43">
        <f>IFERROR(
IF((K$14-$G$14+1)&lt;='General parameters'!$G$22,
IF((K$14-$G$14+1)&gt;=('Option-specific inputs'!$G$89),
IF(MOD((K$14-$G$14+1-'Option-specific inputs'!$G$89)/'Option-specific inputs'!$G$90,1)=0,
'Option-specific inputs'!$G$116*K$26,
0),
0),
0),
0)</f>
        <v>0</v>
      </c>
      <c r="L103" s="43">
        <f>IFERROR(
IF((L$14-$G$14+1)&lt;='General parameters'!$G$22,
IF((L$14-$G$14+1)&gt;=('Option-specific inputs'!$G$89),
IF(MOD((L$14-$G$14+1-'Option-specific inputs'!$G$89)/'Option-specific inputs'!$G$90,1)=0,
'Option-specific inputs'!$G$116*L$26,
0),
0),
0),
0)</f>
        <v>0</v>
      </c>
      <c r="M103" s="43">
        <f>IFERROR(
IF((M$14-$G$14+1)&lt;='General parameters'!$G$22,
IF((M$14-$G$14+1)&gt;=('Option-specific inputs'!$G$89),
IF(MOD((M$14-$G$14+1-'Option-specific inputs'!$G$89)/'Option-specific inputs'!$G$90,1)=0,
'Option-specific inputs'!$G$116*M$26,
0),
0),
0),
0)</f>
        <v>0</v>
      </c>
      <c r="N103" s="43">
        <f>IFERROR(
IF((N$14-$G$14+1)&lt;='General parameters'!$G$22,
IF((N$14-$G$14+1)&gt;=('Option-specific inputs'!$G$89),
IF(MOD((N$14-$G$14+1-'Option-specific inputs'!$G$89)/'Option-specific inputs'!$G$90,1)=0,
'Option-specific inputs'!$G$116*N$26,
0),
0),
0),
0)</f>
        <v>0</v>
      </c>
      <c r="O103" s="43">
        <f>IFERROR(
IF((O$14-$G$14+1)&lt;='General parameters'!$G$22,
IF((O$14-$G$14+1)&gt;=('Option-specific inputs'!$G$89),
IF(MOD((O$14-$G$14+1-'Option-specific inputs'!$G$89)/'Option-specific inputs'!$G$90,1)=0,
'Option-specific inputs'!$G$116*O$26,
0),
0),
0),
0)</f>
        <v>0</v>
      </c>
      <c r="P103" s="43">
        <f>IFERROR(
IF((P$14-$G$14+1)&lt;='General parameters'!$G$22,
IF((P$14-$G$14+1)&gt;=('Option-specific inputs'!$G$89),
IF(MOD((P$14-$G$14+1-'Option-specific inputs'!$G$89)/'Option-specific inputs'!$G$90,1)=0,
'Option-specific inputs'!$G$116*P$26,
0),
0),
0),
0)</f>
        <v>0</v>
      </c>
      <c r="Q103" s="43">
        <f>IFERROR(
IF((Q$14-$G$14+1)&lt;='General parameters'!$G$22,
IF((Q$14-$G$14+1)&gt;=('Option-specific inputs'!$G$89),
IF(MOD((Q$14-$G$14+1-'Option-specific inputs'!$G$89)/'Option-specific inputs'!$G$90,1)=0,
'Option-specific inputs'!$G$116*Q$26,
0),
0),
0),
0)</f>
        <v>0</v>
      </c>
      <c r="R103" s="43">
        <f>IFERROR(
IF((R$14-$G$14+1)&lt;='General parameters'!$G$22,
IF((R$14-$G$14+1)&gt;=('Option-specific inputs'!$G$89),
IF(MOD((R$14-$G$14+1-'Option-specific inputs'!$G$89)/'Option-specific inputs'!$G$90,1)=0,
'Option-specific inputs'!$G$116*R$26,
0),
0),
0),
0)</f>
        <v>0</v>
      </c>
      <c r="S103" s="43">
        <f>IFERROR(
IF((S$14-$G$14+1)&lt;='General parameters'!$G$22,
IF((S$14-$G$14+1)&gt;=('Option-specific inputs'!$G$89),
IF(MOD((S$14-$G$14+1-'Option-specific inputs'!$G$89)/'Option-specific inputs'!$G$90,1)=0,
'Option-specific inputs'!$G$116*S$26,
0),
0),
0),
0)</f>
        <v>0</v>
      </c>
      <c r="T103" s="43">
        <f>IFERROR(
IF((T$14-$G$14+1)&lt;='General parameters'!$G$22,
IF((T$14-$G$14+1)&gt;=('Option-specific inputs'!$G$89),
IF(MOD((T$14-$G$14+1-'Option-specific inputs'!$G$89)/'Option-specific inputs'!$G$90,1)=0,
'Option-specific inputs'!$G$116*T$26,
0),
0),
0),
0)</f>
        <v>0</v>
      </c>
      <c r="U103" s="43">
        <f>IFERROR(
IF((U$14-$G$14+1)&lt;='General parameters'!$G$22,
IF((U$14-$G$14+1)&gt;=('Option-specific inputs'!$G$89),
IF(MOD((U$14-$G$14+1-'Option-specific inputs'!$G$89)/'Option-specific inputs'!$G$90,1)=0,
'Option-specific inputs'!$G$116*U$26,
0),
0),
0),
0)</f>
        <v>0</v>
      </c>
      <c r="V103" s="43">
        <f>IFERROR(
IF((V$14-$G$14+1)&lt;='General parameters'!$G$22,
IF((V$14-$G$14+1)&gt;=('Option-specific inputs'!$G$89),
IF(MOD((V$14-$G$14+1-'Option-specific inputs'!$G$89)/'Option-specific inputs'!$G$90,1)=0,
'Option-specific inputs'!$G$116*V$26,
0),
0),
0),
0)</f>
        <v>0</v>
      </c>
      <c r="W103" s="43">
        <f>IFERROR(
IF((W$14-$G$14+1)&lt;='General parameters'!$G$22,
IF((W$14-$G$14+1)&gt;=('Option-specific inputs'!$G$89),
IF(MOD((W$14-$G$14+1-'Option-specific inputs'!$G$89)/'Option-specific inputs'!$G$90,1)=0,
'Option-specific inputs'!$G$116*W$26,
0),
0),
0),
0)</f>
        <v>0</v>
      </c>
      <c r="X103" s="43">
        <f>IFERROR(
IF((X$14-$G$14+1)&lt;='General parameters'!$G$22,
IF((X$14-$G$14+1)&gt;=('Option-specific inputs'!$G$89),
IF(MOD((X$14-$G$14+1-'Option-specific inputs'!$G$89)/'Option-specific inputs'!$G$90,1)=0,
'Option-specific inputs'!$G$116*X$26,
0),
0),
0),
0)</f>
        <v>0</v>
      </c>
      <c r="Y103" s="43">
        <f>IFERROR(
IF((Y$14-$G$14+1)&lt;='General parameters'!$G$22,
IF((Y$14-$G$14+1)&gt;=('Option-specific inputs'!$G$89),
IF(MOD((Y$14-$G$14+1-'Option-specific inputs'!$G$89)/'Option-specific inputs'!$G$90,1)=0,
'Option-specific inputs'!$G$116*Y$26,
0),
0),
0),
0)</f>
        <v>0</v>
      </c>
      <c r="Z103" s="43">
        <f>IFERROR(
IF((Z$14-$G$14+1)&lt;='General parameters'!$G$22,
IF((Z$14-$G$14+1)&gt;=('Option-specific inputs'!$G$89),
IF(MOD((Z$14-$G$14+1-'Option-specific inputs'!$G$89)/'Option-specific inputs'!$G$90,1)=0,
'Option-specific inputs'!$G$116*Z$26,
0),
0),
0),
0)</f>
        <v>0</v>
      </c>
      <c r="AA103" s="43">
        <f>IFERROR(
IF((AA$14-$G$14+1)&lt;='General parameters'!$G$22,
IF((AA$14-$G$14+1)&gt;=('Option-specific inputs'!$G$89),
IF(MOD((AA$14-$G$14+1-'Option-specific inputs'!$G$89)/'Option-specific inputs'!$G$90,1)=0,
'Option-specific inputs'!$G$116*AA$26,
0),
0),
0),
0)</f>
        <v>0</v>
      </c>
      <c r="AB103" s="43">
        <f>IFERROR(
IF((AB$14-$G$14+1)&lt;='General parameters'!$G$22,
IF((AB$14-$G$14+1)&gt;=('Option-specific inputs'!$G$89),
IF(MOD((AB$14-$G$14+1-'Option-specific inputs'!$G$89)/'Option-specific inputs'!$G$90,1)=0,
'Option-specific inputs'!$G$116*AB$26,
0),
0),
0),
0)</f>
        <v>0</v>
      </c>
      <c r="AC103" s="43">
        <f>IFERROR(
IF((AC$14-$G$14+1)&lt;='General parameters'!$G$22,
IF((AC$14-$G$14+1)&gt;=('Option-specific inputs'!$G$89),
IF(MOD((AC$14-$G$14+1-'Option-specific inputs'!$G$89)/'Option-specific inputs'!$G$90,1)=0,
'Option-specific inputs'!$G$116*AC$26,
0),
0),
0),
0)</f>
        <v>0</v>
      </c>
      <c r="AD103" s="43">
        <f>IFERROR(
IF((AD$14-$G$14+1)&lt;='General parameters'!$G$22,
IF((AD$14-$G$14+1)&gt;=('Option-specific inputs'!$G$89),
IF(MOD((AD$14-$G$14+1-'Option-specific inputs'!$G$89)/'Option-specific inputs'!$G$90,1)=0,
'Option-specific inputs'!$G$116*AD$26,
0),
0),
0),
0)</f>
        <v>0</v>
      </c>
      <c r="AE103" s="43">
        <f>IFERROR(
IF((AE$14-$G$14+1)&lt;='General parameters'!$G$22,
IF((AE$14-$G$14+1)&gt;=('Option-specific inputs'!$G$89),
IF(MOD((AE$14-$G$14+1-'Option-specific inputs'!$G$89)/'Option-specific inputs'!$G$90,1)=0,
'Option-specific inputs'!$G$116*AE$26,
0),
0),
0),
0)</f>
        <v>0</v>
      </c>
      <c r="AF103" s="43">
        <f>IFERROR(
IF((AF$14-$G$14+1)&lt;='General parameters'!$G$22,
IF((AF$14-$G$14+1)&gt;=('Option-specific inputs'!$G$89),
IF(MOD((AF$14-$G$14+1-'Option-specific inputs'!$G$89)/'Option-specific inputs'!$G$90,1)=0,
'Option-specific inputs'!$G$116*AF$26,
0),
0),
0),
0)</f>
        <v>0</v>
      </c>
      <c r="AG103" s="43">
        <f>IFERROR(
IF((AG$14-$G$14+1)&lt;='General parameters'!$G$22,
IF((AG$14-$G$14+1)&gt;=('Option-specific inputs'!$G$89),
IF(MOD((AG$14-$G$14+1-'Option-specific inputs'!$G$89)/'Option-specific inputs'!$G$90,1)=0,
'Option-specific inputs'!$G$116*AG$26,
0),
0),
0),
0)</f>
        <v>0</v>
      </c>
      <c r="AH103" s="43">
        <f>IFERROR(
IF((AH$14-$G$14+1)&lt;='General parameters'!$G$22,
IF((AH$14-$G$14+1)&gt;=('Option-specific inputs'!$G$89),
IF(MOD((AH$14-$G$14+1-'Option-specific inputs'!$G$89)/'Option-specific inputs'!$G$90,1)=0,
'Option-specific inputs'!$G$116*AH$26,
0),
0),
0),
0)</f>
        <v>0</v>
      </c>
      <c r="AI103" s="43">
        <f>IFERROR(
IF((AI$14-$G$14+1)&lt;='General parameters'!$G$22,
IF((AI$14-$G$14+1)&gt;=('Option-specific inputs'!$G$89),
IF(MOD((AI$14-$G$14+1-'Option-specific inputs'!$G$89)/'Option-specific inputs'!$G$90,1)=0,
'Option-specific inputs'!$G$116*AI$26,
0),
0),
0),
0)</f>
        <v>0</v>
      </c>
      <c r="AJ103" s="43">
        <f>IFERROR(
IF((AJ$14-$G$14+1)&lt;='General parameters'!$G$22,
IF((AJ$14-$G$14+1)&gt;=('Option-specific inputs'!$G$89),
IF(MOD((AJ$14-$G$14+1-'Option-specific inputs'!$G$89)/'Option-specific inputs'!$G$90,1)=0,
'Option-specific inputs'!$G$116*AJ$26,
0),
0),
0),
0)</f>
        <v>0</v>
      </c>
      <c r="AK103" s="43">
        <f>IFERROR(
IF((AK$14-$G$14+1)&lt;='General parameters'!$G$22,
IF((AK$14-$G$14+1)&gt;=('Option-specific inputs'!$G$89),
IF(MOD((AK$14-$G$14+1-'Option-specific inputs'!$G$89)/'Option-specific inputs'!$G$90,1)=0,
'Option-specific inputs'!$G$116*AK$26,
0),
0),
0),
0)</f>
        <v>0</v>
      </c>
      <c r="AL103" s="43">
        <f>IFERROR(
IF((AL$14-$G$14+1)&lt;='General parameters'!$G$22,
IF((AL$14-$G$14+1)&gt;=('Option-specific inputs'!$G$89),
IF(MOD((AL$14-$G$14+1-'Option-specific inputs'!$G$89)/'Option-specific inputs'!$G$90,1)=0,
'Option-specific inputs'!$G$116*AL$26,
0),
0),
0),
0)</f>
        <v>0</v>
      </c>
      <c r="AM103" s="43">
        <f>IFERROR(
IF((AM$14-$G$14+1)&lt;='General parameters'!$G$22,
IF((AM$14-$G$14+1)&gt;=('Option-specific inputs'!$G$89),
IF(MOD((AM$14-$G$14+1-'Option-specific inputs'!$G$89)/'Option-specific inputs'!$G$90,1)=0,
'Option-specific inputs'!$G$116*AM$26,
0),
0),
0),
0)</f>
        <v>0</v>
      </c>
      <c r="AN103" s="43">
        <f>IFERROR(
IF((AN$14-$G$14+1)&lt;='General parameters'!$G$22,
IF((AN$14-$G$14+1)&gt;=('Option-specific inputs'!$G$89),
IF(MOD((AN$14-$G$14+1-'Option-specific inputs'!$G$89)/'Option-specific inputs'!$G$90,1)=0,
'Option-specific inputs'!$G$116*AN$26,
0),
0),
0),
0)</f>
        <v>0</v>
      </c>
      <c r="AO103" s="43">
        <f>IFERROR(
IF((AO$14-$G$14+1)&lt;='General parameters'!$G$22,
IF((AO$14-$G$14+1)&gt;=('Option-specific inputs'!$G$89),
IF(MOD((AO$14-$G$14+1-'Option-specific inputs'!$G$89)/'Option-specific inputs'!$G$90,1)=0,
'Option-specific inputs'!$G$116*AO$26,
0),
0),
0),
0)</f>
        <v>0</v>
      </c>
      <c r="AP103" s="43">
        <f>IFERROR(
IF((AP$14-$G$14+1)&lt;='General parameters'!$G$22,
IF((AP$14-$G$14+1)&gt;=('Option-specific inputs'!$G$89),
IF(MOD((AP$14-$G$14+1-'Option-specific inputs'!$G$89)/'Option-specific inputs'!$G$90,1)=0,
'Option-specific inputs'!$G$116*AP$26,
0),
0),
0),
0)</f>
        <v>0</v>
      </c>
      <c r="AQ103" s="43">
        <f>IFERROR(
IF((AQ$14-$G$14+1)&lt;='General parameters'!$G$22,
IF((AQ$14-$G$14+1)&gt;=('Option-specific inputs'!$G$89),
IF(MOD((AQ$14-$G$14+1-'Option-specific inputs'!$G$89)/'Option-specific inputs'!$G$90,1)=0,
'Option-specific inputs'!$G$116*AQ$26,
0),
0),
0),
0)</f>
        <v>0</v>
      </c>
      <c r="AR103" s="43">
        <f>IFERROR(
IF((AR$14-$G$14+1)&lt;='General parameters'!$G$22,
IF((AR$14-$G$14+1)&gt;=('Option-specific inputs'!$G$89),
IF(MOD((AR$14-$G$14+1-'Option-specific inputs'!$G$89)/'Option-specific inputs'!$G$90,1)=0,
'Option-specific inputs'!$G$116*AR$26,
0),
0),
0),
0)</f>
        <v>0</v>
      </c>
      <c r="AS103" s="43">
        <f>IFERROR(
IF((AS$14-$G$14+1)&lt;='General parameters'!$G$22,
IF((AS$14-$G$14+1)&gt;=('Option-specific inputs'!$G$89),
IF(MOD((AS$14-$G$14+1-'Option-specific inputs'!$G$89)/'Option-specific inputs'!$G$90,1)=0,
'Option-specific inputs'!$G$116*AS$26,
0),
0),
0),
0)</f>
        <v>0</v>
      </c>
      <c r="AT103" s="43">
        <f>IFERROR(
IF((AT$14-$G$14+1)&lt;='General parameters'!$G$22,
IF((AT$14-$G$14+1)&gt;=('Option-specific inputs'!$G$89),
IF(MOD((AT$14-$G$14+1-'Option-specific inputs'!$G$89)/'Option-specific inputs'!$G$90,1)=0,
'Option-specific inputs'!$G$116*AT$26,
0),
0),
0),
0)</f>
        <v>0</v>
      </c>
      <c r="AU103" s="43">
        <f>IFERROR(
IF((AU$14-$G$14+1)&lt;='General parameters'!$G$22,
IF((AU$14-$G$14+1)&gt;=('Option-specific inputs'!$G$89),
IF(MOD((AU$14-$G$14+1-'Option-specific inputs'!$G$89)/'Option-specific inputs'!$G$90,1)=0,
'Option-specific inputs'!$G$116*AU$26,
0),
0),
0),
0)</f>
        <v>0</v>
      </c>
      <c r="AV103" s="43">
        <f>IFERROR(
IF((AV$14-$G$14+1)&lt;='General parameters'!$G$22,
IF((AV$14-$G$14+1)&gt;=('Option-specific inputs'!$G$89),
IF(MOD((AV$14-$G$14+1-'Option-specific inputs'!$G$89)/'Option-specific inputs'!$G$90,1)=0,
'Option-specific inputs'!$G$116*AV$26,
0),
0),
0),
0)</f>
        <v>0</v>
      </c>
      <c r="AW103" s="43">
        <f>IFERROR(
IF((AW$14-$G$14+1)&lt;='General parameters'!$G$22,
IF((AW$14-$G$14+1)&gt;=('Option-specific inputs'!$G$89),
IF(MOD((AW$14-$G$14+1-'Option-specific inputs'!$G$89)/'Option-specific inputs'!$G$90,1)=0,
'Option-specific inputs'!$G$116*AW$26,
0),
0),
0),
0)</f>
        <v>0</v>
      </c>
      <c r="AX103" s="43">
        <f>IFERROR(
IF((AX$14-$G$14+1)&lt;='General parameters'!$G$22,
IF((AX$14-$G$14+1)&gt;=('Option-specific inputs'!$G$89),
IF(MOD((AX$14-$G$14+1-'Option-specific inputs'!$G$89)/'Option-specific inputs'!$G$90,1)=0,
'Option-specific inputs'!$G$116*AX$26,
0),
0),
0),
0)</f>
        <v>0</v>
      </c>
      <c r="AY103" s="43">
        <f>IFERROR(
IF((AY$14-$G$14+1)&lt;='General parameters'!$G$22,
IF((AY$14-$G$14+1)&gt;=('Option-specific inputs'!$G$89),
IF(MOD((AY$14-$G$14+1-'Option-specific inputs'!$G$89)/'Option-specific inputs'!$G$90,1)=0,
'Option-specific inputs'!$G$116*AY$26,
0),
0),
0),
0)</f>
        <v>0</v>
      </c>
      <c r="AZ103" s="43">
        <f>IFERROR(
IF((AZ$14-$G$14+1)&lt;='General parameters'!$G$22,
IF((AZ$14-$G$14+1)&gt;=('Option-specific inputs'!$G$89),
IF(MOD((AZ$14-$G$14+1-'Option-specific inputs'!$G$89)/'Option-specific inputs'!$G$90,1)=0,
'Option-specific inputs'!$G$116*AZ$26,
0),
0),
0),
0)</f>
        <v>0</v>
      </c>
      <c r="BA103" s="43">
        <f>IFERROR(
IF((BA$14-$G$14+1)&lt;='General parameters'!$G$22,
IF((BA$14-$G$14+1)&gt;=('Option-specific inputs'!$G$89),
IF(MOD((BA$14-$G$14+1-'Option-specific inputs'!$G$89)/'Option-specific inputs'!$G$90,1)=0,
'Option-specific inputs'!$G$116*BA$26,
0),
0),
0),
0)</f>
        <v>0</v>
      </c>
      <c r="BB103" s="43">
        <f>IFERROR(
IF((BB$14-$G$14+1)&lt;='General parameters'!$G$22,
IF((BB$14-$G$14+1)&gt;=('Option-specific inputs'!$G$89),
IF(MOD((BB$14-$G$14+1-'Option-specific inputs'!$G$89)/'Option-specific inputs'!$G$90,1)=0,
'Option-specific inputs'!$G$116*BB$26,
0),
0),
0),
0)</f>
        <v>0</v>
      </c>
      <c r="BC103" s="43">
        <f>IFERROR(
IF((BC$14-$G$14+1)&lt;='General parameters'!$G$22,
IF((BC$14-$G$14+1)&gt;=('Option-specific inputs'!$G$89),
IF(MOD((BC$14-$G$14+1-'Option-specific inputs'!$G$89)/'Option-specific inputs'!$G$90,1)=0,
'Option-specific inputs'!$G$116*BC$26,
0),
0),
0),
0)</f>
        <v>0</v>
      </c>
      <c r="BD103" s="43">
        <f>IFERROR(
IF((BD$14-$G$14+1)&lt;='General parameters'!$G$22,
IF((BD$14-$G$14+1)&gt;=('Option-specific inputs'!$G$89),
IF(MOD((BD$14-$G$14+1-'Option-specific inputs'!$G$89)/'Option-specific inputs'!$G$90,1)=0,
'Option-specific inputs'!$G$116*BD$26,
0),
0),
0),
0)</f>
        <v>0</v>
      </c>
      <c r="BE103" s="43">
        <f>IFERROR(
IF((BE$14-$G$14+1)&lt;='General parameters'!$G$22,
IF((BE$14-$G$14+1)&gt;=('Option-specific inputs'!$G$89),
IF(MOD((BE$14-$G$14+1-'Option-specific inputs'!$G$89)/'Option-specific inputs'!$G$90,1)=0,
'Option-specific inputs'!$G$116*BE$26,
0),
0),
0),
0)</f>
        <v>0</v>
      </c>
      <c r="BF103" s="43">
        <f>IFERROR(
IF((BF$14-$G$14+1)&lt;='General parameters'!$G$22,
IF((BF$14-$G$14+1)&gt;=('Option-specific inputs'!$G$89),
IF(MOD((BF$14-$G$14+1-'Option-specific inputs'!$G$89)/'Option-specific inputs'!$G$90,1)=0,
'Option-specific inputs'!$G$116*BF$26,
0),
0),
0),
0)</f>
        <v>0</v>
      </c>
      <c r="BG103" s="43">
        <f>IFERROR(
IF((BG$14-$G$14+1)&lt;='General parameters'!$G$22,
IF((BG$14-$G$14+1)&gt;=('Option-specific inputs'!$G$89),
IF(MOD((BG$14-$G$14+1-'Option-specific inputs'!$G$89)/'Option-specific inputs'!$G$90,1)=0,
'Option-specific inputs'!$G$116*BG$26,
0),
0),
0),
0)</f>
        <v>0</v>
      </c>
      <c r="BH103" s="43">
        <f>IFERROR(
IF((BH$14-$G$14+1)&lt;='General parameters'!$G$22,
IF((BH$14-$G$14+1)&gt;=('Option-specific inputs'!$G$89),
IF(MOD((BH$14-$G$14+1-'Option-specific inputs'!$G$89)/'Option-specific inputs'!$G$90,1)=0,
'Option-specific inputs'!$G$116*BH$26,
0),
0),
0),
0)</f>
        <v>0</v>
      </c>
      <c r="BI103" s="43">
        <f>IFERROR(
IF((BI$14-$G$14+1)&lt;='General parameters'!$G$22,
IF((BI$14-$G$14+1)&gt;=('Option-specific inputs'!$G$89),
IF(MOD((BI$14-$G$14+1-'Option-specific inputs'!$G$89)/'Option-specific inputs'!$G$90,1)=0,
'Option-specific inputs'!$G$116*BI$26,
0),
0),
0),
0)</f>
        <v>0</v>
      </c>
      <c r="BJ103" s="43">
        <f>IFERROR(
IF((BJ$14-$G$14+1)&lt;='General parameters'!$G$22,
IF((BJ$14-$G$14+1)&gt;=('Option-specific inputs'!$G$89),
IF(MOD((BJ$14-$G$14+1-'Option-specific inputs'!$G$89)/'Option-specific inputs'!$G$90,1)=0,
'Option-specific inputs'!$G$116*BJ$26,
0),
0),
0),
0)</f>
        <v>0</v>
      </c>
      <c r="BK103" s="43">
        <f>IFERROR(
IF((BK$14-$G$14+1)&lt;='General parameters'!$G$22,
IF((BK$14-$G$14+1)&gt;=('Option-specific inputs'!$G$89),
IF(MOD((BK$14-$G$14+1-'Option-specific inputs'!$G$89)/'Option-specific inputs'!$G$90,1)=0,
'Option-specific inputs'!$G$116*BK$26,
0),
0),
0),
0)</f>
        <v>0</v>
      </c>
      <c r="BL103" s="43">
        <f>IFERROR(
IF((BL$14-$G$14+1)&lt;='General parameters'!$G$22,
IF((BL$14-$G$14+1)&gt;=('Option-specific inputs'!$G$89),
IF(MOD((BL$14-$G$14+1-'Option-specific inputs'!$G$89)/'Option-specific inputs'!$G$90,1)=0,
'Option-specific inputs'!$G$116*BL$26,
0),
0),
0),
0)</f>
        <v>0</v>
      </c>
      <c r="BM103" s="43">
        <f>IFERROR(
IF((BM$14-$G$14+1)&lt;='General parameters'!$G$22,
IF((BM$14-$G$14+1)&gt;=('Option-specific inputs'!$G$89),
IF(MOD((BM$14-$G$14+1-'Option-specific inputs'!$G$89)/'Option-specific inputs'!$G$90,1)=0,
'Option-specific inputs'!$G$116*BM$26,
0),
0),
0),
0)</f>
        <v>0</v>
      </c>
      <c r="BN103" s="43">
        <f>IFERROR(
IF((BN$14-$G$14+1)&lt;='General parameters'!$G$22,
IF((BN$14-$G$14+1)&gt;=('Option-specific inputs'!$G$89),
IF(MOD((BN$14-$G$14+1-'Option-specific inputs'!$G$89)/'Option-specific inputs'!$G$90,1)=0,
'Option-specific inputs'!$G$116*BN$26,
0),
0),
0),
0)</f>
        <v>0</v>
      </c>
      <c r="BO103" s="43">
        <f>IFERROR(
IF((BO$14-$G$14+1)&lt;='General parameters'!$G$22,
IF((BO$14-$G$14+1)&gt;=('Option-specific inputs'!$G$89),
IF(MOD((BO$14-$G$14+1-'Option-specific inputs'!$G$89)/'Option-specific inputs'!$G$90,1)=0,
'Option-specific inputs'!$G$116*BO$26,
0),
0),
0),
0)</f>
        <v>0</v>
      </c>
      <c r="BP103" s="43">
        <f>IFERROR(
IF((BP$14-$G$14+1)&lt;='General parameters'!$G$22,
IF((BP$14-$G$14+1)&gt;=('Option-specific inputs'!$G$89),
IF(MOD((BP$14-$G$14+1-'Option-specific inputs'!$G$89)/'Option-specific inputs'!$G$90,1)=0,
'Option-specific inputs'!$G$116*BP$26,
0),
0),
0),
0)</f>
        <v>0</v>
      </c>
      <c r="BQ103" s="43">
        <f>IFERROR(
IF((BQ$14-$G$14+1)&lt;='General parameters'!$G$22,
IF((BQ$14-$G$14+1)&gt;=('Option-specific inputs'!$G$89),
IF(MOD((BQ$14-$G$14+1-'Option-specific inputs'!$G$89)/'Option-specific inputs'!$G$90,1)=0,
'Option-specific inputs'!$G$116*BQ$26,
0),
0),
0),
0)</f>
        <v>0</v>
      </c>
      <c r="BR103" s="43">
        <f>IFERROR(
IF((BR$14-$G$14+1)&lt;='General parameters'!$G$22,
IF((BR$14-$G$14+1)&gt;=('Option-specific inputs'!$G$89),
IF(MOD((BR$14-$G$14+1-'Option-specific inputs'!$G$89)/'Option-specific inputs'!$G$90,1)=0,
'Option-specific inputs'!$G$116*BR$26,
0),
0),
0),
0)</f>
        <v>0</v>
      </c>
      <c r="BS103" s="43">
        <f>IFERROR(
IF((BS$14-$G$14+1)&lt;='General parameters'!$G$22,
IF((BS$14-$G$14+1)&gt;=('Option-specific inputs'!$G$89),
IF(MOD((BS$14-$G$14+1-'Option-specific inputs'!$G$89)/'Option-specific inputs'!$G$90,1)=0,
'Option-specific inputs'!$G$116*BS$26,
0),
0),
0),
0)</f>
        <v>0</v>
      </c>
      <c r="BT103" s="43">
        <f>IFERROR(
IF((BT$14-$G$14+1)&lt;='General parameters'!$G$22,
IF((BT$14-$G$14+1)&gt;=('Option-specific inputs'!$G$89),
IF(MOD((BT$14-$G$14+1-'Option-specific inputs'!$G$89)/'Option-specific inputs'!$G$90,1)=0,
'Option-specific inputs'!$G$116*BT$26,
0),
0),
0),
0)</f>
        <v>0</v>
      </c>
      <c r="BU103" s="43">
        <f>IFERROR(
IF((BU$14-$G$14+1)&lt;='General parameters'!$G$22,
IF((BU$14-$G$14+1)&gt;=('Option-specific inputs'!$G$89),
IF(MOD((BU$14-$G$14+1-'Option-specific inputs'!$G$89)/'Option-specific inputs'!$G$90,1)=0,
'Option-specific inputs'!$G$116*BU$26,
0),
0),
0),
0)</f>
        <v>0</v>
      </c>
      <c r="BV103" s="43">
        <f>IFERROR(
IF((BV$14-$G$14+1)&lt;='General parameters'!$G$22,
IF((BV$14-$G$14+1)&gt;=('Option-specific inputs'!$G$89),
IF(MOD((BV$14-$G$14+1-'Option-specific inputs'!$G$89)/'Option-specific inputs'!$G$90,1)=0,
'Option-specific inputs'!$G$116*BV$26,
0),
0),
0),
0)</f>
        <v>0</v>
      </c>
      <c r="BW103" s="43">
        <f>IFERROR(
IF((BW$14-$G$14+1)&lt;='General parameters'!$G$22,
IF((BW$14-$G$14+1)&gt;=('Option-specific inputs'!$G$89),
IF(MOD((BW$14-$G$14+1-'Option-specific inputs'!$G$89)/'Option-specific inputs'!$G$90,1)=0,
'Option-specific inputs'!$G$116*BW$26,
0),
0),
0),
0)</f>
        <v>0</v>
      </c>
      <c r="BX103" s="43">
        <f>IFERROR(
IF((BX$14-$G$14+1)&lt;='General parameters'!$G$22,
IF((BX$14-$G$14+1)&gt;=('Option-specific inputs'!$G$89),
IF(MOD((BX$14-$G$14+1-'Option-specific inputs'!$G$89)/'Option-specific inputs'!$G$90,1)=0,
'Option-specific inputs'!$G$116*BX$26,
0),
0),
0),
0)</f>
        <v>0</v>
      </c>
      <c r="BY103" s="43">
        <f>IFERROR(
IF((BY$14-$G$14+1)&lt;='General parameters'!$G$22,
IF((BY$14-$G$14+1)&gt;=('Option-specific inputs'!$G$89),
IF(MOD((BY$14-$G$14+1-'Option-specific inputs'!$G$89)/'Option-specific inputs'!$G$90,1)=0,
'Option-specific inputs'!$G$116*BY$26,
0),
0),
0),
0)</f>
        <v>0</v>
      </c>
      <c r="BZ103" s="43">
        <f>IFERROR(
IF((BZ$14-$G$14+1)&lt;='General parameters'!$G$22,
IF((BZ$14-$G$14+1)&gt;=('Option-specific inputs'!$G$89),
IF(MOD((BZ$14-$G$14+1-'Option-specific inputs'!$G$89)/'Option-specific inputs'!$G$90,1)=0,
'Option-specific inputs'!$G$116*BZ$26,
0),
0),
0),
0)</f>
        <v>0</v>
      </c>
      <c r="CA103" s="43">
        <f>IFERROR(
IF((CA$14-$G$14+1)&lt;='General parameters'!$G$22,
IF((CA$14-$G$14+1)&gt;=('Option-specific inputs'!$G$89),
IF(MOD((CA$14-$G$14+1-'Option-specific inputs'!$G$89)/'Option-specific inputs'!$G$90,1)=0,
'Option-specific inputs'!$G$116*CA$26,
0),
0),
0),
0)</f>
        <v>0</v>
      </c>
      <c r="CB103" s="43">
        <f>IFERROR(
IF((CB$14-$G$14+1)&lt;='General parameters'!$G$22,
IF((CB$14-$G$14+1)&gt;=('Option-specific inputs'!$G$89),
IF(MOD((CB$14-$G$14+1-'Option-specific inputs'!$G$89)/'Option-specific inputs'!$G$90,1)=0,
'Option-specific inputs'!$G$116*CB$26,
0),
0),
0),
0)</f>
        <v>0</v>
      </c>
      <c r="CC103" s="43">
        <f>IFERROR(
IF((CC$14-$G$14+1)&lt;='General parameters'!$G$22,
IF((CC$14-$G$14+1)&gt;=('Option-specific inputs'!$G$89),
IF(MOD((CC$14-$G$14+1-'Option-specific inputs'!$G$89)/'Option-specific inputs'!$G$90,1)=0,
'Option-specific inputs'!$G$116*CC$26,
0),
0),
0),
0)</f>
        <v>0</v>
      </c>
      <c r="CD103" s="43">
        <f>IFERROR(
IF((CD$14-$G$14+1)&lt;='General parameters'!$G$22,
IF((CD$14-$G$14+1)&gt;=('Option-specific inputs'!$G$89),
IF(MOD((CD$14-$G$14+1-'Option-specific inputs'!$G$89)/'Option-specific inputs'!$G$90,1)=0,
'Option-specific inputs'!$G$116*CD$26,
0),
0),
0),
0)</f>
        <v>0</v>
      </c>
      <c r="CE103" s="43">
        <f>IFERROR(
IF((CE$14-$G$14+1)&lt;='General parameters'!$G$22,
IF((CE$14-$G$14+1)&gt;=('Option-specific inputs'!$G$89),
IF(MOD((CE$14-$G$14+1-'Option-specific inputs'!$G$89)/'Option-specific inputs'!$G$90,1)=0,
'Option-specific inputs'!$G$116*CE$26,
0),
0),
0),
0)</f>
        <v>0</v>
      </c>
      <c r="CF103" s="43">
        <f>IFERROR(
IF((CF$14-$G$14+1)&lt;='General parameters'!$G$22,
IF((CF$14-$G$14+1)&gt;=('Option-specific inputs'!$G$89),
IF(MOD((CF$14-$G$14+1-'Option-specific inputs'!$G$89)/'Option-specific inputs'!$G$90,1)=0,
'Option-specific inputs'!$G$116*CF$26,
0),
0),
0),
0)</f>
        <v>0</v>
      </c>
      <c r="CG103" s="43">
        <f>IFERROR(
IF((CG$14-$G$14+1)&lt;='General parameters'!$G$22,
IF((CG$14-$G$14+1)&gt;=('Option-specific inputs'!$G$89),
IF(MOD((CG$14-$G$14+1-'Option-specific inputs'!$G$89)/'Option-specific inputs'!$G$90,1)=0,
'Option-specific inputs'!$G$116*CG$26,
0),
0),
0),
0)</f>
        <v>0</v>
      </c>
      <c r="CH103" s="43">
        <f>IFERROR(
IF((CH$14-$G$14+1)&lt;='General parameters'!$G$22,
IF((CH$14-$G$14+1)&gt;=('Option-specific inputs'!$G$89),
IF(MOD((CH$14-$G$14+1-'Option-specific inputs'!$G$89)/'Option-specific inputs'!$G$90,1)=0,
'Option-specific inputs'!$G$116*CH$26,
0),
0),
0),
0)</f>
        <v>0</v>
      </c>
      <c r="CI103" s="43">
        <f>IFERROR(
IF((CI$14-$G$14+1)&lt;='General parameters'!$G$22,
IF((CI$14-$G$14+1)&gt;=('Option-specific inputs'!$G$89),
IF(MOD((CI$14-$G$14+1-'Option-specific inputs'!$G$89)/'Option-specific inputs'!$G$90,1)=0,
'Option-specific inputs'!$G$116*CI$26,
0),
0),
0),
0)</f>
        <v>0</v>
      </c>
      <c r="CJ103" s="43">
        <f>IFERROR(
IF((CJ$14-$G$14+1)&lt;='General parameters'!$G$22,
IF((CJ$14-$G$14+1)&gt;=('Option-specific inputs'!$G$89),
IF(MOD((CJ$14-$G$14+1-'Option-specific inputs'!$G$89)/'Option-specific inputs'!$G$90,1)=0,
'Option-specific inputs'!$G$116*CJ$26,
0),
0),
0),
0)</f>
        <v>0</v>
      </c>
      <c r="CK103" s="43">
        <f>IFERROR(
IF((CK$14-$G$14+1)&lt;='General parameters'!$G$22,
IF((CK$14-$G$14+1)&gt;=('Option-specific inputs'!$G$89),
IF(MOD((CK$14-$G$14+1-'Option-specific inputs'!$G$89)/'Option-specific inputs'!$G$90,1)=0,
'Option-specific inputs'!$G$116*CK$26,
0),
0),
0),
0)</f>
        <v>0</v>
      </c>
      <c r="CL103" s="43">
        <f>IFERROR(
IF((CL$14-$G$14+1)&lt;='General parameters'!$G$22,
IF((CL$14-$G$14+1)&gt;=('Option-specific inputs'!$G$89),
IF(MOD((CL$14-$G$14+1-'Option-specific inputs'!$G$89)/'Option-specific inputs'!$G$90,1)=0,
'Option-specific inputs'!$G$116*CL$26,
0),
0),
0),
0)</f>
        <v>0</v>
      </c>
      <c r="CM103" s="43">
        <f>IFERROR(
IF((CM$14-$G$14+1)&lt;='General parameters'!$G$22,
IF((CM$14-$G$14+1)&gt;=('Option-specific inputs'!$G$89),
IF(MOD((CM$14-$G$14+1-'Option-specific inputs'!$G$89)/'Option-specific inputs'!$G$90,1)=0,
'Option-specific inputs'!$G$116*CM$26,
0),
0),
0),
0)</f>
        <v>0</v>
      </c>
      <c r="CN103" s="43">
        <f>IFERROR(
IF((CN$14-$G$14+1)&lt;='General parameters'!$G$22,
IF((CN$14-$G$14+1)&gt;=('Option-specific inputs'!$G$89),
IF(MOD((CN$14-$G$14+1-'Option-specific inputs'!$G$89)/'Option-specific inputs'!$G$90,1)=0,
'Option-specific inputs'!$G$116*CN$26,
0),
0),
0),
0)</f>
        <v>0</v>
      </c>
      <c r="CO103" s="43">
        <f>IFERROR(
IF((CO$14-$G$14+1)&lt;='General parameters'!$G$22,
IF((CO$14-$G$14+1)&gt;=('Option-specific inputs'!$G$89),
IF(MOD((CO$14-$G$14+1-'Option-specific inputs'!$G$89)/'Option-specific inputs'!$G$90,1)=0,
'Option-specific inputs'!$G$116*CO$26,
0),
0),
0),
0)</f>
        <v>0</v>
      </c>
      <c r="CP103" s="43">
        <f>IFERROR(
IF((CP$14-$G$14+1)&lt;='General parameters'!$G$22,
IF((CP$14-$G$14+1)&gt;=('Option-specific inputs'!$G$89),
IF(MOD((CP$14-$G$14+1-'Option-specific inputs'!$G$89)/'Option-specific inputs'!$G$90,1)=0,
'Option-specific inputs'!$G$116*CP$26,
0),
0),
0),
0)</f>
        <v>0</v>
      </c>
      <c r="CQ103" s="43">
        <f>IFERROR(
IF((CQ$14-$G$14+1)&lt;='General parameters'!$G$22,
IF((CQ$14-$G$14+1)&gt;=('Option-specific inputs'!$G$89),
IF(MOD((CQ$14-$G$14+1-'Option-specific inputs'!$G$89)/'Option-specific inputs'!$G$90,1)=0,
'Option-specific inputs'!$G$116*CQ$26,
0),
0),
0),
0)</f>
        <v>0</v>
      </c>
      <c r="CR103" s="43">
        <f>IFERROR(
IF((CR$14-$G$14+1)&lt;='General parameters'!$G$22,
IF((CR$14-$G$14+1)&gt;=('Option-specific inputs'!$G$89),
IF(MOD((CR$14-$G$14+1-'Option-specific inputs'!$G$89)/'Option-specific inputs'!$G$90,1)=0,
'Option-specific inputs'!$G$116*CR$26,
0),
0),
0),
0)</f>
        <v>0</v>
      </c>
      <c r="CS103" s="43">
        <f>IFERROR(
IF((CS$14-$G$14+1)&lt;='General parameters'!$G$22,
IF((CS$14-$G$14+1)&gt;=('Option-specific inputs'!$G$89),
IF(MOD((CS$14-$G$14+1-'Option-specific inputs'!$G$89)/'Option-specific inputs'!$G$90,1)=0,
'Option-specific inputs'!$G$116*CS$26,
0),
0),
0),
0)</f>
        <v>0</v>
      </c>
      <c r="CT103" s="43">
        <f>IFERROR(
IF((CT$14-$G$14+1)&lt;='General parameters'!$G$22,
IF((CT$14-$G$14+1)&gt;=('Option-specific inputs'!$G$89),
IF(MOD((CT$14-$G$14+1-'Option-specific inputs'!$G$89)/'Option-specific inputs'!$G$90,1)=0,
'Option-specific inputs'!$G$116*CT$26,
0),
0),
0),
0)</f>
        <v>0</v>
      </c>
      <c r="CU103" s="43">
        <f>IFERROR(
IF((CU$14-$G$14+1)&lt;='General parameters'!$G$22,
IF((CU$14-$G$14+1)&gt;=('Option-specific inputs'!$G$89),
IF(MOD((CU$14-$G$14+1-'Option-specific inputs'!$G$89)/'Option-specific inputs'!$G$90,1)=0,
'Option-specific inputs'!$G$116*CU$26,
0),
0),
0),
0)</f>
        <v>0</v>
      </c>
      <c r="CV103" s="43">
        <f>IFERROR(
IF((CV$14-$G$14+1)&lt;='General parameters'!$G$22,
IF((CV$14-$G$14+1)&gt;=('Option-specific inputs'!$G$89),
IF(MOD((CV$14-$G$14+1-'Option-specific inputs'!$G$89)/'Option-specific inputs'!$G$90,1)=0,
'Option-specific inputs'!$G$116*CV$26,
0),
0),
0),
0)</f>
        <v>0</v>
      </c>
      <c r="CW103" s="43">
        <f>IFERROR(
IF((CW$14-$G$14+1)&lt;='General parameters'!$G$22,
IF((CW$14-$G$14+1)&gt;=('Option-specific inputs'!$G$89),
IF(MOD((CW$14-$G$14+1-'Option-specific inputs'!$G$89)/'Option-specific inputs'!$G$90,1)=0,
'Option-specific inputs'!$G$116*CW$26,
0),
0),
0),
0)</f>
        <v>0</v>
      </c>
      <c r="CX103" s="43">
        <f>IFERROR(
IF((CX$14-$G$14+1)&lt;='General parameters'!$G$22,
IF((CX$14-$G$14+1)&gt;=('Option-specific inputs'!$G$89),
IF(MOD((CX$14-$G$14+1-'Option-specific inputs'!$G$89)/'Option-specific inputs'!$G$90,1)=0,
'Option-specific inputs'!$G$116*CX$26,
0),
0),
0),
0)</f>
        <v>0</v>
      </c>
      <c r="CY103" s="43">
        <f>IFERROR(
IF((CY$14-$G$14+1)&lt;='General parameters'!$G$22,
IF((CY$14-$G$14+1)&gt;=('Option-specific inputs'!$G$89),
IF(MOD((CY$14-$G$14+1-'Option-specific inputs'!$G$89)/'Option-specific inputs'!$G$90,1)=0,
'Option-specific inputs'!$G$116*CY$26,
0),
0),
0),
0)</f>
        <v>0</v>
      </c>
      <c r="CZ103" s="43">
        <f>IFERROR(
IF((CZ$14-$G$14+1)&lt;='General parameters'!$G$22,
IF((CZ$14-$G$14+1)&gt;=('Option-specific inputs'!$G$89),
IF(MOD((CZ$14-$G$14+1-'Option-specific inputs'!$G$89)/'Option-specific inputs'!$G$90,1)=0,
'Option-specific inputs'!$G$116*CZ$26,
0),
0),
0),
0)</f>
        <v>0</v>
      </c>
      <c r="DA103" s="43">
        <f>IFERROR(
IF((DA$14-$G$14+1)&lt;='General parameters'!$G$22,
IF((DA$14-$G$14+1)&gt;=('Option-specific inputs'!$G$89),
IF(MOD((DA$14-$G$14+1-'Option-specific inputs'!$G$89)/'Option-specific inputs'!$G$90,1)=0,
'Option-specific inputs'!$G$116*DA$26,
0),
0),
0),
0)</f>
        <v>0</v>
      </c>
      <c r="DB103" s="43">
        <f>IFERROR(
IF((DB$14-$G$14+1)&lt;='General parameters'!$G$22,
IF((DB$14-$G$14+1)&gt;=('Option-specific inputs'!$G$89),
IF(MOD((DB$14-$G$14+1-'Option-specific inputs'!$G$89)/'Option-specific inputs'!$G$90,1)=0,
'Option-specific inputs'!$G$116*DB$26,
0),
0),
0),
0)</f>
        <v>0</v>
      </c>
      <c r="DC103" s="25"/>
    </row>
    <row r="104" spans="1:107" s="61" customFormat="1" ht="22.5" customHeight="1">
      <c r="A104" s="25"/>
      <c r="B104" s="152"/>
      <c r="C104" s="170" t="str">
        <f>"Maintenance event 4: "&amp;'Option-specific inputs'!$H$93</f>
        <v xml:space="preserve">Maintenance event 4: </v>
      </c>
      <c r="D104" s="48"/>
      <c r="E104" s="37"/>
      <c r="F104" s="32"/>
      <c r="G104" s="43">
        <f>IFERROR(
IF((G$14-$G$14+1)&lt;='General parameters'!$G$22,
IF((G$14-$G$14+1)&gt;=('Option-specific inputs'!$G$94),
IF(MOD((G$14-$G$14+1-'Option-specific inputs'!$G$94)/'Option-specific inputs'!$G$95,1)=0,
'Option-specific inputs'!$G$117*G$26,
0),
0),
0),
0)</f>
        <v>0</v>
      </c>
      <c r="H104" s="43">
        <f>IFERROR(
IF((H$14-$G$14+1)&lt;='General parameters'!$G$22,
IF((H$14-$G$14+1)&gt;=('Option-specific inputs'!$G$94),
IF(MOD((H$14-$G$14+1-'Option-specific inputs'!$G$94)/'Option-specific inputs'!$G$95,1)=0,
'Option-specific inputs'!$G$117*H$26,
0),
0),
0),
0)</f>
        <v>0</v>
      </c>
      <c r="I104" s="43">
        <f>IFERROR(
IF((I$14-$G$14+1)&lt;='General parameters'!$G$22,
IF((I$14-$G$14+1)&gt;=('Option-specific inputs'!$G$94),
IF(MOD((I$14-$G$14+1-'Option-specific inputs'!$G$94)/'Option-specific inputs'!$G$95,1)=0,
'Option-specific inputs'!$G$117*I$26,
0),
0),
0),
0)</f>
        <v>0</v>
      </c>
      <c r="J104" s="43">
        <f>IFERROR(
IF((J$14-$G$14+1)&lt;='General parameters'!$G$22,
IF((J$14-$G$14+1)&gt;=('Option-specific inputs'!$G$94),
IF(MOD((J$14-$G$14+1-'Option-specific inputs'!$G$94)/'Option-specific inputs'!$G$95,1)=0,
'Option-specific inputs'!$G$117*J$26,
0),
0),
0),
0)</f>
        <v>0</v>
      </c>
      <c r="K104" s="43">
        <f>IFERROR(
IF((K$14-$G$14+1)&lt;='General parameters'!$G$22,
IF((K$14-$G$14+1)&gt;=('Option-specific inputs'!$G$94),
IF(MOD((K$14-$G$14+1-'Option-specific inputs'!$G$94)/'Option-specific inputs'!$G$95,1)=0,
'Option-specific inputs'!$G$117*K$26,
0),
0),
0),
0)</f>
        <v>0</v>
      </c>
      <c r="L104" s="43">
        <f>IFERROR(
IF((L$14-$G$14+1)&lt;='General parameters'!$G$22,
IF((L$14-$G$14+1)&gt;=('Option-specific inputs'!$G$94),
IF(MOD((L$14-$G$14+1-'Option-specific inputs'!$G$94)/'Option-specific inputs'!$G$95,1)=0,
'Option-specific inputs'!$G$117*L$26,
0),
0),
0),
0)</f>
        <v>0</v>
      </c>
      <c r="M104" s="43">
        <f>IFERROR(
IF((M$14-$G$14+1)&lt;='General parameters'!$G$22,
IF((M$14-$G$14+1)&gt;=('Option-specific inputs'!$G$94),
IF(MOD((M$14-$G$14+1-'Option-specific inputs'!$G$94)/'Option-specific inputs'!$G$95,1)=0,
'Option-specific inputs'!$G$117*M$26,
0),
0),
0),
0)</f>
        <v>0</v>
      </c>
      <c r="N104" s="43">
        <f>IFERROR(
IF((N$14-$G$14+1)&lt;='General parameters'!$G$22,
IF((N$14-$G$14+1)&gt;=('Option-specific inputs'!$G$94),
IF(MOD((N$14-$G$14+1-'Option-specific inputs'!$G$94)/'Option-specific inputs'!$G$95,1)=0,
'Option-specific inputs'!$G$117*N$26,
0),
0),
0),
0)</f>
        <v>0</v>
      </c>
      <c r="O104" s="43">
        <f>IFERROR(
IF((O$14-$G$14+1)&lt;='General parameters'!$G$22,
IF((O$14-$G$14+1)&gt;=('Option-specific inputs'!$G$94),
IF(MOD((O$14-$G$14+1-'Option-specific inputs'!$G$94)/'Option-specific inputs'!$G$95,1)=0,
'Option-specific inputs'!$G$117*O$26,
0),
0),
0),
0)</f>
        <v>0</v>
      </c>
      <c r="P104" s="43">
        <f>IFERROR(
IF((P$14-$G$14+1)&lt;='General parameters'!$G$22,
IF((P$14-$G$14+1)&gt;=('Option-specific inputs'!$G$94),
IF(MOD((P$14-$G$14+1-'Option-specific inputs'!$G$94)/'Option-specific inputs'!$G$95,1)=0,
'Option-specific inputs'!$G$117*P$26,
0),
0),
0),
0)</f>
        <v>0</v>
      </c>
      <c r="Q104" s="43">
        <f>IFERROR(
IF((Q$14-$G$14+1)&lt;='General parameters'!$G$22,
IF((Q$14-$G$14+1)&gt;=('Option-specific inputs'!$G$94),
IF(MOD((Q$14-$G$14+1-'Option-specific inputs'!$G$94)/'Option-specific inputs'!$G$95,1)=0,
'Option-specific inputs'!$G$117*Q$26,
0),
0),
0),
0)</f>
        <v>0</v>
      </c>
      <c r="R104" s="43">
        <f>IFERROR(
IF((R$14-$G$14+1)&lt;='General parameters'!$G$22,
IF((R$14-$G$14+1)&gt;=('Option-specific inputs'!$G$94),
IF(MOD((R$14-$G$14+1-'Option-specific inputs'!$G$94)/'Option-specific inputs'!$G$95,1)=0,
'Option-specific inputs'!$G$117*R$26,
0),
0),
0),
0)</f>
        <v>0</v>
      </c>
      <c r="S104" s="43">
        <f>IFERROR(
IF((S$14-$G$14+1)&lt;='General parameters'!$G$22,
IF((S$14-$G$14+1)&gt;=('Option-specific inputs'!$G$94),
IF(MOD((S$14-$G$14+1-'Option-specific inputs'!$G$94)/'Option-specific inputs'!$G$95,1)=0,
'Option-specific inputs'!$G$117*S$26,
0),
0),
0),
0)</f>
        <v>0</v>
      </c>
      <c r="T104" s="43">
        <f>IFERROR(
IF((T$14-$G$14+1)&lt;='General parameters'!$G$22,
IF((T$14-$G$14+1)&gt;=('Option-specific inputs'!$G$94),
IF(MOD((T$14-$G$14+1-'Option-specific inputs'!$G$94)/'Option-specific inputs'!$G$95,1)=0,
'Option-specific inputs'!$G$117*T$26,
0),
0),
0),
0)</f>
        <v>0</v>
      </c>
      <c r="U104" s="43">
        <f>IFERROR(
IF((U$14-$G$14+1)&lt;='General parameters'!$G$22,
IF((U$14-$G$14+1)&gt;=('Option-specific inputs'!$G$94),
IF(MOD((U$14-$G$14+1-'Option-specific inputs'!$G$94)/'Option-specific inputs'!$G$95,1)=0,
'Option-specific inputs'!$G$117*U$26,
0),
0),
0),
0)</f>
        <v>0</v>
      </c>
      <c r="V104" s="43">
        <f>IFERROR(
IF((V$14-$G$14+1)&lt;='General parameters'!$G$22,
IF((V$14-$G$14+1)&gt;=('Option-specific inputs'!$G$94),
IF(MOD((V$14-$G$14+1-'Option-specific inputs'!$G$94)/'Option-specific inputs'!$G$95,1)=0,
'Option-specific inputs'!$G$117*V$26,
0),
0),
0),
0)</f>
        <v>0</v>
      </c>
      <c r="W104" s="43">
        <f>IFERROR(
IF((W$14-$G$14+1)&lt;='General parameters'!$G$22,
IF((W$14-$G$14+1)&gt;=('Option-specific inputs'!$G$94),
IF(MOD((W$14-$G$14+1-'Option-specific inputs'!$G$94)/'Option-specific inputs'!$G$95,1)=0,
'Option-specific inputs'!$G$117*W$26,
0),
0),
0),
0)</f>
        <v>0</v>
      </c>
      <c r="X104" s="43">
        <f>IFERROR(
IF((X$14-$G$14+1)&lt;='General parameters'!$G$22,
IF((X$14-$G$14+1)&gt;=('Option-specific inputs'!$G$94),
IF(MOD((X$14-$G$14+1-'Option-specific inputs'!$G$94)/'Option-specific inputs'!$G$95,1)=0,
'Option-specific inputs'!$G$117*X$26,
0),
0),
0),
0)</f>
        <v>0</v>
      </c>
      <c r="Y104" s="43">
        <f>IFERROR(
IF((Y$14-$G$14+1)&lt;='General parameters'!$G$22,
IF((Y$14-$G$14+1)&gt;=('Option-specific inputs'!$G$94),
IF(MOD((Y$14-$G$14+1-'Option-specific inputs'!$G$94)/'Option-specific inputs'!$G$95,1)=0,
'Option-specific inputs'!$G$117*Y$26,
0),
0),
0),
0)</f>
        <v>0</v>
      </c>
      <c r="Z104" s="43">
        <f>IFERROR(
IF((Z$14-$G$14+1)&lt;='General parameters'!$G$22,
IF((Z$14-$G$14+1)&gt;=('Option-specific inputs'!$G$94),
IF(MOD((Z$14-$G$14+1-'Option-specific inputs'!$G$94)/'Option-specific inputs'!$G$95,1)=0,
'Option-specific inputs'!$G$117*Z$26,
0),
0),
0),
0)</f>
        <v>0</v>
      </c>
      <c r="AA104" s="43">
        <f>IFERROR(
IF((AA$14-$G$14+1)&lt;='General parameters'!$G$22,
IF((AA$14-$G$14+1)&gt;=('Option-specific inputs'!$G$94),
IF(MOD((AA$14-$G$14+1-'Option-specific inputs'!$G$94)/'Option-specific inputs'!$G$95,1)=0,
'Option-specific inputs'!$G$117*AA$26,
0),
0),
0),
0)</f>
        <v>0</v>
      </c>
      <c r="AB104" s="43">
        <f>IFERROR(
IF((AB$14-$G$14+1)&lt;='General parameters'!$G$22,
IF((AB$14-$G$14+1)&gt;=('Option-specific inputs'!$G$94),
IF(MOD((AB$14-$G$14+1-'Option-specific inputs'!$G$94)/'Option-specific inputs'!$G$95,1)=0,
'Option-specific inputs'!$G$117*AB$26,
0),
0),
0),
0)</f>
        <v>0</v>
      </c>
      <c r="AC104" s="43">
        <f>IFERROR(
IF((AC$14-$G$14+1)&lt;='General parameters'!$G$22,
IF((AC$14-$G$14+1)&gt;=('Option-specific inputs'!$G$94),
IF(MOD((AC$14-$G$14+1-'Option-specific inputs'!$G$94)/'Option-specific inputs'!$G$95,1)=0,
'Option-specific inputs'!$G$117*AC$26,
0),
0),
0),
0)</f>
        <v>0</v>
      </c>
      <c r="AD104" s="43">
        <f>IFERROR(
IF((AD$14-$G$14+1)&lt;='General parameters'!$G$22,
IF((AD$14-$G$14+1)&gt;=('Option-specific inputs'!$G$94),
IF(MOD((AD$14-$G$14+1-'Option-specific inputs'!$G$94)/'Option-specific inputs'!$G$95,1)=0,
'Option-specific inputs'!$G$117*AD$26,
0),
0),
0),
0)</f>
        <v>0</v>
      </c>
      <c r="AE104" s="43">
        <f>IFERROR(
IF((AE$14-$G$14+1)&lt;='General parameters'!$G$22,
IF((AE$14-$G$14+1)&gt;=('Option-specific inputs'!$G$94),
IF(MOD((AE$14-$G$14+1-'Option-specific inputs'!$G$94)/'Option-specific inputs'!$G$95,1)=0,
'Option-specific inputs'!$G$117*AE$26,
0),
0),
0),
0)</f>
        <v>0</v>
      </c>
      <c r="AF104" s="43">
        <f>IFERROR(
IF((AF$14-$G$14+1)&lt;='General parameters'!$G$22,
IF((AF$14-$G$14+1)&gt;=('Option-specific inputs'!$G$94),
IF(MOD((AF$14-$G$14+1-'Option-specific inputs'!$G$94)/'Option-specific inputs'!$G$95,1)=0,
'Option-specific inputs'!$G$117*AF$26,
0),
0),
0),
0)</f>
        <v>0</v>
      </c>
      <c r="AG104" s="43">
        <f>IFERROR(
IF((AG$14-$G$14+1)&lt;='General parameters'!$G$22,
IF((AG$14-$G$14+1)&gt;=('Option-specific inputs'!$G$94),
IF(MOD((AG$14-$G$14+1-'Option-specific inputs'!$G$94)/'Option-specific inputs'!$G$95,1)=0,
'Option-specific inputs'!$G$117*AG$26,
0),
0),
0),
0)</f>
        <v>0</v>
      </c>
      <c r="AH104" s="43">
        <f>IFERROR(
IF((AH$14-$G$14+1)&lt;='General parameters'!$G$22,
IF((AH$14-$G$14+1)&gt;=('Option-specific inputs'!$G$94),
IF(MOD((AH$14-$G$14+1-'Option-specific inputs'!$G$94)/'Option-specific inputs'!$G$95,1)=0,
'Option-specific inputs'!$G$117*AH$26,
0),
0),
0),
0)</f>
        <v>0</v>
      </c>
      <c r="AI104" s="43">
        <f>IFERROR(
IF((AI$14-$G$14+1)&lt;='General parameters'!$G$22,
IF((AI$14-$G$14+1)&gt;=('Option-specific inputs'!$G$94),
IF(MOD((AI$14-$G$14+1-'Option-specific inputs'!$G$94)/'Option-specific inputs'!$G$95,1)=0,
'Option-specific inputs'!$G$117*AI$26,
0),
0),
0),
0)</f>
        <v>0</v>
      </c>
      <c r="AJ104" s="43">
        <f>IFERROR(
IF((AJ$14-$G$14+1)&lt;='General parameters'!$G$22,
IF((AJ$14-$G$14+1)&gt;=('Option-specific inputs'!$G$94),
IF(MOD((AJ$14-$G$14+1-'Option-specific inputs'!$G$94)/'Option-specific inputs'!$G$95,1)=0,
'Option-specific inputs'!$G$117*AJ$26,
0),
0),
0),
0)</f>
        <v>0</v>
      </c>
      <c r="AK104" s="43">
        <f>IFERROR(
IF((AK$14-$G$14+1)&lt;='General parameters'!$G$22,
IF((AK$14-$G$14+1)&gt;=('Option-specific inputs'!$G$94),
IF(MOD((AK$14-$G$14+1-'Option-specific inputs'!$G$94)/'Option-specific inputs'!$G$95,1)=0,
'Option-specific inputs'!$G$117*AK$26,
0),
0),
0),
0)</f>
        <v>0</v>
      </c>
      <c r="AL104" s="43">
        <f>IFERROR(
IF((AL$14-$G$14+1)&lt;='General parameters'!$G$22,
IF((AL$14-$G$14+1)&gt;=('Option-specific inputs'!$G$94),
IF(MOD((AL$14-$G$14+1-'Option-specific inputs'!$G$94)/'Option-specific inputs'!$G$95,1)=0,
'Option-specific inputs'!$G$117*AL$26,
0),
0),
0),
0)</f>
        <v>0</v>
      </c>
      <c r="AM104" s="43">
        <f>IFERROR(
IF((AM$14-$G$14+1)&lt;='General parameters'!$G$22,
IF((AM$14-$G$14+1)&gt;=('Option-specific inputs'!$G$94),
IF(MOD((AM$14-$G$14+1-'Option-specific inputs'!$G$94)/'Option-specific inputs'!$G$95,1)=0,
'Option-specific inputs'!$G$117*AM$26,
0),
0),
0),
0)</f>
        <v>0</v>
      </c>
      <c r="AN104" s="43">
        <f>IFERROR(
IF((AN$14-$G$14+1)&lt;='General parameters'!$G$22,
IF((AN$14-$G$14+1)&gt;=('Option-specific inputs'!$G$94),
IF(MOD((AN$14-$G$14+1-'Option-specific inputs'!$G$94)/'Option-specific inputs'!$G$95,1)=0,
'Option-specific inputs'!$G$117*AN$26,
0),
0),
0),
0)</f>
        <v>0</v>
      </c>
      <c r="AO104" s="43">
        <f>IFERROR(
IF((AO$14-$G$14+1)&lt;='General parameters'!$G$22,
IF((AO$14-$G$14+1)&gt;=('Option-specific inputs'!$G$94),
IF(MOD((AO$14-$G$14+1-'Option-specific inputs'!$G$94)/'Option-specific inputs'!$G$95,1)=0,
'Option-specific inputs'!$G$117*AO$26,
0),
0),
0),
0)</f>
        <v>0</v>
      </c>
      <c r="AP104" s="43">
        <f>IFERROR(
IF((AP$14-$G$14+1)&lt;='General parameters'!$G$22,
IF((AP$14-$G$14+1)&gt;=('Option-specific inputs'!$G$94),
IF(MOD((AP$14-$G$14+1-'Option-specific inputs'!$G$94)/'Option-specific inputs'!$G$95,1)=0,
'Option-specific inputs'!$G$117*AP$26,
0),
0),
0),
0)</f>
        <v>0</v>
      </c>
      <c r="AQ104" s="43">
        <f>IFERROR(
IF((AQ$14-$G$14+1)&lt;='General parameters'!$G$22,
IF((AQ$14-$G$14+1)&gt;=('Option-specific inputs'!$G$94),
IF(MOD((AQ$14-$G$14+1-'Option-specific inputs'!$G$94)/'Option-specific inputs'!$G$95,1)=0,
'Option-specific inputs'!$G$117*AQ$26,
0),
0),
0),
0)</f>
        <v>0</v>
      </c>
      <c r="AR104" s="43">
        <f>IFERROR(
IF((AR$14-$G$14+1)&lt;='General parameters'!$G$22,
IF((AR$14-$G$14+1)&gt;=('Option-specific inputs'!$G$94),
IF(MOD((AR$14-$G$14+1-'Option-specific inputs'!$G$94)/'Option-specific inputs'!$G$95,1)=0,
'Option-specific inputs'!$G$117*AR$26,
0),
0),
0),
0)</f>
        <v>0</v>
      </c>
      <c r="AS104" s="43">
        <f>IFERROR(
IF((AS$14-$G$14+1)&lt;='General parameters'!$G$22,
IF((AS$14-$G$14+1)&gt;=('Option-specific inputs'!$G$94),
IF(MOD((AS$14-$G$14+1-'Option-specific inputs'!$G$94)/'Option-specific inputs'!$G$95,1)=0,
'Option-specific inputs'!$G$117*AS$26,
0),
0),
0),
0)</f>
        <v>0</v>
      </c>
      <c r="AT104" s="43">
        <f>IFERROR(
IF((AT$14-$G$14+1)&lt;='General parameters'!$G$22,
IF((AT$14-$G$14+1)&gt;=('Option-specific inputs'!$G$94),
IF(MOD((AT$14-$G$14+1-'Option-specific inputs'!$G$94)/'Option-specific inputs'!$G$95,1)=0,
'Option-specific inputs'!$G$117*AT$26,
0),
0),
0),
0)</f>
        <v>0</v>
      </c>
      <c r="AU104" s="43">
        <f>IFERROR(
IF((AU$14-$G$14+1)&lt;='General parameters'!$G$22,
IF((AU$14-$G$14+1)&gt;=('Option-specific inputs'!$G$94),
IF(MOD((AU$14-$G$14+1-'Option-specific inputs'!$G$94)/'Option-specific inputs'!$G$95,1)=0,
'Option-specific inputs'!$G$117*AU$26,
0),
0),
0),
0)</f>
        <v>0</v>
      </c>
      <c r="AV104" s="43">
        <f>IFERROR(
IF((AV$14-$G$14+1)&lt;='General parameters'!$G$22,
IF((AV$14-$G$14+1)&gt;=('Option-specific inputs'!$G$94),
IF(MOD((AV$14-$G$14+1-'Option-specific inputs'!$G$94)/'Option-specific inputs'!$G$95,1)=0,
'Option-specific inputs'!$G$117*AV$26,
0),
0),
0),
0)</f>
        <v>0</v>
      </c>
      <c r="AW104" s="43">
        <f>IFERROR(
IF((AW$14-$G$14+1)&lt;='General parameters'!$G$22,
IF((AW$14-$G$14+1)&gt;=('Option-specific inputs'!$G$94),
IF(MOD((AW$14-$G$14+1-'Option-specific inputs'!$G$94)/'Option-specific inputs'!$G$95,1)=0,
'Option-specific inputs'!$G$117*AW$26,
0),
0),
0),
0)</f>
        <v>0</v>
      </c>
      <c r="AX104" s="43">
        <f>IFERROR(
IF((AX$14-$G$14+1)&lt;='General parameters'!$G$22,
IF((AX$14-$G$14+1)&gt;=('Option-specific inputs'!$G$94),
IF(MOD((AX$14-$G$14+1-'Option-specific inputs'!$G$94)/'Option-specific inputs'!$G$95,1)=0,
'Option-specific inputs'!$G$117*AX$26,
0),
0),
0),
0)</f>
        <v>0</v>
      </c>
      <c r="AY104" s="43">
        <f>IFERROR(
IF((AY$14-$G$14+1)&lt;='General parameters'!$G$22,
IF((AY$14-$G$14+1)&gt;=('Option-specific inputs'!$G$94),
IF(MOD((AY$14-$G$14+1-'Option-specific inputs'!$G$94)/'Option-specific inputs'!$G$95,1)=0,
'Option-specific inputs'!$G$117*AY$26,
0),
0),
0),
0)</f>
        <v>0</v>
      </c>
      <c r="AZ104" s="43">
        <f>IFERROR(
IF((AZ$14-$G$14+1)&lt;='General parameters'!$G$22,
IF((AZ$14-$G$14+1)&gt;=('Option-specific inputs'!$G$94),
IF(MOD((AZ$14-$G$14+1-'Option-specific inputs'!$G$94)/'Option-specific inputs'!$G$95,1)=0,
'Option-specific inputs'!$G$117*AZ$26,
0),
0),
0),
0)</f>
        <v>0</v>
      </c>
      <c r="BA104" s="43">
        <f>IFERROR(
IF((BA$14-$G$14+1)&lt;='General parameters'!$G$22,
IF((BA$14-$G$14+1)&gt;=('Option-specific inputs'!$G$94),
IF(MOD((BA$14-$G$14+1-'Option-specific inputs'!$G$94)/'Option-specific inputs'!$G$95,1)=0,
'Option-specific inputs'!$G$117*BA$26,
0),
0),
0),
0)</f>
        <v>0</v>
      </c>
      <c r="BB104" s="43">
        <f>IFERROR(
IF((BB$14-$G$14+1)&lt;='General parameters'!$G$22,
IF((BB$14-$G$14+1)&gt;=('Option-specific inputs'!$G$94),
IF(MOD((BB$14-$G$14+1-'Option-specific inputs'!$G$94)/'Option-specific inputs'!$G$95,1)=0,
'Option-specific inputs'!$G$117*BB$26,
0),
0),
0),
0)</f>
        <v>0</v>
      </c>
      <c r="BC104" s="43">
        <f>IFERROR(
IF((BC$14-$G$14+1)&lt;='General parameters'!$G$22,
IF((BC$14-$G$14+1)&gt;=('Option-specific inputs'!$G$94),
IF(MOD((BC$14-$G$14+1-'Option-specific inputs'!$G$94)/'Option-specific inputs'!$G$95,1)=0,
'Option-specific inputs'!$G$117*BC$26,
0),
0),
0),
0)</f>
        <v>0</v>
      </c>
      <c r="BD104" s="43">
        <f>IFERROR(
IF((BD$14-$G$14+1)&lt;='General parameters'!$G$22,
IF((BD$14-$G$14+1)&gt;=('Option-specific inputs'!$G$94),
IF(MOD((BD$14-$G$14+1-'Option-specific inputs'!$G$94)/'Option-specific inputs'!$G$95,1)=0,
'Option-specific inputs'!$G$117*BD$26,
0),
0),
0),
0)</f>
        <v>0</v>
      </c>
      <c r="BE104" s="43">
        <f>IFERROR(
IF((BE$14-$G$14+1)&lt;='General parameters'!$G$22,
IF((BE$14-$G$14+1)&gt;=('Option-specific inputs'!$G$94),
IF(MOD((BE$14-$G$14+1-'Option-specific inputs'!$G$94)/'Option-specific inputs'!$G$95,1)=0,
'Option-specific inputs'!$G$117*BE$26,
0),
0),
0),
0)</f>
        <v>0</v>
      </c>
      <c r="BF104" s="43">
        <f>IFERROR(
IF((BF$14-$G$14+1)&lt;='General parameters'!$G$22,
IF((BF$14-$G$14+1)&gt;=('Option-specific inputs'!$G$94),
IF(MOD((BF$14-$G$14+1-'Option-specific inputs'!$G$94)/'Option-specific inputs'!$G$95,1)=0,
'Option-specific inputs'!$G$117*BF$26,
0),
0),
0),
0)</f>
        <v>0</v>
      </c>
      <c r="BG104" s="43">
        <f>IFERROR(
IF((BG$14-$G$14+1)&lt;='General parameters'!$G$22,
IF((BG$14-$G$14+1)&gt;=('Option-specific inputs'!$G$94),
IF(MOD((BG$14-$G$14+1-'Option-specific inputs'!$G$94)/'Option-specific inputs'!$G$95,1)=0,
'Option-specific inputs'!$G$117*BG$26,
0),
0),
0),
0)</f>
        <v>0</v>
      </c>
      <c r="BH104" s="43">
        <f>IFERROR(
IF((BH$14-$G$14+1)&lt;='General parameters'!$G$22,
IF((BH$14-$G$14+1)&gt;=('Option-specific inputs'!$G$94),
IF(MOD((BH$14-$G$14+1-'Option-specific inputs'!$G$94)/'Option-specific inputs'!$G$95,1)=0,
'Option-specific inputs'!$G$117*BH$26,
0),
0),
0),
0)</f>
        <v>0</v>
      </c>
      <c r="BI104" s="43">
        <f>IFERROR(
IF((BI$14-$G$14+1)&lt;='General parameters'!$G$22,
IF((BI$14-$G$14+1)&gt;=('Option-specific inputs'!$G$94),
IF(MOD((BI$14-$G$14+1-'Option-specific inputs'!$G$94)/'Option-specific inputs'!$G$95,1)=0,
'Option-specific inputs'!$G$117*BI$26,
0),
0),
0),
0)</f>
        <v>0</v>
      </c>
      <c r="BJ104" s="43">
        <f>IFERROR(
IF((BJ$14-$G$14+1)&lt;='General parameters'!$G$22,
IF((BJ$14-$G$14+1)&gt;=('Option-specific inputs'!$G$94),
IF(MOD((BJ$14-$G$14+1-'Option-specific inputs'!$G$94)/'Option-specific inputs'!$G$95,1)=0,
'Option-specific inputs'!$G$117*BJ$26,
0),
0),
0),
0)</f>
        <v>0</v>
      </c>
      <c r="BK104" s="43">
        <f>IFERROR(
IF((BK$14-$G$14+1)&lt;='General parameters'!$G$22,
IF((BK$14-$G$14+1)&gt;=('Option-specific inputs'!$G$94),
IF(MOD((BK$14-$G$14+1-'Option-specific inputs'!$G$94)/'Option-specific inputs'!$G$95,1)=0,
'Option-specific inputs'!$G$117*BK$26,
0),
0),
0),
0)</f>
        <v>0</v>
      </c>
      <c r="BL104" s="43">
        <f>IFERROR(
IF((BL$14-$G$14+1)&lt;='General parameters'!$G$22,
IF((BL$14-$G$14+1)&gt;=('Option-specific inputs'!$G$94),
IF(MOD((BL$14-$G$14+1-'Option-specific inputs'!$G$94)/'Option-specific inputs'!$G$95,1)=0,
'Option-specific inputs'!$G$117*BL$26,
0),
0),
0),
0)</f>
        <v>0</v>
      </c>
      <c r="BM104" s="43">
        <f>IFERROR(
IF((BM$14-$G$14+1)&lt;='General parameters'!$G$22,
IF((BM$14-$G$14+1)&gt;=('Option-specific inputs'!$G$94),
IF(MOD((BM$14-$G$14+1-'Option-specific inputs'!$G$94)/'Option-specific inputs'!$G$95,1)=0,
'Option-specific inputs'!$G$117*BM$26,
0),
0),
0),
0)</f>
        <v>0</v>
      </c>
      <c r="BN104" s="43">
        <f>IFERROR(
IF((BN$14-$G$14+1)&lt;='General parameters'!$G$22,
IF((BN$14-$G$14+1)&gt;=('Option-specific inputs'!$G$94),
IF(MOD((BN$14-$G$14+1-'Option-specific inputs'!$G$94)/'Option-specific inputs'!$G$95,1)=0,
'Option-specific inputs'!$G$117*BN$26,
0),
0),
0),
0)</f>
        <v>0</v>
      </c>
      <c r="BO104" s="43">
        <f>IFERROR(
IF((BO$14-$G$14+1)&lt;='General parameters'!$G$22,
IF((BO$14-$G$14+1)&gt;=('Option-specific inputs'!$G$94),
IF(MOD((BO$14-$G$14+1-'Option-specific inputs'!$G$94)/'Option-specific inputs'!$G$95,1)=0,
'Option-specific inputs'!$G$117*BO$26,
0),
0),
0),
0)</f>
        <v>0</v>
      </c>
      <c r="BP104" s="43">
        <f>IFERROR(
IF((BP$14-$G$14+1)&lt;='General parameters'!$G$22,
IF((BP$14-$G$14+1)&gt;=('Option-specific inputs'!$G$94),
IF(MOD((BP$14-$G$14+1-'Option-specific inputs'!$G$94)/'Option-specific inputs'!$G$95,1)=0,
'Option-specific inputs'!$G$117*BP$26,
0),
0),
0),
0)</f>
        <v>0</v>
      </c>
      <c r="BQ104" s="43">
        <f>IFERROR(
IF((BQ$14-$G$14+1)&lt;='General parameters'!$G$22,
IF((BQ$14-$G$14+1)&gt;=('Option-specific inputs'!$G$94),
IF(MOD((BQ$14-$G$14+1-'Option-specific inputs'!$G$94)/'Option-specific inputs'!$G$95,1)=0,
'Option-specific inputs'!$G$117*BQ$26,
0),
0),
0),
0)</f>
        <v>0</v>
      </c>
      <c r="BR104" s="43">
        <f>IFERROR(
IF((BR$14-$G$14+1)&lt;='General parameters'!$G$22,
IF((BR$14-$G$14+1)&gt;=('Option-specific inputs'!$G$94),
IF(MOD((BR$14-$G$14+1-'Option-specific inputs'!$G$94)/'Option-specific inputs'!$G$95,1)=0,
'Option-specific inputs'!$G$117*BR$26,
0),
0),
0),
0)</f>
        <v>0</v>
      </c>
      <c r="BS104" s="43">
        <f>IFERROR(
IF((BS$14-$G$14+1)&lt;='General parameters'!$G$22,
IF((BS$14-$G$14+1)&gt;=('Option-specific inputs'!$G$94),
IF(MOD((BS$14-$G$14+1-'Option-specific inputs'!$G$94)/'Option-specific inputs'!$G$95,1)=0,
'Option-specific inputs'!$G$117*BS$26,
0),
0),
0),
0)</f>
        <v>0</v>
      </c>
      <c r="BT104" s="43">
        <f>IFERROR(
IF((BT$14-$G$14+1)&lt;='General parameters'!$G$22,
IF((BT$14-$G$14+1)&gt;=('Option-specific inputs'!$G$94),
IF(MOD((BT$14-$G$14+1-'Option-specific inputs'!$G$94)/'Option-specific inputs'!$G$95,1)=0,
'Option-specific inputs'!$G$117*BT$26,
0),
0),
0),
0)</f>
        <v>0</v>
      </c>
      <c r="BU104" s="43">
        <f>IFERROR(
IF((BU$14-$G$14+1)&lt;='General parameters'!$G$22,
IF((BU$14-$G$14+1)&gt;=('Option-specific inputs'!$G$94),
IF(MOD((BU$14-$G$14+1-'Option-specific inputs'!$G$94)/'Option-specific inputs'!$G$95,1)=0,
'Option-specific inputs'!$G$117*BU$26,
0),
0),
0),
0)</f>
        <v>0</v>
      </c>
      <c r="BV104" s="43">
        <f>IFERROR(
IF((BV$14-$G$14+1)&lt;='General parameters'!$G$22,
IF((BV$14-$G$14+1)&gt;=('Option-specific inputs'!$G$94),
IF(MOD((BV$14-$G$14+1-'Option-specific inputs'!$G$94)/'Option-specific inputs'!$G$95,1)=0,
'Option-specific inputs'!$G$117*BV$26,
0),
0),
0),
0)</f>
        <v>0</v>
      </c>
      <c r="BW104" s="43">
        <f>IFERROR(
IF((BW$14-$G$14+1)&lt;='General parameters'!$G$22,
IF((BW$14-$G$14+1)&gt;=('Option-specific inputs'!$G$94),
IF(MOD((BW$14-$G$14+1-'Option-specific inputs'!$G$94)/'Option-specific inputs'!$G$95,1)=0,
'Option-specific inputs'!$G$117*BW$26,
0),
0),
0),
0)</f>
        <v>0</v>
      </c>
      <c r="BX104" s="43">
        <f>IFERROR(
IF((BX$14-$G$14+1)&lt;='General parameters'!$G$22,
IF((BX$14-$G$14+1)&gt;=('Option-specific inputs'!$G$94),
IF(MOD((BX$14-$G$14+1-'Option-specific inputs'!$G$94)/'Option-specific inputs'!$G$95,1)=0,
'Option-specific inputs'!$G$117*BX$26,
0),
0),
0),
0)</f>
        <v>0</v>
      </c>
      <c r="BY104" s="43">
        <f>IFERROR(
IF((BY$14-$G$14+1)&lt;='General parameters'!$G$22,
IF((BY$14-$G$14+1)&gt;=('Option-specific inputs'!$G$94),
IF(MOD((BY$14-$G$14+1-'Option-specific inputs'!$G$94)/'Option-specific inputs'!$G$95,1)=0,
'Option-specific inputs'!$G$117*BY$26,
0),
0),
0),
0)</f>
        <v>0</v>
      </c>
      <c r="BZ104" s="43">
        <f>IFERROR(
IF((BZ$14-$G$14+1)&lt;='General parameters'!$G$22,
IF((BZ$14-$G$14+1)&gt;=('Option-specific inputs'!$G$94),
IF(MOD((BZ$14-$G$14+1-'Option-specific inputs'!$G$94)/'Option-specific inputs'!$G$95,1)=0,
'Option-specific inputs'!$G$117*BZ$26,
0),
0),
0),
0)</f>
        <v>0</v>
      </c>
      <c r="CA104" s="43">
        <f>IFERROR(
IF((CA$14-$G$14+1)&lt;='General parameters'!$G$22,
IF((CA$14-$G$14+1)&gt;=('Option-specific inputs'!$G$94),
IF(MOD((CA$14-$G$14+1-'Option-specific inputs'!$G$94)/'Option-specific inputs'!$G$95,1)=0,
'Option-specific inputs'!$G$117*CA$26,
0),
0),
0),
0)</f>
        <v>0</v>
      </c>
      <c r="CB104" s="43">
        <f>IFERROR(
IF((CB$14-$G$14+1)&lt;='General parameters'!$G$22,
IF((CB$14-$G$14+1)&gt;=('Option-specific inputs'!$G$94),
IF(MOD((CB$14-$G$14+1-'Option-specific inputs'!$G$94)/'Option-specific inputs'!$G$95,1)=0,
'Option-specific inputs'!$G$117*CB$26,
0),
0),
0),
0)</f>
        <v>0</v>
      </c>
      <c r="CC104" s="43">
        <f>IFERROR(
IF((CC$14-$G$14+1)&lt;='General parameters'!$G$22,
IF((CC$14-$G$14+1)&gt;=('Option-specific inputs'!$G$94),
IF(MOD((CC$14-$G$14+1-'Option-specific inputs'!$G$94)/'Option-specific inputs'!$G$95,1)=0,
'Option-specific inputs'!$G$117*CC$26,
0),
0),
0),
0)</f>
        <v>0</v>
      </c>
      <c r="CD104" s="43">
        <f>IFERROR(
IF((CD$14-$G$14+1)&lt;='General parameters'!$G$22,
IF((CD$14-$G$14+1)&gt;=('Option-specific inputs'!$G$94),
IF(MOD((CD$14-$G$14+1-'Option-specific inputs'!$G$94)/'Option-specific inputs'!$G$95,1)=0,
'Option-specific inputs'!$G$117*CD$26,
0),
0),
0),
0)</f>
        <v>0</v>
      </c>
      <c r="CE104" s="43">
        <f>IFERROR(
IF((CE$14-$G$14+1)&lt;='General parameters'!$G$22,
IF((CE$14-$G$14+1)&gt;=('Option-specific inputs'!$G$94),
IF(MOD((CE$14-$G$14+1-'Option-specific inputs'!$G$94)/'Option-specific inputs'!$G$95,1)=0,
'Option-specific inputs'!$G$117*CE$26,
0),
0),
0),
0)</f>
        <v>0</v>
      </c>
      <c r="CF104" s="43">
        <f>IFERROR(
IF((CF$14-$G$14+1)&lt;='General parameters'!$G$22,
IF((CF$14-$G$14+1)&gt;=('Option-specific inputs'!$G$94),
IF(MOD((CF$14-$G$14+1-'Option-specific inputs'!$G$94)/'Option-specific inputs'!$G$95,1)=0,
'Option-specific inputs'!$G$117*CF$26,
0),
0),
0),
0)</f>
        <v>0</v>
      </c>
      <c r="CG104" s="43">
        <f>IFERROR(
IF((CG$14-$G$14+1)&lt;='General parameters'!$G$22,
IF((CG$14-$G$14+1)&gt;=('Option-specific inputs'!$G$94),
IF(MOD((CG$14-$G$14+1-'Option-specific inputs'!$G$94)/'Option-specific inputs'!$G$95,1)=0,
'Option-specific inputs'!$G$117*CG$26,
0),
0),
0),
0)</f>
        <v>0</v>
      </c>
      <c r="CH104" s="43">
        <f>IFERROR(
IF((CH$14-$G$14+1)&lt;='General parameters'!$G$22,
IF((CH$14-$G$14+1)&gt;=('Option-specific inputs'!$G$94),
IF(MOD((CH$14-$G$14+1-'Option-specific inputs'!$G$94)/'Option-specific inputs'!$G$95,1)=0,
'Option-specific inputs'!$G$117*CH$26,
0),
0),
0),
0)</f>
        <v>0</v>
      </c>
      <c r="CI104" s="43">
        <f>IFERROR(
IF((CI$14-$G$14+1)&lt;='General parameters'!$G$22,
IF((CI$14-$G$14+1)&gt;=('Option-specific inputs'!$G$94),
IF(MOD((CI$14-$G$14+1-'Option-specific inputs'!$G$94)/'Option-specific inputs'!$G$95,1)=0,
'Option-specific inputs'!$G$117*CI$26,
0),
0),
0),
0)</f>
        <v>0</v>
      </c>
      <c r="CJ104" s="43">
        <f>IFERROR(
IF((CJ$14-$G$14+1)&lt;='General parameters'!$G$22,
IF((CJ$14-$G$14+1)&gt;=('Option-specific inputs'!$G$94),
IF(MOD((CJ$14-$G$14+1-'Option-specific inputs'!$G$94)/'Option-specific inputs'!$G$95,1)=0,
'Option-specific inputs'!$G$117*CJ$26,
0),
0),
0),
0)</f>
        <v>0</v>
      </c>
      <c r="CK104" s="43">
        <f>IFERROR(
IF((CK$14-$G$14+1)&lt;='General parameters'!$G$22,
IF((CK$14-$G$14+1)&gt;=('Option-specific inputs'!$G$94),
IF(MOD((CK$14-$G$14+1-'Option-specific inputs'!$G$94)/'Option-specific inputs'!$G$95,1)=0,
'Option-specific inputs'!$G$117*CK$26,
0),
0),
0),
0)</f>
        <v>0</v>
      </c>
      <c r="CL104" s="43">
        <f>IFERROR(
IF((CL$14-$G$14+1)&lt;='General parameters'!$G$22,
IF((CL$14-$G$14+1)&gt;=('Option-specific inputs'!$G$94),
IF(MOD((CL$14-$G$14+1-'Option-specific inputs'!$G$94)/'Option-specific inputs'!$G$95,1)=0,
'Option-specific inputs'!$G$117*CL$26,
0),
0),
0),
0)</f>
        <v>0</v>
      </c>
      <c r="CM104" s="43">
        <f>IFERROR(
IF((CM$14-$G$14+1)&lt;='General parameters'!$G$22,
IF((CM$14-$G$14+1)&gt;=('Option-specific inputs'!$G$94),
IF(MOD((CM$14-$G$14+1-'Option-specific inputs'!$G$94)/'Option-specific inputs'!$G$95,1)=0,
'Option-specific inputs'!$G$117*CM$26,
0),
0),
0),
0)</f>
        <v>0</v>
      </c>
      <c r="CN104" s="43">
        <f>IFERROR(
IF((CN$14-$G$14+1)&lt;='General parameters'!$G$22,
IF((CN$14-$G$14+1)&gt;=('Option-specific inputs'!$G$94),
IF(MOD((CN$14-$G$14+1-'Option-specific inputs'!$G$94)/'Option-specific inputs'!$G$95,1)=0,
'Option-specific inputs'!$G$117*CN$26,
0),
0),
0),
0)</f>
        <v>0</v>
      </c>
      <c r="CO104" s="43">
        <f>IFERROR(
IF((CO$14-$G$14+1)&lt;='General parameters'!$G$22,
IF((CO$14-$G$14+1)&gt;=('Option-specific inputs'!$G$94),
IF(MOD((CO$14-$G$14+1-'Option-specific inputs'!$G$94)/'Option-specific inputs'!$G$95,1)=0,
'Option-specific inputs'!$G$117*CO$26,
0),
0),
0),
0)</f>
        <v>0</v>
      </c>
      <c r="CP104" s="43">
        <f>IFERROR(
IF((CP$14-$G$14+1)&lt;='General parameters'!$G$22,
IF((CP$14-$G$14+1)&gt;=('Option-specific inputs'!$G$94),
IF(MOD((CP$14-$G$14+1-'Option-specific inputs'!$G$94)/'Option-specific inputs'!$G$95,1)=0,
'Option-specific inputs'!$G$117*CP$26,
0),
0),
0),
0)</f>
        <v>0</v>
      </c>
      <c r="CQ104" s="43">
        <f>IFERROR(
IF((CQ$14-$G$14+1)&lt;='General parameters'!$G$22,
IF((CQ$14-$G$14+1)&gt;=('Option-specific inputs'!$G$94),
IF(MOD((CQ$14-$G$14+1-'Option-specific inputs'!$G$94)/'Option-specific inputs'!$G$95,1)=0,
'Option-specific inputs'!$G$117*CQ$26,
0),
0),
0),
0)</f>
        <v>0</v>
      </c>
      <c r="CR104" s="43">
        <f>IFERROR(
IF((CR$14-$G$14+1)&lt;='General parameters'!$G$22,
IF((CR$14-$G$14+1)&gt;=('Option-specific inputs'!$G$94),
IF(MOD((CR$14-$G$14+1-'Option-specific inputs'!$G$94)/'Option-specific inputs'!$G$95,1)=0,
'Option-specific inputs'!$G$117*CR$26,
0),
0),
0),
0)</f>
        <v>0</v>
      </c>
      <c r="CS104" s="43">
        <f>IFERROR(
IF((CS$14-$G$14+1)&lt;='General parameters'!$G$22,
IF((CS$14-$G$14+1)&gt;=('Option-specific inputs'!$G$94),
IF(MOD((CS$14-$G$14+1-'Option-specific inputs'!$G$94)/'Option-specific inputs'!$G$95,1)=0,
'Option-specific inputs'!$G$117*CS$26,
0),
0),
0),
0)</f>
        <v>0</v>
      </c>
      <c r="CT104" s="43">
        <f>IFERROR(
IF((CT$14-$G$14+1)&lt;='General parameters'!$G$22,
IF((CT$14-$G$14+1)&gt;=('Option-specific inputs'!$G$94),
IF(MOD((CT$14-$G$14+1-'Option-specific inputs'!$G$94)/'Option-specific inputs'!$G$95,1)=0,
'Option-specific inputs'!$G$117*CT$26,
0),
0),
0),
0)</f>
        <v>0</v>
      </c>
      <c r="CU104" s="43">
        <f>IFERROR(
IF((CU$14-$G$14+1)&lt;='General parameters'!$G$22,
IF((CU$14-$G$14+1)&gt;=('Option-specific inputs'!$G$94),
IF(MOD((CU$14-$G$14+1-'Option-specific inputs'!$G$94)/'Option-specific inputs'!$G$95,1)=0,
'Option-specific inputs'!$G$117*CU$26,
0),
0),
0),
0)</f>
        <v>0</v>
      </c>
      <c r="CV104" s="43">
        <f>IFERROR(
IF((CV$14-$G$14+1)&lt;='General parameters'!$G$22,
IF((CV$14-$G$14+1)&gt;=('Option-specific inputs'!$G$94),
IF(MOD((CV$14-$G$14+1-'Option-specific inputs'!$G$94)/'Option-specific inputs'!$G$95,1)=0,
'Option-specific inputs'!$G$117*CV$26,
0),
0),
0),
0)</f>
        <v>0</v>
      </c>
      <c r="CW104" s="43">
        <f>IFERROR(
IF((CW$14-$G$14+1)&lt;='General parameters'!$G$22,
IF((CW$14-$G$14+1)&gt;=('Option-specific inputs'!$G$94),
IF(MOD((CW$14-$G$14+1-'Option-specific inputs'!$G$94)/'Option-specific inputs'!$G$95,1)=0,
'Option-specific inputs'!$G$117*CW$26,
0),
0),
0),
0)</f>
        <v>0</v>
      </c>
      <c r="CX104" s="43">
        <f>IFERROR(
IF((CX$14-$G$14+1)&lt;='General parameters'!$G$22,
IF((CX$14-$G$14+1)&gt;=('Option-specific inputs'!$G$94),
IF(MOD((CX$14-$G$14+1-'Option-specific inputs'!$G$94)/'Option-specific inputs'!$G$95,1)=0,
'Option-specific inputs'!$G$117*CX$26,
0),
0),
0),
0)</f>
        <v>0</v>
      </c>
      <c r="CY104" s="43">
        <f>IFERROR(
IF((CY$14-$G$14+1)&lt;='General parameters'!$G$22,
IF((CY$14-$G$14+1)&gt;=('Option-specific inputs'!$G$94),
IF(MOD((CY$14-$G$14+1-'Option-specific inputs'!$G$94)/'Option-specific inputs'!$G$95,1)=0,
'Option-specific inputs'!$G$117*CY$26,
0),
0),
0),
0)</f>
        <v>0</v>
      </c>
      <c r="CZ104" s="43">
        <f>IFERROR(
IF((CZ$14-$G$14+1)&lt;='General parameters'!$G$22,
IF((CZ$14-$G$14+1)&gt;=('Option-specific inputs'!$G$94),
IF(MOD((CZ$14-$G$14+1-'Option-specific inputs'!$G$94)/'Option-specific inputs'!$G$95,1)=0,
'Option-specific inputs'!$G$117*CZ$26,
0),
0),
0),
0)</f>
        <v>0</v>
      </c>
      <c r="DA104" s="43">
        <f>IFERROR(
IF((DA$14-$G$14+1)&lt;='General parameters'!$G$22,
IF((DA$14-$G$14+1)&gt;=('Option-specific inputs'!$G$94),
IF(MOD((DA$14-$G$14+1-'Option-specific inputs'!$G$94)/'Option-specific inputs'!$G$95,1)=0,
'Option-specific inputs'!$G$117*DA$26,
0),
0),
0),
0)</f>
        <v>0</v>
      </c>
      <c r="DB104" s="43">
        <f>IFERROR(
IF((DB$14-$G$14+1)&lt;='General parameters'!$G$22,
IF((DB$14-$G$14+1)&gt;=('Option-specific inputs'!$G$94),
IF(MOD((DB$14-$G$14+1-'Option-specific inputs'!$G$94)/'Option-specific inputs'!$G$95,1)=0,
'Option-specific inputs'!$G$117*DB$26,
0),
0),
0),
0)</f>
        <v>0</v>
      </c>
      <c r="DC104" s="25"/>
    </row>
    <row r="105" spans="1:107" s="61" customFormat="1" ht="22.5" customHeight="1">
      <c r="A105" s="25"/>
      <c r="B105" s="152"/>
      <c r="C105" s="213" t="s">
        <v>152</v>
      </c>
      <c r="D105" s="46"/>
      <c r="E105" s="37"/>
      <c r="F105" s="32"/>
      <c r="G105" s="43">
        <f>IF(G$14 &lt; YEAR('General parameters'!$G$20) + 'Option-specific inputs'!$G$65 - 1,
0,IFERROR(
IF((G$14-$G$14+1)&lt;='General parameters'!$G$22,
'Option-specific inputs'!$G$118,0)*G$26,
0))</f>
        <v>0</v>
      </c>
      <c r="H105" s="43">
        <f>IF(H$14 &lt; YEAR('General parameters'!$G$20) + 'Option-specific inputs'!$G$65 - 1,
0,IFERROR(
IF((H$14-$G$14+1)&lt;='General parameters'!$G$22,
'Option-specific inputs'!$G$118,0)*H$26,
0))</f>
        <v>0</v>
      </c>
      <c r="I105" s="43">
        <f>IF(I$14 &lt; YEAR('General parameters'!$G$20) + 'Option-specific inputs'!$G$65 - 1,
0,IFERROR(
IF((I$14-$G$14+1)&lt;='General parameters'!$G$22,
'Option-specific inputs'!$G$118,0)*I$26,
0))</f>
        <v>0</v>
      </c>
      <c r="J105" s="43">
        <f>IF(J$14 &lt; YEAR('General parameters'!$G$20) + 'Option-specific inputs'!$G$65 - 1,
0,IFERROR(
IF((J$14-$G$14+1)&lt;='General parameters'!$G$22,
'Option-specific inputs'!$G$118,0)*J$26,
0))</f>
        <v>0</v>
      </c>
      <c r="K105" s="43">
        <f>IF(K$14 &lt; YEAR('General parameters'!$G$20) + 'Option-specific inputs'!$G$65 - 1,
0,IFERROR(
IF((K$14-$G$14+1)&lt;='General parameters'!$G$22,
'Option-specific inputs'!$G$118,0)*K$26,
0))</f>
        <v>0</v>
      </c>
      <c r="L105" s="43">
        <f>IF(L$14 &lt; YEAR('General parameters'!$G$20) + 'Option-specific inputs'!$G$65 - 1,
0,IFERROR(
IF((L$14-$G$14+1)&lt;='General parameters'!$G$22,
'Option-specific inputs'!$G$118,0)*L$26,
0))</f>
        <v>0</v>
      </c>
      <c r="M105" s="43">
        <f>IF(M$14 &lt; YEAR('General parameters'!$G$20) + 'Option-specific inputs'!$G$65 - 1,
0,IFERROR(
IF((M$14-$G$14+1)&lt;='General parameters'!$G$22,
'Option-specific inputs'!$G$118,0)*M$26,
0))</f>
        <v>0</v>
      </c>
      <c r="N105" s="43">
        <f>IF(N$14 &lt; YEAR('General parameters'!$G$20) + 'Option-specific inputs'!$G$65 - 1,
0,IFERROR(
IF((N$14-$G$14+1)&lt;='General parameters'!$G$22,
'Option-specific inputs'!$G$118,0)*N$26,
0))</f>
        <v>0</v>
      </c>
      <c r="O105" s="43">
        <f>IF(O$14 &lt; YEAR('General parameters'!$G$20) + 'Option-specific inputs'!$G$65 - 1,
0,IFERROR(
IF((O$14-$G$14+1)&lt;='General parameters'!$G$22,
'Option-specific inputs'!$G$118,0)*O$26,
0))</f>
        <v>0</v>
      </c>
      <c r="P105" s="43">
        <f>IF(P$14 &lt; YEAR('General parameters'!$G$20) + 'Option-specific inputs'!$G$65 - 1,
0,IFERROR(
IF((P$14-$G$14+1)&lt;='General parameters'!$G$22,
'Option-specific inputs'!$G$118,0)*P$26,
0))</f>
        <v>0</v>
      </c>
      <c r="Q105" s="43">
        <f>IF(Q$14 &lt; YEAR('General parameters'!$G$20) + 'Option-specific inputs'!$G$65 - 1,
0,IFERROR(
IF((Q$14-$G$14+1)&lt;='General parameters'!$G$22,
'Option-specific inputs'!$G$118,0)*Q$26,
0))</f>
        <v>0</v>
      </c>
      <c r="R105" s="43">
        <f>IF(R$14 &lt; YEAR('General parameters'!$G$20) + 'Option-specific inputs'!$G$65 - 1,
0,IFERROR(
IF((R$14-$G$14+1)&lt;='General parameters'!$G$22,
'Option-specific inputs'!$G$118,0)*R$26,
0))</f>
        <v>0</v>
      </c>
      <c r="S105" s="43">
        <f>IF(S$14 &lt; YEAR('General parameters'!$G$20) + 'Option-specific inputs'!$G$65 - 1,
0,IFERROR(
IF((S$14-$G$14+1)&lt;='General parameters'!$G$22,
'Option-specific inputs'!$G$118,0)*S$26,
0))</f>
        <v>0</v>
      </c>
      <c r="T105" s="43">
        <f>IF(T$14 &lt; YEAR('General parameters'!$G$20) + 'Option-specific inputs'!$G$65 - 1,
0,IFERROR(
IF((T$14-$G$14+1)&lt;='General parameters'!$G$22,
'Option-specific inputs'!$G$118,0)*T$26,
0))</f>
        <v>0</v>
      </c>
      <c r="U105" s="43">
        <f>IF(U$14 &lt; YEAR('General parameters'!$G$20) + 'Option-specific inputs'!$G$65 - 1,
0,IFERROR(
IF((U$14-$G$14+1)&lt;='General parameters'!$G$22,
'Option-specific inputs'!$G$118,0)*U$26,
0))</f>
        <v>0</v>
      </c>
      <c r="V105" s="43">
        <f>IF(V$14 &lt; YEAR('General parameters'!$G$20) + 'Option-specific inputs'!$G$65 - 1,
0,IFERROR(
IF((V$14-$G$14+1)&lt;='General parameters'!$G$22,
'Option-specific inputs'!$G$118,0)*V$26,
0))</f>
        <v>0</v>
      </c>
      <c r="W105" s="43">
        <f>IF(W$14 &lt; YEAR('General parameters'!$G$20) + 'Option-specific inputs'!$G$65 - 1,
0,IFERROR(
IF((W$14-$G$14+1)&lt;='General parameters'!$G$22,
'Option-specific inputs'!$G$118,0)*W$26,
0))</f>
        <v>0</v>
      </c>
      <c r="X105" s="43">
        <f>IF(X$14 &lt; YEAR('General parameters'!$G$20) + 'Option-specific inputs'!$G$65 - 1,
0,IFERROR(
IF((X$14-$G$14+1)&lt;='General parameters'!$G$22,
'Option-specific inputs'!$G$118,0)*X$26,
0))</f>
        <v>0</v>
      </c>
      <c r="Y105" s="43">
        <f>IF(Y$14 &lt; YEAR('General parameters'!$G$20) + 'Option-specific inputs'!$G$65 - 1,
0,IFERROR(
IF((Y$14-$G$14+1)&lt;='General parameters'!$G$22,
'Option-specific inputs'!$G$118,0)*Y$26,
0))</f>
        <v>0</v>
      </c>
      <c r="Z105" s="43">
        <f>IF(Z$14 &lt; YEAR('General parameters'!$G$20) + 'Option-specific inputs'!$G$65 - 1,
0,IFERROR(
IF((Z$14-$G$14+1)&lt;='General parameters'!$G$22,
'Option-specific inputs'!$G$118,0)*Z$26,
0))</f>
        <v>0</v>
      </c>
      <c r="AA105" s="43">
        <f>IF(AA$14 &lt; YEAR('General parameters'!$G$20) + 'Option-specific inputs'!$G$65 - 1,
0,IFERROR(
IF((AA$14-$G$14+1)&lt;='General parameters'!$G$22,
'Option-specific inputs'!$G$118,0)*AA$26,
0))</f>
        <v>0</v>
      </c>
      <c r="AB105" s="43">
        <f>IF(AB$14 &lt; YEAR('General parameters'!$G$20) + 'Option-specific inputs'!$G$65 - 1,
0,IFERROR(
IF((AB$14-$G$14+1)&lt;='General parameters'!$G$22,
'Option-specific inputs'!$G$118,0)*AB$26,
0))</f>
        <v>0</v>
      </c>
      <c r="AC105" s="43">
        <f>IF(AC$14 &lt; YEAR('General parameters'!$G$20) + 'Option-specific inputs'!$G$65 - 1,
0,IFERROR(
IF((AC$14-$G$14+1)&lt;='General parameters'!$G$22,
'Option-specific inputs'!$G$118,0)*AC$26,
0))</f>
        <v>0</v>
      </c>
      <c r="AD105" s="43">
        <f>IF(AD$14 &lt; YEAR('General parameters'!$G$20) + 'Option-specific inputs'!$G$65 - 1,
0,IFERROR(
IF((AD$14-$G$14+1)&lt;='General parameters'!$G$22,
'Option-specific inputs'!$G$118,0)*AD$26,
0))</f>
        <v>0</v>
      </c>
      <c r="AE105" s="43">
        <f>IF(AE$14 &lt; YEAR('General parameters'!$G$20) + 'Option-specific inputs'!$G$65 - 1,
0,IFERROR(
IF((AE$14-$G$14+1)&lt;='General parameters'!$G$22,
'Option-specific inputs'!$G$118,0)*AE$26,
0))</f>
        <v>0</v>
      </c>
      <c r="AF105" s="43">
        <f>IF(AF$14 &lt; YEAR('General parameters'!$G$20) + 'Option-specific inputs'!$G$65 - 1,
0,IFERROR(
IF((AF$14-$G$14+1)&lt;='General parameters'!$G$22,
'Option-specific inputs'!$G$118,0)*AF$26,
0))</f>
        <v>0</v>
      </c>
      <c r="AG105" s="43">
        <f>IF(AG$14 &lt; YEAR('General parameters'!$G$20) + 'Option-specific inputs'!$G$65 - 1,
0,IFERROR(
IF((AG$14-$G$14+1)&lt;='General parameters'!$G$22,
'Option-specific inputs'!$G$118,0)*AG$26,
0))</f>
        <v>0</v>
      </c>
      <c r="AH105" s="43">
        <f>IF(AH$14 &lt; YEAR('General parameters'!$G$20) + 'Option-specific inputs'!$G$65 - 1,
0,IFERROR(
IF((AH$14-$G$14+1)&lt;='General parameters'!$G$22,
'Option-specific inputs'!$G$118,0)*AH$26,
0))</f>
        <v>0</v>
      </c>
      <c r="AI105" s="43">
        <f>IF(AI$14 &lt; YEAR('General parameters'!$G$20) + 'Option-specific inputs'!$G$65 - 1,
0,IFERROR(
IF((AI$14-$G$14+1)&lt;='General parameters'!$G$22,
'Option-specific inputs'!$G$118,0)*AI$26,
0))</f>
        <v>0</v>
      </c>
      <c r="AJ105" s="43">
        <f>IF(AJ$14 &lt; YEAR('General parameters'!$G$20) + 'Option-specific inputs'!$G$65 - 1,
0,IFERROR(
IF((AJ$14-$G$14+1)&lt;='General parameters'!$G$22,
'Option-specific inputs'!$G$118,0)*AJ$26,
0))</f>
        <v>0</v>
      </c>
      <c r="AK105" s="43">
        <f>IF(AK$14 &lt; YEAR('General parameters'!$G$20) + 'Option-specific inputs'!$G$65 - 1,
0,IFERROR(
IF((AK$14-$G$14+1)&lt;='General parameters'!$G$22,
'Option-specific inputs'!$G$118,0)*AK$26,
0))</f>
        <v>0</v>
      </c>
      <c r="AL105" s="43">
        <f>IF(AL$14 &lt; YEAR('General parameters'!$G$20) + 'Option-specific inputs'!$G$65 - 1,
0,IFERROR(
IF((AL$14-$G$14+1)&lt;='General parameters'!$G$22,
'Option-specific inputs'!$G$118,0)*AL$26,
0))</f>
        <v>0</v>
      </c>
      <c r="AM105" s="43">
        <f>IF(AM$14 &lt; YEAR('General parameters'!$G$20) + 'Option-specific inputs'!$G$65 - 1,
0,IFERROR(
IF((AM$14-$G$14+1)&lt;='General parameters'!$G$22,
'Option-specific inputs'!$G$118,0)*AM$26,
0))</f>
        <v>0</v>
      </c>
      <c r="AN105" s="43">
        <f>IF(AN$14 &lt; YEAR('General parameters'!$G$20) + 'Option-specific inputs'!$G$65 - 1,
0,IFERROR(
IF((AN$14-$G$14+1)&lt;='General parameters'!$G$22,
'Option-specific inputs'!$G$118,0)*AN$26,
0))</f>
        <v>0</v>
      </c>
      <c r="AO105" s="43">
        <f>IF(AO$14 &lt; YEAR('General parameters'!$G$20) + 'Option-specific inputs'!$G$65 - 1,
0,IFERROR(
IF((AO$14-$G$14+1)&lt;='General parameters'!$G$22,
'Option-specific inputs'!$G$118,0)*AO$26,
0))</f>
        <v>0</v>
      </c>
      <c r="AP105" s="43">
        <f>IF(AP$14 &lt; YEAR('General parameters'!$G$20) + 'Option-specific inputs'!$G$65 - 1,
0,IFERROR(
IF((AP$14-$G$14+1)&lt;='General parameters'!$G$22,
'Option-specific inputs'!$G$118,0)*AP$26,
0))</f>
        <v>0</v>
      </c>
      <c r="AQ105" s="43">
        <f>IF(AQ$14 &lt; YEAR('General parameters'!$G$20) + 'Option-specific inputs'!$G$65 - 1,
0,IFERROR(
IF((AQ$14-$G$14+1)&lt;='General parameters'!$G$22,
'Option-specific inputs'!$G$118,0)*AQ$26,
0))</f>
        <v>0</v>
      </c>
      <c r="AR105" s="43">
        <f>IF(AR$14 &lt; YEAR('General parameters'!$G$20) + 'Option-specific inputs'!$G$65 - 1,
0,IFERROR(
IF((AR$14-$G$14+1)&lt;='General parameters'!$G$22,
'Option-specific inputs'!$G$118,0)*AR$26,
0))</f>
        <v>0</v>
      </c>
      <c r="AS105" s="43">
        <f>IF(AS$14 &lt; YEAR('General parameters'!$G$20) + 'Option-specific inputs'!$G$65 - 1,
0,IFERROR(
IF((AS$14-$G$14+1)&lt;='General parameters'!$G$22,
'Option-specific inputs'!$G$118,0)*AS$26,
0))</f>
        <v>0</v>
      </c>
      <c r="AT105" s="43">
        <f>IF(AT$14 &lt; YEAR('General parameters'!$G$20) + 'Option-specific inputs'!$G$65 - 1,
0,IFERROR(
IF((AT$14-$G$14+1)&lt;='General parameters'!$G$22,
'Option-specific inputs'!$G$118,0)*AT$26,
0))</f>
        <v>0</v>
      </c>
      <c r="AU105" s="43">
        <f>IF(AU$14 &lt; YEAR('General parameters'!$G$20) + 'Option-specific inputs'!$G$65 - 1,
0,IFERROR(
IF((AU$14-$G$14+1)&lt;='General parameters'!$G$22,
'Option-specific inputs'!$G$118,0)*AU$26,
0))</f>
        <v>0</v>
      </c>
      <c r="AV105" s="43">
        <f>IF(AV$14 &lt; YEAR('General parameters'!$G$20) + 'Option-specific inputs'!$G$65 - 1,
0,IFERROR(
IF((AV$14-$G$14+1)&lt;='General parameters'!$G$22,
'Option-specific inputs'!$G$118,0)*AV$26,
0))</f>
        <v>0</v>
      </c>
      <c r="AW105" s="43">
        <f>IF(AW$14 &lt; YEAR('General parameters'!$G$20) + 'Option-specific inputs'!$G$65 - 1,
0,IFERROR(
IF((AW$14-$G$14+1)&lt;='General parameters'!$G$22,
'Option-specific inputs'!$G$118,0)*AW$26,
0))</f>
        <v>0</v>
      </c>
      <c r="AX105" s="43">
        <f>IF(AX$14 &lt; YEAR('General parameters'!$G$20) + 'Option-specific inputs'!$G$65 - 1,
0,IFERROR(
IF((AX$14-$G$14+1)&lt;='General parameters'!$G$22,
'Option-specific inputs'!$G$118,0)*AX$26,
0))</f>
        <v>0</v>
      </c>
      <c r="AY105" s="43">
        <f>IF(AY$14 &lt; YEAR('General parameters'!$G$20) + 'Option-specific inputs'!$G$65 - 1,
0,IFERROR(
IF((AY$14-$G$14+1)&lt;='General parameters'!$G$22,
'Option-specific inputs'!$G$118,0)*AY$26,
0))</f>
        <v>0</v>
      </c>
      <c r="AZ105" s="43">
        <f>IF(AZ$14 &lt; YEAR('General parameters'!$G$20) + 'Option-specific inputs'!$G$65 - 1,
0,IFERROR(
IF((AZ$14-$G$14+1)&lt;='General parameters'!$G$22,
'Option-specific inputs'!$G$118,0)*AZ$26,
0))</f>
        <v>0</v>
      </c>
      <c r="BA105" s="43">
        <f>IF(BA$14 &lt; YEAR('General parameters'!$G$20) + 'Option-specific inputs'!$G$65 - 1,
0,IFERROR(
IF((BA$14-$G$14+1)&lt;='General parameters'!$G$22,
'Option-specific inputs'!$G$118,0)*BA$26,
0))</f>
        <v>0</v>
      </c>
      <c r="BB105" s="43">
        <f>IF(BB$14 &lt; YEAR('General parameters'!$G$20) + 'Option-specific inputs'!$G$65 - 1,
0,IFERROR(
IF((BB$14-$G$14+1)&lt;='General parameters'!$G$22,
'Option-specific inputs'!$G$118,0)*BB$26,
0))</f>
        <v>0</v>
      </c>
      <c r="BC105" s="43">
        <f>IF(BC$14 &lt; YEAR('General parameters'!$G$20) + 'Option-specific inputs'!$G$65 - 1,
0,IFERROR(
IF((BC$14-$G$14+1)&lt;='General parameters'!$G$22,
'Option-specific inputs'!$G$118,0)*BC$26,
0))</f>
        <v>0</v>
      </c>
      <c r="BD105" s="43">
        <f>IF(BD$14 &lt; YEAR('General parameters'!$G$20) + 'Option-specific inputs'!$G$65 - 1,
0,IFERROR(
IF((BD$14-$G$14+1)&lt;='General parameters'!$G$22,
'Option-specific inputs'!$G$118,0)*BD$26,
0))</f>
        <v>0</v>
      </c>
      <c r="BE105" s="43">
        <f>IF(BE$14 &lt; YEAR('General parameters'!$G$20) + 'Option-specific inputs'!$G$65 - 1,
0,IFERROR(
IF((BE$14-$G$14+1)&lt;='General parameters'!$G$22,
'Option-specific inputs'!$G$118,0)*BE$26,
0))</f>
        <v>0</v>
      </c>
      <c r="BF105" s="43">
        <f>IF(BF$14 &lt; YEAR('General parameters'!$G$20) + 'Option-specific inputs'!$G$65 - 1,
0,IFERROR(
IF((BF$14-$G$14+1)&lt;='General parameters'!$G$22,
'Option-specific inputs'!$G$118,0)*BF$26,
0))</f>
        <v>0</v>
      </c>
      <c r="BG105" s="43">
        <f>IF(BG$14 &lt; YEAR('General parameters'!$G$20) + 'Option-specific inputs'!$G$65 - 1,
0,IFERROR(
IF((BG$14-$G$14+1)&lt;='General parameters'!$G$22,
'Option-specific inputs'!$G$118,0)*BG$26,
0))</f>
        <v>0</v>
      </c>
      <c r="BH105" s="43">
        <f>IF(BH$14 &lt; YEAR('General parameters'!$G$20) + 'Option-specific inputs'!$G$65 - 1,
0,IFERROR(
IF((BH$14-$G$14+1)&lt;='General parameters'!$G$22,
'Option-specific inputs'!$G$118,0)*BH$26,
0))</f>
        <v>0</v>
      </c>
      <c r="BI105" s="43">
        <f>IF(BI$14 &lt; YEAR('General parameters'!$G$20) + 'Option-specific inputs'!$G$65 - 1,
0,IFERROR(
IF((BI$14-$G$14+1)&lt;='General parameters'!$G$22,
'Option-specific inputs'!$G$118,0)*BI$26,
0))</f>
        <v>0</v>
      </c>
      <c r="BJ105" s="43">
        <f>IF(BJ$14 &lt; YEAR('General parameters'!$G$20) + 'Option-specific inputs'!$G$65 - 1,
0,IFERROR(
IF((BJ$14-$G$14+1)&lt;='General parameters'!$G$22,
'Option-specific inputs'!$G$118,0)*BJ$26,
0))</f>
        <v>0</v>
      </c>
      <c r="BK105" s="43">
        <f>IF(BK$14 &lt; YEAR('General parameters'!$G$20) + 'Option-specific inputs'!$G$65 - 1,
0,IFERROR(
IF((BK$14-$G$14+1)&lt;='General parameters'!$G$22,
'Option-specific inputs'!$G$118,0)*BK$26,
0))</f>
        <v>0</v>
      </c>
      <c r="BL105" s="43">
        <f>IF(BL$14 &lt; YEAR('General parameters'!$G$20) + 'Option-specific inputs'!$G$65 - 1,
0,IFERROR(
IF((BL$14-$G$14+1)&lt;='General parameters'!$G$22,
'Option-specific inputs'!$G$118,0)*BL$26,
0))</f>
        <v>0</v>
      </c>
      <c r="BM105" s="43">
        <f>IF(BM$14 &lt; YEAR('General parameters'!$G$20) + 'Option-specific inputs'!$G$65 - 1,
0,IFERROR(
IF((BM$14-$G$14+1)&lt;='General parameters'!$G$22,
'Option-specific inputs'!$G$118,0)*BM$26,
0))</f>
        <v>0</v>
      </c>
      <c r="BN105" s="43">
        <f>IF(BN$14 &lt; YEAR('General parameters'!$G$20) + 'Option-specific inputs'!$G$65 - 1,
0,IFERROR(
IF((BN$14-$G$14+1)&lt;='General parameters'!$G$22,
'Option-specific inputs'!$G$118,0)*BN$26,
0))</f>
        <v>0</v>
      </c>
      <c r="BO105" s="43">
        <f>IF(BO$14 &lt; YEAR('General parameters'!$G$20) + 'Option-specific inputs'!$G$65 - 1,
0,IFERROR(
IF((BO$14-$G$14+1)&lt;='General parameters'!$G$22,
'Option-specific inputs'!$G$118,0)*BO$26,
0))</f>
        <v>0</v>
      </c>
      <c r="BP105" s="43">
        <f>IF(BP$14 &lt; YEAR('General parameters'!$G$20) + 'Option-specific inputs'!$G$65 - 1,
0,IFERROR(
IF((BP$14-$G$14+1)&lt;='General parameters'!$G$22,
'Option-specific inputs'!$G$118,0)*BP$26,
0))</f>
        <v>0</v>
      </c>
      <c r="BQ105" s="43">
        <f>IF(BQ$14 &lt; YEAR('General parameters'!$G$20) + 'Option-specific inputs'!$G$65 - 1,
0,IFERROR(
IF((BQ$14-$G$14+1)&lt;='General parameters'!$G$22,
'Option-specific inputs'!$G$118,0)*BQ$26,
0))</f>
        <v>0</v>
      </c>
      <c r="BR105" s="43">
        <f>IF(BR$14 &lt; YEAR('General parameters'!$G$20) + 'Option-specific inputs'!$G$65 - 1,
0,IFERROR(
IF((BR$14-$G$14+1)&lt;='General parameters'!$G$22,
'Option-specific inputs'!$G$118,0)*BR$26,
0))</f>
        <v>0</v>
      </c>
      <c r="BS105" s="43">
        <f>IF(BS$14 &lt; YEAR('General parameters'!$G$20) + 'Option-specific inputs'!$G$65 - 1,
0,IFERROR(
IF((BS$14-$G$14+1)&lt;='General parameters'!$G$22,
'Option-specific inputs'!$G$118,0)*BS$26,
0))</f>
        <v>0</v>
      </c>
      <c r="BT105" s="43">
        <f>IF(BT$14 &lt; YEAR('General parameters'!$G$20) + 'Option-specific inputs'!$G$65 - 1,
0,IFERROR(
IF((BT$14-$G$14+1)&lt;='General parameters'!$G$22,
'Option-specific inputs'!$G$118,0)*BT$26,
0))</f>
        <v>0</v>
      </c>
      <c r="BU105" s="43">
        <f>IF(BU$14 &lt; YEAR('General parameters'!$G$20) + 'Option-specific inputs'!$G$65 - 1,
0,IFERROR(
IF((BU$14-$G$14+1)&lt;='General parameters'!$G$22,
'Option-specific inputs'!$G$118,0)*BU$26,
0))</f>
        <v>0</v>
      </c>
      <c r="BV105" s="43">
        <f>IF(BV$14 &lt; YEAR('General parameters'!$G$20) + 'Option-specific inputs'!$G$65 - 1,
0,IFERROR(
IF((BV$14-$G$14+1)&lt;='General parameters'!$G$22,
'Option-specific inputs'!$G$118,0)*BV$26,
0))</f>
        <v>0</v>
      </c>
      <c r="BW105" s="43">
        <f>IF(BW$14 &lt; YEAR('General parameters'!$G$20) + 'Option-specific inputs'!$G$65 - 1,
0,IFERROR(
IF((BW$14-$G$14+1)&lt;='General parameters'!$G$22,
'Option-specific inputs'!$G$118,0)*BW$26,
0))</f>
        <v>0</v>
      </c>
      <c r="BX105" s="43">
        <f>IF(BX$14 &lt; YEAR('General parameters'!$G$20) + 'Option-specific inputs'!$G$65 - 1,
0,IFERROR(
IF((BX$14-$G$14+1)&lt;='General parameters'!$G$22,
'Option-specific inputs'!$G$118,0)*BX$26,
0))</f>
        <v>0</v>
      </c>
      <c r="BY105" s="43">
        <f>IF(BY$14 &lt; YEAR('General parameters'!$G$20) + 'Option-specific inputs'!$G$65 - 1,
0,IFERROR(
IF((BY$14-$G$14+1)&lt;='General parameters'!$G$22,
'Option-specific inputs'!$G$118,0)*BY$26,
0))</f>
        <v>0</v>
      </c>
      <c r="BZ105" s="43">
        <f>IF(BZ$14 &lt; YEAR('General parameters'!$G$20) + 'Option-specific inputs'!$G$65 - 1,
0,IFERROR(
IF((BZ$14-$G$14+1)&lt;='General parameters'!$G$22,
'Option-specific inputs'!$G$118,0)*BZ$26,
0))</f>
        <v>0</v>
      </c>
      <c r="CA105" s="43">
        <f>IF(CA$14 &lt; YEAR('General parameters'!$G$20) + 'Option-specific inputs'!$G$65 - 1,
0,IFERROR(
IF((CA$14-$G$14+1)&lt;='General parameters'!$G$22,
'Option-specific inputs'!$G$118,0)*CA$26,
0))</f>
        <v>0</v>
      </c>
      <c r="CB105" s="43">
        <f>IF(CB$14 &lt; YEAR('General parameters'!$G$20) + 'Option-specific inputs'!$G$65 - 1,
0,IFERROR(
IF((CB$14-$G$14+1)&lt;='General parameters'!$G$22,
'Option-specific inputs'!$G$118,0)*CB$26,
0))</f>
        <v>0</v>
      </c>
      <c r="CC105" s="43">
        <f>IF(CC$14 &lt; YEAR('General parameters'!$G$20) + 'Option-specific inputs'!$G$65 - 1,
0,IFERROR(
IF((CC$14-$G$14+1)&lt;='General parameters'!$G$22,
'Option-specific inputs'!$G$118,0)*CC$26,
0))</f>
        <v>0</v>
      </c>
      <c r="CD105" s="43">
        <f>IF(CD$14 &lt; YEAR('General parameters'!$G$20) + 'Option-specific inputs'!$G$65 - 1,
0,IFERROR(
IF((CD$14-$G$14+1)&lt;='General parameters'!$G$22,
'Option-specific inputs'!$G$118,0)*CD$26,
0))</f>
        <v>0</v>
      </c>
      <c r="CE105" s="43">
        <f>IF(CE$14 &lt; YEAR('General parameters'!$G$20) + 'Option-specific inputs'!$G$65 - 1,
0,IFERROR(
IF((CE$14-$G$14+1)&lt;='General parameters'!$G$22,
'Option-specific inputs'!$G$118,0)*CE$26,
0))</f>
        <v>0</v>
      </c>
      <c r="CF105" s="43">
        <f>IF(CF$14 &lt; YEAR('General parameters'!$G$20) + 'Option-specific inputs'!$G$65 - 1,
0,IFERROR(
IF((CF$14-$G$14+1)&lt;='General parameters'!$G$22,
'Option-specific inputs'!$G$118,0)*CF$26,
0))</f>
        <v>0</v>
      </c>
      <c r="CG105" s="43">
        <f>IF(CG$14 &lt; YEAR('General parameters'!$G$20) + 'Option-specific inputs'!$G$65 - 1,
0,IFERROR(
IF((CG$14-$G$14+1)&lt;='General parameters'!$G$22,
'Option-specific inputs'!$G$118,0)*CG$26,
0))</f>
        <v>0</v>
      </c>
      <c r="CH105" s="43">
        <f>IF(CH$14 &lt; YEAR('General parameters'!$G$20) + 'Option-specific inputs'!$G$65 - 1,
0,IFERROR(
IF((CH$14-$G$14+1)&lt;='General parameters'!$G$22,
'Option-specific inputs'!$G$118,0)*CH$26,
0))</f>
        <v>0</v>
      </c>
      <c r="CI105" s="43">
        <f>IF(CI$14 &lt; YEAR('General parameters'!$G$20) + 'Option-specific inputs'!$G$65 - 1,
0,IFERROR(
IF((CI$14-$G$14+1)&lt;='General parameters'!$G$22,
'Option-specific inputs'!$G$118,0)*CI$26,
0))</f>
        <v>0</v>
      </c>
      <c r="CJ105" s="43">
        <f>IF(CJ$14 &lt; YEAR('General parameters'!$G$20) + 'Option-specific inputs'!$G$65 - 1,
0,IFERROR(
IF((CJ$14-$G$14+1)&lt;='General parameters'!$G$22,
'Option-specific inputs'!$G$118,0)*CJ$26,
0))</f>
        <v>0</v>
      </c>
      <c r="CK105" s="43">
        <f>IF(CK$14 &lt; YEAR('General parameters'!$G$20) + 'Option-specific inputs'!$G$65 - 1,
0,IFERROR(
IF((CK$14-$G$14+1)&lt;='General parameters'!$G$22,
'Option-specific inputs'!$G$118,0)*CK$26,
0))</f>
        <v>0</v>
      </c>
      <c r="CL105" s="43">
        <f>IF(CL$14 &lt; YEAR('General parameters'!$G$20) + 'Option-specific inputs'!$G$65 - 1,
0,IFERROR(
IF((CL$14-$G$14+1)&lt;='General parameters'!$G$22,
'Option-specific inputs'!$G$118,0)*CL$26,
0))</f>
        <v>0</v>
      </c>
      <c r="CM105" s="43">
        <f>IF(CM$14 &lt; YEAR('General parameters'!$G$20) + 'Option-specific inputs'!$G$65 - 1,
0,IFERROR(
IF((CM$14-$G$14+1)&lt;='General parameters'!$G$22,
'Option-specific inputs'!$G$118,0)*CM$26,
0))</f>
        <v>0</v>
      </c>
      <c r="CN105" s="43">
        <f>IF(CN$14 &lt; YEAR('General parameters'!$G$20) + 'Option-specific inputs'!$G$65 - 1,
0,IFERROR(
IF((CN$14-$G$14+1)&lt;='General parameters'!$G$22,
'Option-specific inputs'!$G$118,0)*CN$26,
0))</f>
        <v>0</v>
      </c>
      <c r="CO105" s="43">
        <f>IF(CO$14 &lt; YEAR('General parameters'!$G$20) + 'Option-specific inputs'!$G$65 - 1,
0,IFERROR(
IF((CO$14-$G$14+1)&lt;='General parameters'!$G$22,
'Option-specific inputs'!$G$118,0)*CO$26,
0))</f>
        <v>0</v>
      </c>
      <c r="CP105" s="43">
        <f>IF(CP$14 &lt; YEAR('General parameters'!$G$20) + 'Option-specific inputs'!$G$65 - 1,
0,IFERROR(
IF((CP$14-$G$14+1)&lt;='General parameters'!$G$22,
'Option-specific inputs'!$G$118,0)*CP$26,
0))</f>
        <v>0</v>
      </c>
      <c r="CQ105" s="43">
        <f>IF(CQ$14 &lt; YEAR('General parameters'!$G$20) + 'Option-specific inputs'!$G$65 - 1,
0,IFERROR(
IF((CQ$14-$G$14+1)&lt;='General parameters'!$G$22,
'Option-specific inputs'!$G$118,0)*CQ$26,
0))</f>
        <v>0</v>
      </c>
      <c r="CR105" s="43">
        <f>IF(CR$14 &lt; YEAR('General parameters'!$G$20) + 'Option-specific inputs'!$G$65 - 1,
0,IFERROR(
IF((CR$14-$G$14+1)&lt;='General parameters'!$G$22,
'Option-specific inputs'!$G$118,0)*CR$26,
0))</f>
        <v>0</v>
      </c>
      <c r="CS105" s="43">
        <f>IF(CS$14 &lt; YEAR('General parameters'!$G$20) + 'Option-specific inputs'!$G$65 - 1,
0,IFERROR(
IF((CS$14-$G$14+1)&lt;='General parameters'!$G$22,
'Option-specific inputs'!$G$118,0)*CS$26,
0))</f>
        <v>0</v>
      </c>
      <c r="CT105" s="43">
        <f>IF(CT$14 &lt; YEAR('General parameters'!$G$20) + 'Option-specific inputs'!$G$65 - 1,
0,IFERROR(
IF((CT$14-$G$14+1)&lt;='General parameters'!$G$22,
'Option-specific inputs'!$G$118,0)*CT$26,
0))</f>
        <v>0</v>
      </c>
      <c r="CU105" s="43">
        <f>IF(CU$14 &lt; YEAR('General parameters'!$G$20) + 'Option-specific inputs'!$G$65 - 1,
0,IFERROR(
IF((CU$14-$G$14+1)&lt;='General parameters'!$G$22,
'Option-specific inputs'!$G$118,0)*CU$26,
0))</f>
        <v>0</v>
      </c>
      <c r="CV105" s="43">
        <f>IF(CV$14 &lt; YEAR('General parameters'!$G$20) + 'Option-specific inputs'!$G$65 - 1,
0,IFERROR(
IF((CV$14-$G$14+1)&lt;='General parameters'!$G$22,
'Option-specific inputs'!$G$118,0)*CV$26,
0))</f>
        <v>0</v>
      </c>
      <c r="CW105" s="43">
        <f>IF(CW$14 &lt; YEAR('General parameters'!$G$20) + 'Option-specific inputs'!$G$65 - 1,
0,IFERROR(
IF((CW$14-$G$14+1)&lt;='General parameters'!$G$22,
'Option-specific inputs'!$G$118,0)*CW$26,
0))</f>
        <v>0</v>
      </c>
      <c r="CX105" s="43">
        <f>IF(CX$14 &lt; YEAR('General parameters'!$G$20) + 'Option-specific inputs'!$G$65 - 1,
0,IFERROR(
IF((CX$14-$G$14+1)&lt;='General parameters'!$G$22,
'Option-specific inputs'!$G$118,0)*CX$26,
0))</f>
        <v>0</v>
      </c>
      <c r="CY105" s="43">
        <f>IF(CY$14 &lt; YEAR('General parameters'!$G$20) + 'Option-specific inputs'!$G$65 - 1,
0,IFERROR(
IF((CY$14-$G$14+1)&lt;='General parameters'!$G$22,
'Option-specific inputs'!$G$118,0)*CY$26,
0))</f>
        <v>0</v>
      </c>
      <c r="CZ105" s="43">
        <f>IF(CZ$14 &lt; YEAR('General parameters'!$G$20) + 'Option-specific inputs'!$G$65 - 1,
0,IFERROR(
IF((CZ$14-$G$14+1)&lt;='General parameters'!$G$22,
'Option-specific inputs'!$G$118,0)*CZ$26,
0))</f>
        <v>0</v>
      </c>
      <c r="DA105" s="43">
        <f>IF(DA$14 &lt; YEAR('General parameters'!$G$20) + 'Option-specific inputs'!$G$65 - 1,
0,IFERROR(
IF((DA$14-$G$14+1)&lt;='General parameters'!$G$22,
'Option-specific inputs'!$G$118,0)*DA$26,
0))</f>
        <v>0</v>
      </c>
      <c r="DB105" s="43">
        <f>IF(DB$14 &lt; YEAR('General parameters'!$G$20) + 'Option-specific inputs'!$G$65 - 1,
0,IFERROR(
IF((DB$14-$G$14+1)&lt;='General parameters'!$G$22,
'Option-specific inputs'!$G$118,0)*DB$26,
0))</f>
        <v>0</v>
      </c>
      <c r="DC105" s="25"/>
    </row>
    <row r="106" spans="1:107" s="49" customFormat="1" ht="12.6" customHeight="1">
      <c r="A106" s="25"/>
      <c r="B106" s="163"/>
      <c r="C106" s="170"/>
      <c r="D106" s="32"/>
      <c r="E106" s="37"/>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c r="BY106" s="32"/>
      <c r="BZ106" s="32"/>
      <c r="CA106" s="32"/>
      <c r="CB106" s="32"/>
      <c r="CC106" s="32"/>
      <c r="CD106" s="32"/>
      <c r="CE106" s="32"/>
      <c r="CF106" s="32"/>
      <c r="CG106" s="32"/>
      <c r="CH106" s="32"/>
      <c r="CI106" s="32"/>
      <c r="CJ106" s="32"/>
      <c r="CK106" s="32"/>
      <c r="CL106" s="32"/>
      <c r="CM106" s="32"/>
      <c r="CN106" s="32"/>
      <c r="CO106" s="32"/>
      <c r="CP106" s="32"/>
      <c r="CQ106" s="32"/>
      <c r="CR106" s="32"/>
      <c r="CS106" s="32"/>
      <c r="CT106" s="32"/>
      <c r="CU106" s="32"/>
      <c r="CV106" s="32"/>
      <c r="CW106" s="32"/>
      <c r="CX106" s="32"/>
      <c r="CY106" s="32"/>
      <c r="CZ106" s="32"/>
      <c r="DA106" s="32"/>
      <c r="DB106" s="32"/>
      <c r="DC106" s="32"/>
    </row>
    <row r="107" spans="1:107" s="61" customFormat="1" ht="22.5" customHeight="1">
      <c r="A107" s="25"/>
      <c r="B107" s="163"/>
      <c r="C107" s="170" t="s">
        <v>289</v>
      </c>
      <c r="D107" s="32"/>
      <c r="E107" s="37"/>
      <c r="F107" s="32"/>
      <c r="G107" s="43">
        <f>G117*G$26</f>
        <v>0</v>
      </c>
      <c r="H107" s="43">
        <f t="shared" ref="H107:BS107" si="28">H117*H$26</f>
        <v>0</v>
      </c>
      <c r="I107" s="43">
        <f t="shared" si="28"/>
        <v>0</v>
      </c>
      <c r="J107" s="43">
        <f t="shared" si="28"/>
        <v>0</v>
      </c>
      <c r="K107" s="43">
        <f t="shared" si="28"/>
        <v>0</v>
      </c>
      <c r="L107" s="43">
        <f t="shared" si="28"/>
        <v>0</v>
      </c>
      <c r="M107" s="43">
        <f t="shared" si="28"/>
        <v>0</v>
      </c>
      <c r="N107" s="43">
        <f t="shared" si="28"/>
        <v>0</v>
      </c>
      <c r="O107" s="43">
        <f t="shared" si="28"/>
        <v>0</v>
      </c>
      <c r="P107" s="43">
        <f t="shared" si="28"/>
        <v>0</v>
      </c>
      <c r="Q107" s="43">
        <f t="shared" si="28"/>
        <v>0</v>
      </c>
      <c r="R107" s="43">
        <f t="shared" si="28"/>
        <v>0</v>
      </c>
      <c r="S107" s="43">
        <f t="shared" si="28"/>
        <v>0</v>
      </c>
      <c r="T107" s="43">
        <f t="shared" si="28"/>
        <v>0</v>
      </c>
      <c r="U107" s="43">
        <f t="shared" si="28"/>
        <v>0</v>
      </c>
      <c r="V107" s="43">
        <f t="shared" si="28"/>
        <v>0</v>
      </c>
      <c r="W107" s="43">
        <f t="shared" si="28"/>
        <v>0</v>
      </c>
      <c r="X107" s="43">
        <f t="shared" si="28"/>
        <v>0</v>
      </c>
      <c r="Y107" s="43">
        <f t="shared" si="28"/>
        <v>0</v>
      </c>
      <c r="Z107" s="43">
        <f t="shared" si="28"/>
        <v>0</v>
      </c>
      <c r="AA107" s="43">
        <f t="shared" si="28"/>
        <v>0</v>
      </c>
      <c r="AB107" s="43">
        <f t="shared" si="28"/>
        <v>0</v>
      </c>
      <c r="AC107" s="43">
        <f t="shared" si="28"/>
        <v>0</v>
      </c>
      <c r="AD107" s="43">
        <f t="shared" si="28"/>
        <v>0</v>
      </c>
      <c r="AE107" s="43">
        <f t="shared" si="28"/>
        <v>0</v>
      </c>
      <c r="AF107" s="43">
        <f t="shared" si="28"/>
        <v>0</v>
      </c>
      <c r="AG107" s="43">
        <f t="shared" si="28"/>
        <v>0</v>
      </c>
      <c r="AH107" s="43">
        <f t="shared" si="28"/>
        <v>0</v>
      </c>
      <c r="AI107" s="43">
        <f t="shared" si="28"/>
        <v>0</v>
      </c>
      <c r="AJ107" s="43">
        <f t="shared" si="28"/>
        <v>0</v>
      </c>
      <c r="AK107" s="43">
        <f t="shared" si="28"/>
        <v>0</v>
      </c>
      <c r="AL107" s="43">
        <f t="shared" si="28"/>
        <v>0</v>
      </c>
      <c r="AM107" s="43">
        <f t="shared" si="28"/>
        <v>0</v>
      </c>
      <c r="AN107" s="43">
        <f t="shared" si="28"/>
        <v>0</v>
      </c>
      <c r="AO107" s="43">
        <f t="shared" si="28"/>
        <v>0</v>
      </c>
      <c r="AP107" s="43">
        <f t="shared" si="28"/>
        <v>0</v>
      </c>
      <c r="AQ107" s="43">
        <f t="shared" si="28"/>
        <v>0</v>
      </c>
      <c r="AR107" s="43">
        <f t="shared" si="28"/>
        <v>0</v>
      </c>
      <c r="AS107" s="43">
        <f t="shared" si="28"/>
        <v>0</v>
      </c>
      <c r="AT107" s="43">
        <f t="shared" si="28"/>
        <v>0</v>
      </c>
      <c r="AU107" s="43">
        <f t="shared" si="28"/>
        <v>0</v>
      </c>
      <c r="AV107" s="43">
        <f t="shared" si="28"/>
        <v>0</v>
      </c>
      <c r="AW107" s="43">
        <f t="shared" si="28"/>
        <v>0</v>
      </c>
      <c r="AX107" s="43">
        <f t="shared" si="28"/>
        <v>0</v>
      </c>
      <c r="AY107" s="43">
        <f t="shared" si="28"/>
        <v>0</v>
      </c>
      <c r="AZ107" s="43">
        <f t="shared" si="28"/>
        <v>0</v>
      </c>
      <c r="BA107" s="43">
        <f t="shared" si="28"/>
        <v>0</v>
      </c>
      <c r="BB107" s="43">
        <f t="shared" si="28"/>
        <v>0</v>
      </c>
      <c r="BC107" s="43">
        <f t="shared" si="28"/>
        <v>0</v>
      </c>
      <c r="BD107" s="43">
        <f t="shared" si="28"/>
        <v>0</v>
      </c>
      <c r="BE107" s="43">
        <f t="shared" si="28"/>
        <v>0</v>
      </c>
      <c r="BF107" s="43">
        <f t="shared" si="28"/>
        <v>0</v>
      </c>
      <c r="BG107" s="43">
        <f t="shared" si="28"/>
        <v>0</v>
      </c>
      <c r="BH107" s="43">
        <f t="shared" si="28"/>
        <v>0</v>
      </c>
      <c r="BI107" s="43">
        <f t="shared" si="28"/>
        <v>0</v>
      </c>
      <c r="BJ107" s="43">
        <f t="shared" si="28"/>
        <v>0</v>
      </c>
      <c r="BK107" s="43">
        <f t="shared" si="28"/>
        <v>0</v>
      </c>
      <c r="BL107" s="43">
        <f t="shared" si="28"/>
        <v>0</v>
      </c>
      <c r="BM107" s="43">
        <f t="shared" si="28"/>
        <v>0</v>
      </c>
      <c r="BN107" s="43">
        <f t="shared" si="28"/>
        <v>0</v>
      </c>
      <c r="BO107" s="43">
        <f t="shared" si="28"/>
        <v>0</v>
      </c>
      <c r="BP107" s="43">
        <f t="shared" si="28"/>
        <v>0</v>
      </c>
      <c r="BQ107" s="43">
        <f t="shared" si="28"/>
        <v>0</v>
      </c>
      <c r="BR107" s="43">
        <f t="shared" si="28"/>
        <v>0</v>
      </c>
      <c r="BS107" s="43">
        <f t="shared" si="28"/>
        <v>0</v>
      </c>
      <c r="BT107" s="43">
        <f t="shared" ref="BT107:DB107" si="29">BT117*BT$26</f>
        <v>0</v>
      </c>
      <c r="BU107" s="43">
        <f t="shared" si="29"/>
        <v>0</v>
      </c>
      <c r="BV107" s="43">
        <f t="shared" si="29"/>
        <v>0</v>
      </c>
      <c r="BW107" s="43">
        <f t="shared" si="29"/>
        <v>0</v>
      </c>
      <c r="BX107" s="43">
        <f t="shared" si="29"/>
        <v>0</v>
      </c>
      <c r="BY107" s="43">
        <f t="shared" si="29"/>
        <v>0</v>
      </c>
      <c r="BZ107" s="43">
        <f t="shared" si="29"/>
        <v>0</v>
      </c>
      <c r="CA107" s="43">
        <f t="shared" si="29"/>
        <v>0</v>
      </c>
      <c r="CB107" s="43">
        <f t="shared" si="29"/>
        <v>0</v>
      </c>
      <c r="CC107" s="43">
        <f t="shared" si="29"/>
        <v>0</v>
      </c>
      <c r="CD107" s="43">
        <f t="shared" si="29"/>
        <v>0</v>
      </c>
      <c r="CE107" s="43">
        <f t="shared" si="29"/>
        <v>0</v>
      </c>
      <c r="CF107" s="43">
        <f t="shared" si="29"/>
        <v>0</v>
      </c>
      <c r="CG107" s="43">
        <f t="shared" si="29"/>
        <v>0</v>
      </c>
      <c r="CH107" s="43">
        <f t="shared" si="29"/>
        <v>0</v>
      </c>
      <c r="CI107" s="43">
        <f t="shared" si="29"/>
        <v>0</v>
      </c>
      <c r="CJ107" s="43">
        <f t="shared" si="29"/>
        <v>0</v>
      </c>
      <c r="CK107" s="43">
        <f t="shared" si="29"/>
        <v>0</v>
      </c>
      <c r="CL107" s="43">
        <f t="shared" si="29"/>
        <v>0</v>
      </c>
      <c r="CM107" s="43">
        <f t="shared" si="29"/>
        <v>0</v>
      </c>
      <c r="CN107" s="43">
        <f t="shared" si="29"/>
        <v>0</v>
      </c>
      <c r="CO107" s="43">
        <f t="shared" si="29"/>
        <v>0</v>
      </c>
      <c r="CP107" s="43">
        <f t="shared" si="29"/>
        <v>0</v>
      </c>
      <c r="CQ107" s="43">
        <f t="shared" si="29"/>
        <v>0</v>
      </c>
      <c r="CR107" s="43">
        <f t="shared" si="29"/>
        <v>0</v>
      </c>
      <c r="CS107" s="43">
        <f t="shared" si="29"/>
        <v>0</v>
      </c>
      <c r="CT107" s="43">
        <f t="shared" si="29"/>
        <v>0</v>
      </c>
      <c r="CU107" s="43">
        <f t="shared" si="29"/>
        <v>0</v>
      </c>
      <c r="CV107" s="43">
        <f t="shared" si="29"/>
        <v>0</v>
      </c>
      <c r="CW107" s="43">
        <f t="shared" si="29"/>
        <v>0</v>
      </c>
      <c r="CX107" s="43">
        <f t="shared" si="29"/>
        <v>0</v>
      </c>
      <c r="CY107" s="43">
        <f t="shared" si="29"/>
        <v>0</v>
      </c>
      <c r="CZ107" s="43">
        <f t="shared" si="29"/>
        <v>0</v>
      </c>
      <c r="DA107" s="43">
        <f t="shared" si="29"/>
        <v>0</v>
      </c>
      <c r="DB107" s="43">
        <f t="shared" si="29"/>
        <v>0</v>
      </c>
      <c r="DC107" s="25"/>
    </row>
    <row r="108" spans="1:107" s="49" customFormat="1" ht="12.6" customHeight="1">
      <c r="A108" s="25"/>
      <c r="B108" s="163"/>
      <c r="C108" s="170"/>
      <c r="D108" s="32"/>
      <c r="E108" s="37"/>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c r="BT108" s="32"/>
      <c r="BU108" s="32"/>
      <c r="BV108" s="32"/>
      <c r="BW108" s="32"/>
      <c r="BX108" s="32"/>
      <c r="BY108" s="32"/>
      <c r="BZ108" s="32"/>
      <c r="CA108" s="32"/>
      <c r="CB108" s="32"/>
      <c r="CC108" s="32"/>
      <c r="CD108" s="32"/>
      <c r="CE108" s="32"/>
      <c r="CF108" s="32"/>
      <c r="CG108" s="32"/>
      <c r="CH108" s="32"/>
      <c r="CI108" s="32"/>
      <c r="CJ108" s="32"/>
      <c r="CK108" s="32"/>
      <c r="CL108" s="32"/>
      <c r="CM108" s="32"/>
      <c r="CN108" s="32"/>
      <c r="CO108" s="32"/>
      <c r="CP108" s="32"/>
      <c r="CQ108" s="32"/>
      <c r="CR108" s="32"/>
      <c r="CS108" s="32"/>
      <c r="CT108" s="32"/>
      <c r="CU108" s="32"/>
      <c r="CV108" s="32"/>
      <c r="CW108" s="32"/>
      <c r="CX108" s="32"/>
      <c r="CY108" s="32"/>
      <c r="CZ108" s="32"/>
      <c r="DA108" s="32"/>
      <c r="DB108" s="32"/>
      <c r="DC108" s="32"/>
    </row>
    <row r="109" spans="1:107" ht="22.5" customHeight="1">
      <c r="A109" s="25"/>
      <c r="B109" s="163"/>
      <c r="C109" s="170" t="s">
        <v>285</v>
      </c>
      <c r="D109" s="46"/>
      <c r="E109" s="37"/>
      <c r="F109" s="32"/>
      <c r="G109" s="44">
        <f t="shared" ref="G109:AL109" si="30">SUM(G87:G107)</f>
        <v>0</v>
      </c>
      <c r="H109" s="44">
        <f t="shared" si="30"/>
        <v>0</v>
      </c>
      <c r="I109" s="44">
        <f t="shared" si="30"/>
        <v>0</v>
      </c>
      <c r="J109" s="44">
        <f t="shared" si="30"/>
        <v>0</v>
      </c>
      <c r="K109" s="44">
        <f t="shared" si="30"/>
        <v>0</v>
      </c>
      <c r="L109" s="44">
        <f t="shared" si="30"/>
        <v>0</v>
      </c>
      <c r="M109" s="44">
        <f t="shared" si="30"/>
        <v>0</v>
      </c>
      <c r="N109" s="44">
        <f t="shared" si="30"/>
        <v>0</v>
      </c>
      <c r="O109" s="44">
        <f t="shared" si="30"/>
        <v>0</v>
      </c>
      <c r="P109" s="44">
        <f t="shared" si="30"/>
        <v>0</v>
      </c>
      <c r="Q109" s="44">
        <f t="shared" si="30"/>
        <v>0</v>
      </c>
      <c r="R109" s="44">
        <f t="shared" si="30"/>
        <v>0</v>
      </c>
      <c r="S109" s="44">
        <f t="shared" si="30"/>
        <v>0</v>
      </c>
      <c r="T109" s="44">
        <f t="shared" si="30"/>
        <v>0</v>
      </c>
      <c r="U109" s="44">
        <f t="shared" si="30"/>
        <v>0</v>
      </c>
      <c r="V109" s="44">
        <f t="shared" si="30"/>
        <v>0</v>
      </c>
      <c r="W109" s="44">
        <f t="shared" si="30"/>
        <v>0</v>
      </c>
      <c r="X109" s="44">
        <f t="shared" si="30"/>
        <v>0</v>
      </c>
      <c r="Y109" s="44">
        <f t="shared" si="30"/>
        <v>0</v>
      </c>
      <c r="Z109" s="44">
        <f t="shared" si="30"/>
        <v>0</v>
      </c>
      <c r="AA109" s="44">
        <f t="shared" si="30"/>
        <v>0</v>
      </c>
      <c r="AB109" s="44">
        <f t="shared" si="30"/>
        <v>0</v>
      </c>
      <c r="AC109" s="44">
        <f t="shared" si="30"/>
        <v>0</v>
      </c>
      <c r="AD109" s="44">
        <f t="shared" si="30"/>
        <v>0</v>
      </c>
      <c r="AE109" s="44">
        <f t="shared" si="30"/>
        <v>0</v>
      </c>
      <c r="AF109" s="44">
        <f t="shared" si="30"/>
        <v>0</v>
      </c>
      <c r="AG109" s="44">
        <f t="shared" si="30"/>
        <v>0</v>
      </c>
      <c r="AH109" s="44">
        <f t="shared" si="30"/>
        <v>0</v>
      </c>
      <c r="AI109" s="44">
        <f t="shared" si="30"/>
        <v>0</v>
      </c>
      <c r="AJ109" s="44">
        <f t="shared" si="30"/>
        <v>0</v>
      </c>
      <c r="AK109" s="44">
        <f t="shared" si="30"/>
        <v>0</v>
      </c>
      <c r="AL109" s="44">
        <f t="shared" si="30"/>
        <v>0</v>
      </c>
      <c r="AM109" s="44">
        <f t="shared" ref="AM109:BR109" si="31">SUM(AM87:AM107)</f>
        <v>0</v>
      </c>
      <c r="AN109" s="44">
        <f t="shared" si="31"/>
        <v>0</v>
      </c>
      <c r="AO109" s="44">
        <f t="shared" si="31"/>
        <v>0</v>
      </c>
      <c r="AP109" s="44">
        <f t="shared" si="31"/>
        <v>0</v>
      </c>
      <c r="AQ109" s="44">
        <f t="shared" si="31"/>
        <v>0</v>
      </c>
      <c r="AR109" s="44">
        <f t="shared" si="31"/>
        <v>0</v>
      </c>
      <c r="AS109" s="44">
        <f t="shared" si="31"/>
        <v>0</v>
      </c>
      <c r="AT109" s="44">
        <f t="shared" si="31"/>
        <v>0</v>
      </c>
      <c r="AU109" s="44">
        <f t="shared" si="31"/>
        <v>0</v>
      </c>
      <c r="AV109" s="44">
        <f t="shared" si="31"/>
        <v>0</v>
      </c>
      <c r="AW109" s="44">
        <f t="shared" si="31"/>
        <v>0</v>
      </c>
      <c r="AX109" s="44">
        <f t="shared" si="31"/>
        <v>0</v>
      </c>
      <c r="AY109" s="44">
        <f t="shared" si="31"/>
        <v>0</v>
      </c>
      <c r="AZ109" s="44">
        <f t="shared" si="31"/>
        <v>0</v>
      </c>
      <c r="BA109" s="44">
        <f t="shared" si="31"/>
        <v>0</v>
      </c>
      <c r="BB109" s="44">
        <f t="shared" si="31"/>
        <v>0</v>
      </c>
      <c r="BC109" s="44">
        <f t="shared" si="31"/>
        <v>0</v>
      </c>
      <c r="BD109" s="44">
        <f t="shared" si="31"/>
        <v>0</v>
      </c>
      <c r="BE109" s="44">
        <f t="shared" si="31"/>
        <v>0</v>
      </c>
      <c r="BF109" s="44">
        <f t="shared" si="31"/>
        <v>0</v>
      </c>
      <c r="BG109" s="44">
        <f t="shared" si="31"/>
        <v>0</v>
      </c>
      <c r="BH109" s="44">
        <f t="shared" si="31"/>
        <v>0</v>
      </c>
      <c r="BI109" s="44">
        <f t="shared" si="31"/>
        <v>0</v>
      </c>
      <c r="BJ109" s="44">
        <f t="shared" si="31"/>
        <v>0</v>
      </c>
      <c r="BK109" s="44">
        <f t="shared" si="31"/>
        <v>0</v>
      </c>
      <c r="BL109" s="44">
        <f t="shared" si="31"/>
        <v>0</v>
      </c>
      <c r="BM109" s="44">
        <f t="shared" si="31"/>
        <v>0</v>
      </c>
      <c r="BN109" s="44">
        <f t="shared" si="31"/>
        <v>0</v>
      </c>
      <c r="BO109" s="44">
        <f t="shared" si="31"/>
        <v>0</v>
      </c>
      <c r="BP109" s="44">
        <f t="shared" si="31"/>
        <v>0</v>
      </c>
      <c r="BQ109" s="44">
        <f t="shared" si="31"/>
        <v>0</v>
      </c>
      <c r="BR109" s="44">
        <f t="shared" si="31"/>
        <v>0</v>
      </c>
      <c r="BS109" s="44">
        <f t="shared" ref="BS109:CX109" si="32">SUM(BS87:BS107)</f>
        <v>0</v>
      </c>
      <c r="BT109" s="44">
        <f t="shared" si="32"/>
        <v>0</v>
      </c>
      <c r="BU109" s="44">
        <f t="shared" si="32"/>
        <v>0</v>
      </c>
      <c r="BV109" s="44">
        <f t="shared" si="32"/>
        <v>0</v>
      </c>
      <c r="BW109" s="44">
        <f t="shared" si="32"/>
        <v>0</v>
      </c>
      <c r="BX109" s="44">
        <f t="shared" si="32"/>
        <v>0</v>
      </c>
      <c r="BY109" s="44">
        <f t="shared" si="32"/>
        <v>0</v>
      </c>
      <c r="BZ109" s="44">
        <f t="shared" si="32"/>
        <v>0</v>
      </c>
      <c r="CA109" s="44">
        <f t="shared" si="32"/>
        <v>0</v>
      </c>
      <c r="CB109" s="44">
        <f t="shared" si="32"/>
        <v>0</v>
      </c>
      <c r="CC109" s="44">
        <f t="shared" si="32"/>
        <v>0</v>
      </c>
      <c r="CD109" s="44">
        <f t="shared" si="32"/>
        <v>0</v>
      </c>
      <c r="CE109" s="44">
        <f t="shared" si="32"/>
        <v>0</v>
      </c>
      <c r="CF109" s="44">
        <f t="shared" si="32"/>
        <v>0</v>
      </c>
      <c r="CG109" s="44">
        <f t="shared" si="32"/>
        <v>0</v>
      </c>
      <c r="CH109" s="44">
        <f t="shared" si="32"/>
        <v>0</v>
      </c>
      <c r="CI109" s="44">
        <f t="shared" si="32"/>
        <v>0</v>
      </c>
      <c r="CJ109" s="44">
        <f t="shared" si="32"/>
        <v>0</v>
      </c>
      <c r="CK109" s="44">
        <f t="shared" si="32"/>
        <v>0</v>
      </c>
      <c r="CL109" s="44">
        <f t="shared" si="32"/>
        <v>0</v>
      </c>
      <c r="CM109" s="44">
        <f t="shared" si="32"/>
        <v>0</v>
      </c>
      <c r="CN109" s="44">
        <f t="shared" si="32"/>
        <v>0</v>
      </c>
      <c r="CO109" s="44">
        <f t="shared" si="32"/>
        <v>0</v>
      </c>
      <c r="CP109" s="44">
        <f t="shared" si="32"/>
        <v>0</v>
      </c>
      <c r="CQ109" s="44">
        <f t="shared" si="32"/>
        <v>0</v>
      </c>
      <c r="CR109" s="44">
        <f t="shared" si="32"/>
        <v>0</v>
      </c>
      <c r="CS109" s="44">
        <f t="shared" si="32"/>
        <v>0</v>
      </c>
      <c r="CT109" s="44">
        <f t="shared" si="32"/>
        <v>0</v>
      </c>
      <c r="CU109" s="44">
        <f t="shared" si="32"/>
        <v>0</v>
      </c>
      <c r="CV109" s="44">
        <f t="shared" si="32"/>
        <v>0</v>
      </c>
      <c r="CW109" s="44">
        <f t="shared" si="32"/>
        <v>0</v>
      </c>
      <c r="CX109" s="44">
        <f t="shared" si="32"/>
        <v>0</v>
      </c>
      <c r="CY109" s="44">
        <f t="shared" ref="CY109:DB109" si="33">SUM(CY87:CY107)</f>
        <v>0</v>
      </c>
      <c r="CZ109" s="44">
        <f t="shared" si="33"/>
        <v>0</v>
      </c>
      <c r="DA109" s="44">
        <f t="shared" si="33"/>
        <v>0</v>
      </c>
      <c r="DB109" s="44">
        <f t="shared" si="33"/>
        <v>0</v>
      </c>
      <c r="DC109" s="25"/>
    </row>
    <row r="110" spans="1:107" ht="22.5" customHeight="1">
      <c r="A110" s="25"/>
      <c r="B110" s="163"/>
      <c r="C110" s="170" t="s">
        <v>153</v>
      </c>
      <c r="D110" s="25"/>
      <c r="E110" s="51" t="s">
        <v>28</v>
      </c>
      <c r="F110" s="25"/>
      <c r="G110" s="45">
        <f>SUM(G109:DB109)</f>
        <v>0</v>
      </c>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c r="BX110" s="32"/>
      <c r="BY110" s="32"/>
      <c r="BZ110" s="32"/>
      <c r="CA110" s="32"/>
      <c r="CB110" s="32"/>
      <c r="CC110" s="32"/>
      <c r="CD110" s="32"/>
      <c r="CE110" s="32"/>
      <c r="CF110" s="32"/>
      <c r="CG110" s="32"/>
      <c r="CH110" s="32"/>
      <c r="CI110" s="32"/>
      <c r="CJ110" s="32"/>
      <c r="CK110" s="32"/>
      <c r="CL110" s="32"/>
      <c r="CM110" s="32"/>
      <c r="CN110" s="32"/>
      <c r="CO110" s="32"/>
      <c r="CP110" s="32"/>
      <c r="CQ110" s="32"/>
      <c r="CR110" s="32"/>
      <c r="CS110" s="32"/>
      <c r="CT110" s="32"/>
      <c r="CU110" s="32"/>
      <c r="CV110" s="32"/>
      <c r="CW110" s="32"/>
      <c r="CX110" s="32"/>
      <c r="CY110" s="32"/>
      <c r="CZ110" s="32"/>
      <c r="DA110" s="32"/>
      <c r="DB110" s="32"/>
      <c r="DC110" s="32"/>
    </row>
    <row r="111" spans="1:107" ht="12.6" customHeight="1">
      <c r="A111" s="25"/>
      <c r="B111" s="163"/>
      <c r="C111" s="163"/>
      <c r="D111" s="32"/>
      <c r="E111" s="37"/>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32"/>
      <c r="CE111" s="32"/>
      <c r="CF111" s="32"/>
      <c r="CG111" s="32"/>
      <c r="CH111" s="32"/>
      <c r="CI111" s="32"/>
      <c r="CJ111" s="32"/>
      <c r="CK111" s="32"/>
      <c r="CL111" s="32"/>
      <c r="CM111" s="32"/>
      <c r="CN111" s="32"/>
      <c r="CO111" s="32"/>
      <c r="CP111" s="32"/>
      <c r="CQ111" s="32"/>
      <c r="CR111" s="32"/>
      <c r="CS111" s="32"/>
      <c r="CT111" s="32"/>
      <c r="CU111" s="32"/>
      <c r="CV111" s="32"/>
      <c r="CW111" s="32"/>
      <c r="CX111" s="32"/>
      <c r="CY111" s="32"/>
      <c r="CZ111" s="32"/>
      <c r="DA111" s="32"/>
      <c r="DB111" s="32"/>
      <c r="DC111" s="25"/>
    </row>
    <row r="112" spans="1:107" ht="22.5" customHeight="1">
      <c r="A112" s="34"/>
      <c r="B112" s="152" t="s">
        <v>209</v>
      </c>
      <c r="C112" s="153" t="s">
        <v>154</v>
      </c>
      <c r="D112" s="50"/>
      <c r="E112" s="34"/>
      <c r="F112" s="50"/>
      <c r="G112" s="34"/>
      <c r="H112" s="50"/>
      <c r="I112" s="34"/>
      <c r="J112" s="50"/>
      <c r="K112" s="34"/>
      <c r="L112" s="50"/>
      <c r="M112" s="34"/>
      <c r="N112" s="50"/>
      <c r="O112" s="34"/>
      <c r="P112" s="50"/>
      <c r="Q112" s="34"/>
      <c r="R112" s="50"/>
      <c r="S112" s="34"/>
      <c r="T112" s="50"/>
      <c r="U112" s="34"/>
      <c r="V112" s="50"/>
      <c r="W112" s="34"/>
      <c r="X112" s="50"/>
      <c r="Y112" s="34"/>
      <c r="Z112" s="50"/>
      <c r="AA112" s="34"/>
      <c r="AB112" s="50"/>
      <c r="AC112" s="34"/>
      <c r="AD112" s="50"/>
      <c r="AE112" s="34"/>
      <c r="AF112" s="50"/>
      <c r="AG112" s="34"/>
      <c r="AH112" s="50"/>
      <c r="AI112" s="34"/>
      <c r="AJ112" s="50"/>
      <c r="AK112" s="34"/>
      <c r="AL112" s="50"/>
      <c r="AM112" s="34"/>
      <c r="AN112" s="50"/>
      <c r="AO112" s="34"/>
      <c r="AP112" s="50"/>
      <c r="AQ112" s="34"/>
      <c r="AR112" s="50"/>
      <c r="AS112" s="34"/>
      <c r="AT112" s="50"/>
      <c r="AU112" s="34"/>
      <c r="AV112" s="50"/>
      <c r="AW112" s="34"/>
      <c r="AX112" s="50"/>
      <c r="AY112" s="34"/>
      <c r="AZ112" s="50"/>
      <c r="BA112" s="34"/>
      <c r="BB112" s="50"/>
      <c r="BC112" s="34"/>
      <c r="BD112" s="50"/>
      <c r="BE112" s="34"/>
      <c r="BF112" s="50"/>
      <c r="BG112" s="34"/>
      <c r="BH112" s="50"/>
      <c r="BI112" s="34"/>
      <c r="BJ112" s="50"/>
      <c r="BK112" s="34"/>
      <c r="BL112" s="50"/>
      <c r="BM112" s="34"/>
      <c r="BN112" s="50"/>
      <c r="BO112" s="34"/>
      <c r="BP112" s="50"/>
      <c r="BQ112" s="34"/>
      <c r="BR112" s="50"/>
      <c r="BS112" s="34"/>
      <c r="BT112" s="50"/>
      <c r="BU112" s="34"/>
      <c r="BV112" s="50"/>
      <c r="BW112" s="34"/>
      <c r="BX112" s="50"/>
      <c r="BY112" s="34"/>
      <c r="BZ112" s="50"/>
      <c r="CA112" s="34"/>
      <c r="CB112" s="50"/>
      <c r="CC112" s="34"/>
      <c r="CD112" s="50"/>
      <c r="CE112" s="34"/>
      <c r="CF112" s="50"/>
      <c r="CG112" s="34"/>
      <c r="CH112" s="50"/>
      <c r="CI112" s="34"/>
      <c r="CJ112" s="50"/>
      <c r="CK112" s="34"/>
      <c r="CL112" s="50"/>
      <c r="CM112" s="34"/>
      <c r="CN112" s="50"/>
      <c r="CO112" s="34"/>
      <c r="CP112" s="50"/>
      <c r="CQ112" s="34"/>
      <c r="CR112" s="50"/>
      <c r="CS112" s="34"/>
      <c r="CT112" s="50"/>
      <c r="CU112" s="34"/>
      <c r="CV112" s="50"/>
      <c r="CW112" s="34"/>
      <c r="CX112" s="50"/>
      <c r="CY112" s="34"/>
      <c r="CZ112" s="50"/>
      <c r="DA112" s="34"/>
      <c r="DB112" s="50"/>
      <c r="DC112" s="34"/>
    </row>
    <row r="113" spans="1:107" ht="22.5" customHeight="1">
      <c r="A113" s="25"/>
      <c r="B113" s="163"/>
      <c r="C113" s="170" t="s">
        <v>155</v>
      </c>
      <c r="D113" s="32"/>
      <c r="E113" s="37"/>
      <c r="F113" s="32"/>
      <c r="G113" s="52">
        <f>IFERROR(SUM(G87:G96)/G$26,0)</f>
        <v>0</v>
      </c>
      <c r="H113" s="52">
        <f t="shared" ref="H113:BS113" si="34">IFERROR(SUM(H87:H96)/H$26,0)</f>
        <v>0</v>
      </c>
      <c r="I113" s="52">
        <f t="shared" si="34"/>
        <v>0</v>
      </c>
      <c r="J113" s="52">
        <f t="shared" si="34"/>
        <v>0</v>
      </c>
      <c r="K113" s="52">
        <f t="shared" si="34"/>
        <v>0</v>
      </c>
      <c r="L113" s="52">
        <f t="shared" si="34"/>
        <v>0</v>
      </c>
      <c r="M113" s="52">
        <f t="shared" si="34"/>
        <v>0</v>
      </c>
      <c r="N113" s="52">
        <f t="shared" si="34"/>
        <v>0</v>
      </c>
      <c r="O113" s="52">
        <f t="shared" si="34"/>
        <v>0</v>
      </c>
      <c r="P113" s="52">
        <f t="shared" si="34"/>
        <v>0</v>
      </c>
      <c r="Q113" s="52">
        <f t="shared" si="34"/>
        <v>0</v>
      </c>
      <c r="R113" s="52">
        <f t="shared" si="34"/>
        <v>0</v>
      </c>
      <c r="S113" s="52">
        <f t="shared" si="34"/>
        <v>0</v>
      </c>
      <c r="T113" s="52">
        <f t="shared" si="34"/>
        <v>0</v>
      </c>
      <c r="U113" s="52">
        <f t="shared" si="34"/>
        <v>0</v>
      </c>
      <c r="V113" s="52">
        <f t="shared" si="34"/>
        <v>0</v>
      </c>
      <c r="W113" s="52">
        <f t="shared" si="34"/>
        <v>0</v>
      </c>
      <c r="X113" s="52">
        <f t="shared" si="34"/>
        <v>0</v>
      </c>
      <c r="Y113" s="52">
        <f t="shared" si="34"/>
        <v>0</v>
      </c>
      <c r="Z113" s="52">
        <f t="shared" si="34"/>
        <v>0</v>
      </c>
      <c r="AA113" s="52">
        <f t="shared" si="34"/>
        <v>0</v>
      </c>
      <c r="AB113" s="52">
        <f t="shared" si="34"/>
        <v>0</v>
      </c>
      <c r="AC113" s="52">
        <f t="shared" si="34"/>
        <v>0</v>
      </c>
      <c r="AD113" s="52">
        <f t="shared" si="34"/>
        <v>0</v>
      </c>
      <c r="AE113" s="52">
        <f t="shared" si="34"/>
        <v>0</v>
      </c>
      <c r="AF113" s="52">
        <f t="shared" si="34"/>
        <v>0</v>
      </c>
      <c r="AG113" s="52">
        <f t="shared" si="34"/>
        <v>0</v>
      </c>
      <c r="AH113" s="52">
        <f t="shared" si="34"/>
        <v>0</v>
      </c>
      <c r="AI113" s="52">
        <f t="shared" si="34"/>
        <v>0</v>
      </c>
      <c r="AJ113" s="52">
        <f t="shared" si="34"/>
        <v>0</v>
      </c>
      <c r="AK113" s="52">
        <f t="shared" si="34"/>
        <v>0</v>
      </c>
      <c r="AL113" s="52">
        <f t="shared" si="34"/>
        <v>0</v>
      </c>
      <c r="AM113" s="52">
        <f t="shared" si="34"/>
        <v>0</v>
      </c>
      <c r="AN113" s="52">
        <f t="shared" si="34"/>
        <v>0</v>
      </c>
      <c r="AO113" s="52">
        <f t="shared" si="34"/>
        <v>0</v>
      </c>
      <c r="AP113" s="52">
        <f t="shared" si="34"/>
        <v>0</v>
      </c>
      <c r="AQ113" s="52">
        <f t="shared" si="34"/>
        <v>0</v>
      </c>
      <c r="AR113" s="52">
        <f t="shared" si="34"/>
        <v>0</v>
      </c>
      <c r="AS113" s="52">
        <f t="shared" si="34"/>
        <v>0</v>
      </c>
      <c r="AT113" s="52">
        <f t="shared" si="34"/>
        <v>0</v>
      </c>
      <c r="AU113" s="52">
        <f t="shared" si="34"/>
        <v>0</v>
      </c>
      <c r="AV113" s="52">
        <f t="shared" si="34"/>
        <v>0</v>
      </c>
      <c r="AW113" s="52">
        <f t="shared" si="34"/>
        <v>0</v>
      </c>
      <c r="AX113" s="52">
        <f t="shared" si="34"/>
        <v>0</v>
      </c>
      <c r="AY113" s="52">
        <f t="shared" si="34"/>
        <v>0</v>
      </c>
      <c r="AZ113" s="52">
        <f t="shared" si="34"/>
        <v>0</v>
      </c>
      <c r="BA113" s="52">
        <f t="shared" si="34"/>
        <v>0</v>
      </c>
      <c r="BB113" s="52">
        <f t="shared" si="34"/>
        <v>0</v>
      </c>
      <c r="BC113" s="52">
        <f t="shared" si="34"/>
        <v>0</v>
      </c>
      <c r="BD113" s="52">
        <f t="shared" si="34"/>
        <v>0</v>
      </c>
      <c r="BE113" s="52">
        <f t="shared" si="34"/>
        <v>0</v>
      </c>
      <c r="BF113" s="52">
        <f t="shared" si="34"/>
        <v>0</v>
      </c>
      <c r="BG113" s="52">
        <f t="shared" si="34"/>
        <v>0</v>
      </c>
      <c r="BH113" s="52">
        <f t="shared" si="34"/>
        <v>0</v>
      </c>
      <c r="BI113" s="52">
        <f t="shared" si="34"/>
        <v>0</v>
      </c>
      <c r="BJ113" s="52">
        <f t="shared" si="34"/>
        <v>0</v>
      </c>
      <c r="BK113" s="52">
        <f t="shared" si="34"/>
        <v>0</v>
      </c>
      <c r="BL113" s="52">
        <f t="shared" si="34"/>
        <v>0</v>
      </c>
      <c r="BM113" s="52">
        <f t="shared" si="34"/>
        <v>0</v>
      </c>
      <c r="BN113" s="52">
        <f t="shared" si="34"/>
        <v>0</v>
      </c>
      <c r="BO113" s="52">
        <f t="shared" si="34"/>
        <v>0</v>
      </c>
      <c r="BP113" s="52">
        <f t="shared" si="34"/>
        <v>0</v>
      </c>
      <c r="BQ113" s="52">
        <f t="shared" si="34"/>
        <v>0</v>
      </c>
      <c r="BR113" s="52">
        <f t="shared" si="34"/>
        <v>0</v>
      </c>
      <c r="BS113" s="52">
        <f t="shared" si="34"/>
        <v>0</v>
      </c>
      <c r="BT113" s="52">
        <f t="shared" ref="BT113:DB113" si="35">IFERROR(SUM(BT87:BT96)/BT$26,0)</f>
        <v>0</v>
      </c>
      <c r="BU113" s="52">
        <f t="shared" si="35"/>
        <v>0</v>
      </c>
      <c r="BV113" s="52">
        <f t="shared" si="35"/>
        <v>0</v>
      </c>
      <c r="BW113" s="52">
        <f t="shared" si="35"/>
        <v>0</v>
      </c>
      <c r="BX113" s="52">
        <f t="shared" si="35"/>
        <v>0</v>
      </c>
      <c r="BY113" s="52">
        <f t="shared" si="35"/>
        <v>0</v>
      </c>
      <c r="BZ113" s="52">
        <f t="shared" si="35"/>
        <v>0</v>
      </c>
      <c r="CA113" s="52">
        <f t="shared" si="35"/>
        <v>0</v>
      </c>
      <c r="CB113" s="52">
        <f t="shared" si="35"/>
        <v>0</v>
      </c>
      <c r="CC113" s="52">
        <f t="shared" si="35"/>
        <v>0</v>
      </c>
      <c r="CD113" s="52">
        <f t="shared" si="35"/>
        <v>0</v>
      </c>
      <c r="CE113" s="52">
        <f t="shared" si="35"/>
        <v>0</v>
      </c>
      <c r="CF113" s="52">
        <f t="shared" si="35"/>
        <v>0</v>
      </c>
      <c r="CG113" s="52">
        <f t="shared" si="35"/>
        <v>0</v>
      </c>
      <c r="CH113" s="52">
        <f t="shared" si="35"/>
        <v>0</v>
      </c>
      <c r="CI113" s="52">
        <f t="shared" si="35"/>
        <v>0</v>
      </c>
      <c r="CJ113" s="52">
        <f t="shared" si="35"/>
        <v>0</v>
      </c>
      <c r="CK113" s="52">
        <f t="shared" si="35"/>
        <v>0</v>
      </c>
      <c r="CL113" s="52">
        <f t="shared" si="35"/>
        <v>0</v>
      </c>
      <c r="CM113" s="52">
        <f t="shared" si="35"/>
        <v>0</v>
      </c>
      <c r="CN113" s="52">
        <f t="shared" si="35"/>
        <v>0</v>
      </c>
      <c r="CO113" s="52">
        <f t="shared" si="35"/>
        <v>0</v>
      </c>
      <c r="CP113" s="52">
        <f t="shared" si="35"/>
        <v>0</v>
      </c>
      <c r="CQ113" s="52">
        <f t="shared" si="35"/>
        <v>0</v>
      </c>
      <c r="CR113" s="52">
        <f t="shared" si="35"/>
        <v>0</v>
      </c>
      <c r="CS113" s="52">
        <f t="shared" si="35"/>
        <v>0</v>
      </c>
      <c r="CT113" s="52">
        <f t="shared" si="35"/>
        <v>0</v>
      </c>
      <c r="CU113" s="52">
        <f t="shared" si="35"/>
        <v>0</v>
      </c>
      <c r="CV113" s="52">
        <f t="shared" si="35"/>
        <v>0</v>
      </c>
      <c r="CW113" s="52">
        <f t="shared" si="35"/>
        <v>0</v>
      </c>
      <c r="CX113" s="52">
        <f t="shared" si="35"/>
        <v>0</v>
      </c>
      <c r="CY113" s="52">
        <f t="shared" si="35"/>
        <v>0</v>
      </c>
      <c r="CZ113" s="52">
        <f t="shared" si="35"/>
        <v>0</v>
      </c>
      <c r="DA113" s="52">
        <f t="shared" si="35"/>
        <v>0</v>
      </c>
      <c r="DB113" s="52">
        <f t="shared" si="35"/>
        <v>0</v>
      </c>
      <c r="DC113" s="25"/>
    </row>
    <row r="114" spans="1:107" ht="22.5" customHeight="1">
      <c r="A114" s="25"/>
      <c r="B114" s="163"/>
      <c r="C114" s="170" t="s">
        <v>150</v>
      </c>
      <c r="D114" s="32"/>
      <c r="E114" s="37"/>
      <c r="F114" s="32"/>
      <c r="G114" s="52">
        <f>IF(G13 &lt; 'General parameters'!$G$20 + 'Option-specific inputs'!$G$65 - 1,
0, IFERROR(
IF((G$14-$G$14+1)&lt;='General parameters'!$G$22,
'Option-specific inputs'!$G$111,0),
0))</f>
        <v>0</v>
      </c>
      <c r="H114" s="52">
        <f>IF(H13 &lt; 'General parameters'!$G$20 + 'Option-specific inputs'!$G$65 - 1,
0, IFERROR(
IF((H$14-$G$14+1)&lt;='General parameters'!$G$22,
'Option-specific inputs'!$G$111,0),
0))</f>
        <v>0</v>
      </c>
      <c r="I114" s="52">
        <f>IF(I13 &lt; 'General parameters'!$G$20 + 'Option-specific inputs'!$G$65 - 1,
0, IFERROR(
IF((I$14-$G$14+1)&lt;='General parameters'!$G$22,
'Option-specific inputs'!$G$111,0),
0))</f>
        <v>0</v>
      </c>
      <c r="J114" s="52">
        <f>IF(J13 &lt; 'General parameters'!$G$20 + 'Option-specific inputs'!$G$65 - 1,
0, IFERROR(
IF((J$14-$G$14+1)&lt;='General parameters'!$G$22,
'Option-specific inputs'!$G$111,0),
0))</f>
        <v>0</v>
      </c>
      <c r="K114" s="52">
        <f>IF(K13 &lt; 'General parameters'!$G$20 + 'Option-specific inputs'!$G$65 - 1,
0, IFERROR(
IF((K$14-$G$14+1)&lt;='General parameters'!$G$22,
'Option-specific inputs'!$G$111,0),
0))</f>
        <v>0</v>
      </c>
      <c r="L114" s="52">
        <f>IF(L13 &lt; 'General parameters'!$G$20 + 'Option-specific inputs'!$G$65 - 1,
0, IFERROR(
IF((L$14-$G$14+1)&lt;='General parameters'!$G$22,
'Option-specific inputs'!$G$111,0),
0))</f>
        <v>0</v>
      </c>
      <c r="M114" s="52">
        <f>IF(M13 &lt; 'General parameters'!$G$20 + 'Option-specific inputs'!$G$65 - 1,
0, IFERROR(
IF((M$14-$G$14+1)&lt;='General parameters'!$G$22,
'Option-specific inputs'!$G$111,0),
0))</f>
        <v>0</v>
      </c>
      <c r="N114" s="52">
        <f>IF(N13 &lt; 'General parameters'!$G$20 + 'Option-specific inputs'!$G$65 - 1,
0, IFERROR(
IF((N$14-$G$14+1)&lt;='General parameters'!$G$22,
'Option-specific inputs'!$G$111,0),
0))</f>
        <v>0</v>
      </c>
      <c r="O114" s="52">
        <f>IF(O13 &lt; 'General parameters'!$G$20 + 'Option-specific inputs'!$G$65 - 1,
0, IFERROR(
IF((O$14-$G$14+1)&lt;='General parameters'!$G$22,
'Option-specific inputs'!$G$111,0),
0))</f>
        <v>0</v>
      </c>
      <c r="P114" s="52">
        <f>IF(P13 &lt; 'General parameters'!$G$20 + 'Option-specific inputs'!$G$65 - 1,
0, IFERROR(
IF((P$14-$G$14+1)&lt;='General parameters'!$G$22,
'Option-specific inputs'!$G$111,0),
0))</f>
        <v>0</v>
      </c>
      <c r="Q114" s="52">
        <f>IF(Q13 &lt; 'General parameters'!$G$20 + 'Option-specific inputs'!$G$65 - 1,
0, IFERROR(
IF((Q$14-$G$14+1)&lt;='General parameters'!$G$22,
'Option-specific inputs'!$G$111,0),
0))</f>
        <v>0</v>
      </c>
      <c r="R114" s="52">
        <f>IF(R13 &lt; 'General parameters'!$G$20 + 'Option-specific inputs'!$G$65 - 1,
0, IFERROR(
IF((R$14-$G$14+1)&lt;='General parameters'!$G$22,
'Option-specific inputs'!$G$111,0),
0))</f>
        <v>0</v>
      </c>
      <c r="S114" s="52">
        <f>IF(S13 &lt; 'General parameters'!$G$20 + 'Option-specific inputs'!$G$65 - 1,
0, IFERROR(
IF((S$14-$G$14+1)&lt;='General parameters'!$G$22,
'Option-specific inputs'!$G$111,0),
0))</f>
        <v>0</v>
      </c>
      <c r="T114" s="52">
        <f>IF(T13 &lt; 'General parameters'!$G$20 + 'Option-specific inputs'!$G$65 - 1,
0, IFERROR(
IF((T$14-$G$14+1)&lt;='General parameters'!$G$22,
'Option-specific inputs'!$G$111,0),
0))</f>
        <v>0</v>
      </c>
      <c r="U114" s="52">
        <f>IF(U13 &lt; 'General parameters'!$G$20 + 'Option-specific inputs'!$G$65 - 1,
0, IFERROR(
IF((U$14-$G$14+1)&lt;='General parameters'!$G$22,
'Option-specific inputs'!$G$111,0),
0))</f>
        <v>0</v>
      </c>
      <c r="V114" s="52">
        <f>IF(V13 &lt; 'General parameters'!$G$20 + 'Option-specific inputs'!$G$65 - 1,
0, IFERROR(
IF((V$14-$G$14+1)&lt;='General parameters'!$G$22,
'Option-specific inputs'!$G$111,0),
0))</f>
        <v>0</v>
      </c>
      <c r="W114" s="52">
        <f>IF(W13 &lt; 'General parameters'!$G$20 + 'Option-specific inputs'!$G$65 - 1,
0, IFERROR(
IF((W$14-$G$14+1)&lt;='General parameters'!$G$22,
'Option-specific inputs'!$G$111,0),
0))</f>
        <v>0</v>
      </c>
      <c r="X114" s="52">
        <f>IF(X13 &lt; 'General parameters'!$G$20 + 'Option-specific inputs'!$G$65 - 1,
0, IFERROR(
IF((X$14-$G$14+1)&lt;='General parameters'!$G$22,
'Option-specific inputs'!$G$111,0),
0))</f>
        <v>0</v>
      </c>
      <c r="Y114" s="52">
        <f>IF(Y13 &lt; 'General parameters'!$G$20 + 'Option-specific inputs'!$G$65 - 1,
0, IFERROR(
IF((Y$14-$G$14+1)&lt;='General parameters'!$G$22,
'Option-specific inputs'!$G$111,0),
0))</f>
        <v>0</v>
      </c>
      <c r="Z114" s="52">
        <f>IF(Z13 &lt; 'General parameters'!$G$20 + 'Option-specific inputs'!$G$65 - 1,
0, IFERROR(
IF((Z$14-$G$14+1)&lt;='General parameters'!$G$22,
'Option-specific inputs'!$G$111,0),
0))</f>
        <v>0</v>
      </c>
      <c r="AA114" s="52">
        <f>IF(AA13 &lt; 'General parameters'!$G$20 + 'Option-specific inputs'!$G$65 - 1,
0, IFERROR(
IF((AA$14-$G$14+1)&lt;='General parameters'!$G$22,
'Option-specific inputs'!$G$111,0),
0))</f>
        <v>0</v>
      </c>
      <c r="AB114" s="52">
        <f>IF(AB13 &lt; 'General parameters'!$G$20 + 'Option-specific inputs'!$G$65 - 1,
0, IFERROR(
IF((AB$14-$G$14+1)&lt;='General parameters'!$G$22,
'Option-specific inputs'!$G$111,0),
0))</f>
        <v>0</v>
      </c>
      <c r="AC114" s="52">
        <f>IF(AC13 &lt; 'General parameters'!$G$20 + 'Option-specific inputs'!$G$65 - 1,
0, IFERROR(
IF((AC$14-$G$14+1)&lt;='General parameters'!$G$22,
'Option-specific inputs'!$G$111,0),
0))</f>
        <v>0</v>
      </c>
      <c r="AD114" s="52">
        <f>IF(AD13 &lt; 'General parameters'!$G$20 + 'Option-specific inputs'!$G$65 - 1,
0, IFERROR(
IF((AD$14-$G$14+1)&lt;='General parameters'!$G$22,
'Option-specific inputs'!$G$111,0),
0))</f>
        <v>0</v>
      </c>
      <c r="AE114" s="52">
        <f>IF(AE13 &lt; 'General parameters'!$G$20 + 'Option-specific inputs'!$G$65 - 1,
0, IFERROR(
IF((AE$14-$G$14+1)&lt;='General parameters'!$G$22,
'Option-specific inputs'!$G$111,0),
0))</f>
        <v>0</v>
      </c>
      <c r="AF114" s="52">
        <f>IF(AF13 &lt; 'General parameters'!$G$20 + 'Option-specific inputs'!$G$65 - 1,
0, IFERROR(
IF((AF$14-$G$14+1)&lt;='General parameters'!$G$22,
'Option-specific inputs'!$G$111,0),
0))</f>
        <v>0</v>
      </c>
      <c r="AG114" s="52">
        <f>IF(AG13 &lt; 'General parameters'!$G$20 + 'Option-specific inputs'!$G$65 - 1,
0, IFERROR(
IF((AG$14-$G$14+1)&lt;='General parameters'!$G$22,
'Option-specific inputs'!$G$111,0),
0))</f>
        <v>0</v>
      </c>
      <c r="AH114" s="52">
        <f>IF(AH13 &lt; 'General parameters'!$G$20 + 'Option-specific inputs'!$G$65 - 1,
0, IFERROR(
IF((AH$14-$G$14+1)&lt;='General parameters'!$G$22,
'Option-specific inputs'!$G$111,0),
0))</f>
        <v>0</v>
      </c>
      <c r="AI114" s="52">
        <f>IF(AI13 &lt; 'General parameters'!$G$20 + 'Option-specific inputs'!$G$65 - 1,
0, IFERROR(
IF((AI$14-$G$14+1)&lt;='General parameters'!$G$22,
'Option-specific inputs'!$G$111,0),
0))</f>
        <v>0</v>
      </c>
      <c r="AJ114" s="52">
        <f>IF(AJ13 &lt; 'General parameters'!$G$20 + 'Option-specific inputs'!$G$65 - 1,
0, IFERROR(
IF((AJ$14-$G$14+1)&lt;='General parameters'!$G$22,
'Option-specific inputs'!$G$111,0),
0))</f>
        <v>0</v>
      </c>
      <c r="AK114" s="52">
        <f>IF(AK13 &lt; 'General parameters'!$G$20 + 'Option-specific inputs'!$G$65 - 1,
0, IFERROR(
IF((AK$14-$G$14+1)&lt;='General parameters'!$G$22,
'Option-specific inputs'!$G$111,0),
0))</f>
        <v>0</v>
      </c>
      <c r="AL114" s="52">
        <f>IF(AL13 &lt; 'General parameters'!$G$20 + 'Option-specific inputs'!$G$65 - 1,
0, IFERROR(
IF((AL$14-$G$14+1)&lt;='General parameters'!$G$22,
'Option-specific inputs'!$G$111,0),
0))</f>
        <v>0</v>
      </c>
      <c r="AM114" s="52">
        <f>IF(AM13 &lt; 'General parameters'!$G$20 + 'Option-specific inputs'!$G$65 - 1,
0, IFERROR(
IF((AM$14-$G$14+1)&lt;='General parameters'!$G$22,
'Option-specific inputs'!$G$111,0),
0))</f>
        <v>0</v>
      </c>
      <c r="AN114" s="52">
        <f>IF(AN13 &lt; 'General parameters'!$G$20 + 'Option-specific inputs'!$G$65 - 1,
0, IFERROR(
IF((AN$14-$G$14+1)&lt;='General parameters'!$G$22,
'Option-specific inputs'!$G$111,0),
0))</f>
        <v>0</v>
      </c>
      <c r="AO114" s="52">
        <f>IF(AO13 &lt; 'General parameters'!$G$20 + 'Option-specific inputs'!$G$65 - 1,
0, IFERROR(
IF((AO$14-$G$14+1)&lt;='General parameters'!$G$22,
'Option-specific inputs'!$G$111,0),
0))</f>
        <v>0</v>
      </c>
      <c r="AP114" s="52">
        <f>IF(AP13 &lt; 'General parameters'!$G$20 + 'Option-specific inputs'!$G$65 - 1,
0, IFERROR(
IF((AP$14-$G$14+1)&lt;='General parameters'!$G$22,
'Option-specific inputs'!$G$111,0),
0))</f>
        <v>0</v>
      </c>
      <c r="AQ114" s="52">
        <f>IF(AQ13 &lt; 'General parameters'!$G$20 + 'Option-specific inputs'!$G$65 - 1,
0, IFERROR(
IF((AQ$14-$G$14+1)&lt;='General parameters'!$G$22,
'Option-specific inputs'!$G$111,0),
0))</f>
        <v>0</v>
      </c>
      <c r="AR114" s="52">
        <f>IF(AR13 &lt; 'General parameters'!$G$20 + 'Option-specific inputs'!$G$65 - 1,
0, IFERROR(
IF((AR$14-$G$14+1)&lt;='General parameters'!$G$22,
'Option-specific inputs'!$G$111,0),
0))</f>
        <v>0</v>
      </c>
      <c r="AS114" s="52">
        <f>IF(AS13 &lt; 'General parameters'!$G$20 + 'Option-specific inputs'!$G$65 - 1,
0, IFERROR(
IF((AS$14-$G$14+1)&lt;='General parameters'!$G$22,
'Option-specific inputs'!$G$111,0),
0))</f>
        <v>0</v>
      </c>
      <c r="AT114" s="52">
        <f>IF(AT13 &lt; 'General parameters'!$G$20 + 'Option-specific inputs'!$G$65 - 1,
0, IFERROR(
IF((AT$14-$G$14+1)&lt;='General parameters'!$G$22,
'Option-specific inputs'!$G$111,0),
0))</f>
        <v>0</v>
      </c>
      <c r="AU114" s="52">
        <f>IF(AU13 &lt; 'General parameters'!$G$20 + 'Option-specific inputs'!$G$65 - 1,
0, IFERROR(
IF((AU$14-$G$14+1)&lt;='General parameters'!$G$22,
'Option-specific inputs'!$G$111,0),
0))</f>
        <v>0</v>
      </c>
      <c r="AV114" s="52">
        <f>IF(AV13 &lt; 'General parameters'!$G$20 + 'Option-specific inputs'!$G$65 - 1,
0, IFERROR(
IF((AV$14-$G$14+1)&lt;='General parameters'!$G$22,
'Option-specific inputs'!$G$111,0),
0))</f>
        <v>0</v>
      </c>
      <c r="AW114" s="52">
        <f>IF(AW13 &lt; 'General parameters'!$G$20 + 'Option-specific inputs'!$G$65 - 1,
0, IFERROR(
IF((AW$14-$G$14+1)&lt;='General parameters'!$G$22,
'Option-specific inputs'!$G$111,0),
0))</f>
        <v>0</v>
      </c>
      <c r="AX114" s="52">
        <f>IF(AX13 &lt; 'General parameters'!$G$20 + 'Option-specific inputs'!$G$65 - 1,
0, IFERROR(
IF((AX$14-$G$14+1)&lt;='General parameters'!$G$22,
'Option-specific inputs'!$G$111,0),
0))</f>
        <v>0</v>
      </c>
      <c r="AY114" s="52">
        <f>IF(AY13 &lt; 'General parameters'!$G$20 + 'Option-specific inputs'!$G$65 - 1,
0, IFERROR(
IF((AY$14-$G$14+1)&lt;='General parameters'!$G$22,
'Option-specific inputs'!$G$111,0),
0))</f>
        <v>0</v>
      </c>
      <c r="AZ114" s="52">
        <f>IF(AZ13 &lt; 'General parameters'!$G$20 + 'Option-specific inputs'!$G$65 - 1,
0, IFERROR(
IF((AZ$14-$G$14+1)&lt;='General parameters'!$G$22,
'Option-specific inputs'!$G$111,0),
0))</f>
        <v>0</v>
      </c>
      <c r="BA114" s="52">
        <f>IF(BA13 &lt; 'General parameters'!$G$20 + 'Option-specific inputs'!$G$65 - 1,
0, IFERROR(
IF((BA$14-$G$14+1)&lt;='General parameters'!$G$22,
'Option-specific inputs'!$G$111,0),
0))</f>
        <v>0</v>
      </c>
      <c r="BB114" s="52">
        <f>IF(BB13 &lt; 'General parameters'!$G$20 + 'Option-specific inputs'!$G$65 - 1,
0, IFERROR(
IF((BB$14-$G$14+1)&lt;='General parameters'!$G$22,
'Option-specific inputs'!$G$111,0),
0))</f>
        <v>0</v>
      </c>
      <c r="BC114" s="52">
        <f>IF(BC13 &lt; 'General parameters'!$G$20 + 'Option-specific inputs'!$G$65 - 1,
0, IFERROR(
IF((BC$14-$G$14+1)&lt;='General parameters'!$G$22,
'Option-specific inputs'!$G$111,0),
0))</f>
        <v>0</v>
      </c>
      <c r="BD114" s="52">
        <f>IF(BD13 &lt; 'General parameters'!$G$20 + 'Option-specific inputs'!$G$65 - 1,
0, IFERROR(
IF((BD$14-$G$14+1)&lt;='General parameters'!$G$22,
'Option-specific inputs'!$G$111,0),
0))</f>
        <v>0</v>
      </c>
      <c r="BE114" s="52">
        <f>IF(BE13 &lt; 'General parameters'!$G$20 + 'Option-specific inputs'!$G$65 - 1,
0, IFERROR(
IF((BE$14-$G$14+1)&lt;='General parameters'!$G$22,
'Option-specific inputs'!$G$111,0),
0))</f>
        <v>0</v>
      </c>
      <c r="BF114" s="52">
        <f>IF(BF13 &lt; 'General parameters'!$G$20 + 'Option-specific inputs'!$G$65 - 1,
0, IFERROR(
IF((BF$14-$G$14+1)&lt;='General parameters'!$G$22,
'Option-specific inputs'!$G$111,0),
0))</f>
        <v>0</v>
      </c>
      <c r="BG114" s="52">
        <f>IF(BG13 &lt; 'General parameters'!$G$20 + 'Option-specific inputs'!$G$65 - 1,
0, IFERROR(
IF((BG$14-$G$14+1)&lt;='General parameters'!$G$22,
'Option-specific inputs'!$G$111,0),
0))</f>
        <v>0</v>
      </c>
      <c r="BH114" s="52">
        <f>IF(BH13 &lt; 'General parameters'!$G$20 + 'Option-specific inputs'!$G$65 - 1,
0, IFERROR(
IF((BH$14-$G$14+1)&lt;='General parameters'!$G$22,
'Option-specific inputs'!$G$111,0),
0))</f>
        <v>0</v>
      </c>
      <c r="BI114" s="52">
        <f>IF(BI13 &lt; 'General parameters'!$G$20 + 'Option-specific inputs'!$G$65 - 1,
0, IFERROR(
IF((BI$14-$G$14+1)&lt;='General parameters'!$G$22,
'Option-specific inputs'!$G$111,0),
0))</f>
        <v>0</v>
      </c>
      <c r="BJ114" s="52">
        <f>IF(BJ13 &lt; 'General parameters'!$G$20 + 'Option-specific inputs'!$G$65 - 1,
0, IFERROR(
IF((BJ$14-$G$14+1)&lt;='General parameters'!$G$22,
'Option-specific inputs'!$G$111,0),
0))</f>
        <v>0</v>
      </c>
      <c r="BK114" s="52">
        <f>IF(BK13 &lt; 'General parameters'!$G$20 + 'Option-specific inputs'!$G$65 - 1,
0, IFERROR(
IF((BK$14-$G$14+1)&lt;='General parameters'!$G$22,
'Option-specific inputs'!$G$111,0),
0))</f>
        <v>0</v>
      </c>
      <c r="BL114" s="52">
        <f>IF(BL13 &lt; 'General parameters'!$G$20 + 'Option-specific inputs'!$G$65 - 1,
0, IFERROR(
IF((BL$14-$G$14+1)&lt;='General parameters'!$G$22,
'Option-specific inputs'!$G$111,0),
0))</f>
        <v>0</v>
      </c>
      <c r="BM114" s="52">
        <f>IF(BM13 &lt; 'General parameters'!$G$20 + 'Option-specific inputs'!$G$65 - 1,
0, IFERROR(
IF((BM$14-$G$14+1)&lt;='General parameters'!$G$22,
'Option-specific inputs'!$G$111,0),
0))</f>
        <v>0</v>
      </c>
      <c r="BN114" s="52">
        <f>IF(BN13 &lt; 'General parameters'!$G$20 + 'Option-specific inputs'!$G$65 - 1,
0, IFERROR(
IF((BN$14-$G$14+1)&lt;='General parameters'!$G$22,
'Option-specific inputs'!$G$111,0),
0))</f>
        <v>0</v>
      </c>
      <c r="BO114" s="52">
        <f>IF(BO13 &lt; 'General parameters'!$G$20 + 'Option-specific inputs'!$G$65 - 1,
0, IFERROR(
IF((BO$14-$G$14+1)&lt;='General parameters'!$G$22,
'Option-specific inputs'!$G$111,0),
0))</f>
        <v>0</v>
      </c>
      <c r="BP114" s="52">
        <f>IF(BP13 &lt; 'General parameters'!$G$20 + 'Option-specific inputs'!$G$65 - 1,
0, IFERROR(
IF((BP$14-$G$14+1)&lt;='General parameters'!$G$22,
'Option-specific inputs'!$G$111,0),
0))</f>
        <v>0</v>
      </c>
      <c r="BQ114" s="52">
        <f>IF(BQ13 &lt; 'General parameters'!$G$20 + 'Option-specific inputs'!$G$65 - 1,
0, IFERROR(
IF((BQ$14-$G$14+1)&lt;='General parameters'!$G$22,
'Option-specific inputs'!$G$111,0),
0))</f>
        <v>0</v>
      </c>
      <c r="BR114" s="52">
        <f>IF(BR13 &lt; 'General parameters'!$G$20 + 'Option-specific inputs'!$G$65 - 1,
0, IFERROR(
IF((BR$14-$G$14+1)&lt;='General parameters'!$G$22,
'Option-specific inputs'!$G$111,0),
0))</f>
        <v>0</v>
      </c>
      <c r="BS114" s="52">
        <f>IF(BS13 &lt; 'General parameters'!$G$20 + 'Option-specific inputs'!$G$65 - 1,
0, IFERROR(
IF((BS$14-$G$14+1)&lt;='General parameters'!$G$22,
'Option-specific inputs'!$G$111,0),
0))</f>
        <v>0</v>
      </c>
      <c r="BT114" s="52">
        <f>IF(BT13 &lt; 'General parameters'!$G$20 + 'Option-specific inputs'!$G$65 - 1,
0, IFERROR(
IF((BT$14-$G$14+1)&lt;='General parameters'!$G$22,
'Option-specific inputs'!$G$111,0),
0))</f>
        <v>0</v>
      </c>
      <c r="BU114" s="52">
        <f>IF(BU13 &lt; 'General parameters'!$G$20 + 'Option-specific inputs'!$G$65 - 1,
0, IFERROR(
IF((BU$14-$G$14+1)&lt;='General parameters'!$G$22,
'Option-specific inputs'!$G$111,0),
0))</f>
        <v>0</v>
      </c>
      <c r="BV114" s="52">
        <f>IF(BV13 &lt; 'General parameters'!$G$20 + 'Option-specific inputs'!$G$65 - 1,
0, IFERROR(
IF((BV$14-$G$14+1)&lt;='General parameters'!$G$22,
'Option-specific inputs'!$G$111,0),
0))</f>
        <v>0</v>
      </c>
      <c r="BW114" s="52">
        <f>IF(BW13 &lt; 'General parameters'!$G$20 + 'Option-specific inputs'!$G$65 - 1,
0, IFERROR(
IF((BW$14-$G$14+1)&lt;='General parameters'!$G$22,
'Option-specific inputs'!$G$111,0),
0))</f>
        <v>0</v>
      </c>
      <c r="BX114" s="52">
        <f>IF(BX13 &lt; 'General parameters'!$G$20 + 'Option-specific inputs'!$G$65 - 1,
0, IFERROR(
IF((BX$14-$G$14+1)&lt;='General parameters'!$G$22,
'Option-specific inputs'!$G$111,0),
0))</f>
        <v>0</v>
      </c>
      <c r="BY114" s="52">
        <f>IF(BY13 &lt; 'General parameters'!$G$20 + 'Option-specific inputs'!$G$65 - 1,
0, IFERROR(
IF((BY$14-$G$14+1)&lt;='General parameters'!$G$22,
'Option-specific inputs'!$G$111,0),
0))</f>
        <v>0</v>
      </c>
      <c r="BZ114" s="52">
        <f>IF(BZ13 &lt; 'General parameters'!$G$20 + 'Option-specific inputs'!$G$65 - 1,
0, IFERROR(
IF((BZ$14-$G$14+1)&lt;='General parameters'!$G$22,
'Option-specific inputs'!$G$111,0),
0))</f>
        <v>0</v>
      </c>
      <c r="CA114" s="52">
        <f>IF(CA13 &lt; 'General parameters'!$G$20 + 'Option-specific inputs'!$G$65 - 1,
0, IFERROR(
IF((CA$14-$G$14+1)&lt;='General parameters'!$G$22,
'Option-specific inputs'!$G$111,0),
0))</f>
        <v>0</v>
      </c>
      <c r="CB114" s="52">
        <f>IF(CB13 &lt; 'General parameters'!$G$20 + 'Option-specific inputs'!$G$65 - 1,
0, IFERROR(
IF((CB$14-$G$14+1)&lt;='General parameters'!$G$22,
'Option-specific inputs'!$G$111,0),
0))</f>
        <v>0</v>
      </c>
      <c r="CC114" s="52">
        <f>IF(CC13 &lt; 'General parameters'!$G$20 + 'Option-specific inputs'!$G$65 - 1,
0, IFERROR(
IF((CC$14-$G$14+1)&lt;='General parameters'!$G$22,
'Option-specific inputs'!$G$111,0),
0))</f>
        <v>0</v>
      </c>
      <c r="CD114" s="52">
        <f>IF(CD13 &lt; 'General parameters'!$G$20 + 'Option-specific inputs'!$G$65 - 1,
0, IFERROR(
IF((CD$14-$G$14+1)&lt;='General parameters'!$G$22,
'Option-specific inputs'!$G$111,0),
0))</f>
        <v>0</v>
      </c>
      <c r="CE114" s="52">
        <f>IF(CE13 &lt; 'General parameters'!$G$20 + 'Option-specific inputs'!$G$65 - 1,
0, IFERROR(
IF((CE$14-$G$14+1)&lt;='General parameters'!$G$22,
'Option-specific inputs'!$G$111,0),
0))</f>
        <v>0</v>
      </c>
      <c r="CF114" s="52">
        <f>IF(CF13 &lt; 'General parameters'!$G$20 + 'Option-specific inputs'!$G$65 - 1,
0, IFERROR(
IF((CF$14-$G$14+1)&lt;='General parameters'!$G$22,
'Option-specific inputs'!$G$111,0),
0))</f>
        <v>0</v>
      </c>
      <c r="CG114" s="52">
        <f>IF(CG13 &lt; 'General parameters'!$G$20 + 'Option-specific inputs'!$G$65 - 1,
0, IFERROR(
IF((CG$14-$G$14+1)&lt;='General parameters'!$G$22,
'Option-specific inputs'!$G$111,0),
0))</f>
        <v>0</v>
      </c>
      <c r="CH114" s="52">
        <f>IF(CH13 &lt; 'General parameters'!$G$20 + 'Option-specific inputs'!$G$65 - 1,
0, IFERROR(
IF((CH$14-$G$14+1)&lt;='General parameters'!$G$22,
'Option-specific inputs'!$G$111,0),
0))</f>
        <v>0</v>
      </c>
      <c r="CI114" s="52">
        <f>IF(CI13 &lt; 'General parameters'!$G$20 + 'Option-specific inputs'!$G$65 - 1,
0, IFERROR(
IF((CI$14-$G$14+1)&lt;='General parameters'!$G$22,
'Option-specific inputs'!$G$111,0),
0))</f>
        <v>0</v>
      </c>
      <c r="CJ114" s="52">
        <f>IF(CJ13 &lt; 'General parameters'!$G$20 + 'Option-specific inputs'!$G$65 - 1,
0, IFERROR(
IF((CJ$14-$G$14+1)&lt;='General parameters'!$G$22,
'Option-specific inputs'!$G$111,0),
0))</f>
        <v>0</v>
      </c>
      <c r="CK114" s="52">
        <f>IF(CK13 &lt; 'General parameters'!$G$20 + 'Option-specific inputs'!$G$65 - 1,
0, IFERROR(
IF((CK$14-$G$14+1)&lt;='General parameters'!$G$22,
'Option-specific inputs'!$G$111,0),
0))</f>
        <v>0</v>
      </c>
      <c r="CL114" s="52">
        <f>IF(CL13 &lt; 'General parameters'!$G$20 + 'Option-specific inputs'!$G$65 - 1,
0, IFERROR(
IF((CL$14-$G$14+1)&lt;='General parameters'!$G$22,
'Option-specific inputs'!$G$111,0),
0))</f>
        <v>0</v>
      </c>
      <c r="CM114" s="52">
        <f>IF(CM13 &lt; 'General parameters'!$G$20 + 'Option-specific inputs'!$G$65 - 1,
0, IFERROR(
IF((CM$14-$G$14+1)&lt;='General parameters'!$G$22,
'Option-specific inputs'!$G$111,0),
0))</f>
        <v>0</v>
      </c>
      <c r="CN114" s="52">
        <f>IF(CN13 &lt; 'General parameters'!$G$20 + 'Option-specific inputs'!$G$65 - 1,
0, IFERROR(
IF((CN$14-$G$14+1)&lt;='General parameters'!$G$22,
'Option-specific inputs'!$G$111,0),
0))</f>
        <v>0</v>
      </c>
      <c r="CO114" s="52">
        <f>IF(CO13 &lt; 'General parameters'!$G$20 + 'Option-specific inputs'!$G$65 - 1,
0, IFERROR(
IF((CO$14-$G$14+1)&lt;='General parameters'!$G$22,
'Option-specific inputs'!$G$111,0),
0))</f>
        <v>0</v>
      </c>
      <c r="CP114" s="52">
        <f>IF(CP13 &lt; 'General parameters'!$G$20 + 'Option-specific inputs'!$G$65 - 1,
0, IFERROR(
IF((CP$14-$G$14+1)&lt;='General parameters'!$G$22,
'Option-specific inputs'!$G$111,0),
0))</f>
        <v>0</v>
      </c>
      <c r="CQ114" s="52">
        <f>IF(CQ13 &lt; 'General parameters'!$G$20 + 'Option-specific inputs'!$G$65 - 1,
0, IFERROR(
IF((CQ$14-$G$14+1)&lt;='General parameters'!$G$22,
'Option-specific inputs'!$G$111,0),
0))</f>
        <v>0</v>
      </c>
      <c r="CR114" s="52">
        <f>IF(CR13 &lt; 'General parameters'!$G$20 + 'Option-specific inputs'!$G$65 - 1,
0, IFERROR(
IF((CR$14-$G$14+1)&lt;='General parameters'!$G$22,
'Option-specific inputs'!$G$111,0),
0))</f>
        <v>0</v>
      </c>
      <c r="CS114" s="52">
        <f>IF(CS13 &lt; 'General parameters'!$G$20 + 'Option-specific inputs'!$G$65 - 1,
0, IFERROR(
IF((CS$14-$G$14+1)&lt;='General parameters'!$G$22,
'Option-specific inputs'!$G$111,0),
0))</f>
        <v>0</v>
      </c>
      <c r="CT114" s="52">
        <f>IF(CT13 &lt; 'General parameters'!$G$20 + 'Option-specific inputs'!$G$65 - 1,
0, IFERROR(
IF((CT$14-$G$14+1)&lt;='General parameters'!$G$22,
'Option-specific inputs'!$G$111,0),
0))</f>
        <v>0</v>
      </c>
      <c r="CU114" s="52">
        <f>IF(CU13 &lt; 'General parameters'!$G$20 + 'Option-specific inputs'!$G$65 - 1,
0, IFERROR(
IF((CU$14-$G$14+1)&lt;='General parameters'!$G$22,
'Option-specific inputs'!$G$111,0),
0))</f>
        <v>0</v>
      </c>
      <c r="CV114" s="52">
        <f>IF(CV13 &lt; 'General parameters'!$G$20 + 'Option-specific inputs'!$G$65 - 1,
0, IFERROR(
IF((CV$14-$G$14+1)&lt;='General parameters'!$G$22,
'Option-specific inputs'!$G$111,0),
0))</f>
        <v>0</v>
      </c>
      <c r="CW114" s="52">
        <f>IF(CW13 &lt; 'General parameters'!$G$20 + 'Option-specific inputs'!$G$65 - 1,
0, IFERROR(
IF((CW$14-$G$14+1)&lt;='General parameters'!$G$22,
'Option-specific inputs'!$G$111,0),
0))</f>
        <v>0</v>
      </c>
      <c r="CX114" s="52">
        <f>IF(CX13 &lt; 'General parameters'!$G$20 + 'Option-specific inputs'!$G$65 - 1,
0, IFERROR(
IF((CX$14-$G$14+1)&lt;='General parameters'!$G$22,
'Option-specific inputs'!$G$111,0),
0))</f>
        <v>0</v>
      </c>
      <c r="CY114" s="52">
        <f>IF(CY13 &lt; 'General parameters'!$G$20 + 'Option-specific inputs'!$G$65 - 1,
0, IFERROR(
IF((CY$14-$G$14+1)&lt;='General parameters'!$G$22,
'Option-specific inputs'!$G$111,0),
0))</f>
        <v>0</v>
      </c>
      <c r="CZ114" s="52">
        <f>IF(CZ13 &lt; 'General parameters'!$G$20 + 'Option-specific inputs'!$G$65 - 1,
0, IFERROR(
IF((CZ$14-$G$14+1)&lt;='General parameters'!$G$22,
'Option-specific inputs'!$G$111,0),
0))</f>
        <v>0</v>
      </c>
      <c r="DA114" s="52">
        <f>IF(DA13 &lt; 'General parameters'!$G$20 + 'Option-specific inputs'!$G$65 - 1,
0, IFERROR(
IF((DA$14-$G$14+1)&lt;='General parameters'!$G$22,
'Option-specific inputs'!$G$111,0),
0))</f>
        <v>0</v>
      </c>
      <c r="DB114" s="52">
        <f>IF(DB13 &lt; 'General parameters'!$G$20 + 'Option-specific inputs'!$G$65 - 1,
0, IFERROR(
IF((DB$14-$G$14+1)&lt;='General parameters'!$G$22,
'Option-specific inputs'!$G$111,0),
0))</f>
        <v>0</v>
      </c>
      <c r="DC114" s="25"/>
    </row>
    <row r="115" spans="1:107" ht="22.5" customHeight="1">
      <c r="A115" s="25"/>
      <c r="B115" s="163"/>
      <c r="C115" s="170" t="s">
        <v>151</v>
      </c>
      <c r="D115" s="32"/>
      <c r="E115" s="37"/>
      <c r="F115" s="32"/>
      <c r="G115" s="52">
        <f>IF(G13 &lt; 'General parameters'!$G$20 + 'Option-specific inputs'!$G$65 - 1,
0, IFERROR(
IF((G$14-$G$14+1)&lt;='General parameters'!$G$22,
'Option-specific inputs'!$G$112,0),
0))</f>
        <v>0</v>
      </c>
      <c r="H115" s="52">
        <f>IF(H13 &lt; 'General parameters'!$G$20 + 'Option-specific inputs'!$G$65 - 1,
0, IFERROR(
IF((H$14-$G$14+1)&lt;='General parameters'!$G$22,
'Option-specific inputs'!$G$112,0),
0))</f>
        <v>0</v>
      </c>
      <c r="I115" s="52">
        <f>IF(I13 &lt; 'General parameters'!$G$20 + 'Option-specific inputs'!$G$65 - 1,
0, IFERROR(
IF((I$14-$G$14+1)&lt;='General parameters'!$G$22,
'Option-specific inputs'!$G$112,0),
0))</f>
        <v>0</v>
      </c>
      <c r="J115" s="52">
        <f>IF(J13 &lt; 'General parameters'!$G$20 + 'Option-specific inputs'!$G$65 - 1,
0, IFERROR(
IF((J$14-$G$14+1)&lt;='General parameters'!$G$22,
'Option-specific inputs'!$G$112,0),
0))</f>
        <v>0</v>
      </c>
      <c r="K115" s="52">
        <f>IF(K13 &lt; 'General parameters'!$G$20 + 'Option-specific inputs'!$G$65 - 1,
0, IFERROR(
IF((K$14-$G$14+1)&lt;='General parameters'!$G$22,
'Option-specific inputs'!$G$112,0),
0))</f>
        <v>0</v>
      </c>
      <c r="L115" s="52">
        <f>IF(L13 &lt; 'General parameters'!$G$20 + 'Option-specific inputs'!$G$65 - 1,
0, IFERROR(
IF((L$14-$G$14+1)&lt;='General parameters'!$G$22,
'Option-specific inputs'!$G$112,0),
0))</f>
        <v>0</v>
      </c>
      <c r="M115" s="52">
        <f>IF(M13 &lt; 'General parameters'!$G$20 + 'Option-specific inputs'!$G$65 - 1,
0, IFERROR(
IF((M$14-$G$14+1)&lt;='General parameters'!$G$22,
'Option-specific inputs'!$G$112,0),
0))</f>
        <v>0</v>
      </c>
      <c r="N115" s="52">
        <f>IF(N13 &lt; 'General parameters'!$G$20 + 'Option-specific inputs'!$G$65 - 1,
0, IFERROR(
IF((N$14-$G$14+1)&lt;='General parameters'!$G$22,
'Option-specific inputs'!$G$112,0),
0))</f>
        <v>0</v>
      </c>
      <c r="O115" s="52">
        <f>IF(O13 &lt; 'General parameters'!$G$20 + 'Option-specific inputs'!$G$65 - 1,
0, IFERROR(
IF((O$14-$G$14+1)&lt;='General parameters'!$G$22,
'Option-specific inputs'!$G$112,0),
0))</f>
        <v>0</v>
      </c>
      <c r="P115" s="52">
        <f>IF(P13 &lt; 'General parameters'!$G$20 + 'Option-specific inputs'!$G$65 - 1,
0, IFERROR(
IF((P$14-$G$14+1)&lt;='General parameters'!$G$22,
'Option-specific inputs'!$G$112,0),
0))</f>
        <v>0</v>
      </c>
      <c r="Q115" s="52">
        <f>IF(Q13 &lt; 'General parameters'!$G$20 + 'Option-specific inputs'!$G$65 - 1,
0, IFERROR(
IF((Q$14-$G$14+1)&lt;='General parameters'!$G$22,
'Option-specific inputs'!$G$112,0),
0))</f>
        <v>0</v>
      </c>
      <c r="R115" s="52">
        <f>IF(R13 &lt; 'General parameters'!$G$20 + 'Option-specific inputs'!$G$65 - 1,
0, IFERROR(
IF((R$14-$G$14+1)&lt;='General parameters'!$G$22,
'Option-specific inputs'!$G$112,0),
0))</f>
        <v>0</v>
      </c>
      <c r="S115" s="52">
        <f>IF(S13 &lt; 'General parameters'!$G$20 + 'Option-specific inputs'!$G$65 - 1,
0, IFERROR(
IF((S$14-$G$14+1)&lt;='General parameters'!$G$22,
'Option-specific inputs'!$G$112,0),
0))</f>
        <v>0</v>
      </c>
      <c r="T115" s="52">
        <f>IF(T13 &lt; 'General parameters'!$G$20 + 'Option-specific inputs'!$G$65 - 1,
0, IFERROR(
IF((T$14-$G$14+1)&lt;='General parameters'!$G$22,
'Option-specific inputs'!$G$112,0),
0))</f>
        <v>0</v>
      </c>
      <c r="U115" s="52">
        <f>IF(U13 &lt; 'General parameters'!$G$20 + 'Option-specific inputs'!$G$65 - 1,
0, IFERROR(
IF((U$14-$G$14+1)&lt;='General parameters'!$G$22,
'Option-specific inputs'!$G$112,0),
0))</f>
        <v>0</v>
      </c>
      <c r="V115" s="52">
        <f>IF(V13 &lt; 'General parameters'!$G$20 + 'Option-specific inputs'!$G$65 - 1,
0, IFERROR(
IF((V$14-$G$14+1)&lt;='General parameters'!$G$22,
'Option-specific inputs'!$G$112,0),
0))</f>
        <v>0</v>
      </c>
      <c r="W115" s="52">
        <f>IF(W13 &lt; 'General parameters'!$G$20 + 'Option-specific inputs'!$G$65 - 1,
0, IFERROR(
IF((W$14-$G$14+1)&lt;='General parameters'!$G$22,
'Option-specific inputs'!$G$112,0),
0))</f>
        <v>0</v>
      </c>
      <c r="X115" s="52">
        <f>IF(X13 &lt; 'General parameters'!$G$20 + 'Option-specific inputs'!$G$65 - 1,
0, IFERROR(
IF((X$14-$G$14+1)&lt;='General parameters'!$G$22,
'Option-specific inputs'!$G$112,0),
0))</f>
        <v>0</v>
      </c>
      <c r="Y115" s="52">
        <f>IF(Y13 &lt; 'General parameters'!$G$20 + 'Option-specific inputs'!$G$65 - 1,
0, IFERROR(
IF((Y$14-$G$14+1)&lt;='General parameters'!$G$22,
'Option-specific inputs'!$G$112,0),
0))</f>
        <v>0</v>
      </c>
      <c r="Z115" s="52">
        <f>IF(Z13 &lt; 'General parameters'!$G$20 + 'Option-specific inputs'!$G$65 - 1,
0, IFERROR(
IF((Z$14-$G$14+1)&lt;='General parameters'!$G$22,
'Option-specific inputs'!$G$112,0),
0))</f>
        <v>0</v>
      </c>
      <c r="AA115" s="52">
        <f>IF(AA13 &lt; 'General parameters'!$G$20 + 'Option-specific inputs'!$G$65 - 1,
0, IFERROR(
IF((AA$14-$G$14+1)&lt;='General parameters'!$G$22,
'Option-specific inputs'!$G$112,0),
0))</f>
        <v>0</v>
      </c>
      <c r="AB115" s="52">
        <f>IF(AB13 &lt; 'General parameters'!$G$20 + 'Option-specific inputs'!$G$65 - 1,
0, IFERROR(
IF((AB$14-$G$14+1)&lt;='General parameters'!$G$22,
'Option-specific inputs'!$G$112,0),
0))</f>
        <v>0</v>
      </c>
      <c r="AC115" s="52">
        <f>IF(AC13 &lt; 'General parameters'!$G$20 + 'Option-specific inputs'!$G$65 - 1,
0, IFERROR(
IF((AC$14-$G$14+1)&lt;='General parameters'!$G$22,
'Option-specific inputs'!$G$112,0),
0))</f>
        <v>0</v>
      </c>
      <c r="AD115" s="52">
        <f>IF(AD13 &lt; 'General parameters'!$G$20 + 'Option-specific inputs'!$G$65 - 1,
0, IFERROR(
IF((AD$14-$G$14+1)&lt;='General parameters'!$G$22,
'Option-specific inputs'!$G$112,0),
0))</f>
        <v>0</v>
      </c>
      <c r="AE115" s="52">
        <f>IF(AE13 &lt; 'General parameters'!$G$20 + 'Option-specific inputs'!$G$65 - 1,
0, IFERROR(
IF((AE$14-$G$14+1)&lt;='General parameters'!$G$22,
'Option-specific inputs'!$G$112,0),
0))</f>
        <v>0</v>
      </c>
      <c r="AF115" s="52">
        <f>IF(AF13 &lt; 'General parameters'!$G$20 + 'Option-specific inputs'!$G$65 - 1,
0, IFERROR(
IF((AF$14-$G$14+1)&lt;='General parameters'!$G$22,
'Option-specific inputs'!$G$112,0),
0))</f>
        <v>0</v>
      </c>
      <c r="AG115" s="52">
        <f>IF(AG13 &lt; 'General parameters'!$G$20 + 'Option-specific inputs'!$G$65 - 1,
0, IFERROR(
IF((AG$14-$G$14+1)&lt;='General parameters'!$G$22,
'Option-specific inputs'!$G$112,0),
0))</f>
        <v>0</v>
      </c>
      <c r="AH115" s="52">
        <f>IF(AH13 &lt; 'General parameters'!$G$20 + 'Option-specific inputs'!$G$65 - 1,
0, IFERROR(
IF((AH$14-$G$14+1)&lt;='General parameters'!$G$22,
'Option-specific inputs'!$G$112,0),
0))</f>
        <v>0</v>
      </c>
      <c r="AI115" s="52">
        <f>IF(AI13 &lt; 'General parameters'!$G$20 + 'Option-specific inputs'!$G$65 - 1,
0, IFERROR(
IF((AI$14-$G$14+1)&lt;='General parameters'!$G$22,
'Option-specific inputs'!$G$112,0),
0))</f>
        <v>0</v>
      </c>
      <c r="AJ115" s="52">
        <f>IF(AJ13 &lt; 'General parameters'!$G$20 + 'Option-specific inputs'!$G$65 - 1,
0, IFERROR(
IF((AJ$14-$G$14+1)&lt;='General parameters'!$G$22,
'Option-specific inputs'!$G$112,0),
0))</f>
        <v>0</v>
      </c>
      <c r="AK115" s="52">
        <f>IF(AK13 &lt; 'General parameters'!$G$20 + 'Option-specific inputs'!$G$65 - 1,
0, IFERROR(
IF((AK$14-$G$14+1)&lt;='General parameters'!$G$22,
'Option-specific inputs'!$G$112,0),
0))</f>
        <v>0</v>
      </c>
      <c r="AL115" s="52">
        <f>IF(AL13 &lt; 'General parameters'!$G$20 + 'Option-specific inputs'!$G$65 - 1,
0, IFERROR(
IF((AL$14-$G$14+1)&lt;='General parameters'!$G$22,
'Option-specific inputs'!$G$112,0),
0))</f>
        <v>0</v>
      </c>
      <c r="AM115" s="52">
        <f>IF(AM13 &lt; 'General parameters'!$G$20 + 'Option-specific inputs'!$G$65 - 1,
0, IFERROR(
IF((AM$14-$G$14+1)&lt;='General parameters'!$G$22,
'Option-specific inputs'!$G$112,0),
0))</f>
        <v>0</v>
      </c>
      <c r="AN115" s="52">
        <f>IF(AN13 &lt; 'General parameters'!$G$20 + 'Option-specific inputs'!$G$65 - 1,
0, IFERROR(
IF((AN$14-$G$14+1)&lt;='General parameters'!$G$22,
'Option-specific inputs'!$G$112,0),
0))</f>
        <v>0</v>
      </c>
      <c r="AO115" s="52">
        <f>IF(AO13 &lt; 'General parameters'!$G$20 + 'Option-specific inputs'!$G$65 - 1,
0, IFERROR(
IF((AO$14-$G$14+1)&lt;='General parameters'!$G$22,
'Option-specific inputs'!$G$112,0),
0))</f>
        <v>0</v>
      </c>
      <c r="AP115" s="52">
        <f>IF(AP13 &lt; 'General parameters'!$G$20 + 'Option-specific inputs'!$G$65 - 1,
0, IFERROR(
IF((AP$14-$G$14+1)&lt;='General parameters'!$G$22,
'Option-specific inputs'!$G$112,0),
0))</f>
        <v>0</v>
      </c>
      <c r="AQ115" s="52">
        <f>IF(AQ13 &lt; 'General parameters'!$G$20 + 'Option-specific inputs'!$G$65 - 1,
0, IFERROR(
IF((AQ$14-$G$14+1)&lt;='General parameters'!$G$22,
'Option-specific inputs'!$G$112,0),
0))</f>
        <v>0</v>
      </c>
      <c r="AR115" s="52">
        <f>IF(AR13 &lt; 'General parameters'!$G$20 + 'Option-specific inputs'!$G$65 - 1,
0, IFERROR(
IF((AR$14-$G$14+1)&lt;='General parameters'!$G$22,
'Option-specific inputs'!$G$112,0),
0))</f>
        <v>0</v>
      </c>
      <c r="AS115" s="52">
        <f>IF(AS13 &lt; 'General parameters'!$G$20 + 'Option-specific inputs'!$G$65 - 1,
0, IFERROR(
IF((AS$14-$G$14+1)&lt;='General parameters'!$G$22,
'Option-specific inputs'!$G$112,0),
0))</f>
        <v>0</v>
      </c>
      <c r="AT115" s="52">
        <f>IF(AT13 &lt; 'General parameters'!$G$20 + 'Option-specific inputs'!$G$65 - 1,
0, IFERROR(
IF((AT$14-$G$14+1)&lt;='General parameters'!$G$22,
'Option-specific inputs'!$G$112,0),
0))</f>
        <v>0</v>
      </c>
      <c r="AU115" s="52">
        <f>IF(AU13 &lt; 'General parameters'!$G$20 + 'Option-specific inputs'!$G$65 - 1,
0, IFERROR(
IF((AU$14-$G$14+1)&lt;='General parameters'!$G$22,
'Option-specific inputs'!$G$112,0),
0))</f>
        <v>0</v>
      </c>
      <c r="AV115" s="52">
        <f>IF(AV13 &lt; 'General parameters'!$G$20 + 'Option-specific inputs'!$G$65 - 1,
0, IFERROR(
IF((AV$14-$G$14+1)&lt;='General parameters'!$G$22,
'Option-specific inputs'!$G$112,0),
0))</f>
        <v>0</v>
      </c>
      <c r="AW115" s="52">
        <f>IF(AW13 &lt; 'General parameters'!$G$20 + 'Option-specific inputs'!$G$65 - 1,
0, IFERROR(
IF((AW$14-$G$14+1)&lt;='General parameters'!$G$22,
'Option-specific inputs'!$G$112,0),
0))</f>
        <v>0</v>
      </c>
      <c r="AX115" s="52">
        <f>IF(AX13 &lt; 'General parameters'!$G$20 + 'Option-specific inputs'!$G$65 - 1,
0, IFERROR(
IF((AX$14-$G$14+1)&lt;='General parameters'!$G$22,
'Option-specific inputs'!$G$112,0),
0))</f>
        <v>0</v>
      </c>
      <c r="AY115" s="52">
        <f>IF(AY13 &lt; 'General parameters'!$G$20 + 'Option-specific inputs'!$G$65 - 1,
0, IFERROR(
IF((AY$14-$G$14+1)&lt;='General parameters'!$G$22,
'Option-specific inputs'!$G$112,0),
0))</f>
        <v>0</v>
      </c>
      <c r="AZ115" s="52">
        <f>IF(AZ13 &lt; 'General parameters'!$G$20 + 'Option-specific inputs'!$G$65 - 1,
0, IFERROR(
IF((AZ$14-$G$14+1)&lt;='General parameters'!$G$22,
'Option-specific inputs'!$G$112,0),
0))</f>
        <v>0</v>
      </c>
      <c r="BA115" s="52">
        <f>IF(BA13 &lt; 'General parameters'!$G$20 + 'Option-specific inputs'!$G$65 - 1,
0, IFERROR(
IF((BA$14-$G$14+1)&lt;='General parameters'!$G$22,
'Option-specific inputs'!$G$112,0),
0))</f>
        <v>0</v>
      </c>
      <c r="BB115" s="52">
        <f>IF(BB13 &lt; 'General parameters'!$G$20 + 'Option-specific inputs'!$G$65 - 1,
0, IFERROR(
IF((BB$14-$G$14+1)&lt;='General parameters'!$G$22,
'Option-specific inputs'!$G$112,0),
0))</f>
        <v>0</v>
      </c>
      <c r="BC115" s="52">
        <f>IF(BC13 &lt; 'General parameters'!$G$20 + 'Option-specific inputs'!$G$65 - 1,
0, IFERROR(
IF((BC$14-$G$14+1)&lt;='General parameters'!$G$22,
'Option-specific inputs'!$G$112,0),
0))</f>
        <v>0</v>
      </c>
      <c r="BD115" s="52">
        <f>IF(BD13 &lt; 'General parameters'!$G$20 + 'Option-specific inputs'!$G$65 - 1,
0, IFERROR(
IF((BD$14-$G$14+1)&lt;='General parameters'!$G$22,
'Option-specific inputs'!$G$112,0),
0))</f>
        <v>0</v>
      </c>
      <c r="BE115" s="52">
        <f>IF(BE13 &lt; 'General parameters'!$G$20 + 'Option-specific inputs'!$G$65 - 1,
0, IFERROR(
IF((BE$14-$G$14+1)&lt;='General parameters'!$G$22,
'Option-specific inputs'!$G$112,0),
0))</f>
        <v>0</v>
      </c>
      <c r="BF115" s="52">
        <f>IF(BF13 &lt; 'General parameters'!$G$20 + 'Option-specific inputs'!$G$65 - 1,
0, IFERROR(
IF((BF$14-$G$14+1)&lt;='General parameters'!$G$22,
'Option-specific inputs'!$G$112,0),
0))</f>
        <v>0</v>
      </c>
      <c r="BG115" s="52">
        <f>IF(BG13 &lt; 'General parameters'!$G$20 + 'Option-specific inputs'!$G$65 - 1,
0, IFERROR(
IF((BG$14-$G$14+1)&lt;='General parameters'!$G$22,
'Option-specific inputs'!$G$112,0),
0))</f>
        <v>0</v>
      </c>
      <c r="BH115" s="52">
        <f>IF(BH13 &lt; 'General parameters'!$G$20 + 'Option-specific inputs'!$G$65 - 1,
0, IFERROR(
IF((BH$14-$G$14+1)&lt;='General parameters'!$G$22,
'Option-specific inputs'!$G$112,0),
0))</f>
        <v>0</v>
      </c>
      <c r="BI115" s="52">
        <f>IF(BI13 &lt; 'General parameters'!$G$20 + 'Option-specific inputs'!$G$65 - 1,
0, IFERROR(
IF((BI$14-$G$14+1)&lt;='General parameters'!$G$22,
'Option-specific inputs'!$G$112,0),
0))</f>
        <v>0</v>
      </c>
      <c r="BJ115" s="52">
        <f>IF(BJ13 &lt; 'General parameters'!$G$20 + 'Option-specific inputs'!$G$65 - 1,
0, IFERROR(
IF((BJ$14-$G$14+1)&lt;='General parameters'!$G$22,
'Option-specific inputs'!$G$112,0),
0))</f>
        <v>0</v>
      </c>
      <c r="BK115" s="52">
        <f>IF(BK13 &lt; 'General parameters'!$G$20 + 'Option-specific inputs'!$G$65 - 1,
0, IFERROR(
IF((BK$14-$G$14+1)&lt;='General parameters'!$G$22,
'Option-specific inputs'!$G$112,0),
0))</f>
        <v>0</v>
      </c>
      <c r="BL115" s="52">
        <f>IF(BL13 &lt; 'General parameters'!$G$20 + 'Option-specific inputs'!$G$65 - 1,
0, IFERROR(
IF((BL$14-$G$14+1)&lt;='General parameters'!$G$22,
'Option-specific inputs'!$G$112,0),
0))</f>
        <v>0</v>
      </c>
      <c r="BM115" s="52">
        <f>IF(BM13 &lt; 'General parameters'!$G$20 + 'Option-specific inputs'!$G$65 - 1,
0, IFERROR(
IF((BM$14-$G$14+1)&lt;='General parameters'!$G$22,
'Option-specific inputs'!$G$112,0),
0))</f>
        <v>0</v>
      </c>
      <c r="BN115" s="52">
        <f>IF(BN13 &lt; 'General parameters'!$G$20 + 'Option-specific inputs'!$G$65 - 1,
0, IFERROR(
IF((BN$14-$G$14+1)&lt;='General parameters'!$G$22,
'Option-specific inputs'!$G$112,0),
0))</f>
        <v>0</v>
      </c>
      <c r="BO115" s="52">
        <f>IF(BO13 &lt; 'General parameters'!$G$20 + 'Option-specific inputs'!$G$65 - 1,
0, IFERROR(
IF((BO$14-$G$14+1)&lt;='General parameters'!$G$22,
'Option-specific inputs'!$G$112,0),
0))</f>
        <v>0</v>
      </c>
      <c r="BP115" s="52">
        <f>IF(BP13 &lt; 'General parameters'!$G$20 + 'Option-specific inputs'!$G$65 - 1,
0, IFERROR(
IF((BP$14-$G$14+1)&lt;='General parameters'!$G$22,
'Option-specific inputs'!$G$112,0),
0))</f>
        <v>0</v>
      </c>
      <c r="BQ115" s="52">
        <f>IF(BQ13 &lt; 'General parameters'!$G$20 + 'Option-specific inputs'!$G$65 - 1,
0, IFERROR(
IF((BQ$14-$G$14+1)&lt;='General parameters'!$G$22,
'Option-specific inputs'!$G$112,0),
0))</f>
        <v>0</v>
      </c>
      <c r="BR115" s="52">
        <f>IF(BR13 &lt; 'General parameters'!$G$20 + 'Option-specific inputs'!$G$65 - 1,
0, IFERROR(
IF((BR$14-$G$14+1)&lt;='General parameters'!$G$22,
'Option-specific inputs'!$G$112,0),
0))</f>
        <v>0</v>
      </c>
      <c r="BS115" s="52">
        <f>IF(BS13 &lt; 'General parameters'!$G$20 + 'Option-specific inputs'!$G$65 - 1,
0, IFERROR(
IF((BS$14-$G$14+1)&lt;='General parameters'!$G$22,
'Option-specific inputs'!$G$112,0),
0))</f>
        <v>0</v>
      </c>
      <c r="BT115" s="52">
        <f>IF(BT13 &lt; 'General parameters'!$G$20 + 'Option-specific inputs'!$G$65 - 1,
0, IFERROR(
IF((BT$14-$G$14+1)&lt;='General parameters'!$G$22,
'Option-specific inputs'!$G$112,0),
0))</f>
        <v>0</v>
      </c>
      <c r="BU115" s="52">
        <f>IF(BU13 &lt; 'General parameters'!$G$20 + 'Option-specific inputs'!$G$65 - 1,
0, IFERROR(
IF((BU$14-$G$14+1)&lt;='General parameters'!$G$22,
'Option-specific inputs'!$G$112,0),
0))</f>
        <v>0</v>
      </c>
      <c r="BV115" s="52">
        <f>IF(BV13 &lt; 'General parameters'!$G$20 + 'Option-specific inputs'!$G$65 - 1,
0, IFERROR(
IF((BV$14-$G$14+1)&lt;='General parameters'!$G$22,
'Option-specific inputs'!$G$112,0),
0))</f>
        <v>0</v>
      </c>
      <c r="BW115" s="52">
        <f>IF(BW13 &lt; 'General parameters'!$G$20 + 'Option-specific inputs'!$G$65 - 1,
0, IFERROR(
IF((BW$14-$G$14+1)&lt;='General parameters'!$G$22,
'Option-specific inputs'!$G$112,0),
0))</f>
        <v>0</v>
      </c>
      <c r="BX115" s="52">
        <f>IF(BX13 &lt; 'General parameters'!$G$20 + 'Option-specific inputs'!$G$65 - 1,
0, IFERROR(
IF((BX$14-$G$14+1)&lt;='General parameters'!$G$22,
'Option-specific inputs'!$G$112,0),
0))</f>
        <v>0</v>
      </c>
      <c r="BY115" s="52">
        <f>IF(BY13 &lt; 'General parameters'!$G$20 + 'Option-specific inputs'!$G$65 - 1,
0, IFERROR(
IF((BY$14-$G$14+1)&lt;='General parameters'!$G$22,
'Option-specific inputs'!$G$112,0),
0))</f>
        <v>0</v>
      </c>
      <c r="BZ115" s="52">
        <f>IF(BZ13 &lt; 'General parameters'!$G$20 + 'Option-specific inputs'!$G$65 - 1,
0, IFERROR(
IF((BZ$14-$G$14+1)&lt;='General parameters'!$G$22,
'Option-specific inputs'!$G$112,0),
0))</f>
        <v>0</v>
      </c>
      <c r="CA115" s="52">
        <f>IF(CA13 &lt; 'General parameters'!$G$20 + 'Option-specific inputs'!$G$65 - 1,
0, IFERROR(
IF((CA$14-$G$14+1)&lt;='General parameters'!$G$22,
'Option-specific inputs'!$G$112,0),
0))</f>
        <v>0</v>
      </c>
      <c r="CB115" s="52">
        <f>IF(CB13 &lt; 'General parameters'!$G$20 + 'Option-specific inputs'!$G$65 - 1,
0, IFERROR(
IF((CB$14-$G$14+1)&lt;='General parameters'!$G$22,
'Option-specific inputs'!$G$112,0),
0))</f>
        <v>0</v>
      </c>
      <c r="CC115" s="52">
        <f>IF(CC13 &lt; 'General parameters'!$G$20 + 'Option-specific inputs'!$G$65 - 1,
0, IFERROR(
IF((CC$14-$G$14+1)&lt;='General parameters'!$G$22,
'Option-specific inputs'!$G$112,0),
0))</f>
        <v>0</v>
      </c>
      <c r="CD115" s="52">
        <f>IF(CD13 &lt; 'General parameters'!$G$20 + 'Option-specific inputs'!$G$65 - 1,
0, IFERROR(
IF((CD$14-$G$14+1)&lt;='General parameters'!$G$22,
'Option-specific inputs'!$G$112,0),
0))</f>
        <v>0</v>
      </c>
      <c r="CE115" s="52">
        <f>IF(CE13 &lt; 'General parameters'!$G$20 + 'Option-specific inputs'!$G$65 - 1,
0, IFERROR(
IF((CE$14-$G$14+1)&lt;='General parameters'!$G$22,
'Option-specific inputs'!$G$112,0),
0))</f>
        <v>0</v>
      </c>
      <c r="CF115" s="52">
        <f>IF(CF13 &lt; 'General parameters'!$G$20 + 'Option-specific inputs'!$G$65 - 1,
0, IFERROR(
IF((CF$14-$G$14+1)&lt;='General parameters'!$G$22,
'Option-specific inputs'!$G$112,0),
0))</f>
        <v>0</v>
      </c>
      <c r="CG115" s="52">
        <f>IF(CG13 &lt; 'General parameters'!$G$20 + 'Option-specific inputs'!$G$65 - 1,
0, IFERROR(
IF((CG$14-$G$14+1)&lt;='General parameters'!$G$22,
'Option-specific inputs'!$G$112,0),
0))</f>
        <v>0</v>
      </c>
      <c r="CH115" s="52">
        <f>IF(CH13 &lt; 'General parameters'!$G$20 + 'Option-specific inputs'!$G$65 - 1,
0, IFERROR(
IF((CH$14-$G$14+1)&lt;='General parameters'!$G$22,
'Option-specific inputs'!$G$112,0),
0))</f>
        <v>0</v>
      </c>
      <c r="CI115" s="52">
        <f>IF(CI13 &lt; 'General parameters'!$G$20 + 'Option-specific inputs'!$G$65 - 1,
0, IFERROR(
IF((CI$14-$G$14+1)&lt;='General parameters'!$G$22,
'Option-specific inputs'!$G$112,0),
0))</f>
        <v>0</v>
      </c>
      <c r="CJ115" s="52">
        <f>IF(CJ13 &lt; 'General parameters'!$G$20 + 'Option-specific inputs'!$G$65 - 1,
0, IFERROR(
IF((CJ$14-$G$14+1)&lt;='General parameters'!$G$22,
'Option-specific inputs'!$G$112,0),
0))</f>
        <v>0</v>
      </c>
      <c r="CK115" s="52">
        <f>IF(CK13 &lt; 'General parameters'!$G$20 + 'Option-specific inputs'!$G$65 - 1,
0, IFERROR(
IF((CK$14-$G$14+1)&lt;='General parameters'!$G$22,
'Option-specific inputs'!$G$112,0),
0))</f>
        <v>0</v>
      </c>
      <c r="CL115" s="52">
        <f>IF(CL13 &lt; 'General parameters'!$G$20 + 'Option-specific inputs'!$G$65 - 1,
0, IFERROR(
IF((CL$14-$G$14+1)&lt;='General parameters'!$G$22,
'Option-specific inputs'!$G$112,0),
0))</f>
        <v>0</v>
      </c>
      <c r="CM115" s="52">
        <f>IF(CM13 &lt; 'General parameters'!$G$20 + 'Option-specific inputs'!$G$65 - 1,
0, IFERROR(
IF((CM$14-$G$14+1)&lt;='General parameters'!$G$22,
'Option-specific inputs'!$G$112,0),
0))</f>
        <v>0</v>
      </c>
      <c r="CN115" s="52">
        <f>IF(CN13 &lt; 'General parameters'!$G$20 + 'Option-specific inputs'!$G$65 - 1,
0, IFERROR(
IF((CN$14-$G$14+1)&lt;='General parameters'!$G$22,
'Option-specific inputs'!$G$112,0),
0))</f>
        <v>0</v>
      </c>
      <c r="CO115" s="52">
        <f>IF(CO13 &lt; 'General parameters'!$G$20 + 'Option-specific inputs'!$G$65 - 1,
0, IFERROR(
IF((CO$14-$G$14+1)&lt;='General parameters'!$G$22,
'Option-specific inputs'!$G$112,0),
0))</f>
        <v>0</v>
      </c>
      <c r="CP115" s="52">
        <f>IF(CP13 &lt; 'General parameters'!$G$20 + 'Option-specific inputs'!$G$65 - 1,
0, IFERROR(
IF((CP$14-$G$14+1)&lt;='General parameters'!$G$22,
'Option-specific inputs'!$G$112,0),
0))</f>
        <v>0</v>
      </c>
      <c r="CQ115" s="52">
        <f>IF(CQ13 &lt; 'General parameters'!$G$20 + 'Option-specific inputs'!$G$65 - 1,
0, IFERROR(
IF((CQ$14-$G$14+1)&lt;='General parameters'!$G$22,
'Option-specific inputs'!$G$112,0),
0))</f>
        <v>0</v>
      </c>
      <c r="CR115" s="52">
        <f>IF(CR13 &lt; 'General parameters'!$G$20 + 'Option-specific inputs'!$G$65 - 1,
0, IFERROR(
IF((CR$14-$G$14+1)&lt;='General parameters'!$G$22,
'Option-specific inputs'!$G$112,0),
0))</f>
        <v>0</v>
      </c>
      <c r="CS115" s="52">
        <f>IF(CS13 &lt; 'General parameters'!$G$20 + 'Option-specific inputs'!$G$65 - 1,
0, IFERROR(
IF((CS$14-$G$14+1)&lt;='General parameters'!$G$22,
'Option-specific inputs'!$G$112,0),
0))</f>
        <v>0</v>
      </c>
      <c r="CT115" s="52">
        <f>IF(CT13 &lt; 'General parameters'!$G$20 + 'Option-specific inputs'!$G$65 - 1,
0, IFERROR(
IF((CT$14-$G$14+1)&lt;='General parameters'!$G$22,
'Option-specific inputs'!$G$112,0),
0))</f>
        <v>0</v>
      </c>
      <c r="CU115" s="52">
        <f>IF(CU13 &lt; 'General parameters'!$G$20 + 'Option-specific inputs'!$G$65 - 1,
0, IFERROR(
IF((CU$14-$G$14+1)&lt;='General parameters'!$G$22,
'Option-specific inputs'!$G$112,0),
0))</f>
        <v>0</v>
      </c>
      <c r="CV115" s="52">
        <f>IF(CV13 &lt; 'General parameters'!$G$20 + 'Option-specific inputs'!$G$65 - 1,
0, IFERROR(
IF((CV$14-$G$14+1)&lt;='General parameters'!$G$22,
'Option-specific inputs'!$G$112,0),
0))</f>
        <v>0</v>
      </c>
      <c r="CW115" s="52">
        <f>IF(CW13 &lt; 'General parameters'!$G$20 + 'Option-specific inputs'!$G$65 - 1,
0, IFERROR(
IF((CW$14-$G$14+1)&lt;='General parameters'!$G$22,
'Option-specific inputs'!$G$112,0),
0))</f>
        <v>0</v>
      </c>
      <c r="CX115" s="52">
        <f>IF(CX13 &lt; 'General parameters'!$G$20 + 'Option-specific inputs'!$G$65 - 1,
0, IFERROR(
IF((CX$14-$G$14+1)&lt;='General parameters'!$G$22,
'Option-specific inputs'!$G$112,0),
0))</f>
        <v>0</v>
      </c>
      <c r="CY115" s="52">
        <f>IF(CY13 &lt; 'General parameters'!$G$20 + 'Option-specific inputs'!$G$65 - 1,
0, IFERROR(
IF((CY$14-$G$14+1)&lt;='General parameters'!$G$22,
'Option-specific inputs'!$G$112,0),
0))</f>
        <v>0</v>
      </c>
      <c r="CZ115" s="52">
        <f>IF(CZ13 &lt; 'General parameters'!$G$20 + 'Option-specific inputs'!$G$65 - 1,
0, IFERROR(
IF((CZ$14-$G$14+1)&lt;='General parameters'!$G$22,
'Option-specific inputs'!$G$112,0),
0))</f>
        <v>0</v>
      </c>
      <c r="DA115" s="52">
        <f>IF(DA13 &lt; 'General parameters'!$G$20 + 'Option-specific inputs'!$G$65 - 1,
0, IFERROR(
IF((DA$14-$G$14+1)&lt;='General parameters'!$G$22,
'Option-specific inputs'!$G$112,0),
0))</f>
        <v>0</v>
      </c>
      <c r="DB115" s="52">
        <f>IF(DB13 &lt; 'General parameters'!$G$20 + 'Option-specific inputs'!$G$65 - 1,
0, IFERROR(
IF((DB$14-$G$14+1)&lt;='General parameters'!$G$22,
'Option-specific inputs'!$G$112,0),
0))</f>
        <v>0</v>
      </c>
      <c r="DC115" s="25"/>
    </row>
    <row r="116" spans="1:107" ht="22.5" customHeight="1">
      <c r="A116" s="25"/>
      <c r="B116" s="163"/>
      <c r="C116" s="170" t="s">
        <v>80</v>
      </c>
      <c r="D116" s="32"/>
      <c r="E116" s="37"/>
      <c r="F116" s="32"/>
      <c r="G116" s="52">
        <f>IF(G$13 &lt; 'General parameters'!$G$20 + 'Option-specific inputs'!$G$65 - 1,
0,IFERROR(
IF((G$14-$G$14+1)&lt;='General parameters'!$G$22,
((IFERROR((G101/G101)*'Option-specific inputs'!$G$114,0)+IFERROR((G102/G102)*'Option-specific inputs'!$G$115,0)+IFERROR((G103/G103)*'Option-specific inputs'!$G$116,0)+IFERROR((G104/G104)*'Option-specific inputs'!$G$117,0)+IFERROR((G105/G105)*'Option-specific inputs'!$G$118,0))),
0),
0))</f>
        <v>0</v>
      </c>
      <c r="H116" s="52">
        <f>IF(H$13 &lt; 'General parameters'!$G$20 + 'Option-specific inputs'!$G$65 - 1,
0,IFERROR(
IF((H$14-$G$14+1)&lt;='General parameters'!$G$22,
((IFERROR((H101/H101)*'Option-specific inputs'!$G$114,0)+IFERROR((H102/H102)*'Option-specific inputs'!$G$115,0)+IFERROR((H103/H103)*'Option-specific inputs'!$G$116,0)+IFERROR((H104/H104)*'Option-specific inputs'!$G$117,0)+IFERROR((H105/H105)*'Option-specific inputs'!$G$118,0))),
0),
0))</f>
        <v>0</v>
      </c>
      <c r="I116" s="52">
        <f>IF(I$13 &lt; 'General parameters'!$G$20 + 'Option-specific inputs'!$G$65 - 1,
0,IFERROR(
IF((I$14-$G$14+1)&lt;='General parameters'!$G$22,
((IFERROR((I101/I101)*'Option-specific inputs'!$G$114,0)+IFERROR((I102/I102)*'Option-specific inputs'!$G$115,0)+IFERROR((I103/I103)*'Option-specific inputs'!$G$116,0)+IFERROR((I104/I104)*'Option-specific inputs'!$G$117,0)+IFERROR((I105/I105)*'Option-specific inputs'!$G$118,0))),
0),
0))</f>
        <v>0</v>
      </c>
      <c r="J116" s="52">
        <f>IF(J$13 &lt; 'General parameters'!$G$20 + 'Option-specific inputs'!$G$65 - 1,
0,IFERROR(
IF((J$14-$G$14+1)&lt;='General parameters'!$G$22,
((IFERROR((J101/J101)*'Option-specific inputs'!$G$114,0)+IFERROR((J102/J102)*'Option-specific inputs'!$G$115,0)+IFERROR((J103/J103)*'Option-specific inputs'!$G$116,0)+IFERROR((J104/J104)*'Option-specific inputs'!$G$117,0)+IFERROR((J105/J105)*'Option-specific inputs'!$G$118,0))),
0),
0))</f>
        <v>0</v>
      </c>
      <c r="K116" s="52">
        <f>IF(K$13 &lt; 'General parameters'!$G$20 + 'Option-specific inputs'!$G$65 - 1,
0,IFERROR(
IF((K$14-$G$14+1)&lt;='General parameters'!$G$22,
((IFERROR((K101/K101)*'Option-specific inputs'!$G$114,0)+IFERROR((K102/K102)*'Option-specific inputs'!$G$115,0)+IFERROR((K103/K103)*'Option-specific inputs'!$G$116,0)+IFERROR((K104/K104)*'Option-specific inputs'!$G$117,0)+IFERROR((K105/K105)*'Option-specific inputs'!$G$118,0))),
0),
0))</f>
        <v>0</v>
      </c>
      <c r="L116" s="52">
        <f>IF(L$13 &lt; 'General parameters'!$G$20 + 'Option-specific inputs'!$G$65 - 1,
0,IFERROR(
IF((L$14-$G$14+1)&lt;='General parameters'!$G$22,
((IFERROR((L101/L101)*'Option-specific inputs'!$G$114,0)+IFERROR((L102/L102)*'Option-specific inputs'!$G$115,0)+IFERROR((L103/L103)*'Option-specific inputs'!$G$116,0)+IFERROR((L104/L104)*'Option-specific inputs'!$G$117,0)+IFERROR((L105/L105)*'Option-specific inputs'!$G$118,0))),
0),
0))</f>
        <v>0</v>
      </c>
      <c r="M116" s="52">
        <f>IF(M$13 &lt; 'General parameters'!$G$20 + 'Option-specific inputs'!$G$65 - 1,
0,IFERROR(
IF((M$14-$G$14+1)&lt;='General parameters'!$G$22,
((IFERROR((M101/M101)*'Option-specific inputs'!$G$114,0)+IFERROR((M102/M102)*'Option-specific inputs'!$G$115,0)+IFERROR((M103/M103)*'Option-specific inputs'!$G$116,0)+IFERROR((M104/M104)*'Option-specific inputs'!$G$117,0)+IFERROR((M105/M105)*'Option-specific inputs'!$G$118,0))),
0),
0))</f>
        <v>0</v>
      </c>
      <c r="N116" s="52">
        <f>IF(N$13 &lt; 'General parameters'!$G$20 + 'Option-specific inputs'!$G$65 - 1,
0,IFERROR(
IF((N$14-$G$14+1)&lt;='General parameters'!$G$22,
((IFERROR((N101/N101)*'Option-specific inputs'!$G$114,0)+IFERROR((N102/N102)*'Option-specific inputs'!$G$115,0)+IFERROR((N103/N103)*'Option-specific inputs'!$G$116,0)+IFERROR((N104/N104)*'Option-specific inputs'!$G$117,0)+IFERROR((N105/N105)*'Option-specific inputs'!$G$118,0))),
0),
0))</f>
        <v>0</v>
      </c>
      <c r="O116" s="52">
        <f>IF(O$13 &lt; 'General parameters'!$G$20 + 'Option-specific inputs'!$G$65 - 1,
0,IFERROR(
IF((O$14-$G$14+1)&lt;='General parameters'!$G$22,
((IFERROR((O101/O101)*'Option-specific inputs'!$G$114,0)+IFERROR((O102/O102)*'Option-specific inputs'!$G$115,0)+IFERROR((O103/O103)*'Option-specific inputs'!$G$116,0)+IFERROR((O104/O104)*'Option-specific inputs'!$G$117,0)+IFERROR((O105/O105)*'Option-specific inputs'!$G$118,0))),
0),
0))</f>
        <v>0</v>
      </c>
      <c r="P116" s="52">
        <f>IF(P$13 &lt; 'General parameters'!$G$20 + 'Option-specific inputs'!$G$65 - 1,
0,IFERROR(
IF((P$14-$G$14+1)&lt;='General parameters'!$G$22,
((IFERROR((P101/P101)*'Option-specific inputs'!$G$114,0)+IFERROR((P102/P102)*'Option-specific inputs'!$G$115,0)+IFERROR((P103/P103)*'Option-specific inputs'!$G$116,0)+IFERROR((P104/P104)*'Option-specific inputs'!$G$117,0)+IFERROR((P105/P105)*'Option-specific inputs'!$G$118,0))),
0),
0))</f>
        <v>0</v>
      </c>
      <c r="Q116" s="52">
        <f>IF(Q$13 &lt; 'General parameters'!$G$20 + 'Option-specific inputs'!$G$65 - 1,
0,IFERROR(
IF((Q$14-$G$14+1)&lt;='General parameters'!$G$22,
((IFERROR((Q101/Q101)*'Option-specific inputs'!$G$114,0)+IFERROR((Q102/Q102)*'Option-specific inputs'!$G$115,0)+IFERROR((Q103/Q103)*'Option-specific inputs'!$G$116,0)+IFERROR((Q104/Q104)*'Option-specific inputs'!$G$117,0)+IFERROR((Q105/Q105)*'Option-specific inputs'!$G$118,0))),
0),
0))</f>
        <v>0</v>
      </c>
      <c r="R116" s="52">
        <f>IF(R$13 &lt; 'General parameters'!$G$20 + 'Option-specific inputs'!$G$65 - 1,
0,IFERROR(
IF((R$14-$G$14+1)&lt;='General parameters'!$G$22,
((IFERROR((R101/R101)*'Option-specific inputs'!$G$114,0)+IFERROR((R102/R102)*'Option-specific inputs'!$G$115,0)+IFERROR((R103/R103)*'Option-specific inputs'!$G$116,0)+IFERROR((R104/R104)*'Option-specific inputs'!$G$117,0)+IFERROR((R105/R105)*'Option-specific inputs'!$G$118,0))),
0),
0))</f>
        <v>0</v>
      </c>
      <c r="S116" s="52">
        <f>IF(S$13 &lt; 'General parameters'!$G$20 + 'Option-specific inputs'!$G$65 - 1,
0,IFERROR(
IF((S$14-$G$14+1)&lt;='General parameters'!$G$22,
((IFERROR((S101/S101)*'Option-specific inputs'!$G$114,0)+IFERROR((S102/S102)*'Option-specific inputs'!$G$115,0)+IFERROR((S103/S103)*'Option-specific inputs'!$G$116,0)+IFERROR((S104/S104)*'Option-specific inputs'!$G$117,0)+IFERROR((S105/S105)*'Option-specific inputs'!$G$118,0))),
0),
0))</f>
        <v>0</v>
      </c>
      <c r="T116" s="52">
        <f>IF(T$13 &lt; 'General parameters'!$G$20 + 'Option-specific inputs'!$G$65 - 1,
0,IFERROR(
IF((T$14-$G$14+1)&lt;='General parameters'!$G$22,
((IFERROR((T101/T101)*'Option-specific inputs'!$G$114,0)+IFERROR((T102/T102)*'Option-specific inputs'!$G$115,0)+IFERROR((T103/T103)*'Option-specific inputs'!$G$116,0)+IFERROR((T104/T104)*'Option-specific inputs'!$G$117,0)+IFERROR((T105/T105)*'Option-specific inputs'!$G$118,0))),
0),
0))</f>
        <v>0</v>
      </c>
      <c r="U116" s="52">
        <f>IF(U$13 &lt; 'General parameters'!$G$20 + 'Option-specific inputs'!$G$65 - 1,
0,IFERROR(
IF((U$14-$G$14+1)&lt;='General parameters'!$G$22,
((IFERROR((U101/U101)*'Option-specific inputs'!$G$114,0)+IFERROR((U102/U102)*'Option-specific inputs'!$G$115,0)+IFERROR((U103/U103)*'Option-specific inputs'!$G$116,0)+IFERROR((U104/U104)*'Option-specific inputs'!$G$117,0)+IFERROR((U105/U105)*'Option-specific inputs'!$G$118,0))),
0),
0))</f>
        <v>0</v>
      </c>
      <c r="V116" s="52">
        <f>IF(V$13 &lt; 'General parameters'!$G$20 + 'Option-specific inputs'!$G$65 - 1,
0,IFERROR(
IF((V$14-$G$14+1)&lt;='General parameters'!$G$22,
((IFERROR((V101/V101)*'Option-specific inputs'!$G$114,0)+IFERROR((V102/V102)*'Option-specific inputs'!$G$115,0)+IFERROR((V103/V103)*'Option-specific inputs'!$G$116,0)+IFERROR((V104/V104)*'Option-specific inputs'!$G$117,0)+IFERROR((V105/V105)*'Option-specific inputs'!$G$118,0))),
0),
0))</f>
        <v>0</v>
      </c>
      <c r="W116" s="52">
        <f>IF(W$13 &lt; 'General parameters'!$G$20 + 'Option-specific inputs'!$G$65 - 1,
0,IFERROR(
IF((W$14-$G$14+1)&lt;='General parameters'!$G$22,
((IFERROR((W101/W101)*'Option-specific inputs'!$G$114,0)+IFERROR((W102/W102)*'Option-specific inputs'!$G$115,0)+IFERROR((W103/W103)*'Option-specific inputs'!$G$116,0)+IFERROR((W104/W104)*'Option-specific inputs'!$G$117,0)+IFERROR((W105/W105)*'Option-specific inputs'!$G$118,0))),
0),
0))</f>
        <v>0</v>
      </c>
      <c r="X116" s="52">
        <f>IF(X$13 &lt; 'General parameters'!$G$20 + 'Option-specific inputs'!$G$65 - 1,
0,IFERROR(
IF((X$14-$G$14+1)&lt;='General parameters'!$G$22,
((IFERROR((X101/X101)*'Option-specific inputs'!$G$114,0)+IFERROR((X102/X102)*'Option-specific inputs'!$G$115,0)+IFERROR((X103/X103)*'Option-specific inputs'!$G$116,0)+IFERROR((X104/X104)*'Option-specific inputs'!$G$117,0)+IFERROR((X105/X105)*'Option-specific inputs'!$G$118,0))),
0),
0))</f>
        <v>0</v>
      </c>
      <c r="Y116" s="52">
        <f>IF(Y$13 &lt; 'General parameters'!$G$20 + 'Option-specific inputs'!$G$65 - 1,
0,IFERROR(
IF((Y$14-$G$14+1)&lt;='General parameters'!$G$22,
((IFERROR((Y101/Y101)*'Option-specific inputs'!$G$114,0)+IFERROR((Y102/Y102)*'Option-specific inputs'!$G$115,0)+IFERROR((Y103/Y103)*'Option-specific inputs'!$G$116,0)+IFERROR((Y104/Y104)*'Option-specific inputs'!$G$117,0)+IFERROR((Y105/Y105)*'Option-specific inputs'!$G$118,0))),
0),
0))</f>
        <v>0</v>
      </c>
      <c r="Z116" s="52">
        <f>IF(Z$13 &lt; 'General parameters'!$G$20 + 'Option-specific inputs'!$G$65 - 1,
0,IFERROR(
IF((Z$14-$G$14+1)&lt;='General parameters'!$G$22,
((IFERROR((Z101/Z101)*'Option-specific inputs'!$G$114,0)+IFERROR((Z102/Z102)*'Option-specific inputs'!$G$115,0)+IFERROR((Z103/Z103)*'Option-specific inputs'!$G$116,0)+IFERROR((Z104/Z104)*'Option-specific inputs'!$G$117,0)+IFERROR((Z105/Z105)*'Option-specific inputs'!$G$118,0))),
0),
0))</f>
        <v>0</v>
      </c>
      <c r="AA116" s="52">
        <f>IF(AA$13 &lt; 'General parameters'!$G$20 + 'Option-specific inputs'!$G$65 - 1,
0,IFERROR(
IF((AA$14-$G$14+1)&lt;='General parameters'!$G$22,
((IFERROR((AA101/AA101)*'Option-specific inputs'!$G$114,0)+IFERROR((AA102/AA102)*'Option-specific inputs'!$G$115,0)+IFERROR((AA103/AA103)*'Option-specific inputs'!$G$116,0)+IFERROR((AA104/AA104)*'Option-specific inputs'!$G$117,0)+IFERROR((AA105/AA105)*'Option-specific inputs'!$G$118,0))),
0),
0))</f>
        <v>0</v>
      </c>
      <c r="AB116" s="52">
        <f>IF(AB$13 &lt; 'General parameters'!$G$20 + 'Option-specific inputs'!$G$65 - 1,
0,IFERROR(
IF((AB$14-$G$14+1)&lt;='General parameters'!$G$22,
((IFERROR((AB101/AB101)*'Option-specific inputs'!$G$114,0)+IFERROR((AB102/AB102)*'Option-specific inputs'!$G$115,0)+IFERROR((AB103/AB103)*'Option-specific inputs'!$G$116,0)+IFERROR((AB104/AB104)*'Option-specific inputs'!$G$117,0)+IFERROR((AB105/AB105)*'Option-specific inputs'!$G$118,0))),
0),
0))</f>
        <v>0</v>
      </c>
      <c r="AC116" s="52">
        <f>IF(AC$13 &lt; 'General parameters'!$G$20 + 'Option-specific inputs'!$G$65 - 1,
0,IFERROR(
IF((AC$14-$G$14+1)&lt;='General parameters'!$G$22,
((IFERROR((AC101/AC101)*'Option-specific inputs'!$G$114,0)+IFERROR((AC102/AC102)*'Option-specific inputs'!$G$115,0)+IFERROR((AC103/AC103)*'Option-specific inputs'!$G$116,0)+IFERROR((AC104/AC104)*'Option-specific inputs'!$G$117,0)+IFERROR((AC105/AC105)*'Option-specific inputs'!$G$118,0))),
0),
0))</f>
        <v>0</v>
      </c>
      <c r="AD116" s="52">
        <f>IF(AD$13 &lt; 'General parameters'!$G$20 + 'Option-specific inputs'!$G$65 - 1,
0,IFERROR(
IF((AD$14-$G$14+1)&lt;='General parameters'!$G$22,
((IFERROR((AD101/AD101)*'Option-specific inputs'!$G$114,0)+IFERROR((AD102/AD102)*'Option-specific inputs'!$G$115,0)+IFERROR((AD103/AD103)*'Option-specific inputs'!$G$116,0)+IFERROR((AD104/AD104)*'Option-specific inputs'!$G$117,0)+IFERROR((AD105/AD105)*'Option-specific inputs'!$G$118,0))),
0),
0))</f>
        <v>0</v>
      </c>
      <c r="AE116" s="52">
        <f>IF(AE$13 &lt; 'General parameters'!$G$20 + 'Option-specific inputs'!$G$65 - 1,
0,IFERROR(
IF((AE$14-$G$14+1)&lt;='General parameters'!$G$22,
((IFERROR((AE101/AE101)*'Option-specific inputs'!$G$114,0)+IFERROR((AE102/AE102)*'Option-specific inputs'!$G$115,0)+IFERROR((AE103/AE103)*'Option-specific inputs'!$G$116,0)+IFERROR((AE104/AE104)*'Option-specific inputs'!$G$117,0)+IFERROR((AE105/AE105)*'Option-specific inputs'!$G$118,0))),
0),
0))</f>
        <v>0</v>
      </c>
      <c r="AF116" s="52">
        <f>IF(AF$13 &lt; 'General parameters'!$G$20 + 'Option-specific inputs'!$G$65 - 1,
0,IFERROR(
IF((AF$14-$G$14+1)&lt;='General parameters'!$G$22,
((IFERROR((AF101/AF101)*'Option-specific inputs'!$G$114,0)+IFERROR((AF102/AF102)*'Option-specific inputs'!$G$115,0)+IFERROR((AF103/AF103)*'Option-specific inputs'!$G$116,0)+IFERROR((AF104/AF104)*'Option-specific inputs'!$G$117,0)+IFERROR((AF105/AF105)*'Option-specific inputs'!$G$118,0))),
0),
0))</f>
        <v>0</v>
      </c>
      <c r="AG116" s="52">
        <f>IF(AG$13 &lt; 'General parameters'!$G$20 + 'Option-specific inputs'!$G$65 - 1,
0,IFERROR(
IF((AG$14-$G$14+1)&lt;='General parameters'!$G$22,
((IFERROR((AG101/AG101)*'Option-specific inputs'!$G$114,0)+IFERROR((AG102/AG102)*'Option-specific inputs'!$G$115,0)+IFERROR((AG103/AG103)*'Option-specific inputs'!$G$116,0)+IFERROR((AG104/AG104)*'Option-specific inputs'!$G$117,0)+IFERROR((AG105/AG105)*'Option-specific inputs'!$G$118,0))),
0),
0))</f>
        <v>0</v>
      </c>
      <c r="AH116" s="52">
        <f>IF(AH$13 &lt; 'General parameters'!$G$20 + 'Option-specific inputs'!$G$65 - 1,
0,IFERROR(
IF((AH$14-$G$14+1)&lt;='General parameters'!$G$22,
((IFERROR((AH101/AH101)*'Option-specific inputs'!$G$114,0)+IFERROR((AH102/AH102)*'Option-specific inputs'!$G$115,0)+IFERROR((AH103/AH103)*'Option-specific inputs'!$G$116,0)+IFERROR((AH104/AH104)*'Option-specific inputs'!$G$117,0)+IFERROR((AH105/AH105)*'Option-specific inputs'!$G$118,0))),
0),
0))</f>
        <v>0</v>
      </c>
      <c r="AI116" s="52">
        <f>IF(AI$13 &lt; 'General parameters'!$G$20 + 'Option-specific inputs'!$G$65 - 1,
0,IFERROR(
IF((AI$14-$G$14+1)&lt;='General parameters'!$G$22,
((IFERROR((AI101/AI101)*'Option-specific inputs'!$G$114,0)+IFERROR((AI102/AI102)*'Option-specific inputs'!$G$115,0)+IFERROR((AI103/AI103)*'Option-specific inputs'!$G$116,0)+IFERROR((AI104/AI104)*'Option-specific inputs'!$G$117,0)+IFERROR((AI105/AI105)*'Option-specific inputs'!$G$118,0))),
0),
0))</f>
        <v>0</v>
      </c>
      <c r="AJ116" s="52">
        <f>IF(AJ$13 &lt; 'General parameters'!$G$20 + 'Option-specific inputs'!$G$65 - 1,
0,IFERROR(
IF((AJ$14-$G$14+1)&lt;='General parameters'!$G$22,
((IFERROR((AJ101/AJ101)*'Option-specific inputs'!$G$114,0)+IFERROR((AJ102/AJ102)*'Option-specific inputs'!$G$115,0)+IFERROR((AJ103/AJ103)*'Option-specific inputs'!$G$116,0)+IFERROR((AJ104/AJ104)*'Option-specific inputs'!$G$117,0)+IFERROR((AJ105/AJ105)*'Option-specific inputs'!$G$118,0))),
0),
0))</f>
        <v>0</v>
      </c>
      <c r="AK116" s="52">
        <f>IF(AK$13 &lt; 'General parameters'!$G$20 + 'Option-specific inputs'!$G$65 - 1,
0,IFERROR(
IF((AK$14-$G$14+1)&lt;='General parameters'!$G$22,
((IFERROR((AK101/AK101)*'Option-specific inputs'!$G$114,0)+IFERROR((AK102/AK102)*'Option-specific inputs'!$G$115,0)+IFERROR((AK103/AK103)*'Option-specific inputs'!$G$116,0)+IFERROR((AK104/AK104)*'Option-specific inputs'!$G$117,0)+IFERROR((AK105/AK105)*'Option-specific inputs'!$G$118,0))),
0),
0))</f>
        <v>0</v>
      </c>
      <c r="AL116" s="52">
        <f>IF(AL$13 &lt; 'General parameters'!$G$20 + 'Option-specific inputs'!$G$65 - 1,
0,IFERROR(
IF((AL$14-$G$14+1)&lt;='General parameters'!$G$22,
((IFERROR((AL101/AL101)*'Option-specific inputs'!$G$114,0)+IFERROR((AL102/AL102)*'Option-specific inputs'!$G$115,0)+IFERROR((AL103/AL103)*'Option-specific inputs'!$G$116,0)+IFERROR((AL104/AL104)*'Option-specific inputs'!$G$117,0)+IFERROR((AL105/AL105)*'Option-specific inputs'!$G$118,0))),
0),
0))</f>
        <v>0</v>
      </c>
      <c r="AM116" s="52">
        <f>IF(AM$13 &lt; 'General parameters'!$G$20 + 'Option-specific inputs'!$G$65 - 1,
0,IFERROR(
IF((AM$14-$G$14+1)&lt;='General parameters'!$G$22,
((IFERROR((AM101/AM101)*'Option-specific inputs'!$G$114,0)+IFERROR((AM102/AM102)*'Option-specific inputs'!$G$115,0)+IFERROR((AM103/AM103)*'Option-specific inputs'!$G$116,0)+IFERROR((AM104/AM104)*'Option-specific inputs'!$G$117,0)+IFERROR((AM105/AM105)*'Option-specific inputs'!$G$118,0))),
0),
0))</f>
        <v>0</v>
      </c>
      <c r="AN116" s="52">
        <f>IF(AN$13 &lt; 'General parameters'!$G$20 + 'Option-specific inputs'!$G$65 - 1,
0,IFERROR(
IF((AN$14-$G$14+1)&lt;='General parameters'!$G$22,
((IFERROR((AN101/AN101)*'Option-specific inputs'!$G$114,0)+IFERROR((AN102/AN102)*'Option-specific inputs'!$G$115,0)+IFERROR((AN103/AN103)*'Option-specific inputs'!$G$116,0)+IFERROR((AN104/AN104)*'Option-specific inputs'!$G$117,0)+IFERROR((AN105/AN105)*'Option-specific inputs'!$G$118,0))),
0),
0))</f>
        <v>0</v>
      </c>
      <c r="AO116" s="52">
        <f>IF(AO$13 &lt; 'General parameters'!$G$20 + 'Option-specific inputs'!$G$65 - 1,
0,IFERROR(
IF((AO$14-$G$14+1)&lt;='General parameters'!$G$22,
((IFERROR((AO101/AO101)*'Option-specific inputs'!$G$114,0)+IFERROR((AO102/AO102)*'Option-specific inputs'!$G$115,0)+IFERROR((AO103/AO103)*'Option-specific inputs'!$G$116,0)+IFERROR((AO104/AO104)*'Option-specific inputs'!$G$117,0)+IFERROR((AO105/AO105)*'Option-specific inputs'!$G$118,0))),
0),
0))</f>
        <v>0</v>
      </c>
      <c r="AP116" s="52">
        <f>IF(AP$13 &lt; 'General parameters'!$G$20 + 'Option-specific inputs'!$G$65 - 1,
0,IFERROR(
IF((AP$14-$G$14+1)&lt;='General parameters'!$G$22,
((IFERROR((AP101/AP101)*'Option-specific inputs'!$G$114,0)+IFERROR((AP102/AP102)*'Option-specific inputs'!$G$115,0)+IFERROR((AP103/AP103)*'Option-specific inputs'!$G$116,0)+IFERROR((AP104/AP104)*'Option-specific inputs'!$G$117,0)+IFERROR((AP105/AP105)*'Option-specific inputs'!$G$118,0))),
0),
0))</f>
        <v>0</v>
      </c>
      <c r="AQ116" s="52">
        <f>IF(AQ$13 &lt; 'General parameters'!$G$20 + 'Option-specific inputs'!$G$65 - 1,
0,IFERROR(
IF((AQ$14-$G$14+1)&lt;='General parameters'!$G$22,
((IFERROR((AQ101/AQ101)*'Option-specific inputs'!$G$114,0)+IFERROR((AQ102/AQ102)*'Option-specific inputs'!$G$115,0)+IFERROR((AQ103/AQ103)*'Option-specific inputs'!$G$116,0)+IFERROR((AQ104/AQ104)*'Option-specific inputs'!$G$117,0)+IFERROR((AQ105/AQ105)*'Option-specific inputs'!$G$118,0))),
0),
0))</f>
        <v>0</v>
      </c>
      <c r="AR116" s="52">
        <f>IF(AR$13 &lt; 'General parameters'!$G$20 + 'Option-specific inputs'!$G$65 - 1,
0,IFERROR(
IF((AR$14-$G$14+1)&lt;='General parameters'!$G$22,
((IFERROR((AR101/AR101)*'Option-specific inputs'!$G$114,0)+IFERROR((AR102/AR102)*'Option-specific inputs'!$G$115,0)+IFERROR((AR103/AR103)*'Option-specific inputs'!$G$116,0)+IFERROR((AR104/AR104)*'Option-specific inputs'!$G$117,0)+IFERROR((AR105/AR105)*'Option-specific inputs'!$G$118,0))),
0),
0))</f>
        <v>0</v>
      </c>
      <c r="AS116" s="52">
        <f>IF(AS$13 &lt; 'General parameters'!$G$20 + 'Option-specific inputs'!$G$65 - 1,
0,IFERROR(
IF((AS$14-$G$14+1)&lt;='General parameters'!$G$22,
((IFERROR((AS101/AS101)*'Option-specific inputs'!$G$114,0)+IFERROR((AS102/AS102)*'Option-specific inputs'!$G$115,0)+IFERROR((AS103/AS103)*'Option-specific inputs'!$G$116,0)+IFERROR((AS104/AS104)*'Option-specific inputs'!$G$117,0)+IFERROR((AS105/AS105)*'Option-specific inputs'!$G$118,0))),
0),
0))</f>
        <v>0</v>
      </c>
      <c r="AT116" s="52">
        <f>IF(AT$13 &lt; 'General parameters'!$G$20 + 'Option-specific inputs'!$G$65 - 1,
0,IFERROR(
IF((AT$14-$G$14+1)&lt;='General parameters'!$G$22,
((IFERROR((AT101/AT101)*'Option-specific inputs'!$G$114,0)+IFERROR((AT102/AT102)*'Option-specific inputs'!$G$115,0)+IFERROR((AT103/AT103)*'Option-specific inputs'!$G$116,0)+IFERROR((AT104/AT104)*'Option-specific inputs'!$G$117,0)+IFERROR((AT105/AT105)*'Option-specific inputs'!$G$118,0))),
0),
0))</f>
        <v>0</v>
      </c>
      <c r="AU116" s="52">
        <f>IF(AU$13 &lt; 'General parameters'!$G$20 + 'Option-specific inputs'!$G$65 - 1,
0,IFERROR(
IF((AU$14-$G$14+1)&lt;='General parameters'!$G$22,
((IFERROR((AU101/AU101)*'Option-specific inputs'!$G$114,0)+IFERROR((AU102/AU102)*'Option-specific inputs'!$G$115,0)+IFERROR((AU103/AU103)*'Option-specific inputs'!$G$116,0)+IFERROR((AU104/AU104)*'Option-specific inputs'!$G$117,0)+IFERROR((AU105/AU105)*'Option-specific inputs'!$G$118,0))),
0),
0))</f>
        <v>0</v>
      </c>
      <c r="AV116" s="52">
        <f>IF(AV$13 &lt; 'General parameters'!$G$20 + 'Option-specific inputs'!$G$65 - 1,
0,IFERROR(
IF((AV$14-$G$14+1)&lt;='General parameters'!$G$22,
((IFERROR((AV101/AV101)*'Option-specific inputs'!$G$114,0)+IFERROR((AV102/AV102)*'Option-specific inputs'!$G$115,0)+IFERROR((AV103/AV103)*'Option-specific inputs'!$G$116,0)+IFERROR((AV104/AV104)*'Option-specific inputs'!$G$117,0)+IFERROR((AV105/AV105)*'Option-specific inputs'!$G$118,0))),
0),
0))</f>
        <v>0</v>
      </c>
      <c r="AW116" s="52">
        <f>IF(AW$13 &lt; 'General parameters'!$G$20 + 'Option-specific inputs'!$G$65 - 1,
0,IFERROR(
IF((AW$14-$G$14+1)&lt;='General parameters'!$G$22,
((IFERROR((AW101/AW101)*'Option-specific inputs'!$G$114,0)+IFERROR((AW102/AW102)*'Option-specific inputs'!$G$115,0)+IFERROR((AW103/AW103)*'Option-specific inputs'!$G$116,0)+IFERROR((AW104/AW104)*'Option-specific inputs'!$G$117,0)+IFERROR((AW105/AW105)*'Option-specific inputs'!$G$118,0))),
0),
0))</f>
        <v>0</v>
      </c>
      <c r="AX116" s="52">
        <f>IF(AX$13 &lt; 'General parameters'!$G$20 + 'Option-specific inputs'!$G$65 - 1,
0,IFERROR(
IF((AX$14-$G$14+1)&lt;='General parameters'!$G$22,
((IFERROR((AX101/AX101)*'Option-specific inputs'!$G$114,0)+IFERROR((AX102/AX102)*'Option-specific inputs'!$G$115,0)+IFERROR((AX103/AX103)*'Option-specific inputs'!$G$116,0)+IFERROR((AX104/AX104)*'Option-specific inputs'!$G$117,0)+IFERROR((AX105/AX105)*'Option-specific inputs'!$G$118,0))),
0),
0))</f>
        <v>0</v>
      </c>
      <c r="AY116" s="52">
        <f>IF(AY$13 &lt; 'General parameters'!$G$20 + 'Option-specific inputs'!$G$65 - 1,
0,IFERROR(
IF((AY$14-$G$14+1)&lt;='General parameters'!$G$22,
((IFERROR((AY101/AY101)*'Option-specific inputs'!$G$114,0)+IFERROR((AY102/AY102)*'Option-specific inputs'!$G$115,0)+IFERROR((AY103/AY103)*'Option-specific inputs'!$G$116,0)+IFERROR((AY104/AY104)*'Option-specific inputs'!$G$117,0)+IFERROR((AY105/AY105)*'Option-specific inputs'!$G$118,0))),
0),
0))</f>
        <v>0</v>
      </c>
      <c r="AZ116" s="52">
        <f>IF(AZ$13 &lt; 'General parameters'!$G$20 + 'Option-specific inputs'!$G$65 - 1,
0,IFERROR(
IF((AZ$14-$G$14+1)&lt;='General parameters'!$G$22,
((IFERROR((AZ101/AZ101)*'Option-specific inputs'!$G$114,0)+IFERROR((AZ102/AZ102)*'Option-specific inputs'!$G$115,0)+IFERROR((AZ103/AZ103)*'Option-specific inputs'!$G$116,0)+IFERROR((AZ104/AZ104)*'Option-specific inputs'!$G$117,0)+IFERROR((AZ105/AZ105)*'Option-specific inputs'!$G$118,0))),
0),
0))</f>
        <v>0</v>
      </c>
      <c r="BA116" s="52">
        <f>IF(BA$13 &lt; 'General parameters'!$G$20 + 'Option-specific inputs'!$G$65 - 1,
0,IFERROR(
IF((BA$14-$G$14+1)&lt;='General parameters'!$G$22,
((IFERROR((BA101/BA101)*'Option-specific inputs'!$G$114,0)+IFERROR((BA102/BA102)*'Option-specific inputs'!$G$115,0)+IFERROR((BA103/BA103)*'Option-specific inputs'!$G$116,0)+IFERROR((BA104/BA104)*'Option-specific inputs'!$G$117,0)+IFERROR((BA105/BA105)*'Option-specific inputs'!$G$118,0))),
0),
0))</f>
        <v>0</v>
      </c>
      <c r="BB116" s="52">
        <f>IF(BB$13 &lt; 'General parameters'!$G$20 + 'Option-specific inputs'!$G$65 - 1,
0,IFERROR(
IF((BB$14-$G$14+1)&lt;='General parameters'!$G$22,
((IFERROR((BB101/BB101)*'Option-specific inputs'!$G$114,0)+IFERROR((BB102/BB102)*'Option-specific inputs'!$G$115,0)+IFERROR((BB103/BB103)*'Option-specific inputs'!$G$116,0)+IFERROR((BB104/BB104)*'Option-specific inputs'!$G$117,0)+IFERROR((BB105/BB105)*'Option-specific inputs'!$G$118,0))),
0),
0))</f>
        <v>0</v>
      </c>
      <c r="BC116" s="52">
        <f>IF(BC$13 &lt; 'General parameters'!$G$20 + 'Option-specific inputs'!$G$65 - 1,
0,IFERROR(
IF((BC$14-$G$14+1)&lt;='General parameters'!$G$22,
((IFERROR((BC101/BC101)*'Option-specific inputs'!$G$114,0)+IFERROR((BC102/BC102)*'Option-specific inputs'!$G$115,0)+IFERROR((BC103/BC103)*'Option-specific inputs'!$G$116,0)+IFERROR((BC104/BC104)*'Option-specific inputs'!$G$117,0)+IFERROR((BC105/BC105)*'Option-specific inputs'!$G$118,0))),
0),
0))</f>
        <v>0</v>
      </c>
      <c r="BD116" s="52">
        <f>IF(BD$13 &lt; 'General parameters'!$G$20 + 'Option-specific inputs'!$G$65 - 1,
0,IFERROR(
IF((BD$14-$G$14+1)&lt;='General parameters'!$G$22,
((IFERROR((BD101/BD101)*'Option-specific inputs'!$G$114,0)+IFERROR((BD102/BD102)*'Option-specific inputs'!$G$115,0)+IFERROR((BD103/BD103)*'Option-specific inputs'!$G$116,0)+IFERROR((BD104/BD104)*'Option-specific inputs'!$G$117,0)+IFERROR((BD105/BD105)*'Option-specific inputs'!$G$118,0))),
0),
0))</f>
        <v>0</v>
      </c>
      <c r="BE116" s="52">
        <f>IF(BE$13 &lt; 'General parameters'!$G$20 + 'Option-specific inputs'!$G$65 - 1,
0,IFERROR(
IF((BE$14-$G$14+1)&lt;='General parameters'!$G$22,
((IFERROR((BE101/BE101)*'Option-specific inputs'!$G$114,0)+IFERROR((BE102/BE102)*'Option-specific inputs'!$G$115,0)+IFERROR((BE103/BE103)*'Option-specific inputs'!$G$116,0)+IFERROR((BE104/BE104)*'Option-specific inputs'!$G$117,0)+IFERROR((BE105/BE105)*'Option-specific inputs'!$G$118,0))),
0),
0))</f>
        <v>0</v>
      </c>
      <c r="BF116" s="52">
        <f>IF(BF$13 &lt; 'General parameters'!$G$20 + 'Option-specific inputs'!$G$65 - 1,
0,IFERROR(
IF((BF$14-$G$14+1)&lt;='General parameters'!$G$22,
((IFERROR((BF101/BF101)*'Option-specific inputs'!$G$114,0)+IFERROR((BF102/BF102)*'Option-specific inputs'!$G$115,0)+IFERROR((BF103/BF103)*'Option-specific inputs'!$G$116,0)+IFERROR((BF104/BF104)*'Option-specific inputs'!$G$117,0)+IFERROR((BF105/BF105)*'Option-specific inputs'!$G$118,0))),
0),
0))</f>
        <v>0</v>
      </c>
      <c r="BG116" s="52">
        <f>IF(BG$13 &lt; 'General parameters'!$G$20 + 'Option-specific inputs'!$G$65 - 1,
0,IFERROR(
IF((BG$14-$G$14+1)&lt;='General parameters'!$G$22,
((IFERROR((BG101/BG101)*'Option-specific inputs'!$G$114,0)+IFERROR((BG102/BG102)*'Option-specific inputs'!$G$115,0)+IFERROR((BG103/BG103)*'Option-specific inputs'!$G$116,0)+IFERROR((BG104/BG104)*'Option-specific inputs'!$G$117,0)+IFERROR((BG105/BG105)*'Option-specific inputs'!$G$118,0))),
0),
0))</f>
        <v>0</v>
      </c>
      <c r="BH116" s="52">
        <f>IF(BH$13 &lt; 'General parameters'!$G$20 + 'Option-specific inputs'!$G$65 - 1,
0,IFERROR(
IF((BH$14-$G$14+1)&lt;='General parameters'!$G$22,
((IFERROR((BH101/BH101)*'Option-specific inputs'!$G$114,0)+IFERROR((BH102/BH102)*'Option-specific inputs'!$G$115,0)+IFERROR((BH103/BH103)*'Option-specific inputs'!$G$116,0)+IFERROR((BH104/BH104)*'Option-specific inputs'!$G$117,0)+IFERROR((BH105/BH105)*'Option-specific inputs'!$G$118,0))),
0),
0))</f>
        <v>0</v>
      </c>
      <c r="BI116" s="52">
        <f>IF(BI$13 &lt; 'General parameters'!$G$20 + 'Option-specific inputs'!$G$65 - 1,
0,IFERROR(
IF((BI$14-$G$14+1)&lt;='General parameters'!$G$22,
((IFERROR((BI101/BI101)*'Option-specific inputs'!$G$114,0)+IFERROR((BI102/BI102)*'Option-specific inputs'!$G$115,0)+IFERROR((BI103/BI103)*'Option-specific inputs'!$G$116,0)+IFERROR((BI104/BI104)*'Option-specific inputs'!$G$117,0)+IFERROR((BI105/BI105)*'Option-specific inputs'!$G$118,0))),
0),
0))</f>
        <v>0</v>
      </c>
      <c r="BJ116" s="52">
        <f>IF(BJ$13 &lt; 'General parameters'!$G$20 + 'Option-specific inputs'!$G$65 - 1,
0,IFERROR(
IF((BJ$14-$G$14+1)&lt;='General parameters'!$G$22,
((IFERROR((BJ101/BJ101)*'Option-specific inputs'!$G$114,0)+IFERROR((BJ102/BJ102)*'Option-specific inputs'!$G$115,0)+IFERROR((BJ103/BJ103)*'Option-specific inputs'!$G$116,0)+IFERROR((BJ104/BJ104)*'Option-specific inputs'!$G$117,0)+IFERROR((BJ105/BJ105)*'Option-specific inputs'!$G$118,0))),
0),
0))</f>
        <v>0</v>
      </c>
      <c r="BK116" s="52">
        <f>IF(BK$13 &lt; 'General parameters'!$G$20 + 'Option-specific inputs'!$G$65 - 1,
0,IFERROR(
IF((BK$14-$G$14+1)&lt;='General parameters'!$G$22,
((IFERROR((BK101/BK101)*'Option-specific inputs'!$G$114,0)+IFERROR((BK102/BK102)*'Option-specific inputs'!$G$115,0)+IFERROR((BK103/BK103)*'Option-specific inputs'!$G$116,0)+IFERROR((BK104/BK104)*'Option-specific inputs'!$G$117,0)+IFERROR((BK105/BK105)*'Option-specific inputs'!$G$118,0))),
0),
0))</f>
        <v>0</v>
      </c>
      <c r="BL116" s="52">
        <f>IF(BL$13 &lt; 'General parameters'!$G$20 + 'Option-specific inputs'!$G$65 - 1,
0,IFERROR(
IF((BL$14-$G$14+1)&lt;='General parameters'!$G$22,
((IFERROR((BL101/BL101)*'Option-specific inputs'!$G$114,0)+IFERROR((BL102/BL102)*'Option-specific inputs'!$G$115,0)+IFERROR((BL103/BL103)*'Option-specific inputs'!$G$116,0)+IFERROR((BL104/BL104)*'Option-specific inputs'!$G$117,0)+IFERROR((BL105/BL105)*'Option-specific inputs'!$G$118,0))),
0),
0))</f>
        <v>0</v>
      </c>
      <c r="BM116" s="52">
        <f>IF(BM$13 &lt; 'General parameters'!$G$20 + 'Option-specific inputs'!$G$65 - 1,
0,IFERROR(
IF((BM$14-$G$14+1)&lt;='General parameters'!$G$22,
((IFERROR((BM101/BM101)*'Option-specific inputs'!$G$114,0)+IFERROR((BM102/BM102)*'Option-specific inputs'!$G$115,0)+IFERROR((BM103/BM103)*'Option-specific inputs'!$G$116,0)+IFERROR((BM104/BM104)*'Option-specific inputs'!$G$117,0)+IFERROR((BM105/BM105)*'Option-specific inputs'!$G$118,0))),
0),
0))</f>
        <v>0</v>
      </c>
      <c r="BN116" s="52">
        <f>IF(BN$13 &lt; 'General parameters'!$G$20 + 'Option-specific inputs'!$G$65 - 1,
0,IFERROR(
IF((BN$14-$G$14+1)&lt;='General parameters'!$G$22,
((IFERROR((BN101/BN101)*'Option-specific inputs'!$G$114,0)+IFERROR((BN102/BN102)*'Option-specific inputs'!$G$115,0)+IFERROR((BN103/BN103)*'Option-specific inputs'!$G$116,0)+IFERROR((BN104/BN104)*'Option-specific inputs'!$G$117,0)+IFERROR((BN105/BN105)*'Option-specific inputs'!$G$118,0))),
0),
0))</f>
        <v>0</v>
      </c>
      <c r="BO116" s="52">
        <f>IF(BO$13 &lt; 'General parameters'!$G$20 + 'Option-specific inputs'!$G$65 - 1,
0,IFERROR(
IF((BO$14-$G$14+1)&lt;='General parameters'!$G$22,
((IFERROR((BO101/BO101)*'Option-specific inputs'!$G$114,0)+IFERROR((BO102/BO102)*'Option-specific inputs'!$G$115,0)+IFERROR((BO103/BO103)*'Option-specific inputs'!$G$116,0)+IFERROR((BO104/BO104)*'Option-specific inputs'!$G$117,0)+IFERROR((BO105/BO105)*'Option-specific inputs'!$G$118,0))),
0),
0))</f>
        <v>0</v>
      </c>
      <c r="BP116" s="52">
        <f>IF(BP$13 &lt; 'General parameters'!$G$20 + 'Option-specific inputs'!$G$65 - 1,
0,IFERROR(
IF((BP$14-$G$14+1)&lt;='General parameters'!$G$22,
((IFERROR((BP101/BP101)*'Option-specific inputs'!$G$114,0)+IFERROR((BP102/BP102)*'Option-specific inputs'!$G$115,0)+IFERROR((BP103/BP103)*'Option-specific inputs'!$G$116,0)+IFERROR((BP104/BP104)*'Option-specific inputs'!$G$117,0)+IFERROR((BP105/BP105)*'Option-specific inputs'!$G$118,0))),
0),
0))</f>
        <v>0</v>
      </c>
      <c r="BQ116" s="52">
        <f>IF(BQ$13 &lt; 'General parameters'!$G$20 + 'Option-specific inputs'!$G$65 - 1,
0,IFERROR(
IF((BQ$14-$G$14+1)&lt;='General parameters'!$G$22,
((IFERROR((BQ101/BQ101)*'Option-specific inputs'!$G$114,0)+IFERROR((BQ102/BQ102)*'Option-specific inputs'!$G$115,0)+IFERROR((BQ103/BQ103)*'Option-specific inputs'!$G$116,0)+IFERROR((BQ104/BQ104)*'Option-specific inputs'!$G$117,0)+IFERROR((BQ105/BQ105)*'Option-specific inputs'!$G$118,0))),
0),
0))</f>
        <v>0</v>
      </c>
      <c r="BR116" s="52">
        <f>IF(BR$13 &lt; 'General parameters'!$G$20 + 'Option-specific inputs'!$G$65 - 1,
0,IFERROR(
IF((BR$14-$G$14+1)&lt;='General parameters'!$G$22,
((IFERROR((BR101/BR101)*'Option-specific inputs'!$G$114,0)+IFERROR((BR102/BR102)*'Option-specific inputs'!$G$115,0)+IFERROR((BR103/BR103)*'Option-specific inputs'!$G$116,0)+IFERROR((BR104/BR104)*'Option-specific inputs'!$G$117,0)+IFERROR((BR105/BR105)*'Option-specific inputs'!$G$118,0))),
0),
0))</f>
        <v>0</v>
      </c>
      <c r="BS116" s="52">
        <f>IF(BS$13 &lt; 'General parameters'!$G$20 + 'Option-specific inputs'!$G$65 - 1,
0,IFERROR(
IF((BS$14-$G$14+1)&lt;='General parameters'!$G$22,
((IFERROR((BS101/BS101)*'Option-specific inputs'!$G$114,0)+IFERROR((BS102/BS102)*'Option-specific inputs'!$G$115,0)+IFERROR((BS103/BS103)*'Option-specific inputs'!$G$116,0)+IFERROR((BS104/BS104)*'Option-specific inputs'!$G$117,0)+IFERROR((BS105/BS105)*'Option-specific inputs'!$G$118,0))),
0),
0))</f>
        <v>0</v>
      </c>
      <c r="BT116" s="52">
        <f>IF(BT$13 &lt; 'General parameters'!$G$20 + 'Option-specific inputs'!$G$65 - 1,
0,IFERROR(
IF((BT$14-$G$14+1)&lt;='General parameters'!$G$22,
((IFERROR((BT101/BT101)*'Option-specific inputs'!$G$114,0)+IFERROR((BT102/BT102)*'Option-specific inputs'!$G$115,0)+IFERROR((BT103/BT103)*'Option-specific inputs'!$G$116,0)+IFERROR((BT104/BT104)*'Option-specific inputs'!$G$117,0)+IFERROR((BT105/BT105)*'Option-specific inputs'!$G$118,0))),
0),
0))</f>
        <v>0</v>
      </c>
      <c r="BU116" s="52">
        <f>IF(BU$13 &lt; 'General parameters'!$G$20 + 'Option-specific inputs'!$G$65 - 1,
0,IFERROR(
IF((BU$14-$G$14+1)&lt;='General parameters'!$G$22,
((IFERROR((BU101/BU101)*'Option-specific inputs'!$G$114,0)+IFERROR((BU102/BU102)*'Option-specific inputs'!$G$115,0)+IFERROR((BU103/BU103)*'Option-specific inputs'!$G$116,0)+IFERROR((BU104/BU104)*'Option-specific inputs'!$G$117,0)+IFERROR((BU105/BU105)*'Option-specific inputs'!$G$118,0))),
0),
0))</f>
        <v>0</v>
      </c>
      <c r="BV116" s="52">
        <f>IF(BV$13 &lt; 'General parameters'!$G$20 + 'Option-specific inputs'!$G$65 - 1,
0,IFERROR(
IF((BV$14-$G$14+1)&lt;='General parameters'!$G$22,
((IFERROR((BV101/BV101)*'Option-specific inputs'!$G$114,0)+IFERROR((BV102/BV102)*'Option-specific inputs'!$G$115,0)+IFERROR((BV103/BV103)*'Option-specific inputs'!$G$116,0)+IFERROR((BV104/BV104)*'Option-specific inputs'!$G$117,0)+IFERROR((BV105/BV105)*'Option-specific inputs'!$G$118,0))),
0),
0))</f>
        <v>0</v>
      </c>
      <c r="BW116" s="52">
        <f>IF(BW$13 &lt; 'General parameters'!$G$20 + 'Option-specific inputs'!$G$65 - 1,
0,IFERROR(
IF((BW$14-$G$14+1)&lt;='General parameters'!$G$22,
((IFERROR((BW101/BW101)*'Option-specific inputs'!$G$114,0)+IFERROR((BW102/BW102)*'Option-specific inputs'!$G$115,0)+IFERROR((BW103/BW103)*'Option-specific inputs'!$G$116,0)+IFERROR((BW104/BW104)*'Option-specific inputs'!$G$117,0)+IFERROR((BW105/BW105)*'Option-specific inputs'!$G$118,0))),
0),
0))</f>
        <v>0</v>
      </c>
      <c r="BX116" s="52">
        <f>IF(BX$13 &lt; 'General parameters'!$G$20 + 'Option-specific inputs'!$G$65 - 1,
0,IFERROR(
IF((BX$14-$G$14+1)&lt;='General parameters'!$G$22,
((IFERROR((BX101/BX101)*'Option-specific inputs'!$G$114,0)+IFERROR((BX102/BX102)*'Option-specific inputs'!$G$115,0)+IFERROR((BX103/BX103)*'Option-specific inputs'!$G$116,0)+IFERROR((BX104/BX104)*'Option-specific inputs'!$G$117,0)+IFERROR((BX105/BX105)*'Option-specific inputs'!$G$118,0))),
0),
0))</f>
        <v>0</v>
      </c>
      <c r="BY116" s="52">
        <f>IF(BY$13 &lt; 'General parameters'!$G$20 + 'Option-specific inputs'!$G$65 - 1,
0,IFERROR(
IF((BY$14-$G$14+1)&lt;='General parameters'!$G$22,
((IFERROR((BY101/BY101)*'Option-specific inputs'!$G$114,0)+IFERROR((BY102/BY102)*'Option-specific inputs'!$G$115,0)+IFERROR((BY103/BY103)*'Option-specific inputs'!$G$116,0)+IFERROR((BY104/BY104)*'Option-specific inputs'!$G$117,0)+IFERROR((BY105/BY105)*'Option-specific inputs'!$G$118,0))),
0),
0))</f>
        <v>0</v>
      </c>
      <c r="BZ116" s="52">
        <f>IF(BZ$13 &lt; 'General parameters'!$G$20 + 'Option-specific inputs'!$G$65 - 1,
0,IFERROR(
IF((BZ$14-$G$14+1)&lt;='General parameters'!$G$22,
((IFERROR((BZ101/BZ101)*'Option-specific inputs'!$G$114,0)+IFERROR((BZ102/BZ102)*'Option-specific inputs'!$G$115,0)+IFERROR((BZ103/BZ103)*'Option-specific inputs'!$G$116,0)+IFERROR((BZ104/BZ104)*'Option-specific inputs'!$G$117,0)+IFERROR((BZ105/BZ105)*'Option-specific inputs'!$G$118,0))),
0),
0))</f>
        <v>0</v>
      </c>
      <c r="CA116" s="52">
        <f>IF(CA$13 &lt; 'General parameters'!$G$20 + 'Option-specific inputs'!$G$65 - 1,
0,IFERROR(
IF((CA$14-$G$14+1)&lt;='General parameters'!$G$22,
((IFERROR((CA101/CA101)*'Option-specific inputs'!$G$114,0)+IFERROR((CA102/CA102)*'Option-specific inputs'!$G$115,0)+IFERROR((CA103/CA103)*'Option-specific inputs'!$G$116,0)+IFERROR((CA104/CA104)*'Option-specific inputs'!$G$117,0)+IFERROR((CA105/CA105)*'Option-specific inputs'!$G$118,0))),
0),
0))</f>
        <v>0</v>
      </c>
      <c r="CB116" s="52">
        <f>IF(CB$13 &lt; 'General parameters'!$G$20 + 'Option-specific inputs'!$G$65 - 1,
0,IFERROR(
IF((CB$14-$G$14+1)&lt;='General parameters'!$G$22,
((IFERROR((CB101/CB101)*'Option-specific inputs'!$G$114,0)+IFERROR((CB102/CB102)*'Option-specific inputs'!$G$115,0)+IFERROR((CB103/CB103)*'Option-specific inputs'!$G$116,0)+IFERROR((CB104/CB104)*'Option-specific inputs'!$G$117,0)+IFERROR((CB105/CB105)*'Option-specific inputs'!$G$118,0))),
0),
0))</f>
        <v>0</v>
      </c>
      <c r="CC116" s="52">
        <f>IF(CC$13 &lt; 'General parameters'!$G$20 + 'Option-specific inputs'!$G$65 - 1,
0,IFERROR(
IF((CC$14-$G$14+1)&lt;='General parameters'!$G$22,
((IFERROR((CC101/CC101)*'Option-specific inputs'!$G$114,0)+IFERROR((CC102/CC102)*'Option-specific inputs'!$G$115,0)+IFERROR((CC103/CC103)*'Option-specific inputs'!$G$116,0)+IFERROR((CC104/CC104)*'Option-specific inputs'!$G$117,0)+IFERROR((CC105/CC105)*'Option-specific inputs'!$G$118,0))),
0),
0))</f>
        <v>0</v>
      </c>
      <c r="CD116" s="52">
        <f>IF(CD$13 &lt; 'General parameters'!$G$20 + 'Option-specific inputs'!$G$65 - 1,
0,IFERROR(
IF((CD$14-$G$14+1)&lt;='General parameters'!$G$22,
((IFERROR((CD101/CD101)*'Option-specific inputs'!$G$114,0)+IFERROR((CD102/CD102)*'Option-specific inputs'!$G$115,0)+IFERROR((CD103/CD103)*'Option-specific inputs'!$G$116,0)+IFERROR((CD104/CD104)*'Option-specific inputs'!$G$117,0)+IFERROR((CD105/CD105)*'Option-specific inputs'!$G$118,0))),
0),
0))</f>
        <v>0</v>
      </c>
      <c r="CE116" s="52">
        <f>IF(CE$13 &lt; 'General parameters'!$G$20 + 'Option-specific inputs'!$G$65 - 1,
0,IFERROR(
IF((CE$14-$G$14+1)&lt;='General parameters'!$G$22,
((IFERROR((CE101/CE101)*'Option-specific inputs'!$G$114,0)+IFERROR((CE102/CE102)*'Option-specific inputs'!$G$115,0)+IFERROR((CE103/CE103)*'Option-specific inputs'!$G$116,0)+IFERROR((CE104/CE104)*'Option-specific inputs'!$G$117,0)+IFERROR((CE105/CE105)*'Option-specific inputs'!$G$118,0))),
0),
0))</f>
        <v>0</v>
      </c>
      <c r="CF116" s="52">
        <f>IF(CF$13 &lt; 'General parameters'!$G$20 + 'Option-specific inputs'!$G$65 - 1,
0,IFERROR(
IF((CF$14-$G$14+1)&lt;='General parameters'!$G$22,
((IFERROR((CF101/CF101)*'Option-specific inputs'!$G$114,0)+IFERROR((CF102/CF102)*'Option-specific inputs'!$G$115,0)+IFERROR((CF103/CF103)*'Option-specific inputs'!$G$116,0)+IFERROR((CF104/CF104)*'Option-specific inputs'!$G$117,0)+IFERROR((CF105/CF105)*'Option-specific inputs'!$G$118,0))),
0),
0))</f>
        <v>0</v>
      </c>
      <c r="CG116" s="52">
        <f>IF(CG$13 &lt; 'General parameters'!$G$20 + 'Option-specific inputs'!$G$65 - 1,
0,IFERROR(
IF((CG$14-$G$14+1)&lt;='General parameters'!$G$22,
((IFERROR((CG101/CG101)*'Option-specific inputs'!$G$114,0)+IFERROR((CG102/CG102)*'Option-specific inputs'!$G$115,0)+IFERROR((CG103/CG103)*'Option-specific inputs'!$G$116,0)+IFERROR((CG104/CG104)*'Option-specific inputs'!$G$117,0)+IFERROR((CG105/CG105)*'Option-specific inputs'!$G$118,0))),
0),
0))</f>
        <v>0</v>
      </c>
      <c r="CH116" s="52">
        <f>IF(CH$13 &lt; 'General parameters'!$G$20 + 'Option-specific inputs'!$G$65 - 1,
0,IFERROR(
IF((CH$14-$G$14+1)&lt;='General parameters'!$G$22,
((IFERROR((CH101/CH101)*'Option-specific inputs'!$G$114,0)+IFERROR((CH102/CH102)*'Option-specific inputs'!$G$115,0)+IFERROR((CH103/CH103)*'Option-specific inputs'!$G$116,0)+IFERROR((CH104/CH104)*'Option-specific inputs'!$G$117,0)+IFERROR((CH105/CH105)*'Option-specific inputs'!$G$118,0))),
0),
0))</f>
        <v>0</v>
      </c>
      <c r="CI116" s="52">
        <f>IF(CI$13 &lt; 'General parameters'!$G$20 + 'Option-specific inputs'!$G$65 - 1,
0,IFERROR(
IF((CI$14-$G$14+1)&lt;='General parameters'!$G$22,
((IFERROR((CI101/CI101)*'Option-specific inputs'!$G$114,0)+IFERROR((CI102/CI102)*'Option-specific inputs'!$G$115,0)+IFERROR((CI103/CI103)*'Option-specific inputs'!$G$116,0)+IFERROR((CI104/CI104)*'Option-specific inputs'!$G$117,0)+IFERROR((CI105/CI105)*'Option-specific inputs'!$G$118,0))),
0),
0))</f>
        <v>0</v>
      </c>
      <c r="CJ116" s="52">
        <f>IF(CJ$13 &lt; 'General parameters'!$G$20 + 'Option-specific inputs'!$G$65 - 1,
0,IFERROR(
IF((CJ$14-$G$14+1)&lt;='General parameters'!$G$22,
((IFERROR((CJ101/CJ101)*'Option-specific inputs'!$G$114,0)+IFERROR((CJ102/CJ102)*'Option-specific inputs'!$G$115,0)+IFERROR((CJ103/CJ103)*'Option-specific inputs'!$G$116,0)+IFERROR((CJ104/CJ104)*'Option-specific inputs'!$G$117,0)+IFERROR((CJ105/CJ105)*'Option-specific inputs'!$G$118,0))),
0),
0))</f>
        <v>0</v>
      </c>
      <c r="CK116" s="52">
        <f>IF(CK$13 &lt; 'General parameters'!$G$20 + 'Option-specific inputs'!$G$65 - 1,
0,IFERROR(
IF((CK$14-$G$14+1)&lt;='General parameters'!$G$22,
((IFERROR((CK101/CK101)*'Option-specific inputs'!$G$114,0)+IFERROR((CK102/CK102)*'Option-specific inputs'!$G$115,0)+IFERROR((CK103/CK103)*'Option-specific inputs'!$G$116,0)+IFERROR((CK104/CK104)*'Option-specific inputs'!$G$117,0)+IFERROR((CK105/CK105)*'Option-specific inputs'!$G$118,0))),
0),
0))</f>
        <v>0</v>
      </c>
      <c r="CL116" s="52">
        <f>IF(CL$13 &lt; 'General parameters'!$G$20 + 'Option-specific inputs'!$G$65 - 1,
0,IFERROR(
IF((CL$14-$G$14+1)&lt;='General parameters'!$G$22,
((IFERROR((CL101/CL101)*'Option-specific inputs'!$G$114,0)+IFERROR((CL102/CL102)*'Option-specific inputs'!$G$115,0)+IFERROR((CL103/CL103)*'Option-specific inputs'!$G$116,0)+IFERROR((CL104/CL104)*'Option-specific inputs'!$G$117,0)+IFERROR((CL105/CL105)*'Option-specific inputs'!$G$118,0))),
0),
0))</f>
        <v>0</v>
      </c>
      <c r="CM116" s="52">
        <f>IF(CM$13 &lt; 'General parameters'!$G$20 + 'Option-specific inputs'!$G$65 - 1,
0,IFERROR(
IF((CM$14-$G$14+1)&lt;='General parameters'!$G$22,
((IFERROR((CM101/CM101)*'Option-specific inputs'!$G$114,0)+IFERROR((CM102/CM102)*'Option-specific inputs'!$G$115,0)+IFERROR((CM103/CM103)*'Option-specific inputs'!$G$116,0)+IFERROR((CM104/CM104)*'Option-specific inputs'!$G$117,0)+IFERROR((CM105/CM105)*'Option-specific inputs'!$G$118,0))),
0),
0))</f>
        <v>0</v>
      </c>
      <c r="CN116" s="52">
        <f>IF(CN$13 &lt; 'General parameters'!$G$20 + 'Option-specific inputs'!$G$65 - 1,
0,IFERROR(
IF((CN$14-$G$14+1)&lt;='General parameters'!$G$22,
((IFERROR((CN101/CN101)*'Option-specific inputs'!$G$114,0)+IFERROR((CN102/CN102)*'Option-specific inputs'!$G$115,0)+IFERROR((CN103/CN103)*'Option-specific inputs'!$G$116,0)+IFERROR((CN104/CN104)*'Option-specific inputs'!$G$117,0)+IFERROR((CN105/CN105)*'Option-specific inputs'!$G$118,0))),
0),
0))</f>
        <v>0</v>
      </c>
      <c r="CO116" s="52">
        <f>IF(CO$13 &lt; 'General parameters'!$G$20 + 'Option-specific inputs'!$G$65 - 1,
0,IFERROR(
IF((CO$14-$G$14+1)&lt;='General parameters'!$G$22,
((IFERROR((CO101/CO101)*'Option-specific inputs'!$G$114,0)+IFERROR((CO102/CO102)*'Option-specific inputs'!$G$115,0)+IFERROR((CO103/CO103)*'Option-specific inputs'!$G$116,0)+IFERROR((CO104/CO104)*'Option-specific inputs'!$G$117,0)+IFERROR((CO105/CO105)*'Option-specific inputs'!$G$118,0))),
0),
0))</f>
        <v>0</v>
      </c>
      <c r="CP116" s="52">
        <f>IF(CP$13 &lt; 'General parameters'!$G$20 + 'Option-specific inputs'!$G$65 - 1,
0,IFERROR(
IF((CP$14-$G$14+1)&lt;='General parameters'!$G$22,
((IFERROR((CP101/CP101)*'Option-specific inputs'!$G$114,0)+IFERROR((CP102/CP102)*'Option-specific inputs'!$G$115,0)+IFERROR((CP103/CP103)*'Option-specific inputs'!$G$116,0)+IFERROR((CP104/CP104)*'Option-specific inputs'!$G$117,0)+IFERROR((CP105/CP105)*'Option-specific inputs'!$G$118,0))),
0),
0))</f>
        <v>0</v>
      </c>
      <c r="CQ116" s="52">
        <f>IF(CQ$13 &lt; 'General parameters'!$G$20 + 'Option-specific inputs'!$G$65 - 1,
0,IFERROR(
IF((CQ$14-$G$14+1)&lt;='General parameters'!$G$22,
((IFERROR((CQ101/CQ101)*'Option-specific inputs'!$G$114,0)+IFERROR((CQ102/CQ102)*'Option-specific inputs'!$G$115,0)+IFERROR((CQ103/CQ103)*'Option-specific inputs'!$G$116,0)+IFERROR((CQ104/CQ104)*'Option-specific inputs'!$G$117,0)+IFERROR((CQ105/CQ105)*'Option-specific inputs'!$G$118,0))),
0),
0))</f>
        <v>0</v>
      </c>
      <c r="CR116" s="52">
        <f>IF(CR$13 &lt; 'General parameters'!$G$20 + 'Option-specific inputs'!$G$65 - 1,
0,IFERROR(
IF((CR$14-$G$14+1)&lt;='General parameters'!$G$22,
((IFERROR((CR101/CR101)*'Option-specific inputs'!$G$114,0)+IFERROR((CR102/CR102)*'Option-specific inputs'!$G$115,0)+IFERROR((CR103/CR103)*'Option-specific inputs'!$G$116,0)+IFERROR((CR104/CR104)*'Option-specific inputs'!$G$117,0)+IFERROR((CR105/CR105)*'Option-specific inputs'!$G$118,0))),
0),
0))</f>
        <v>0</v>
      </c>
      <c r="CS116" s="52">
        <f>IF(CS$13 &lt; 'General parameters'!$G$20 + 'Option-specific inputs'!$G$65 - 1,
0,IFERROR(
IF((CS$14-$G$14+1)&lt;='General parameters'!$G$22,
((IFERROR((CS101/CS101)*'Option-specific inputs'!$G$114,0)+IFERROR((CS102/CS102)*'Option-specific inputs'!$G$115,0)+IFERROR((CS103/CS103)*'Option-specific inputs'!$G$116,0)+IFERROR((CS104/CS104)*'Option-specific inputs'!$G$117,0)+IFERROR((CS105/CS105)*'Option-specific inputs'!$G$118,0))),
0),
0))</f>
        <v>0</v>
      </c>
      <c r="CT116" s="52">
        <f>IF(CT$13 &lt; 'General parameters'!$G$20 + 'Option-specific inputs'!$G$65 - 1,
0,IFERROR(
IF((CT$14-$G$14+1)&lt;='General parameters'!$G$22,
((IFERROR((CT101/CT101)*'Option-specific inputs'!$G$114,0)+IFERROR((CT102/CT102)*'Option-specific inputs'!$G$115,0)+IFERROR((CT103/CT103)*'Option-specific inputs'!$G$116,0)+IFERROR((CT104/CT104)*'Option-specific inputs'!$G$117,0)+IFERROR((CT105/CT105)*'Option-specific inputs'!$G$118,0))),
0),
0))</f>
        <v>0</v>
      </c>
      <c r="CU116" s="52">
        <f>IF(CU$13 &lt; 'General parameters'!$G$20 + 'Option-specific inputs'!$G$65 - 1,
0,IFERROR(
IF((CU$14-$G$14+1)&lt;='General parameters'!$G$22,
((IFERROR((CU101/CU101)*'Option-specific inputs'!$G$114,0)+IFERROR((CU102/CU102)*'Option-specific inputs'!$G$115,0)+IFERROR((CU103/CU103)*'Option-specific inputs'!$G$116,0)+IFERROR((CU104/CU104)*'Option-specific inputs'!$G$117,0)+IFERROR((CU105/CU105)*'Option-specific inputs'!$G$118,0))),
0),
0))</f>
        <v>0</v>
      </c>
      <c r="CV116" s="52">
        <f>IF(CV$13 &lt; 'General parameters'!$G$20 + 'Option-specific inputs'!$G$65 - 1,
0,IFERROR(
IF((CV$14-$G$14+1)&lt;='General parameters'!$G$22,
((IFERROR((CV101/CV101)*'Option-specific inputs'!$G$114,0)+IFERROR((CV102/CV102)*'Option-specific inputs'!$G$115,0)+IFERROR((CV103/CV103)*'Option-specific inputs'!$G$116,0)+IFERROR((CV104/CV104)*'Option-specific inputs'!$G$117,0)+IFERROR((CV105/CV105)*'Option-specific inputs'!$G$118,0))),
0),
0))</f>
        <v>0</v>
      </c>
      <c r="CW116" s="52">
        <f>IF(CW$13 &lt; 'General parameters'!$G$20 + 'Option-specific inputs'!$G$65 - 1,
0,IFERROR(
IF((CW$14-$G$14+1)&lt;='General parameters'!$G$22,
((IFERROR((CW101/CW101)*'Option-specific inputs'!$G$114,0)+IFERROR((CW102/CW102)*'Option-specific inputs'!$G$115,0)+IFERROR((CW103/CW103)*'Option-specific inputs'!$G$116,0)+IFERROR((CW104/CW104)*'Option-specific inputs'!$G$117,0)+IFERROR((CW105/CW105)*'Option-specific inputs'!$G$118,0))),
0),
0))</f>
        <v>0</v>
      </c>
      <c r="CX116" s="52">
        <f>IF(CX$13 &lt; 'General parameters'!$G$20 + 'Option-specific inputs'!$G$65 - 1,
0,IFERROR(
IF((CX$14-$G$14+1)&lt;='General parameters'!$G$22,
((IFERROR((CX101/CX101)*'Option-specific inputs'!$G$114,0)+IFERROR((CX102/CX102)*'Option-specific inputs'!$G$115,0)+IFERROR((CX103/CX103)*'Option-specific inputs'!$G$116,0)+IFERROR((CX104/CX104)*'Option-specific inputs'!$G$117,0)+IFERROR((CX105/CX105)*'Option-specific inputs'!$G$118,0))),
0),
0))</f>
        <v>0</v>
      </c>
      <c r="CY116" s="52">
        <f>IF(CY$13 &lt; 'General parameters'!$G$20 + 'Option-specific inputs'!$G$65 - 1,
0,IFERROR(
IF((CY$14-$G$14+1)&lt;='General parameters'!$G$22,
((IFERROR((CY101/CY101)*'Option-specific inputs'!$G$114,0)+IFERROR((CY102/CY102)*'Option-specific inputs'!$G$115,0)+IFERROR((CY103/CY103)*'Option-specific inputs'!$G$116,0)+IFERROR((CY104/CY104)*'Option-specific inputs'!$G$117,0)+IFERROR((CY105/CY105)*'Option-specific inputs'!$G$118,0))),
0),
0))</f>
        <v>0</v>
      </c>
      <c r="CZ116" s="52">
        <f>IF(CZ$13 &lt; 'General parameters'!$G$20 + 'Option-specific inputs'!$G$65 - 1,
0,IFERROR(
IF((CZ$14-$G$14+1)&lt;='General parameters'!$G$22,
((IFERROR((CZ101/CZ101)*'Option-specific inputs'!$G$114,0)+IFERROR((CZ102/CZ102)*'Option-specific inputs'!$G$115,0)+IFERROR((CZ103/CZ103)*'Option-specific inputs'!$G$116,0)+IFERROR((CZ104/CZ104)*'Option-specific inputs'!$G$117,0)+IFERROR((CZ105/CZ105)*'Option-specific inputs'!$G$118,0))),
0),
0))</f>
        <v>0</v>
      </c>
      <c r="DA116" s="52">
        <f>IF(DA$13 &lt; 'General parameters'!$G$20 + 'Option-specific inputs'!$G$65 - 1,
0,IFERROR(
IF((DA$14-$G$14+1)&lt;='General parameters'!$G$22,
((IFERROR((DA101/DA101)*'Option-specific inputs'!$G$114,0)+IFERROR((DA102/DA102)*'Option-specific inputs'!$G$115,0)+IFERROR((DA103/DA103)*'Option-specific inputs'!$G$116,0)+IFERROR((DA104/DA104)*'Option-specific inputs'!$G$117,0)+IFERROR((DA105/DA105)*'Option-specific inputs'!$G$118,0))),
0),
0))</f>
        <v>0</v>
      </c>
      <c r="DB116" s="52">
        <f>IF(DB$13 &lt; 'General parameters'!$G$20 + 'Option-specific inputs'!$G$65 - 1,
0,IFERROR(
IF((DB$14-$G$14+1)&lt;='General parameters'!$G$22,
((IFERROR((DB101/DB101)*'Option-specific inputs'!$G$114,0)+IFERROR((DB102/DB102)*'Option-specific inputs'!$G$115,0)+IFERROR((DB103/DB103)*'Option-specific inputs'!$G$116,0)+IFERROR((DB104/DB104)*'Option-specific inputs'!$G$117,0)+IFERROR((DB105/DB105)*'Option-specific inputs'!$G$118,0))),
0),
0))</f>
        <v>0</v>
      </c>
      <c r="DC116" s="25"/>
    </row>
    <row r="117" spans="1:107" ht="22.5" customHeight="1">
      <c r="A117" s="25"/>
      <c r="B117" s="163"/>
      <c r="C117" s="170" t="s">
        <v>289</v>
      </c>
      <c r="D117" s="32"/>
      <c r="E117" s="37"/>
      <c r="F117" s="32"/>
      <c r="G117" s="52">
        <f>IFERROR(IF(AND(MOD(G$14-$G$14+'Option-specific inputs'!$G$16-1,'Option-specific inputs'!$G$16-1)=0,G$14-$G$14&gt;='Option-specific inputs'!$G$16-1),
'Option-specific inputs'!$G$120,0),0)</f>
        <v>0</v>
      </c>
      <c r="H117" s="52">
        <f>IFERROR(IF(AND(MOD(H$14-$G$14+'Option-specific inputs'!$G$16-1,'Option-specific inputs'!$G$16-1)=0,H$14-$G$14&gt;='Option-specific inputs'!$G$16-1),
'Option-specific inputs'!$G$120,0),0)</f>
        <v>0</v>
      </c>
      <c r="I117" s="52">
        <f>IFERROR(IF(AND(MOD(I$14-$G$14+'Option-specific inputs'!$G$16-1,'Option-specific inputs'!$G$16-1)=0,I$14-$G$14&gt;='Option-specific inputs'!$G$16-1),
'Option-specific inputs'!$G$120,0),0)</f>
        <v>0</v>
      </c>
      <c r="J117" s="52">
        <f>IFERROR(IF(AND(MOD(J$14-$G$14+'Option-specific inputs'!$G$16-1,'Option-specific inputs'!$G$16-1)=0,J$14-$G$14&gt;='Option-specific inputs'!$G$16-1),
'Option-specific inputs'!$G$120,0),0)</f>
        <v>0</v>
      </c>
      <c r="K117" s="52">
        <f>IFERROR(IF(AND(MOD(K$14-$G$14+'Option-specific inputs'!$G$16-1,'Option-specific inputs'!$G$16-1)=0,K$14-$G$14&gt;='Option-specific inputs'!$G$16-1),
'Option-specific inputs'!$G$120,0),0)</f>
        <v>0</v>
      </c>
      <c r="L117" s="52">
        <f>IFERROR(IF(AND(MOD(L$14-$G$14+'Option-specific inputs'!$G$16-1,'Option-specific inputs'!$G$16-1)=0,L$14-$G$14&gt;='Option-specific inputs'!$G$16-1),
'Option-specific inputs'!$G$120,0),0)</f>
        <v>0</v>
      </c>
      <c r="M117" s="52">
        <f>IFERROR(IF(AND(MOD(M$14-$G$14+'Option-specific inputs'!$G$16-1,'Option-specific inputs'!$G$16-1)=0,M$14-$G$14&gt;='Option-specific inputs'!$G$16-1),
'Option-specific inputs'!$G$120,0),0)</f>
        <v>0</v>
      </c>
      <c r="N117" s="52">
        <f>IFERROR(IF(AND(MOD(N$14-$G$14+'Option-specific inputs'!$G$16-1,'Option-specific inputs'!$G$16-1)=0,N$14-$G$14&gt;='Option-specific inputs'!$G$16-1),
'Option-specific inputs'!$G$120,0),0)</f>
        <v>0</v>
      </c>
      <c r="O117" s="52">
        <f>IFERROR(IF(AND(MOD(O$14-$G$14+'Option-specific inputs'!$G$16-1,'Option-specific inputs'!$G$16-1)=0,O$14-$G$14&gt;='Option-specific inputs'!$G$16-1),
'Option-specific inputs'!$G$120,0),0)</f>
        <v>0</v>
      </c>
      <c r="P117" s="52">
        <f>IFERROR(IF(AND(MOD(P$14-$G$14+'Option-specific inputs'!$G$16-1,'Option-specific inputs'!$G$16-1)=0,P$14-$G$14&gt;='Option-specific inputs'!$G$16-1),
'Option-specific inputs'!$G$120,0),0)</f>
        <v>0</v>
      </c>
      <c r="Q117" s="52">
        <f>IFERROR(IF(AND(MOD(Q$14-$G$14+'Option-specific inputs'!$G$16-1,'Option-specific inputs'!$G$16-1)=0,Q$14-$G$14&gt;='Option-specific inputs'!$G$16-1),
'Option-specific inputs'!$G$120,0),0)</f>
        <v>0</v>
      </c>
      <c r="R117" s="52">
        <f>IFERROR(IF(AND(MOD(R$14-$G$14+'Option-specific inputs'!$G$16-1,'Option-specific inputs'!$G$16-1)=0,R$14-$G$14&gt;='Option-specific inputs'!$G$16-1),
'Option-specific inputs'!$G$120,0),0)</f>
        <v>0</v>
      </c>
      <c r="S117" s="52">
        <f>IFERROR(IF(AND(MOD(S$14-$G$14+'Option-specific inputs'!$G$16-1,'Option-specific inputs'!$G$16-1)=0,S$14-$G$14&gt;='Option-specific inputs'!$G$16-1),
'Option-specific inputs'!$G$120,0),0)</f>
        <v>0</v>
      </c>
      <c r="T117" s="52">
        <f>IFERROR(IF(AND(MOD(T$14-$G$14+'Option-specific inputs'!$G$16-1,'Option-specific inputs'!$G$16-1)=0,T$14-$G$14&gt;='Option-specific inputs'!$G$16-1),
'Option-specific inputs'!$G$120,0),0)</f>
        <v>0</v>
      </c>
      <c r="U117" s="52">
        <f>IFERROR(IF(AND(MOD(U$14-$G$14+'Option-specific inputs'!$G$16-1,'Option-specific inputs'!$G$16-1)=0,U$14-$G$14&gt;='Option-specific inputs'!$G$16-1),
'Option-specific inputs'!$G$120,0),0)</f>
        <v>0</v>
      </c>
      <c r="V117" s="52">
        <f>IFERROR(IF(AND(MOD(V$14-$G$14+'Option-specific inputs'!$G$16-1,'Option-specific inputs'!$G$16-1)=0,V$14-$G$14&gt;='Option-specific inputs'!$G$16-1),
'Option-specific inputs'!$G$120,0),0)</f>
        <v>0</v>
      </c>
      <c r="W117" s="52">
        <f>IFERROR(IF(AND(MOD(W$14-$G$14+'Option-specific inputs'!$G$16-1,'Option-specific inputs'!$G$16-1)=0,W$14-$G$14&gt;='Option-specific inputs'!$G$16-1),
'Option-specific inputs'!$G$120,0),0)</f>
        <v>0</v>
      </c>
      <c r="X117" s="52">
        <f>IFERROR(IF(AND(MOD(X$14-$G$14+'Option-specific inputs'!$G$16-1,'Option-specific inputs'!$G$16-1)=0,X$14-$G$14&gt;='Option-specific inputs'!$G$16-1),
'Option-specific inputs'!$G$120,0),0)</f>
        <v>0</v>
      </c>
      <c r="Y117" s="52">
        <f>IFERROR(IF(AND(MOD(Y$14-$G$14+'Option-specific inputs'!$G$16-1,'Option-specific inputs'!$G$16-1)=0,Y$14-$G$14&gt;='Option-specific inputs'!$G$16-1),
'Option-specific inputs'!$G$120,0),0)</f>
        <v>0</v>
      </c>
      <c r="Z117" s="52">
        <f>IFERROR(IF(AND(MOD(Z$14-$G$14+'Option-specific inputs'!$G$16-1,'Option-specific inputs'!$G$16-1)=0,Z$14-$G$14&gt;='Option-specific inputs'!$G$16-1),
'Option-specific inputs'!$G$120,0),0)</f>
        <v>0</v>
      </c>
      <c r="AA117" s="52">
        <f>IFERROR(IF(AND(MOD(AA$14-$G$14+'Option-specific inputs'!$G$16-1,'Option-specific inputs'!$G$16-1)=0,AA$14-$G$14&gt;='Option-specific inputs'!$G$16-1),
'Option-specific inputs'!$G$120,0),0)</f>
        <v>0</v>
      </c>
      <c r="AB117" s="52">
        <f>IFERROR(IF(AND(MOD(AB$14-$G$14+'Option-specific inputs'!$G$16-1,'Option-specific inputs'!$G$16-1)=0,AB$14-$G$14&gt;='Option-specific inputs'!$G$16-1),
'Option-specific inputs'!$G$120,0),0)</f>
        <v>0</v>
      </c>
      <c r="AC117" s="52">
        <f>IFERROR(IF(AND(MOD(AC$14-$G$14+'Option-specific inputs'!$G$16-1,'Option-specific inputs'!$G$16-1)=0,AC$14-$G$14&gt;='Option-specific inputs'!$G$16-1),
'Option-specific inputs'!$G$120,0),0)</f>
        <v>0</v>
      </c>
      <c r="AD117" s="52">
        <f>IFERROR(IF(AND(MOD(AD$14-$G$14+'Option-specific inputs'!$G$16-1,'Option-specific inputs'!$G$16-1)=0,AD$14-$G$14&gt;='Option-specific inputs'!$G$16-1),
'Option-specific inputs'!$G$120,0),0)</f>
        <v>0</v>
      </c>
      <c r="AE117" s="52">
        <f>IFERROR(IF(AND(MOD(AE$14-$G$14+'Option-specific inputs'!$G$16-1,'Option-specific inputs'!$G$16-1)=0,AE$14-$G$14&gt;='Option-specific inputs'!$G$16-1),
'Option-specific inputs'!$G$120,0),0)</f>
        <v>0</v>
      </c>
      <c r="AF117" s="52">
        <f>IFERROR(IF(AND(MOD(AF$14-$G$14+'Option-specific inputs'!$G$16-1,'Option-specific inputs'!$G$16-1)=0,AF$14-$G$14&gt;='Option-specific inputs'!$G$16-1),
'Option-specific inputs'!$G$120,0),0)</f>
        <v>0</v>
      </c>
      <c r="AG117" s="52">
        <f>IFERROR(IF(AND(MOD(AG$14-$G$14+'Option-specific inputs'!$G$16-1,'Option-specific inputs'!$G$16-1)=0,AG$14-$G$14&gt;='Option-specific inputs'!$G$16-1),
'Option-specific inputs'!$G$120,0),0)</f>
        <v>0</v>
      </c>
      <c r="AH117" s="52">
        <f>IFERROR(IF(AND(MOD(AH$14-$G$14+'Option-specific inputs'!$G$16-1,'Option-specific inputs'!$G$16-1)=0,AH$14-$G$14&gt;='Option-specific inputs'!$G$16-1),
'Option-specific inputs'!$G$120,0),0)</f>
        <v>0</v>
      </c>
      <c r="AI117" s="52">
        <f>IFERROR(IF(AND(MOD(AI$14-$G$14+'Option-specific inputs'!$G$16-1,'Option-specific inputs'!$G$16-1)=0,AI$14-$G$14&gt;='Option-specific inputs'!$G$16-1),
'Option-specific inputs'!$G$120,0),0)</f>
        <v>0</v>
      </c>
      <c r="AJ117" s="52">
        <f>IFERROR(IF(AND(MOD(AJ$14-$G$14+'Option-specific inputs'!$G$16-1,'Option-specific inputs'!$G$16-1)=0,AJ$14-$G$14&gt;='Option-specific inputs'!$G$16-1),
'Option-specific inputs'!$G$120,0),0)</f>
        <v>0</v>
      </c>
      <c r="AK117" s="52">
        <f>IFERROR(IF(AND(MOD(AK$14-$G$14+'Option-specific inputs'!$G$16-1,'Option-specific inputs'!$G$16-1)=0,AK$14-$G$14&gt;='Option-specific inputs'!$G$16-1),
'Option-specific inputs'!$G$120,0),0)</f>
        <v>0</v>
      </c>
      <c r="AL117" s="52">
        <f>IFERROR(IF(AND(MOD(AL$14-$G$14+'Option-specific inputs'!$G$16-1,'Option-specific inputs'!$G$16-1)=0,AL$14-$G$14&gt;='Option-specific inputs'!$G$16-1),
'Option-specific inputs'!$G$120,0),0)</f>
        <v>0</v>
      </c>
      <c r="AM117" s="52">
        <f>IFERROR(IF(AND(MOD(AM$14-$G$14+'Option-specific inputs'!$G$16-1,'Option-specific inputs'!$G$16-1)=0,AM$14-$G$14&gt;='Option-specific inputs'!$G$16-1),
'Option-specific inputs'!$G$120,0),0)</f>
        <v>0</v>
      </c>
      <c r="AN117" s="52">
        <f>IFERROR(IF(AND(MOD(AN$14-$G$14+'Option-specific inputs'!$G$16-1,'Option-specific inputs'!$G$16-1)=0,AN$14-$G$14&gt;='Option-specific inputs'!$G$16-1),
'Option-specific inputs'!$G$120,0),0)</f>
        <v>0</v>
      </c>
      <c r="AO117" s="52">
        <f>IFERROR(IF(AND(MOD(AO$14-$G$14+'Option-specific inputs'!$G$16-1,'Option-specific inputs'!$G$16-1)=0,AO$14-$G$14&gt;='Option-specific inputs'!$G$16-1),
'Option-specific inputs'!$G$120,0),0)</f>
        <v>0</v>
      </c>
      <c r="AP117" s="52">
        <f>IFERROR(IF(AND(MOD(AP$14-$G$14+'Option-specific inputs'!$G$16-1,'Option-specific inputs'!$G$16-1)=0,AP$14-$G$14&gt;='Option-specific inputs'!$G$16-1),
'Option-specific inputs'!$G$120,0),0)</f>
        <v>0</v>
      </c>
      <c r="AQ117" s="52">
        <f>IFERROR(IF(AND(MOD(AQ$14-$G$14+'Option-specific inputs'!$G$16-1,'Option-specific inputs'!$G$16-1)=0,AQ$14-$G$14&gt;='Option-specific inputs'!$G$16-1),
'Option-specific inputs'!$G$120,0),0)</f>
        <v>0</v>
      </c>
      <c r="AR117" s="52">
        <f>IFERROR(IF(AND(MOD(AR$14-$G$14+'Option-specific inputs'!$G$16-1,'Option-specific inputs'!$G$16-1)=0,AR$14-$G$14&gt;='Option-specific inputs'!$G$16-1),
'Option-specific inputs'!$G$120,0),0)</f>
        <v>0</v>
      </c>
      <c r="AS117" s="52">
        <f>IFERROR(IF(AND(MOD(AS$14-$G$14+'Option-specific inputs'!$G$16-1,'Option-specific inputs'!$G$16-1)=0,AS$14-$G$14&gt;='Option-specific inputs'!$G$16-1),
'Option-specific inputs'!$G$120,0),0)</f>
        <v>0</v>
      </c>
      <c r="AT117" s="52">
        <f>IFERROR(IF(AND(MOD(AT$14-$G$14+'Option-specific inputs'!$G$16-1,'Option-specific inputs'!$G$16-1)=0,AT$14-$G$14&gt;='Option-specific inputs'!$G$16-1),
'Option-specific inputs'!$G$120,0),0)</f>
        <v>0</v>
      </c>
      <c r="AU117" s="52">
        <f>IFERROR(IF(AND(MOD(AU$14-$G$14+'Option-specific inputs'!$G$16-1,'Option-specific inputs'!$G$16-1)=0,AU$14-$G$14&gt;='Option-specific inputs'!$G$16-1),
'Option-specific inputs'!$G$120,0),0)</f>
        <v>0</v>
      </c>
      <c r="AV117" s="52">
        <f>IFERROR(IF(AND(MOD(AV$14-$G$14+'Option-specific inputs'!$G$16-1,'Option-specific inputs'!$G$16-1)=0,AV$14-$G$14&gt;='Option-specific inputs'!$G$16-1),
'Option-specific inputs'!$G$120,0),0)</f>
        <v>0</v>
      </c>
      <c r="AW117" s="52">
        <f>IFERROR(IF(AND(MOD(AW$14-$G$14+'Option-specific inputs'!$G$16-1,'Option-specific inputs'!$G$16-1)=0,AW$14-$G$14&gt;='Option-specific inputs'!$G$16-1),
'Option-specific inputs'!$G$120,0),0)</f>
        <v>0</v>
      </c>
      <c r="AX117" s="52">
        <f>IFERROR(IF(AND(MOD(AX$14-$G$14+'Option-specific inputs'!$G$16-1,'Option-specific inputs'!$G$16-1)=0,AX$14-$G$14&gt;='Option-specific inputs'!$G$16-1),
'Option-specific inputs'!$G$120,0),0)</f>
        <v>0</v>
      </c>
      <c r="AY117" s="52">
        <f>IFERROR(IF(AND(MOD(AY$14-$G$14+'Option-specific inputs'!$G$16-1,'Option-specific inputs'!$G$16-1)=0,AY$14-$G$14&gt;='Option-specific inputs'!$G$16-1),
'Option-specific inputs'!$G$120,0),0)</f>
        <v>0</v>
      </c>
      <c r="AZ117" s="52">
        <f>IFERROR(IF(AND(MOD(AZ$14-$G$14+'Option-specific inputs'!$G$16-1,'Option-specific inputs'!$G$16-1)=0,AZ$14-$G$14&gt;='Option-specific inputs'!$G$16-1),
'Option-specific inputs'!$G$120,0),0)</f>
        <v>0</v>
      </c>
      <c r="BA117" s="52">
        <f>IFERROR(IF(AND(MOD(BA$14-$G$14+'Option-specific inputs'!$G$16-1,'Option-specific inputs'!$G$16-1)=0,BA$14-$G$14&gt;='Option-specific inputs'!$G$16-1),
'Option-specific inputs'!$G$120,0),0)</f>
        <v>0</v>
      </c>
      <c r="BB117" s="52">
        <f>IFERROR(IF(AND(MOD(BB$14-$G$14+'Option-specific inputs'!$G$16-1,'Option-specific inputs'!$G$16-1)=0,BB$14-$G$14&gt;='Option-specific inputs'!$G$16-1),
'Option-specific inputs'!$G$120,0),0)</f>
        <v>0</v>
      </c>
      <c r="BC117" s="52">
        <f>IFERROR(IF(AND(MOD(BC$14-$G$14+'Option-specific inputs'!$G$16-1,'Option-specific inputs'!$G$16-1)=0,BC$14-$G$14&gt;='Option-specific inputs'!$G$16-1),
'Option-specific inputs'!$G$120,0),0)</f>
        <v>0</v>
      </c>
      <c r="BD117" s="52">
        <f>IFERROR(IF(AND(MOD(BD$14-$G$14+'Option-specific inputs'!$G$16-1,'Option-specific inputs'!$G$16-1)=0,BD$14-$G$14&gt;='Option-specific inputs'!$G$16-1),
'Option-specific inputs'!$G$120,0),0)</f>
        <v>0</v>
      </c>
      <c r="BE117" s="52">
        <f>IFERROR(IF(AND(MOD(BE$14-$G$14+'Option-specific inputs'!$G$16-1,'Option-specific inputs'!$G$16-1)=0,BE$14-$G$14&gt;='Option-specific inputs'!$G$16-1),
'Option-specific inputs'!$G$120,0),0)</f>
        <v>0</v>
      </c>
      <c r="BF117" s="52">
        <f>IFERROR(IF(AND(MOD(BF$14-$G$14+'Option-specific inputs'!$G$16-1,'Option-specific inputs'!$G$16-1)=0,BF$14-$G$14&gt;='Option-specific inputs'!$G$16-1),
'Option-specific inputs'!$G$120,0),0)</f>
        <v>0</v>
      </c>
      <c r="BG117" s="52">
        <f>IFERROR(IF(AND(MOD(BG$14-$G$14+'Option-specific inputs'!$G$16-1,'Option-specific inputs'!$G$16-1)=0,BG$14-$G$14&gt;='Option-specific inputs'!$G$16-1),
'Option-specific inputs'!$G$120,0),0)</f>
        <v>0</v>
      </c>
      <c r="BH117" s="52">
        <f>IFERROR(IF(AND(MOD(BH$14-$G$14+'Option-specific inputs'!$G$16-1,'Option-specific inputs'!$G$16-1)=0,BH$14-$G$14&gt;='Option-specific inputs'!$G$16-1),
'Option-specific inputs'!$G$120,0),0)</f>
        <v>0</v>
      </c>
      <c r="BI117" s="52">
        <f>IFERROR(IF(AND(MOD(BI$14-$G$14+'Option-specific inputs'!$G$16-1,'Option-specific inputs'!$G$16-1)=0,BI$14-$G$14&gt;='Option-specific inputs'!$G$16-1),
'Option-specific inputs'!$G$120,0),0)</f>
        <v>0</v>
      </c>
      <c r="BJ117" s="52">
        <f>IFERROR(IF(AND(MOD(BJ$14-$G$14+'Option-specific inputs'!$G$16-1,'Option-specific inputs'!$G$16-1)=0,BJ$14-$G$14&gt;='Option-specific inputs'!$G$16-1),
'Option-specific inputs'!$G$120,0),0)</f>
        <v>0</v>
      </c>
      <c r="BK117" s="52">
        <f>IFERROR(IF(AND(MOD(BK$14-$G$14+'Option-specific inputs'!$G$16-1,'Option-specific inputs'!$G$16-1)=0,BK$14-$G$14&gt;='Option-specific inputs'!$G$16-1),
'Option-specific inputs'!$G$120,0),0)</f>
        <v>0</v>
      </c>
      <c r="BL117" s="52">
        <f>IFERROR(IF(AND(MOD(BL$14-$G$14+'Option-specific inputs'!$G$16-1,'Option-specific inputs'!$G$16-1)=0,BL$14-$G$14&gt;='Option-specific inputs'!$G$16-1),
'Option-specific inputs'!$G$120,0),0)</f>
        <v>0</v>
      </c>
      <c r="BM117" s="52">
        <f>IFERROR(IF(AND(MOD(BM$14-$G$14+'Option-specific inputs'!$G$16-1,'Option-specific inputs'!$G$16-1)=0,BM$14-$G$14&gt;='Option-specific inputs'!$G$16-1),
'Option-specific inputs'!$G$120,0),0)</f>
        <v>0</v>
      </c>
      <c r="BN117" s="52">
        <f>IFERROR(IF(AND(MOD(BN$14-$G$14+'Option-specific inputs'!$G$16-1,'Option-specific inputs'!$G$16-1)=0,BN$14-$G$14&gt;='Option-specific inputs'!$G$16-1),
'Option-specific inputs'!$G$120,0),0)</f>
        <v>0</v>
      </c>
      <c r="BO117" s="52">
        <f>IFERROR(IF(AND(MOD(BO$14-$G$14+'Option-specific inputs'!$G$16-1,'Option-specific inputs'!$G$16-1)=0,BO$14-$G$14&gt;='Option-specific inputs'!$G$16-1),
'Option-specific inputs'!$G$120,0),0)</f>
        <v>0</v>
      </c>
      <c r="BP117" s="52">
        <f>IFERROR(IF(AND(MOD(BP$14-$G$14+'Option-specific inputs'!$G$16-1,'Option-specific inputs'!$G$16-1)=0,BP$14-$G$14&gt;='Option-specific inputs'!$G$16-1),
'Option-specific inputs'!$G$120,0),0)</f>
        <v>0</v>
      </c>
      <c r="BQ117" s="52">
        <f>IFERROR(IF(AND(MOD(BQ$14-$G$14+'Option-specific inputs'!$G$16-1,'Option-specific inputs'!$G$16-1)=0,BQ$14-$G$14&gt;='Option-specific inputs'!$G$16-1),
'Option-specific inputs'!$G$120,0),0)</f>
        <v>0</v>
      </c>
      <c r="BR117" s="52">
        <f>IFERROR(IF(AND(MOD(BR$14-$G$14+'Option-specific inputs'!$G$16-1,'Option-specific inputs'!$G$16-1)=0,BR$14-$G$14&gt;='Option-specific inputs'!$G$16-1),
'Option-specific inputs'!$G$120,0),0)</f>
        <v>0</v>
      </c>
      <c r="BS117" s="52">
        <f>IFERROR(IF(AND(MOD(BS$14-$G$14+'Option-specific inputs'!$G$16-1,'Option-specific inputs'!$G$16-1)=0,BS$14-$G$14&gt;='Option-specific inputs'!$G$16-1),
'Option-specific inputs'!$G$120,0),0)</f>
        <v>0</v>
      </c>
      <c r="BT117" s="52">
        <f>IFERROR(IF(AND(MOD(BT$14-$G$14+'Option-specific inputs'!$G$16-1,'Option-specific inputs'!$G$16-1)=0,BT$14-$G$14&gt;='Option-specific inputs'!$G$16-1),
'Option-specific inputs'!$G$120,0),0)</f>
        <v>0</v>
      </c>
      <c r="BU117" s="52">
        <f>IFERROR(IF(AND(MOD(BU$14-$G$14+'Option-specific inputs'!$G$16-1,'Option-specific inputs'!$G$16-1)=0,BU$14-$G$14&gt;='Option-specific inputs'!$G$16-1),
'Option-specific inputs'!$G$120,0),0)</f>
        <v>0</v>
      </c>
      <c r="BV117" s="52">
        <f>IFERROR(IF(AND(MOD(BV$14-$G$14+'Option-specific inputs'!$G$16-1,'Option-specific inputs'!$G$16-1)=0,BV$14-$G$14&gt;='Option-specific inputs'!$G$16-1),
'Option-specific inputs'!$G$120,0),0)</f>
        <v>0</v>
      </c>
      <c r="BW117" s="52">
        <f>IFERROR(IF(AND(MOD(BW$14-$G$14+'Option-specific inputs'!$G$16-1,'Option-specific inputs'!$G$16-1)=0,BW$14-$G$14&gt;='Option-specific inputs'!$G$16-1),
'Option-specific inputs'!$G$120,0),0)</f>
        <v>0</v>
      </c>
      <c r="BX117" s="52">
        <f>IFERROR(IF(AND(MOD(BX$14-$G$14+'Option-specific inputs'!$G$16-1,'Option-specific inputs'!$G$16-1)=0,BX$14-$G$14&gt;='Option-specific inputs'!$G$16-1),
'Option-specific inputs'!$G$120,0),0)</f>
        <v>0</v>
      </c>
      <c r="BY117" s="52">
        <f>IFERROR(IF(AND(MOD(BY$14-$G$14+'Option-specific inputs'!$G$16-1,'Option-specific inputs'!$G$16-1)=0,BY$14-$G$14&gt;='Option-specific inputs'!$G$16-1),
'Option-specific inputs'!$G$120,0),0)</f>
        <v>0</v>
      </c>
      <c r="BZ117" s="52">
        <f>IFERROR(IF(AND(MOD(BZ$14-$G$14+'Option-specific inputs'!$G$16-1,'Option-specific inputs'!$G$16-1)=0,BZ$14-$G$14&gt;='Option-specific inputs'!$G$16-1),
'Option-specific inputs'!$G$120,0),0)</f>
        <v>0</v>
      </c>
      <c r="CA117" s="52">
        <f>IFERROR(IF(AND(MOD(CA$14-$G$14+'Option-specific inputs'!$G$16-1,'Option-specific inputs'!$G$16-1)=0,CA$14-$G$14&gt;='Option-specific inputs'!$G$16-1),
'Option-specific inputs'!$G$120,0),0)</f>
        <v>0</v>
      </c>
      <c r="CB117" s="52">
        <f>IFERROR(IF(AND(MOD(CB$14-$G$14+'Option-specific inputs'!$G$16-1,'Option-specific inputs'!$G$16-1)=0,CB$14-$G$14&gt;='Option-specific inputs'!$G$16-1),
'Option-specific inputs'!$G$120,0),0)</f>
        <v>0</v>
      </c>
      <c r="CC117" s="52">
        <f>IFERROR(IF(AND(MOD(CC$14-$G$14+'Option-specific inputs'!$G$16-1,'Option-specific inputs'!$G$16-1)=0,CC$14-$G$14&gt;='Option-specific inputs'!$G$16-1),
'Option-specific inputs'!$G$120,0),0)</f>
        <v>0</v>
      </c>
      <c r="CD117" s="52">
        <f>IFERROR(IF(AND(MOD(CD$14-$G$14+'Option-specific inputs'!$G$16-1,'Option-specific inputs'!$G$16-1)=0,CD$14-$G$14&gt;='Option-specific inputs'!$G$16-1),
'Option-specific inputs'!$G$120,0),0)</f>
        <v>0</v>
      </c>
      <c r="CE117" s="52">
        <f>IFERROR(IF(AND(MOD(CE$14-$G$14+'Option-specific inputs'!$G$16-1,'Option-specific inputs'!$G$16-1)=0,CE$14-$G$14&gt;='Option-specific inputs'!$G$16-1),
'Option-specific inputs'!$G$120,0),0)</f>
        <v>0</v>
      </c>
      <c r="CF117" s="52">
        <f>IFERROR(IF(AND(MOD(CF$14-$G$14+'Option-specific inputs'!$G$16-1,'Option-specific inputs'!$G$16-1)=0,CF$14-$G$14&gt;='Option-specific inputs'!$G$16-1),
'Option-specific inputs'!$G$120,0),0)</f>
        <v>0</v>
      </c>
      <c r="CG117" s="52">
        <f>IFERROR(IF(AND(MOD(CG$14-$G$14+'Option-specific inputs'!$G$16-1,'Option-specific inputs'!$G$16-1)=0,CG$14-$G$14&gt;='Option-specific inputs'!$G$16-1),
'Option-specific inputs'!$G$120,0),0)</f>
        <v>0</v>
      </c>
      <c r="CH117" s="52">
        <f>IFERROR(IF(AND(MOD(CH$14-$G$14+'Option-specific inputs'!$G$16-1,'Option-specific inputs'!$G$16-1)=0,CH$14-$G$14&gt;='Option-specific inputs'!$G$16-1),
'Option-specific inputs'!$G$120,0),0)</f>
        <v>0</v>
      </c>
      <c r="CI117" s="52">
        <f>IFERROR(IF(AND(MOD(CI$14-$G$14+'Option-specific inputs'!$G$16-1,'Option-specific inputs'!$G$16-1)=0,CI$14-$G$14&gt;='Option-specific inputs'!$G$16-1),
'Option-specific inputs'!$G$120,0),0)</f>
        <v>0</v>
      </c>
      <c r="CJ117" s="52">
        <f>IFERROR(IF(AND(MOD(CJ$14-$G$14+'Option-specific inputs'!$G$16-1,'Option-specific inputs'!$G$16-1)=0,CJ$14-$G$14&gt;='Option-specific inputs'!$G$16-1),
'Option-specific inputs'!$G$120,0),0)</f>
        <v>0</v>
      </c>
      <c r="CK117" s="52">
        <f>IFERROR(IF(AND(MOD(CK$14-$G$14+'Option-specific inputs'!$G$16-1,'Option-specific inputs'!$G$16-1)=0,CK$14-$G$14&gt;='Option-specific inputs'!$G$16-1),
'Option-specific inputs'!$G$120,0),0)</f>
        <v>0</v>
      </c>
      <c r="CL117" s="52">
        <f>IFERROR(IF(AND(MOD(CL$14-$G$14+'Option-specific inputs'!$G$16-1,'Option-specific inputs'!$G$16-1)=0,CL$14-$G$14&gt;='Option-specific inputs'!$G$16-1),
'Option-specific inputs'!$G$120,0),0)</f>
        <v>0</v>
      </c>
      <c r="CM117" s="52">
        <f>IFERROR(IF(AND(MOD(CM$14-$G$14+'Option-specific inputs'!$G$16-1,'Option-specific inputs'!$G$16-1)=0,CM$14-$G$14&gt;='Option-specific inputs'!$G$16-1),
'Option-specific inputs'!$G$120,0),0)</f>
        <v>0</v>
      </c>
      <c r="CN117" s="52">
        <f>IFERROR(IF(AND(MOD(CN$14-$G$14+'Option-specific inputs'!$G$16-1,'Option-specific inputs'!$G$16-1)=0,CN$14-$G$14&gt;='Option-specific inputs'!$G$16-1),
'Option-specific inputs'!$G$120,0),0)</f>
        <v>0</v>
      </c>
      <c r="CO117" s="52">
        <f>IFERROR(IF(AND(MOD(CO$14-$G$14+'Option-specific inputs'!$G$16-1,'Option-specific inputs'!$G$16-1)=0,CO$14-$G$14&gt;='Option-specific inputs'!$G$16-1),
'Option-specific inputs'!$G$120,0),0)</f>
        <v>0</v>
      </c>
      <c r="CP117" s="52">
        <f>IFERROR(IF(AND(MOD(CP$14-$G$14+'Option-specific inputs'!$G$16-1,'Option-specific inputs'!$G$16-1)=0,CP$14-$G$14&gt;='Option-specific inputs'!$G$16-1),
'Option-specific inputs'!$G$120,0),0)</f>
        <v>0</v>
      </c>
      <c r="CQ117" s="52">
        <f>IFERROR(IF(AND(MOD(CQ$14-$G$14+'Option-specific inputs'!$G$16-1,'Option-specific inputs'!$G$16-1)=0,CQ$14-$G$14&gt;='Option-specific inputs'!$G$16-1),
'Option-specific inputs'!$G$120,0),0)</f>
        <v>0</v>
      </c>
      <c r="CR117" s="52">
        <f>IFERROR(IF(AND(MOD(CR$14-$G$14+'Option-specific inputs'!$G$16-1,'Option-specific inputs'!$G$16-1)=0,CR$14-$G$14&gt;='Option-specific inputs'!$G$16-1),
'Option-specific inputs'!$G$120,0),0)</f>
        <v>0</v>
      </c>
      <c r="CS117" s="52">
        <f>IFERROR(IF(AND(MOD(CS$14-$G$14+'Option-specific inputs'!$G$16-1,'Option-specific inputs'!$G$16-1)=0,CS$14-$G$14&gt;='Option-specific inputs'!$G$16-1),
'Option-specific inputs'!$G$120,0),0)</f>
        <v>0</v>
      </c>
      <c r="CT117" s="52">
        <f>IFERROR(IF(AND(MOD(CT$14-$G$14+'Option-specific inputs'!$G$16-1,'Option-specific inputs'!$G$16-1)=0,CT$14-$G$14&gt;='Option-specific inputs'!$G$16-1),
'Option-specific inputs'!$G$120,0),0)</f>
        <v>0</v>
      </c>
      <c r="CU117" s="52">
        <f>IFERROR(IF(AND(MOD(CU$14-$G$14+'Option-specific inputs'!$G$16-1,'Option-specific inputs'!$G$16-1)=0,CU$14-$G$14&gt;='Option-specific inputs'!$G$16-1),
'Option-specific inputs'!$G$120,0),0)</f>
        <v>0</v>
      </c>
      <c r="CV117" s="52">
        <f>IFERROR(IF(AND(MOD(CV$14-$G$14+'Option-specific inputs'!$G$16-1,'Option-specific inputs'!$G$16-1)=0,CV$14-$G$14&gt;='Option-specific inputs'!$G$16-1),
'Option-specific inputs'!$G$120,0),0)</f>
        <v>0</v>
      </c>
      <c r="CW117" s="52">
        <f>IFERROR(IF(AND(MOD(CW$14-$G$14+'Option-specific inputs'!$G$16-1,'Option-specific inputs'!$G$16-1)=0,CW$14-$G$14&gt;='Option-specific inputs'!$G$16-1),
'Option-specific inputs'!$G$120,0),0)</f>
        <v>0</v>
      </c>
      <c r="CX117" s="52">
        <f>IFERROR(IF(AND(MOD(CX$14-$G$14+'Option-specific inputs'!$G$16-1,'Option-specific inputs'!$G$16-1)=0,CX$14-$G$14&gt;='Option-specific inputs'!$G$16-1),
'Option-specific inputs'!$G$120,0),0)</f>
        <v>0</v>
      </c>
      <c r="CY117" s="52">
        <f>IFERROR(IF(AND(MOD(CY$14-$G$14+'Option-specific inputs'!$G$16-1,'Option-specific inputs'!$G$16-1)=0,CY$14-$G$14&gt;='Option-specific inputs'!$G$16-1),
'Option-specific inputs'!$G$120,0),0)</f>
        <v>0</v>
      </c>
      <c r="CZ117" s="52">
        <f>IFERROR(IF(AND(MOD(CZ$14-$G$14+'Option-specific inputs'!$G$16-1,'Option-specific inputs'!$G$16-1)=0,CZ$14-$G$14&gt;='Option-specific inputs'!$G$16-1),
'Option-specific inputs'!$G$120,0),0)</f>
        <v>0</v>
      </c>
      <c r="DA117" s="52">
        <f>IFERROR(IF(AND(MOD(DA$14-$G$14+'Option-specific inputs'!$G$16-1,'Option-specific inputs'!$G$16-1)=0,DA$14-$G$14&gt;='Option-specific inputs'!$G$16-1),
'Option-specific inputs'!$G$120,0),0)</f>
        <v>0</v>
      </c>
      <c r="DB117" s="52">
        <f>IFERROR(IF(AND(MOD(DB$14-$G$14+'Option-specific inputs'!$G$16-1,'Option-specific inputs'!$G$16-1)=0,DB$14-$G$14&gt;='Option-specific inputs'!$G$16-1),
'Option-specific inputs'!$G$120,0),0)</f>
        <v>0</v>
      </c>
      <c r="DC117" s="25"/>
    </row>
    <row r="118" spans="1:107" ht="12.6" customHeight="1">
      <c r="A118" s="25"/>
      <c r="B118" s="163"/>
      <c r="C118" s="163"/>
      <c r="D118" s="32"/>
      <c r="E118" s="37"/>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c r="BI118" s="32"/>
      <c r="BJ118" s="32"/>
      <c r="BK118" s="32"/>
      <c r="BL118" s="32"/>
      <c r="BM118" s="32"/>
      <c r="BN118" s="32"/>
      <c r="BO118" s="32"/>
      <c r="BP118" s="32"/>
      <c r="BQ118" s="32"/>
      <c r="BR118" s="32"/>
      <c r="BS118" s="32"/>
      <c r="BT118" s="32"/>
      <c r="BU118" s="32"/>
      <c r="BV118" s="32"/>
      <c r="BW118" s="32"/>
      <c r="BX118" s="32"/>
      <c r="BY118" s="32"/>
      <c r="BZ118" s="32"/>
      <c r="CA118" s="32"/>
      <c r="CB118" s="32"/>
      <c r="CC118" s="32"/>
      <c r="CD118" s="32"/>
      <c r="CE118" s="32"/>
      <c r="CF118" s="32"/>
      <c r="CG118" s="32"/>
      <c r="CH118" s="32"/>
      <c r="CI118" s="32"/>
      <c r="CJ118" s="32"/>
      <c r="CK118" s="32"/>
      <c r="CL118" s="32"/>
      <c r="CM118" s="32"/>
      <c r="CN118" s="32"/>
      <c r="CO118" s="32"/>
      <c r="CP118" s="32"/>
      <c r="CQ118" s="32"/>
      <c r="CR118" s="32"/>
      <c r="CS118" s="32"/>
      <c r="CT118" s="32"/>
      <c r="CU118" s="32"/>
      <c r="CV118" s="32"/>
      <c r="CW118" s="32"/>
      <c r="CX118" s="32"/>
      <c r="CY118" s="32"/>
      <c r="CZ118" s="32"/>
      <c r="DA118" s="32"/>
      <c r="DB118" s="32"/>
      <c r="DC118" s="25"/>
    </row>
    <row r="119" spans="1:107" ht="22.5" customHeight="1">
      <c r="A119" s="25"/>
      <c r="B119" s="163"/>
      <c r="C119" s="170" t="s">
        <v>286</v>
      </c>
      <c r="D119" s="32"/>
      <c r="E119" s="37"/>
      <c r="F119" s="32"/>
      <c r="G119" s="53">
        <f t="shared" ref="G119:L119" si="36">SUM(G113:G117)</f>
        <v>0</v>
      </c>
      <c r="H119" s="53">
        <f t="shared" si="36"/>
        <v>0</v>
      </c>
      <c r="I119" s="53">
        <f t="shared" si="36"/>
        <v>0</v>
      </c>
      <c r="J119" s="53">
        <f t="shared" si="36"/>
        <v>0</v>
      </c>
      <c r="K119" s="53">
        <f t="shared" si="36"/>
        <v>0</v>
      </c>
      <c r="L119" s="53">
        <f t="shared" si="36"/>
        <v>0</v>
      </c>
      <c r="M119" s="53">
        <f t="shared" ref="M119:AC119" si="37">SUM(M113:M117)</f>
        <v>0</v>
      </c>
      <c r="N119" s="53">
        <f t="shared" si="37"/>
        <v>0</v>
      </c>
      <c r="O119" s="53">
        <f t="shared" si="37"/>
        <v>0</v>
      </c>
      <c r="P119" s="53">
        <f t="shared" si="37"/>
        <v>0</v>
      </c>
      <c r="Q119" s="53">
        <f t="shared" si="37"/>
        <v>0</v>
      </c>
      <c r="R119" s="53">
        <f t="shared" si="37"/>
        <v>0</v>
      </c>
      <c r="S119" s="53">
        <f t="shared" si="37"/>
        <v>0</v>
      </c>
      <c r="T119" s="53">
        <f t="shared" si="37"/>
        <v>0</v>
      </c>
      <c r="U119" s="53">
        <f t="shared" si="37"/>
        <v>0</v>
      </c>
      <c r="V119" s="53">
        <f t="shared" si="37"/>
        <v>0</v>
      </c>
      <c r="W119" s="53">
        <f t="shared" si="37"/>
        <v>0</v>
      </c>
      <c r="X119" s="53">
        <f t="shared" si="37"/>
        <v>0</v>
      </c>
      <c r="Y119" s="53">
        <f t="shared" si="37"/>
        <v>0</v>
      </c>
      <c r="Z119" s="53">
        <f t="shared" si="37"/>
        <v>0</v>
      </c>
      <c r="AA119" s="53">
        <f t="shared" si="37"/>
        <v>0</v>
      </c>
      <c r="AB119" s="53">
        <f t="shared" si="37"/>
        <v>0</v>
      </c>
      <c r="AC119" s="53">
        <f t="shared" si="37"/>
        <v>0</v>
      </c>
      <c r="AD119" s="53">
        <f t="shared" ref="AD119:CO119" si="38">SUM(AD113:AD117)</f>
        <v>0</v>
      </c>
      <c r="AE119" s="53">
        <f t="shared" si="38"/>
        <v>0</v>
      </c>
      <c r="AF119" s="53">
        <f t="shared" si="38"/>
        <v>0</v>
      </c>
      <c r="AG119" s="53">
        <f t="shared" si="38"/>
        <v>0</v>
      </c>
      <c r="AH119" s="53">
        <f t="shared" si="38"/>
        <v>0</v>
      </c>
      <c r="AI119" s="53">
        <f t="shared" si="38"/>
        <v>0</v>
      </c>
      <c r="AJ119" s="53">
        <f t="shared" si="38"/>
        <v>0</v>
      </c>
      <c r="AK119" s="53">
        <f t="shared" si="38"/>
        <v>0</v>
      </c>
      <c r="AL119" s="53">
        <f t="shared" si="38"/>
        <v>0</v>
      </c>
      <c r="AM119" s="53">
        <f t="shared" si="38"/>
        <v>0</v>
      </c>
      <c r="AN119" s="53">
        <f t="shared" si="38"/>
        <v>0</v>
      </c>
      <c r="AO119" s="53">
        <f t="shared" si="38"/>
        <v>0</v>
      </c>
      <c r="AP119" s="53">
        <f t="shared" si="38"/>
        <v>0</v>
      </c>
      <c r="AQ119" s="53">
        <f t="shared" si="38"/>
        <v>0</v>
      </c>
      <c r="AR119" s="53">
        <f t="shared" si="38"/>
        <v>0</v>
      </c>
      <c r="AS119" s="53">
        <f t="shared" si="38"/>
        <v>0</v>
      </c>
      <c r="AT119" s="53">
        <f t="shared" si="38"/>
        <v>0</v>
      </c>
      <c r="AU119" s="53">
        <f t="shared" si="38"/>
        <v>0</v>
      </c>
      <c r="AV119" s="53">
        <f t="shared" si="38"/>
        <v>0</v>
      </c>
      <c r="AW119" s="53">
        <f t="shared" si="38"/>
        <v>0</v>
      </c>
      <c r="AX119" s="53">
        <f t="shared" si="38"/>
        <v>0</v>
      </c>
      <c r="AY119" s="53">
        <f t="shared" si="38"/>
        <v>0</v>
      </c>
      <c r="AZ119" s="53">
        <f t="shared" si="38"/>
        <v>0</v>
      </c>
      <c r="BA119" s="53">
        <f t="shared" si="38"/>
        <v>0</v>
      </c>
      <c r="BB119" s="53">
        <f t="shared" si="38"/>
        <v>0</v>
      </c>
      <c r="BC119" s="53">
        <f t="shared" si="38"/>
        <v>0</v>
      </c>
      <c r="BD119" s="53">
        <f t="shared" si="38"/>
        <v>0</v>
      </c>
      <c r="BE119" s="53">
        <f t="shared" si="38"/>
        <v>0</v>
      </c>
      <c r="BF119" s="53">
        <f t="shared" si="38"/>
        <v>0</v>
      </c>
      <c r="BG119" s="53">
        <f t="shared" si="38"/>
        <v>0</v>
      </c>
      <c r="BH119" s="53">
        <f t="shared" si="38"/>
        <v>0</v>
      </c>
      <c r="BI119" s="53">
        <f t="shared" si="38"/>
        <v>0</v>
      </c>
      <c r="BJ119" s="53">
        <f t="shared" si="38"/>
        <v>0</v>
      </c>
      <c r="BK119" s="53">
        <f t="shared" si="38"/>
        <v>0</v>
      </c>
      <c r="BL119" s="53">
        <f t="shared" si="38"/>
        <v>0</v>
      </c>
      <c r="BM119" s="53">
        <f t="shared" si="38"/>
        <v>0</v>
      </c>
      <c r="BN119" s="53">
        <f t="shared" si="38"/>
        <v>0</v>
      </c>
      <c r="BO119" s="53">
        <f t="shared" si="38"/>
        <v>0</v>
      </c>
      <c r="BP119" s="53">
        <f t="shared" si="38"/>
        <v>0</v>
      </c>
      <c r="BQ119" s="53">
        <f t="shared" si="38"/>
        <v>0</v>
      </c>
      <c r="BR119" s="53">
        <f t="shared" si="38"/>
        <v>0</v>
      </c>
      <c r="BS119" s="53">
        <f t="shared" si="38"/>
        <v>0</v>
      </c>
      <c r="BT119" s="53">
        <f t="shared" si="38"/>
        <v>0</v>
      </c>
      <c r="BU119" s="53">
        <f t="shared" si="38"/>
        <v>0</v>
      </c>
      <c r="BV119" s="53">
        <f t="shared" si="38"/>
        <v>0</v>
      </c>
      <c r="BW119" s="53">
        <f t="shared" si="38"/>
        <v>0</v>
      </c>
      <c r="BX119" s="53">
        <f t="shared" si="38"/>
        <v>0</v>
      </c>
      <c r="BY119" s="53">
        <f t="shared" si="38"/>
        <v>0</v>
      </c>
      <c r="BZ119" s="53">
        <f t="shared" si="38"/>
        <v>0</v>
      </c>
      <c r="CA119" s="53">
        <f t="shared" si="38"/>
        <v>0</v>
      </c>
      <c r="CB119" s="53">
        <f t="shared" si="38"/>
        <v>0</v>
      </c>
      <c r="CC119" s="53">
        <f t="shared" si="38"/>
        <v>0</v>
      </c>
      <c r="CD119" s="53">
        <f t="shared" si="38"/>
        <v>0</v>
      </c>
      <c r="CE119" s="53">
        <f t="shared" si="38"/>
        <v>0</v>
      </c>
      <c r="CF119" s="53">
        <f t="shared" si="38"/>
        <v>0</v>
      </c>
      <c r="CG119" s="53">
        <f t="shared" si="38"/>
        <v>0</v>
      </c>
      <c r="CH119" s="53">
        <f t="shared" si="38"/>
        <v>0</v>
      </c>
      <c r="CI119" s="53">
        <f t="shared" si="38"/>
        <v>0</v>
      </c>
      <c r="CJ119" s="53">
        <f t="shared" si="38"/>
        <v>0</v>
      </c>
      <c r="CK119" s="53">
        <f t="shared" si="38"/>
        <v>0</v>
      </c>
      <c r="CL119" s="53">
        <f t="shared" si="38"/>
        <v>0</v>
      </c>
      <c r="CM119" s="53">
        <f t="shared" si="38"/>
        <v>0</v>
      </c>
      <c r="CN119" s="53">
        <f t="shared" si="38"/>
        <v>0</v>
      </c>
      <c r="CO119" s="53">
        <f t="shared" si="38"/>
        <v>0</v>
      </c>
      <c r="CP119" s="53">
        <f t="shared" ref="CP119:DB119" si="39">SUM(CP113:CP117)</f>
        <v>0</v>
      </c>
      <c r="CQ119" s="53">
        <f t="shared" si="39"/>
        <v>0</v>
      </c>
      <c r="CR119" s="53">
        <f t="shared" si="39"/>
        <v>0</v>
      </c>
      <c r="CS119" s="53">
        <f t="shared" si="39"/>
        <v>0</v>
      </c>
      <c r="CT119" s="53">
        <f t="shared" si="39"/>
        <v>0</v>
      </c>
      <c r="CU119" s="53">
        <f t="shared" si="39"/>
        <v>0</v>
      </c>
      <c r="CV119" s="53">
        <f t="shared" si="39"/>
        <v>0</v>
      </c>
      <c r="CW119" s="53">
        <f t="shared" si="39"/>
        <v>0</v>
      </c>
      <c r="CX119" s="53">
        <f t="shared" si="39"/>
        <v>0</v>
      </c>
      <c r="CY119" s="53">
        <f t="shared" si="39"/>
        <v>0</v>
      </c>
      <c r="CZ119" s="53">
        <f t="shared" si="39"/>
        <v>0</v>
      </c>
      <c r="DA119" s="53">
        <f t="shared" si="39"/>
        <v>0</v>
      </c>
      <c r="DB119" s="53">
        <f t="shared" si="39"/>
        <v>0</v>
      </c>
      <c r="DC119" s="25"/>
    </row>
    <row r="120" spans="1:107" ht="22.5" customHeight="1">
      <c r="A120" s="25"/>
      <c r="B120" s="163"/>
      <c r="C120" s="170" t="s">
        <v>156</v>
      </c>
      <c r="D120" s="25"/>
      <c r="E120" s="51" t="s">
        <v>28</v>
      </c>
      <c r="F120" s="25"/>
      <c r="G120" s="54">
        <f>SUM(G119:DB119)</f>
        <v>0</v>
      </c>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55"/>
      <c r="BM120" s="55"/>
      <c r="BN120" s="55"/>
      <c r="BO120" s="55"/>
      <c r="BP120" s="55"/>
      <c r="BQ120" s="55"/>
      <c r="BR120" s="55"/>
      <c r="BS120" s="55"/>
      <c r="BT120" s="55"/>
      <c r="BU120" s="55"/>
      <c r="BV120" s="55"/>
      <c r="BW120" s="55"/>
      <c r="BX120" s="55"/>
      <c r="BY120" s="55"/>
      <c r="BZ120" s="55"/>
      <c r="CA120" s="55"/>
      <c r="CB120" s="55"/>
      <c r="CC120" s="55"/>
      <c r="CD120" s="55"/>
      <c r="CE120" s="55"/>
      <c r="CF120" s="55"/>
      <c r="CG120" s="55"/>
      <c r="CH120" s="55"/>
      <c r="CI120" s="55"/>
      <c r="CJ120" s="55"/>
      <c r="CK120" s="55"/>
      <c r="CL120" s="55"/>
      <c r="CM120" s="55"/>
      <c r="CN120" s="55"/>
      <c r="CO120" s="55"/>
      <c r="CP120" s="55"/>
      <c r="CQ120" s="55"/>
      <c r="CR120" s="55"/>
      <c r="CS120" s="55"/>
      <c r="CT120" s="55"/>
      <c r="CU120" s="55"/>
      <c r="CV120" s="55"/>
      <c r="CW120" s="55"/>
      <c r="CX120" s="55"/>
      <c r="CY120" s="55"/>
      <c r="CZ120" s="55"/>
      <c r="DA120" s="55"/>
      <c r="DB120" s="55"/>
      <c r="DC120" s="25"/>
    </row>
    <row r="121" spans="1:107" ht="12.6" customHeight="1">
      <c r="A121" s="25"/>
      <c r="B121" s="163"/>
      <c r="C121" s="163"/>
      <c r="D121" s="32"/>
      <c r="E121" s="37"/>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c r="BY121" s="32"/>
      <c r="BZ121" s="32"/>
      <c r="CA121" s="32"/>
      <c r="CB121" s="32"/>
      <c r="CC121" s="32"/>
      <c r="CD121" s="32"/>
      <c r="CE121" s="32"/>
      <c r="CF121" s="32"/>
      <c r="CG121" s="32"/>
      <c r="CH121" s="32"/>
      <c r="CI121" s="32"/>
      <c r="CJ121" s="32"/>
      <c r="CK121" s="32"/>
      <c r="CL121" s="32"/>
      <c r="CM121" s="32"/>
      <c r="CN121" s="32"/>
      <c r="CO121" s="32"/>
      <c r="CP121" s="32"/>
      <c r="CQ121" s="32"/>
      <c r="CR121" s="32"/>
      <c r="CS121" s="32"/>
      <c r="CT121" s="32"/>
      <c r="CU121" s="32"/>
      <c r="CV121" s="32"/>
      <c r="CW121" s="32"/>
      <c r="CX121" s="32"/>
      <c r="CY121" s="32"/>
      <c r="CZ121" s="32"/>
      <c r="DA121" s="32"/>
      <c r="DB121" s="32"/>
      <c r="DC121" s="25"/>
    </row>
    <row r="122" spans="1:107" ht="22.5" customHeight="1">
      <c r="A122" s="36"/>
      <c r="B122" s="152" t="s">
        <v>102</v>
      </c>
      <c r="C122" s="153" t="s">
        <v>157</v>
      </c>
      <c r="D122" s="35"/>
      <c r="E122" s="40"/>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c r="CY122" s="36"/>
      <c r="CZ122" s="36"/>
      <c r="DA122" s="36"/>
      <c r="DB122" s="36"/>
      <c r="DC122" s="36"/>
    </row>
    <row r="123" spans="1:107" ht="12.6" customHeight="1">
      <c r="A123" s="25"/>
      <c r="B123" s="163"/>
      <c r="C123" s="163"/>
      <c r="D123" s="32"/>
      <c r="E123" s="37"/>
      <c r="F123" s="32"/>
      <c r="G123" s="32"/>
      <c r="H123" s="59"/>
      <c r="I123" s="59"/>
      <c r="J123" s="59"/>
      <c r="K123" s="59"/>
      <c r="L123" s="59"/>
      <c r="M123" s="59"/>
      <c r="N123" s="59"/>
      <c r="O123" s="59"/>
      <c r="P123" s="59"/>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c r="BT123" s="32"/>
      <c r="BU123" s="32"/>
      <c r="BV123" s="32"/>
      <c r="BW123" s="32"/>
      <c r="BX123" s="32"/>
      <c r="BY123" s="32"/>
      <c r="BZ123" s="32"/>
      <c r="CA123" s="32"/>
      <c r="CB123" s="32"/>
      <c r="CC123" s="32"/>
      <c r="CD123" s="32"/>
      <c r="CE123" s="32"/>
      <c r="CF123" s="32"/>
      <c r="CG123" s="32"/>
      <c r="CH123" s="32"/>
      <c r="CI123" s="32"/>
      <c r="CJ123" s="32"/>
      <c r="CK123" s="32"/>
      <c r="CL123" s="32"/>
      <c r="CM123" s="32"/>
      <c r="CN123" s="32"/>
      <c r="CO123" s="32"/>
      <c r="CP123" s="32"/>
      <c r="CQ123" s="32"/>
      <c r="CR123" s="32"/>
      <c r="CS123" s="32"/>
      <c r="CT123" s="32"/>
      <c r="CU123" s="32"/>
      <c r="CV123" s="32"/>
      <c r="CW123" s="32"/>
      <c r="CX123" s="32"/>
      <c r="CY123" s="32"/>
      <c r="CZ123" s="32"/>
      <c r="DA123" s="32"/>
      <c r="DB123" s="32"/>
      <c r="DC123" s="25"/>
    </row>
    <row r="124" spans="1:107" ht="22.5" customHeight="1">
      <c r="A124" s="25"/>
      <c r="B124" s="163"/>
      <c r="C124" s="178" t="s">
        <v>191</v>
      </c>
      <c r="D124" s="32"/>
      <c r="E124" s="37"/>
      <c r="F124" s="32"/>
      <c r="G124" s="57">
        <f>G42+G54+G68-G78</f>
        <v>0</v>
      </c>
      <c r="H124" s="57">
        <f t="shared" ref="H124:BS124" si="40">H42+H54+H68-H78</f>
        <v>0</v>
      </c>
      <c r="I124" s="57">
        <f t="shared" si="40"/>
        <v>0</v>
      </c>
      <c r="J124" s="57">
        <f t="shared" si="40"/>
        <v>0</v>
      </c>
      <c r="K124" s="57">
        <f t="shared" si="40"/>
        <v>0</v>
      </c>
      <c r="L124" s="57">
        <f t="shared" si="40"/>
        <v>0</v>
      </c>
      <c r="M124" s="57">
        <f t="shared" si="40"/>
        <v>0</v>
      </c>
      <c r="N124" s="57">
        <f t="shared" si="40"/>
        <v>0</v>
      </c>
      <c r="O124" s="57">
        <f t="shared" si="40"/>
        <v>0</v>
      </c>
      <c r="P124" s="57">
        <f t="shared" si="40"/>
        <v>0</v>
      </c>
      <c r="Q124" s="57">
        <f t="shared" si="40"/>
        <v>0</v>
      </c>
      <c r="R124" s="57">
        <f t="shared" si="40"/>
        <v>0</v>
      </c>
      <c r="S124" s="57">
        <f t="shared" si="40"/>
        <v>0</v>
      </c>
      <c r="T124" s="57">
        <f t="shared" si="40"/>
        <v>0</v>
      </c>
      <c r="U124" s="57">
        <f t="shared" si="40"/>
        <v>0</v>
      </c>
      <c r="V124" s="57">
        <f t="shared" si="40"/>
        <v>0</v>
      </c>
      <c r="W124" s="57">
        <f t="shared" si="40"/>
        <v>0</v>
      </c>
      <c r="X124" s="57">
        <f t="shared" si="40"/>
        <v>0</v>
      </c>
      <c r="Y124" s="57">
        <f t="shared" si="40"/>
        <v>0</v>
      </c>
      <c r="Z124" s="57">
        <f t="shared" si="40"/>
        <v>0</v>
      </c>
      <c r="AA124" s="57">
        <f t="shared" si="40"/>
        <v>0</v>
      </c>
      <c r="AB124" s="57">
        <f t="shared" si="40"/>
        <v>0</v>
      </c>
      <c r="AC124" s="57">
        <f t="shared" si="40"/>
        <v>0</v>
      </c>
      <c r="AD124" s="57">
        <f t="shared" si="40"/>
        <v>0</v>
      </c>
      <c r="AE124" s="57">
        <f t="shared" si="40"/>
        <v>0</v>
      </c>
      <c r="AF124" s="57">
        <f t="shared" si="40"/>
        <v>0</v>
      </c>
      <c r="AG124" s="57">
        <f t="shared" si="40"/>
        <v>0</v>
      </c>
      <c r="AH124" s="57">
        <f t="shared" si="40"/>
        <v>0</v>
      </c>
      <c r="AI124" s="57">
        <f t="shared" si="40"/>
        <v>0</v>
      </c>
      <c r="AJ124" s="57">
        <f t="shared" si="40"/>
        <v>0</v>
      </c>
      <c r="AK124" s="57">
        <f t="shared" si="40"/>
        <v>0</v>
      </c>
      <c r="AL124" s="57">
        <f t="shared" si="40"/>
        <v>0</v>
      </c>
      <c r="AM124" s="57">
        <f t="shared" si="40"/>
        <v>0</v>
      </c>
      <c r="AN124" s="57">
        <f t="shared" si="40"/>
        <v>0</v>
      </c>
      <c r="AO124" s="57">
        <f t="shared" si="40"/>
        <v>0</v>
      </c>
      <c r="AP124" s="57">
        <f t="shared" si="40"/>
        <v>0</v>
      </c>
      <c r="AQ124" s="57">
        <f t="shared" si="40"/>
        <v>0</v>
      </c>
      <c r="AR124" s="57">
        <f t="shared" si="40"/>
        <v>0</v>
      </c>
      <c r="AS124" s="57">
        <f t="shared" si="40"/>
        <v>0</v>
      </c>
      <c r="AT124" s="57">
        <f t="shared" si="40"/>
        <v>0</v>
      </c>
      <c r="AU124" s="57">
        <f t="shared" si="40"/>
        <v>0</v>
      </c>
      <c r="AV124" s="57">
        <f t="shared" si="40"/>
        <v>0</v>
      </c>
      <c r="AW124" s="57">
        <f t="shared" si="40"/>
        <v>0</v>
      </c>
      <c r="AX124" s="57">
        <f t="shared" si="40"/>
        <v>0</v>
      </c>
      <c r="AY124" s="57">
        <f t="shared" si="40"/>
        <v>0</v>
      </c>
      <c r="AZ124" s="57">
        <f t="shared" si="40"/>
        <v>0</v>
      </c>
      <c r="BA124" s="57">
        <f t="shared" si="40"/>
        <v>0</v>
      </c>
      <c r="BB124" s="57">
        <f t="shared" si="40"/>
        <v>0</v>
      </c>
      <c r="BC124" s="57">
        <f t="shared" si="40"/>
        <v>0</v>
      </c>
      <c r="BD124" s="57">
        <f t="shared" si="40"/>
        <v>0</v>
      </c>
      <c r="BE124" s="57">
        <f t="shared" si="40"/>
        <v>0</v>
      </c>
      <c r="BF124" s="57">
        <f t="shared" si="40"/>
        <v>0</v>
      </c>
      <c r="BG124" s="57">
        <f t="shared" si="40"/>
        <v>0</v>
      </c>
      <c r="BH124" s="57">
        <f t="shared" si="40"/>
        <v>0</v>
      </c>
      <c r="BI124" s="57">
        <f t="shared" si="40"/>
        <v>0</v>
      </c>
      <c r="BJ124" s="57">
        <f t="shared" si="40"/>
        <v>0</v>
      </c>
      <c r="BK124" s="57">
        <f t="shared" si="40"/>
        <v>0</v>
      </c>
      <c r="BL124" s="57">
        <f t="shared" si="40"/>
        <v>0</v>
      </c>
      <c r="BM124" s="57">
        <f t="shared" si="40"/>
        <v>0</v>
      </c>
      <c r="BN124" s="57">
        <f t="shared" si="40"/>
        <v>0</v>
      </c>
      <c r="BO124" s="57">
        <f t="shared" si="40"/>
        <v>0</v>
      </c>
      <c r="BP124" s="57">
        <f t="shared" si="40"/>
        <v>0</v>
      </c>
      <c r="BQ124" s="57">
        <f t="shared" si="40"/>
        <v>0</v>
      </c>
      <c r="BR124" s="57">
        <f t="shared" si="40"/>
        <v>0</v>
      </c>
      <c r="BS124" s="57">
        <f t="shared" si="40"/>
        <v>0</v>
      </c>
      <c r="BT124" s="57">
        <f t="shared" ref="BT124:DB124" si="41">BT42+BT54+BT68-BT78</f>
        <v>0</v>
      </c>
      <c r="BU124" s="57">
        <f t="shared" si="41"/>
        <v>0</v>
      </c>
      <c r="BV124" s="57">
        <f t="shared" si="41"/>
        <v>0</v>
      </c>
      <c r="BW124" s="57">
        <f t="shared" si="41"/>
        <v>0</v>
      </c>
      <c r="BX124" s="57">
        <f t="shared" si="41"/>
        <v>0</v>
      </c>
      <c r="BY124" s="57">
        <f t="shared" si="41"/>
        <v>0</v>
      </c>
      <c r="BZ124" s="57">
        <f t="shared" si="41"/>
        <v>0</v>
      </c>
      <c r="CA124" s="57">
        <f t="shared" si="41"/>
        <v>0</v>
      </c>
      <c r="CB124" s="57">
        <f t="shared" si="41"/>
        <v>0</v>
      </c>
      <c r="CC124" s="57">
        <f t="shared" si="41"/>
        <v>0</v>
      </c>
      <c r="CD124" s="57">
        <f t="shared" si="41"/>
        <v>0</v>
      </c>
      <c r="CE124" s="57">
        <f t="shared" si="41"/>
        <v>0</v>
      </c>
      <c r="CF124" s="57">
        <f t="shared" si="41"/>
        <v>0</v>
      </c>
      <c r="CG124" s="57">
        <f t="shared" si="41"/>
        <v>0</v>
      </c>
      <c r="CH124" s="57">
        <f t="shared" si="41"/>
        <v>0</v>
      </c>
      <c r="CI124" s="57">
        <f t="shared" si="41"/>
        <v>0</v>
      </c>
      <c r="CJ124" s="57">
        <f t="shared" si="41"/>
        <v>0</v>
      </c>
      <c r="CK124" s="57">
        <f t="shared" si="41"/>
        <v>0</v>
      </c>
      <c r="CL124" s="57">
        <f t="shared" si="41"/>
        <v>0</v>
      </c>
      <c r="CM124" s="57">
        <f t="shared" si="41"/>
        <v>0</v>
      </c>
      <c r="CN124" s="57">
        <f t="shared" si="41"/>
        <v>0</v>
      </c>
      <c r="CO124" s="57">
        <f t="shared" si="41"/>
        <v>0</v>
      </c>
      <c r="CP124" s="57">
        <f t="shared" si="41"/>
        <v>0</v>
      </c>
      <c r="CQ124" s="57">
        <f t="shared" si="41"/>
        <v>0</v>
      </c>
      <c r="CR124" s="57">
        <f t="shared" si="41"/>
        <v>0</v>
      </c>
      <c r="CS124" s="57">
        <f t="shared" si="41"/>
        <v>0</v>
      </c>
      <c r="CT124" s="57">
        <f t="shared" si="41"/>
        <v>0</v>
      </c>
      <c r="CU124" s="57">
        <f t="shared" si="41"/>
        <v>0</v>
      </c>
      <c r="CV124" s="57">
        <f t="shared" si="41"/>
        <v>0</v>
      </c>
      <c r="CW124" s="57">
        <f t="shared" si="41"/>
        <v>0</v>
      </c>
      <c r="CX124" s="57">
        <f t="shared" si="41"/>
        <v>0</v>
      </c>
      <c r="CY124" s="57">
        <f t="shared" si="41"/>
        <v>0</v>
      </c>
      <c r="CZ124" s="57">
        <f t="shared" si="41"/>
        <v>0</v>
      </c>
      <c r="DA124" s="57">
        <f t="shared" si="41"/>
        <v>0</v>
      </c>
      <c r="DB124" s="57">
        <f t="shared" si="41"/>
        <v>0</v>
      </c>
      <c r="DC124" s="58"/>
    </row>
    <row r="125" spans="1:107" s="61" customFormat="1" ht="22.5" customHeight="1">
      <c r="A125" s="25"/>
      <c r="B125" s="163"/>
      <c r="C125" s="178" t="s">
        <v>192</v>
      </c>
      <c r="D125" s="32"/>
      <c r="E125" s="37"/>
      <c r="F125" s="32"/>
      <c r="G125" s="56">
        <f>SUM(G124:DB124)</f>
        <v>0</v>
      </c>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2"/>
      <c r="CC125" s="32"/>
      <c r="CD125" s="32"/>
      <c r="CE125" s="32"/>
      <c r="CF125" s="32"/>
      <c r="CG125" s="32"/>
      <c r="CH125" s="32"/>
      <c r="CI125" s="32"/>
      <c r="CJ125" s="32"/>
      <c r="CK125" s="32"/>
      <c r="CL125" s="32"/>
      <c r="CM125" s="32"/>
      <c r="CN125" s="32"/>
      <c r="CO125" s="32"/>
      <c r="CP125" s="32"/>
      <c r="CQ125" s="32"/>
      <c r="CR125" s="32"/>
      <c r="CS125" s="32"/>
      <c r="CT125" s="32"/>
      <c r="CU125" s="32"/>
      <c r="CV125" s="32"/>
      <c r="CW125" s="32"/>
      <c r="CX125" s="32"/>
      <c r="CY125" s="32"/>
      <c r="CZ125" s="32"/>
      <c r="DA125" s="32"/>
      <c r="DB125" s="32"/>
      <c r="DC125" s="25"/>
    </row>
    <row r="126" spans="1:107" s="61" customFormat="1" ht="12.6" customHeight="1">
      <c r="A126" s="25"/>
      <c r="B126" s="163"/>
      <c r="C126" s="178"/>
      <c r="D126" s="32"/>
      <c r="E126" s="37"/>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c r="BI126" s="32"/>
      <c r="BJ126" s="32"/>
      <c r="BK126" s="32"/>
      <c r="BL126" s="32"/>
      <c r="BM126" s="32"/>
      <c r="BN126" s="32"/>
      <c r="BO126" s="32"/>
      <c r="BP126" s="32"/>
      <c r="BQ126" s="32"/>
      <c r="BR126" s="32"/>
      <c r="BS126" s="32"/>
      <c r="BT126" s="32"/>
      <c r="BU126" s="32"/>
      <c r="BV126" s="32"/>
      <c r="BW126" s="32"/>
      <c r="BX126" s="32"/>
      <c r="BY126" s="32"/>
      <c r="BZ126" s="32"/>
      <c r="CA126" s="32"/>
      <c r="CB126" s="32"/>
      <c r="CC126" s="32"/>
      <c r="CD126" s="32"/>
      <c r="CE126" s="32"/>
      <c r="CF126" s="32"/>
      <c r="CG126" s="32"/>
      <c r="CH126" s="32"/>
      <c r="CI126" s="32"/>
      <c r="CJ126" s="32"/>
      <c r="CK126" s="32"/>
      <c r="CL126" s="32"/>
      <c r="CM126" s="32"/>
      <c r="CN126" s="32"/>
      <c r="CO126" s="32"/>
      <c r="CP126" s="32"/>
      <c r="CQ126" s="32"/>
      <c r="CR126" s="32"/>
      <c r="CS126" s="32"/>
      <c r="CT126" s="32"/>
      <c r="CU126" s="32"/>
      <c r="CV126" s="32"/>
      <c r="CW126" s="32"/>
      <c r="CX126" s="32"/>
      <c r="CY126" s="32"/>
      <c r="CZ126" s="32"/>
      <c r="DA126" s="32"/>
      <c r="DB126" s="32"/>
      <c r="DC126" s="25"/>
    </row>
    <row r="127" spans="1:107" s="99" customFormat="1" ht="22.5" customHeight="1">
      <c r="A127" s="25"/>
      <c r="B127" s="163"/>
      <c r="C127" s="178" t="s">
        <v>196</v>
      </c>
      <c r="D127" s="32"/>
      <c r="E127" s="37"/>
      <c r="F127" s="32"/>
      <c r="G127" s="57">
        <f>G45+G57+G71-G81</f>
        <v>0</v>
      </c>
      <c r="H127" s="57">
        <f t="shared" ref="H127:BS127" si="42">H45+H57+H71-H81</f>
        <v>0</v>
      </c>
      <c r="I127" s="57">
        <f t="shared" si="42"/>
        <v>0</v>
      </c>
      <c r="J127" s="57">
        <f t="shared" si="42"/>
        <v>0</v>
      </c>
      <c r="K127" s="57">
        <f t="shared" si="42"/>
        <v>0</v>
      </c>
      <c r="L127" s="57">
        <f t="shared" si="42"/>
        <v>0</v>
      </c>
      <c r="M127" s="57">
        <f t="shared" si="42"/>
        <v>0</v>
      </c>
      <c r="N127" s="57">
        <f t="shared" si="42"/>
        <v>0</v>
      </c>
      <c r="O127" s="57">
        <f t="shared" si="42"/>
        <v>0</v>
      </c>
      <c r="P127" s="57">
        <f t="shared" si="42"/>
        <v>0</v>
      </c>
      <c r="Q127" s="57">
        <f t="shared" si="42"/>
        <v>0</v>
      </c>
      <c r="R127" s="57">
        <f t="shared" si="42"/>
        <v>0</v>
      </c>
      <c r="S127" s="57">
        <f t="shared" si="42"/>
        <v>0</v>
      </c>
      <c r="T127" s="57">
        <f t="shared" si="42"/>
        <v>0</v>
      </c>
      <c r="U127" s="57">
        <f t="shared" si="42"/>
        <v>0</v>
      </c>
      <c r="V127" s="57">
        <f t="shared" si="42"/>
        <v>0</v>
      </c>
      <c r="W127" s="57">
        <f t="shared" si="42"/>
        <v>0</v>
      </c>
      <c r="X127" s="57">
        <f t="shared" si="42"/>
        <v>0</v>
      </c>
      <c r="Y127" s="57">
        <f t="shared" si="42"/>
        <v>0</v>
      </c>
      <c r="Z127" s="57">
        <f t="shared" si="42"/>
        <v>0</v>
      </c>
      <c r="AA127" s="57">
        <f t="shared" si="42"/>
        <v>0</v>
      </c>
      <c r="AB127" s="57">
        <f t="shared" si="42"/>
        <v>0</v>
      </c>
      <c r="AC127" s="57">
        <f t="shared" si="42"/>
        <v>0</v>
      </c>
      <c r="AD127" s="57">
        <f t="shared" si="42"/>
        <v>0</v>
      </c>
      <c r="AE127" s="57">
        <f t="shared" si="42"/>
        <v>0</v>
      </c>
      <c r="AF127" s="57">
        <f t="shared" si="42"/>
        <v>0</v>
      </c>
      <c r="AG127" s="57">
        <f t="shared" si="42"/>
        <v>0</v>
      </c>
      <c r="AH127" s="57">
        <f t="shared" si="42"/>
        <v>0</v>
      </c>
      <c r="AI127" s="57">
        <f t="shared" si="42"/>
        <v>0</v>
      </c>
      <c r="AJ127" s="57">
        <f t="shared" si="42"/>
        <v>0</v>
      </c>
      <c r="AK127" s="57">
        <f t="shared" si="42"/>
        <v>0</v>
      </c>
      <c r="AL127" s="57">
        <f t="shared" si="42"/>
        <v>0</v>
      </c>
      <c r="AM127" s="57">
        <f t="shared" si="42"/>
        <v>0</v>
      </c>
      <c r="AN127" s="57">
        <f t="shared" si="42"/>
        <v>0</v>
      </c>
      <c r="AO127" s="57">
        <f t="shared" si="42"/>
        <v>0</v>
      </c>
      <c r="AP127" s="57">
        <f t="shared" si="42"/>
        <v>0</v>
      </c>
      <c r="AQ127" s="57">
        <f t="shared" si="42"/>
        <v>0</v>
      </c>
      <c r="AR127" s="57">
        <f t="shared" si="42"/>
        <v>0</v>
      </c>
      <c r="AS127" s="57">
        <f t="shared" si="42"/>
        <v>0</v>
      </c>
      <c r="AT127" s="57">
        <f t="shared" si="42"/>
        <v>0</v>
      </c>
      <c r="AU127" s="57">
        <f t="shared" si="42"/>
        <v>0</v>
      </c>
      <c r="AV127" s="57">
        <f t="shared" si="42"/>
        <v>0</v>
      </c>
      <c r="AW127" s="57">
        <f t="shared" si="42"/>
        <v>0</v>
      </c>
      <c r="AX127" s="57">
        <f t="shared" si="42"/>
        <v>0</v>
      </c>
      <c r="AY127" s="57">
        <f t="shared" si="42"/>
        <v>0</v>
      </c>
      <c r="AZ127" s="57">
        <f t="shared" si="42"/>
        <v>0</v>
      </c>
      <c r="BA127" s="57">
        <f t="shared" si="42"/>
        <v>0</v>
      </c>
      <c r="BB127" s="57">
        <f t="shared" si="42"/>
        <v>0</v>
      </c>
      <c r="BC127" s="57">
        <f t="shared" si="42"/>
        <v>0</v>
      </c>
      <c r="BD127" s="57">
        <f t="shared" si="42"/>
        <v>0</v>
      </c>
      <c r="BE127" s="57">
        <f t="shared" si="42"/>
        <v>0</v>
      </c>
      <c r="BF127" s="57">
        <f t="shared" si="42"/>
        <v>0</v>
      </c>
      <c r="BG127" s="57">
        <f t="shared" si="42"/>
        <v>0</v>
      </c>
      <c r="BH127" s="57">
        <f t="shared" si="42"/>
        <v>0</v>
      </c>
      <c r="BI127" s="57">
        <f t="shared" si="42"/>
        <v>0</v>
      </c>
      <c r="BJ127" s="57">
        <f t="shared" si="42"/>
        <v>0</v>
      </c>
      <c r="BK127" s="57">
        <f t="shared" si="42"/>
        <v>0</v>
      </c>
      <c r="BL127" s="57">
        <f t="shared" si="42"/>
        <v>0</v>
      </c>
      <c r="BM127" s="57">
        <f t="shared" si="42"/>
        <v>0</v>
      </c>
      <c r="BN127" s="57">
        <f t="shared" si="42"/>
        <v>0</v>
      </c>
      <c r="BO127" s="57">
        <f t="shared" si="42"/>
        <v>0</v>
      </c>
      <c r="BP127" s="57">
        <f t="shared" si="42"/>
        <v>0</v>
      </c>
      <c r="BQ127" s="57">
        <f t="shared" si="42"/>
        <v>0</v>
      </c>
      <c r="BR127" s="57">
        <f t="shared" si="42"/>
        <v>0</v>
      </c>
      <c r="BS127" s="57">
        <f t="shared" si="42"/>
        <v>0</v>
      </c>
      <c r="BT127" s="57">
        <f t="shared" ref="BT127:DB127" si="43">BT45+BT57+BT71-BT81</f>
        <v>0</v>
      </c>
      <c r="BU127" s="57">
        <f t="shared" si="43"/>
        <v>0</v>
      </c>
      <c r="BV127" s="57">
        <f t="shared" si="43"/>
        <v>0</v>
      </c>
      <c r="BW127" s="57">
        <f t="shared" si="43"/>
        <v>0</v>
      </c>
      <c r="BX127" s="57">
        <f t="shared" si="43"/>
        <v>0</v>
      </c>
      <c r="BY127" s="57">
        <f t="shared" si="43"/>
        <v>0</v>
      </c>
      <c r="BZ127" s="57">
        <f t="shared" si="43"/>
        <v>0</v>
      </c>
      <c r="CA127" s="57">
        <f t="shared" si="43"/>
        <v>0</v>
      </c>
      <c r="CB127" s="57">
        <f t="shared" si="43"/>
        <v>0</v>
      </c>
      <c r="CC127" s="57">
        <f t="shared" si="43"/>
        <v>0</v>
      </c>
      <c r="CD127" s="57">
        <f t="shared" si="43"/>
        <v>0</v>
      </c>
      <c r="CE127" s="57">
        <f t="shared" si="43"/>
        <v>0</v>
      </c>
      <c r="CF127" s="57">
        <f t="shared" si="43"/>
        <v>0</v>
      </c>
      <c r="CG127" s="57">
        <f t="shared" si="43"/>
        <v>0</v>
      </c>
      <c r="CH127" s="57">
        <f t="shared" si="43"/>
        <v>0</v>
      </c>
      <c r="CI127" s="57">
        <f t="shared" si="43"/>
        <v>0</v>
      </c>
      <c r="CJ127" s="57">
        <f t="shared" si="43"/>
        <v>0</v>
      </c>
      <c r="CK127" s="57">
        <f t="shared" si="43"/>
        <v>0</v>
      </c>
      <c r="CL127" s="57">
        <f t="shared" si="43"/>
        <v>0</v>
      </c>
      <c r="CM127" s="57">
        <f t="shared" si="43"/>
        <v>0</v>
      </c>
      <c r="CN127" s="57">
        <f t="shared" si="43"/>
        <v>0</v>
      </c>
      <c r="CO127" s="57">
        <f t="shared" si="43"/>
        <v>0</v>
      </c>
      <c r="CP127" s="57">
        <f t="shared" si="43"/>
        <v>0</v>
      </c>
      <c r="CQ127" s="57">
        <f t="shared" si="43"/>
        <v>0</v>
      </c>
      <c r="CR127" s="57">
        <f t="shared" si="43"/>
        <v>0</v>
      </c>
      <c r="CS127" s="57">
        <f t="shared" si="43"/>
        <v>0</v>
      </c>
      <c r="CT127" s="57">
        <f t="shared" si="43"/>
        <v>0</v>
      </c>
      <c r="CU127" s="57">
        <f t="shared" si="43"/>
        <v>0</v>
      </c>
      <c r="CV127" s="57">
        <f t="shared" si="43"/>
        <v>0</v>
      </c>
      <c r="CW127" s="57">
        <f t="shared" si="43"/>
        <v>0</v>
      </c>
      <c r="CX127" s="57">
        <f t="shared" si="43"/>
        <v>0</v>
      </c>
      <c r="CY127" s="57">
        <f t="shared" si="43"/>
        <v>0</v>
      </c>
      <c r="CZ127" s="57">
        <f t="shared" si="43"/>
        <v>0</v>
      </c>
      <c r="DA127" s="57">
        <f t="shared" si="43"/>
        <v>0</v>
      </c>
      <c r="DB127" s="57">
        <f t="shared" si="43"/>
        <v>0</v>
      </c>
      <c r="DC127" s="58"/>
    </row>
    <row r="128" spans="1:107" s="61" customFormat="1" ht="22.5" customHeight="1">
      <c r="A128" s="25"/>
      <c r="B128" s="163"/>
      <c r="C128" s="178" t="s">
        <v>190</v>
      </c>
      <c r="D128" s="32"/>
      <c r="E128" s="37"/>
      <c r="F128" s="32"/>
      <c r="G128" s="56">
        <f>SUM(G127:DB127)</f>
        <v>0</v>
      </c>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c r="BI128" s="32"/>
      <c r="BJ128" s="32"/>
      <c r="BK128" s="32"/>
      <c r="BL128" s="32"/>
      <c r="BM128" s="32"/>
      <c r="BN128" s="32"/>
      <c r="BO128" s="32"/>
      <c r="BP128" s="32"/>
      <c r="BQ128" s="32"/>
      <c r="BR128" s="32"/>
      <c r="BS128" s="32"/>
      <c r="BT128" s="32"/>
      <c r="BU128" s="32"/>
      <c r="BV128" s="32"/>
      <c r="BW128" s="32"/>
      <c r="BX128" s="32"/>
      <c r="BY128" s="32"/>
      <c r="BZ128" s="32"/>
      <c r="CA128" s="32"/>
      <c r="CB128" s="32"/>
      <c r="CC128" s="32"/>
      <c r="CD128" s="32"/>
      <c r="CE128" s="32"/>
      <c r="CF128" s="32"/>
      <c r="CG128" s="32"/>
      <c r="CH128" s="32"/>
      <c r="CI128" s="32"/>
      <c r="CJ128" s="32"/>
      <c r="CK128" s="32"/>
      <c r="CL128" s="32"/>
      <c r="CM128" s="32"/>
      <c r="CN128" s="32"/>
      <c r="CO128" s="32"/>
      <c r="CP128" s="32"/>
      <c r="CQ128" s="32"/>
      <c r="CR128" s="32"/>
      <c r="CS128" s="32"/>
      <c r="CT128" s="32"/>
      <c r="CU128" s="32"/>
      <c r="CV128" s="32"/>
      <c r="CW128" s="32"/>
      <c r="CX128" s="32"/>
      <c r="CY128" s="32"/>
      <c r="CZ128" s="32"/>
      <c r="DA128" s="32"/>
      <c r="DB128" s="32"/>
      <c r="DC128" s="25"/>
    </row>
    <row r="129" spans="1:107" s="61" customFormat="1" ht="12.6" customHeight="1">
      <c r="A129" s="25"/>
      <c r="B129" s="163"/>
      <c r="C129" s="163"/>
      <c r="D129" s="32"/>
      <c r="E129" s="37"/>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c r="BT129" s="32"/>
      <c r="BU129" s="32"/>
      <c r="BV129" s="32"/>
      <c r="BW129" s="32"/>
      <c r="BX129" s="32"/>
      <c r="BY129" s="32"/>
      <c r="BZ129" s="32"/>
      <c r="CA129" s="32"/>
      <c r="CB129" s="32"/>
      <c r="CC129" s="32"/>
      <c r="CD129" s="32"/>
      <c r="CE129" s="32"/>
      <c r="CF129" s="32"/>
      <c r="CG129" s="32"/>
      <c r="CH129" s="32"/>
      <c r="CI129" s="32"/>
      <c r="CJ129" s="32"/>
      <c r="CK129" s="32"/>
      <c r="CL129" s="32"/>
      <c r="CM129" s="32"/>
      <c r="CN129" s="32"/>
      <c r="CO129" s="32"/>
      <c r="CP129" s="32"/>
      <c r="CQ129" s="32"/>
      <c r="CR129" s="32"/>
      <c r="CS129" s="32"/>
      <c r="CT129" s="32"/>
      <c r="CU129" s="32"/>
      <c r="CV129" s="32"/>
      <c r="CW129" s="32"/>
      <c r="CX129" s="32"/>
      <c r="CY129" s="32"/>
      <c r="CZ129" s="32"/>
      <c r="DA129" s="32"/>
      <c r="DB129" s="32"/>
      <c r="DC129" s="25"/>
    </row>
    <row r="130" spans="1:107" s="61" customFormat="1" ht="22.5" customHeight="1">
      <c r="A130" s="25"/>
      <c r="B130" s="163"/>
      <c r="C130" s="163" t="s">
        <v>243</v>
      </c>
      <c r="D130" s="32"/>
      <c r="E130" s="37"/>
      <c r="F130" s="32"/>
      <c r="G130" s="57">
        <f t="shared" ref="G130:AL130" si="44">G109</f>
        <v>0</v>
      </c>
      <c r="H130" s="57">
        <f t="shared" si="44"/>
        <v>0</v>
      </c>
      <c r="I130" s="57">
        <f t="shared" si="44"/>
        <v>0</v>
      </c>
      <c r="J130" s="57">
        <f t="shared" si="44"/>
        <v>0</v>
      </c>
      <c r="K130" s="57">
        <f t="shared" si="44"/>
        <v>0</v>
      </c>
      <c r="L130" s="57">
        <f t="shared" si="44"/>
        <v>0</v>
      </c>
      <c r="M130" s="57">
        <f t="shared" si="44"/>
        <v>0</v>
      </c>
      <c r="N130" s="57">
        <f t="shared" si="44"/>
        <v>0</v>
      </c>
      <c r="O130" s="57">
        <f t="shared" si="44"/>
        <v>0</v>
      </c>
      <c r="P130" s="57">
        <f t="shared" si="44"/>
        <v>0</v>
      </c>
      <c r="Q130" s="57">
        <f t="shared" si="44"/>
        <v>0</v>
      </c>
      <c r="R130" s="57">
        <f t="shared" si="44"/>
        <v>0</v>
      </c>
      <c r="S130" s="57">
        <f t="shared" si="44"/>
        <v>0</v>
      </c>
      <c r="T130" s="57">
        <f t="shared" si="44"/>
        <v>0</v>
      </c>
      <c r="U130" s="57">
        <f t="shared" si="44"/>
        <v>0</v>
      </c>
      <c r="V130" s="57">
        <f t="shared" si="44"/>
        <v>0</v>
      </c>
      <c r="W130" s="57">
        <f t="shared" si="44"/>
        <v>0</v>
      </c>
      <c r="X130" s="57">
        <f t="shared" si="44"/>
        <v>0</v>
      </c>
      <c r="Y130" s="57">
        <f t="shared" si="44"/>
        <v>0</v>
      </c>
      <c r="Z130" s="57">
        <f t="shared" si="44"/>
        <v>0</v>
      </c>
      <c r="AA130" s="57">
        <f t="shared" si="44"/>
        <v>0</v>
      </c>
      <c r="AB130" s="57">
        <f t="shared" si="44"/>
        <v>0</v>
      </c>
      <c r="AC130" s="57">
        <f t="shared" si="44"/>
        <v>0</v>
      </c>
      <c r="AD130" s="57">
        <f t="shared" si="44"/>
        <v>0</v>
      </c>
      <c r="AE130" s="57">
        <f t="shared" si="44"/>
        <v>0</v>
      </c>
      <c r="AF130" s="57">
        <f t="shared" si="44"/>
        <v>0</v>
      </c>
      <c r="AG130" s="57">
        <f t="shared" si="44"/>
        <v>0</v>
      </c>
      <c r="AH130" s="57">
        <f t="shared" si="44"/>
        <v>0</v>
      </c>
      <c r="AI130" s="57">
        <f t="shared" si="44"/>
        <v>0</v>
      </c>
      <c r="AJ130" s="57">
        <f t="shared" si="44"/>
        <v>0</v>
      </c>
      <c r="AK130" s="57">
        <f t="shared" si="44"/>
        <v>0</v>
      </c>
      <c r="AL130" s="57">
        <f t="shared" si="44"/>
        <v>0</v>
      </c>
      <c r="AM130" s="57">
        <f t="shared" ref="AM130:BR130" si="45">AM109</f>
        <v>0</v>
      </c>
      <c r="AN130" s="57">
        <f t="shared" si="45"/>
        <v>0</v>
      </c>
      <c r="AO130" s="57">
        <f t="shared" si="45"/>
        <v>0</v>
      </c>
      <c r="AP130" s="57">
        <f t="shared" si="45"/>
        <v>0</v>
      </c>
      <c r="AQ130" s="57">
        <f t="shared" si="45"/>
        <v>0</v>
      </c>
      <c r="AR130" s="57">
        <f t="shared" si="45"/>
        <v>0</v>
      </c>
      <c r="AS130" s="57">
        <f t="shared" si="45"/>
        <v>0</v>
      </c>
      <c r="AT130" s="57">
        <f t="shared" si="45"/>
        <v>0</v>
      </c>
      <c r="AU130" s="57">
        <f t="shared" si="45"/>
        <v>0</v>
      </c>
      <c r="AV130" s="57">
        <f t="shared" si="45"/>
        <v>0</v>
      </c>
      <c r="AW130" s="57">
        <f t="shared" si="45"/>
        <v>0</v>
      </c>
      <c r="AX130" s="57">
        <f t="shared" si="45"/>
        <v>0</v>
      </c>
      <c r="AY130" s="57">
        <f t="shared" si="45"/>
        <v>0</v>
      </c>
      <c r="AZ130" s="57">
        <f t="shared" si="45"/>
        <v>0</v>
      </c>
      <c r="BA130" s="57">
        <f t="shared" si="45"/>
        <v>0</v>
      </c>
      <c r="BB130" s="57">
        <f t="shared" si="45"/>
        <v>0</v>
      </c>
      <c r="BC130" s="57">
        <f t="shared" si="45"/>
        <v>0</v>
      </c>
      <c r="BD130" s="57">
        <f t="shared" si="45"/>
        <v>0</v>
      </c>
      <c r="BE130" s="57">
        <f t="shared" si="45"/>
        <v>0</v>
      </c>
      <c r="BF130" s="57">
        <f t="shared" si="45"/>
        <v>0</v>
      </c>
      <c r="BG130" s="57">
        <f t="shared" si="45"/>
        <v>0</v>
      </c>
      <c r="BH130" s="57">
        <f t="shared" si="45"/>
        <v>0</v>
      </c>
      <c r="BI130" s="57">
        <f t="shared" si="45"/>
        <v>0</v>
      </c>
      <c r="BJ130" s="57">
        <f t="shared" si="45"/>
        <v>0</v>
      </c>
      <c r="BK130" s="57">
        <f t="shared" si="45"/>
        <v>0</v>
      </c>
      <c r="BL130" s="57">
        <f t="shared" si="45"/>
        <v>0</v>
      </c>
      <c r="BM130" s="57">
        <f t="shared" si="45"/>
        <v>0</v>
      </c>
      <c r="BN130" s="57">
        <f t="shared" si="45"/>
        <v>0</v>
      </c>
      <c r="BO130" s="57">
        <f t="shared" si="45"/>
        <v>0</v>
      </c>
      <c r="BP130" s="57">
        <f t="shared" si="45"/>
        <v>0</v>
      </c>
      <c r="BQ130" s="57">
        <f t="shared" si="45"/>
        <v>0</v>
      </c>
      <c r="BR130" s="57">
        <f t="shared" si="45"/>
        <v>0</v>
      </c>
      <c r="BS130" s="57">
        <f t="shared" ref="BS130:DB130" si="46">BS109</f>
        <v>0</v>
      </c>
      <c r="BT130" s="57">
        <f t="shared" si="46"/>
        <v>0</v>
      </c>
      <c r="BU130" s="57">
        <f t="shared" si="46"/>
        <v>0</v>
      </c>
      <c r="BV130" s="57">
        <f t="shared" si="46"/>
        <v>0</v>
      </c>
      <c r="BW130" s="57">
        <f t="shared" si="46"/>
        <v>0</v>
      </c>
      <c r="BX130" s="57">
        <f t="shared" si="46"/>
        <v>0</v>
      </c>
      <c r="BY130" s="57">
        <f t="shared" si="46"/>
        <v>0</v>
      </c>
      <c r="BZ130" s="57">
        <f t="shared" si="46"/>
        <v>0</v>
      </c>
      <c r="CA130" s="57">
        <f t="shared" si="46"/>
        <v>0</v>
      </c>
      <c r="CB130" s="57">
        <f t="shared" si="46"/>
        <v>0</v>
      </c>
      <c r="CC130" s="57">
        <f t="shared" si="46"/>
        <v>0</v>
      </c>
      <c r="CD130" s="57">
        <f t="shared" si="46"/>
        <v>0</v>
      </c>
      <c r="CE130" s="57">
        <f t="shared" si="46"/>
        <v>0</v>
      </c>
      <c r="CF130" s="57">
        <f t="shared" si="46"/>
        <v>0</v>
      </c>
      <c r="CG130" s="57">
        <f t="shared" si="46"/>
        <v>0</v>
      </c>
      <c r="CH130" s="57">
        <f t="shared" si="46"/>
        <v>0</v>
      </c>
      <c r="CI130" s="57">
        <f t="shared" si="46"/>
        <v>0</v>
      </c>
      <c r="CJ130" s="57">
        <f t="shared" si="46"/>
        <v>0</v>
      </c>
      <c r="CK130" s="57">
        <f t="shared" si="46"/>
        <v>0</v>
      </c>
      <c r="CL130" s="57">
        <f t="shared" si="46"/>
        <v>0</v>
      </c>
      <c r="CM130" s="57">
        <f t="shared" si="46"/>
        <v>0</v>
      </c>
      <c r="CN130" s="57">
        <f t="shared" si="46"/>
        <v>0</v>
      </c>
      <c r="CO130" s="57">
        <f t="shared" si="46"/>
        <v>0</v>
      </c>
      <c r="CP130" s="57">
        <f t="shared" si="46"/>
        <v>0</v>
      </c>
      <c r="CQ130" s="57">
        <f t="shared" si="46"/>
        <v>0</v>
      </c>
      <c r="CR130" s="57">
        <f t="shared" si="46"/>
        <v>0</v>
      </c>
      <c r="CS130" s="57">
        <f t="shared" si="46"/>
        <v>0</v>
      </c>
      <c r="CT130" s="57">
        <f t="shared" si="46"/>
        <v>0</v>
      </c>
      <c r="CU130" s="57">
        <f t="shared" si="46"/>
        <v>0</v>
      </c>
      <c r="CV130" s="57">
        <f t="shared" si="46"/>
        <v>0</v>
      </c>
      <c r="CW130" s="57">
        <f t="shared" si="46"/>
        <v>0</v>
      </c>
      <c r="CX130" s="57">
        <f t="shared" si="46"/>
        <v>0</v>
      </c>
      <c r="CY130" s="57">
        <f t="shared" si="46"/>
        <v>0</v>
      </c>
      <c r="CZ130" s="57">
        <f t="shared" si="46"/>
        <v>0</v>
      </c>
      <c r="DA130" s="57">
        <f t="shared" si="46"/>
        <v>0</v>
      </c>
      <c r="DB130" s="57">
        <f t="shared" si="46"/>
        <v>0</v>
      </c>
      <c r="DC130" s="25"/>
    </row>
    <row r="131" spans="1:107" s="61" customFormat="1" ht="22.5" customHeight="1">
      <c r="A131" s="25"/>
      <c r="B131" s="163"/>
      <c r="C131" s="163" t="s">
        <v>244</v>
      </c>
      <c r="D131" s="32"/>
      <c r="E131" s="37" t="s">
        <v>28</v>
      </c>
      <c r="F131" s="32"/>
      <c r="G131" s="56">
        <f>SUM(G130:DB130)</f>
        <v>0</v>
      </c>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c r="BM131" s="32"/>
      <c r="BN131" s="32"/>
      <c r="BO131" s="32"/>
      <c r="BP131" s="32"/>
      <c r="BQ131" s="32"/>
      <c r="BR131" s="32"/>
      <c r="BS131" s="32"/>
      <c r="BT131" s="32"/>
      <c r="BU131" s="32"/>
      <c r="BV131" s="32"/>
      <c r="BW131" s="32"/>
      <c r="BX131" s="32"/>
      <c r="BY131" s="32"/>
      <c r="BZ131" s="32"/>
      <c r="CA131" s="32"/>
      <c r="CB131" s="32"/>
      <c r="CC131" s="32"/>
      <c r="CD131" s="32"/>
      <c r="CE131" s="32"/>
      <c r="CF131" s="32"/>
      <c r="CG131" s="32"/>
      <c r="CH131" s="32"/>
      <c r="CI131" s="32"/>
      <c r="CJ131" s="32"/>
      <c r="CK131" s="32"/>
      <c r="CL131" s="32"/>
      <c r="CM131" s="32"/>
      <c r="CN131" s="32"/>
      <c r="CO131" s="32"/>
      <c r="CP131" s="32"/>
      <c r="CQ131" s="32"/>
      <c r="CR131" s="32"/>
      <c r="CS131" s="32"/>
      <c r="CT131" s="32"/>
      <c r="CU131" s="32"/>
      <c r="CV131" s="32"/>
      <c r="CW131" s="32"/>
      <c r="CX131" s="32"/>
      <c r="CY131" s="32"/>
      <c r="CZ131" s="32"/>
      <c r="DA131" s="32"/>
      <c r="DB131" s="32"/>
      <c r="DC131" s="25"/>
    </row>
    <row r="132" spans="1:107" s="2" customFormat="1" ht="12.6" customHeight="1">
      <c r="B132" s="142"/>
      <c r="C132" s="142"/>
      <c r="D132" s="142"/>
      <c r="E132" s="142"/>
      <c r="F132" s="142"/>
      <c r="G132" s="142"/>
      <c r="H132" s="142"/>
      <c r="I132" s="142"/>
      <c r="J132" s="142"/>
      <c r="K132" s="142"/>
      <c r="L132" s="142"/>
      <c r="M132" s="142"/>
      <c r="N132" s="142"/>
      <c r="O132" s="143"/>
      <c r="P132" s="143"/>
      <c r="Q132" s="143"/>
      <c r="R132" s="143"/>
      <c r="S132" s="143"/>
      <c r="T132" s="143"/>
      <c r="U132" s="143"/>
      <c r="V132" s="143"/>
      <c r="W132" s="143"/>
      <c r="X132" s="143"/>
      <c r="Y132" s="143"/>
      <c r="Z132" s="143"/>
      <c r="AA132" s="143"/>
      <c r="AB132" s="143"/>
      <c r="AC132" s="143"/>
      <c r="AD132" s="143"/>
      <c r="AE132" s="143"/>
      <c r="AF132" s="143"/>
      <c r="AG132" s="143"/>
      <c r="AH132" s="143"/>
      <c r="AI132" s="143"/>
      <c r="AJ132" s="143"/>
      <c r="AK132" s="143"/>
      <c r="AL132" s="143"/>
      <c r="AM132" s="143"/>
      <c r="AN132" s="143"/>
      <c r="AO132" s="143"/>
      <c r="AP132" s="143"/>
      <c r="AQ132" s="143"/>
      <c r="AR132" s="143"/>
      <c r="AS132" s="143"/>
      <c r="AT132" s="143"/>
      <c r="AU132" s="143"/>
      <c r="AV132" s="143"/>
      <c r="AW132" s="143"/>
      <c r="AX132" s="143"/>
      <c r="AY132" s="143"/>
      <c r="AZ132" s="143"/>
      <c r="BA132" s="143"/>
      <c r="BB132" s="143"/>
      <c r="BC132" s="143"/>
      <c r="BD132" s="143"/>
      <c r="BE132" s="143"/>
      <c r="BF132" s="143"/>
      <c r="BG132" s="143"/>
      <c r="BH132" s="143"/>
      <c r="BI132" s="143"/>
      <c r="BJ132" s="143"/>
      <c r="BK132" s="143"/>
      <c r="BL132" s="143"/>
      <c r="BM132" s="143"/>
      <c r="BN132" s="143"/>
      <c r="BO132" s="143"/>
      <c r="BP132" s="143"/>
      <c r="BQ132" s="143"/>
      <c r="BR132" s="143"/>
      <c r="BS132" s="143"/>
      <c r="BT132" s="143"/>
      <c r="BU132" s="143"/>
      <c r="BV132" s="143"/>
      <c r="BW132" s="143"/>
      <c r="BX132" s="143"/>
      <c r="BY132" s="143"/>
      <c r="BZ132" s="143"/>
      <c r="CA132" s="143"/>
      <c r="CB132" s="143"/>
      <c r="CC132" s="143"/>
      <c r="CD132" s="143"/>
      <c r="CE132" s="143"/>
      <c r="CF132" s="143"/>
      <c r="CG132" s="143"/>
      <c r="CH132" s="143"/>
      <c r="CI132" s="143"/>
      <c r="CJ132" s="143"/>
      <c r="CK132" s="143"/>
      <c r="CL132" s="143"/>
      <c r="CM132" s="143"/>
      <c r="CN132" s="143"/>
      <c r="CO132" s="143"/>
      <c r="CP132" s="143"/>
      <c r="CQ132" s="143"/>
      <c r="CR132" s="143"/>
      <c r="CS132" s="143"/>
      <c r="CT132" s="143"/>
      <c r="CU132" s="143"/>
      <c r="CV132" s="143"/>
      <c r="CW132" s="143"/>
      <c r="CX132" s="143"/>
      <c r="CY132" s="143"/>
      <c r="CZ132" s="143"/>
      <c r="DA132" s="143"/>
      <c r="DB132" s="143"/>
      <c r="DC132" s="143"/>
    </row>
    <row r="133" spans="1:107" s="119" customFormat="1" ht="39.950000000000003" customHeight="1">
      <c r="B133" s="307" t="s">
        <v>334</v>
      </c>
      <c r="C133" s="307"/>
      <c r="D133" s="307"/>
      <c r="E133" s="307"/>
      <c r="F133" s="307"/>
      <c r="G133" s="307"/>
      <c r="H133" s="307"/>
      <c r="I133" s="307"/>
      <c r="J133" s="307"/>
      <c r="K133" s="307"/>
      <c r="L133" s="307"/>
      <c r="M133" s="307"/>
      <c r="N133" s="307"/>
    </row>
    <row r="134" spans="1:107" s="61" customFormat="1" ht="12.6" customHeight="1">
      <c r="A134" s="25"/>
      <c r="B134" s="32"/>
      <c r="C134" s="32"/>
      <c r="D134" s="32"/>
      <c r="E134" s="37"/>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c r="BI134" s="32"/>
      <c r="BJ134" s="32"/>
      <c r="BK134" s="32"/>
      <c r="BL134" s="32"/>
      <c r="BM134" s="32"/>
      <c r="BN134" s="32"/>
      <c r="BO134" s="32"/>
      <c r="BP134" s="32"/>
      <c r="BQ134" s="32"/>
      <c r="BR134" s="32"/>
      <c r="BS134" s="32"/>
      <c r="BT134" s="32"/>
      <c r="BU134" s="32"/>
      <c r="BV134" s="32"/>
      <c r="BW134" s="32"/>
      <c r="BX134" s="32"/>
      <c r="BY134" s="32"/>
      <c r="BZ134" s="32"/>
      <c r="CA134" s="32"/>
      <c r="CB134" s="32"/>
      <c r="CC134" s="32"/>
      <c r="CD134" s="32"/>
      <c r="CE134" s="32"/>
      <c r="CF134" s="32"/>
      <c r="CG134" s="32"/>
      <c r="CH134" s="32"/>
      <c r="CI134" s="32"/>
      <c r="CJ134" s="32"/>
      <c r="CK134" s="32"/>
      <c r="CL134" s="32"/>
      <c r="CM134" s="32"/>
      <c r="CN134" s="32"/>
      <c r="CO134" s="32"/>
      <c r="CP134" s="32"/>
      <c r="CQ134" s="32"/>
      <c r="CR134" s="32"/>
      <c r="CS134" s="32"/>
      <c r="CT134" s="32"/>
      <c r="CU134" s="32"/>
      <c r="CV134" s="32"/>
      <c r="CW134" s="32"/>
      <c r="CX134" s="32"/>
      <c r="CY134" s="32"/>
      <c r="CZ134" s="32"/>
      <c r="DA134" s="32"/>
      <c r="DB134" s="32"/>
      <c r="DC134" s="25"/>
    </row>
    <row r="135" spans="1:107" s="98" customFormat="1" ht="22.5" customHeight="1">
      <c r="A135" s="36"/>
      <c r="B135" s="210" t="s">
        <v>34</v>
      </c>
      <c r="C135" s="211" t="s">
        <v>122</v>
      </c>
      <c r="D135" s="41"/>
      <c r="E135" s="40"/>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c r="CY135" s="36"/>
      <c r="CZ135" s="36"/>
      <c r="DA135" s="36"/>
      <c r="DB135" s="36"/>
      <c r="DC135" s="36"/>
    </row>
    <row r="136" spans="1:107" s="61" customFormat="1" ht="22.5" customHeight="1">
      <c r="A136" s="25"/>
      <c r="B136" s="163"/>
      <c r="C136" s="163" t="s">
        <v>123</v>
      </c>
      <c r="D136" s="32"/>
      <c r="E136" s="37"/>
      <c r="F136" s="42"/>
      <c r="G136" s="43" cm="1">
        <f t="array" ref="G136">IFERROR(
IF(G$14 - $G$14 + 1 = _xlfn.NUMBERVALUE(TRIM(_xlfn.TEXTAFTER($C136, " ", -1))),
_xlfn.IFS(
'Option-specific inputs'!$H$19="Percentage cost method",('Option-specific inputs'!$H$27*'Option-specific inputs'!$H29*G$22),
'Option-specific inputs'!$H$19="Total cost method",('Option-specific inputs'!$H52*G$22)),0),0)</f>
        <v>0</v>
      </c>
      <c r="H136" s="43" cm="1">
        <f t="array" ref="H136">IFERROR(
IF(H$14 - $G$14 + 1 = _xlfn.NUMBERVALUE(TRIM(_xlfn.TEXTAFTER($C136, " ", -1))),
_xlfn.IFS(
'Option-specific inputs'!$H$19="Percentage cost method",('Option-specific inputs'!$H$27*'Option-specific inputs'!$H29*H$22),
'Option-specific inputs'!$H$19="Total cost method",('Option-specific inputs'!$H52*H$22)),0),0)</f>
        <v>0</v>
      </c>
      <c r="I136" s="43" cm="1">
        <f t="array" ref="I136">IFERROR(
IF(I$14 - $G$14 + 1 = _xlfn.NUMBERVALUE(TRIM(_xlfn.TEXTAFTER($C136, " ", -1))),
_xlfn.IFS(
'Option-specific inputs'!$H$19="Percentage cost method",('Option-specific inputs'!$H$27*'Option-specific inputs'!$H29*I$22),
'Option-specific inputs'!$H$19="Total cost method",('Option-specific inputs'!$H52*I$22)),0),0)</f>
        <v>0</v>
      </c>
      <c r="J136" s="43" cm="1">
        <f t="array" ref="J136">IFERROR(
IF(J$14 - $G$14 + 1 = _xlfn.NUMBERVALUE(TRIM(_xlfn.TEXTAFTER($C136, " ", -1))),
_xlfn.IFS(
'Option-specific inputs'!$H$19="Percentage cost method",('Option-specific inputs'!$H$27*'Option-specific inputs'!$H29*J$22),
'Option-specific inputs'!$H$19="Total cost method",('Option-specific inputs'!$H52*J$22)),0),0)</f>
        <v>0</v>
      </c>
      <c r="K136" s="43" cm="1">
        <f t="array" ref="K136">IFERROR(
IF(K$14 - $G$14 + 1 = _xlfn.NUMBERVALUE(TRIM(_xlfn.TEXTAFTER($C136, " ", -1))),
_xlfn.IFS(
'Option-specific inputs'!$H$19="Percentage cost method",('Option-specific inputs'!$H$27*'Option-specific inputs'!$H29*K$22),
'Option-specific inputs'!$H$19="Total cost method",('Option-specific inputs'!$H52*K$22)),0),0)</f>
        <v>0</v>
      </c>
      <c r="L136" s="43" cm="1">
        <f t="array" ref="L136">IFERROR(
IF(L$14 - $G$14 + 1 = _xlfn.NUMBERVALUE(TRIM(_xlfn.TEXTAFTER($C136, " ", -1))),
_xlfn.IFS(
'Option-specific inputs'!$H$19="Percentage cost method",('Option-specific inputs'!$H$27*'Option-specific inputs'!$H29*L$22),
'Option-specific inputs'!$H$19="Total cost method",('Option-specific inputs'!$H52*L$22)),0),0)</f>
        <v>0</v>
      </c>
      <c r="M136" s="43" cm="1">
        <f t="array" ref="M136">IFERROR(
IF(M$14 - $G$14 + 1 = _xlfn.NUMBERVALUE(TRIM(_xlfn.TEXTAFTER($C136, " ", -1))),
_xlfn.IFS(
'Option-specific inputs'!$H$19="Percentage cost method",('Option-specific inputs'!$H$27*'Option-specific inputs'!$H29*M$22),
'Option-specific inputs'!$H$19="Total cost method",('Option-specific inputs'!$H52*M$22)),0),0)</f>
        <v>0</v>
      </c>
      <c r="N136" s="43" cm="1">
        <f t="array" ref="N136">IFERROR(
IF(N$14 - $G$14 + 1 = _xlfn.NUMBERVALUE(TRIM(_xlfn.TEXTAFTER($C136, " ", -1))),
_xlfn.IFS(
'Option-specific inputs'!$H$19="Percentage cost method",('Option-specific inputs'!$H$27*'Option-specific inputs'!$H29*N$22),
'Option-specific inputs'!$H$19="Total cost method",('Option-specific inputs'!$H52*N$22)),0),0)</f>
        <v>0</v>
      </c>
      <c r="O136" s="43" cm="1">
        <f t="array" ref="O136">IFERROR(
IF(O$14 - $G$14 + 1 = _xlfn.NUMBERVALUE(TRIM(_xlfn.TEXTAFTER($C136, " ", -1))),
_xlfn.IFS(
'Option-specific inputs'!$H$19="Percentage cost method",('Option-specific inputs'!$H$27*'Option-specific inputs'!$H29*O$22),
'Option-specific inputs'!$H$19="Total cost method",('Option-specific inputs'!$H52*O$22)),0),0)</f>
        <v>0</v>
      </c>
      <c r="P136" s="43" cm="1">
        <f t="array" ref="P136">IFERROR(
IF(P$14 - $G$14 + 1 = _xlfn.NUMBERVALUE(TRIM(_xlfn.TEXTAFTER($C136, " ", -1))),
_xlfn.IFS(
'Option-specific inputs'!$H$19="Percentage cost method",('Option-specific inputs'!$H$27*'Option-specific inputs'!$H29*P$22),
'Option-specific inputs'!$H$19="Total cost method",('Option-specific inputs'!$H52*P$22)),0),0)</f>
        <v>0</v>
      </c>
      <c r="Q136" s="43" cm="1">
        <f t="array" ref="Q136">IFERROR(
IF(Q$14 - $G$14 + 1 = _xlfn.NUMBERVALUE(TRIM(_xlfn.TEXTAFTER($C136, " ", -1))),
_xlfn.IFS(
'Option-specific inputs'!$H$19="Percentage cost method",('Option-specific inputs'!$H$27*'Option-specific inputs'!$H29*Q$22),
'Option-specific inputs'!$H$19="Total cost method",('Option-specific inputs'!$H52*Q$22)),0),0)</f>
        <v>0</v>
      </c>
      <c r="R136" s="43" cm="1">
        <f t="array" ref="R136">IFERROR(
IF(R$14 - $G$14 + 1 = _xlfn.NUMBERVALUE(TRIM(_xlfn.TEXTAFTER($C136, " ", -1))),
_xlfn.IFS(
'Option-specific inputs'!$H$19="Percentage cost method",('Option-specific inputs'!$H$27*'Option-specific inputs'!$H29*R$22),
'Option-specific inputs'!$H$19="Total cost method",('Option-specific inputs'!$H52*R$22)),0),0)</f>
        <v>0</v>
      </c>
      <c r="S136" s="43" cm="1">
        <f t="array" ref="S136">IFERROR(
IF(S$14 - $G$14 + 1 = _xlfn.NUMBERVALUE(TRIM(_xlfn.TEXTAFTER($C136, " ", -1))),
_xlfn.IFS(
'Option-specific inputs'!$H$19="Percentage cost method",('Option-specific inputs'!$H$27*'Option-specific inputs'!$H29*S$22),
'Option-specific inputs'!$H$19="Total cost method",('Option-specific inputs'!$H52*S$22)),0),0)</f>
        <v>0</v>
      </c>
      <c r="T136" s="43" cm="1">
        <f t="array" ref="T136">IFERROR(
IF(T$14 - $G$14 + 1 = _xlfn.NUMBERVALUE(TRIM(_xlfn.TEXTAFTER($C136, " ", -1))),
_xlfn.IFS(
'Option-specific inputs'!$H$19="Percentage cost method",('Option-specific inputs'!$H$27*'Option-specific inputs'!$H29*T$22),
'Option-specific inputs'!$H$19="Total cost method",('Option-specific inputs'!$H52*T$22)),0),0)</f>
        <v>0</v>
      </c>
      <c r="U136" s="43" cm="1">
        <f t="array" ref="U136">IFERROR(
IF(U$14 - $G$14 + 1 = _xlfn.NUMBERVALUE(TRIM(_xlfn.TEXTAFTER($C136, " ", -1))),
_xlfn.IFS(
'Option-specific inputs'!$H$19="Percentage cost method",('Option-specific inputs'!$H$27*'Option-specific inputs'!$H29*U$22),
'Option-specific inputs'!$H$19="Total cost method",('Option-specific inputs'!$H52*U$22)),0),0)</f>
        <v>0</v>
      </c>
      <c r="V136" s="43" cm="1">
        <f t="array" ref="V136">IFERROR(
IF(V$14 - $G$14 + 1 = _xlfn.NUMBERVALUE(TRIM(_xlfn.TEXTAFTER($C136, " ", -1))),
_xlfn.IFS(
'Option-specific inputs'!$H$19="Percentage cost method",('Option-specific inputs'!$H$27*'Option-specific inputs'!$H29*V$22),
'Option-specific inputs'!$H$19="Total cost method",('Option-specific inputs'!$H52*V$22)),0),0)</f>
        <v>0</v>
      </c>
      <c r="W136" s="43" cm="1">
        <f t="array" ref="W136">IFERROR(
IF(W$14 - $G$14 + 1 = _xlfn.NUMBERVALUE(TRIM(_xlfn.TEXTAFTER($C136, " ", -1))),
_xlfn.IFS(
'Option-specific inputs'!$H$19="Percentage cost method",('Option-specific inputs'!$H$27*'Option-specific inputs'!$H29*W$22),
'Option-specific inputs'!$H$19="Total cost method",('Option-specific inputs'!$H52*W$22)),0),0)</f>
        <v>0</v>
      </c>
      <c r="X136" s="43" cm="1">
        <f t="array" ref="X136">IFERROR(
IF(X$14 - $G$14 + 1 = _xlfn.NUMBERVALUE(TRIM(_xlfn.TEXTAFTER($C136, " ", -1))),
_xlfn.IFS(
'Option-specific inputs'!$H$19="Percentage cost method",('Option-specific inputs'!$H$27*'Option-specific inputs'!$H29*X$22),
'Option-specific inputs'!$H$19="Total cost method",('Option-specific inputs'!$H52*X$22)),0),0)</f>
        <v>0</v>
      </c>
      <c r="Y136" s="43" cm="1">
        <f t="array" ref="Y136">IFERROR(
IF(Y$14 - $G$14 + 1 = _xlfn.NUMBERVALUE(TRIM(_xlfn.TEXTAFTER($C136, " ", -1))),
_xlfn.IFS(
'Option-specific inputs'!$H$19="Percentage cost method",('Option-specific inputs'!$H$27*'Option-specific inputs'!$H29*Y$22),
'Option-specific inputs'!$H$19="Total cost method",('Option-specific inputs'!$H52*Y$22)),0),0)</f>
        <v>0</v>
      </c>
      <c r="Z136" s="43" cm="1">
        <f t="array" ref="Z136">IFERROR(
IF(Z$14 - $G$14 + 1 = _xlfn.NUMBERVALUE(TRIM(_xlfn.TEXTAFTER($C136, " ", -1))),
_xlfn.IFS(
'Option-specific inputs'!$H$19="Percentage cost method",('Option-specific inputs'!$H$27*'Option-specific inputs'!$H29*Z$22),
'Option-specific inputs'!$H$19="Total cost method",('Option-specific inputs'!$H52*Z$22)),0),0)</f>
        <v>0</v>
      </c>
      <c r="AA136" s="43" cm="1">
        <f t="array" ref="AA136">IFERROR(
IF(AA$14 - $G$14 + 1 = _xlfn.NUMBERVALUE(TRIM(_xlfn.TEXTAFTER($C136, " ", -1))),
_xlfn.IFS(
'Option-specific inputs'!$H$19="Percentage cost method",('Option-specific inputs'!$H$27*'Option-specific inputs'!$H29*AA$22),
'Option-specific inputs'!$H$19="Total cost method",('Option-specific inputs'!$H52*AA$22)),0),0)</f>
        <v>0</v>
      </c>
      <c r="AB136" s="43" cm="1">
        <f t="array" ref="AB136">IFERROR(
IF(AB$14 - $G$14 + 1 = _xlfn.NUMBERVALUE(TRIM(_xlfn.TEXTAFTER($C136, " ", -1))),
_xlfn.IFS(
'Option-specific inputs'!$H$19="Percentage cost method",('Option-specific inputs'!$H$27*'Option-specific inputs'!$H29*AB$22),
'Option-specific inputs'!$H$19="Total cost method",('Option-specific inputs'!$H52*AB$22)),0),0)</f>
        <v>0</v>
      </c>
      <c r="AC136" s="43" cm="1">
        <f t="array" ref="AC136">IFERROR(
IF(AC$14 - $G$14 + 1 = _xlfn.NUMBERVALUE(TRIM(_xlfn.TEXTAFTER($C136, " ", -1))),
_xlfn.IFS(
'Option-specific inputs'!$H$19="Percentage cost method",('Option-specific inputs'!$H$27*'Option-specific inputs'!$H29*AC$22),
'Option-specific inputs'!$H$19="Total cost method",('Option-specific inputs'!$H52*AC$22)),0),0)</f>
        <v>0</v>
      </c>
      <c r="AD136" s="43" cm="1">
        <f t="array" ref="AD136">IFERROR(
IF(AD$14 - $G$14 + 1 = _xlfn.NUMBERVALUE(TRIM(_xlfn.TEXTAFTER($C136, " ", -1))),
_xlfn.IFS(
'Option-specific inputs'!$H$19="Percentage cost method",('Option-specific inputs'!$H$27*'Option-specific inputs'!$H29*AD$22),
'Option-specific inputs'!$H$19="Total cost method",('Option-specific inputs'!$H52*AD$22)),0),0)</f>
        <v>0</v>
      </c>
      <c r="AE136" s="43" cm="1">
        <f t="array" ref="AE136">IFERROR(
IF(AE$14 - $G$14 + 1 = _xlfn.NUMBERVALUE(TRIM(_xlfn.TEXTAFTER($C136, " ", -1))),
_xlfn.IFS(
'Option-specific inputs'!$H$19="Percentage cost method",('Option-specific inputs'!$H$27*'Option-specific inputs'!$H29*AE$22),
'Option-specific inputs'!$H$19="Total cost method",('Option-specific inputs'!$H52*AE$22)),0),0)</f>
        <v>0</v>
      </c>
      <c r="AF136" s="43" cm="1">
        <f t="array" ref="AF136">IFERROR(
IF(AF$14 - $G$14 + 1 = _xlfn.NUMBERVALUE(TRIM(_xlfn.TEXTAFTER($C136, " ", -1))),
_xlfn.IFS(
'Option-specific inputs'!$H$19="Percentage cost method",('Option-specific inputs'!$H$27*'Option-specific inputs'!$H29*AF$22),
'Option-specific inputs'!$H$19="Total cost method",('Option-specific inputs'!$H52*AF$22)),0),0)</f>
        <v>0</v>
      </c>
      <c r="AG136" s="43" cm="1">
        <f t="array" ref="AG136">IFERROR(
IF(AG$14 - $G$14 + 1 = _xlfn.NUMBERVALUE(TRIM(_xlfn.TEXTAFTER($C136, " ", -1))),
_xlfn.IFS(
'Option-specific inputs'!$H$19="Percentage cost method",('Option-specific inputs'!$H$27*'Option-specific inputs'!$H29*AG$22),
'Option-specific inputs'!$H$19="Total cost method",('Option-specific inputs'!$H52*AG$22)),0),0)</f>
        <v>0</v>
      </c>
      <c r="AH136" s="43" cm="1">
        <f t="array" ref="AH136">IFERROR(
IF(AH$14 - $G$14 + 1 = _xlfn.NUMBERVALUE(TRIM(_xlfn.TEXTAFTER($C136, " ", -1))),
_xlfn.IFS(
'Option-specific inputs'!$H$19="Percentage cost method",('Option-specific inputs'!$H$27*'Option-specific inputs'!$H29*AH$22),
'Option-specific inputs'!$H$19="Total cost method",('Option-specific inputs'!$H52*AH$22)),0),0)</f>
        <v>0</v>
      </c>
      <c r="AI136" s="43" cm="1">
        <f t="array" ref="AI136">IFERROR(
IF(AI$14 - $G$14 + 1 = _xlfn.NUMBERVALUE(TRIM(_xlfn.TEXTAFTER($C136, " ", -1))),
_xlfn.IFS(
'Option-specific inputs'!$H$19="Percentage cost method",('Option-specific inputs'!$H$27*'Option-specific inputs'!$H29*AI$22),
'Option-specific inputs'!$H$19="Total cost method",('Option-specific inputs'!$H52*AI$22)),0),0)</f>
        <v>0</v>
      </c>
      <c r="AJ136" s="43" cm="1">
        <f t="array" ref="AJ136">IFERROR(
IF(AJ$14 - $G$14 + 1 = _xlfn.NUMBERVALUE(TRIM(_xlfn.TEXTAFTER($C136, " ", -1))),
_xlfn.IFS(
'Option-specific inputs'!$H$19="Percentage cost method",('Option-specific inputs'!$H$27*'Option-specific inputs'!$H29*AJ$22),
'Option-specific inputs'!$H$19="Total cost method",('Option-specific inputs'!$H52*AJ$22)),0),0)</f>
        <v>0</v>
      </c>
      <c r="AK136" s="43" cm="1">
        <f t="array" ref="AK136">IFERROR(
IF(AK$14 - $G$14 + 1 = _xlfn.NUMBERVALUE(TRIM(_xlfn.TEXTAFTER($C136, " ", -1))),
_xlfn.IFS(
'Option-specific inputs'!$H$19="Percentage cost method",('Option-specific inputs'!$H$27*'Option-specific inputs'!$H29*AK$22),
'Option-specific inputs'!$H$19="Total cost method",('Option-specific inputs'!$H52*AK$22)),0),0)</f>
        <v>0</v>
      </c>
      <c r="AL136" s="43" cm="1">
        <f t="array" ref="AL136">IFERROR(
IF(AL$14 - $G$14 + 1 = _xlfn.NUMBERVALUE(TRIM(_xlfn.TEXTAFTER($C136, " ", -1))),
_xlfn.IFS(
'Option-specific inputs'!$H$19="Percentage cost method",('Option-specific inputs'!$H$27*'Option-specific inputs'!$H29*AL$22),
'Option-specific inputs'!$H$19="Total cost method",('Option-specific inputs'!$H52*AL$22)),0),0)</f>
        <v>0</v>
      </c>
      <c r="AM136" s="43" cm="1">
        <f t="array" ref="AM136">IFERROR(
IF(AM$14 - $G$14 + 1 = _xlfn.NUMBERVALUE(TRIM(_xlfn.TEXTAFTER($C136, " ", -1))),
_xlfn.IFS(
'Option-specific inputs'!$H$19="Percentage cost method",('Option-specific inputs'!$H$27*'Option-specific inputs'!$H29*AM$22),
'Option-specific inputs'!$H$19="Total cost method",('Option-specific inputs'!$H52*AM$22)),0),0)</f>
        <v>0</v>
      </c>
      <c r="AN136" s="43" cm="1">
        <f t="array" ref="AN136">IFERROR(
IF(AN$14 - $G$14 + 1 = _xlfn.NUMBERVALUE(TRIM(_xlfn.TEXTAFTER($C136, " ", -1))),
_xlfn.IFS(
'Option-specific inputs'!$H$19="Percentage cost method",('Option-specific inputs'!$H$27*'Option-specific inputs'!$H29*AN$22),
'Option-specific inputs'!$H$19="Total cost method",('Option-specific inputs'!$H52*AN$22)),0),0)</f>
        <v>0</v>
      </c>
      <c r="AO136" s="43" cm="1">
        <f t="array" ref="AO136">IFERROR(
IF(AO$14 - $G$14 + 1 = _xlfn.NUMBERVALUE(TRIM(_xlfn.TEXTAFTER($C136, " ", -1))),
_xlfn.IFS(
'Option-specific inputs'!$H$19="Percentage cost method",('Option-specific inputs'!$H$27*'Option-specific inputs'!$H29*AO$22),
'Option-specific inputs'!$H$19="Total cost method",('Option-specific inputs'!$H52*AO$22)),0),0)</f>
        <v>0</v>
      </c>
      <c r="AP136" s="43" cm="1">
        <f t="array" ref="AP136">IFERROR(
IF(AP$14 - $G$14 + 1 = _xlfn.NUMBERVALUE(TRIM(_xlfn.TEXTAFTER($C136, " ", -1))),
_xlfn.IFS(
'Option-specific inputs'!$H$19="Percentage cost method",('Option-specific inputs'!$H$27*'Option-specific inputs'!$H29*AP$22),
'Option-specific inputs'!$H$19="Total cost method",('Option-specific inputs'!$H52*AP$22)),0),0)</f>
        <v>0</v>
      </c>
      <c r="AQ136" s="43" cm="1">
        <f t="array" ref="AQ136">IFERROR(
IF(AQ$14 - $G$14 + 1 = _xlfn.NUMBERVALUE(TRIM(_xlfn.TEXTAFTER($C136, " ", -1))),
_xlfn.IFS(
'Option-specific inputs'!$H$19="Percentage cost method",('Option-specific inputs'!$H$27*'Option-specific inputs'!$H29*AQ$22),
'Option-specific inputs'!$H$19="Total cost method",('Option-specific inputs'!$H52*AQ$22)),0),0)</f>
        <v>0</v>
      </c>
      <c r="AR136" s="43" cm="1">
        <f t="array" ref="AR136">IFERROR(
IF(AR$14 - $G$14 + 1 = _xlfn.NUMBERVALUE(TRIM(_xlfn.TEXTAFTER($C136, " ", -1))),
_xlfn.IFS(
'Option-specific inputs'!$H$19="Percentage cost method",('Option-specific inputs'!$H$27*'Option-specific inputs'!$H29*AR$22),
'Option-specific inputs'!$H$19="Total cost method",('Option-specific inputs'!$H52*AR$22)),0),0)</f>
        <v>0</v>
      </c>
      <c r="AS136" s="43" cm="1">
        <f t="array" ref="AS136">IFERROR(
IF(AS$14 - $G$14 + 1 = _xlfn.NUMBERVALUE(TRIM(_xlfn.TEXTAFTER($C136, " ", -1))),
_xlfn.IFS(
'Option-specific inputs'!$H$19="Percentage cost method",('Option-specific inputs'!$H$27*'Option-specific inputs'!$H29*AS$22),
'Option-specific inputs'!$H$19="Total cost method",('Option-specific inputs'!$H52*AS$22)),0),0)</f>
        <v>0</v>
      </c>
      <c r="AT136" s="43" cm="1">
        <f t="array" ref="AT136">IFERROR(
IF(AT$14 - $G$14 + 1 = _xlfn.NUMBERVALUE(TRIM(_xlfn.TEXTAFTER($C136, " ", -1))),
_xlfn.IFS(
'Option-specific inputs'!$H$19="Percentage cost method",('Option-specific inputs'!$H$27*'Option-specific inputs'!$H29*AT$22),
'Option-specific inputs'!$H$19="Total cost method",('Option-specific inputs'!$H52*AT$22)),0),0)</f>
        <v>0</v>
      </c>
      <c r="AU136" s="43" cm="1">
        <f t="array" ref="AU136">IFERROR(
IF(AU$14 - $G$14 + 1 = _xlfn.NUMBERVALUE(TRIM(_xlfn.TEXTAFTER($C136, " ", -1))),
_xlfn.IFS(
'Option-specific inputs'!$H$19="Percentage cost method",('Option-specific inputs'!$H$27*'Option-specific inputs'!$H29*AU$22),
'Option-specific inputs'!$H$19="Total cost method",('Option-specific inputs'!$H52*AU$22)),0),0)</f>
        <v>0</v>
      </c>
      <c r="AV136" s="43" cm="1">
        <f t="array" ref="AV136">IFERROR(
IF(AV$14 - $G$14 + 1 = _xlfn.NUMBERVALUE(TRIM(_xlfn.TEXTAFTER($C136, " ", -1))),
_xlfn.IFS(
'Option-specific inputs'!$H$19="Percentage cost method",('Option-specific inputs'!$H$27*'Option-specific inputs'!$H29*AV$22),
'Option-specific inputs'!$H$19="Total cost method",('Option-specific inputs'!$H52*AV$22)),0),0)</f>
        <v>0</v>
      </c>
      <c r="AW136" s="43" cm="1">
        <f t="array" ref="AW136">IFERROR(
IF(AW$14 - $G$14 + 1 = _xlfn.NUMBERVALUE(TRIM(_xlfn.TEXTAFTER($C136, " ", -1))),
_xlfn.IFS(
'Option-specific inputs'!$H$19="Percentage cost method",('Option-specific inputs'!$H$27*'Option-specific inputs'!$H29*AW$22),
'Option-specific inputs'!$H$19="Total cost method",('Option-specific inputs'!$H52*AW$22)),0),0)</f>
        <v>0</v>
      </c>
      <c r="AX136" s="43" cm="1">
        <f t="array" ref="AX136">IFERROR(
IF(AX$14 - $G$14 + 1 = _xlfn.NUMBERVALUE(TRIM(_xlfn.TEXTAFTER($C136, " ", -1))),
_xlfn.IFS(
'Option-specific inputs'!$H$19="Percentage cost method",('Option-specific inputs'!$H$27*'Option-specific inputs'!$H29*AX$22),
'Option-specific inputs'!$H$19="Total cost method",('Option-specific inputs'!$H52*AX$22)),0),0)</f>
        <v>0</v>
      </c>
      <c r="AY136" s="43" cm="1">
        <f t="array" ref="AY136">IFERROR(
IF(AY$14 - $G$14 + 1 = _xlfn.NUMBERVALUE(TRIM(_xlfn.TEXTAFTER($C136, " ", -1))),
_xlfn.IFS(
'Option-specific inputs'!$H$19="Percentage cost method",('Option-specific inputs'!$H$27*'Option-specific inputs'!$H29*AY$22),
'Option-specific inputs'!$H$19="Total cost method",('Option-specific inputs'!$H52*AY$22)),0),0)</f>
        <v>0</v>
      </c>
      <c r="AZ136" s="43" cm="1">
        <f t="array" ref="AZ136">IFERROR(
IF(AZ$14 - $G$14 + 1 = _xlfn.NUMBERVALUE(TRIM(_xlfn.TEXTAFTER($C136, " ", -1))),
_xlfn.IFS(
'Option-specific inputs'!$H$19="Percentage cost method",('Option-specific inputs'!$H$27*'Option-specific inputs'!$H29*AZ$22),
'Option-specific inputs'!$H$19="Total cost method",('Option-specific inputs'!$H52*AZ$22)),0),0)</f>
        <v>0</v>
      </c>
      <c r="BA136" s="43" cm="1">
        <f t="array" ref="BA136">IFERROR(
IF(BA$14 - $G$14 + 1 = _xlfn.NUMBERVALUE(TRIM(_xlfn.TEXTAFTER($C136, " ", -1))),
_xlfn.IFS(
'Option-specific inputs'!$H$19="Percentage cost method",('Option-specific inputs'!$H$27*'Option-specific inputs'!$H29*BA$22),
'Option-specific inputs'!$H$19="Total cost method",('Option-specific inputs'!$H52*BA$22)),0),0)</f>
        <v>0</v>
      </c>
      <c r="BB136" s="43" cm="1">
        <f t="array" ref="BB136">IFERROR(
IF(BB$14 - $G$14 + 1 = _xlfn.NUMBERVALUE(TRIM(_xlfn.TEXTAFTER($C136, " ", -1))),
_xlfn.IFS(
'Option-specific inputs'!$H$19="Percentage cost method",('Option-specific inputs'!$H$27*'Option-specific inputs'!$H29*BB$22),
'Option-specific inputs'!$H$19="Total cost method",('Option-specific inputs'!$H52*BB$22)),0),0)</f>
        <v>0</v>
      </c>
      <c r="BC136" s="43" cm="1">
        <f t="array" ref="BC136">IFERROR(
IF(BC$14 - $G$14 + 1 = _xlfn.NUMBERVALUE(TRIM(_xlfn.TEXTAFTER($C136, " ", -1))),
_xlfn.IFS(
'Option-specific inputs'!$H$19="Percentage cost method",('Option-specific inputs'!$H$27*'Option-specific inputs'!$H29*BC$22),
'Option-specific inputs'!$H$19="Total cost method",('Option-specific inputs'!$H52*BC$22)),0),0)</f>
        <v>0</v>
      </c>
      <c r="BD136" s="43" cm="1">
        <f t="array" ref="BD136">IFERROR(
IF(BD$14 - $G$14 + 1 = _xlfn.NUMBERVALUE(TRIM(_xlfn.TEXTAFTER($C136, " ", -1))),
_xlfn.IFS(
'Option-specific inputs'!$H$19="Percentage cost method",('Option-specific inputs'!$H$27*'Option-specific inputs'!$H29*BD$22),
'Option-specific inputs'!$H$19="Total cost method",('Option-specific inputs'!$H52*BD$22)),0),0)</f>
        <v>0</v>
      </c>
      <c r="BE136" s="43" cm="1">
        <f t="array" ref="BE136">IFERROR(
IF(BE$14 - $G$14 + 1 = _xlfn.NUMBERVALUE(TRIM(_xlfn.TEXTAFTER($C136, " ", -1))),
_xlfn.IFS(
'Option-specific inputs'!$H$19="Percentage cost method",('Option-specific inputs'!$H$27*'Option-specific inputs'!$H29*BE$22),
'Option-specific inputs'!$H$19="Total cost method",('Option-specific inputs'!$H52*BE$22)),0),0)</f>
        <v>0</v>
      </c>
      <c r="BF136" s="43" cm="1">
        <f t="array" ref="BF136">IFERROR(
IF(BF$14 - $G$14 + 1 = _xlfn.NUMBERVALUE(TRIM(_xlfn.TEXTAFTER($C136, " ", -1))),
_xlfn.IFS(
'Option-specific inputs'!$H$19="Percentage cost method",('Option-specific inputs'!$H$27*'Option-specific inputs'!$H29*BF$22),
'Option-specific inputs'!$H$19="Total cost method",('Option-specific inputs'!$H52*BF$22)),0),0)</f>
        <v>0</v>
      </c>
      <c r="BG136" s="43" cm="1">
        <f t="array" ref="BG136">IFERROR(
IF(BG$14 - $G$14 + 1 = _xlfn.NUMBERVALUE(TRIM(_xlfn.TEXTAFTER($C136, " ", -1))),
_xlfn.IFS(
'Option-specific inputs'!$H$19="Percentage cost method",('Option-specific inputs'!$H$27*'Option-specific inputs'!$H29*BG$22),
'Option-specific inputs'!$H$19="Total cost method",('Option-specific inputs'!$H52*BG$22)),0),0)</f>
        <v>0</v>
      </c>
      <c r="BH136" s="43" cm="1">
        <f t="array" ref="BH136">IFERROR(
IF(BH$14 - $G$14 + 1 = _xlfn.NUMBERVALUE(TRIM(_xlfn.TEXTAFTER($C136, " ", -1))),
_xlfn.IFS(
'Option-specific inputs'!$H$19="Percentage cost method",('Option-specific inputs'!$H$27*'Option-specific inputs'!$H29*BH$22),
'Option-specific inputs'!$H$19="Total cost method",('Option-specific inputs'!$H52*BH$22)),0),0)</f>
        <v>0</v>
      </c>
      <c r="BI136" s="43" cm="1">
        <f t="array" ref="BI136">IFERROR(
IF(BI$14 - $G$14 + 1 = _xlfn.NUMBERVALUE(TRIM(_xlfn.TEXTAFTER($C136, " ", -1))),
_xlfn.IFS(
'Option-specific inputs'!$H$19="Percentage cost method",('Option-specific inputs'!$H$27*'Option-specific inputs'!$H29*BI$22),
'Option-specific inputs'!$H$19="Total cost method",('Option-specific inputs'!$H52*BI$22)),0),0)</f>
        <v>0</v>
      </c>
      <c r="BJ136" s="43" cm="1">
        <f t="array" ref="BJ136">IFERROR(
IF(BJ$14 - $G$14 + 1 = _xlfn.NUMBERVALUE(TRIM(_xlfn.TEXTAFTER($C136, " ", -1))),
_xlfn.IFS(
'Option-specific inputs'!$H$19="Percentage cost method",('Option-specific inputs'!$H$27*'Option-specific inputs'!$H29*BJ$22),
'Option-specific inputs'!$H$19="Total cost method",('Option-specific inputs'!$H52*BJ$22)),0),0)</f>
        <v>0</v>
      </c>
      <c r="BK136" s="43" cm="1">
        <f t="array" ref="BK136">IFERROR(
IF(BK$14 - $G$14 + 1 = _xlfn.NUMBERVALUE(TRIM(_xlfn.TEXTAFTER($C136, " ", -1))),
_xlfn.IFS(
'Option-specific inputs'!$H$19="Percentage cost method",('Option-specific inputs'!$H$27*'Option-specific inputs'!$H29*BK$22),
'Option-specific inputs'!$H$19="Total cost method",('Option-specific inputs'!$H52*BK$22)),0),0)</f>
        <v>0</v>
      </c>
      <c r="BL136" s="43" cm="1">
        <f t="array" ref="BL136">IFERROR(
IF(BL$14 - $G$14 + 1 = _xlfn.NUMBERVALUE(TRIM(_xlfn.TEXTAFTER($C136, " ", -1))),
_xlfn.IFS(
'Option-specific inputs'!$H$19="Percentage cost method",('Option-specific inputs'!$H$27*'Option-specific inputs'!$H29*BL$22),
'Option-specific inputs'!$H$19="Total cost method",('Option-specific inputs'!$H52*BL$22)),0),0)</f>
        <v>0</v>
      </c>
      <c r="BM136" s="43" cm="1">
        <f t="array" ref="BM136">IFERROR(
IF(BM$14 - $G$14 + 1 = _xlfn.NUMBERVALUE(TRIM(_xlfn.TEXTAFTER($C136, " ", -1))),
_xlfn.IFS(
'Option-specific inputs'!$H$19="Percentage cost method",('Option-specific inputs'!$H$27*'Option-specific inputs'!$H29*BM$22),
'Option-specific inputs'!$H$19="Total cost method",('Option-specific inputs'!$H52*BM$22)),0),0)</f>
        <v>0</v>
      </c>
      <c r="BN136" s="43" cm="1">
        <f t="array" ref="BN136">IFERROR(
IF(BN$14 - $G$14 + 1 = _xlfn.NUMBERVALUE(TRIM(_xlfn.TEXTAFTER($C136, " ", -1))),
_xlfn.IFS(
'Option-specific inputs'!$H$19="Percentage cost method",('Option-specific inputs'!$H$27*'Option-specific inputs'!$H29*BN$22),
'Option-specific inputs'!$H$19="Total cost method",('Option-specific inputs'!$H52*BN$22)),0),0)</f>
        <v>0</v>
      </c>
      <c r="BO136" s="43" cm="1">
        <f t="array" ref="BO136">IFERROR(
IF(BO$14 - $G$14 + 1 = _xlfn.NUMBERVALUE(TRIM(_xlfn.TEXTAFTER($C136, " ", -1))),
_xlfn.IFS(
'Option-specific inputs'!$H$19="Percentage cost method",('Option-specific inputs'!$H$27*'Option-specific inputs'!$H29*BO$22),
'Option-specific inputs'!$H$19="Total cost method",('Option-specific inputs'!$H52*BO$22)),0),0)</f>
        <v>0</v>
      </c>
      <c r="BP136" s="43" cm="1">
        <f t="array" ref="BP136">IFERROR(
IF(BP$14 - $G$14 + 1 = _xlfn.NUMBERVALUE(TRIM(_xlfn.TEXTAFTER($C136, " ", -1))),
_xlfn.IFS(
'Option-specific inputs'!$H$19="Percentage cost method",('Option-specific inputs'!$H$27*'Option-specific inputs'!$H29*BP$22),
'Option-specific inputs'!$H$19="Total cost method",('Option-specific inputs'!$H52*BP$22)),0),0)</f>
        <v>0</v>
      </c>
      <c r="BQ136" s="43" cm="1">
        <f t="array" ref="BQ136">IFERROR(
IF(BQ$14 - $G$14 + 1 = _xlfn.NUMBERVALUE(TRIM(_xlfn.TEXTAFTER($C136, " ", -1))),
_xlfn.IFS(
'Option-specific inputs'!$H$19="Percentage cost method",('Option-specific inputs'!$H$27*'Option-specific inputs'!$H29*BQ$22),
'Option-specific inputs'!$H$19="Total cost method",('Option-specific inputs'!$H52*BQ$22)),0),0)</f>
        <v>0</v>
      </c>
      <c r="BR136" s="43" cm="1">
        <f t="array" ref="BR136">IFERROR(
IF(BR$14 - $G$14 + 1 = _xlfn.NUMBERVALUE(TRIM(_xlfn.TEXTAFTER($C136, " ", -1))),
_xlfn.IFS(
'Option-specific inputs'!$H$19="Percentage cost method",('Option-specific inputs'!$H$27*'Option-specific inputs'!$H29*BR$22),
'Option-specific inputs'!$H$19="Total cost method",('Option-specific inputs'!$H52*BR$22)),0),0)</f>
        <v>0</v>
      </c>
      <c r="BS136" s="43" cm="1">
        <f t="array" ref="BS136">IFERROR(
IF(BS$14 - $G$14 + 1 = _xlfn.NUMBERVALUE(TRIM(_xlfn.TEXTAFTER($C136, " ", -1))),
_xlfn.IFS(
'Option-specific inputs'!$H$19="Percentage cost method",('Option-specific inputs'!$H$27*'Option-specific inputs'!$H29*BS$22),
'Option-specific inputs'!$H$19="Total cost method",('Option-specific inputs'!$H52*BS$22)),0),0)</f>
        <v>0</v>
      </c>
      <c r="BT136" s="43" cm="1">
        <f t="array" ref="BT136">IFERROR(
IF(BT$14 - $G$14 + 1 = _xlfn.NUMBERVALUE(TRIM(_xlfn.TEXTAFTER($C136, " ", -1))),
_xlfn.IFS(
'Option-specific inputs'!$H$19="Percentage cost method",('Option-specific inputs'!$H$27*'Option-specific inputs'!$H29*BT$22),
'Option-specific inputs'!$H$19="Total cost method",('Option-specific inputs'!$H52*BT$22)),0),0)</f>
        <v>0</v>
      </c>
      <c r="BU136" s="43" cm="1">
        <f t="array" ref="BU136">IFERROR(
IF(BU$14 - $G$14 + 1 = _xlfn.NUMBERVALUE(TRIM(_xlfn.TEXTAFTER($C136, " ", -1))),
_xlfn.IFS(
'Option-specific inputs'!$H$19="Percentage cost method",('Option-specific inputs'!$H$27*'Option-specific inputs'!$H29*BU$22),
'Option-specific inputs'!$H$19="Total cost method",('Option-specific inputs'!$H52*BU$22)),0),0)</f>
        <v>0</v>
      </c>
      <c r="BV136" s="43" cm="1">
        <f t="array" ref="BV136">IFERROR(
IF(BV$14 - $G$14 + 1 = _xlfn.NUMBERVALUE(TRIM(_xlfn.TEXTAFTER($C136, " ", -1))),
_xlfn.IFS(
'Option-specific inputs'!$H$19="Percentage cost method",('Option-specific inputs'!$H$27*'Option-specific inputs'!$H29*BV$22),
'Option-specific inputs'!$H$19="Total cost method",('Option-specific inputs'!$H52*BV$22)),0),0)</f>
        <v>0</v>
      </c>
      <c r="BW136" s="43" cm="1">
        <f t="array" ref="BW136">IFERROR(
IF(BW$14 - $G$14 + 1 = _xlfn.NUMBERVALUE(TRIM(_xlfn.TEXTAFTER($C136, " ", -1))),
_xlfn.IFS(
'Option-specific inputs'!$H$19="Percentage cost method",('Option-specific inputs'!$H$27*'Option-specific inputs'!$H29*BW$22),
'Option-specific inputs'!$H$19="Total cost method",('Option-specific inputs'!$H52*BW$22)),0),0)</f>
        <v>0</v>
      </c>
      <c r="BX136" s="43" cm="1">
        <f t="array" ref="BX136">IFERROR(
IF(BX$14 - $G$14 + 1 = _xlfn.NUMBERVALUE(TRIM(_xlfn.TEXTAFTER($C136, " ", -1))),
_xlfn.IFS(
'Option-specific inputs'!$H$19="Percentage cost method",('Option-specific inputs'!$H$27*'Option-specific inputs'!$H29*BX$22),
'Option-specific inputs'!$H$19="Total cost method",('Option-specific inputs'!$H52*BX$22)),0),0)</f>
        <v>0</v>
      </c>
      <c r="BY136" s="43" cm="1">
        <f t="array" ref="BY136">IFERROR(
IF(BY$14 - $G$14 + 1 = _xlfn.NUMBERVALUE(TRIM(_xlfn.TEXTAFTER($C136, " ", -1))),
_xlfn.IFS(
'Option-specific inputs'!$H$19="Percentage cost method",('Option-specific inputs'!$H$27*'Option-specific inputs'!$H29*BY$22),
'Option-specific inputs'!$H$19="Total cost method",('Option-specific inputs'!$H52*BY$22)),0),0)</f>
        <v>0</v>
      </c>
      <c r="BZ136" s="43" cm="1">
        <f t="array" ref="BZ136">IFERROR(
IF(BZ$14 - $G$14 + 1 = _xlfn.NUMBERVALUE(TRIM(_xlfn.TEXTAFTER($C136, " ", -1))),
_xlfn.IFS(
'Option-specific inputs'!$H$19="Percentage cost method",('Option-specific inputs'!$H$27*'Option-specific inputs'!$H29*BZ$22),
'Option-specific inputs'!$H$19="Total cost method",('Option-specific inputs'!$H52*BZ$22)),0),0)</f>
        <v>0</v>
      </c>
      <c r="CA136" s="43" cm="1">
        <f t="array" ref="CA136">IFERROR(
IF(CA$14 - $G$14 + 1 = _xlfn.NUMBERVALUE(TRIM(_xlfn.TEXTAFTER($C136, " ", -1))),
_xlfn.IFS(
'Option-specific inputs'!$H$19="Percentage cost method",('Option-specific inputs'!$H$27*'Option-specific inputs'!$H29*CA$22),
'Option-specific inputs'!$H$19="Total cost method",('Option-specific inputs'!$H52*CA$22)),0),0)</f>
        <v>0</v>
      </c>
      <c r="CB136" s="43" cm="1">
        <f t="array" ref="CB136">IFERROR(
IF(CB$14 - $G$14 + 1 = _xlfn.NUMBERVALUE(TRIM(_xlfn.TEXTAFTER($C136, " ", -1))),
_xlfn.IFS(
'Option-specific inputs'!$H$19="Percentage cost method",('Option-specific inputs'!$H$27*'Option-specific inputs'!$H29*CB$22),
'Option-specific inputs'!$H$19="Total cost method",('Option-specific inputs'!$H52*CB$22)),0),0)</f>
        <v>0</v>
      </c>
      <c r="CC136" s="43" cm="1">
        <f t="array" ref="CC136">IFERROR(
IF(CC$14 - $G$14 + 1 = _xlfn.NUMBERVALUE(TRIM(_xlfn.TEXTAFTER($C136, " ", -1))),
_xlfn.IFS(
'Option-specific inputs'!$H$19="Percentage cost method",('Option-specific inputs'!$H$27*'Option-specific inputs'!$H29*CC$22),
'Option-specific inputs'!$H$19="Total cost method",('Option-specific inputs'!$H52*CC$22)),0),0)</f>
        <v>0</v>
      </c>
      <c r="CD136" s="43" cm="1">
        <f t="array" ref="CD136">IFERROR(
IF(CD$14 - $G$14 + 1 = _xlfn.NUMBERVALUE(TRIM(_xlfn.TEXTAFTER($C136, " ", -1))),
_xlfn.IFS(
'Option-specific inputs'!$H$19="Percentage cost method",('Option-specific inputs'!$H$27*'Option-specific inputs'!$H29*CD$22),
'Option-specific inputs'!$H$19="Total cost method",('Option-specific inputs'!$H52*CD$22)),0),0)</f>
        <v>0</v>
      </c>
      <c r="CE136" s="43" cm="1">
        <f t="array" ref="CE136">IFERROR(
IF(CE$14 - $G$14 + 1 = _xlfn.NUMBERVALUE(TRIM(_xlfn.TEXTAFTER($C136, " ", -1))),
_xlfn.IFS(
'Option-specific inputs'!$H$19="Percentage cost method",('Option-specific inputs'!$H$27*'Option-specific inputs'!$H29*CE$22),
'Option-specific inputs'!$H$19="Total cost method",('Option-specific inputs'!$H52*CE$22)),0),0)</f>
        <v>0</v>
      </c>
      <c r="CF136" s="43" cm="1">
        <f t="array" ref="CF136">IFERROR(
IF(CF$14 - $G$14 + 1 = _xlfn.NUMBERVALUE(TRIM(_xlfn.TEXTAFTER($C136, " ", -1))),
_xlfn.IFS(
'Option-specific inputs'!$H$19="Percentage cost method",('Option-specific inputs'!$H$27*'Option-specific inputs'!$H29*CF$22),
'Option-specific inputs'!$H$19="Total cost method",('Option-specific inputs'!$H52*CF$22)),0),0)</f>
        <v>0</v>
      </c>
      <c r="CG136" s="43" cm="1">
        <f t="array" ref="CG136">IFERROR(
IF(CG$14 - $G$14 + 1 = _xlfn.NUMBERVALUE(TRIM(_xlfn.TEXTAFTER($C136, " ", -1))),
_xlfn.IFS(
'Option-specific inputs'!$H$19="Percentage cost method",('Option-specific inputs'!$H$27*'Option-specific inputs'!$H29*CG$22),
'Option-specific inputs'!$H$19="Total cost method",('Option-specific inputs'!$H52*CG$22)),0),0)</f>
        <v>0</v>
      </c>
      <c r="CH136" s="43" cm="1">
        <f t="array" ref="CH136">IFERROR(
IF(CH$14 - $G$14 + 1 = _xlfn.NUMBERVALUE(TRIM(_xlfn.TEXTAFTER($C136, " ", -1))),
_xlfn.IFS(
'Option-specific inputs'!$H$19="Percentage cost method",('Option-specific inputs'!$H$27*'Option-specific inputs'!$H29*CH$22),
'Option-specific inputs'!$H$19="Total cost method",('Option-specific inputs'!$H52*CH$22)),0),0)</f>
        <v>0</v>
      </c>
      <c r="CI136" s="43" cm="1">
        <f t="array" ref="CI136">IFERROR(
IF(CI$14 - $G$14 + 1 = _xlfn.NUMBERVALUE(TRIM(_xlfn.TEXTAFTER($C136, " ", -1))),
_xlfn.IFS(
'Option-specific inputs'!$H$19="Percentage cost method",('Option-specific inputs'!$H$27*'Option-specific inputs'!$H29*CI$22),
'Option-specific inputs'!$H$19="Total cost method",('Option-specific inputs'!$H52*CI$22)),0),0)</f>
        <v>0</v>
      </c>
      <c r="CJ136" s="43" cm="1">
        <f t="array" ref="CJ136">IFERROR(
IF(CJ$14 - $G$14 + 1 = _xlfn.NUMBERVALUE(TRIM(_xlfn.TEXTAFTER($C136, " ", -1))),
_xlfn.IFS(
'Option-specific inputs'!$H$19="Percentage cost method",('Option-specific inputs'!$H$27*'Option-specific inputs'!$H29*CJ$22),
'Option-specific inputs'!$H$19="Total cost method",('Option-specific inputs'!$H52*CJ$22)),0),0)</f>
        <v>0</v>
      </c>
      <c r="CK136" s="43" cm="1">
        <f t="array" ref="CK136">IFERROR(
IF(CK$14 - $G$14 + 1 = _xlfn.NUMBERVALUE(TRIM(_xlfn.TEXTAFTER($C136, " ", -1))),
_xlfn.IFS(
'Option-specific inputs'!$H$19="Percentage cost method",('Option-specific inputs'!$H$27*'Option-specific inputs'!$H29*CK$22),
'Option-specific inputs'!$H$19="Total cost method",('Option-specific inputs'!$H52*CK$22)),0),0)</f>
        <v>0</v>
      </c>
      <c r="CL136" s="43" cm="1">
        <f t="array" ref="CL136">IFERROR(
IF(CL$14 - $G$14 + 1 = _xlfn.NUMBERVALUE(TRIM(_xlfn.TEXTAFTER($C136, " ", -1))),
_xlfn.IFS(
'Option-specific inputs'!$H$19="Percentage cost method",('Option-specific inputs'!$H$27*'Option-specific inputs'!$H29*CL$22),
'Option-specific inputs'!$H$19="Total cost method",('Option-specific inputs'!$H52*CL$22)),0),0)</f>
        <v>0</v>
      </c>
      <c r="CM136" s="43" cm="1">
        <f t="array" ref="CM136">IFERROR(
IF(CM$14 - $G$14 + 1 = _xlfn.NUMBERVALUE(TRIM(_xlfn.TEXTAFTER($C136, " ", -1))),
_xlfn.IFS(
'Option-specific inputs'!$H$19="Percentage cost method",('Option-specific inputs'!$H$27*'Option-specific inputs'!$H29*CM$22),
'Option-specific inputs'!$H$19="Total cost method",('Option-specific inputs'!$H52*CM$22)),0),0)</f>
        <v>0</v>
      </c>
      <c r="CN136" s="43" cm="1">
        <f t="array" ref="CN136">IFERROR(
IF(CN$14 - $G$14 + 1 = _xlfn.NUMBERVALUE(TRIM(_xlfn.TEXTAFTER($C136, " ", -1))),
_xlfn.IFS(
'Option-specific inputs'!$H$19="Percentage cost method",('Option-specific inputs'!$H$27*'Option-specific inputs'!$H29*CN$22),
'Option-specific inputs'!$H$19="Total cost method",('Option-specific inputs'!$H52*CN$22)),0),0)</f>
        <v>0</v>
      </c>
      <c r="CO136" s="43" cm="1">
        <f t="array" ref="CO136">IFERROR(
IF(CO$14 - $G$14 + 1 = _xlfn.NUMBERVALUE(TRIM(_xlfn.TEXTAFTER($C136, " ", -1))),
_xlfn.IFS(
'Option-specific inputs'!$H$19="Percentage cost method",('Option-specific inputs'!$H$27*'Option-specific inputs'!$H29*CO$22),
'Option-specific inputs'!$H$19="Total cost method",('Option-specific inputs'!$H52*CO$22)),0),0)</f>
        <v>0</v>
      </c>
      <c r="CP136" s="43" cm="1">
        <f t="array" ref="CP136">IFERROR(
IF(CP$14 - $G$14 + 1 = _xlfn.NUMBERVALUE(TRIM(_xlfn.TEXTAFTER($C136, " ", -1))),
_xlfn.IFS(
'Option-specific inputs'!$H$19="Percentage cost method",('Option-specific inputs'!$H$27*'Option-specific inputs'!$H29*CP$22),
'Option-specific inputs'!$H$19="Total cost method",('Option-specific inputs'!$H52*CP$22)),0),0)</f>
        <v>0</v>
      </c>
      <c r="CQ136" s="43" cm="1">
        <f t="array" ref="CQ136">IFERROR(
IF(CQ$14 - $G$14 + 1 = _xlfn.NUMBERVALUE(TRIM(_xlfn.TEXTAFTER($C136, " ", -1))),
_xlfn.IFS(
'Option-specific inputs'!$H$19="Percentage cost method",('Option-specific inputs'!$H$27*'Option-specific inputs'!$H29*CQ$22),
'Option-specific inputs'!$H$19="Total cost method",('Option-specific inputs'!$H52*CQ$22)),0),0)</f>
        <v>0</v>
      </c>
      <c r="CR136" s="43" cm="1">
        <f t="array" ref="CR136">IFERROR(
IF(CR$14 - $G$14 + 1 = _xlfn.NUMBERVALUE(TRIM(_xlfn.TEXTAFTER($C136, " ", -1))),
_xlfn.IFS(
'Option-specific inputs'!$H$19="Percentage cost method",('Option-specific inputs'!$H$27*'Option-specific inputs'!$H29*CR$22),
'Option-specific inputs'!$H$19="Total cost method",('Option-specific inputs'!$H52*CR$22)),0),0)</f>
        <v>0</v>
      </c>
      <c r="CS136" s="43" cm="1">
        <f t="array" ref="CS136">IFERROR(
IF(CS$14 - $G$14 + 1 = _xlfn.NUMBERVALUE(TRIM(_xlfn.TEXTAFTER($C136, " ", -1))),
_xlfn.IFS(
'Option-specific inputs'!$H$19="Percentage cost method",('Option-specific inputs'!$H$27*'Option-specific inputs'!$H29*CS$22),
'Option-specific inputs'!$H$19="Total cost method",('Option-specific inputs'!$H52*CS$22)),0),0)</f>
        <v>0</v>
      </c>
      <c r="CT136" s="43" cm="1">
        <f t="array" ref="CT136">IFERROR(
IF(CT$14 - $G$14 + 1 = _xlfn.NUMBERVALUE(TRIM(_xlfn.TEXTAFTER($C136, " ", -1))),
_xlfn.IFS(
'Option-specific inputs'!$H$19="Percentage cost method",('Option-specific inputs'!$H$27*'Option-specific inputs'!$H29*CT$22),
'Option-specific inputs'!$H$19="Total cost method",('Option-specific inputs'!$H52*CT$22)),0),0)</f>
        <v>0</v>
      </c>
      <c r="CU136" s="43" cm="1">
        <f t="array" ref="CU136">IFERROR(
IF(CU$14 - $G$14 + 1 = _xlfn.NUMBERVALUE(TRIM(_xlfn.TEXTAFTER($C136, " ", -1))),
_xlfn.IFS(
'Option-specific inputs'!$H$19="Percentage cost method",('Option-specific inputs'!$H$27*'Option-specific inputs'!$H29*CU$22),
'Option-specific inputs'!$H$19="Total cost method",('Option-specific inputs'!$H52*CU$22)),0),0)</f>
        <v>0</v>
      </c>
      <c r="CV136" s="43" cm="1">
        <f t="array" ref="CV136">IFERROR(
IF(CV$14 - $G$14 + 1 = _xlfn.NUMBERVALUE(TRIM(_xlfn.TEXTAFTER($C136, " ", -1))),
_xlfn.IFS(
'Option-specific inputs'!$H$19="Percentage cost method",('Option-specific inputs'!$H$27*'Option-specific inputs'!$H29*CV$22),
'Option-specific inputs'!$H$19="Total cost method",('Option-specific inputs'!$H52*CV$22)),0),0)</f>
        <v>0</v>
      </c>
      <c r="CW136" s="43" cm="1">
        <f t="array" ref="CW136">IFERROR(
IF(CW$14 - $G$14 + 1 = _xlfn.NUMBERVALUE(TRIM(_xlfn.TEXTAFTER($C136, " ", -1))),
_xlfn.IFS(
'Option-specific inputs'!$H$19="Percentage cost method",('Option-specific inputs'!$H$27*'Option-specific inputs'!$H29*CW$22),
'Option-specific inputs'!$H$19="Total cost method",('Option-specific inputs'!$H52*CW$22)),0),0)</f>
        <v>0</v>
      </c>
      <c r="CX136" s="43" cm="1">
        <f t="array" ref="CX136">IFERROR(
IF(CX$14 - $G$14 + 1 = _xlfn.NUMBERVALUE(TRIM(_xlfn.TEXTAFTER($C136, " ", -1))),
_xlfn.IFS(
'Option-specific inputs'!$H$19="Percentage cost method",('Option-specific inputs'!$H$27*'Option-specific inputs'!$H29*CX$22),
'Option-specific inputs'!$H$19="Total cost method",('Option-specific inputs'!$H52*CX$22)),0),0)</f>
        <v>0</v>
      </c>
      <c r="CY136" s="43" cm="1">
        <f t="array" ref="CY136">IFERROR(
IF(CY$14 - $G$14 + 1 = _xlfn.NUMBERVALUE(TRIM(_xlfn.TEXTAFTER($C136, " ", -1))),
_xlfn.IFS(
'Option-specific inputs'!$H$19="Percentage cost method",('Option-specific inputs'!$H$27*'Option-specific inputs'!$H29*CY$22),
'Option-specific inputs'!$H$19="Total cost method",('Option-specific inputs'!$H52*CY$22)),0),0)</f>
        <v>0</v>
      </c>
      <c r="CZ136" s="43" cm="1">
        <f t="array" ref="CZ136">IFERROR(
IF(CZ$14 - $G$14 + 1 = _xlfn.NUMBERVALUE(TRIM(_xlfn.TEXTAFTER($C136, " ", -1))),
_xlfn.IFS(
'Option-specific inputs'!$H$19="Percentage cost method",('Option-specific inputs'!$H$27*'Option-specific inputs'!$H29*CZ$22),
'Option-specific inputs'!$H$19="Total cost method",('Option-specific inputs'!$H52*CZ$22)),0),0)</f>
        <v>0</v>
      </c>
      <c r="DA136" s="43" cm="1">
        <f t="array" ref="DA136">IFERROR(
IF(DA$14 - $G$14 + 1 = _xlfn.NUMBERVALUE(TRIM(_xlfn.TEXTAFTER($C136, " ", -1))),
_xlfn.IFS(
'Option-specific inputs'!$H$19="Percentage cost method",('Option-specific inputs'!$H$27*'Option-specific inputs'!$H29*DA$22),
'Option-specific inputs'!$H$19="Total cost method",('Option-specific inputs'!$H52*DA$22)),0),0)</f>
        <v>0</v>
      </c>
      <c r="DB136" s="43" cm="1">
        <f t="array" ref="DB136">IFERROR(
IF(DB$14 - $G$14 + 1 = _xlfn.NUMBERVALUE(TRIM(_xlfn.TEXTAFTER($C136, " ", -1))),
_xlfn.IFS(
'Option-specific inputs'!$H$19="Percentage cost method",('Option-specific inputs'!$H$27*'Option-specific inputs'!$H29*DB$22),
'Option-specific inputs'!$H$19="Total cost method",('Option-specific inputs'!$H52*DB$22)),0),0)</f>
        <v>0</v>
      </c>
      <c r="DC136" s="25"/>
    </row>
    <row r="137" spans="1:107" s="61" customFormat="1" ht="22.5" customHeight="1">
      <c r="A137" s="25"/>
      <c r="B137" s="163"/>
      <c r="C137" s="163" t="s">
        <v>124</v>
      </c>
      <c r="D137" s="32"/>
      <c r="E137" s="37"/>
      <c r="F137" s="42"/>
      <c r="G137" s="43" cm="1">
        <f t="array" ref="G137">IFERROR(
IF(G$14 - $G$14 + 1 = _xlfn.NUMBERVALUE(TRIM(_xlfn.TEXTAFTER($C137, " ", -1))),
_xlfn.IFS(
'Option-specific inputs'!$H$19="Percentage cost method",('Option-specific inputs'!$H$27*'Option-specific inputs'!$H30*G$22),
'Option-specific inputs'!$H$19="Total cost method",('Option-specific inputs'!$H53*G$22)),0),0)</f>
        <v>0</v>
      </c>
      <c r="H137" s="43" cm="1">
        <f t="array" ref="H137">IFERROR(
IF(H$14 - $G$14 + 1 = _xlfn.NUMBERVALUE(TRIM(_xlfn.TEXTAFTER($C137, " ", -1))),
_xlfn.IFS(
'Option-specific inputs'!$H$19="Percentage cost method",('Option-specific inputs'!$H$27*'Option-specific inputs'!$H30*H$22),
'Option-specific inputs'!$H$19="Total cost method",('Option-specific inputs'!$H53*H$22)),0),0)</f>
        <v>0</v>
      </c>
      <c r="I137" s="43" cm="1">
        <f t="array" ref="I137">IFERROR(
IF(I$14 - $G$14 + 1 = _xlfn.NUMBERVALUE(TRIM(_xlfn.TEXTAFTER($C137, " ", -1))),
_xlfn.IFS(
'Option-specific inputs'!$H$19="Percentage cost method",('Option-specific inputs'!$H$27*'Option-specific inputs'!$H30*I$22),
'Option-specific inputs'!$H$19="Total cost method",('Option-specific inputs'!$H53*I$22)),0),0)</f>
        <v>0</v>
      </c>
      <c r="J137" s="43" cm="1">
        <f t="array" ref="J137">IFERROR(
IF(J$14 - $G$14 + 1 = _xlfn.NUMBERVALUE(TRIM(_xlfn.TEXTAFTER($C137, " ", -1))),
_xlfn.IFS(
'Option-specific inputs'!$H$19="Percentage cost method",('Option-specific inputs'!$H$27*'Option-specific inputs'!$H30*J$22),
'Option-specific inputs'!$H$19="Total cost method",('Option-specific inputs'!$H53*J$22)),0),0)</f>
        <v>0</v>
      </c>
      <c r="K137" s="43" cm="1">
        <f t="array" ref="K137">IFERROR(
IF(K$14 - $G$14 + 1 = _xlfn.NUMBERVALUE(TRIM(_xlfn.TEXTAFTER($C137, " ", -1))),
_xlfn.IFS(
'Option-specific inputs'!$H$19="Percentage cost method",('Option-specific inputs'!$H$27*'Option-specific inputs'!$H30*K$22),
'Option-specific inputs'!$H$19="Total cost method",('Option-specific inputs'!$H53*K$22)),0),0)</f>
        <v>0</v>
      </c>
      <c r="L137" s="43" cm="1">
        <f t="array" ref="L137">IFERROR(
IF(L$14 - $G$14 + 1 = _xlfn.NUMBERVALUE(TRIM(_xlfn.TEXTAFTER($C137, " ", -1))),
_xlfn.IFS(
'Option-specific inputs'!$H$19="Percentage cost method",('Option-specific inputs'!$H$27*'Option-specific inputs'!$H30*L$22),
'Option-specific inputs'!$H$19="Total cost method",('Option-specific inputs'!$H53*L$22)),0),0)</f>
        <v>0</v>
      </c>
      <c r="M137" s="43" cm="1">
        <f t="array" ref="M137">IFERROR(
IF(M$14 - $G$14 + 1 = _xlfn.NUMBERVALUE(TRIM(_xlfn.TEXTAFTER($C137, " ", -1))),
_xlfn.IFS(
'Option-specific inputs'!$H$19="Percentage cost method",('Option-specific inputs'!$H$27*'Option-specific inputs'!$H30*M$22),
'Option-specific inputs'!$H$19="Total cost method",('Option-specific inputs'!$H53*M$22)),0),0)</f>
        <v>0</v>
      </c>
      <c r="N137" s="43" cm="1">
        <f t="array" ref="N137">IFERROR(
IF(N$14 - $G$14 + 1 = _xlfn.NUMBERVALUE(TRIM(_xlfn.TEXTAFTER($C137, " ", -1))),
_xlfn.IFS(
'Option-specific inputs'!$H$19="Percentage cost method",('Option-specific inputs'!$H$27*'Option-specific inputs'!$H30*N$22),
'Option-specific inputs'!$H$19="Total cost method",('Option-specific inputs'!$H53*N$22)),0),0)</f>
        <v>0</v>
      </c>
      <c r="O137" s="43" cm="1">
        <f t="array" ref="O137">IFERROR(
IF(O$14 - $G$14 + 1 = _xlfn.NUMBERVALUE(TRIM(_xlfn.TEXTAFTER($C137, " ", -1))),
_xlfn.IFS(
'Option-specific inputs'!$H$19="Percentage cost method",('Option-specific inputs'!$H$27*'Option-specific inputs'!$H30*O$22),
'Option-specific inputs'!$H$19="Total cost method",('Option-specific inputs'!$H53*O$22)),0),0)</f>
        <v>0</v>
      </c>
      <c r="P137" s="43" cm="1">
        <f t="array" ref="P137">IFERROR(
IF(P$14 - $G$14 + 1 = _xlfn.NUMBERVALUE(TRIM(_xlfn.TEXTAFTER($C137, " ", -1))),
_xlfn.IFS(
'Option-specific inputs'!$H$19="Percentage cost method",('Option-specific inputs'!$H$27*'Option-specific inputs'!$H30*P$22),
'Option-specific inputs'!$H$19="Total cost method",('Option-specific inputs'!$H53*P$22)),0),0)</f>
        <v>0</v>
      </c>
      <c r="Q137" s="43" cm="1">
        <f t="array" ref="Q137">IFERROR(
IF(Q$14 - $G$14 + 1 = _xlfn.NUMBERVALUE(TRIM(_xlfn.TEXTAFTER($C137, " ", -1))),
_xlfn.IFS(
'Option-specific inputs'!$H$19="Percentage cost method",('Option-specific inputs'!$H$27*'Option-specific inputs'!$H30*Q$22),
'Option-specific inputs'!$H$19="Total cost method",('Option-specific inputs'!$H53*Q$22)),0),0)</f>
        <v>0</v>
      </c>
      <c r="R137" s="43" cm="1">
        <f t="array" ref="R137">IFERROR(
IF(R$14 - $G$14 + 1 = _xlfn.NUMBERVALUE(TRIM(_xlfn.TEXTAFTER($C137, " ", -1))),
_xlfn.IFS(
'Option-specific inputs'!$H$19="Percentage cost method",('Option-specific inputs'!$H$27*'Option-specific inputs'!$H30*R$22),
'Option-specific inputs'!$H$19="Total cost method",('Option-specific inputs'!$H53*R$22)),0),0)</f>
        <v>0</v>
      </c>
      <c r="S137" s="43" cm="1">
        <f t="array" ref="S137">IFERROR(
IF(S$14 - $G$14 + 1 = _xlfn.NUMBERVALUE(TRIM(_xlfn.TEXTAFTER($C137, " ", -1))),
_xlfn.IFS(
'Option-specific inputs'!$H$19="Percentage cost method",('Option-specific inputs'!$H$27*'Option-specific inputs'!$H30*S$22),
'Option-specific inputs'!$H$19="Total cost method",('Option-specific inputs'!$H53*S$22)),0),0)</f>
        <v>0</v>
      </c>
      <c r="T137" s="43" cm="1">
        <f t="array" ref="T137">IFERROR(
IF(T$14 - $G$14 + 1 = _xlfn.NUMBERVALUE(TRIM(_xlfn.TEXTAFTER($C137, " ", -1))),
_xlfn.IFS(
'Option-specific inputs'!$H$19="Percentage cost method",('Option-specific inputs'!$H$27*'Option-specific inputs'!$H30*T$22),
'Option-specific inputs'!$H$19="Total cost method",('Option-specific inputs'!$H53*T$22)),0),0)</f>
        <v>0</v>
      </c>
      <c r="U137" s="43" cm="1">
        <f t="array" ref="U137">IFERROR(
IF(U$14 - $G$14 + 1 = _xlfn.NUMBERVALUE(TRIM(_xlfn.TEXTAFTER($C137, " ", -1))),
_xlfn.IFS(
'Option-specific inputs'!$H$19="Percentage cost method",('Option-specific inputs'!$H$27*'Option-specific inputs'!$H30*U$22),
'Option-specific inputs'!$H$19="Total cost method",('Option-specific inputs'!$H53*U$22)),0),0)</f>
        <v>0</v>
      </c>
      <c r="V137" s="43" cm="1">
        <f t="array" ref="V137">IFERROR(
IF(V$14 - $G$14 + 1 = _xlfn.NUMBERVALUE(TRIM(_xlfn.TEXTAFTER($C137, " ", -1))),
_xlfn.IFS(
'Option-specific inputs'!$H$19="Percentage cost method",('Option-specific inputs'!$H$27*'Option-specific inputs'!$H30*V$22),
'Option-specific inputs'!$H$19="Total cost method",('Option-specific inputs'!$H53*V$22)),0),0)</f>
        <v>0</v>
      </c>
      <c r="W137" s="43" cm="1">
        <f t="array" ref="W137">IFERROR(
IF(W$14 - $G$14 + 1 = _xlfn.NUMBERVALUE(TRIM(_xlfn.TEXTAFTER($C137, " ", -1))),
_xlfn.IFS(
'Option-specific inputs'!$H$19="Percentage cost method",('Option-specific inputs'!$H$27*'Option-specific inputs'!$H30*W$22),
'Option-specific inputs'!$H$19="Total cost method",('Option-specific inputs'!$H53*W$22)),0),0)</f>
        <v>0</v>
      </c>
      <c r="X137" s="43" cm="1">
        <f t="array" ref="X137">IFERROR(
IF(X$14 - $G$14 + 1 = _xlfn.NUMBERVALUE(TRIM(_xlfn.TEXTAFTER($C137, " ", -1))),
_xlfn.IFS(
'Option-specific inputs'!$H$19="Percentage cost method",('Option-specific inputs'!$H$27*'Option-specific inputs'!$H30*X$22),
'Option-specific inputs'!$H$19="Total cost method",('Option-specific inputs'!$H53*X$22)),0),0)</f>
        <v>0</v>
      </c>
      <c r="Y137" s="43" cm="1">
        <f t="array" ref="Y137">IFERROR(
IF(Y$14 - $G$14 + 1 = _xlfn.NUMBERVALUE(TRIM(_xlfn.TEXTAFTER($C137, " ", -1))),
_xlfn.IFS(
'Option-specific inputs'!$H$19="Percentage cost method",('Option-specific inputs'!$H$27*'Option-specific inputs'!$H30*Y$22),
'Option-specific inputs'!$H$19="Total cost method",('Option-specific inputs'!$H53*Y$22)),0),0)</f>
        <v>0</v>
      </c>
      <c r="Z137" s="43" cm="1">
        <f t="array" ref="Z137">IFERROR(
IF(Z$14 - $G$14 + 1 = _xlfn.NUMBERVALUE(TRIM(_xlfn.TEXTAFTER($C137, " ", -1))),
_xlfn.IFS(
'Option-specific inputs'!$H$19="Percentage cost method",('Option-specific inputs'!$H$27*'Option-specific inputs'!$H30*Z$22),
'Option-specific inputs'!$H$19="Total cost method",('Option-specific inputs'!$H53*Z$22)),0),0)</f>
        <v>0</v>
      </c>
      <c r="AA137" s="43" cm="1">
        <f t="array" ref="AA137">IFERROR(
IF(AA$14 - $G$14 + 1 = _xlfn.NUMBERVALUE(TRIM(_xlfn.TEXTAFTER($C137, " ", -1))),
_xlfn.IFS(
'Option-specific inputs'!$H$19="Percentage cost method",('Option-specific inputs'!$H$27*'Option-specific inputs'!$H30*AA$22),
'Option-specific inputs'!$H$19="Total cost method",('Option-specific inputs'!$H53*AA$22)),0),0)</f>
        <v>0</v>
      </c>
      <c r="AB137" s="43" cm="1">
        <f t="array" ref="AB137">IFERROR(
IF(AB$14 - $G$14 + 1 = _xlfn.NUMBERVALUE(TRIM(_xlfn.TEXTAFTER($C137, " ", -1))),
_xlfn.IFS(
'Option-specific inputs'!$H$19="Percentage cost method",('Option-specific inputs'!$H$27*'Option-specific inputs'!$H30*AB$22),
'Option-specific inputs'!$H$19="Total cost method",('Option-specific inputs'!$H53*AB$22)),0),0)</f>
        <v>0</v>
      </c>
      <c r="AC137" s="43" cm="1">
        <f t="array" ref="AC137">IFERROR(
IF(AC$14 - $G$14 + 1 = _xlfn.NUMBERVALUE(TRIM(_xlfn.TEXTAFTER($C137, " ", -1))),
_xlfn.IFS(
'Option-specific inputs'!$H$19="Percentage cost method",('Option-specific inputs'!$H$27*'Option-specific inputs'!$H30*AC$22),
'Option-specific inputs'!$H$19="Total cost method",('Option-specific inputs'!$H53*AC$22)),0),0)</f>
        <v>0</v>
      </c>
      <c r="AD137" s="43" cm="1">
        <f t="array" ref="AD137">IFERROR(
IF(AD$14 - $G$14 + 1 = _xlfn.NUMBERVALUE(TRIM(_xlfn.TEXTAFTER($C137, " ", -1))),
_xlfn.IFS(
'Option-specific inputs'!$H$19="Percentage cost method",('Option-specific inputs'!$H$27*'Option-specific inputs'!$H30*AD$22),
'Option-specific inputs'!$H$19="Total cost method",('Option-specific inputs'!$H53*AD$22)),0),0)</f>
        <v>0</v>
      </c>
      <c r="AE137" s="43" cm="1">
        <f t="array" ref="AE137">IFERROR(
IF(AE$14 - $G$14 + 1 = _xlfn.NUMBERVALUE(TRIM(_xlfn.TEXTAFTER($C137, " ", -1))),
_xlfn.IFS(
'Option-specific inputs'!$H$19="Percentage cost method",('Option-specific inputs'!$H$27*'Option-specific inputs'!$H30*AE$22),
'Option-specific inputs'!$H$19="Total cost method",('Option-specific inputs'!$H53*AE$22)),0),0)</f>
        <v>0</v>
      </c>
      <c r="AF137" s="43" cm="1">
        <f t="array" ref="AF137">IFERROR(
IF(AF$14 - $G$14 + 1 = _xlfn.NUMBERVALUE(TRIM(_xlfn.TEXTAFTER($C137, " ", -1))),
_xlfn.IFS(
'Option-specific inputs'!$H$19="Percentage cost method",('Option-specific inputs'!$H$27*'Option-specific inputs'!$H30*AF$22),
'Option-specific inputs'!$H$19="Total cost method",('Option-specific inputs'!$H53*AF$22)),0),0)</f>
        <v>0</v>
      </c>
      <c r="AG137" s="43" cm="1">
        <f t="array" ref="AG137">IFERROR(
IF(AG$14 - $G$14 + 1 = _xlfn.NUMBERVALUE(TRIM(_xlfn.TEXTAFTER($C137, " ", -1))),
_xlfn.IFS(
'Option-specific inputs'!$H$19="Percentage cost method",('Option-specific inputs'!$H$27*'Option-specific inputs'!$H30*AG$22),
'Option-specific inputs'!$H$19="Total cost method",('Option-specific inputs'!$H53*AG$22)),0),0)</f>
        <v>0</v>
      </c>
      <c r="AH137" s="43" cm="1">
        <f t="array" ref="AH137">IFERROR(
IF(AH$14 - $G$14 + 1 = _xlfn.NUMBERVALUE(TRIM(_xlfn.TEXTAFTER($C137, " ", -1))),
_xlfn.IFS(
'Option-specific inputs'!$H$19="Percentage cost method",('Option-specific inputs'!$H$27*'Option-specific inputs'!$H30*AH$22),
'Option-specific inputs'!$H$19="Total cost method",('Option-specific inputs'!$H53*AH$22)),0),0)</f>
        <v>0</v>
      </c>
      <c r="AI137" s="43" cm="1">
        <f t="array" ref="AI137">IFERROR(
IF(AI$14 - $G$14 + 1 = _xlfn.NUMBERVALUE(TRIM(_xlfn.TEXTAFTER($C137, " ", -1))),
_xlfn.IFS(
'Option-specific inputs'!$H$19="Percentage cost method",('Option-specific inputs'!$H$27*'Option-specific inputs'!$H30*AI$22),
'Option-specific inputs'!$H$19="Total cost method",('Option-specific inputs'!$H53*AI$22)),0),0)</f>
        <v>0</v>
      </c>
      <c r="AJ137" s="43" cm="1">
        <f t="array" ref="AJ137">IFERROR(
IF(AJ$14 - $G$14 + 1 = _xlfn.NUMBERVALUE(TRIM(_xlfn.TEXTAFTER($C137, " ", -1))),
_xlfn.IFS(
'Option-specific inputs'!$H$19="Percentage cost method",('Option-specific inputs'!$H$27*'Option-specific inputs'!$H30*AJ$22),
'Option-specific inputs'!$H$19="Total cost method",('Option-specific inputs'!$H53*AJ$22)),0),0)</f>
        <v>0</v>
      </c>
      <c r="AK137" s="43" cm="1">
        <f t="array" ref="AK137">IFERROR(
IF(AK$14 - $G$14 + 1 = _xlfn.NUMBERVALUE(TRIM(_xlfn.TEXTAFTER($C137, " ", -1))),
_xlfn.IFS(
'Option-specific inputs'!$H$19="Percentage cost method",('Option-specific inputs'!$H$27*'Option-specific inputs'!$H30*AK$22),
'Option-specific inputs'!$H$19="Total cost method",('Option-specific inputs'!$H53*AK$22)),0),0)</f>
        <v>0</v>
      </c>
      <c r="AL137" s="43" cm="1">
        <f t="array" ref="AL137">IFERROR(
IF(AL$14 - $G$14 + 1 = _xlfn.NUMBERVALUE(TRIM(_xlfn.TEXTAFTER($C137, " ", -1))),
_xlfn.IFS(
'Option-specific inputs'!$H$19="Percentage cost method",('Option-specific inputs'!$H$27*'Option-specific inputs'!$H30*AL$22),
'Option-specific inputs'!$H$19="Total cost method",('Option-specific inputs'!$H53*AL$22)),0),0)</f>
        <v>0</v>
      </c>
      <c r="AM137" s="43" cm="1">
        <f t="array" ref="AM137">IFERROR(
IF(AM$14 - $G$14 + 1 = _xlfn.NUMBERVALUE(TRIM(_xlfn.TEXTAFTER($C137, " ", -1))),
_xlfn.IFS(
'Option-specific inputs'!$H$19="Percentage cost method",('Option-specific inputs'!$H$27*'Option-specific inputs'!$H30*AM$22),
'Option-specific inputs'!$H$19="Total cost method",('Option-specific inputs'!$H53*AM$22)),0),0)</f>
        <v>0</v>
      </c>
      <c r="AN137" s="43" cm="1">
        <f t="array" ref="AN137">IFERROR(
IF(AN$14 - $G$14 + 1 = _xlfn.NUMBERVALUE(TRIM(_xlfn.TEXTAFTER($C137, " ", -1))),
_xlfn.IFS(
'Option-specific inputs'!$H$19="Percentage cost method",('Option-specific inputs'!$H$27*'Option-specific inputs'!$H30*AN$22),
'Option-specific inputs'!$H$19="Total cost method",('Option-specific inputs'!$H53*AN$22)),0),0)</f>
        <v>0</v>
      </c>
      <c r="AO137" s="43" cm="1">
        <f t="array" ref="AO137">IFERROR(
IF(AO$14 - $G$14 + 1 = _xlfn.NUMBERVALUE(TRIM(_xlfn.TEXTAFTER($C137, " ", -1))),
_xlfn.IFS(
'Option-specific inputs'!$H$19="Percentage cost method",('Option-specific inputs'!$H$27*'Option-specific inputs'!$H30*AO$22),
'Option-specific inputs'!$H$19="Total cost method",('Option-specific inputs'!$H53*AO$22)),0),0)</f>
        <v>0</v>
      </c>
      <c r="AP137" s="43" cm="1">
        <f t="array" ref="AP137">IFERROR(
IF(AP$14 - $G$14 + 1 = _xlfn.NUMBERVALUE(TRIM(_xlfn.TEXTAFTER($C137, " ", -1))),
_xlfn.IFS(
'Option-specific inputs'!$H$19="Percentage cost method",('Option-specific inputs'!$H$27*'Option-specific inputs'!$H30*AP$22),
'Option-specific inputs'!$H$19="Total cost method",('Option-specific inputs'!$H53*AP$22)),0),0)</f>
        <v>0</v>
      </c>
      <c r="AQ137" s="43" cm="1">
        <f t="array" ref="AQ137">IFERROR(
IF(AQ$14 - $G$14 + 1 = _xlfn.NUMBERVALUE(TRIM(_xlfn.TEXTAFTER($C137, " ", -1))),
_xlfn.IFS(
'Option-specific inputs'!$H$19="Percentage cost method",('Option-specific inputs'!$H$27*'Option-specific inputs'!$H30*AQ$22),
'Option-specific inputs'!$H$19="Total cost method",('Option-specific inputs'!$H53*AQ$22)),0),0)</f>
        <v>0</v>
      </c>
      <c r="AR137" s="43" cm="1">
        <f t="array" ref="AR137">IFERROR(
IF(AR$14 - $G$14 + 1 = _xlfn.NUMBERVALUE(TRIM(_xlfn.TEXTAFTER($C137, " ", -1))),
_xlfn.IFS(
'Option-specific inputs'!$H$19="Percentage cost method",('Option-specific inputs'!$H$27*'Option-specific inputs'!$H30*AR$22),
'Option-specific inputs'!$H$19="Total cost method",('Option-specific inputs'!$H53*AR$22)),0),0)</f>
        <v>0</v>
      </c>
      <c r="AS137" s="43" cm="1">
        <f t="array" ref="AS137">IFERROR(
IF(AS$14 - $G$14 + 1 = _xlfn.NUMBERVALUE(TRIM(_xlfn.TEXTAFTER($C137, " ", -1))),
_xlfn.IFS(
'Option-specific inputs'!$H$19="Percentage cost method",('Option-specific inputs'!$H$27*'Option-specific inputs'!$H30*AS$22),
'Option-specific inputs'!$H$19="Total cost method",('Option-specific inputs'!$H53*AS$22)),0),0)</f>
        <v>0</v>
      </c>
      <c r="AT137" s="43" cm="1">
        <f t="array" ref="AT137">IFERROR(
IF(AT$14 - $G$14 + 1 = _xlfn.NUMBERVALUE(TRIM(_xlfn.TEXTAFTER($C137, " ", -1))),
_xlfn.IFS(
'Option-specific inputs'!$H$19="Percentage cost method",('Option-specific inputs'!$H$27*'Option-specific inputs'!$H30*AT$22),
'Option-specific inputs'!$H$19="Total cost method",('Option-specific inputs'!$H53*AT$22)),0),0)</f>
        <v>0</v>
      </c>
      <c r="AU137" s="43" cm="1">
        <f t="array" ref="AU137">IFERROR(
IF(AU$14 - $G$14 + 1 = _xlfn.NUMBERVALUE(TRIM(_xlfn.TEXTAFTER($C137, " ", -1))),
_xlfn.IFS(
'Option-specific inputs'!$H$19="Percentage cost method",('Option-specific inputs'!$H$27*'Option-specific inputs'!$H30*AU$22),
'Option-specific inputs'!$H$19="Total cost method",('Option-specific inputs'!$H53*AU$22)),0),0)</f>
        <v>0</v>
      </c>
      <c r="AV137" s="43" cm="1">
        <f t="array" ref="AV137">IFERROR(
IF(AV$14 - $G$14 + 1 = _xlfn.NUMBERVALUE(TRIM(_xlfn.TEXTAFTER($C137, " ", -1))),
_xlfn.IFS(
'Option-specific inputs'!$H$19="Percentage cost method",('Option-specific inputs'!$H$27*'Option-specific inputs'!$H30*AV$22),
'Option-specific inputs'!$H$19="Total cost method",('Option-specific inputs'!$H53*AV$22)),0),0)</f>
        <v>0</v>
      </c>
      <c r="AW137" s="43" cm="1">
        <f t="array" ref="AW137">IFERROR(
IF(AW$14 - $G$14 + 1 = _xlfn.NUMBERVALUE(TRIM(_xlfn.TEXTAFTER($C137, " ", -1))),
_xlfn.IFS(
'Option-specific inputs'!$H$19="Percentage cost method",('Option-specific inputs'!$H$27*'Option-specific inputs'!$H30*AW$22),
'Option-specific inputs'!$H$19="Total cost method",('Option-specific inputs'!$H53*AW$22)),0),0)</f>
        <v>0</v>
      </c>
      <c r="AX137" s="43" cm="1">
        <f t="array" ref="AX137">IFERROR(
IF(AX$14 - $G$14 + 1 = _xlfn.NUMBERVALUE(TRIM(_xlfn.TEXTAFTER($C137, " ", -1))),
_xlfn.IFS(
'Option-specific inputs'!$H$19="Percentage cost method",('Option-specific inputs'!$H$27*'Option-specific inputs'!$H30*AX$22),
'Option-specific inputs'!$H$19="Total cost method",('Option-specific inputs'!$H53*AX$22)),0),0)</f>
        <v>0</v>
      </c>
      <c r="AY137" s="43" cm="1">
        <f t="array" ref="AY137">IFERROR(
IF(AY$14 - $G$14 + 1 = _xlfn.NUMBERVALUE(TRIM(_xlfn.TEXTAFTER($C137, " ", -1))),
_xlfn.IFS(
'Option-specific inputs'!$H$19="Percentage cost method",('Option-specific inputs'!$H$27*'Option-specific inputs'!$H30*AY$22),
'Option-specific inputs'!$H$19="Total cost method",('Option-specific inputs'!$H53*AY$22)),0),0)</f>
        <v>0</v>
      </c>
      <c r="AZ137" s="43" cm="1">
        <f t="array" ref="AZ137">IFERROR(
IF(AZ$14 - $G$14 + 1 = _xlfn.NUMBERVALUE(TRIM(_xlfn.TEXTAFTER($C137, " ", -1))),
_xlfn.IFS(
'Option-specific inputs'!$H$19="Percentage cost method",('Option-specific inputs'!$H$27*'Option-specific inputs'!$H30*AZ$22),
'Option-specific inputs'!$H$19="Total cost method",('Option-specific inputs'!$H53*AZ$22)),0),0)</f>
        <v>0</v>
      </c>
      <c r="BA137" s="43" cm="1">
        <f t="array" ref="BA137">IFERROR(
IF(BA$14 - $G$14 + 1 = _xlfn.NUMBERVALUE(TRIM(_xlfn.TEXTAFTER($C137, " ", -1))),
_xlfn.IFS(
'Option-specific inputs'!$H$19="Percentage cost method",('Option-specific inputs'!$H$27*'Option-specific inputs'!$H30*BA$22),
'Option-specific inputs'!$H$19="Total cost method",('Option-specific inputs'!$H53*BA$22)),0),0)</f>
        <v>0</v>
      </c>
      <c r="BB137" s="43" cm="1">
        <f t="array" ref="BB137">IFERROR(
IF(BB$14 - $G$14 + 1 = _xlfn.NUMBERVALUE(TRIM(_xlfn.TEXTAFTER($C137, " ", -1))),
_xlfn.IFS(
'Option-specific inputs'!$H$19="Percentage cost method",('Option-specific inputs'!$H$27*'Option-specific inputs'!$H30*BB$22),
'Option-specific inputs'!$H$19="Total cost method",('Option-specific inputs'!$H53*BB$22)),0),0)</f>
        <v>0</v>
      </c>
      <c r="BC137" s="43" cm="1">
        <f t="array" ref="BC137">IFERROR(
IF(BC$14 - $G$14 + 1 = _xlfn.NUMBERVALUE(TRIM(_xlfn.TEXTAFTER($C137, " ", -1))),
_xlfn.IFS(
'Option-specific inputs'!$H$19="Percentage cost method",('Option-specific inputs'!$H$27*'Option-specific inputs'!$H30*BC$22),
'Option-specific inputs'!$H$19="Total cost method",('Option-specific inputs'!$H53*BC$22)),0),0)</f>
        <v>0</v>
      </c>
      <c r="BD137" s="43" cm="1">
        <f t="array" ref="BD137">IFERROR(
IF(BD$14 - $G$14 + 1 = _xlfn.NUMBERVALUE(TRIM(_xlfn.TEXTAFTER($C137, " ", -1))),
_xlfn.IFS(
'Option-specific inputs'!$H$19="Percentage cost method",('Option-specific inputs'!$H$27*'Option-specific inputs'!$H30*BD$22),
'Option-specific inputs'!$H$19="Total cost method",('Option-specific inputs'!$H53*BD$22)),0),0)</f>
        <v>0</v>
      </c>
      <c r="BE137" s="43" cm="1">
        <f t="array" ref="BE137">IFERROR(
IF(BE$14 - $G$14 + 1 = _xlfn.NUMBERVALUE(TRIM(_xlfn.TEXTAFTER($C137, " ", -1))),
_xlfn.IFS(
'Option-specific inputs'!$H$19="Percentage cost method",('Option-specific inputs'!$H$27*'Option-specific inputs'!$H30*BE$22),
'Option-specific inputs'!$H$19="Total cost method",('Option-specific inputs'!$H53*BE$22)),0),0)</f>
        <v>0</v>
      </c>
      <c r="BF137" s="43" cm="1">
        <f t="array" ref="BF137">IFERROR(
IF(BF$14 - $G$14 + 1 = _xlfn.NUMBERVALUE(TRIM(_xlfn.TEXTAFTER($C137, " ", -1))),
_xlfn.IFS(
'Option-specific inputs'!$H$19="Percentage cost method",('Option-specific inputs'!$H$27*'Option-specific inputs'!$H30*BF$22),
'Option-specific inputs'!$H$19="Total cost method",('Option-specific inputs'!$H53*BF$22)),0),0)</f>
        <v>0</v>
      </c>
      <c r="BG137" s="43" cm="1">
        <f t="array" ref="BG137">IFERROR(
IF(BG$14 - $G$14 + 1 = _xlfn.NUMBERVALUE(TRIM(_xlfn.TEXTAFTER($C137, " ", -1))),
_xlfn.IFS(
'Option-specific inputs'!$H$19="Percentage cost method",('Option-specific inputs'!$H$27*'Option-specific inputs'!$H30*BG$22),
'Option-specific inputs'!$H$19="Total cost method",('Option-specific inputs'!$H53*BG$22)),0),0)</f>
        <v>0</v>
      </c>
      <c r="BH137" s="43" cm="1">
        <f t="array" ref="BH137">IFERROR(
IF(BH$14 - $G$14 + 1 = _xlfn.NUMBERVALUE(TRIM(_xlfn.TEXTAFTER($C137, " ", -1))),
_xlfn.IFS(
'Option-specific inputs'!$H$19="Percentage cost method",('Option-specific inputs'!$H$27*'Option-specific inputs'!$H30*BH$22),
'Option-specific inputs'!$H$19="Total cost method",('Option-specific inputs'!$H53*BH$22)),0),0)</f>
        <v>0</v>
      </c>
      <c r="BI137" s="43" cm="1">
        <f t="array" ref="BI137">IFERROR(
IF(BI$14 - $G$14 + 1 = _xlfn.NUMBERVALUE(TRIM(_xlfn.TEXTAFTER($C137, " ", -1))),
_xlfn.IFS(
'Option-specific inputs'!$H$19="Percentage cost method",('Option-specific inputs'!$H$27*'Option-specific inputs'!$H30*BI$22),
'Option-specific inputs'!$H$19="Total cost method",('Option-specific inputs'!$H53*BI$22)),0),0)</f>
        <v>0</v>
      </c>
      <c r="BJ137" s="43" cm="1">
        <f t="array" ref="BJ137">IFERROR(
IF(BJ$14 - $G$14 + 1 = _xlfn.NUMBERVALUE(TRIM(_xlfn.TEXTAFTER($C137, " ", -1))),
_xlfn.IFS(
'Option-specific inputs'!$H$19="Percentage cost method",('Option-specific inputs'!$H$27*'Option-specific inputs'!$H30*BJ$22),
'Option-specific inputs'!$H$19="Total cost method",('Option-specific inputs'!$H53*BJ$22)),0),0)</f>
        <v>0</v>
      </c>
      <c r="BK137" s="43" cm="1">
        <f t="array" ref="BK137">IFERROR(
IF(BK$14 - $G$14 + 1 = _xlfn.NUMBERVALUE(TRIM(_xlfn.TEXTAFTER($C137, " ", -1))),
_xlfn.IFS(
'Option-specific inputs'!$H$19="Percentage cost method",('Option-specific inputs'!$H$27*'Option-specific inputs'!$H30*BK$22),
'Option-specific inputs'!$H$19="Total cost method",('Option-specific inputs'!$H53*BK$22)),0),0)</f>
        <v>0</v>
      </c>
      <c r="BL137" s="43" cm="1">
        <f t="array" ref="BL137">IFERROR(
IF(BL$14 - $G$14 + 1 = _xlfn.NUMBERVALUE(TRIM(_xlfn.TEXTAFTER($C137, " ", -1))),
_xlfn.IFS(
'Option-specific inputs'!$H$19="Percentage cost method",('Option-specific inputs'!$H$27*'Option-specific inputs'!$H30*BL$22),
'Option-specific inputs'!$H$19="Total cost method",('Option-specific inputs'!$H53*BL$22)),0),0)</f>
        <v>0</v>
      </c>
      <c r="BM137" s="43" cm="1">
        <f t="array" ref="BM137">IFERROR(
IF(BM$14 - $G$14 + 1 = _xlfn.NUMBERVALUE(TRIM(_xlfn.TEXTAFTER($C137, " ", -1))),
_xlfn.IFS(
'Option-specific inputs'!$H$19="Percentage cost method",('Option-specific inputs'!$H$27*'Option-specific inputs'!$H30*BM$22),
'Option-specific inputs'!$H$19="Total cost method",('Option-specific inputs'!$H53*BM$22)),0),0)</f>
        <v>0</v>
      </c>
      <c r="BN137" s="43" cm="1">
        <f t="array" ref="BN137">IFERROR(
IF(BN$14 - $G$14 + 1 = _xlfn.NUMBERVALUE(TRIM(_xlfn.TEXTAFTER($C137, " ", -1))),
_xlfn.IFS(
'Option-specific inputs'!$H$19="Percentage cost method",('Option-specific inputs'!$H$27*'Option-specific inputs'!$H30*BN$22),
'Option-specific inputs'!$H$19="Total cost method",('Option-specific inputs'!$H53*BN$22)),0),0)</f>
        <v>0</v>
      </c>
      <c r="BO137" s="43" cm="1">
        <f t="array" ref="BO137">IFERROR(
IF(BO$14 - $G$14 + 1 = _xlfn.NUMBERVALUE(TRIM(_xlfn.TEXTAFTER($C137, " ", -1))),
_xlfn.IFS(
'Option-specific inputs'!$H$19="Percentage cost method",('Option-specific inputs'!$H$27*'Option-specific inputs'!$H30*BO$22),
'Option-specific inputs'!$H$19="Total cost method",('Option-specific inputs'!$H53*BO$22)),0),0)</f>
        <v>0</v>
      </c>
      <c r="BP137" s="43" cm="1">
        <f t="array" ref="BP137">IFERROR(
IF(BP$14 - $G$14 + 1 = _xlfn.NUMBERVALUE(TRIM(_xlfn.TEXTAFTER($C137, " ", -1))),
_xlfn.IFS(
'Option-specific inputs'!$H$19="Percentage cost method",('Option-specific inputs'!$H$27*'Option-specific inputs'!$H30*BP$22),
'Option-specific inputs'!$H$19="Total cost method",('Option-specific inputs'!$H53*BP$22)),0),0)</f>
        <v>0</v>
      </c>
      <c r="BQ137" s="43" cm="1">
        <f t="array" ref="BQ137">IFERROR(
IF(BQ$14 - $G$14 + 1 = _xlfn.NUMBERVALUE(TRIM(_xlfn.TEXTAFTER($C137, " ", -1))),
_xlfn.IFS(
'Option-specific inputs'!$H$19="Percentage cost method",('Option-specific inputs'!$H$27*'Option-specific inputs'!$H30*BQ$22),
'Option-specific inputs'!$H$19="Total cost method",('Option-specific inputs'!$H53*BQ$22)),0),0)</f>
        <v>0</v>
      </c>
      <c r="BR137" s="43" cm="1">
        <f t="array" ref="BR137">IFERROR(
IF(BR$14 - $G$14 + 1 = _xlfn.NUMBERVALUE(TRIM(_xlfn.TEXTAFTER($C137, " ", -1))),
_xlfn.IFS(
'Option-specific inputs'!$H$19="Percentage cost method",('Option-specific inputs'!$H$27*'Option-specific inputs'!$H30*BR$22),
'Option-specific inputs'!$H$19="Total cost method",('Option-specific inputs'!$H53*BR$22)),0),0)</f>
        <v>0</v>
      </c>
      <c r="BS137" s="43" cm="1">
        <f t="array" ref="BS137">IFERROR(
IF(BS$14 - $G$14 + 1 = _xlfn.NUMBERVALUE(TRIM(_xlfn.TEXTAFTER($C137, " ", -1))),
_xlfn.IFS(
'Option-specific inputs'!$H$19="Percentage cost method",('Option-specific inputs'!$H$27*'Option-specific inputs'!$H30*BS$22),
'Option-specific inputs'!$H$19="Total cost method",('Option-specific inputs'!$H53*BS$22)),0),0)</f>
        <v>0</v>
      </c>
      <c r="BT137" s="43" cm="1">
        <f t="array" ref="BT137">IFERROR(
IF(BT$14 - $G$14 + 1 = _xlfn.NUMBERVALUE(TRIM(_xlfn.TEXTAFTER($C137, " ", -1))),
_xlfn.IFS(
'Option-specific inputs'!$H$19="Percentage cost method",('Option-specific inputs'!$H$27*'Option-specific inputs'!$H30*BT$22),
'Option-specific inputs'!$H$19="Total cost method",('Option-specific inputs'!$H53*BT$22)),0),0)</f>
        <v>0</v>
      </c>
      <c r="BU137" s="43" cm="1">
        <f t="array" ref="BU137">IFERROR(
IF(BU$14 - $G$14 + 1 = _xlfn.NUMBERVALUE(TRIM(_xlfn.TEXTAFTER($C137, " ", -1))),
_xlfn.IFS(
'Option-specific inputs'!$H$19="Percentage cost method",('Option-specific inputs'!$H$27*'Option-specific inputs'!$H30*BU$22),
'Option-specific inputs'!$H$19="Total cost method",('Option-specific inputs'!$H53*BU$22)),0),0)</f>
        <v>0</v>
      </c>
      <c r="BV137" s="43" cm="1">
        <f t="array" ref="BV137">IFERROR(
IF(BV$14 - $G$14 + 1 = _xlfn.NUMBERVALUE(TRIM(_xlfn.TEXTAFTER($C137, " ", -1))),
_xlfn.IFS(
'Option-specific inputs'!$H$19="Percentage cost method",('Option-specific inputs'!$H$27*'Option-specific inputs'!$H30*BV$22),
'Option-specific inputs'!$H$19="Total cost method",('Option-specific inputs'!$H53*BV$22)),0),0)</f>
        <v>0</v>
      </c>
      <c r="BW137" s="43" cm="1">
        <f t="array" ref="BW137">IFERROR(
IF(BW$14 - $G$14 + 1 = _xlfn.NUMBERVALUE(TRIM(_xlfn.TEXTAFTER($C137, " ", -1))),
_xlfn.IFS(
'Option-specific inputs'!$H$19="Percentage cost method",('Option-specific inputs'!$H$27*'Option-specific inputs'!$H30*BW$22),
'Option-specific inputs'!$H$19="Total cost method",('Option-specific inputs'!$H53*BW$22)),0),0)</f>
        <v>0</v>
      </c>
      <c r="BX137" s="43" cm="1">
        <f t="array" ref="BX137">IFERROR(
IF(BX$14 - $G$14 + 1 = _xlfn.NUMBERVALUE(TRIM(_xlfn.TEXTAFTER($C137, " ", -1))),
_xlfn.IFS(
'Option-specific inputs'!$H$19="Percentage cost method",('Option-specific inputs'!$H$27*'Option-specific inputs'!$H30*BX$22),
'Option-specific inputs'!$H$19="Total cost method",('Option-specific inputs'!$H53*BX$22)),0),0)</f>
        <v>0</v>
      </c>
      <c r="BY137" s="43" cm="1">
        <f t="array" ref="BY137">IFERROR(
IF(BY$14 - $G$14 + 1 = _xlfn.NUMBERVALUE(TRIM(_xlfn.TEXTAFTER($C137, " ", -1))),
_xlfn.IFS(
'Option-specific inputs'!$H$19="Percentage cost method",('Option-specific inputs'!$H$27*'Option-specific inputs'!$H30*BY$22),
'Option-specific inputs'!$H$19="Total cost method",('Option-specific inputs'!$H53*BY$22)),0),0)</f>
        <v>0</v>
      </c>
      <c r="BZ137" s="43" cm="1">
        <f t="array" ref="BZ137">IFERROR(
IF(BZ$14 - $G$14 + 1 = _xlfn.NUMBERVALUE(TRIM(_xlfn.TEXTAFTER($C137, " ", -1))),
_xlfn.IFS(
'Option-specific inputs'!$H$19="Percentage cost method",('Option-specific inputs'!$H$27*'Option-specific inputs'!$H30*BZ$22),
'Option-specific inputs'!$H$19="Total cost method",('Option-specific inputs'!$H53*BZ$22)),0),0)</f>
        <v>0</v>
      </c>
      <c r="CA137" s="43" cm="1">
        <f t="array" ref="CA137">IFERROR(
IF(CA$14 - $G$14 + 1 = _xlfn.NUMBERVALUE(TRIM(_xlfn.TEXTAFTER($C137, " ", -1))),
_xlfn.IFS(
'Option-specific inputs'!$H$19="Percentage cost method",('Option-specific inputs'!$H$27*'Option-specific inputs'!$H30*CA$22),
'Option-specific inputs'!$H$19="Total cost method",('Option-specific inputs'!$H53*CA$22)),0),0)</f>
        <v>0</v>
      </c>
      <c r="CB137" s="43" cm="1">
        <f t="array" ref="CB137">IFERROR(
IF(CB$14 - $G$14 + 1 = _xlfn.NUMBERVALUE(TRIM(_xlfn.TEXTAFTER($C137, " ", -1))),
_xlfn.IFS(
'Option-specific inputs'!$H$19="Percentage cost method",('Option-specific inputs'!$H$27*'Option-specific inputs'!$H30*CB$22),
'Option-specific inputs'!$H$19="Total cost method",('Option-specific inputs'!$H53*CB$22)),0),0)</f>
        <v>0</v>
      </c>
      <c r="CC137" s="43" cm="1">
        <f t="array" ref="CC137">IFERROR(
IF(CC$14 - $G$14 + 1 = _xlfn.NUMBERVALUE(TRIM(_xlfn.TEXTAFTER($C137, " ", -1))),
_xlfn.IFS(
'Option-specific inputs'!$H$19="Percentage cost method",('Option-specific inputs'!$H$27*'Option-specific inputs'!$H30*CC$22),
'Option-specific inputs'!$H$19="Total cost method",('Option-specific inputs'!$H53*CC$22)),0),0)</f>
        <v>0</v>
      </c>
      <c r="CD137" s="43" cm="1">
        <f t="array" ref="CD137">IFERROR(
IF(CD$14 - $G$14 + 1 = _xlfn.NUMBERVALUE(TRIM(_xlfn.TEXTAFTER($C137, " ", -1))),
_xlfn.IFS(
'Option-specific inputs'!$H$19="Percentage cost method",('Option-specific inputs'!$H$27*'Option-specific inputs'!$H30*CD$22),
'Option-specific inputs'!$H$19="Total cost method",('Option-specific inputs'!$H53*CD$22)),0),0)</f>
        <v>0</v>
      </c>
      <c r="CE137" s="43" cm="1">
        <f t="array" ref="CE137">IFERROR(
IF(CE$14 - $G$14 + 1 = _xlfn.NUMBERVALUE(TRIM(_xlfn.TEXTAFTER($C137, " ", -1))),
_xlfn.IFS(
'Option-specific inputs'!$H$19="Percentage cost method",('Option-specific inputs'!$H$27*'Option-specific inputs'!$H30*CE$22),
'Option-specific inputs'!$H$19="Total cost method",('Option-specific inputs'!$H53*CE$22)),0),0)</f>
        <v>0</v>
      </c>
      <c r="CF137" s="43" cm="1">
        <f t="array" ref="CF137">IFERROR(
IF(CF$14 - $G$14 + 1 = _xlfn.NUMBERVALUE(TRIM(_xlfn.TEXTAFTER($C137, " ", -1))),
_xlfn.IFS(
'Option-specific inputs'!$H$19="Percentage cost method",('Option-specific inputs'!$H$27*'Option-specific inputs'!$H30*CF$22),
'Option-specific inputs'!$H$19="Total cost method",('Option-specific inputs'!$H53*CF$22)),0),0)</f>
        <v>0</v>
      </c>
      <c r="CG137" s="43" cm="1">
        <f t="array" ref="CG137">IFERROR(
IF(CG$14 - $G$14 + 1 = _xlfn.NUMBERVALUE(TRIM(_xlfn.TEXTAFTER($C137, " ", -1))),
_xlfn.IFS(
'Option-specific inputs'!$H$19="Percentage cost method",('Option-specific inputs'!$H$27*'Option-specific inputs'!$H30*CG$22),
'Option-specific inputs'!$H$19="Total cost method",('Option-specific inputs'!$H53*CG$22)),0),0)</f>
        <v>0</v>
      </c>
      <c r="CH137" s="43" cm="1">
        <f t="array" ref="CH137">IFERROR(
IF(CH$14 - $G$14 + 1 = _xlfn.NUMBERVALUE(TRIM(_xlfn.TEXTAFTER($C137, " ", -1))),
_xlfn.IFS(
'Option-specific inputs'!$H$19="Percentage cost method",('Option-specific inputs'!$H$27*'Option-specific inputs'!$H30*CH$22),
'Option-specific inputs'!$H$19="Total cost method",('Option-specific inputs'!$H53*CH$22)),0),0)</f>
        <v>0</v>
      </c>
      <c r="CI137" s="43" cm="1">
        <f t="array" ref="CI137">IFERROR(
IF(CI$14 - $G$14 + 1 = _xlfn.NUMBERVALUE(TRIM(_xlfn.TEXTAFTER($C137, " ", -1))),
_xlfn.IFS(
'Option-specific inputs'!$H$19="Percentage cost method",('Option-specific inputs'!$H$27*'Option-specific inputs'!$H30*CI$22),
'Option-specific inputs'!$H$19="Total cost method",('Option-specific inputs'!$H53*CI$22)),0),0)</f>
        <v>0</v>
      </c>
      <c r="CJ137" s="43" cm="1">
        <f t="array" ref="CJ137">IFERROR(
IF(CJ$14 - $G$14 + 1 = _xlfn.NUMBERVALUE(TRIM(_xlfn.TEXTAFTER($C137, " ", -1))),
_xlfn.IFS(
'Option-specific inputs'!$H$19="Percentage cost method",('Option-specific inputs'!$H$27*'Option-specific inputs'!$H30*CJ$22),
'Option-specific inputs'!$H$19="Total cost method",('Option-specific inputs'!$H53*CJ$22)),0),0)</f>
        <v>0</v>
      </c>
      <c r="CK137" s="43" cm="1">
        <f t="array" ref="CK137">IFERROR(
IF(CK$14 - $G$14 + 1 = _xlfn.NUMBERVALUE(TRIM(_xlfn.TEXTAFTER($C137, " ", -1))),
_xlfn.IFS(
'Option-specific inputs'!$H$19="Percentage cost method",('Option-specific inputs'!$H$27*'Option-specific inputs'!$H30*CK$22),
'Option-specific inputs'!$H$19="Total cost method",('Option-specific inputs'!$H53*CK$22)),0),0)</f>
        <v>0</v>
      </c>
      <c r="CL137" s="43" cm="1">
        <f t="array" ref="CL137">IFERROR(
IF(CL$14 - $G$14 + 1 = _xlfn.NUMBERVALUE(TRIM(_xlfn.TEXTAFTER($C137, " ", -1))),
_xlfn.IFS(
'Option-specific inputs'!$H$19="Percentage cost method",('Option-specific inputs'!$H$27*'Option-specific inputs'!$H30*CL$22),
'Option-specific inputs'!$H$19="Total cost method",('Option-specific inputs'!$H53*CL$22)),0),0)</f>
        <v>0</v>
      </c>
      <c r="CM137" s="43" cm="1">
        <f t="array" ref="CM137">IFERROR(
IF(CM$14 - $G$14 + 1 = _xlfn.NUMBERVALUE(TRIM(_xlfn.TEXTAFTER($C137, " ", -1))),
_xlfn.IFS(
'Option-specific inputs'!$H$19="Percentage cost method",('Option-specific inputs'!$H$27*'Option-specific inputs'!$H30*CM$22),
'Option-specific inputs'!$H$19="Total cost method",('Option-specific inputs'!$H53*CM$22)),0),0)</f>
        <v>0</v>
      </c>
      <c r="CN137" s="43" cm="1">
        <f t="array" ref="CN137">IFERROR(
IF(CN$14 - $G$14 + 1 = _xlfn.NUMBERVALUE(TRIM(_xlfn.TEXTAFTER($C137, " ", -1))),
_xlfn.IFS(
'Option-specific inputs'!$H$19="Percentage cost method",('Option-specific inputs'!$H$27*'Option-specific inputs'!$H30*CN$22),
'Option-specific inputs'!$H$19="Total cost method",('Option-specific inputs'!$H53*CN$22)),0),0)</f>
        <v>0</v>
      </c>
      <c r="CO137" s="43" cm="1">
        <f t="array" ref="CO137">IFERROR(
IF(CO$14 - $G$14 + 1 = _xlfn.NUMBERVALUE(TRIM(_xlfn.TEXTAFTER($C137, " ", -1))),
_xlfn.IFS(
'Option-specific inputs'!$H$19="Percentage cost method",('Option-specific inputs'!$H$27*'Option-specific inputs'!$H30*CO$22),
'Option-specific inputs'!$H$19="Total cost method",('Option-specific inputs'!$H53*CO$22)),0),0)</f>
        <v>0</v>
      </c>
      <c r="CP137" s="43" cm="1">
        <f t="array" ref="CP137">IFERROR(
IF(CP$14 - $G$14 + 1 = _xlfn.NUMBERVALUE(TRIM(_xlfn.TEXTAFTER($C137, " ", -1))),
_xlfn.IFS(
'Option-specific inputs'!$H$19="Percentage cost method",('Option-specific inputs'!$H$27*'Option-specific inputs'!$H30*CP$22),
'Option-specific inputs'!$H$19="Total cost method",('Option-specific inputs'!$H53*CP$22)),0),0)</f>
        <v>0</v>
      </c>
      <c r="CQ137" s="43" cm="1">
        <f t="array" ref="CQ137">IFERROR(
IF(CQ$14 - $G$14 + 1 = _xlfn.NUMBERVALUE(TRIM(_xlfn.TEXTAFTER($C137, " ", -1))),
_xlfn.IFS(
'Option-specific inputs'!$H$19="Percentage cost method",('Option-specific inputs'!$H$27*'Option-specific inputs'!$H30*CQ$22),
'Option-specific inputs'!$H$19="Total cost method",('Option-specific inputs'!$H53*CQ$22)),0),0)</f>
        <v>0</v>
      </c>
      <c r="CR137" s="43" cm="1">
        <f t="array" ref="CR137">IFERROR(
IF(CR$14 - $G$14 + 1 = _xlfn.NUMBERVALUE(TRIM(_xlfn.TEXTAFTER($C137, " ", -1))),
_xlfn.IFS(
'Option-specific inputs'!$H$19="Percentage cost method",('Option-specific inputs'!$H$27*'Option-specific inputs'!$H30*CR$22),
'Option-specific inputs'!$H$19="Total cost method",('Option-specific inputs'!$H53*CR$22)),0),0)</f>
        <v>0</v>
      </c>
      <c r="CS137" s="43" cm="1">
        <f t="array" ref="CS137">IFERROR(
IF(CS$14 - $G$14 + 1 = _xlfn.NUMBERVALUE(TRIM(_xlfn.TEXTAFTER($C137, " ", -1))),
_xlfn.IFS(
'Option-specific inputs'!$H$19="Percentage cost method",('Option-specific inputs'!$H$27*'Option-specific inputs'!$H30*CS$22),
'Option-specific inputs'!$H$19="Total cost method",('Option-specific inputs'!$H53*CS$22)),0),0)</f>
        <v>0</v>
      </c>
      <c r="CT137" s="43" cm="1">
        <f t="array" ref="CT137">IFERROR(
IF(CT$14 - $G$14 + 1 = _xlfn.NUMBERVALUE(TRIM(_xlfn.TEXTAFTER($C137, " ", -1))),
_xlfn.IFS(
'Option-specific inputs'!$H$19="Percentage cost method",('Option-specific inputs'!$H$27*'Option-specific inputs'!$H30*CT$22),
'Option-specific inputs'!$H$19="Total cost method",('Option-specific inputs'!$H53*CT$22)),0),0)</f>
        <v>0</v>
      </c>
      <c r="CU137" s="43" cm="1">
        <f t="array" ref="CU137">IFERROR(
IF(CU$14 - $G$14 + 1 = _xlfn.NUMBERVALUE(TRIM(_xlfn.TEXTAFTER($C137, " ", -1))),
_xlfn.IFS(
'Option-specific inputs'!$H$19="Percentage cost method",('Option-specific inputs'!$H$27*'Option-specific inputs'!$H30*CU$22),
'Option-specific inputs'!$H$19="Total cost method",('Option-specific inputs'!$H53*CU$22)),0),0)</f>
        <v>0</v>
      </c>
      <c r="CV137" s="43" cm="1">
        <f t="array" ref="CV137">IFERROR(
IF(CV$14 - $G$14 + 1 = _xlfn.NUMBERVALUE(TRIM(_xlfn.TEXTAFTER($C137, " ", -1))),
_xlfn.IFS(
'Option-specific inputs'!$H$19="Percentage cost method",('Option-specific inputs'!$H$27*'Option-specific inputs'!$H30*CV$22),
'Option-specific inputs'!$H$19="Total cost method",('Option-specific inputs'!$H53*CV$22)),0),0)</f>
        <v>0</v>
      </c>
      <c r="CW137" s="43" cm="1">
        <f t="array" ref="CW137">IFERROR(
IF(CW$14 - $G$14 + 1 = _xlfn.NUMBERVALUE(TRIM(_xlfn.TEXTAFTER($C137, " ", -1))),
_xlfn.IFS(
'Option-specific inputs'!$H$19="Percentage cost method",('Option-specific inputs'!$H$27*'Option-specific inputs'!$H30*CW$22),
'Option-specific inputs'!$H$19="Total cost method",('Option-specific inputs'!$H53*CW$22)),0),0)</f>
        <v>0</v>
      </c>
      <c r="CX137" s="43" cm="1">
        <f t="array" ref="CX137">IFERROR(
IF(CX$14 - $G$14 + 1 = _xlfn.NUMBERVALUE(TRIM(_xlfn.TEXTAFTER($C137, " ", -1))),
_xlfn.IFS(
'Option-specific inputs'!$H$19="Percentage cost method",('Option-specific inputs'!$H$27*'Option-specific inputs'!$H30*CX$22),
'Option-specific inputs'!$H$19="Total cost method",('Option-specific inputs'!$H53*CX$22)),0),0)</f>
        <v>0</v>
      </c>
      <c r="CY137" s="43" cm="1">
        <f t="array" ref="CY137">IFERROR(
IF(CY$14 - $G$14 + 1 = _xlfn.NUMBERVALUE(TRIM(_xlfn.TEXTAFTER($C137, " ", -1))),
_xlfn.IFS(
'Option-specific inputs'!$H$19="Percentage cost method",('Option-specific inputs'!$H$27*'Option-specific inputs'!$H30*CY$22),
'Option-specific inputs'!$H$19="Total cost method",('Option-specific inputs'!$H53*CY$22)),0),0)</f>
        <v>0</v>
      </c>
      <c r="CZ137" s="43" cm="1">
        <f t="array" ref="CZ137">IFERROR(
IF(CZ$14 - $G$14 + 1 = _xlfn.NUMBERVALUE(TRIM(_xlfn.TEXTAFTER($C137, " ", -1))),
_xlfn.IFS(
'Option-specific inputs'!$H$19="Percentage cost method",('Option-specific inputs'!$H$27*'Option-specific inputs'!$H30*CZ$22),
'Option-specific inputs'!$H$19="Total cost method",('Option-specific inputs'!$H53*CZ$22)),0),0)</f>
        <v>0</v>
      </c>
      <c r="DA137" s="43" cm="1">
        <f t="array" ref="DA137">IFERROR(
IF(DA$14 - $G$14 + 1 = _xlfn.NUMBERVALUE(TRIM(_xlfn.TEXTAFTER($C137, " ", -1))),
_xlfn.IFS(
'Option-specific inputs'!$H$19="Percentage cost method",('Option-specific inputs'!$H$27*'Option-specific inputs'!$H30*DA$22),
'Option-specific inputs'!$H$19="Total cost method",('Option-specific inputs'!$H53*DA$22)),0),0)</f>
        <v>0</v>
      </c>
      <c r="DB137" s="43" cm="1">
        <f t="array" ref="DB137">IFERROR(
IF(DB$14 - $G$14 + 1 = _xlfn.NUMBERVALUE(TRIM(_xlfn.TEXTAFTER($C137, " ", -1))),
_xlfn.IFS(
'Option-specific inputs'!$H$19="Percentage cost method",('Option-specific inputs'!$H$27*'Option-specific inputs'!$H30*DB$22),
'Option-specific inputs'!$H$19="Total cost method",('Option-specific inputs'!$H53*DB$22)),0),0)</f>
        <v>0</v>
      </c>
      <c r="DC137" s="25"/>
    </row>
    <row r="138" spans="1:107" s="61" customFormat="1" ht="22.5" customHeight="1">
      <c r="A138" s="25"/>
      <c r="B138" s="163"/>
      <c r="C138" s="163" t="s">
        <v>125</v>
      </c>
      <c r="D138" s="32"/>
      <c r="E138" s="37"/>
      <c r="F138" s="42"/>
      <c r="G138" s="43" cm="1">
        <f t="array" ref="G138">IFERROR(
IF(G$14 - $G$14 + 1 = _xlfn.NUMBERVALUE(TRIM(_xlfn.TEXTAFTER($C138, " ", -1))),
_xlfn.IFS(
'Option-specific inputs'!$H$19="Percentage cost method",('Option-specific inputs'!$H$27*'Option-specific inputs'!$H31*G$22),
'Option-specific inputs'!$H$19="Total cost method",('Option-specific inputs'!$H54*G$22)),0),0)</f>
        <v>0</v>
      </c>
      <c r="H138" s="43" cm="1">
        <f t="array" ref="H138">IFERROR(
IF(H$14 - $G$14 + 1 = _xlfn.NUMBERVALUE(TRIM(_xlfn.TEXTAFTER($C138, " ", -1))),
_xlfn.IFS(
'Option-specific inputs'!$H$19="Percentage cost method",('Option-specific inputs'!$H$27*'Option-specific inputs'!$H31*H$22),
'Option-specific inputs'!$H$19="Total cost method",('Option-specific inputs'!$H54*H$22)),0),0)</f>
        <v>0</v>
      </c>
      <c r="I138" s="43" cm="1">
        <f t="array" ref="I138">IFERROR(
IF(I$14 - $G$14 + 1 = _xlfn.NUMBERVALUE(TRIM(_xlfn.TEXTAFTER($C138, " ", -1))),
_xlfn.IFS(
'Option-specific inputs'!$H$19="Percentage cost method",('Option-specific inputs'!$H$27*'Option-specific inputs'!$H31*I$22),
'Option-specific inputs'!$H$19="Total cost method",('Option-specific inputs'!$H54*I$22)),0),0)</f>
        <v>0</v>
      </c>
      <c r="J138" s="43" cm="1">
        <f t="array" ref="J138">IFERROR(
IF(J$14 - $G$14 + 1 = _xlfn.NUMBERVALUE(TRIM(_xlfn.TEXTAFTER($C138, " ", -1))),
_xlfn.IFS(
'Option-specific inputs'!$H$19="Percentage cost method",('Option-specific inputs'!$H$27*'Option-specific inputs'!$H31*J$22),
'Option-specific inputs'!$H$19="Total cost method",('Option-specific inputs'!$H54*J$22)),0),0)</f>
        <v>0</v>
      </c>
      <c r="K138" s="43" cm="1">
        <f t="array" ref="K138">IFERROR(
IF(K$14 - $G$14 + 1 = _xlfn.NUMBERVALUE(TRIM(_xlfn.TEXTAFTER($C138, " ", -1))),
_xlfn.IFS(
'Option-specific inputs'!$H$19="Percentage cost method",('Option-specific inputs'!$H$27*'Option-specific inputs'!$H31*K$22),
'Option-specific inputs'!$H$19="Total cost method",('Option-specific inputs'!$H54*K$22)),0),0)</f>
        <v>0</v>
      </c>
      <c r="L138" s="43" cm="1">
        <f t="array" ref="L138">IFERROR(
IF(L$14 - $G$14 + 1 = _xlfn.NUMBERVALUE(TRIM(_xlfn.TEXTAFTER($C138, " ", -1))),
_xlfn.IFS(
'Option-specific inputs'!$H$19="Percentage cost method",('Option-specific inputs'!$H$27*'Option-specific inputs'!$H31*L$22),
'Option-specific inputs'!$H$19="Total cost method",('Option-specific inputs'!$H54*L$22)),0),0)</f>
        <v>0</v>
      </c>
      <c r="M138" s="43" cm="1">
        <f t="array" ref="M138">IFERROR(
IF(M$14 - $G$14 + 1 = _xlfn.NUMBERVALUE(TRIM(_xlfn.TEXTAFTER($C138, " ", -1))),
_xlfn.IFS(
'Option-specific inputs'!$H$19="Percentage cost method",('Option-specific inputs'!$H$27*'Option-specific inputs'!$H31*M$22),
'Option-specific inputs'!$H$19="Total cost method",('Option-specific inputs'!$H54*M$22)),0),0)</f>
        <v>0</v>
      </c>
      <c r="N138" s="43" cm="1">
        <f t="array" ref="N138">IFERROR(
IF(N$14 - $G$14 + 1 = _xlfn.NUMBERVALUE(TRIM(_xlfn.TEXTAFTER($C138, " ", -1))),
_xlfn.IFS(
'Option-specific inputs'!$H$19="Percentage cost method",('Option-specific inputs'!$H$27*'Option-specific inputs'!$H31*N$22),
'Option-specific inputs'!$H$19="Total cost method",('Option-specific inputs'!$H54*N$22)),0),0)</f>
        <v>0</v>
      </c>
      <c r="O138" s="43" cm="1">
        <f t="array" ref="O138">IFERROR(
IF(O$14 - $G$14 + 1 = _xlfn.NUMBERVALUE(TRIM(_xlfn.TEXTAFTER($C138, " ", -1))),
_xlfn.IFS(
'Option-specific inputs'!$H$19="Percentage cost method",('Option-specific inputs'!$H$27*'Option-specific inputs'!$H31*O$22),
'Option-specific inputs'!$H$19="Total cost method",('Option-specific inputs'!$H54*O$22)),0),0)</f>
        <v>0</v>
      </c>
      <c r="P138" s="43" cm="1">
        <f t="array" ref="P138">IFERROR(
IF(P$14 - $G$14 + 1 = _xlfn.NUMBERVALUE(TRIM(_xlfn.TEXTAFTER($C138, " ", -1))),
_xlfn.IFS(
'Option-specific inputs'!$H$19="Percentage cost method",('Option-specific inputs'!$H$27*'Option-specific inputs'!$H31*P$22),
'Option-specific inputs'!$H$19="Total cost method",('Option-specific inputs'!$H54*P$22)),0),0)</f>
        <v>0</v>
      </c>
      <c r="Q138" s="43" cm="1">
        <f t="array" ref="Q138">IFERROR(
IF(Q$14 - $G$14 + 1 = _xlfn.NUMBERVALUE(TRIM(_xlfn.TEXTAFTER($C138, " ", -1))),
_xlfn.IFS(
'Option-specific inputs'!$H$19="Percentage cost method",('Option-specific inputs'!$H$27*'Option-specific inputs'!$H31*Q$22),
'Option-specific inputs'!$H$19="Total cost method",('Option-specific inputs'!$H54*Q$22)),0),0)</f>
        <v>0</v>
      </c>
      <c r="R138" s="43" cm="1">
        <f t="array" ref="R138">IFERROR(
IF(R$14 - $G$14 + 1 = _xlfn.NUMBERVALUE(TRIM(_xlfn.TEXTAFTER($C138, " ", -1))),
_xlfn.IFS(
'Option-specific inputs'!$H$19="Percentage cost method",('Option-specific inputs'!$H$27*'Option-specific inputs'!$H31*R$22),
'Option-specific inputs'!$H$19="Total cost method",('Option-specific inputs'!$H54*R$22)),0),0)</f>
        <v>0</v>
      </c>
      <c r="S138" s="43" cm="1">
        <f t="array" ref="S138">IFERROR(
IF(S$14 - $G$14 + 1 = _xlfn.NUMBERVALUE(TRIM(_xlfn.TEXTAFTER($C138, " ", -1))),
_xlfn.IFS(
'Option-specific inputs'!$H$19="Percentage cost method",('Option-specific inputs'!$H$27*'Option-specific inputs'!$H31*S$22),
'Option-specific inputs'!$H$19="Total cost method",('Option-specific inputs'!$H54*S$22)),0),0)</f>
        <v>0</v>
      </c>
      <c r="T138" s="43" cm="1">
        <f t="array" ref="T138">IFERROR(
IF(T$14 - $G$14 + 1 = _xlfn.NUMBERVALUE(TRIM(_xlfn.TEXTAFTER($C138, " ", -1))),
_xlfn.IFS(
'Option-specific inputs'!$H$19="Percentage cost method",('Option-specific inputs'!$H$27*'Option-specific inputs'!$H31*T$22),
'Option-specific inputs'!$H$19="Total cost method",('Option-specific inputs'!$H54*T$22)),0),0)</f>
        <v>0</v>
      </c>
      <c r="U138" s="43" cm="1">
        <f t="array" ref="U138">IFERROR(
IF(U$14 - $G$14 + 1 = _xlfn.NUMBERVALUE(TRIM(_xlfn.TEXTAFTER($C138, " ", -1))),
_xlfn.IFS(
'Option-specific inputs'!$H$19="Percentage cost method",('Option-specific inputs'!$H$27*'Option-specific inputs'!$H31*U$22),
'Option-specific inputs'!$H$19="Total cost method",('Option-specific inputs'!$H54*U$22)),0),0)</f>
        <v>0</v>
      </c>
      <c r="V138" s="43" cm="1">
        <f t="array" ref="V138">IFERROR(
IF(V$14 - $G$14 + 1 = _xlfn.NUMBERVALUE(TRIM(_xlfn.TEXTAFTER($C138, " ", -1))),
_xlfn.IFS(
'Option-specific inputs'!$H$19="Percentage cost method",('Option-specific inputs'!$H$27*'Option-specific inputs'!$H31*V$22),
'Option-specific inputs'!$H$19="Total cost method",('Option-specific inputs'!$H54*V$22)),0),0)</f>
        <v>0</v>
      </c>
      <c r="W138" s="43" cm="1">
        <f t="array" ref="W138">IFERROR(
IF(W$14 - $G$14 + 1 = _xlfn.NUMBERVALUE(TRIM(_xlfn.TEXTAFTER($C138, " ", -1))),
_xlfn.IFS(
'Option-specific inputs'!$H$19="Percentage cost method",('Option-specific inputs'!$H$27*'Option-specific inputs'!$H31*W$22),
'Option-specific inputs'!$H$19="Total cost method",('Option-specific inputs'!$H54*W$22)),0),0)</f>
        <v>0</v>
      </c>
      <c r="X138" s="43" cm="1">
        <f t="array" ref="X138">IFERROR(
IF(X$14 - $G$14 + 1 = _xlfn.NUMBERVALUE(TRIM(_xlfn.TEXTAFTER($C138, " ", -1))),
_xlfn.IFS(
'Option-specific inputs'!$H$19="Percentage cost method",('Option-specific inputs'!$H$27*'Option-specific inputs'!$H31*X$22),
'Option-specific inputs'!$H$19="Total cost method",('Option-specific inputs'!$H54*X$22)),0),0)</f>
        <v>0</v>
      </c>
      <c r="Y138" s="43" cm="1">
        <f t="array" ref="Y138">IFERROR(
IF(Y$14 - $G$14 + 1 = _xlfn.NUMBERVALUE(TRIM(_xlfn.TEXTAFTER($C138, " ", -1))),
_xlfn.IFS(
'Option-specific inputs'!$H$19="Percentage cost method",('Option-specific inputs'!$H$27*'Option-specific inputs'!$H31*Y$22),
'Option-specific inputs'!$H$19="Total cost method",('Option-specific inputs'!$H54*Y$22)),0),0)</f>
        <v>0</v>
      </c>
      <c r="Z138" s="43" cm="1">
        <f t="array" ref="Z138">IFERROR(
IF(Z$14 - $G$14 + 1 = _xlfn.NUMBERVALUE(TRIM(_xlfn.TEXTAFTER($C138, " ", -1))),
_xlfn.IFS(
'Option-specific inputs'!$H$19="Percentage cost method",('Option-specific inputs'!$H$27*'Option-specific inputs'!$H31*Z$22),
'Option-specific inputs'!$H$19="Total cost method",('Option-specific inputs'!$H54*Z$22)),0),0)</f>
        <v>0</v>
      </c>
      <c r="AA138" s="43" cm="1">
        <f t="array" ref="AA138">IFERROR(
IF(AA$14 - $G$14 + 1 = _xlfn.NUMBERVALUE(TRIM(_xlfn.TEXTAFTER($C138, " ", -1))),
_xlfn.IFS(
'Option-specific inputs'!$H$19="Percentage cost method",('Option-specific inputs'!$H$27*'Option-specific inputs'!$H31*AA$22),
'Option-specific inputs'!$H$19="Total cost method",('Option-specific inputs'!$H54*AA$22)),0),0)</f>
        <v>0</v>
      </c>
      <c r="AB138" s="43" cm="1">
        <f t="array" ref="AB138">IFERROR(
IF(AB$14 - $G$14 + 1 = _xlfn.NUMBERVALUE(TRIM(_xlfn.TEXTAFTER($C138, " ", -1))),
_xlfn.IFS(
'Option-specific inputs'!$H$19="Percentage cost method",('Option-specific inputs'!$H$27*'Option-specific inputs'!$H31*AB$22),
'Option-specific inputs'!$H$19="Total cost method",('Option-specific inputs'!$H54*AB$22)),0),0)</f>
        <v>0</v>
      </c>
      <c r="AC138" s="43" cm="1">
        <f t="array" ref="AC138">IFERROR(
IF(AC$14 - $G$14 + 1 = _xlfn.NUMBERVALUE(TRIM(_xlfn.TEXTAFTER($C138, " ", -1))),
_xlfn.IFS(
'Option-specific inputs'!$H$19="Percentage cost method",('Option-specific inputs'!$H$27*'Option-specific inputs'!$H31*AC$22),
'Option-specific inputs'!$H$19="Total cost method",('Option-specific inputs'!$H54*AC$22)),0),0)</f>
        <v>0</v>
      </c>
      <c r="AD138" s="43" cm="1">
        <f t="array" ref="AD138">IFERROR(
IF(AD$14 - $G$14 + 1 = _xlfn.NUMBERVALUE(TRIM(_xlfn.TEXTAFTER($C138, " ", -1))),
_xlfn.IFS(
'Option-specific inputs'!$H$19="Percentage cost method",('Option-specific inputs'!$H$27*'Option-specific inputs'!$H31*AD$22),
'Option-specific inputs'!$H$19="Total cost method",('Option-specific inputs'!$H54*AD$22)),0),0)</f>
        <v>0</v>
      </c>
      <c r="AE138" s="43" cm="1">
        <f t="array" ref="AE138">IFERROR(
IF(AE$14 - $G$14 + 1 = _xlfn.NUMBERVALUE(TRIM(_xlfn.TEXTAFTER($C138, " ", -1))),
_xlfn.IFS(
'Option-specific inputs'!$H$19="Percentage cost method",('Option-specific inputs'!$H$27*'Option-specific inputs'!$H31*AE$22),
'Option-specific inputs'!$H$19="Total cost method",('Option-specific inputs'!$H54*AE$22)),0),0)</f>
        <v>0</v>
      </c>
      <c r="AF138" s="43" cm="1">
        <f t="array" ref="AF138">IFERROR(
IF(AF$14 - $G$14 + 1 = _xlfn.NUMBERVALUE(TRIM(_xlfn.TEXTAFTER($C138, " ", -1))),
_xlfn.IFS(
'Option-specific inputs'!$H$19="Percentage cost method",('Option-specific inputs'!$H$27*'Option-specific inputs'!$H31*AF$22),
'Option-specific inputs'!$H$19="Total cost method",('Option-specific inputs'!$H54*AF$22)),0),0)</f>
        <v>0</v>
      </c>
      <c r="AG138" s="43" cm="1">
        <f t="array" ref="AG138">IFERROR(
IF(AG$14 - $G$14 + 1 = _xlfn.NUMBERVALUE(TRIM(_xlfn.TEXTAFTER($C138, " ", -1))),
_xlfn.IFS(
'Option-specific inputs'!$H$19="Percentage cost method",('Option-specific inputs'!$H$27*'Option-specific inputs'!$H31*AG$22),
'Option-specific inputs'!$H$19="Total cost method",('Option-specific inputs'!$H54*AG$22)),0),0)</f>
        <v>0</v>
      </c>
      <c r="AH138" s="43" cm="1">
        <f t="array" ref="AH138">IFERROR(
IF(AH$14 - $G$14 + 1 = _xlfn.NUMBERVALUE(TRIM(_xlfn.TEXTAFTER($C138, " ", -1))),
_xlfn.IFS(
'Option-specific inputs'!$H$19="Percentage cost method",('Option-specific inputs'!$H$27*'Option-specific inputs'!$H31*AH$22),
'Option-specific inputs'!$H$19="Total cost method",('Option-specific inputs'!$H54*AH$22)),0),0)</f>
        <v>0</v>
      </c>
      <c r="AI138" s="43" cm="1">
        <f t="array" ref="AI138">IFERROR(
IF(AI$14 - $G$14 + 1 = _xlfn.NUMBERVALUE(TRIM(_xlfn.TEXTAFTER($C138, " ", -1))),
_xlfn.IFS(
'Option-specific inputs'!$H$19="Percentage cost method",('Option-specific inputs'!$H$27*'Option-specific inputs'!$H31*AI$22),
'Option-specific inputs'!$H$19="Total cost method",('Option-specific inputs'!$H54*AI$22)),0),0)</f>
        <v>0</v>
      </c>
      <c r="AJ138" s="43" cm="1">
        <f t="array" ref="AJ138">IFERROR(
IF(AJ$14 - $G$14 + 1 = _xlfn.NUMBERVALUE(TRIM(_xlfn.TEXTAFTER($C138, " ", -1))),
_xlfn.IFS(
'Option-specific inputs'!$H$19="Percentage cost method",('Option-specific inputs'!$H$27*'Option-specific inputs'!$H31*AJ$22),
'Option-specific inputs'!$H$19="Total cost method",('Option-specific inputs'!$H54*AJ$22)),0),0)</f>
        <v>0</v>
      </c>
      <c r="AK138" s="43" cm="1">
        <f t="array" ref="AK138">IFERROR(
IF(AK$14 - $G$14 + 1 = _xlfn.NUMBERVALUE(TRIM(_xlfn.TEXTAFTER($C138, " ", -1))),
_xlfn.IFS(
'Option-specific inputs'!$H$19="Percentage cost method",('Option-specific inputs'!$H$27*'Option-specific inputs'!$H31*AK$22),
'Option-specific inputs'!$H$19="Total cost method",('Option-specific inputs'!$H54*AK$22)),0),0)</f>
        <v>0</v>
      </c>
      <c r="AL138" s="43" cm="1">
        <f t="array" ref="AL138">IFERROR(
IF(AL$14 - $G$14 + 1 = _xlfn.NUMBERVALUE(TRIM(_xlfn.TEXTAFTER($C138, " ", -1))),
_xlfn.IFS(
'Option-specific inputs'!$H$19="Percentage cost method",('Option-specific inputs'!$H$27*'Option-specific inputs'!$H31*AL$22),
'Option-specific inputs'!$H$19="Total cost method",('Option-specific inputs'!$H54*AL$22)),0),0)</f>
        <v>0</v>
      </c>
      <c r="AM138" s="43" cm="1">
        <f t="array" ref="AM138">IFERROR(
IF(AM$14 - $G$14 + 1 = _xlfn.NUMBERVALUE(TRIM(_xlfn.TEXTAFTER($C138, " ", -1))),
_xlfn.IFS(
'Option-specific inputs'!$H$19="Percentage cost method",('Option-specific inputs'!$H$27*'Option-specific inputs'!$H31*AM$22),
'Option-specific inputs'!$H$19="Total cost method",('Option-specific inputs'!$H54*AM$22)),0),0)</f>
        <v>0</v>
      </c>
      <c r="AN138" s="43" cm="1">
        <f t="array" ref="AN138">IFERROR(
IF(AN$14 - $G$14 + 1 = _xlfn.NUMBERVALUE(TRIM(_xlfn.TEXTAFTER($C138, " ", -1))),
_xlfn.IFS(
'Option-specific inputs'!$H$19="Percentage cost method",('Option-specific inputs'!$H$27*'Option-specific inputs'!$H31*AN$22),
'Option-specific inputs'!$H$19="Total cost method",('Option-specific inputs'!$H54*AN$22)),0),0)</f>
        <v>0</v>
      </c>
      <c r="AO138" s="43" cm="1">
        <f t="array" ref="AO138">IFERROR(
IF(AO$14 - $G$14 + 1 = _xlfn.NUMBERVALUE(TRIM(_xlfn.TEXTAFTER($C138, " ", -1))),
_xlfn.IFS(
'Option-specific inputs'!$H$19="Percentage cost method",('Option-specific inputs'!$H$27*'Option-specific inputs'!$H31*AO$22),
'Option-specific inputs'!$H$19="Total cost method",('Option-specific inputs'!$H54*AO$22)),0),0)</f>
        <v>0</v>
      </c>
      <c r="AP138" s="43" cm="1">
        <f t="array" ref="AP138">IFERROR(
IF(AP$14 - $G$14 + 1 = _xlfn.NUMBERVALUE(TRIM(_xlfn.TEXTAFTER($C138, " ", -1))),
_xlfn.IFS(
'Option-specific inputs'!$H$19="Percentage cost method",('Option-specific inputs'!$H$27*'Option-specific inputs'!$H31*AP$22),
'Option-specific inputs'!$H$19="Total cost method",('Option-specific inputs'!$H54*AP$22)),0),0)</f>
        <v>0</v>
      </c>
      <c r="AQ138" s="43" cm="1">
        <f t="array" ref="AQ138">IFERROR(
IF(AQ$14 - $G$14 + 1 = _xlfn.NUMBERVALUE(TRIM(_xlfn.TEXTAFTER($C138, " ", -1))),
_xlfn.IFS(
'Option-specific inputs'!$H$19="Percentage cost method",('Option-specific inputs'!$H$27*'Option-specific inputs'!$H31*AQ$22),
'Option-specific inputs'!$H$19="Total cost method",('Option-specific inputs'!$H54*AQ$22)),0),0)</f>
        <v>0</v>
      </c>
      <c r="AR138" s="43" cm="1">
        <f t="array" ref="AR138">IFERROR(
IF(AR$14 - $G$14 + 1 = _xlfn.NUMBERVALUE(TRIM(_xlfn.TEXTAFTER($C138, " ", -1))),
_xlfn.IFS(
'Option-specific inputs'!$H$19="Percentage cost method",('Option-specific inputs'!$H$27*'Option-specific inputs'!$H31*AR$22),
'Option-specific inputs'!$H$19="Total cost method",('Option-specific inputs'!$H54*AR$22)),0),0)</f>
        <v>0</v>
      </c>
      <c r="AS138" s="43" cm="1">
        <f t="array" ref="AS138">IFERROR(
IF(AS$14 - $G$14 + 1 = _xlfn.NUMBERVALUE(TRIM(_xlfn.TEXTAFTER($C138, " ", -1))),
_xlfn.IFS(
'Option-specific inputs'!$H$19="Percentage cost method",('Option-specific inputs'!$H$27*'Option-specific inputs'!$H31*AS$22),
'Option-specific inputs'!$H$19="Total cost method",('Option-specific inputs'!$H54*AS$22)),0),0)</f>
        <v>0</v>
      </c>
      <c r="AT138" s="43" cm="1">
        <f t="array" ref="AT138">IFERROR(
IF(AT$14 - $G$14 + 1 = _xlfn.NUMBERVALUE(TRIM(_xlfn.TEXTAFTER($C138, " ", -1))),
_xlfn.IFS(
'Option-specific inputs'!$H$19="Percentage cost method",('Option-specific inputs'!$H$27*'Option-specific inputs'!$H31*AT$22),
'Option-specific inputs'!$H$19="Total cost method",('Option-specific inputs'!$H54*AT$22)),0),0)</f>
        <v>0</v>
      </c>
      <c r="AU138" s="43" cm="1">
        <f t="array" ref="AU138">IFERROR(
IF(AU$14 - $G$14 + 1 = _xlfn.NUMBERVALUE(TRIM(_xlfn.TEXTAFTER($C138, " ", -1))),
_xlfn.IFS(
'Option-specific inputs'!$H$19="Percentage cost method",('Option-specific inputs'!$H$27*'Option-specific inputs'!$H31*AU$22),
'Option-specific inputs'!$H$19="Total cost method",('Option-specific inputs'!$H54*AU$22)),0),0)</f>
        <v>0</v>
      </c>
      <c r="AV138" s="43" cm="1">
        <f t="array" ref="AV138">IFERROR(
IF(AV$14 - $G$14 + 1 = _xlfn.NUMBERVALUE(TRIM(_xlfn.TEXTAFTER($C138, " ", -1))),
_xlfn.IFS(
'Option-specific inputs'!$H$19="Percentage cost method",('Option-specific inputs'!$H$27*'Option-specific inputs'!$H31*AV$22),
'Option-specific inputs'!$H$19="Total cost method",('Option-specific inputs'!$H54*AV$22)),0),0)</f>
        <v>0</v>
      </c>
      <c r="AW138" s="43" cm="1">
        <f t="array" ref="AW138">IFERROR(
IF(AW$14 - $G$14 + 1 = _xlfn.NUMBERVALUE(TRIM(_xlfn.TEXTAFTER($C138, " ", -1))),
_xlfn.IFS(
'Option-specific inputs'!$H$19="Percentage cost method",('Option-specific inputs'!$H$27*'Option-specific inputs'!$H31*AW$22),
'Option-specific inputs'!$H$19="Total cost method",('Option-specific inputs'!$H54*AW$22)),0),0)</f>
        <v>0</v>
      </c>
      <c r="AX138" s="43" cm="1">
        <f t="array" ref="AX138">IFERROR(
IF(AX$14 - $G$14 + 1 = _xlfn.NUMBERVALUE(TRIM(_xlfn.TEXTAFTER($C138, " ", -1))),
_xlfn.IFS(
'Option-specific inputs'!$H$19="Percentage cost method",('Option-specific inputs'!$H$27*'Option-specific inputs'!$H31*AX$22),
'Option-specific inputs'!$H$19="Total cost method",('Option-specific inputs'!$H54*AX$22)),0),0)</f>
        <v>0</v>
      </c>
      <c r="AY138" s="43" cm="1">
        <f t="array" ref="AY138">IFERROR(
IF(AY$14 - $G$14 + 1 = _xlfn.NUMBERVALUE(TRIM(_xlfn.TEXTAFTER($C138, " ", -1))),
_xlfn.IFS(
'Option-specific inputs'!$H$19="Percentage cost method",('Option-specific inputs'!$H$27*'Option-specific inputs'!$H31*AY$22),
'Option-specific inputs'!$H$19="Total cost method",('Option-specific inputs'!$H54*AY$22)),0),0)</f>
        <v>0</v>
      </c>
      <c r="AZ138" s="43" cm="1">
        <f t="array" ref="AZ138">IFERROR(
IF(AZ$14 - $G$14 + 1 = _xlfn.NUMBERVALUE(TRIM(_xlfn.TEXTAFTER($C138, " ", -1))),
_xlfn.IFS(
'Option-specific inputs'!$H$19="Percentage cost method",('Option-specific inputs'!$H$27*'Option-specific inputs'!$H31*AZ$22),
'Option-specific inputs'!$H$19="Total cost method",('Option-specific inputs'!$H54*AZ$22)),0),0)</f>
        <v>0</v>
      </c>
      <c r="BA138" s="43" cm="1">
        <f t="array" ref="BA138">IFERROR(
IF(BA$14 - $G$14 + 1 = _xlfn.NUMBERVALUE(TRIM(_xlfn.TEXTAFTER($C138, " ", -1))),
_xlfn.IFS(
'Option-specific inputs'!$H$19="Percentage cost method",('Option-specific inputs'!$H$27*'Option-specific inputs'!$H31*BA$22),
'Option-specific inputs'!$H$19="Total cost method",('Option-specific inputs'!$H54*BA$22)),0),0)</f>
        <v>0</v>
      </c>
      <c r="BB138" s="43" cm="1">
        <f t="array" ref="BB138">IFERROR(
IF(BB$14 - $G$14 + 1 = _xlfn.NUMBERVALUE(TRIM(_xlfn.TEXTAFTER($C138, " ", -1))),
_xlfn.IFS(
'Option-specific inputs'!$H$19="Percentage cost method",('Option-specific inputs'!$H$27*'Option-specific inputs'!$H31*BB$22),
'Option-specific inputs'!$H$19="Total cost method",('Option-specific inputs'!$H54*BB$22)),0),0)</f>
        <v>0</v>
      </c>
      <c r="BC138" s="43" cm="1">
        <f t="array" ref="BC138">IFERROR(
IF(BC$14 - $G$14 + 1 = _xlfn.NUMBERVALUE(TRIM(_xlfn.TEXTAFTER($C138, " ", -1))),
_xlfn.IFS(
'Option-specific inputs'!$H$19="Percentage cost method",('Option-specific inputs'!$H$27*'Option-specific inputs'!$H31*BC$22),
'Option-specific inputs'!$H$19="Total cost method",('Option-specific inputs'!$H54*BC$22)),0),0)</f>
        <v>0</v>
      </c>
      <c r="BD138" s="43" cm="1">
        <f t="array" ref="BD138">IFERROR(
IF(BD$14 - $G$14 + 1 = _xlfn.NUMBERVALUE(TRIM(_xlfn.TEXTAFTER($C138, " ", -1))),
_xlfn.IFS(
'Option-specific inputs'!$H$19="Percentage cost method",('Option-specific inputs'!$H$27*'Option-specific inputs'!$H31*BD$22),
'Option-specific inputs'!$H$19="Total cost method",('Option-specific inputs'!$H54*BD$22)),0),0)</f>
        <v>0</v>
      </c>
      <c r="BE138" s="43" cm="1">
        <f t="array" ref="BE138">IFERROR(
IF(BE$14 - $G$14 + 1 = _xlfn.NUMBERVALUE(TRIM(_xlfn.TEXTAFTER($C138, " ", -1))),
_xlfn.IFS(
'Option-specific inputs'!$H$19="Percentage cost method",('Option-specific inputs'!$H$27*'Option-specific inputs'!$H31*BE$22),
'Option-specific inputs'!$H$19="Total cost method",('Option-specific inputs'!$H54*BE$22)),0),0)</f>
        <v>0</v>
      </c>
      <c r="BF138" s="43" cm="1">
        <f t="array" ref="BF138">IFERROR(
IF(BF$14 - $G$14 + 1 = _xlfn.NUMBERVALUE(TRIM(_xlfn.TEXTAFTER($C138, " ", -1))),
_xlfn.IFS(
'Option-specific inputs'!$H$19="Percentage cost method",('Option-specific inputs'!$H$27*'Option-specific inputs'!$H31*BF$22),
'Option-specific inputs'!$H$19="Total cost method",('Option-specific inputs'!$H54*BF$22)),0),0)</f>
        <v>0</v>
      </c>
      <c r="BG138" s="43" cm="1">
        <f t="array" ref="BG138">IFERROR(
IF(BG$14 - $G$14 + 1 = _xlfn.NUMBERVALUE(TRIM(_xlfn.TEXTAFTER($C138, " ", -1))),
_xlfn.IFS(
'Option-specific inputs'!$H$19="Percentage cost method",('Option-specific inputs'!$H$27*'Option-specific inputs'!$H31*BG$22),
'Option-specific inputs'!$H$19="Total cost method",('Option-specific inputs'!$H54*BG$22)),0),0)</f>
        <v>0</v>
      </c>
      <c r="BH138" s="43" cm="1">
        <f t="array" ref="BH138">IFERROR(
IF(BH$14 - $G$14 + 1 = _xlfn.NUMBERVALUE(TRIM(_xlfn.TEXTAFTER($C138, " ", -1))),
_xlfn.IFS(
'Option-specific inputs'!$H$19="Percentage cost method",('Option-specific inputs'!$H$27*'Option-specific inputs'!$H31*BH$22),
'Option-specific inputs'!$H$19="Total cost method",('Option-specific inputs'!$H54*BH$22)),0),0)</f>
        <v>0</v>
      </c>
      <c r="BI138" s="43" cm="1">
        <f t="array" ref="BI138">IFERROR(
IF(BI$14 - $G$14 + 1 = _xlfn.NUMBERVALUE(TRIM(_xlfn.TEXTAFTER($C138, " ", -1))),
_xlfn.IFS(
'Option-specific inputs'!$H$19="Percentage cost method",('Option-specific inputs'!$H$27*'Option-specific inputs'!$H31*BI$22),
'Option-specific inputs'!$H$19="Total cost method",('Option-specific inputs'!$H54*BI$22)),0),0)</f>
        <v>0</v>
      </c>
      <c r="BJ138" s="43" cm="1">
        <f t="array" ref="BJ138">IFERROR(
IF(BJ$14 - $G$14 + 1 = _xlfn.NUMBERVALUE(TRIM(_xlfn.TEXTAFTER($C138, " ", -1))),
_xlfn.IFS(
'Option-specific inputs'!$H$19="Percentage cost method",('Option-specific inputs'!$H$27*'Option-specific inputs'!$H31*BJ$22),
'Option-specific inputs'!$H$19="Total cost method",('Option-specific inputs'!$H54*BJ$22)),0),0)</f>
        <v>0</v>
      </c>
      <c r="BK138" s="43" cm="1">
        <f t="array" ref="BK138">IFERROR(
IF(BK$14 - $G$14 + 1 = _xlfn.NUMBERVALUE(TRIM(_xlfn.TEXTAFTER($C138, " ", -1))),
_xlfn.IFS(
'Option-specific inputs'!$H$19="Percentage cost method",('Option-specific inputs'!$H$27*'Option-specific inputs'!$H31*BK$22),
'Option-specific inputs'!$H$19="Total cost method",('Option-specific inputs'!$H54*BK$22)),0),0)</f>
        <v>0</v>
      </c>
      <c r="BL138" s="43" cm="1">
        <f t="array" ref="BL138">IFERROR(
IF(BL$14 - $G$14 + 1 = _xlfn.NUMBERVALUE(TRIM(_xlfn.TEXTAFTER($C138, " ", -1))),
_xlfn.IFS(
'Option-specific inputs'!$H$19="Percentage cost method",('Option-specific inputs'!$H$27*'Option-specific inputs'!$H31*BL$22),
'Option-specific inputs'!$H$19="Total cost method",('Option-specific inputs'!$H54*BL$22)),0),0)</f>
        <v>0</v>
      </c>
      <c r="BM138" s="43" cm="1">
        <f t="array" ref="BM138">IFERROR(
IF(BM$14 - $G$14 + 1 = _xlfn.NUMBERVALUE(TRIM(_xlfn.TEXTAFTER($C138, " ", -1))),
_xlfn.IFS(
'Option-specific inputs'!$H$19="Percentage cost method",('Option-specific inputs'!$H$27*'Option-specific inputs'!$H31*BM$22),
'Option-specific inputs'!$H$19="Total cost method",('Option-specific inputs'!$H54*BM$22)),0),0)</f>
        <v>0</v>
      </c>
      <c r="BN138" s="43" cm="1">
        <f t="array" ref="BN138">IFERROR(
IF(BN$14 - $G$14 + 1 = _xlfn.NUMBERVALUE(TRIM(_xlfn.TEXTAFTER($C138, " ", -1))),
_xlfn.IFS(
'Option-specific inputs'!$H$19="Percentage cost method",('Option-specific inputs'!$H$27*'Option-specific inputs'!$H31*BN$22),
'Option-specific inputs'!$H$19="Total cost method",('Option-specific inputs'!$H54*BN$22)),0),0)</f>
        <v>0</v>
      </c>
      <c r="BO138" s="43" cm="1">
        <f t="array" ref="BO138">IFERROR(
IF(BO$14 - $G$14 + 1 = _xlfn.NUMBERVALUE(TRIM(_xlfn.TEXTAFTER($C138, " ", -1))),
_xlfn.IFS(
'Option-specific inputs'!$H$19="Percentage cost method",('Option-specific inputs'!$H$27*'Option-specific inputs'!$H31*BO$22),
'Option-specific inputs'!$H$19="Total cost method",('Option-specific inputs'!$H54*BO$22)),0),0)</f>
        <v>0</v>
      </c>
      <c r="BP138" s="43" cm="1">
        <f t="array" ref="BP138">IFERROR(
IF(BP$14 - $G$14 + 1 = _xlfn.NUMBERVALUE(TRIM(_xlfn.TEXTAFTER($C138, " ", -1))),
_xlfn.IFS(
'Option-specific inputs'!$H$19="Percentage cost method",('Option-specific inputs'!$H$27*'Option-specific inputs'!$H31*BP$22),
'Option-specific inputs'!$H$19="Total cost method",('Option-specific inputs'!$H54*BP$22)),0),0)</f>
        <v>0</v>
      </c>
      <c r="BQ138" s="43" cm="1">
        <f t="array" ref="BQ138">IFERROR(
IF(BQ$14 - $G$14 + 1 = _xlfn.NUMBERVALUE(TRIM(_xlfn.TEXTAFTER($C138, " ", -1))),
_xlfn.IFS(
'Option-specific inputs'!$H$19="Percentage cost method",('Option-specific inputs'!$H$27*'Option-specific inputs'!$H31*BQ$22),
'Option-specific inputs'!$H$19="Total cost method",('Option-specific inputs'!$H54*BQ$22)),0),0)</f>
        <v>0</v>
      </c>
      <c r="BR138" s="43" cm="1">
        <f t="array" ref="BR138">IFERROR(
IF(BR$14 - $G$14 + 1 = _xlfn.NUMBERVALUE(TRIM(_xlfn.TEXTAFTER($C138, " ", -1))),
_xlfn.IFS(
'Option-specific inputs'!$H$19="Percentage cost method",('Option-specific inputs'!$H$27*'Option-specific inputs'!$H31*BR$22),
'Option-specific inputs'!$H$19="Total cost method",('Option-specific inputs'!$H54*BR$22)),0),0)</f>
        <v>0</v>
      </c>
      <c r="BS138" s="43" cm="1">
        <f t="array" ref="BS138">IFERROR(
IF(BS$14 - $G$14 + 1 = _xlfn.NUMBERVALUE(TRIM(_xlfn.TEXTAFTER($C138, " ", -1))),
_xlfn.IFS(
'Option-specific inputs'!$H$19="Percentage cost method",('Option-specific inputs'!$H$27*'Option-specific inputs'!$H31*BS$22),
'Option-specific inputs'!$H$19="Total cost method",('Option-specific inputs'!$H54*BS$22)),0),0)</f>
        <v>0</v>
      </c>
      <c r="BT138" s="43" cm="1">
        <f t="array" ref="BT138">IFERROR(
IF(BT$14 - $G$14 + 1 = _xlfn.NUMBERVALUE(TRIM(_xlfn.TEXTAFTER($C138, " ", -1))),
_xlfn.IFS(
'Option-specific inputs'!$H$19="Percentage cost method",('Option-specific inputs'!$H$27*'Option-specific inputs'!$H31*BT$22),
'Option-specific inputs'!$H$19="Total cost method",('Option-specific inputs'!$H54*BT$22)),0),0)</f>
        <v>0</v>
      </c>
      <c r="BU138" s="43" cm="1">
        <f t="array" ref="BU138">IFERROR(
IF(BU$14 - $G$14 + 1 = _xlfn.NUMBERVALUE(TRIM(_xlfn.TEXTAFTER($C138, " ", -1))),
_xlfn.IFS(
'Option-specific inputs'!$H$19="Percentage cost method",('Option-specific inputs'!$H$27*'Option-specific inputs'!$H31*BU$22),
'Option-specific inputs'!$H$19="Total cost method",('Option-specific inputs'!$H54*BU$22)),0),0)</f>
        <v>0</v>
      </c>
      <c r="BV138" s="43" cm="1">
        <f t="array" ref="BV138">IFERROR(
IF(BV$14 - $G$14 + 1 = _xlfn.NUMBERVALUE(TRIM(_xlfn.TEXTAFTER($C138, " ", -1))),
_xlfn.IFS(
'Option-specific inputs'!$H$19="Percentage cost method",('Option-specific inputs'!$H$27*'Option-specific inputs'!$H31*BV$22),
'Option-specific inputs'!$H$19="Total cost method",('Option-specific inputs'!$H54*BV$22)),0),0)</f>
        <v>0</v>
      </c>
      <c r="BW138" s="43" cm="1">
        <f t="array" ref="BW138">IFERROR(
IF(BW$14 - $G$14 + 1 = _xlfn.NUMBERVALUE(TRIM(_xlfn.TEXTAFTER($C138, " ", -1))),
_xlfn.IFS(
'Option-specific inputs'!$H$19="Percentage cost method",('Option-specific inputs'!$H$27*'Option-specific inputs'!$H31*BW$22),
'Option-specific inputs'!$H$19="Total cost method",('Option-specific inputs'!$H54*BW$22)),0),0)</f>
        <v>0</v>
      </c>
      <c r="BX138" s="43" cm="1">
        <f t="array" ref="BX138">IFERROR(
IF(BX$14 - $G$14 + 1 = _xlfn.NUMBERVALUE(TRIM(_xlfn.TEXTAFTER($C138, " ", -1))),
_xlfn.IFS(
'Option-specific inputs'!$H$19="Percentage cost method",('Option-specific inputs'!$H$27*'Option-specific inputs'!$H31*BX$22),
'Option-specific inputs'!$H$19="Total cost method",('Option-specific inputs'!$H54*BX$22)),0),0)</f>
        <v>0</v>
      </c>
      <c r="BY138" s="43" cm="1">
        <f t="array" ref="BY138">IFERROR(
IF(BY$14 - $G$14 + 1 = _xlfn.NUMBERVALUE(TRIM(_xlfn.TEXTAFTER($C138, " ", -1))),
_xlfn.IFS(
'Option-specific inputs'!$H$19="Percentage cost method",('Option-specific inputs'!$H$27*'Option-specific inputs'!$H31*BY$22),
'Option-specific inputs'!$H$19="Total cost method",('Option-specific inputs'!$H54*BY$22)),0),0)</f>
        <v>0</v>
      </c>
      <c r="BZ138" s="43" cm="1">
        <f t="array" ref="BZ138">IFERROR(
IF(BZ$14 - $G$14 + 1 = _xlfn.NUMBERVALUE(TRIM(_xlfn.TEXTAFTER($C138, " ", -1))),
_xlfn.IFS(
'Option-specific inputs'!$H$19="Percentage cost method",('Option-specific inputs'!$H$27*'Option-specific inputs'!$H31*BZ$22),
'Option-specific inputs'!$H$19="Total cost method",('Option-specific inputs'!$H54*BZ$22)),0),0)</f>
        <v>0</v>
      </c>
      <c r="CA138" s="43" cm="1">
        <f t="array" ref="CA138">IFERROR(
IF(CA$14 - $G$14 + 1 = _xlfn.NUMBERVALUE(TRIM(_xlfn.TEXTAFTER($C138, " ", -1))),
_xlfn.IFS(
'Option-specific inputs'!$H$19="Percentage cost method",('Option-specific inputs'!$H$27*'Option-specific inputs'!$H31*CA$22),
'Option-specific inputs'!$H$19="Total cost method",('Option-specific inputs'!$H54*CA$22)),0),0)</f>
        <v>0</v>
      </c>
      <c r="CB138" s="43" cm="1">
        <f t="array" ref="CB138">IFERROR(
IF(CB$14 - $G$14 + 1 = _xlfn.NUMBERVALUE(TRIM(_xlfn.TEXTAFTER($C138, " ", -1))),
_xlfn.IFS(
'Option-specific inputs'!$H$19="Percentage cost method",('Option-specific inputs'!$H$27*'Option-specific inputs'!$H31*CB$22),
'Option-specific inputs'!$H$19="Total cost method",('Option-specific inputs'!$H54*CB$22)),0),0)</f>
        <v>0</v>
      </c>
      <c r="CC138" s="43" cm="1">
        <f t="array" ref="CC138">IFERROR(
IF(CC$14 - $G$14 + 1 = _xlfn.NUMBERVALUE(TRIM(_xlfn.TEXTAFTER($C138, " ", -1))),
_xlfn.IFS(
'Option-specific inputs'!$H$19="Percentage cost method",('Option-specific inputs'!$H$27*'Option-specific inputs'!$H31*CC$22),
'Option-specific inputs'!$H$19="Total cost method",('Option-specific inputs'!$H54*CC$22)),0),0)</f>
        <v>0</v>
      </c>
      <c r="CD138" s="43" cm="1">
        <f t="array" ref="CD138">IFERROR(
IF(CD$14 - $G$14 + 1 = _xlfn.NUMBERVALUE(TRIM(_xlfn.TEXTAFTER($C138, " ", -1))),
_xlfn.IFS(
'Option-specific inputs'!$H$19="Percentage cost method",('Option-specific inputs'!$H$27*'Option-specific inputs'!$H31*CD$22),
'Option-specific inputs'!$H$19="Total cost method",('Option-specific inputs'!$H54*CD$22)),0),0)</f>
        <v>0</v>
      </c>
      <c r="CE138" s="43" cm="1">
        <f t="array" ref="CE138">IFERROR(
IF(CE$14 - $G$14 + 1 = _xlfn.NUMBERVALUE(TRIM(_xlfn.TEXTAFTER($C138, " ", -1))),
_xlfn.IFS(
'Option-specific inputs'!$H$19="Percentage cost method",('Option-specific inputs'!$H$27*'Option-specific inputs'!$H31*CE$22),
'Option-specific inputs'!$H$19="Total cost method",('Option-specific inputs'!$H54*CE$22)),0),0)</f>
        <v>0</v>
      </c>
      <c r="CF138" s="43" cm="1">
        <f t="array" ref="CF138">IFERROR(
IF(CF$14 - $G$14 + 1 = _xlfn.NUMBERVALUE(TRIM(_xlfn.TEXTAFTER($C138, " ", -1))),
_xlfn.IFS(
'Option-specific inputs'!$H$19="Percentage cost method",('Option-specific inputs'!$H$27*'Option-specific inputs'!$H31*CF$22),
'Option-specific inputs'!$H$19="Total cost method",('Option-specific inputs'!$H54*CF$22)),0),0)</f>
        <v>0</v>
      </c>
      <c r="CG138" s="43" cm="1">
        <f t="array" ref="CG138">IFERROR(
IF(CG$14 - $G$14 + 1 = _xlfn.NUMBERVALUE(TRIM(_xlfn.TEXTAFTER($C138, " ", -1))),
_xlfn.IFS(
'Option-specific inputs'!$H$19="Percentage cost method",('Option-specific inputs'!$H$27*'Option-specific inputs'!$H31*CG$22),
'Option-specific inputs'!$H$19="Total cost method",('Option-specific inputs'!$H54*CG$22)),0),0)</f>
        <v>0</v>
      </c>
      <c r="CH138" s="43" cm="1">
        <f t="array" ref="CH138">IFERROR(
IF(CH$14 - $G$14 + 1 = _xlfn.NUMBERVALUE(TRIM(_xlfn.TEXTAFTER($C138, " ", -1))),
_xlfn.IFS(
'Option-specific inputs'!$H$19="Percentage cost method",('Option-specific inputs'!$H$27*'Option-specific inputs'!$H31*CH$22),
'Option-specific inputs'!$H$19="Total cost method",('Option-specific inputs'!$H54*CH$22)),0),0)</f>
        <v>0</v>
      </c>
      <c r="CI138" s="43" cm="1">
        <f t="array" ref="CI138">IFERROR(
IF(CI$14 - $G$14 + 1 = _xlfn.NUMBERVALUE(TRIM(_xlfn.TEXTAFTER($C138, " ", -1))),
_xlfn.IFS(
'Option-specific inputs'!$H$19="Percentage cost method",('Option-specific inputs'!$H$27*'Option-specific inputs'!$H31*CI$22),
'Option-specific inputs'!$H$19="Total cost method",('Option-specific inputs'!$H54*CI$22)),0),0)</f>
        <v>0</v>
      </c>
      <c r="CJ138" s="43" cm="1">
        <f t="array" ref="CJ138">IFERROR(
IF(CJ$14 - $G$14 + 1 = _xlfn.NUMBERVALUE(TRIM(_xlfn.TEXTAFTER($C138, " ", -1))),
_xlfn.IFS(
'Option-specific inputs'!$H$19="Percentage cost method",('Option-specific inputs'!$H$27*'Option-specific inputs'!$H31*CJ$22),
'Option-specific inputs'!$H$19="Total cost method",('Option-specific inputs'!$H54*CJ$22)),0),0)</f>
        <v>0</v>
      </c>
      <c r="CK138" s="43" cm="1">
        <f t="array" ref="CK138">IFERROR(
IF(CK$14 - $G$14 + 1 = _xlfn.NUMBERVALUE(TRIM(_xlfn.TEXTAFTER($C138, " ", -1))),
_xlfn.IFS(
'Option-specific inputs'!$H$19="Percentage cost method",('Option-specific inputs'!$H$27*'Option-specific inputs'!$H31*CK$22),
'Option-specific inputs'!$H$19="Total cost method",('Option-specific inputs'!$H54*CK$22)),0),0)</f>
        <v>0</v>
      </c>
      <c r="CL138" s="43" cm="1">
        <f t="array" ref="CL138">IFERROR(
IF(CL$14 - $G$14 + 1 = _xlfn.NUMBERVALUE(TRIM(_xlfn.TEXTAFTER($C138, " ", -1))),
_xlfn.IFS(
'Option-specific inputs'!$H$19="Percentage cost method",('Option-specific inputs'!$H$27*'Option-specific inputs'!$H31*CL$22),
'Option-specific inputs'!$H$19="Total cost method",('Option-specific inputs'!$H54*CL$22)),0),0)</f>
        <v>0</v>
      </c>
      <c r="CM138" s="43" cm="1">
        <f t="array" ref="CM138">IFERROR(
IF(CM$14 - $G$14 + 1 = _xlfn.NUMBERVALUE(TRIM(_xlfn.TEXTAFTER($C138, " ", -1))),
_xlfn.IFS(
'Option-specific inputs'!$H$19="Percentage cost method",('Option-specific inputs'!$H$27*'Option-specific inputs'!$H31*CM$22),
'Option-specific inputs'!$H$19="Total cost method",('Option-specific inputs'!$H54*CM$22)),0),0)</f>
        <v>0</v>
      </c>
      <c r="CN138" s="43" cm="1">
        <f t="array" ref="CN138">IFERROR(
IF(CN$14 - $G$14 + 1 = _xlfn.NUMBERVALUE(TRIM(_xlfn.TEXTAFTER($C138, " ", -1))),
_xlfn.IFS(
'Option-specific inputs'!$H$19="Percentage cost method",('Option-specific inputs'!$H$27*'Option-specific inputs'!$H31*CN$22),
'Option-specific inputs'!$H$19="Total cost method",('Option-specific inputs'!$H54*CN$22)),0),0)</f>
        <v>0</v>
      </c>
      <c r="CO138" s="43" cm="1">
        <f t="array" ref="CO138">IFERROR(
IF(CO$14 - $G$14 + 1 = _xlfn.NUMBERVALUE(TRIM(_xlfn.TEXTAFTER($C138, " ", -1))),
_xlfn.IFS(
'Option-specific inputs'!$H$19="Percentage cost method",('Option-specific inputs'!$H$27*'Option-specific inputs'!$H31*CO$22),
'Option-specific inputs'!$H$19="Total cost method",('Option-specific inputs'!$H54*CO$22)),0),0)</f>
        <v>0</v>
      </c>
      <c r="CP138" s="43" cm="1">
        <f t="array" ref="CP138">IFERROR(
IF(CP$14 - $G$14 + 1 = _xlfn.NUMBERVALUE(TRIM(_xlfn.TEXTAFTER($C138, " ", -1))),
_xlfn.IFS(
'Option-specific inputs'!$H$19="Percentage cost method",('Option-specific inputs'!$H$27*'Option-specific inputs'!$H31*CP$22),
'Option-specific inputs'!$H$19="Total cost method",('Option-specific inputs'!$H54*CP$22)),0),0)</f>
        <v>0</v>
      </c>
      <c r="CQ138" s="43" cm="1">
        <f t="array" ref="CQ138">IFERROR(
IF(CQ$14 - $G$14 + 1 = _xlfn.NUMBERVALUE(TRIM(_xlfn.TEXTAFTER($C138, " ", -1))),
_xlfn.IFS(
'Option-specific inputs'!$H$19="Percentage cost method",('Option-specific inputs'!$H$27*'Option-specific inputs'!$H31*CQ$22),
'Option-specific inputs'!$H$19="Total cost method",('Option-specific inputs'!$H54*CQ$22)),0),0)</f>
        <v>0</v>
      </c>
      <c r="CR138" s="43" cm="1">
        <f t="array" ref="CR138">IFERROR(
IF(CR$14 - $G$14 + 1 = _xlfn.NUMBERVALUE(TRIM(_xlfn.TEXTAFTER($C138, " ", -1))),
_xlfn.IFS(
'Option-specific inputs'!$H$19="Percentage cost method",('Option-specific inputs'!$H$27*'Option-specific inputs'!$H31*CR$22),
'Option-specific inputs'!$H$19="Total cost method",('Option-specific inputs'!$H54*CR$22)),0),0)</f>
        <v>0</v>
      </c>
      <c r="CS138" s="43" cm="1">
        <f t="array" ref="CS138">IFERROR(
IF(CS$14 - $G$14 + 1 = _xlfn.NUMBERVALUE(TRIM(_xlfn.TEXTAFTER($C138, " ", -1))),
_xlfn.IFS(
'Option-specific inputs'!$H$19="Percentage cost method",('Option-specific inputs'!$H$27*'Option-specific inputs'!$H31*CS$22),
'Option-specific inputs'!$H$19="Total cost method",('Option-specific inputs'!$H54*CS$22)),0),0)</f>
        <v>0</v>
      </c>
      <c r="CT138" s="43" cm="1">
        <f t="array" ref="CT138">IFERROR(
IF(CT$14 - $G$14 + 1 = _xlfn.NUMBERVALUE(TRIM(_xlfn.TEXTAFTER($C138, " ", -1))),
_xlfn.IFS(
'Option-specific inputs'!$H$19="Percentage cost method",('Option-specific inputs'!$H$27*'Option-specific inputs'!$H31*CT$22),
'Option-specific inputs'!$H$19="Total cost method",('Option-specific inputs'!$H54*CT$22)),0),0)</f>
        <v>0</v>
      </c>
      <c r="CU138" s="43" cm="1">
        <f t="array" ref="CU138">IFERROR(
IF(CU$14 - $G$14 + 1 = _xlfn.NUMBERVALUE(TRIM(_xlfn.TEXTAFTER($C138, " ", -1))),
_xlfn.IFS(
'Option-specific inputs'!$H$19="Percentage cost method",('Option-specific inputs'!$H$27*'Option-specific inputs'!$H31*CU$22),
'Option-specific inputs'!$H$19="Total cost method",('Option-specific inputs'!$H54*CU$22)),0),0)</f>
        <v>0</v>
      </c>
      <c r="CV138" s="43" cm="1">
        <f t="array" ref="CV138">IFERROR(
IF(CV$14 - $G$14 + 1 = _xlfn.NUMBERVALUE(TRIM(_xlfn.TEXTAFTER($C138, " ", -1))),
_xlfn.IFS(
'Option-specific inputs'!$H$19="Percentage cost method",('Option-specific inputs'!$H$27*'Option-specific inputs'!$H31*CV$22),
'Option-specific inputs'!$H$19="Total cost method",('Option-specific inputs'!$H54*CV$22)),0),0)</f>
        <v>0</v>
      </c>
      <c r="CW138" s="43" cm="1">
        <f t="array" ref="CW138">IFERROR(
IF(CW$14 - $G$14 + 1 = _xlfn.NUMBERVALUE(TRIM(_xlfn.TEXTAFTER($C138, " ", -1))),
_xlfn.IFS(
'Option-specific inputs'!$H$19="Percentage cost method",('Option-specific inputs'!$H$27*'Option-specific inputs'!$H31*CW$22),
'Option-specific inputs'!$H$19="Total cost method",('Option-specific inputs'!$H54*CW$22)),0),0)</f>
        <v>0</v>
      </c>
      <c r="CX138" s="43" cm="1">
        <f t="array" ref="CX138">IFERROR(
IF(CX$14 - $G$14 + 1 = _xlfn.NUMBERVALUE(TRIM(_xlfn.TEXTAFTER($C138, " ", -1))),
_xlfn.IFS(
'Option-specific inputs'!$H$19="Percentage cost method",('Option-specific inputs'!$H$27*'Option-specific inputs'!$H31*CX$22),
'Option-specific inputs'!$H$19="Total cost method",('Option-specific inputs'!$H54*CX$22)),0),0)</f>
        <v>0</v>
      </c>
      <c r="CY138" s="43" cm="1">
        <f t="array" ref="CY138">IFERROR(
IF(CY$14 - $G$14 + 1 = _xlfn.NUMBERVALUE(TRIM(_xlfn.TEXTAFTER($C138, " ", -1))),
_xlfn.IFS(
'Option-specific inputs'!$H$19="Percentage cost method",('Option-specific inputs'!$H$27*'Option-specific inputs'!$H31*CY$22),
'Option-specific inputs'!$H$19="Total cost method",('Option-specific inputs'!$H54*CY$22)),0),0)</f>
        <v>0</v>
      </c>
      <c r="CZ138" s="43" cm="1">
        <f t="array" ref="CZ138">IFERROR(
IF(CZ$14 - $G$14 + 1 = _xlfn.NUMBERVALUE(TRIM(_xlfn.TEXTAFTER($C138, " ", -1))),
_xlfn.IFS(
'Option-specific inputs'!$H$19="Percentage cost method",('Option-specific inputs'!$H$27*'Option-specific inputs'!$H31*CZ$22),
'Option-specific inputs'!$H$19="Total cost method",('Option-specific inputs'!$H54*CZ$22)),0),0)</f>
        <v>0</v>
      </c>
      <c r="DA138" s="43" cm="1">
        <f t="array" ref="DA138">IFERROR(
IF(DA$14 - $G$14 + 1 = _xlfn.NUMBERVALUE(TRIM(_xlfn.TEXTAFTER($C138, " ", -1))),
_xlfn.IFS(
'Option-specific inputs'!$H$19="Percentage cost method",('Option-specific inputs'!$H$27*'Option-specific inputs'!$H31*DA$22),
'Option-specific inputs'!$H$19="Total cost method",('Option-specific inputs'!$H54*DA$22)),0),0)</f>
        <v>0</v>
      </c>
      <c r="DB138" s="43" cm="1">
        <f t="array" ref="DB138">IFERROR(
IF(DB$14 - $G$14 + 1 = _xlfn.NUMBERVALUE(TRIM(_xlfn.TEXTAFTER($C138, " ", -1))),
_xlfn.IFS(
'Option-specific inputs'!$H$19="Percentage cost method",('Option-specific inputs'!$H$27*'Option-specific inputs'!$H31*DB$22),
'Option-specific inputs'!$H$19="Total cost method",('Option-specific inputs'!$H54*DB$22)),0),0)</f>
        <v>0</v>
      </c>
      <c r="DC138" s="25"/>
    </row>
    <row r="139" spans="1:107" s="61" customFormat="1" ht="22.5" customHeight="1">
      <c r="A139" s="25"/>
      <c r="B139" s="163"/>
      <c r="C139" s="163" t="s">
        <v>126</v>
      </c>
      <c r="D139" s="32"/>
      <c r="E139" s="37"/>
      <c r="F139" s="42"/>
      <c r="G139" s="43" cm="1">
        <f t="array" ref="G139">IFERROR(
IF(G$14 - $G$14 + 1 = _xlfn.NUMBERVALUE(TRIM(_xlfn.TEXTAFTER($C139, " ", -1))),
_xlfn.IFS(
'Option-specific inputs'!$H$19="Percentage cost method",('Option-specific inputs'!$H$27*'Option-specific inputs'!$H32*G$22),
'Option-specific inputs'!$H$19="Total cost method",('Option-specific inputs'!$H55*G$22)),0),0)</f>
        <v>0</v>
      </c>
      <c r="H139" s="43" cm="1">
        <f t="array" ref="H139">IFERROR(
IF(H$14 - $G$14 + 1 = _xlfn.NUMBERVALUE(TRIM(_xlfn.TEXTAFTER($C139, " ", -1))),
_xlfn.IFS(
'Option-specific inputs'!$H$19="Percentage cost method",('Option-specific inputs'!$H$27*'Option-specific inputs'!$H32*H$22),
'Option-specific inputs'!$H$19="Total cost method",('Option-specific inputs'!$H55*H$22)),0),0)</f>
        <v>0</v>
      </c>
      <c r="I139" s="43" cm="1">
        <f t="array" ref="I139">IFERROR(
IF(I$14 - $G$14 + 1 = _xlfn.NUMBERVALUE(TRIM(_xlfn.TEXTAFTER($C139, " ", -1))),
_xlfn.IFS(
'Option-specific inputs'!$H$19="Percentage cost method",('Option-specific inputs'!$H$27*'Option-specific inputs'!$H32*I$22),
'Option-specific inputs'!$H$19="Total cost method",('Option-specific inputs'!$H55*I$22)),0),0)</f>
        <v>0</v>
      </c>
      <c r="J139" s="43" cm="1">
        <f t="array" ref="J139">IFERROR(
IF(J$14 - $G$14 + 1 = _xlfn.NUMBERVALUE(TRIM(_xlfn.TEXTAFTER($C139, " ", -1))),
_xlfn.IFS(
'Option-specific inputs'!$H$19="Percentage cost method",('Option-specific inputs'!$H$27*'Option-specific inputs'!$H32*J$22),
'Option-specific inputs'!$H$19="Total cost method",('Option-specific inputs'!$H55*J$22)),0),0)</f>
        <v>0</v>
      </c>
      <c r="K139" s="43" cm="1">
        <f t="array" ref="K139">IFERROR(
IF(K$14 - $G$14 + 1 = _xlfn.NUMBERVALUE(TRIM(_xlfn.TEXTAFTER($C139, " ", -1))),
_xlfn.IFS(
'Option-specific inputs'!$H$19="Percentage cost method",('Option-specific inputs'!$H$27*'Option-specific inputs'!$H32*K$22),
'Option-specific inputs'!$H$19="Total cost method",('Option-specific inputs'!$H55*K$22)),0),0)</f>
        <v>0</v>
      </c>
      <c r="L139" s="43" cm="1">
        <f t="array" ref="L139">IFERROR(
IF(L$14 - $G$14 + 1 = _xlfn.NUMBERVALUE(TRIM(_xlfn.TEXTAFTER($C139, " ", -1))),
_xlfn.IFS(
'Option-specific inputs'!$H$19="Percentage cost method",('Option-specific inputs'!$H$27*'Option-specific inputs'!$H32*L$22),
'Option-specific inputs'!$H$19="Total cost method",('Option-specific inputs'!$H55*L$22)),0),0)</f>
        <v>0</v>
      </c>
      <c r="M139" s="43" cm="1">
        <f t="array" ref="M139">IFERROR(
IF(M$14 - $G$14 + 1 = _xlfn.NUMBERVALUE(TRIM(_xlfn.TEXTAFTER($C139, " ", -1))),
_xlfn.IFS(
'Option-specific inputs'!$H$19="Percentage cost method",('Option-specific inputs'!$H$27*'Option-specific inputs'!$H32*M$22),
'Option-specific inputs'!$H$19="Total cost method",('Option-specific inputs'!$H55*M$22)),0),0)</f>
        <v>0</v>
      </c>
      <c r="N139" s="43" cm="1">
        <f t="array" ref="N139">IFERROR(
IF(N$14 - $G$14 + 1 = _xlfn.NUMBERVALUE(TRIM(_xlfn.TEXTAFTER($C139, " ", -1))),
_xlfn.IFS(
'Option-specific inputs'!$H$19="Percentage cost method",('Option-specific inputs'!$H$27*'Option-specific inputs'!$H32*N$22),
'Option-specific inputs'!$H$19="Total cost method",('Option-specific inputs'!$H55*N$22)),0),0)</f>
        <v>0</v>
      </c>
      <c r="O139" s="43" cm="1">
        <f t="array" ref="O139">IFERROR(
IF(O$14 - $G$14 + 1 = _xlfn.NUMBERVALUE(TRIM(_xlfn.TEXTAFTER($C139, " ", -1))),
_xlfn.IFS(
'Option-specific inputs'!$H$19="Percentage cost method",('Option-specific inputs'!$H$27*'Option-specific inputs'!$H32*O$22),
'Option-specific inputs'!$H$19="Total cost method",('Option-specific inputs'!$H55*O$22)),0),0)</f>
        <v>0</v>
      </c>
      <c r="P139" s="43" cm="1">
        <f t="array" ref="P139">IFERROR(
IF(P$14 - $G$14 + 1 = _xlfn.NUMBERVALUE(TRIM(_xlfn.TEXTAFTER($C139, " ", -1))),
_xlfn.IFS(
'Option-specific inputs'!$H$19="Percentage cost method",('Option-specific inputs'!$H$27*'Option-specific inputs'!$H32*P$22),
'Option-specific inputs'!$H$19="Total cost method",('Option-specific inputs'!$H55*P$22)),0),0)</f>
        <v>0</v>
      </c>
      <c r="Q139" s="43" cm="1">
        <f t="array" ref="Q139">IFERROR(
IF(Q$14 - $G$14 + 1 = _xlfn.NUMBERVALUE(TRIM(_xlfn.TEXTAFTER($C139, " ", -1))),
_xlfn.IFS(
'Option-specific inputs'!$H$19="Percentage cost method",('Option-specific inputs'!$H$27*'Option-specific inputs'!$H32*Q$22),
'Option-specific inputs'!$H$19="Total cost method",('Option-specific inputs'!$H55*Q$22)),0),0)</f>
        <v>0</v>
      </c>
      <c r="R139" s="43" cm="1">
        <f t="array" ref="R139">IFERROR(
IF(R$14 - $G$14 + 1 = _xlfn.NUMBERVALUE(TRIM(_xlfn.TEXTAFTER($C139, " ", -1))),
_xlfn.IFS(
'Option-specific inputs'!$H$19="Percentage cost method",('Option-specific inputs'!$H$27*'Option-specific inputs'!$H32*R$22),
'Option-specific inputs'!$H$19="Total cost method",('Option-specific inputs'!$H55*R$22)),0),0)</f>
        <v>0</v>
      </c>
      <c r="S139" s="43" cm="1">
        <f t="array" ref="S139">IFERROR(
IF(S$14 - $G$14 + 1 = _xlfn.NUMBERVALUE(TRIM(_xlfn.TEXTAFTER($C139, " ", -1))),
_xlfn.IFS(
'Option-specific inputs'!$H$19="Percentage cost method",('Option-specific inputs'!$H$27*'Option-specific inputs'!$H32*S$22),
'Option-specific inputs'!$H$19="Total cost method",('Option-specific inputs'!$H55*S$22)),0),0)</f>
        <v>0</v>
      </c>
      <c r="T139" s="43" cm="1">
        <f t="array" ref="T139">IFERROR(
IF(T$14 - $G$14 + 1 = _xlfn.NUMBERVALUE(TRIM(_xlfn.TEXTAFTER($C139, " ", -1))),
_xlfn.IFS(
'Option-specific inputs'!$H$19="Percentage cost method",('Option-specific inputs'!$H$27*'Option-specific inputs'!$H32*T$22),
'Option-specific inputs'!$H$19="Total cost method",('Option-specific inputs'!$H55*T$22)),0),0)</f>
        <v>0</v>
      </c>
      <c r="U139" s="43" cm="1">
        <f t="array" ref="U139">IFERROR(
IF(U$14 - $G$14 + 1 = _xlfn.NUMBERVALUE(TRIM(_xlfn.TEXTAFTER($C139, " ", -1))),
_xlfn.IFS(
'Option-specific inputs'!$H$19="Percentage cost method",('Option-specific inputs'!$H$27*'Option-specific inputs'!$H32*U$22),
'Option-specific inputs'!$H$19="Total cost method",('Option-specific inputs'!$H55*U$22)),0),0)</f>
        <v>0</v>
      </c>
      <c r="V139" s="43" cm="1">
        <f t="array" ref="V139">IFERROR(
IF(V$14 - $G$14 + 1 = _xlfn.NUMBERVALUE(TRIM(_xlfn.TEXTAFTER($C139, " ", -1))),
_xlfn.IFS(
'Option-specific inputs'!$H$19="Percentage cost method",('Option-specific inputs'!$H$27*'Option-specific inputs'!$H32*V$22),
'Option-specific inputs'!$H$19="Total cost method",('Option-specific inputs'!$H55*V$22)),0),0)</f>
        <v>0</v>
      </c>
      <c r="W139" s="43" cm="1">
        <f t="array" ref="W139">IFERROR(
IF(W$14 - $G$14 + 1 = _xlfn.NUMBERVALUE(TRIM(_xlfn.TEXTAFTER($C139, " ", -1))),
_xlfn.IFS(
'Option-specific inputs'!$H$19="Percentage cost method",('Option-specific inputs'!$H$27*'Option-specific inputs'!$H32*W$22),
'Option-specific inputs'!$H$19="Total cost method",('Option-specific inputs'!$H55*W$22)),0),0)</f>
        <v>0</v>
      </c>
      <c r="X139" s="43" cm="1">
        <f t="array" ref="X139">IFERROR(
IF(X$14 - $G$14 + 1 = _xlfn.NUMBERVALUE(TRIM(_xlfn.TEXTAFTER($C139, " ", -1))),
_xlfn.IFS(
'Option-specific inputs'!$H$19="Percentage cost method",('Option-specific inputs'!$H$27*'Option-specific inputs'!$H32*X$22),
'Option-specific inputs'!$H$19="Total cost method",('Option-specific inputs'!$H55*X$22)),0),0)</f>
        <v>0</v>
      </c>
      <c r="Y139" s="43" cm="1">
        <f t="array" ref="Y139">IFERROR(
IF(Y$14 - $G$14 + 1 = _xlfn.NUMBERVALUE(TRIM(_xlfn.TEXTAFTER($C139, " ", -1))),
_xlfn.IFS(
'Option-specific inputs'!$H$19="Percentage cost method",('Option-specific inputs'!$H$27*'Option-specific inputs'!$H32*Y$22),
'Option-specific inputs'!$H$19="Total cost method",('Option-specific inputs'!$H55*Y$22)),0),0)</f>
        <v>0</v>
      </c>
      <c r="Z139" s="43" cm="1">
        <f t="array" ref="Z139">IFERROR(
IF(Z$14 - $G$14 + 1 = _xlfn.NUMBERVALUE(TRIM(_xlfn.TEXTAFTER($C139, " ", -1))),
_xlfn.IFS(
'Option-specific inputs'!$H$19="Percentage cost method",('Option-specific inputs'!$H$27*'Option-specific inputs'!$H32*Z$22),
'Option-specific inputs'!$H$19="Total cost method",('Option-specific inputs'!$H55*Z$22)),0),0)</f>
        <v>0</v>
      </c>
      <c r="AA139" s="43" cm="1">
        <f t="array" ref="AA139">IFERROR(
IF(AA$14 - $G$14 + 1 = _xlfn.NUMBERVALUE(TRIM(_xlfn.TEXTAFTER($C139, " ", -1))),
_xlfn.IFS(
'Option-specific inputs'!$H$19="Percentage cost method",('Option-specific inputs'!$H$27*'Option-specific inputs'!$H32*AA$22),
'Option-specific inputs'!$H$19="Total cost method",('Option-specific inputs'!$H55*AA$22)),0),0)</f>
        <v>0</v>
      </c>
      <c r="AB139" s="43" cm="1">
        <f t="array" ref="AB139">IFERROR(
IF(AB$14 - $G$14 + 1 = _xlfn.NUMBERVALUE(TRIM(_xlfn.TEXTAFTER($C139, " ", -1))),
_xlfn.IFS(
'Option-specific inputs'!$H$19="Percentage cost method",('Option-specific inputs'!$H$27*'Option-specific inputs'!$H32*AB$22),
'Option-specific inputs'!$H$19="Total cost method",('Option-specific inputs'!$H55*AB$22)),0),0)</f>
        <v>0</v>
      </c>
      <c r="AC139" s="43" cm="1">
        <f t="array" ref="AC139">IFERROR(
IF(AC$14 - $G$14 + 1 = _xlfn.NUMBERVALUE(TRIM(_xlfn.TEXTAFTER($C139, " ", -1))),
_xlfn.IFS(
'Option-specific inputs'!$H$19="Percentage cost method",('Option-specific inputs'!$H$27*'Option-specific inputs'!$H32*AC$22),
'Option-specific inputs'!$H$19="Total cost method",('Option-specific inputs'!$H55*AC$22)),0),0)</f>
        <v>0</v>
      </c>
      <c r="AD139" s="43" cm="1">
        <f t="array" ref="AD139">IFERROR(
IF(AD$14 - $G$14 + 1 = _xlfn.NUMBERVALUE(TRIM(_xlfn.TEXTAFTER($C139, " ", -1))),
_xlfn.IFS(
'Option-specific inputs'!$H$19="Percentage cost method",('Option-specific inputs'!$H$27*'Option-specific inputs'!$H32*AD$22),
'Option-specific inputs'!$H$19="Total cost method",('Option-specific inputs'!$H55*AD$22)),0),0)</f>
        <v>0</v>
      </c>
      <c r="AE139" s="43" cm="1">
        <f t="array" ref="AE139">IFERROR(
IF(AE$14 - $G$14 + 1 = _xlfn.NUMBERVALUE(TRIM(_xlfn.TEXTAFTER($C139, " ", -1))),
_xlfn.IFS(
'Option-specific inputs'!$H$19="Percentage cost method",('Option-specific inputs'!$H$27*'Option-specific inputs'!$H32*AE$22),
'Option-specific inputs'!$H$19="Total cost method",('Option-specific inputs'!$H55*AE$22)),0),0)</f>
        <v>0</v>
      </c>
      <c r="AF139" s="43" cm="1">
        <f t="array" ref="AF139">IFERROR(
IF(AF$14 - $G$14 + 1 = _xlfn.NUMBERVALUE(TRIM(_xlfn.TEXTAFTER($C139, " ", -1))),
_xlfn.IFS(
'Option-specific inputs'!$H$19="Percentage cost method",('Option-specific inputs'!$H$27*'Option-specific inputs'!$H32*AF$22),
'Option-specific inputs'!$H$19="Total cost method",('Option-specific inputs'!$H55*AF$22)),0),0)</f>
        <v>0</v>
      </c>
      <c r="AG139" s="43" cm="1">
        <f t="array" ref="AG139">IFERROR(
IF(AG$14 - $G$14 + 1 = _xlfn.NUMBERVALUE(TRIM(_xlfn.TEXTAFTER($C139, " ", -1))),
_xlfn.IFS(
'Option-specific inputs'!$H$19="Percentage cost method",('Option-specific inputs'!$H$27*'Option-specific inputs'!$H32*AG$22),
'Option-specific inputs'!$H$19="Total cost method",('Option-specific inputs'!$H55*AG$22)),0),0)</f>
        <v>0</v>
      </c>
      <c r="AH139" s="43" cm="1">
        <f t="array" ref="AH139">IFERROR(
IF(AH$14 - $G$14 + 1 = _xlfn.NUMBERVALUE(TRIM(_xlfn.TEXTAFTER($C139, " ", -1))),
_xlfn.IFS(
'Option-specific inputs'!$H$19="Percentage cost method",('Option-specific inputs'!$H$27*'Option-specific inputs'!$H32*AH$22),
'Option-specific inputs'!$H$19="Total cost method",('Option-specific inputs'!$H55*AH$22)),0),0)</f>
        <v>0</v>
      </c>
      <c r="AI139" s="43" cm="1">
        <f t="array" ref="AI139">IFERROR(
IF(AI$14 - $G$14 + 1 = _xlfn.NUMBERVALUE(TRIM(_xlfn.TEXTAFTER($C139, " ", -1))),
_xlfn.IFS(
'Option-specific inputs'!$H$19="Percentage cost method",('Option-specific inputs'!$H$27*'Option-specific inputs'!$H32*AI$22),
'Option-specific inputs'!$H$19="Total cost method",('Option-specific inputs'!$H55*AI$22)),0),0)</f>
        <v>0</v>
      </c>
      <c r="AJ139" s="43" cm="1">
        <f t="array" ref="AJ139">IFERROR(
IF(AJ$14 - $G$14 + 1 = _xlfn.NUMBERVALUE(TRIM(_xlfn.TEXTAFTER($C139, " ", -1))),
_xlfn.IFS(
'Option-specific inputs'!$H$19="Percentage cost method",('Option-specific inputs'!$H$27*'Option-specific inputs'!$H32*AJ$22),
'Option-specific inputs'!$H$19="Total cost method",('Option-specific inputs'!$H55*AJ$22)),0),0)</f>
        <v>0</v>
      </c>
      <c r="AK139" s="43" cm="1">
        <f t="array" ref="AK139">IFERROR(
IF(AK$14 - $G$14 + 1 = _xlfn.NUMBERVALUE(TRIM(_xlfn.TEXTAFTER($C139, " ", -1))),
_xlfn.IFS(
'Option-specific inputs'!$H$19="Percentage cost method",('Option-specific inputs'!$H$27*'Option-specific inputs'!$H32*AK$22),
'Option-specific inputs'!$H$19="Total cost method",('Option-specific inputs'!$H55*AK$22)),0),0)</f>
        <v>0</v>
      </c>
      <c r="AL139" s="43" cm="1">
        <f t="array" ref="AL139">IFERROR(
IF(AL$14 - $G$14 + 1 = _xlfn.NUMBERVALUE(TRIM(_xlfn.TEXTAFTER($C139, " ", -1))),
_xlfn.IFS(
'Option-specific inputs'!$H$19="Percentage cost method",('Option-specific inputs'!$H$27*'Option-specific inputs'!$H32*AL$22),
'Option-specific inputs'!$H$19="Total cost method",('Option-specific inputs'!$H55*AL$22)),0),0)</f>
        <v>0</v>
      </c>
      <c r="AM139" s="43" cm="1">
        <f t="array" ref="AM139">IFERROR(
IF(AM$14 - $G$14 + 1 = _xlfn.NUMBERVALUE(TRIM(_xlfn.TEXTAFTER($C139, " ", -1))),
_xlfn.IFS(
'Option-specific inputs'!$H$19="Percentage cost method",('Option-specific inputs'!$H$27*'Option-specific inputs'!$H32*AM$22),
'Option-specific inputs'!$H$19="Total cost method",('Option-specific inputs'!$H55*AM$22)),0),0)</f>
        <v>0</v>
      </c>
      <c r="AN139" s="43" cm="1">
        <f t="array" ref="AN139">IFERROR(
IF(AN$14 - $G$14 + 1 = _xlfn.NUMBERVALUE(TRIM(_xlfn.TEXTAFTER($C139, " ", -1))),
_xlfn.IFS(
'Option-specific inputs'!$H$19="Percentage cost method",('Option-specific inputs'!$H$27*'Option-specific inputs'!$H32*AN$22),
'Option-specific inputs'!$H$19="Total cost method",('Option-specific inputs'!$H55*AN$22)),0),0)</f>
        <v>0</v>
      </c>
      <c r="AO139" s="43" cm="1">
        <f t="array" ref="AO139">IFERROR(
IF(AO$14 - $G$14 + 1 = _xlfn.NUMBERVALUE(TRIM(_xlfn.TEXTAFTER($C139, " ", -1))),
_xlfn.IFS(
'Option-specific inputs'!$H$19="Percentage cost method",('Option-specific inputs'!$H$27*'Option-specific inputs'!$H32*AO$22),
'Option-specific inputs'!$H$19="Total cost method",('Option-specific inputs'!$H55*AO$22)),0),0)</f>
        <v>0</v>
      </c>
      <c r="AP139" s="43" cm="1">
        <f t="array" ref="AP139">IFERROR(
IF(AP$14 - $G$14 + 1 = _xlfn.NUMBERVALUE(TRIM(_xlfn.TEXTAFTER($C139, " ", -1))),
_xlfn.IFS(
'Option-specific inputs'!$H$19="Percentage cost method",('Option-specific inputs'!$H$27*'Option-specific inputs'!$H32*AP$22),
'Option-specific inputs'!$H$19="Total cost method",('Option-specific inputs'!$H55*AP$22)),0),0)</f>
        <v>0</v>
      </c>
      <c r="AQ139" s="43" cm="1">
        <f t="array" ref="AQ139">IFERROR(
IF(AQ$14 - $G$14 + 1 = _xlfn.NUMBERVALUE(TRIM(_xlfn.TEXTAFTER($C139, " ", -1))),
_xlfn.IFS(
'Option-specific inputs'!$H$19="Percentage cost method",('Option-specific inputs'!$H$27*'Option-specific inputs'!$H32*AQ$22),
'Option-specific inputs'!$H$19="Total cost method",('Option-specific inputs'!$H55*AQ$22)),0),0)</f>
        <v>0</v>
      </c>
      <c r="AR139" s="43" cm="1">
        <f t="array" ref="AR139">IFERROR(
IF(AR$14 - $G$14 + 1 = _xlfn.NUMBERVALUE(TRIM(_xlfn.TEXTAFTER($C139, " ", -1))),
_xlfn.IFS(
'Option-specific inputs'!$H$19="Percentage cost method",('Option-specific inputs'!$H$27*'Option-specific inputs'!$H32*AR$22),
'Option-specific inputs'!$H$19="Total cost method",('Option-specific inputs'!$H55*AR$22)),0),0)</f>
        <v>0</v>
      </c>
      <c r="AS139" s="43" cm="1">
        <f t="array" ref="AS139">IFERROR(
IF(AS$14 - $G$14 + 1 = _xlfn.NUMBERVALUE(TRIM(_xlfn.TEXTAFTER($C139, " ", -1))),
_xlfn.IFS(
'Option-specific inputs'!$H$19="Percentage cost method",('Option-specific inputs'!$H$27*'Option-specific inputs'!$H32*AS$22),
'Option-specific inputs'!$H$19="Total cost method",('Option-specific inputs'!$H55*AS$22)),0),0)</f>
        <v>0</v>
      </c>
      <c r="AT139" s="43" cm="1">
        <f t="array" ref="AT139">IFERROR(
IF(AT$14 - $G$14 + 1 = _xlfn.NUMBERVALUE(TRIM(_xlfn.TEXTAFTER($C139, " ", -1))),
_xlfn.IFS(
'Option-specific inputs'!$H$19="Percentage cost method",('Option-specific inputs'!$H$27*'Option-specific inputs'!$H32*AT$22),
'Option-specific inputs'!$H$19="Total cost method",('Option-specific inputs'!$H55*AT$22)),0),0)</f>
        <v>0</v>
      </c>
      <c r="AU139" s="43" cm="1">
        <f t="array" ref="AU139">IFERROR(
IF(AU$14 - $G$14 + 1 = _xlfn.NUMBERVALUE(TRIM(_xlfn.TEXTAFTER($C139, " ", -1))),
_xlfn.IFS(
'Option-specific inputs'!$H$19="Percentage cost method",('Option-specific inputs'!$H$27*'Option-specific inputs'!$H32*AU$22),
'Option-specific inputs'!$H$19="Total cost method",('Option-specific inputs'!$H55*AU$22)),0),0)</f>
        <v>0</v>
      </c>
      <c r="AV139" s="43" cm="1">
        <f t="array" ref="AV139">IFERROR(
IF(AV$14 - $G$14 + 1 = _xlfn.NUMBERVALUE(TRIM(_xlfn.TEXTAFTER($C139, " ", -1))),
_xlfn.IFS(
'Option-specific inputs'!$H$19="Percentage cost method",('Option-specific inputs'!$H$27*'Option-specific inputs'!$H32*AV$22),
'Option-specific inputs'!$H$19="Total cost method",('Option-specific inputs'!$H55*AV$22)),0),0)</f>
        <v>0</v>
      </c>
      <c r="AW139" s="43" cm="1">
        <f t="array" ref="AW139">IFERROR(
IF(AW$14 - $G$14 + 1 = _xlfn.NUMBERVALUE(TRIM(_xlfn.TEXTAFTER($C139, " ", -1))),
_xlfn.IFS(
'Option-specific inputs'!$H$19="Percentage cost method",('Option-specific inputs'!$H$27*'Option-specific inputs'!$H32*AW$22),
'Option-specific inputs'!$H$19="Total cost method",('Option-specific inputs'!$H55*AW$22)),0),0)</f>
        <v>0</v>
      </c>
      <c r="AX139" s="43" cm="1">
        <f t="array" ref="AX139">IFERROR(
IF(AX$14 - $G$14 + 1 = _xlfn.NUMBERVALUE(TRIM(_xlfn.TEXTAFTER($C139, " ", -1))),
_xlfn.IFS(
'Option-specific inputs'!$H$19="Percentage cost method",('Option-specific inputs'!$H$27*'Option-specific inputs'!$H32*AX$22),
'Option-specific inputs'!$H$19="Total cost method",('Option-specific inputs'!$H55*AX$22)),0),0)</f>
        <v>0</v>
      </c>
      <c r="AY139" s="43" cm="1">
        <f t="array" ref="AY139">IFERROR(
IF(AY$14 - $G$14 + 1 = _xlfn.NUMBERVALUE(TRIM(_xlfn.TEXTAFTER($C139, " ", -1))),
_xlfn.IFS(
'Option-specific inputs'!$H$19="Percentage cost method",('Option-specific inputs'!$H$27*'Option-specific inputs'!$H32*AY$22),
'Option-specific inputs'!$H$19="Total cost method",('Option-specific inputs'!$H55*AY$22)),0),0)</f>
        <v>0</v>
      </c>
      <c r="AZ139" s="43" cm="1">
        <f t="array" ref="AZ139">IFERROR(
IF(AZ$14 - $G$14 + 1 = _xlfn.NUMBERVALUE(TRIM(_xlfn.TEXTAFTER($C139, " ", -1))),
_xlfn.IFS(
'Option-specific inputs'!$H$19="Percentage cost method",('Option-specific inputs'!$H$27*'Option-specific inputs'!$H32*AZ$22),
'Option-specific inputs'!$H$19="Total cost method",('Option-specific inputs'!$H55*AZ$22)),0),0)</f>
        <v>0</v>
      </c>
      <c r="BA139" s="43" cm="1">
        <f t="array" ref="BA139">IFERROR(
IF(BA$14 - $G$14 + 1 = _xlfn.NUMBERVALUE(TRIM(_xlfn.TEXTAFTER($C139, " ", -1))),
_xlfn.IFS(
'Option-specific inputs'!$H$19="Percentage cost method",('Option-specific inputs'!$H$27*'Option-specific inputs'!$H32*BA$22),
'Option-specific inputs'!$H$19="Total cost method",('Option-specific inputs'!$H55*BA$22)),0),0)</f>
        <v>0</v>
      </c>
      <c r="BB139" s="43" cm="1">
        <f t="array" ref="BB139">IFERROR(
IF(BB$14 - $G$14 + 1 = _xlfn.NUMBERVALUE(TRIM(_xlfn.TEXTAFTER($C139, " ", -1))),
_xlfn.IFS(
'Option-specific inputs'!$H$19="Percentage cost method",('Option-specific inputs'!$H$27*'Option-specific inputs'!$H32*BB$22),
'Option-specific inputs'!$H$19="Total cost method",('Option-specific inputs'!$H55*BB$22)),0),0)</f>
        <v>0</v>
      </c>
      <c r="BC139" s="43" cm="1">
        <f t="array" ref="BC139">IFERROR(
IF(BC$14 - $G$14 + 1 = _xlfn.NUMBERVALUE(TRIM(_xlfn.TEXTAFTER($C139, " ", -1))),
_xlfn.IFS(
'Option-specific inputs'!$H$19="Percentage cost method",('Option-specific inputs'!$H$27*'Option-specific inputs'!$H32*BC$22),
'Option-specific inputs'!$H$19="Total cost method",('Option-specific inputs'!$H55*BC$22)),0),0)</f>
        <v>0</v>
      </c>
      <c r="BD139" s="43" cm="1">
        <f t="array" ref="BD139">IFERROR(
IF(BD$14 - $G$14 + 1 = _xlfn.NUMBERVALUE(TRIM(_xlfn.TEXTAFTER($C139, " ", -1))),
_xlfn.IFS(
'Option-specific inputs'!$H$19="Percentage cost method",('Option-specific inputs'!$H$27*'Option-specific inputs'!$H32*BD$22),
'Option-specific inputs'!$H$19="Total cost method",('Option-specific inputs'!$H55*BD$22)),0),0)</f>
        <v>0</v>
      </c>
      <c r="BE139" s="43" cm="1">
        <f t="array" ref="BE139">IFERROR(
IF(BE$14 - $G$14 + 1 = _xlfn.NUMBERVALUE(TRIM(_xlfn.TEXTAFTER($C139, " ", -1))),
_xlfn.IFS(
'Option-specific inputs'!$H$19="Percentage cost method",('Option-specific inputs'!$H$27*'Option-specific inputs'!$H32*BE$22),
'Option-specific inputs'!$H$19="Total cost method",('Option-specific inputs'!$H55*BE$22)),0),0)</f>
        <v>0</v>
      </c>
      <c r="BF139" s="43" cm="1">
        <f t="array" ref="BF139">IFERROR(
IF(BF$14 - $G$14 + 1 = _xlfn.NUMBERVALUE(TRIM(_xlfn.TEXTAFTER($C139, " ", -1))),
_xlfn.IFS(
'Option-specific inputs'!$H$19="Percentage cost method",('Option-specific inputs'!$H$27*'Option-specific inputs'!$H32*BF$22),
'Option-specific inputs'!$H$19="Total cost method",('Option-specific inputs'!$H55*BF$22)),0),0)</f>
        <v>0</v>
      </c>
      <c r="BG139" s="43" cm="1">
        <f t="array" ref="BG139">IFERROR(
IF(BG$14 - $G$14 + 1 = _xlfn.NUMBERVALUE(TRIM(_xlfn.TEXTAFTER($C139, " ", -1))),
_xlfn.IFS(
'Option-specific inputs'!$H$19="Percentage cost method",('Option-specific inputs'!$H$27*'Option-specific inputs'!$H32*BG$22),
'Option-specific inputs'!$H$19="Total cost method",('Option-specific inputs'!$H55*BG$22)),0),0)</f>
        <v>0</v>
      </c>
      <c r="BH139" s="43" cm="1">
        <f t="array" ref="BH139">IFERROR(
IF(BH$14 - $G$14 + 1 = _xlfn.NUMBERVALUE(TRIM(_xlfn.TEXTAFTER($C139, " ", -1))),
_xlfn.IFS(
'Option-specific inputs'!$H$19="Percentage cost method",('Option-specific inputs'!$H$27*'Option-specific inputs'!$H32*BH$22),
'Option-specific inputs'!$H$19="Total cost method",('Option-specific inputs'!$H55*BH$22)),0),0)</f>
        <v>0</v>
      </c>
      <c r="BI139" s="43" cm="1">
        <f t="array" ref="BI139">IFERROR(
IF(BI$14 - $G$14 + 1 = _xlfn.NUMBERVALUE(TRIM(_xlfn.TEXTAFTER($C139, " ", -1))),
_xlfn.IFS(
'Option-specific inputs'!$H$19="Percentage cost method",('Option-specific inputs'!$H$27*'Option-specific inputs'!$H32*BI$22),
'Option-specific inputs'!$H$19="Total cost method",('Option-specific inputs'!$H55*BI$22)),0),0)</f>
        <v>0</v>
      </c>
      <c r="BJ139" s="43" cm="1">
        <f t="array" ref="BJ139">IFERROR(
IF(BJ$14 - $G$14 + 1 = _xlfn.NUMBERVALUE(TRIM(_xlfn.TEXTAFTER($C139, " ", -1))),
_xlfn.IFS(
'Option-specific inputs'!$H$19="Percentage cost method",('Option-specific inputs'!$H$27*'Option-specific inputs'!$H32*BJ$22),
'Option-specific inputs'!$H$19="Total cost method",('Option-specific inputs'!$H55*BJ$22)),0),0)</f>
        <v>0</v>
      </c>
      <c r="BK139" s="43" cm="1">
        <f t="array" ref="BK139">IFERROR(
IF(BK$14 - $G$14 + 1 = _xlfn.NUMBERVALUE(TRIM(_xlfn.TEXTAFTER($C139, " ", -1))),
_xlfn.IFS(
'Option-specific inputs'!$H$19="Percentage cost method",('Option-specific inputs'!$H$27*'Option-specific inputs'!$H32*BK$22),
'Option-specific inputs'!$H$19="Total cost method",('Option-specific inputs'!$H55*BK$22)),0),0)</f>
        <v>0</v>
      </c>
      <c r="BL139" s="43" cm="1">
        <f t="array" ref="BL139">IFERROR(
IF(BL$14 - $G$14 + 1 = _xlfn.NUMBERVALUE(TRIM(_xlfn.TEXTAFTER($C139, " ", -1))),
_xlfn.IFS(
'Option-specific inputs'!$H$19="Percentage cost method",('Option-specific inputs'!$H$27*'Option-specific inputs'!$H32*BL$22),
'Option-specific inputs'!$H$19="Total cost method",('Option-specific inputs'!$H55*BL$22)),0),0)</f>
        <v>0</v>
      </c>
      <c r="BM139" s="43" cm="1">
        <f t="array" ref="BM139">IFERROR(
IF(BM$14 - $G$14 + 1 = _xlfn.NUMBERVALUE(TRIM(_xlfn.TEXTAFTER($C139, " ", -1))),
_xlfn.IFS(
'Option-specific inputs'!$H$19="Percentage cost method",('Option-specific inputs'!$H$27*'Option-specific inputs'!$H32*BM$22),
'Option-specific inputs'!$H$19="Total cost method",('Option-specific inputs'!$H55*BM$22)),0),0)</f>
        <v>0</v>
      </c>
      <c r="BN139" s="43" cm="1">
        <f t="array" ref="BN139">IFERROR(
IF(BN$14 - $G$14 + 1 = _xlfn.NUMBERVALUE(TRIM(_xlfn.TEXTAFTER($C139, " ", -1))),
_xlfn.IFS(
'Option-specific inputs'!$H$19="Percentage cost method",('Option-specific inputs'!$H$27*'Option-specific inputs'!$H32*BN$22),
'Option-specific inputs'!$H$19="Total cost method",('Option-specific inputs'!$H55*BN$22)),0),0)</f>
        <v>0</v>
      </c>
      <c r="BO139" s="43" cm="1">
        <f t="array" ref="BO139">IFERROR(
IF(BO$14 - $G$14 + 1 = _xlfn.NUMBERVALUE(TRIM(_xlfn.TEXTAFTER($C139, " ", -1))),
_xlfn.IFS(
'Option-specific inputs'!$H$19="Percentage cost method",('Option-specific inputs'!$H$27*'Option-specific inputs'!$H32*BO$22),
'Option-specific inputs'!$H$19="Total cost method",('Option-specific inputs'!$H55*BO$22)),0),0)</f>
        <v>0</v>
      </c>
      <c r="BP139" s="43" cm="1">
        <f t="array" ref="BP139">IFERROR(
IF(BP$14 - $G$14 + 1 = _xlfn.NUMBERVALUE(TRIM(_xlfn.TEXTAFTER($C139, " ", -1))),
_xlfn.IFS(
'Option-specific inputs'!$H$19="Percentage cost method",('Option-specific inputs'!$H$27*'Option-specific inputs'!$H32*BP$22),
'Option-specific inputs'!$H$19="Total cost method",('Option-specific inputs'!$H55*BP$22)),0),0)</f>
        <v>0</v>
      </c>
      <c r="BQ139" s="43" cm="1">
        <f t="array" ref="BQ139">IFERROR(
IF(BQ$14 - $G$14 + 1 = _xlfn.NUMBERVALUE(TRIM(_xlfn.TEXTAFTER($C139, " ", -1))),
_xlfn.IFS(
'Option-specific inputs'!$H$19="Percentage cost method",('Option-specific inputs'!$H$27*'Option-specific inputs'!$H32*BQ$22),
'Option-specific inputs'!$H$19="Total cost method",('Option-specific inputs'!$H55*BQ$22)),0),0)</f>
        <v>0</v>
      </c>
      <c r="BR139" s="43" cm="1">
        <f t="array" ref="BR139">IFERROR(
IF(BR$14 - $G$14 + 1 = _xlfn.NUMBERVALUE(TRIM(_xlfn.TEXTAFTER($C139, " ", -1))),
_xlfn.IFS(
'Option-specific inputs'!$H$19="Percentage cost method",('Option-specific inputs'!$H$27*'Option-specific inputs'!$H32*BR$22),
'Option-specific inputs'!$H$19="Total cost method",('Option-specific inputs'!$H55*BR$22)),0),0)</f>
        <v>0</v>
      </c>
      <c r="BS139" s="43" cm="1">
        <f t="array" ref="BS139">IFERROR(
IF(BS$14 - $G$14 + 1 = _xlfn.NUMBERVALUE(TRIM(_xlfn.TEXTAFTER($C139, " ", -1))),
_xlfn.IFS(
'Option-specific inputs'!$H$19="Percentage cost method",('Option-specific inputs'!$H$27*'Option-specific inputs'!$H32*BS$22),
'Option-specific inputs'!$H$19="Total cost method",('Option-specific inputs'!$H55*BS$22)),0),0)</f>
        <v>0</v>
      </c>
      <c r="BT139" s="43" cm="1">
        <f t="array" ref="BT139">IFERROR(
IF(BT$14 - $G$14 + 1 = _xlfn.NUMBERVALUE(TRIM(_xlfn.TEXTAFTER($C139, " ", -1))),
_xlfn.IFS(
'Option-specific inputs'!$H$19="Percentage cost method",('Option-specific inputs'!$H$27*'Option-specific inputs'!$H32*BT$22),
'Option-specific inputs'!$H$19="Total cost method",('Option-specific inputs'!$H55*BT$22)),0),0)</f>
        <v>0</v>
      </c>
      <c r="BU139" s="43" cm="1">
        <f t="array" ref="BU139">IFERROR(
IF(BU$14 - $G$14 + 1 = _xlfn.NUMBERVALUE(TRIM(_xlfn.TEXTAFTER($C139, " ", -1))),
_xlfn.IFS(
'Option-specific inputs'!$H$19="Percentage cost method",('Option-specific inputs'!$H$27*'Option-specific inputs'!$H32*BU$22),
'Option-specific inputs'!$H$19="Total cost method",('Option-specific inputs'!$H55*BU$22)),0),0)</f>
        <v>0</v>
      </c>
      <c r="BV139" s="43" cm="1">
        <f t="array" ref="BV139">IFERROR(
IF(BV$14 - $G$14 + 1 = _xlfn.NUMBERVALUE(TRIM(_xlfn.TEXTAFTER($C139, " ", -1))),
_xlfn.IFS(
'Option-specific inputs'!$H$19="Percentage cost method",('Option-specific inputs'!$H$27*'Option-specific inputs'!$H32*BV$22),
'Option-specific inputs'!$H$19="Total cost method",('Option-specific inputs'!$H55*BV$22)),0),0)</f>
        <v>0</v>
      </c>
      <c r="BW139" s="43" cm="1">
        <f t="array" ref="BW139">IFERROR(
IF(BW$14 - $G$14 + 1 = _xlfn.NUMBERVALUE(TRIM(_xlfn.TEXTAFTER($C139, " ", -1))),
_xlfn.IFS(
'Option-specific inputs'!$H$19="Percentage cost method",('Option-specific inputs'!$H$27*'Option-specific inputs'!$H32*BW$22),
'Option-specific inputs'!$H$19="Total cost method",('Option-specific inputs'!$H55*BW$22)),0),0)</f>
        <v>0</v>
      </c>
      <c r="BX139" s="43" cm="1">
        <f t="array" ref="BX139">IFERROR(
IF(BX$14 - $G$14 + 1 = _xlfn.NUMBERVALUE(TRIM(_xlfn.TEXTAFTER($C139, " ", -1))),
_xlfn.IFS(
'Option-specific inputs'!$H$19="Percentage cost method",('Option-specific inputs'!$H$27*'Option-specific inputs'!$H32*BX$22),
'Option-specific inputs'!$H$19="Total cost method",('Option-specific inputs'!$H55*BX$22)),0),0)</f>
        <v>0</v>
      </c>
      <c r="BY139" s="43" cm="1">
        <f t="array" ref="BY139">IFERROR(
IF(BY$14 - $G$14 + 1 = _xlfn.NUMBERVALUE(TRIM(_xlfn.TEXTAFTER($C139, " ", -1))),
_xlfn.IFS(
'Option-specific inputs'!$H$19="Percentage cost method",('Option-specific inputs'!$H$27*'Option-specific inputs'!$H32*BY$22),
'Option-specific inputs'!$H$19="Total cost method",('Option-specific inputs'!$H55*BY$22)),0),0)</f>
        <v>0</v>
      </c>
      <c r="BZ139" s="43" cm="1">
        <f t="array" ref="BZ139">IFERROR(
IF(BZ$14 - $G$14 + 1 = _xlfn.NUMBERVALUE(TRIM(_xlfn.TEXTAFTER($C139, " ", -1))),
_xlfn.IFS(
'Option-specific inputs'!$H$19="Percentage cost method",('Option-specific inputs'!$H$27*'Option-specific inputs'!$H32*BZ$22),
'Option-specific inputs'!$H$19="Total cost method",('Option-specific inputs'!$H55*BZ$22)),0),0)</f>
        <v>0</v>
      </c>
      <c r="CA139" s="43" cm="1">
        <f t="array" ref="CA139">IFERROR(
IF(CA$14 - $G$14 + 1 = _xlfn.NUMBERVALUE(TRIM(_xlfn.TEXTAFTER($C139, " ", -1))),
_xlfn.IFS(
'Option-specific inputs'!$H$19="Percentage cost method",('Option-specific inputs'!$H$27*'Option-specific inputs'!$H32*CA$22),
'Option-specific inputs'!$H$19="Total cost method",('Option-specific inputs'!$H55*CA$22)),0),0)</f>
        <v>0</v>
      </c>
      <c r="CB139" s="43" cm="1">
        <f t="array" ref="CB139">IFERROR(
IF(CB$14 - $G$14 + 1 = _xlfn.NUMBERVALUE(TRIM(_xlfn.TEXTAFTER($C139, " ", -1))),
_xlfn.IFS(
'Option-specific inputs'!$H$19="Percentage cost method",('Option-specific inputs'!$H$27*'Option-specific inputs'!$H32*CB$22),
'Option-specific inputs'!$H$19="Total cost method",('Option-specific inputs'!$H55*CB$22)),0),0)</f>
        <v>0</v>
      </c>
      <c r="CC139" s="43" cm="1">
        <f t="array" ref="CC139">IFERROR(
IF(CC$14 - $G$14 + 1 = _xlfn.NUMBERVALUE(TRIM(_xlfn.TEXTAFTER($C139, " ", -1))),
_xlfn.IFS(
'Option-specific inputs'!$H$19="Percentage cost method",('Option-specific inputs'!$H$27*'Option-specific inputs'!$H32*CC$22),
'Option-specific inputs'!$H$19="Total cost method",('Option-specific inputs'!$H55*CC$22)),0),0)</f>
        <v>0</v>
      </c>
      <c r="CD139" s="43" cm="1">
        <f t="array" ref="CD139">IFERROR(
IF(CD$14 - $G$14 + 1 = _xlfn.NUMBERVALUE(TRIM(_xlfn.TEXTAFTER($C139, " ", -1))),
_xlfn.IFS(
'Option-specific inputs'!$H$19="Percentage cost method",('Option-specific inputs'!$H$27*'Option-specific inputs'!$H32*CD$22),
'Option-specific inputs'!$H$19="Total cost method",('Option-specific inputs'!$H55*CD$22)),0),0)</f>
        <v>0</v>
      </c>
      <c r="CE139" s="43" cm="1">
        <f t="array" ref="CE139">IFERROR(
IF(CE$14 - $G$14 + 1 = _xlfn.NUMBERVALUE(TRIM(_xlfn.TEXTAFTER($C139, " ", -1))),
_xlfn.IFS(
'Option-specific inputs'!$H$19="Percentage cost method",('Option-specific inputs'!$H$27*'Option-specific inputs'!$H32*CE$22),
'Option-specific inputs'!$H$19="Total cost method",('Option-specific inputs'!$H55*CE$22)),0),0)</f>
        <v>0</v>
      </c>
      <c r="CF139" s="43" cm="1">
        <f t="array" ref="CF139">IFERROR(
IF(CF$14 - $G$14 + 1 = _xlfn.NUMBERVALUE(TRIM(_xlfn.TEXTAFTER($C139, " ", -1))),
_xlfn.IFS(
'Option-specific inputs'!$H$19="Percentage cost method",('Option-specific inputs'!$H$27*'Option-specific inputs'!$H32*CF$22),
'Option-specific inputs'!$H$19="Total cost method",('Option-specific inputs'!$H55*CF$22)),0),0)</f>
        <v>0</v>
      </c>
      <c r="CG139" s="43" cm="1">
        <f t="array" ref="CG139">IFERROR(
IF(CG$14 - $G$14 + 1 = _xlfn.NUMBERVALUE(TRIM(_xlfn.TEXTAFTER($C139, " ", -1))),
_xlfn.IFS(
'Option-specific inputs'!$H$19="Percentage cost method",('Option-specific inputs'!$H$27*'Option-specific inputs'!$H32*CG$22),
'Option-specific inputs'!$H$19="Total cost method",('Option-specific inputs'!$H55*CG$22)),0),0)</f>
        <v>0</v>
      </c>
      <c r="CH139" s="43" cm="1">
        <f t="array" ref="CH139">IFERROR(
IF(CH$14 - $G$14 + 1 = _xlfn.NUMBERVALUE(TRIM(_xlfn.TEXTAFTER($C139, " ", -1))),
_xlfn.IFS(
'Option-specific inputs'!$H$19="Percentage cost method",('Option-specific inputs'!$H$27*'Option-specific inputs'!$H32*CH$22),
'Option-specific inputs'!$H$19="Total cost method",('Option-specific inputs'!$H55*CH$22)),0),0)</f>
        <v>0</v>
      </c>
      <c r="CI139" s="43" cm="1">
        <f t="array" ref="CI139">IFERROR(
IF(CI$14 - $G$14 + 1 = _xlfn.NUMBERVALUE(TRIM(_xlfn.TEXTAFTER($C139, " ", -1))),
_xlfn.IFS(
'Option-specific inputs'!$H$19="Percentage cost method",('Option-specific inputs'!$H$27*'Option-specific inputs'!$H32*CI$22),
'Option-specific inputs'!$H$19="Total cost method",('Option-specific inputs'!$H55*CI$22)),0),0)</f>
        <v>0</v>
      </c>
      <c r="CJ139" s="43" cm="1">
        <f t="array" ref="CJ139">IFERROR(
IF(CJ$14 - $G$14 + 1 = _xlfn.NUMBERVALUE(TRIM(_xlfn.TEXTAFTER($C139, " ", -1))),
_xlfn.IFS(
'Option-specific inputs'!$H$19="Percentage cost method",('Option-specific inputs'!$H$27*'Option-specific inputs'!$H32*CJ$22),
'Option-specific inputs'!$H$19="Total cost method",('Option-specific inputs'!$H55*CJ$22)),0),0)</f>
        <v>0</v>
      </c>
      <c r="CK139" s="43" cm="1">
        <f t="array" ref="CK139">IFERROR(
IF(CK$14 - $G$14 + 1 = _xlfn.NUMBERVALUE(TRIM(_xlfn.TEXTAFTER($C139, " ", -1))),
_xlfn.IFS(
'Option-specific inputs'!$H$19="Percentage cost method",('Option-specific inputs'!$H$27*'Option-specific inputs'!$H32*CK$22),
'Option-specific inputs'!$H$19="Total cost method",('Option-specific inputs'!$H55*CK$22)),0),0)</f>
        <v>0</v>
      </c>
      <c r="CL139" s="43" cm="1">
        <f t="array" ref="CL139">IFERROR(
IF(CL$14 - $G$14 + 1 = _xlfn.NUMBERVALUE(TRIM(_xlfn.TEXTAFTER($C139, " ", -1))),
_xlfn.IFS(
'Option-specific inputs'!$H$19="Percentage cost method",('Option-specific inputs'!$H$27*'Option-specific inputs'!$H32*CL$22),
'Option-specific inputs'!$H$19="Total cost method",('Option-specific inputs'!$H55*CL$22)),0),0)</f>
        <v>0</v>
      </c>
      <c r="CM139" s="43" cm="1">
        <f t="array" ref="CM139">IFERROR(
IF(CM$14 - $G$14 + 1 = _xlfn.NUMBERVALUE(TRIM(_xlfn.TEXTAFTER($C139, " ", -1))),
_xlfn.IFS(
'Option-specific inputs'!$H$19="Percentage cost method",('Option-specific inputs'!$H$27*'Option-specific inputs'!$H32*CM$22),
'Option-specific inputs'!$H$19="Total cost method",('Option-specific inputs'!$H55*CM$22)),0),0)</f>
        <v>0</v>
      </c>
      <c r="CN139" s="43" cm="1">
        <f t="array" ref="CN139">IFERROR(
IF(CN$14 - $G$14 + 1 = _xlfn.NUMBERVALUE(TRIM(_xlfn.TEXTAFTER($C139, " ", -1))),
_xlfn.IFS(
'Option-specific inputs'!$H$19="Percentage cost method",('Option-specific inputs'!$H$27*'Option-specific inputs'!$H32*CN$22),
'Option-specific inputs'!$H$19="Total cost method",('Option-specific inputs'!$H55*CN$22)),0),0)</f>
        <v>0</v>
      </c>
      <c r="CO139" s="43" cm="1">
        <f t="array" ref="CO139">IFERROR(
IF(CO$14 - $G$14 + 1 = _xlfn.NUMBERVALUE(TRIM(_xlfn.TEXTAFTER($C139, " ", -1))),
_xlfn.IFS(
'Option-specific inputs'!$H$19="Percentage cost method",('Option-specific inputs'!$H$27*'Option-specific inputs'!$H32*CO$22),
'Option-specific inputs'!$H$19="Total cost method",('Option-specific inputs'!$H55*CO$22)),0),0)</f>
        <v>0</v>
      </c>
      <c r="CP139" s="43" cm="1">
        <f t="array" ref="CP139">IFERROR(
IF(CP$14 - $G$14 + 1 = _xlfn.NUMBERVALUE(TRIM(_xlfn.TEXTAFTER($C139, " ", -1))),
_xlfn.IFS(
'Option-specific inputs'!$H$19="Percentage cost method",('Option-specific inputs'!$H$27*'Option-specific inputs'!$H32*CP$22),
'Option-specific inputs'!$H$19="Total cost method",('Option-specific inputs'!$H55*CP$22)),0),0)</f>
        <v>0</v>
      </c>
      <c r="CQ139" s="43" cm="1">
        <f t="array" ref="CQ139">IFERROR(
IF(CQ$14 - $G$14 + 1 = _xlfn.NUMBERVALUE(TRIM(_xlfn.TEXTAFTER($C139, " ", -1))),
_xlfn.IFS(
'Option-specific inputs'!$H$19="Percentage cost method",('Option-specific inputs'!$H$27*'Option-specific inputs'!$H32*CQ$22),
'Option-specific inputs'!$H$19="Total cost method",('Option-specific inputs'!$H55*CQ$22)),0),0)</f>
        <v>0</v>
      </c>
      <c r="CR139" s="43" cm="1">
        <f t="array" ref="CR139">IFERROR(
IF(CR$14 - $G$14 + 1 = _xlfn.NUMBERVALUE(TRIM(_xlfn.TEXTAFTER($C139, " ", -1))),
_xlfn.IFS(
'Option-specific inputs'!$H$19="Percentage cost method",('Option-specific inputs'!$H$27*'Option-specific inputs'!$H32*CR$22),
'Option-specific inputs'!$H$19="Total cost method",('Option-specific inputs'!$H55*CR$22)),0),0)</f>
        <v>0</v>
      </c>
      <c r="CS139" s="43" cm="1">
        <f t="array" ref="CS139">IFERROR(
IF(CS$14 - $G$14 + 1 = _xlfn.NUMBERVALUE(TRIM(_xlfn.TEXTAFTER($C139, " ", -1))),
_xlfn.IFS(
'Option-specific inputs'!$H$19="Percentage cost method",('Option-specific inputs'!$H$27*'Option-specific inputs'!$H32*CS$22),
'Option-specific inputs'!$H$19="Total cost method",('Option-specific inputs'!$H55*CS$22)),0),0)</f>
        <v>0</v>
      </c>
      <c r="CT139" s="43" cm="1">
        <f t="array" ref="CT139">IFERROR(
IF(CT$14 - $G$14 + 1 = _xlfn.NUMBERVALUE(TRIM(_xlfn.TEXTAFTER($C139, " ", -1))),
_xlfn.IFS(
'Option-specific inputs'!$H$19="Percentage cost method",('Option-specific inputs'!$H$27*'Option-specific inputs'!$H32*CT$22),
'Option-specific inputs'!$H$19="Total cost method",('Option-specific inputs'!$H55*CT$22)),0),0)</f>
        <v>0</v>
      </c>
      <c r="CU139" s="43" cm="1">
        <f t="array" ref="CU139">IFERROR(
IF(CU$14 - $G$14 + 1 = _xlfn.NUMBERVALUE(TRIM(_xlfn.TEXTAFTER($C139, " ", -1))),
_xlfn.IFS(
'Option-specific inputs'!$H$19="Percentage cost method",('Option-specific inputs'!$H$27*'Option-specific inputs'!$H32*CU$22),
'Option-specific inputs'!$H$19="Total cost method",('Option-specific inputs'!$H55*CU$22)),0),0)</f>
        <v>0</v>
      </c>
      <c r="CV139" s="43" cm="1">
        <f t="array" ref="CV139">IFERROR(
IF(CV$14 - $G$14 + 1 = _xlfn.NUMBERVALUE(TRIM(_xlfn.TEXTAFTER($C139, " ", -1))),
_xlfn.IFS(
'Option-specific inputs'!$H$19="Percentage cost method",('Option-specific inputs'!$H$27*'Option-specific inputs'!$H32*CV$22),
'Option-specific inputs'!$H$19="Total cost method",('Option-specific inputs'!$H55*CV$22)),0),0)</f>
        <v>0</v>
      </c>
      <c r="CW139" s="43" cm="1">
        <f t="array" ref="CW139">IFERROR(
IF(CW$14 - $G$14 + 1 = _xlfn.NUMBERVALUE(TRIM(_xlfn.TEXTAFTER($C139, " ", -1))),
_xlfn.IFS(
'Option-specific inputs'!$H$19="Percentage cost method",('Option-specific inputs'!$H$27*'Option-specific inputs'!$H32*CW$22),
'Option-specific inputs'!$H$19="Total cost method",('Option-specific inputs'!$H55*CW$22)),0),0)</f>
        <v>0</v>
      </c>
      <c r="CX139" s="43" cm="1">
        <f t="array" ref="CX139">IFERROR(
IF(CX$14 - $G$14 + 1 = _xlfn.NUMBERVALUE(TRIM(_xlfn.TEXTAFTER($C139, " ", -1))),
_xlfn.IFS(
'Option-specific inputs'!$H$19="Percentage cost method",('Option-specific inputs'!$H$27*'Option-specific inputs'!$H32*CX$22),
'Option-specific inputs'!$H$19="Total cost method",('Option-specific inputs'!$H55*CX$22)),0),0)</f>
        <v>0</v>
      </c>
      <c r="CY139" s="43" cm="1">
        <f t="array" ref="CY139">IFERROR(
IF(CY$14 - $G$14 + 1 = _xlfn.NUMBERVALUE(TRIM(_xlfn.TEXTAFTER($C139, " ", -1))),
_xlfn.IFS(
'Option-specific inputs'!$H$19="Percentage cost method",('Option-specific inputs'!$H$27*'Option-specific inputs'!$H32*CY$22),
'Option-specific inputs'!$H$19="Total cost method",('Option-specific inputs'!$H55*CY$22)),0),0)</f>
        <v>0</v>
      </c>
      <c r="CZ139" s="43" cm="1">
        <f t="array" ref="CZ139">IFERROR(
IF(CZ$14 - $G$14 + 1 = _xlfn.NUMBERVALUE(TRIM(_xlfn.TEXTAFTER($C139, " ", -1))),
_xlfn.IFS(
'Option-specific inputs'!$H$19="Percentage cost method",('Option-specific inputs'!$H$27*'Option-specific inputs'!$H32*CZ$22),
'Option-specific inputs'!$H$19="Total cost method",('Option-specific inputs'!$H55*CZ$22)),0),0)</f>
        <v>0</v>
      </c>
      <c r="DA139" s="43" cm="1">
        <f t="array" ref="DA139">IFERROR(
IF(DA$14 - $G$14 + 1 = _xlfn.NUMBERVALUE(TRIM(_xlfn.TEXTAFTER($C139, " ", -1))),
_xlfn.IFS(
'Option-specific inputs'!$H$19="Percentage cost method",('Option-specific inputs'!$H$27*'Option-specific inputs'!$H32*DA$22),
'Option-specific inputs'!$H$19="Total cost method",('Option-specific inputs'!$H55*DA$22)),0),0)</f>
        <v>0</v>
      </c>
      <c r="DB139" s="43" cm="1">
        <f t="array" ref="DB139">IFERROR(
IF(DB$14 - $G$14 + 1 = _xlfn.NUMBERVALUE(TRIM(_xlfn.TEXTAFTER($C139, " ", -1))),
_xlfn.IFS(
'Option-specific inputs'!$H$19="Percentage cost method",('Option-specific inputs'!$H$27*'Option-specific inputs'!$H32*DB$22),
'Option-specific inputs'!$H$19="Total cost method",('Option-specific inputs'!$H55*DB$22)),0),0)</f>
        <v>0</v>
      </c>
      <c r="DC139" s="25"/>
    </row>
    <row r="140" spans="1:107" s="61" customFormat="1" ht="22.5" customHeight="1">
      <c r="A140" s="25"/>
      <c r="B140" s="163"/>
      <c r="C140" s="163" t="s">
        <v>127</v>
      </c>
      <c r="D140" s="32"/>
      <c r="E140" s="37"/>
      <c r="F140" s="42"/>
      <c r="G140" s="43" cm="1">
        <f t="array" ref="G140">IFERROR(
IF(G$14 - $G$14 + 1 = _xlfn.NUMBERVALUE(TRIM(_xlfn.TEXTAFTER($C140, " ", -1))),
_xlfn.IFS(
'Option-specific inputs'!$H$19="Percentage cost method",('Option-specific inputs'!$H$27*'Option-specific inputs'!$H33*G$22),
'Option-specific inputs'!$H$19="Total cost method",('Option-specific inputs'!$H56*G$22)),0),0)</f>
        <v>0</v>
      </c>
      <c r="H140" s="43" cm="1">
        <f t="array" ref="H140">IFERROR(
IF(H$14 - $G$14 + 1 = _xlfn.NUMBERVALUE(TRIM(_xlfn.TEXTAFTER($C140, " ", -1))),
_xlfn.IFS(
'Option-specific inputs'!$H$19="Percentage cost method",('Option-specific inputs'!$H$27*'Option-specific inputs'!$H33*H$22),
'Option-specific inputs'!$H$19="Total cost method",('Option-specific inputs'!$H56*H$22)),0),0)</f>
        <v>0</v>
      </c>
      <c r="I140" s="43" cm="1">
        <f t="array" ref="I140">IFERROR(
IF(I$14 - $G$14 + 1 = _xlfn.NUMBERVALUE(TRIM(_xlfn.TEXTAFTER($C140, " ", -1))),
_xlfn.IFS(
'Option-specific inputs'!$H$19="Percentage cost method",('Option-specific inputs'!$H$27*'Option-specific inputs'!$H33*I$22),
'Option-specific inputs'!$H$19="Total cost method",('Option-specific inputs'!$H56*I$22)),0),0)</f>
        <v>0</v>
      </c>
      <c r="J140" s="43" cm="1">
        <f t="array" ref="J140">IFERROR(
IF(J$14 - $G$14 + 1 = _xlfn.NUMBERVALUE(TRIM(_xlfn.TEXTAFTER($C140, " ", -1))),
_xlfn.IFS(
'Option-specific inputs'!$H$19="Percentage cost method",('Option-specific inputs'!$H$27*'Option-specific inputs'!$H33*J$22),
'Option-specific inputs'!$H$19="Total cost method",('Option-specific inputs'!$H56*J$22)),0),0)</f>
        <v>0</v>
      </c>
      <c r="K140" s="43" cm="1">
        <f t="array" ref="K140">IFERROR(
IF(K$14 - $G$14 + 1 = _xlfn.NUMBERVALUE(TRIM(_xlfn.TEXTAFTER($C140, " ", -1))),
_xlfn.IFS(
'Option-specific inputs'!$H$19="Percentage cost method",('Option-specific inputs'!$H$27*'Option-specific inputs'!$H33*K$22),
'Option-specific inputs'!$H$19="Total cost method",('Option-specific inputs'!$H56*K$22)),0),0)</f>
        <v>0</v>
      </c>
      <c r="L140" s="43" cm="1">
        <f t="array" ref="L140">IFERROR(
IF(L$14 - $G$14 + 1 = _xlfn.NUMBERVALUE(TRIM(_xlfn.TEXTAFTER($C140, " ", -1))),
_xlfn.IFS(
'Option-specific inputs'!$H$19="Percentage cost method",('Option-specific inputs'!$H$27*'Option-specific inputs'!$H33*L$22),
'Option-specific inputs'!$H$19="Total cost method",('Option-specific inputs'!$H56*L$22)),0),0)</f>
        <v>0</v>
      </c>
      <c r="M140" s="43" cm="1">
        <f t="array" ref="M140">IFERROR(
IF(M$14 - $G$14 + 1 = _xlfn.NUMBERVALUE(TRIM(_xlfn.TEXTAFTER($C140, " ", -1))),
_xlfn.IFS(
'Option-specific inputs'!$H$19="Percentage cost method",('Option-specific inputs'!$H$27*'Option-specific inputs'!$H33*M$22),
'Option-specific inputs'!$H$19="Total cost method",('Option-specific inputs'!$H56*M$22)),0),0)</f>
        <v>0</v>
      </c>
      <c r="N140" s="43" cm="1">
        <f t="array" ref="N140">IFERROR(
IF(N$14 - $G$14 + 1 = _xlfn.NUMBERVALUE(TRIM(_xlfn.TEXTAFTER($C140, " ", -1))),
_xlfn.IFS(
'Option-specific inputs'!$H$19="Percentage cost method",('Option-specific inputs'!$H$27*'Option-specific inputs'!$H33*N$22),
'Option-specific inputs'!$H$19="Total cost method",('Option-specific inputs'!$H56*N$22)),0),0)</f>
        <v>0</v>
      </c>
      <c r="O140" s="43" cm="1">
        <f t="array" ref="O140">IFERROR(
IF(O$14 - $G$14 + 1 = _xlfn.NUMBERVALUE(TRIM(_xlfn.TEXTAFTER($C140, " ", -1))),
_xlfn.IFS(
'Option-specific inputs'!$H$19="Percentage cost method",('Option-specific inputs'!$H$27*'Option-specific inputs'!$H33*O$22),
'Option-specific inputs'!$H$19="Total cost method",('Option-specific inputs'!$H56*O$22)),0),0)</f>
        <v>0</v>
      </c>
      <c r="P140" s="43" cm="1">
        <f t="array" ref="P140">IFERROR(
IF(P$14 - $G$14 + 1 = _xlfn.NUMBERVALUE(TRIM(_xlfn.TEXTAFTER($C140, " ", -1))),
_xlfn.IFS(
'Option-specific inputs'!$H$19="Percentage cost method",('Option-specific inputs'!$H$27*'Option-specific inputs'!$H33*P$22),
'Option-specific inputs'!$H$19="Total cost method",('Option-specific inputs'!$H56*P$22)),0),0)</f>
        <v>0</v>
      </c>
      <c r="Q140" s="43" cm="1">
        <f t="array" ref="Q140">IFERROR(
IF(Q$14 - $G$14 + 1 = _xlfn.NUMBERVALUE(TRIM(_xlfn.TEXTAFTER($C140, " ", -1))),
_xlfn.IFS(
'Option-specific inputs'!$H$19="Percentage cost method",('Option-specific inputs'!$H$27*'Option-specific inputs'!$H33*Q$22),
'Option-specific inputs'!$H$19="Total cost method",('Option-specific inputs'!$H56*Q$22)),0),0)</f>
        <v>0</v>
      </c>
      <c r="R140" s="43" cm="1">
        <f t="array" ref="R140">IFERROR(
IF(R$14 - $G$14 + 1 = _xlfn.NUMBERVALUE(TRIM(_xlfn.TEXTAFTER($C140, " ", -1))),
_xlfn.IFS(
'Option-specific inputs'!$H$19="Percentage cost method",('Option-specific inputs'!$H$27*'Option-specific inputs'!$H33*R$22),
'Option-specific inputs'!$H$19="Total cost method",('Option-specific inputs'!$H56*R$22)),0),0)</f>
        <v>0</v>
      </c>
      <c r="S140" s="43" cm="1">
        <f t="array" ref="S140">IFERROR(
IF(S$14 - $G$14 + 1 = _xlfn.NUMBERVALUE(TRIM(_xlfn.TEXTAFTER($C140, " ", -1))),
_xlfn.IFS(
'Option-specific inputs'!$H$19="Percentage cost method",('Option-specific inputs'!$H$27*'Option-specific inputs'!$H33*S$22),
'Option-specific inputs'!$H$19="Total cost method",('Option-specific inputs'!$H56*S$22)),0),0)</f>
        <v>0</v>
      </c>
      <c r="T140" s="43" cm="1">
        <f t="array" ref="T140">IFERROR(
IF(T$14 - $G$14 + 1 = _xlfn.NUMBERVALUE(TRIM(_xlfn.TEXTAFTER($C140, " ", -1))),
_xlfn.IFS(
'Option-specific inputs'!$H$19="Percentage cost method",('Option-specific inputs'!$H$27*'Option-specific inputs'!$H33*T$22),
'Option-specific inputs'!$H$19="Total cost method",('Option-specific inputs'!$H56*T$22)),0),0)</f>
        <v>0</v>
      </c>
      <c r="U140" s="43" cm="1">
        <f t="array" ref="U140">IFERROR(
IF(U$14 - $G$14 + 1 = _xlfn.NUMBERVALUE(TRIM(_xlfn.TEXTAFTER($C140, " ", -1))),
_xlfn.IFS(
'Option-specific inputs'!$H$19="Percentage cost method",('Option-specific inputs'!$H$27*'Option-specific inputs'!$H33*U$22),
'Option-specific inputs'!$H$19="Total cost method",('Option-specific inputs'!$H56*U$22)),0),0)</f>
        <v>0</v>
      </c>
      <c r="V140" s="43" cm="1">
        <f t="array" ref="V140">IFERROR(
IF(V$14 - $G$14 + 1 = _xlfn.NUMBERVALUE(TRIM(_xlfn.TEXTAFTER($C140, " ", -1))),
_xlfn.IFS(
'Option-specific inputs'!$H$19="Percentage cost method",('Option-specific inputs'!$H$27*'Option-specific inputs'!$H33*V$22),
'Option-specific inputs'!$H$19="Total cost method",('Option-specific inputs'!$H56*V$22)),0),0)</f>
        <v>0</v>
      </c>
      <c r="W140" s="43" cm="1">
        <f t="array" ref="W140">IFERROR(
IF(W$14 - $G$14 + 1 = _xlfn.NUMBERVALUE(TRIM(_xlfn.TEXTAFTER($C140, " ", -1))),
_xlfn.IFS(
'Option-specific inputs'!$H$19="Percentage cost method",('Option-specific inputs'!$H$27*'Option-specific inputs'!$H33*W$22),
'Option-specific inputs'!$H$19="Total cost method",('Option-specific inputs'!$H56*W$22)),0),0)</f>
        <v>0</v>
      </c>
      <c r="X140" s="43" cm="1">
        <f t="array" ref="X140">IFERROR(
IF(X$14 - $G$14 + 1 = _xlfn.NUMBERVALUE(TRIM(_xlfn.TEXTAFTER($C140, " ", -1))),
_xlfn.IFS(
'Option-specific inputs'!$H$19="Percentage cost method",('Option-specific inputs'!$H$27*'Option-specific inputs'!$H33*X$22),
'Option-specific inputs'!$H$19="Total cost method",('Option-specific inputs'!$H56*X$22)),0),0)</f>
        <v>0</v>
      </c>
      <c r="Y140" s="43" cm="1">
        <f t="array" ref="Y140">IFERROR(
IF(Y$14 - $G$14 + 1 = _xlfn.NUMBERVALUE(TRIM(_xlfn.TEXTAFTER($C140, " ", -1))),
_xlfn.IFS(
'Option-specific inputs'!$H$19="Percentage cost method",('Option-specific inputs'!$H$27*'Option-specific inputs'!$H33*Y$22),
'Option-specific inputs'!$H$19="Total cost method",('Option-specific inputs'!$H56*Y$22)),0),0)</f>
        <v>0</v>
      </c>
      <c r="Z140" s="43" cm="1">
        <f t="array" ref="Z140">IFERROR(
IF(Z$14 - $G$14 + 1 = _xlfn.NUMBERVALUE(TRIM(_xlfn.TEXTAFTER($C140, " ", -1))),
_xlfn.IFS(
'Option-specific inputs'!$H$19="Percentage cost method",('Option-specific inputs'!$H$27*'Option-specific inputs'!$H33*Z$22),
'Option-specific inputs'!$H$19="Total cost method",('Option-specific inputs'!$H56*Z$22)),0),0)</f>
        <v>0</v>
      </c>
      <c r="AA140" s="43" cm="1">
        <f t="array" ref="AA140">IFERROR(
IF(AA$14 - $G$14 + 1 = _xlfn.NUMBERVALUE(TRIM(_xlfn.TEXTAFTER($C140, " ", -1))),
_xlfn.IFS(
'Option-specific inputs'!$H$19="Percentage cost method",('Option-specific inputs'!$H$27*'Option-specific inputs'!$H33*AA$22),
'Option-specific inputs'!$H$19="Total cost method",('Option-specific inputs'!$H56*AA$22)),0),0)</f>
        <v>0</v>
      </c>
      <c r="AB140" s="43" cm="1">
        <f t="array" ref="AB140">IFERROR(
IF(AB$14 - $G$14 + 1 = _xlfn.NUMBERVALUE(TRIM(_xlfn.TEXTAFTER($C140, " ", -1))),
_xlfn.IFS(
'Option-specific inputs'!$H$19="Percentage cost method",('Option-specific inputs'!$H$27*'Option-specific inputs'!$H33*AB$22),
'Option-specific inputs'!$H$19="Total cost method",('Option-specific inputs'!$H56*AB$22)),0),0)</f>
        <v>0</v>
      </c>
      <c r="AC140" s="43" cm="1">
        <f t="array" ref="AC140">IFERROR(
IF(AC$14 - $G$14 + 1 = _xlfn.NUMBERVALUE(TRIM(_xlfn.TEXTAFTER($C140, " ", -1))),
_xlfn.IFS(
'Option-specific inputs'!$H$19="Percentage cost method",('Option-specific inputs'!$H$27*'Option-specific inputs'!$H33*AC$22),
'Option-specific inputs'!$H$19="Total cost method",('Option-specific inputs'!$H56*AC$22)),0),0)</f>
        <v>0</v>
      </c>
      <c r="AD140" s="43" cm="1">
        <f t="array" ref="AD140">IFERROR(
IF(AD$14 - $G$14 + 1 = _xlfn.NUMBERVALUE(TRIM(_xlfn.TEXTAFTER($C140, " ", -1))),
_xlfn.IFS(
'Option-specific inputs'!$H$19="Percentage cost method",('Option-specific inputs'!$H$27*'Option-specific inputs'!$H33*AD$22),
'Option-specific inputs'!$H$19="Total cost method",('Option-specific inputs'!$H56*AD$22)),0),0)</f>
        <v>0</v>
      </c>
      <c r="AE140" s="43" cm="1">
        <f t="array" ref="AE140">IFERROR(
IF(AE$14 - $G$14 + 1 = _xlfn.NUMBERVALUE(TRIM(_xlfn.TEXTAFTER($C140, " ", -1))),
_xlfn.IFS(
'Option-specific inputs'!$H$19="Percentage cost method",('Option-specific inputs'!$H$27*'Option-specific inputs'!$H33*AE$22),
'Option-specific inputs'!$H$19="Total cost method",('Option-specific inputs'!$H56*AE$22)),0),0)</f>
        <v>0</v>
      </c>
      <c r="AF140" s="43" cm="1">
        <f t="array" ref="AF140">IFERROR(
IF(AF$14 - $G$14 + 1 = _xlfn.NUMBERVALUE(TRIM(_xlfn.TEXTAFTER($C140, " ", -1))),
_xlfn.IFS(
'Option-specific inputs'!$H$19="Percentage cost method",('Option-specific inputs'!$H$27*'Option-specific inputs'!$H33*AF$22),
'Option-specific inputs'!$H$19="Total cost method",('Option-specific inputs'!$H56*AF$22)),0),0)</f>
        <v>0</v>
      </c>
      <c r="AG140" s="43" cm="1">
        <f t="array" ref="AG140">IFERROR(
IF(AG$14 - $G$14 + 1 = _xlfn.NUMBERVALUE(TRIM(_xlfn.TEXTAFTER($C140, " ", -1))),
_xlfn.IFS(
'Option-specific inputs'!$H$19="Percentage cost method",('Option-specific inputs'!$H$27*'Option-specific inputs'!$H33*AG$22),
'Option-specific inputs'!$H$19="Total cost method",('Option-specific inputs'!$H56*AG$22)),0),0)</f>
        <v>0</v>
      </c>
      <c r="AH140" s="43" cm="1">
        <f t="array" ref="AH140">IFERROR(
IF(AH$14 - $G$14 + 1 = _xlfn.NUMBERVALUE(TRIM(_xlfn.TEXTAFTER($C140, " ", -1))),
_xlfn.IFS(
'Option-specific inputs'!$H$19="Percentage cost method",('Option-specific inputs'!$H$27*'Option-specific inputs'!$H33*AH$22),
'Option-specific inputs'!$H$19="Total cost method",('Option-specific inputs'!$H56*AH$22)),0),0)</f>
        <v>0</v>
      </c>
      <c r="AI140" s="43" cm="1">
        <f t="array" ref="AI140">IFERROR(
IF(AI$14 - $G$14 + 1 = _xlfn.NUMBERVALUE(TRIM(_xlfn.TEXTAFTER($C140, " ", -1))),
_xlfn.IFS(
'Option-specific inputs'!$H$19="Percentage cost method",('Option-specific inputs'!$H$27*'Option-specific inputs'!$H33*AI$22),
'Option-specific inputs'!$H$19="Total cost method",('Option-specific inputs'!$H56*AI$22)),0),0)</f>
        <v>0</v>
      </c>
      <c r="AJ140" s="43" cm="1">
        <f t="array" ref="AJ140">IFERROR(
IF(AJ$14 - $G$14 + 1 = _xlfn.NUMBERVALUE(TRIM(_xlfn.TEXTAFTER($C140, " ", -1))),
_xlfn.IFS(
'Option-specific inputs'!$H$19="Percentage cost method",('Option-specific inputs'!$H$27*'Option-specific inputs'!$H33*AJ$22),
'Option-specific inputs'!$H$19="Total cost method",('Option-specific inputs'!$H56*AJ$22)),0),0)</f>
        <v>0</v>
      </c>
      <c r="AK140" s="43" cm="1">
        <f t="array" ref="AK140">IFERROR(
IF(AK$14 - $G$14 + 1 = _xlfn.NUMBERVALUE(TRIM(_xlfn.TEXTAFTER($C140, " ", -1))),
_xlfn.IFS(
'Option-specific inputs'!$H$19="Percentage cost method",('Option-specific inputs'!$H$27*'Option-specific inputs'!$H33*AK$22),
'Option-specific inputs'!$H$19="Total cost method",('Option-specific inputs'!$H56*AK$22)),0),0)</f>
        <v>0</v>
      </c>
      <c r="AL140" s="43" cm="1">
        <f t="array" ref="AL140">IFERROR(
IF(AL$14 - $G$14 + 1 = _xlfn.NUMBERVALUE(TRIM(_xlfn.TEXTAFTER($C140, " ", -1))),
_xlfn.IFS(
'Option-specific inputs'!$H$19="Percentage cost method",('Option-specific inputs'!$H$27*'Option-specific inputs'!$H33*AL$22),
'Option-specific inputs'!$H$19="Total cost method",('Option-specific inputs'!$H56*AL$22)),0),0)</f>
        <v>0</v>
      </c>
      <c r="AM140" s="43" cm="1">
        <f t="array" ref="AM140">IFERROR(
IF(AM$14 - $G$14 + 1 = _xlfn.NUMBERVALUE(TRIM(_xlfn.TEXTAFTER($C140, " ", -1))),
_xlfn.IFS(
'Option-specific inputs'!$H$19="Percentage cost method",('Option-specific inputs'!$H$27*'Option-specific inputs'!$H33*AM$22),
'Option-specific inputs'!$H$19="Total cost method",('Option-specific inputs'!$H56*AM$22)),0),0)</f>
        <v>0</v>
      </c>
      <c r="AN140" s="43" cm="1">
        <f t="array" ref="AN140">IFERROR(
IF(AN$14 - $G$14 + 1 = _xlfn.NUMBERVALUE(TRIM(_xlfn.TEXTAFTER($C140, " ", -1))),
_xlfn.IFS(
'Option-specific inputs'!$H$19="Percentage cost method",('Option-specific inputs'!$H$27*'Option-specific inputs'!$H33*AN$22),
'Option-specific inputs'!$H$19="Total cost method",('Option-specific inputs'!$H56*AN$22)),0),0)</f>
        <v>0</v>
      </c>
      <c r="AO140" s="43" cm="1">
        <f t="array" ref="AO140">IFERROR(
IF(AO$14 - $G$14 + 1 = _xlfn.NUMBERVALUE(TRIM(_xlfn.TEXTAFTER($C140, " ", -1))),
_xlfn.IFS(
'Option-specific inputs'!$H$19="Percentage cost method",('Option-specific inputs'!$H$27*'Option-specific inputs'!$H33*AO$22),
'Option-specific inputs'!$H$19="Total cost method",('Option-specific inputs'!$H56*AO$22)),0),0)</f>
        <v>0</v>
      </c>
      <c r="AP140" s="43" cm="1">
        <f t="array" ref="AP140">IFERROR(
IF(AP$14 - $G$14 + 1 = _xlfn.NUMBERVALUE(TRIM(_xlfn.TEXTAFTER($C140, " ", -1))),
_xlfn.IFS(
'Option-specific inputs'!$H$19="Percentage cost method",('Option-specific inputs'!$H$27*'Option-specific inputs'!$H33*AP$22),
'Option-specific inputs'!$H$19="Total cost method",('Option-specific inputs'!$H56*AP$22)),0),0)</f>
        <v>0</v>
      </c>
      <c r="AQ140" s="43" cm="1">
        <f t="array" ref="AQ140">IFERROR(
IF(AQ$14 - $G$14 + 1 = _xlfn.NUMBERVALUE(TRIM(_xlfn.TEXTAFTER($C140, " ", -1))),
_xlfn.IFS(
'Option-specific inputs'!$H$19="Percentage cost method",('Option-specific inputs'!$H$27*'Option-specific inputs'!$H33*AQ$22),
'Option-specific inputs'!$H$19="Total cost method",('Option-specific inputs'!$H56*AQ$22)),0),0)</f>
        <v>0</v>
      </c>
      <c r="AR140" s="43" cm="1">
        <f t="array" ref="AR140">IFERROR(
IF(AR$14 - $G$14 + 1 = _xlfn.NUMBERVALUE(TRIM(_xlfn.TEXTAFTER($C140, " ", -1))),
_xlfn.IFS(
'Option-specific inputs'!$H$19="Percentage cost method",('Option-specific inputs'!$H$27*'Option-specific inputs'!$H33*AR$22),
'Option-specific inputs'!$H$19="Total cost method",('Option-specific inputs'!$H56*AR$22)),0),0)</f>
        <v>0</v>
      </c>
      <c r="AS140" s="43" cm="1">
        <f t="array" ref="AS140">IFERROR(
IF(AS$14 - $G$14 + 1 = _xlfn.NUMBERVALUE(TRIM(_xlfn.TEXTAFTER($C140, " ", -1))),
_xlfn.IFS(
'Option-specific inputs'!$H$19="Percentage cost method",('Option-specific inputs'!$H$27*'Option-specific inputs'!$H33*AS$22),
'Option-specific inputs'!$H$19="Total cost method",('Option-specific inputs'!$H56*AS$22)),0),0)</f>
        <v>0</v>
      </c>
      <c r="AT140" s="43" cm="1">
        <f t="array" ref="AT140">IFERROR(
IF(AT$14 - $G$14 + 1 = _xlfn.NUMBERVALUE(TRIM(_xlfn.TEXTAFTER($C140, " ", -1))),
_xlfn.IFS(
'Option-specific inputs'!$H$19="Percentage cost method",('Option-specific inputs'!$H$27*'Option-specific inputs'!$H33*AT$22),
'Option-specific inputs'!$H$19="Total cost method",('Option-specific inputs'!$H56*AT$22)),0),0)</f>
        <v>0</v>
      </c>
      <c r="AU140" s="43" cm="1">
        <f t="array" ref="AU140">IFERROR(
IF(AU$14 - $G$14 + 1 = _xlfn.NUMBERVALUE(TRIM(_xlfn.TEXTAFTER($C140, " ", -1))),
_xlfn.IFS(
'Option-specific inputs'!$H$19="Percentage cost method",('Option-specific inputs'!$H$27*'Option-specific inputs'!$H33*AU$22),
'Option-specific inputs'!$H$19="Total cost method",('Option-specific inputs'!$H56*AU$22)),0),0)</f>
        <v>0</v>
      </c>
      <c r="AV140" s="43" cm="1">
        <f t="array" ref="AV140">IFERROR(
IF(AV$14 - $G$14 + 1 = _xlfn.NUMBERVALUE(TRIM(_xlfn.TEXTAFTER($C140, " ", -1))),
_xlfn.IFS(
'Option-specific inputs'!$H$19="Percentage cost method",('Option-specific inputs'!$H$27*'Option-specific inputs'!$H33*AV$22),
'Option-specific inputs'!$H$19="Total cost method",('Option-specific inputs'!$H56*AV$22)),0),0)</f>
        <v>0</v>
      </c>
      <c r="AW140" s="43" cm="1">
        <f t="array" ref="AW140">IFERROR(
IF(AW$14 - $G$14 + 1 = _xlfn.NUMBERVALUE(TRIM(_xlfn.TEXTAFTER($C140, " ", -1))),
_xlfn.IFS(
'Option-specific inputs'!$H$19="Percentage cost method",('Option-specific inputs'!$H$27*'Option-specific inputs'!$H33*AW$22),
'Option-specific inputs'!$H$19="Total cost method",('Option-specific inputs'!$H56*AW$22)),0),0)</f>
        <v>0</v>
      </c>
      <c r="AX140" s="43" cm="1">
        <f t="array" ref="AX140">IFERROR(
IF(AX$14 - $G$14 + 1 = _xlfn.NUMBERVALUE(TRIM(_xlfn.TEXTAFTER($C140, " ", -1))),
_xlfn.IFS(
'Option-specific inputs'!$H$19="Percentage cost method",('Option-specific inputs'!$H$27*'Option-specific inputs'!$H33*AX$22),
'Option-specific inputs'!$H$19="Total cost method",('Option-specific inputs'!$H56*AX$22)),0),0)</f>
        <v>0</v>
      </c>
      <c r="AY140" s="43" cm="1">
        <f t="array" ref="AY140">IFERROR(
IF(AY$14 - $G$14 + 1 = _xlfn.NUMBERVALUE(TRIM(_xlfn.TEXTAFTER($C140, " ", -1))),
_xlfn.IFS(
'Option-specific inputs'!$H$19="Percentage cost method",('Option-specific inputs'!$H$27*'Option-specific inputs'!$H33*AY$22),
'Option-specific inputs'!$H$19="Total cost method",('Option-specific inputs'!$H56*AY$22)),0),0)</f>
        <v>0</v>
      </c>
      <c r="AZ140" s="43" cm="1">
        <f t="array" ref="AZ140">IFERROR(
IF(AZ$14 - $G$14 + 1 = _xlfn.NUMBERVALUE(TRIM(_xlfn.TEXTAFTER($C140, " ", -1))),
_xlfn.IFS(
'Option-specific inputs'!$H$19="Percentage cost method",('Option-specific inputs'!$H$27*'Option-specific inputs'!$H33*AZ$22),
'Option-specific inputs'!$H$19="Total cost method",('Option-specific inputs'!$H56*AZ$22)),0),0)</f>
        <v>0</v>
      </c>
      <c r="BA140" s="43" cm="1">
        <f t="array" ref="BA140">IFERROR(
IF(BA$14 - $G$14 + 1 = _xlfn.NUMBERVALUE(TRIM(_xlfn.TEXTAFTER($C140, " ", -1))),
_xlfn.IFS(
'Option-specific inputs'!$H$19="Percentage cost method",('Option-specific inputs'!$H$27*'Option-specific inputs'!$H33*BA$22),
'Option-specific inputs'!$H$19="Total cost method",('Option-specific inputs'!$H56*BA$22)),0),0)</f>
        <v>0</v>
      </c>
      <c r="BB140" s="43" cm="1">
        <f t="array" ref="BB140">IFERROR(
IF(BB$14 - $G$14 + 1 = _xlfn.NUMBERVALUE(TRIM(_xlfn.TEXTAFTER($C140, " ", -1))),
_xlfn.IFS(
'Option-specific inputs'!$H$19="Percentage cost method",('Option-specific inputs'!$H$27*'Option-specific inputs'!$H33*BB$22),
'Option-specific inputs'!$H$19="Total cost method",('Option-specific inputs'!$H56*BB$22)),0),0)</f>
        <v>0</v>
      </c>
      <c r="BC140" s="43" cm="1">
        <f t="array" ref="BC140">IFERROR(
IF(BC$14 - $G$14 + 1 = _xlfn.NUMBERVALUE(TRIM(_xlfn.TEXTAFTER($C140, " ", -1))),
_xlfn.IFS(
'Option-specific inputs'!$H$19="Percentage cost method",('Option-specific inputs'!$H$27*'Option-specific inputs'!$H33*BC$22),
'Option-specific inputs'!$H$19="Total cost method",('Option-specific inputs'!$H56*BC$22)),0),0)</f>
        <v>0</v>
      </c>
      <c r="BD140" s="43" cm="1">
        <f t="array" ref="BD140">IFERROR(
IF(BD$14 - $G$14 + 1 = _xlfn.NUMBERVALUE(TRIM(_xlfn.TEXTAFTER($C140, " ", -1))),
_xlfn.IFS(
'Option-specific inputs'!$H$19="Percentage cost method",('Option-specific inputs'!$H$27*'Option-specific inputs'!$H33*BD$22),
'Option-specific inputs'!$H$19="Total cost method",('Option-specific inputs'!$H56*BD$22)),0),0)</f>
        <v>0</v>
      </c>
      <c r="BE140" s="43" cm="1">
        <f t="array" ref="BE140">IFERROR(
IF(BE$14 - $G$14 + 1 = _xlfn.NUMBERVALUE(TRIM(_xlfn.TEXTAFTER($C140, " ", -1))),
_xlfn.IFS(
'Option-specific inputs'!$H$19="Percentage cost method",('Option-specific inputs'!$H$27*'Option-specific inputs'!$H33*BE$22),
'Option-specific inputs'!$H$19="Total cost method",('Option-specific inputs'!$H56*BE$22)),0),0)</f>
        <v>0</v>
      </c>
      <c r="BF140" s="43" cm="1">
        <f t="array" ref="BF140">IFERROR(
IF(BF$14 - $G$14 + 1 = _xlfn.NUMBERVALUE(TRIM(_xlfn.TEXTAFTER($C140, " ", -1))),
_xlfn.IFS(
'Option-specific inputs'!$H$19="Percentage cost method",('Option-specific inputs'!$H$27*'Option-specific inputs'!$H33*BF$22),
'Option-specific inputs'!$H$19="Total cost method",('Option-specific inputs'!$H56*BF$22)),0),0)</f>
        <v>0</v>
      </c>
      <c r="BG140" s="43" cm="1">
        <f t="array" ref="BG140">IFERROR(
IF(BG$14 - $G$14 + 1 = _xlfn.NUMBERVALUE(TRIM(_xlfn.TEXTAFTER($C140, " ", -1))),
_xlfn.IFS(
'Option-specific inputs'!$H$19="Percentage cost method",('Option-specific inputs'!$H$27*'Option-specific inputs'!$H33*BG$22),
'Option-specific inputs'!$H$19="Total cost method",('Option-specific inputs'!$H56*BG$22)),0),0)</f>
        <v>0</v>
      </c>
      <c r="BH140" s="43" cm="1">
        <f t="array" ref="BH140">IFERROR(
IF(BH$14 - $G$14 + 1 = _xlfn.NUMBERVALUE(TRIM(_xlfn.TEXTAFTER($C140, " ", -1))),
_xlfn.IFS(
'Option-specific inputs'!$H$19="Percentage cost method",('Option-specific inputs'!$H$27*'Option-specific inputs'!$H33*BH$22),
'Option-specific inputs'!$H$19="Total cost method",('Option-specific inputs'!$H56*BH$22)),0),0)</f>
        <v>0</v>
      </c>
      <c r="BI140" s="43" cm="1">
        <f t="array" ref="BI140">IFERROR(
IF(BI$14 - $G$14 + 1 = _xlfn.NUMBERVALUE(TRIM(_xlfn.TEXTAFTER($C140, " ", -1))),
_xlfn.IFS(
'Option-specific inputs'!$H$19="Percentage cost method",('Option-specific inputs'!$H$27*'Option-specific inputs'!$H33*BI$22),
'Option-specific inputs'!$H$19="Total cost method",('Option-specific inputs'!$H56*BI$22)),0),0)</f>
        <v>0</v>
      </c>
      <c r="BJ140" s="43" cm="1">
        <f t="array" ref="BJ140">IFERROR(
IF(BJ$14 - $G$14 + 1 = _xlfn.NUMBERVALUE(TRIM(_xlfn.TEXTAFTER($C140, " ", -1))),
_xlfn.IFS(
'Option-specific inputs'!$H$19="Percentage cost method",('Option-specific inputs'!$H$27*'Option-specific inputs'!$H33*BJ$22),
'Option-specific inputs'!$H$19="Total cost method",('Option-specific inputs'!$H56*BJ$22)),0),0)</f>
        <v>0</v>
      </c>
      <c r="BK140" s="43" cm="1">
        <f t="array" ref="BK140">IFERROR(
IF(BK$14 - $G$14 + 1 = _xlfn.NUMBERVALUE(TRIM(_xlfn.TEXTAFTER($C140, " ", -1))),
_xlfn.IFS(
'Option-specific inputs'!$H$19="Percentage cost method",('Option-specific inputs'!$H$27*'Option-specific inputs'!$H33*BK$22),
'Option-specific inputs'!$H$19="Total cost method",('Option-specific inputs'!$H56*BK$22)),0),0)</f>
        <v>0</v>
      </c>
      <c r="BL140" s="43" cm="1">
        <f t="array" ref="BL140">IFERROR(
IF(BL$14 - $G$14 + 1 = _xlfn.NUMBERVALUE(TRIM(_xlfn.TEXTAFTER($C140, " ", -1))),
_xlfn.IFS(
'Option-specific inputs'!$H$19="Percentage cost method",('Option-specific inputs'!$H$27*'Option-specific inputs'!$H33*BL$22),
'Option-specific inputs'!$H$19="Total cost method",('Option-specific inputs'!$H56*BL$22)),0),0)</f>
        <v>0</v>
      </c>
      <c r="BM140" s="43" cm="1">
        <f t="array" ref="BM140">IFERROR(
IF(BM$14 - $G$14 + 1 = _xlfn.NUMBERVALUE(TRIM(_xlfn.TEXTAFTER($C140, " ", -1))),
_xlfn.IFS(
'Option-specific inputs'!$H$19="Percentage cost method",('Option-specific inputs'!$H$27*'Option-specific inputs'!$H33*BM$22),
'Option-specific inputs'!$H$19="Total cost method",('Option-specific inputs'!$H56*BM$22)),0),0)</f>
        <v>0</v>
      </c>
      <c r="BN140" s="43" cm="1">
        <f t="array" ref="BN140">IFERROR(
IF(BN$14 - $G$14 + 1 = _xlfn.NUMBERVALUE(TRIM(_xlfn.TEXTAFTER($C140, " ", -1))),
_xlfn.IFS(
'Option-specific inputs'!$H$19="Percentage cost method",('Option-specific inputs'!$H$27*'Option-specific inputs'!$H33*BN$22),
'Option-specific inputs'!$H$19="Total cost method",('Option-specific inputs'!$H56*BN$22)),0),0)</f>
        <v>0</v>
      </c>
      <c r="BO140" s="43" cm="1">
        <f t="array" ref="BO140">IFERROR(
IF(BO$14 - $G$14 + 1 = _xlfn.NUMBERVALUE(TRIM(_xlfn.TEXTAFTER($C140, " ", -1))),
_xlfn.IFS(
'Option-specific inputs'!$H$19="Percentage cost method",('Option-specific inputs'!$H$27*'Option-specific inputs'!$H33*BO$22),
'Option-specific inputs'!$H$19="Total cost method",('Option-specific inputs'!$H56*BO$22)),0),0)</f>
        <v>0</v>
      </c>
      <c r="BP140" s="43" cm="1">
        <f t="array" ref="BP140">IFERROR(
IF(BP$14 - $G$14 + 1 = _xlfn.NUMBERVALUE(TRIM(_xlfn.TEXTAFTER($C140, " ", -1))),
_xlfn.IFS(
'Option-specific inputs'!$H$19="Percentage cost method",('Option-specific inputs'!$H$27*'Option-specific inputs'!$H33*BP$22),
'Option-specific inputs'!$H$19="Total cost method",('Option-specific inputs'!$H56*BP$22)),0),0)</f>
        <v>0</v>
      </c>
      <c r="BQ140" s="43" cm="1">
        <f t="array" ref="BQ140">IFERROR(
IF(BQ$14 - $G$14 + 1 = _xlfn.NUMBERVALUE(TRIM(_xlfn.TEXTAFTER($C140, " ", -1))),
_xlfn.IFS(
'Option-specific inputs'!$H$19="Percentage cost method",('Option-specific inputs'!$H$27*'Option-specific inputs'!$H33*BQ$22),
'Option-specific inputs'!$H$19="Total cost method",('Option-specific inputs'!$H56*BQ$22)),0),0)</f>
        <v>0</v>
      </c>
      <c r="BR140" s="43" cm="1">
        <f t="array" ref="BR140">IFERROR(
IF(BR$14 - $G$14 + 1 = _xlfn.NUMBERVALUE(TRIM(_xlfn.TEXTAFTER($C140, " ", -1))),
_xlfn.IFS(
'Option-specific inputs'!$H$19="Percentage cost method",('Option-specific inputs'!$H$27*'Option-specific inputs'!$H33*BR$22),
'Option-specific inputs'!$H$19="Total cost method",('Option-specific inputs'!$H56*BR$22)),0),0)</f>
        <v>0</v>
      </c>
      <c r="BS140" s="43" cm="1">
        <f t="array" ref="BS140">IFERROR(
IF(BS$14 - $G$14 + 1 = _xlfn.NUMBERVALUE(TRIM(_xlfn.TEXTAFTER($C140, " ", -1))),
_xlfn.IFS(
'Option-specific inputs'!$H$19="Percentage cost method",('Option-specific inputs'!$H$27*'Option-specific inputs'!$H33*BS$22),
'Option-specific inputs'!$H$19="Total cost method",('Option-specific inputs'!$H56*BS$22)),0),0)</f>
        <v>0</v>
      </c>
      <c r="BT140" s="43" cm="1">
        <f t="array" ref="BT140">IFERROR(
IF(BT$14 - $G$14 + 1 = _xlfn.NUMBERVALUE(TRIM(_xlfn.TEXTAFTER($C140, " ", -1))),
_xlfn.IFS(
'Option-specific inputs'!$H$19="Percentage cost method",('Option-specific inputs'!$H$27*'Option-specific inputs'!$H33*BT$22),
'Option-specific inputs'!$H$19="Total cost method",('Option-specific inputs'!$H56*BT$22)),0),0)</f>
        <v>0</v>
      </c>
      <c r="BU140" s="43" cm="1">
        <f t="array" ref="BU140">IFERROR(
IF(BU$14 - $G$14 + 1 = _xlfn.NUMBERVALUE(TRIM(_xlfn.TEXTAFTER($C140, " ", -1))),
_xlfn.IFS(
'Option-specific inputs'!$H$19="Percentage cost method",('Option-specific inputs'!$H$27*'Option-specific inputs'!$H33*BU$22),
'Option-specific inputs'!$H$19="Total cost method",('Option-specific inputs'!$H56*BU$22)),0),0)</f>
        <v>0</v>
      </c>
      <c r="BV140" s="43" cm="1">
        <f t="array" ref="BV140">IFERROR(
IF(BV$14 - $G$14 + 1 = _xlfn.NUMBERVALUE(TRIM(_xlfn.TEXTAFTER($C140, " ", -1))),
_xlfn.IFS(
'Option-specific inputs'!$H$19="Percentage cost method",('Option-specific inputs'!$H$27*'Option-specific inputs'!$H33*BV$22),
'Option-specific inputs'!$H$19="Total cost method",('Option-specific inputs'!$H56*BV$22)),0),0)</f>
        <v>0</v>
      </c>
      <c r="BW140" s="43" cm="1">
        <f t="array" ref="BW140">IFERROR(
IF(BW$14 - $G$14 + 1 = _xlfn.NUMBERVALUE(TRIM(_xlfn.TEXTAFTER($C140, " ", -1))),
_xlfn.IFS(
'Option-specific inputs'!$H$19="Percentage cost method",('Option-specific inputs'!$H$27*'Option-specific inputs'!$H33*BW$22),
'Option-specific inputs'!$H$19="Total cost method",('Option-specific inputs'!$H56*BW$22)),0),0)</f>
        <v>0</v>
      </c>
      <c r="BX140" s="43" cm="1">
        <f t="array" ref="BX140">IFERROR(
IF(BX$14 - $G$14 + 1 = _xlfn.NUMBERVALUE(TRIM(_xlfn.TEXTAFTER($C140, " ", -1))),
_xlfn.IFS(
'Option-specific inputs'!$H$19="Percentage cost method",('Option-specific inputs'!$H$27*'Option-specific inputs'!$H33*BX$22),
'Option-specific inputs'!$H$19="Total cost method",('Option-specific inputs'!$H56*BX$22)),0),0)</f>
        <v>0</v>
      </c>
      <c r="BY140" s="43" cm="1">
        <f t="array" ref="BY140">IFERROR(
IF(BY$14 - $G$14 + 1 = _xlfn.NUMBERVALUE(TRIM(_xlfn.TEXTAFTER($C140, " ", -1))),
_xlfn.IFS(
'Option-specific inputs'!$H$19="Percentage cost method",('Option-specific inputs'!$H$27*'Option-specific inputs'!$H33*BY$22),
'Option-specific inputs'!$H$19="Total cost method",('Option-specific inputs'!$H56*BY$22)),0),0)</f>
        <v>0</v>
      </c>
      <c r="BZ140" s="43" cm="1">
        <f t="array" ref="BZ140">IFERROR(
IF(BZ$14 - $G$14 + 1 = _xlfn.NUMBERVALUE(TRIM(_xlfn.TEXTAFTER($C140, " ", -1))),
_xlfn.IFS(
'Option-specific inputs'!$H$19="Percentage cost method",('Option-specific inputs'!$H$27*'Option-specific inputs'!$H33*BZ$22),
'Option-specific inputs'!$H$19="Total cost method",('Option-specific inputs'!$H56*BZ$22)),0),0)</f>
        <v>0</v>
      </c>
      <c r="CA140" s="43" cm="1">
        <f t="array" ref="CA140">IFERROR(
IF(CA$14 - $G$14 + 1 = _xlfn.NUMBERVALUE(TRIM(_xlfn.TEXTAFTER($C140, " ", -1))),
_xlfn.IFS(
'Option-specific inputs'!$H$19="Percentage cost method",('Option-specific inputs'!$H$27*'Option-specific inputs'!$H33*CA$22),
'Option-specific inputs'!$H$19="Total cost method",('Option-specific inputs'!$H56*CA$22)),0),0)</f>
        <v>0</v>
      </c>
      <c r="CB140" s="43" cm="1">
        <f t="array" ref="CB140">IFERROR(
IF(CB$14 - $G$14 + 1 = _xlfn.NUMBERVALUE(TRIM(_xlfn.TEXTAFTER($C140, " ", -1))),
_xlfn.IFS(
'Option-specific inputs'!$H$19="Percentage cost method",('Option-specific inputs'!$H$27*'Option-specific inputs'!$H33*CB$22),
'Option-specific inputs'!$H$19="Total cost method",('Option-specific inputs'!$H56*CB$22)),0),0)</f>
        <v>0</v>
      </c>
      <c r="CC140" s="43" cm="1">
        <f t="array" ref="CC140">IFERROR(
IF(CC$14 - $G$14 + 1 = _xlfn.NUMBERVALUE(TRIM(_xlfn.TEXTAFTER($C140, " ", -1))),
_xlfn.IFS(
'Option-specific inputs'!$H$19="Percentage cost method",('Option-specific inputs'!$H$27*'Option-specific inputs'!$H33*CC$22),
'Option-specific inputs'!$H$19="Total cost method",('Option-specific inputs'!$H56*CC$22)),0),0)</f>
        <v>0</v>
      </c>
      <c r="CD140" s="43" cm="1">
        <f t="array" ref="CD140">IFERROR(
IF(CD$14 - $G$14 + 1 = _xlfn.NUMBERVALUE(TRIM(_xlfn.TEXTAFTER($C140, " ", -1))),
_xlfn.IFS(
'Option-specific inputs'!$H$19="Percentage cost method",('Option-specific inputs'!$H$27*'Option-specific inputs'!$H33*CD$22),
'Option-specific inputs'!$H$19="Total cost method",('Option-specific inputs'!$H56*CD$22)),0),0)</f>
        <v>0</v>
      </c>
      <c r="CE140" s="43" cm="1">
        <f t="array" ref="CE140">IFERROR(
IF(CE$14 - $G$14 + 1 = _xlfn.NUMBERVALUE(TRIM(_xlfn.TEXTAFTER($C140, " ", -1))),
_xlfn.IFS(
'Option-specific inputs'!$H$19="Percentage cost method",('Option-specific inputs'!$H$27*'Option-specific inputs'!$H33*CE$22),
'Option-specific inputs'!$H$19="Total cost method",('Option-specific inputs'!$H56*CE$22)),0),0)</f>
        <v>0</v>
      </c>
      <c r="CF140" s="43" cm="1">
        <f t="array" ref="CF140">IFERROR(
IF(CF$14 - $G$14 + 1 = _xlfn.NUMBERVALUE(TRIM(_xlfn.TEXTAFTER($C140, " ", -1))),
_xlfn.IFS(
'Option-specific inputs'!$H$19="Percentage cost method",('Option-specific inputs'!$H$27*'Option-specific inputs'!$H33*CF$22),
'Option-specific inputs'!$H$19="Total cost method",('Option-specific inputs'!$H56*CF$22)),0),0)</f>
        <v>0</v>
      </c>
      <c r="CG140" s="43" cm="1">
        <f t="array" ref="CG140">IFERROR(
IF(CG$14 - $G$14 + 1 = _xlfn.NUMBERVALUE(TRIM(_xlfn.TEXTAFTER($C140, " ", -1))),
_xlfn.IFS(
'Option-specific inputs'!$H$19="Percentage cost method",('Option-specific inputs'!$H$27*'Option-specific inputs'!$H33*CG$22),
'Option-specific inputs'!$H$19="Total cost method",('Option-specific inputs'!$H56*CG$22)),0),0)</f>
        <v>0</v>
      </c>
      <c r="CH140" s="43" cm="1">
        <f t="array" ref="CH140">IFERROR(
IF(CH$14 - $G$14 + 1 = _xlfn.NUMBERVALUE(TRIM(_xlfn.TEXTAFTER($C140, " ", -1))),
_xlfn.IFS(
'Option-specific inputs'!$H$19="Percentage cost method",('Option-specific inputs'!$H$27*'Option-specific inputs'!$H33*CH$22),
'Option-specific inputs'!$H$19="Total cost method",('Option-specific inputs'!$H56*CH$22)),0),0)</f>
        <v>0</v>
      </c>
      <c r="CI140" s="43" cm="1">
        <f t="array" ref="CI140">IFERROR(
IF(CI$14 - $G$14 + 1 = _xlfn.NUMBERVALUE(TRIM(_xlfn.TEXTAFTER($C140, " ", -1))),
_xlfn.IFS(
'Option-specific inputs'!$H$19="Percentage cost method",('Option-specific inputs'!$H$27*'Option-specific inputs'!$H33*CI$22),
'Option-specific inputs'!$H$19="Total cost method",('Option-specific inputs'!$H56*CI$22)),0),0)</f>
        <v>0</v>
      </c>
      <c r="CJ140" s="43" cm="1">
        <f t="array" ref="CJ140">IFERROR(
IF(CJ$14 - $G$14 + 1 = _xlfn.NUMBERVALUE(TRIM(_xlfn.TEXTAFTER($C140, " ", -1))),
_xlfn.IFS(
'Option-specific inputs'!$H$19="Percentage cost method",('Option-specific inputs'!$H$27*'Option-specific inputs'!$H33*CJ$22),
'Option-specific inputs'!$H$19="Total cost method",('Option-specific inputs'!$H56*CJ$22)),0),0)</f>
        <v>0</v>
      </c>
      <c r="CK140" s="43" cm="1">
        <f t="array" ref="CK140">IFERROR(
IF(CK$14 - $G$14 + 1 = _xlfn.NUMBERVALUE(TRIM(_xlfn.TEXTAFTER($C140, " ", -1))),
_xlfn.IFS(
'Option-specific inputs'!$H$19="Percentage cost method",('Option-specific inputs'!$H$27*'Option-specific inputs'!$H33*CK$22),
'Option-specific inputs'!$H$19="Total cost method",('Option-specific inputs'!$H56*CK$22)),0),0)</f>
        <v>0</v>
      </c>
      <c r="CL140" s="43" cm="1">
        <f t="array" ref="CL140">IFERROR(
IF(CL$14 - $G$14 + 1 = _xlfn.NUMBERVALUE(TRIM(_xlfn.TEXTAFTER($C140, " ", -1))),
_xlfn.IFS(
'Option-specific inputs'!$H$19="Percentage cost method",('Option-specific inputs'!$H$27*'Option-specific inputs'!$H33*CL$22),
'Option-specific inputs'!$H$19="Total cost method",('Option-specific inputs'!$H56*CL$22)),0),0)</f>
        <v>0</v>
      </c>
      <c r="CM140" s="43" cm="1">
        <f t="array" ref="CM140">IFERROR(
IF(CM$14 - $G$14 + 1 = _xlfn.NUMBERVALUE(TRIM(_xlfn.TEXTAFTER($C140, " ", -1))),
_xlfn.IFS(
'Option-specific inputs'!$H$19="Percentage cost method",('Option-specific inputs'!$H$27*'Option-specific inputs'!$H33*CM$22),
'Option-specific inputs'!$H$19="Total cost method",('Option-specific inputs'!$H56*CM$22)),0),0)</f>
        <v>0</v>
      </c>
      <c r="CN140" s="43" cm="1">
        <f t="array" ref="CN140">IFERROR(
IF(CN$14 - $G$14 + 1 = _xlfn.NUMBERVALUE(TRIM(_xlfn.TEXTAFTER($C140, " ", -1))),
_xlfn.IFS(
'Option-specific inputs'!$H$19="Percentage cost method",('Option-specific inputs'!$H$27*'Option-specific inputs'!$H33*CN$22),
'Option-specific inputs'!$H$19="Total cost method",('Option-specific inputs'!$H56*CN$22)),0),0)</f>
        <v>0</v>
      </c>
      <c r="CO140" s="43" cm="1">
        <f t="array" ref="CO140">IFERROR(
IF(CO$14 - $G$14 + 1 = _xlfn.NUMBERVALUE(TRIM(_xlfn.TEXTAFTER($C140, " ", -1))),
_xlfn.IFS(
'Option-specific inputs'!$H$19="Percentage cost method",('Option-specific inputs'!$H$27*'Option-specific inputs'!$H33*CO$22),
'Option-specific inputs'!$H$19="Total cost method",('Option-specific inputs'!$H56*CO$22)),0),0)</f>
        <v>0</v>
      </c>
      <c r="CP140" s="43" cm="1">
        <f t="array" ref="CP140">IFERROR(
IF(CP$14 - $G$14 + 1 = _xlfn.NUMBERVALUE(TRIM(_xlfn.TEXTAFTER($C140, " ", -1))),
_xlfn.IFS(
'Option-specific inputs'!$H$19="Percentage cost method",('Option-specific inputs'!$H$27*'Option-specific inputs'!$H33*CP$22),
'Option-specific inputs'!$H$19="Total cost method",('Option-specific inputs'!$H56*CP$22)),0),0)</f>
        <v>0</v>
      </c>
      <c r="CQ140" s="43" cm="1">
        <f t="array" ref="CQ140">IFERROR(
IF(CQ$14 - $G$14 + 1 = _xlfn.NUMBERVALUE(TRIM(_xlfn.TEXTAFTER($C140, " ", -1))),
_xlfn.IFS(
'Option-specific inputs'!$H$19="Percentage cost method",('Option-specific inputs'!$H$27*'Option-specific inputs'!$H33*CQ$22),
'Option-specific inputs'!$H$19="Total cost method",('Option-specific inputs'!$H56*CQ$22)),0),0)</f>
        <v>0</v>
      </c>
      <c r="CR140" s="43" cm="1">
        <f t="array" ref="CR140">IFERROR(
IF(CR$14 - $G$14 + 1 = _xlfn.NUMBERVALUE(TRIM(_xlfn.TEXTAFTER($C140, " ", -1))),
_xlfn.IFS(
'Option-specific inputs'!$H$19="Percentage cost method",('Option-specific inputs'!$H$27*'Option-specific inputs'!$H33*CR$22),
'Option-specific inputs'!$H$19="Total cost method",('Option-specific inputs'!$H56*CR$22)),0),0)</f>
        <v>0</v>
      </c>
      <c r="CS140" s="43" cm="1">
        <f t="array" ref="CS140">IFERROR(
IF(CS$14 - $G$14 + 1 = _xlfn.NUMBERVALUE(TRIM(_xlfn.TEXTAFTER($C140, " ", -1))),
_xlfn.IFS(
'Option-specific inputs'!$H$19="Percentage cost method",('Option-specific inputs'!$H$27*'Option-specific inputs'!$H33*CS$22),
'Option-specific inputs'!$H$19="Total cost method",('Option-specific inputs'!$H56*CS$22)),0),0)</f>
        <v>0</v>
      </c>
      <c r="CT140" s="43" cm="1">
        <f t="array" ref="CT140">IFERROR(
IF(CT$14 - $G$14 + 1 = _xlfn.NUMBERVALUE(TRIM(_xlfn.TEXTAFTER($C140, " ", -1))),
_xlfn.IFS(
'Option-specific inputs'!$H$19="Percentage cost method",('Option-specific inputs'!$H$27*'Option-specific inputs'!$H33*CT$22),
'Option-specific inputs'!$H$19="Total cost method",('Option-specific inputs'!$H56*CT$22)),0),0)</f>
        <v>0</v>
      </c>
      <c r="CU140" s="43" cm="1">
        <f t="array" ref="CU140">IFERROR(
IF(CU$14 - $G$14 + 1 = _xlfn.NUMBERVALUE(TRIM(_xlfn.TEXTAFTER($C140, " ", -1))),
_xlfn.IFS(
'Option-specific inputs'!$H$19="Percentage cost method",('Option-specific inputs'!$H$27*'Option-specific inputs'!$H33*CU$22),
'Option-specific inputs'!$H$19="Total cost method",('Option-specific inputs'!$H56*CU$22)),0),0)</f>
        <v>0</v>
      </c>
      <c r="CV140" s="43" cm="1">
        <f t="array" ref="CV140">IFERROR(
IF(CV$14 - $G$14 + 1 = _xlfn.NUMBERVALUE(TRIM(_xlfn.TEXTAFTER($C140, " ", -1))),
_xlfn.IFS(
'Option-specific inputs'!$H$19="Percentage cost method",('Option-specific inputs'!$H$27*'Option-specific inputs'!$H33*CV$22),
'Option-specific inputs'!$H$19="Total cost method",('Option-specific inputs'!$H56*CV$22)),0),0)</f>
        <v>0</v>
      </c>
      <c r="CW140" s="43" cm="1">
        <f t="array" ref="CW140">IFERROR(
IF(CW$14 - $G$14 + 1 = _xlfn.NUMBERVALUE(TRIM(_xlfn.TEXTAFTER($C140, " ", -1))),
_xlfn.IFS(
'Option-specific inputs'!$H$19="Percentage cost method",('Option-specific inputs'!$H$27*'Option-specific inputs'!$H33*CW$22),
'Option-specific inputs'!$H$19="Total cost method",('Option-specific inputs'!$H56*CW$22)),0),0)</f>
        <v>0</v>
      </c>
      <c r="CX140" s="43" cm="1">
        <f t="array" ref="CX140">IFERROR(
IF(CX$14 - $G$14 + 1 = _xlfn.NUMBERVALUE(TRIM(_xlfn.TEXTAFTER($C140, " ", -1))),
_xlfn.IFS(
'Option-specific inputs'!$H$19="Percentage cost method",('Option-specific inputs'!$H$27*'Option-specific inputs'!$H33*CX$22),
'Option-specific inputs'!$H$19="Total cost method",('Option-specific inputs'!$H56*CX$22)),0),0)</f>
        <v>0</v>
      </c>
      <c r="CY140" s="43" cm="1">
        <f t="array" ref="CY140">IFERROR(
IF(CY$14 - $G$14 + 1 = _xlfn.NUMBERVALUE(TRIM(_xlfn.TEXTAFTER($C140, " ", -1))),
_xlfn.IFS(
'Option-specific inputs'!$H$19="Percentage cost method",('Option-specific inputs'!$H$27*'Option-specific inputs'!$H33*CY$22),
'Option-specific inputs'!$H$19="Total cost method",('Option-specific inputs'!$H56*CY$22)),0),0)</f>
        <v>0</v>
      </c>
      <c r="CZ140" s="43" cm="1">
        <f t="array" ref="CZ140">IFERROR(
IF(CZ$14 - $G$14 + 1 = _xlfn.NUMBERVALUE(TRIM(_xlfn.TEXTAFTER($C140, " ", -1))),
_xlfn.IFS(
'Option-specific inputs'!$H$19="Percentage cost method",('Option-specific inputs'!$H$27*'Option-specific inputs'!$H33*CZ$22),
'Option-specific inputs'!$H$19="Total cost method",('Option-specific inputs'!$H56*CZ$22)),0),0)</f>
        <v>0</v>
      </c>
      <c r="DA140" s="43" cm="1">
        <f t="array" ref="DA140">IFERROR(
IF(DA$14 - $G$14 + 1 = _xlfn.NUMBERVALUE(TRIM(_xlfn.TEXTAFTER($C140, " ", -1))),
_xlfn.IFS(
'Option-specific inputs'!$H$19="Percentage cost method",('Option-specific inputs'!$H$27*'Option-specific inputs'!$H33*DA$22),
'Option-specific inputs'!$H$19="Total cost method",('Option-specific inputs'!$H56*DA$22)),0),0)</f>
        <v>0</v>
      </c>
      <c r="DB140" s="43" cm="1">
        <f t="array" ref="DB140">IFERROR(
IF(DB$14 - $G$14 + 1 = _xlfn.NUMBERVALUE(TRIM(_xlfn.TEXTAFTER($C140, " ", -1))),
_xlfn.IFS(
'Option-specific inputs'!$H$19="Percentage cost method",('Option-specific inputs'!$H$27*'Option-specific inputs'!$H33*DB$22),
'Option-specific inputs'!$H$19="Total cost method",('Option-specific inputs'!$H56*DB$22)),0),0)</f>
        <v>0</v>
      </c>
      <c r="DC140" s="25"/>
    </row>
    <row r="141" spans="1:107" s="61" customFormat="1" ht="22.5" customHeight="1">
      <c r="A141" s="25"/>
      <c r="B141" s="163"/>
      <c r="C141" s="163" t="s">
        <v>128</v>
      </c>
      <c r="D141" s="32"/>
      <c r="E141" s="37"/>
      <c r="F141" s="42"/>
      <c r="G141" s="43" cm="1">
        <f t="array" ref="G141">IFERROR(
IF(G$14 - $G$14 + 1 = _xlfn.NUMBERVALUE(TRIM(_xlfn.TEXTAFTER($C141, " ", -1))),
_xlfn.IFS(
'Option-specific inputs'!$H$19="Percentage cost method",('Option-specific inputs'!$H$27*'Option-specific inputs'!$H34*G$22),
'Option-specific inputs'!$H$19="Total cost method",('Option-specific inputs'!$H57*G$22)),0),0)</f>
        <v>0</v>
      </c>
      <c r="H141" s="43" cm="1">
        <f t="array" ref="H141">IFERROR(
IF(H$14 - $G$14 + 1 = _xlfn.NUMBERVALUE(TRIM(_xlfn.TEXTAFTER($C141, " ", -1))),
_xlfn.IFS(
'Option-specific inputs'!$H$19="Percentage cost method",('Option-specific inputs'!$H$27*'Option-specific inputs'!$H34*H$22),
'Option-specific inputs'!$H$19="Total cost method",('Option-specific inputs'!$H57*H$22)),0),0)</f>
        <v>0</v>
      </c>
      <c r="I141" s="43" cm="1">
        <f t="array" ref="I141">IFERROR(
IF(I$14 - $G$14 + 1 = _xlfn.NUMBERVALUE(TRIM(_xlfn.TEXTAFTER($C141, " ", -1))),
_xlfn.IFS(
'Option-specific inputs'!$H$19="Percentage cost method",('Option-specific inputs'!$H$27*'Option-specific inputs'!$H34*I$22),
'Option-specific inputs'!$H$19="Total cost method",('Option-specific inputs'!$H57*I$22)),0),0)</f>
        <v>0</v>
      </c>
      <c r="J141" s="43" cm="1">
        <f t="array" ref="J141">IFERROR(
IF(J$14 - $G$14 + 1 = _xlfn.NUMBERVALUE(TRIM(_xlfn.TEXTAFTER($C141, " ", -1))),
_xlfn.IFS(
'Option-specific inputs'!$H$19="Percentage cost method",('Option-specific inputs'!$H$27*'Option-specific inputs'!$H34*J$22),
'Option-specific inputs'!$H$19="Total cost method",('Option-specific inputs'!$H57*J$22)),0),0)</f>
        <v>0</v>
      </c>
      <c r="K141" s="43" cm="1">
        <f t="array" ref="K141">IFERROR(
IF(K$14 - $G$14 + 1 = _xlfn.NUMBERVALUE(TRIM(_xlfn.TEXTAFTER($C141, " ", -1))),
_xlfn.IFS(
'Option-specific inputs'!$H$19="Percentage cost method",('Option-specific inputs'!$H$27*'Option-specific inputs'!$H34*K$22),
'Option-specific inputs'!$H$19="Total cost method",('Option-specific inputs'!$H57*K$22)),0),0)</f>
        <v>0</v>
      </c>
      <c r="L141" s="43" cm="1">
        <f t="array" ref="L141">IFERROR(
IF(L$14 - $G$14 + 1 = _xlfn.NUMBERVALUE(TRIM(_xlfn.TEXTAFTER($C141, " ", -1))),
_xlfn.IFS(
'Option-specific inputs'!$H$19="Percentage cost method",('Option-specific inputs'!$H$27*'Option-specific inputs'!$H34*L$22),
'Option-specific inputs'!$H$19="Total cost method",('Option-specific inputs'!$H57*L$22)),0),0)</f>
        <v>0</v>
      </c>
      <c r="M141" s="43" cm="1">
        <f t="array" ref="M141">IFERROR(
IF(M$14 - $G$14 + 1 = _xlfn.NUMBERVALUE(TRIM(_xlfn.TEXTAFTER($C141, " ", -1))),
_xlfn.IFS(
'Option-specific inputs'!$H$19="Percentage cost method",('Option-specific inputs'!$H$27*'Option-specific inputs'!$H34*M$22),
'Option-specific inputs'!$H$19="Total cost method",('Option-specific inputs'!$H57*M$22)),0),0)</f>
        <v>0</v>
      </c>
      <c r="N141" s="43" cm="1">
        <f t="array" ref="N141">IFERROR(
IF(N$14 - $G$14 + 1 = _xlfn.NUMBERVALUE(TRIM(_xlfn.TEXTAFTER($C141, " ", -1))),
_xlfn.IFS(
'Option-specific inputs'!$H$19="Percentage cost method",('Option-specific inputs'!$H$27*'Option-specific inputs'!$H34*N$22),
'Option-specific inputs'!$H$19="Total cost method",('Option-specific inputs'!$H57*N$22)),0),0)</f>
        <v>0</v>
      </c>
      <c r="O141" s="43" cm="1">
        <f t="array" ref="O141">IFERROR(
IF(O$14 - $G$14 + 1 = _xlfn.NUMBERVALUE(TRIM(_xlfn.TEXTAFTER($C141, " ", -1))),
_xlfn.IFS(
'Option-specific inputs'!$H$19="Percentage cost method",('Option-specific inputs'!$H$27*'Option-specific inputs'!$H34*O$22),
'Option-specific inputs'!$H$19="Total cost method",('Option-specific inputs'!$H57*O$22)),0),0)</f>
        <v>0</v>
      </c>
      <c r="P141" s="43" cm="1">
        <f t="array" ref="P141">IFERROR(
IF(P$14 - $G$14 + 1 = _xlfn.NUMBERVALUE(TRIM(_xlfn.TEXTAFTER($C141, " ", -1))),
_xlfn.IFS(
'Option-specific inputs'!$H$19="Percentage cost method",('Option-specific inputs'!$H$27*'Option-specific inputs'!$H34*P$22),
'Option-specific inputs'!$H$19="Total cost method",('Option-specific inputs'!$H57*P$22)),0),0)</f>
        <v>0</v>
      </c>
      <c r="Q141" s="43" cm="1">
        <f t="array" ref="Q141">IFERROR(
IF(Q$14 - $G$14 + 1 = _xlfn.NUMBERVALUE(TRIM(_xlfn.TEXTAFTER($C141, " ", -1))),
_xlfn.IFS(
'Option-specific inputs'!$H$19="Percentage cost method",('Option-specific inputs'!$H$27*'Option-specific inputs'!$H34*Q$22),
'Option-specific inputs'!$H$19="Total cost method",('Option-specific inputs'!$H57*Q$22)),0),0)</f>
        <v>0</v>
      </c>
      <c r="R141" s="43" cm="1">
        <f t="array" ref="R141">IFERROR(
IF(R$14 - $G$14 + 1 = _xlfn.NUMBERVALUE(TRIM(_xlfn.TEXTAFTER($C141, " ", -1))),
_xlfn.IFS(
'Option-specific inputs'!$H$19="Percentage cost method",('Option-specific inputs'!$H$27*'Option-specific inputs'!$H34*R$22),
'Option-specific inputs'!$H$19="Total cost method",('Option-specific inputs'!$H57*R$22)),0),0)</f>
        <v>0</v>
      </c>
      <c r="S141" s="43" cm="1">
        <f t="array" ref="S141">IFERROR(
IF(S$14 - $G$14 + 1 = _xlfn.NUMBERVALUE(TRIM(_xlfn.TEXTAFTER($C141, " ", -1))),
_xlfn.IFS(
'Option-specific inputs'!$H$19="Percentage cost method",('Option-specific inputs'!$H$27*'Option-specific inputs'!$H34*S$22),
'Option-specific inputs'!$H$19="Total cost method",('Option-specific inputs'!$H57*S$22)),0),0)</f>
        <v>0</v>
      </c>
      <c r="T141" s="43" cm="1">
        <f t="array" ref="T141">IFERROR(
IF(T$14 - $G$14 + 1 = _xlfn.NUMBERVALUE(TRIM(_xlfn.TEXTAFTER($C141, " ", -1))),
_xlfn.IFS(
'Option-specific inputs'!$H$19="Percentage cost method",('Option-specific inputs'!$H$27*'Option-specific inputs'!$H34*T$22),
'Option-specific inputs'!$H$19="Total cost method",('Option-specific inputs'!$H57*T$22)),0),0)</f>
        <v>0</v>
      </c>
      <c r="U141" s="43" cm="1">
        <f t="array" ref="U141">IFERROR(
IF(U$14 - $G$14 + 1 = _xlfn.NUMBERVALUE(TRIM(_xlfn.TEXTAFTER($C141, " ", -1))),
_xlfn.IFS(
'Option-specific inputs'!$H$19="Percentage cost method",('Option-specific inputs'!$H$27*'Option-specific inputs'!$H34*U$22),
'Option-specific inputs'!$H$19="Total cost method",('Option-specific inputs'!$H57*U$22)),0),0)</f>
        <v>0</v>
      </c>
      <c r="V141" s="43" cm="1">
        <f t="array" ref="V141">IFERROR(
IF(V$14 - $G$14 + 1 = _xlfn.NUMBERVALUE(TRIM(_xlfn.TEXTAFTER($C141, " ", -1))),
_xlfn.IFS(
'Option-specific inputs'!$H$19="Percentage cost method",('Option-specific inputs'!$H$27*'Option-specific inputs'!$H34*V$22),
'Option-specific inputs'!$H$19="Total cost method",('Option-specific inputs'!$H57*V$22)),0),0)</f>
        <v>0</v>
      </c>
      <c r="W141" s="43" cm="1">
        <f t="array" ref="W141">IFERROR(
IF(W$14 - $G$14 + 1 = _xlfn.NUMBERVALUE(TRIM(_xlfn.TEXTAFTER($C141, " ", -1))),
_xlfn.IFS(
'Option-specific inputs'!$H$19="Percentage cost method",('Option-specific inputs'!$H$27*'Option-specific inputs'!$H34*W$22),
'Option-specific inputs'!$H$19="Total cost method",('Option-specific inputs'!$H57*W$22)),0),0)</f>
        <v>0</v>
      </c>
      <c r="X141" s="43" cm="1">
        <f t="array" ref="X141">IFERROR(
IF(X$14 - $G$14 + 1 = _xlfn.NUMBERVALUE(TRIM(_xlfn.TEXTAFTER($C141, " ", -1))),
_xlfn.IFS(
'Option-specific inputs'!$H$19="Percentage cost method",('Option-specific inputs'!$H$27*'Option-specific inputs'!$H34*X$22),
'Option-specific inputs'!$H$19="Total cost method",('Option-specific inputs'!$H57*X$22)),0),0)</f>
        <v>0</v>
      </c>
      <c r="Y141" s="43" cm="1">
        <f t="array" ref="Y141">IFERROR(
IF(Y$14 - $G$14 + 1 = _xlfn.NUMBERVALUE(TRIM(_xlfn.TEXTAFTER($C141, " ", -1))),
_xlfn.IFS(
'Option-specific inputs'!$H$19="Percentage cost method",('Option-specific inputs'!$H$27*'Option-specific inputs'!$H34*Y$22),
'Option-specific inputs'!$H$19="Total cost method",('Option-specific inputs'!$H57*Y$22)),0),0)</f>
        <v>0</v>
      </c>
      <c r="Z141" s="43" cm="1">
        <f t="array" ref="Z141">IFERROR(
IF(Z$14 - $G$14 + 1 = _xlfn.NUMBERVALUE(TRIM(_xlfn.TEXTAFTER($C141, " ", -1))),
_xlfn.IFS(
'Option-specific inputs'!$H$19="Percentage cost method",('Option-specific inputs'!$H$27*'Option-specific inputs'!$H34*Z$22),
'Option-specific inputs'!$H$19="Total cost method",('Option-specific inputs'!$H57*Z$22)),0),0)</f>
        <v>0</v>
      </c>
      <c r="AA141" s="43" cm="1">
        <f t="array" ref="AA141">IFERROR(
IF(AA$14 - $G$14 + 1 = _xlfn.NUMBERVALUE(TRIM(_xlfn.TEXTAFTER($C141, " ", -1))),
_xlfn.IFS(
'Option-specific inputs'!$H$19="Percentage cost method",('Option-specific inputs'!$H$27*'Option-specific inputs'!$H34*AA$22),
'Option-specific inputs'!$H$19="Total cost method",('Option-specific inputs'!$H57*AA$22)),0),0)</f>
        <v>0</v>
      </c>
      <c r="AB141" s="43" cm="1">
        <f t="array" ref="AB141">IFERROR(
IF(AB$14 - $G$14 + 1 = _xlfn.NUMBERVALUE(TRIM(_xlfn.TEXTAFTER($C141, " ", -1))),
_xlfn.IFS(
'Option-specific inputs'!$H$19="Percentage cost method",('Option-specific inputs'!$H$27*'Option-specific inputs'!$H34*AB$22),
'Option-specific inputs'!$H$19="Total cost method",('Option-specific inputs'!$H57*AB$22)),0),0)</f>
        <v>0</v>
      </c>
      <c r="AC141" s="43" cm="1">
        <f t="array" ref="AC141">IFERROR(
IF(AC$14 - $G$14 + 1 = _xlfn.NUMBERVALUE(TRIM(_xlfn.TEXTAFTER($C141, " ", -1))),
_xlfn.IFS(
'Option-specific inputs'!$H$19="Percentage cost method",('Option-specific inputs'!$H$27*'Option-specific inputs'!$H34*AC$22),
'Option-specific inputs'!$H$19="Total cost method",('Option-specific inputs'!$H57*AC$22)),0),0)</f>
        <v>0</v>
      </c>
      <c r="AD141" s="43" cm="1">
        <f t="array" ref="AD141">IFERROR(
IF(AD$14 - $G$14 + 1 = _xlfn.NUMBERVALUE(TRIM(_xlfn.TEXTAFTER($C141, " ", -1))),
_xlfn.IFS(
'Option-specific inputs'!$H$19="Percentage cost method",('Option-specific inputs'!$H$27*'Option-specific inputs'!$H34*AD$22),
'Option-specific inputs'!$H$19="Total cost method",('Option-specific inputs'!$H57*AD$22)),0),0)</f>
        <v>0</v>
      </c>
      <c r="AE141" s="43" cm="1">
        <f t="array" ref="AE141">IFERROR(
IF(AE$14 - $G$14 + 1 = _xlfn.NUMBERVALUE(TRIM(_xlfn.TEXTAFTER($C141, " ", -1))),
_xlfn.IFS(
'Option-specific inputs'!$H$19="Percentage cost method",('Option-specific inputs'!$H$27*'Option-specific inputs'!$H34*AE$22),
'Option-specific inputs'!$H$19="Total cost method",('Option-specific inputs'!$H57*AE$22)),0),0)</f>
        <v>0</v>
      </c>
      <c r="AF141" s="43" cm="1">
        <f t="array" ref="AF141">IFERROR(
IF(AF$14 - $G$14 + 1 = _xlfn.NUMBERVALUE(TRIM(_xlfn.TEXTAFTER($C141, " ", -1))),
_xlfn.IFS(
'Option-specific inputs'!$H$19="Percentage cost method",('Option-specific inputs'!$H$27*'Option-specific inputs'!$H34*AF$22),
'Option-specific inputs'!$H$19="Total cost method",('Option-specific inputs'!$H57*AF$22)),0),0)</f>
        <v>0</v>
      </c>
      <c r="AG141" s="43" cm="1">
        <f t="array" ref="AG141">IFERROR(
IF(AG$14 - $G$14 + 1 = _xlfn.NUMBERVALUE(TRIM(_xlfn.TEXTAFTER($C141, " ", -1))),
_xlfn.IFS(
'Option-specific inputs'!$H$19="Percentage cost method",('Option-specific inputs'!$H$27*'Option-specific inputs'!$H34*AG$22),
'Option-specific inputs'!$H$19="Total cost method",('Option-specific inputs'!$H57*AG$22)),0),0)</f>
        <v>0</v>
      </c>
      <c r="AH141" s="43" cm="1">
        <f t="array" ref="AH141">IFERROR(
IF(AH$14 - $G$14 + 1 = _xlfn.NUMBERVALUE(TRIM(_xlfn.TEXTAFTER($C141, " ", -1))),
_xlfn.IFS(
'Option-specific inputs'!$H$19="Percentage cost method",('Option-specific inputs'!$H$27*'Option-specific inputs'!$H34*AH$22),
'Option-specific inputs'!$H$19="Total cost method",('Option-specific inputs'!$H57*AH$22)),0),0)</f>
        <v>0</v>
      </c>
      <c r="AI141" s="43" cm="1">
        <f t="array" ref="AI141">IFERROR(
IF(AI$14 - $G$14 + 1 = _xlfn.NUMBERVALUE(TRIM(_xlfn.TEXTAFTER($C141, " ", -1))),
_xlfn.IFS(
'Option-specific inputs'!$H$19="Percentage cost method",('Option-specific inputs'!$H$27*'Option-specific inputs'!$H34*AI$22),
'Option-specific inputs'!$H$19="Total cost method",('Option-specific inputs'!$H57*AI$22)),0),0)</f>
        <v>0</v>
      </c>
      <c r="AJ141" s="43" cm="1">
        <f t="array" ref="AJ141">IFERROR(
IF(AJ$14 - $G$14 + 1 = _xlfn.NUMBERVALUE(TRIM(_xlfn.TEXTAFTER($C141, " ", -1))),
_xlfn.IFS(
'Option-specific inputs'!$H$19="Percentage cost method",('Option-specific inputs'!$H$27*'Option-specific inputs'!$H34*AJ$22),
'Option-specific inputs'!$H$19="Total cost method",('Option-specific inputs'!$H57*AJ$22)),0),0)</f>
        <v>0</v>
      </c>
      <c r="AK141" s="43" cm="1">
        <f t="array" ref="AK141">IFERROR(
IF(AK$14 - $G$14 + 1 = _xlfn.NUMBERVALUE(TRIM(_xlfn.TEXTAFTER($C141, " ", -1))),
_xlfn.IFS(
'Option-specific inputs'!$H$19="Percentage cost method",('Option-specific inputs'!$H$27*'Option-specific inputs'!$H34*AK$22),
'Option-specific inputs'!$H$19="Total cost method",('Option-specific inputs'!$H57*AK$22)),0),0)</f>
        <v>0</v>
      </c>
      <c r="AL141" s="43" cm="1">
        <f t="array" ref="AL141">IFERROR(
IF(AL$14 - $G$14 + 1 = _xlfn.NUMBERVALUE(TRIM(_xlfn.TEXTAFTER($C141, " ", -1))),
_xlfn.IFS(
'Option-specific inputs'!$H$19="Percentage cost method",('Option-specific inputs'!$H$27*'Option-specific inputs'!$H34*AL$22),
'Option-specific inputs'!$H$19="Total cost method",('Option-specific inputs'!$H57*AL$22)),0),0)</f>
        <v>0</v>
      </c>
      <c r="AM141" s="43" cm="1">
        <f t="array" ref="AM141">IFERROR(
IF(AM$14 - $G$14 + 1 = _xlfn.NUMBERVALUE(TRIM(_xlfn.TEXTAFTER($C141, " ", -1))),
_xlfn.IFS(
'Option-specific inputs'!$H$19="Percentage cost method",('Option-specific inputs'!$H$27*'Option-specific inputs'!$H34*AM$22),
'Option-specific inputs'!$H$19="Total cost method",('Option-specific inputs'!$H57*AM$22)),0),0)</f>
        <v>0</v>
      </c>
      <c r="AN141" s="43" cm="1">
        <f t="array" ref="AN141">IFERROR(
IF(AN$14 - $G$14 + 1 = _xlfn.NUMBERVALUE(TRIM(_xlfn.TEXTAFTER($C141, " ", -1))),
_xlfn.IFS(
'Option-specific inputs'!$H$19="Percentage cost method",('Option-specific inputs'!$H$27*'Option-specific inputs'!$H34*AN$22),
'Option-specific inputs'!$H$19="Total cost method",('Option-specific inputs'!$H57*AN$22)),0),0)</f>
        <v>0</v>
      </c>
      <c r="AO141" s="43" cm="1">
        <f t="array" ref="AO141">IFERROR(
IF(AO$14 - $G$14 + 1 = _xlfn.NUMBERVALUE(TRIM(_xlfn.TEXTAFTER($C141, " ", -1))),
_xlfn.IFS(
'Option-specific inputs'!$H$19="Percentage cost method",('Option-specific inputs'!$H$27*'Option-specific inputs'!$H34*AO$22),
'Option-specific inputs'!$H$19="Total cost method",('Option-specific inputs'!$H57*AO$22)),0),0)</f>
        <v>0</v>
      </c>
      <c r="AP141" s="43" cm="1">
        <f t="array" ref="AP141">IFERROR(
IF(AP$14 - $G$14 + 1 = _xlfn.NUMBERVALUE(TRIM(_xlfn.TEXTAFTER($C141, " ", -1))),
_xlfn.IFS(
'Option-specific inputs'!$H$19="Percentage cost method",('Option-specific inputs'!$H$27*'Option-specific inputs'!$H34*AP$22),
'Option-specific inputs'!$H$19="Total cost method",('Option-specific inputs'!$H57*AP$22)),0),0)</f>
        <v>0</v>
      </c>
      <c r="AQ141" s="43" cm="1">
        <f t="array" ref="AQ141">IFERROR(
IF(AQ$14 - $G$14 + 1 = _xlfn.NUMBERVALUE(TRIM(_xlfn.TEXTAFTER($C141, " ", -1))),
_xlfn.IFS(
'Option-specific inputs'!$H$19="Percentage cost method",('Option-specific inputs'!$H$27*'Option-specific inputs'!$H34*AQ$22),
'Option-specific inputs'!$H$19="Total cost method",('Option-specific inputs'!$H57*AQ$22)),0),0)</f>
        <v>0</v>
      </c>
      <c r="AR141" s="43" cm="1">
        <f t="array" ref="AR141">IFERROR(
IF(AR$14 - $G$14 + 1 = _xlfn.NUMBERVALUE(TRIM(_xlfn.TEXTAFTER($C141, " ", -1))),
_xlfn.IFS(
'Option-specific inputs'!$H$19="Percentage cost method",('Option-specific inputs'!$H$27*'Option-specific inputs'!$H34*AR$22),
'Option-specific inputs'!$H$19="Total cost method",('Option-specific inputs'!$H57*AR$22)),0),0)</f>
        <v>0</v>
      </c>
      <c r="AS141" s="43" cm="1">
        <f t="array" ref="AS141">IFERROR(
IF(AS$14 - $G$14 + 1 = _xlfn.NUMBERVALUE(TRIM(_xlfn.TEXTAFTER($C141, " ", -1))),
_xlfn.IFS(
'Option-specific inputs'!$H$19="Percentage cost method",('Option-specific inputs'!$H$27*'Option-specific inputs'!$H34*AS$22),
'Option-specific inputs'!$H$19="Total cost method",('Option-specific inputs'!$H57*AS$22)),0),0)</f>
        <v>0</v>
      </c>
      <c r="AT141" s="43" cm="1">
        <f t="array" ref="AT141">IFERROR(
IF(AT$14 - $G$14 + 1 = _xlfn.NUMBERVALUE(TRIM(_xlfn.TEXTAFTER($C141, " ", -1))),
_xlfn.IFS(
'Option-specific inputs'!$H$19="Percentage cost method",('Option-specific inputs'!$H$27*'Option-specific inputs'!$H34*AT$22),
'Option-specific inputs'!$H$19="Total cost method",('Option-specific inputs'!$H57*AT$22)),0),0)</f>
        <v>0</v>
      </c>
      <c r="AU141" s="43" cm="1">
        <f t="array" ref="AU141">IFERROR(
IF(AU$14 - $G$14 + 1 = _xlfn.NUMBERVALUE(TRIM(_xlfn.TEXTAFTER($C141, " ", -1))),
_xlfn.IFS(
'Option-specific inputs'!$H$19="Percentage cost method",('Option-specific inputs'!$H$27*'Option-specific inputs'!$H34*AU$22),
'Option-specific inputs'!$H$19="Total cost method",('Option-specific inputs'!$H57*AU$22)),0),0)</f>
        <v>0</v>
      </c>
      <c r="AV141" s="43" cm="1">
        <f t="array" ref="AV141">IFERROR(
IF(AV$14 - $G$14 + 1 = _xlfn.NUMBERVALUE(TRIM(_xlfn.TEXTAFTER($C141, " ", -1))),
_xlfn.IFS(
'Option-specific inputs'!$H$19="Percentage cost method",('Option-specific inputs'!$H$27*'Option-specific inputs'!$H34*AV$22),
'Option-specific inputs'!$H$19="Total cost method",('Option-specific inputs'!$H57*AV$22)),0),0)</f>
        <v>0</v>
      </c>
      <c r="AW141" s="43" cm="1">
        <f t="array" ref="AW141">IFERROR(
IF(AW$14 - $G$14 + 1 = _xlfn.NUMBERVALUE(TRIM(_xlfn.TEXTAFTER($C141, " ", -1))),
_xlfn.IFS(
'Option-specific inputs'!$H$19="Percentage cost method",('Option-specific inputs'!$H$27*'Option-specific inputs'!$H34*AW$22),
'Option-specific inputs'!$H$19="Total cost method",('Option-specific inputs'!$H57*AW$22)),0),0)</f>
        <v>0</v>
      </c>
      <c r="AX141" s="43" cm="1">
        <f t="array" ref="AX141">IFERROR(
IF(AX$14 - $G$14 + 1 = _xlfn.NUMBERVALUE(TRIM(_xlfn.TEXTAFTER($C141, " ", -1))),
_xlfn.IFS(
'Option-specific inputs'!$H$19="Percentage cost method",('Option-specific inputs'!$H$27*'Option-specific inputs'!$H34*AX$22),
'Option-specific inputs'!$H$19="Total cost method",('Option-specific inputs'!$H57*AX$22)),0),0)</f>
        <v>0</v>
      </c>
      <c r="AY141" s="43" cm="1">
        <f t="array" ref="AY141">IFERROR(
IF(AY$14 - $G$14 + 1 = _xlfn.NUMBERVALUE(TRIM(_xlfn.TEXTAFTER($C141, " ", -1))),
_xlfn.IFS(
'Option-specific inputs'!$H$19="Percentage cost method",('Option-specific inputs'!$H$27*'Option-specific inputs'!$H34*AY$22),
'Option-specific inputs'!$H$19="Total cost method",('Option-specific inputs'!$H57*AY$22)),0),0)</f>
        <v>0</v>
      </c>
      <c r="AZ141" s="43" cm="1">
        <f t="array" ref="AZ141">IFERROR(
IF(AZ$14 - $G$14 + 1 = _xlfn.NUMBERVALUE(TRIM(_xlfn.TEXTAFTER($C141, " ", -1))),
_xlfn.IFS(
'Option-specific inputs'!$H$19="Percentage cost method",('Option-specific inputs'!$H$27*'Option-specific inputs'!$H34*AZ$22),
'Option-specific inputs'!$H$19="Total cost method",('Option-specific inputs'!$H57*AZ$22)),0),0)</f>
        <v>0</v>
      </c>
      <c r="BA141" s="43" cm="1">
        <f t="array" ref="BA141">IFERROR(
IF(BA$14 - $G$14 + 1 = _xlfn.NUMBERVALUE(TRIM(_xlfn.TEXTAFTER($C141, " ", -1))),
_xlfn.IFS(
'Option-specific inputs'!$H$19="Percentage cost method",('Option-specific inputs'!$H$27*'Option-specific inputs'!$H34*BA$22),
'Option-specific inputs'!$H$19="Total cost method",('Option-specific inputs'!$H57*BA$22)),0),0)</f>
        <v>0</v>
      </c>
      <c r="BB141" s="43" cm="1">
        <f t="array" ref="BB141">IFERROR(
IF(BB$14 - $G$14 + 1 = _xlfn.NUMBERVALUE(TRIM(_xlfn.TEXTAFTER($C141, " ", -1))),
_xlfn.IFS(
'Option-specific inputs'!$H$19="Percentage cost method",('Option-specific inputs'!$H$27*'Option-specific inputs'!$H34*BB$22),
'Option-specific inputs'!$H$19="Total cost method",('Option-specific inputs'!$H57*BB$22)),0),0)</f>
        <v>0</v>
      </c>
      <c r="BC141" s="43" cm="1">
        <f t="array" ref="BC141">IFERROR(
IF(BC$14 - $G$14 + 1 = _xlfn.NUMBERVALUE(TRIM(_xlfn.TEXTAFTER($C141, " ", -1))),
_xlfn.IFS(
'Option-specific inputs'!$H$19="Percentage cost method",('Option-specific inputs'!$H$27*'Option-specific inputs'!$H34*BC$22),
'Option-specific inputs'!$H$19="Total cost method",('Option-specific inputs'!$H57*BC$22)),0),0)</f>
        <v>0</v>
      </c>
      <c r="BD141" s="43" cm="1">
        <f t="array" ref="BD141">IFERROR(
IF(BD$14 - $G$14 + 1 = _xlfn.NUMBERVALUE(TRIM(_xlfn.TEXTAFTER($C141, " ", -1))),
_xlfn.IFS(
'Option-specific inputs'!$H$19="Percentage cost method",('Option-specific inputs'!$H$27*'Option-specific inputs'!$H34*BD$22),
'Option-specific inputs'!$H$19="Total cost method",('Option-specific inputs'!$H57*BD$22)),0),0)</f>
        <v>0</v>
      </c>
      <c r="BE141" s="43" cm="1">
        <f t="array" ref="BE141">IFERROR(
IF(BE$14 - $G$14 + 1 = _xlfn.NUMBERVALUE(TRIM(_xlfn.TEXTAFTER($C141, " ", -1))),
_xlfn.IFS(
'Option-specific inputs'!$H$19="Percentage cost method",('Option-specific inputs'!$H$27*'Option-specific inputs'!$H34*BE$22),
'Option-specific inputs'!$H$19="Total cost method",('Option-specific inputs'!$H57*BE$22)),0),0)</f>
        <v>0</v>
      </c>
      <c r="BF141" s="43" cm="1">
        <f t="array" ref="BF141">IFERROR(
IF(BF$14 - $G$14 + 1 = _xlfn.NUMBERVALUE(TRIM(_xlfn.TEXTAFTER($C141, " ", -1))),
_xlfn.IFS(
'Option-specific inputs'!$H$19="Percentage cost method",('Option-specific inputs'!$H$27*'Option-specific inputs'!$H34*BF$22),
'Option-specific inputs'!$H$19="Total cost method",('Option-specific inputs'!$H57*BF$22)),0),0)</f>
        <v>0</v>
      </c>
      <c r="BG141" s="43" cm="1">
        <f t="array" ref="BG141">IFERROR(
IF(BG$14 - $G$14 + 1 = _xlfn.NUMBERVALUE(TRIM(_xlfn.TEXTAFTER($C141, " ", -1))),
_xlfn.IFS(
'Option-specific inputs'!$H$19="Percentage cost method",('Option-specific inputs'!$H$27*'Option-specific inputs'!$H34*BG$22),
'Option-specific inputs'!$H$19="Total cost method",('Option-specific inputs'!$H57*BG$22)),0),0)</f>
        <v>0</v>
      </c>
      <c r="BH141" s="43" cm="1">
        <f t="array" ref="BH141">IFERROR(
IF(BH$14 - $G$14 + 1 = _xlfn.NUMBERVALUE(TRIM(_xlfn.TEXTAFTER($C141, " ", -1))),
_xlfn.IFS(
'Option-specific inputs'!$H$19="Percentage cost method",('Option-specific inputs'!$H$27*'Option-specific inputs'!$H34*BH$22),
'Option-specific inputs'!$H$19="Total cost method",('Option-specific inputs'!$H57*BH$22)),0),0)</f>
        <v>0</v>
      </c>
      <c r="BI141" s="43" cm="1">
        <f t="array" ref="BI141">IFERROR(
IF(BI$14 - $G$14 + 1 = _xlfn.NUMBERVALUE(TRIM(_xlfn.TEXTAFTER($C141, " ", -1))),
_xlfn.IFS(
'Option-specific inputs'!$H$19="Percentage cost method",('Option-specific inputs'!$H$27*'Option-specific inputs'!$H34*BI$22),
'Option-specific inputs'!$H$19="Total cost method",('Option-specific inputs'!$H57*BI$22)),0),0)</f>
        <v>0</v>
      </c>
      <c r="BJ141" s="43" cm="1">
        <f t="array" ref="BJ141">IFERROR(
IF(BJ$14 - $G$14 + 1 = _xlfn.NUMBERVALUE(TRIM(_xlfn.TEXTAFTER($C141, " ", -1))),
_xlfn.IFS(
'Option-specific inputs'!$H$19="Percentage cost method",('Option-specific inputs'!$H$27*'Option-specific inputs'!$H34*BJ$22),
'Option-specific inputs'!$H$19="Total cost method",('Option-specific inputs'!$H57*BJ$22)),0),0)</f>
        <v>0</v>
      </c>
      <c r="BK141" s="43" cm="1">
        <f t="array" ref="BK141">IFERROR(
IF(BK$14 - $G$14 + 1 = _xlfn.NUMBERVALUE(TRIM(_xlfn.TEXTAFTER($C141, " ", -1))),
_xlfn.IFS(
'Option-specific inputs'!$H$19="Percentage cost method",('Option-specific inputs'!$H$27*'Option-specific inputs'!$H34*BK$22),
'Option-specific inputs'!$H$19="Total cost method",('Option-specific inputs'!$H57*BK$22)),0),0)</f>
        <v>0</v>
      </c>
      <c r="BL141" s="43" cm="1">
        <f t="array" ref="BL141">IFERROR(
IF(BL$14 - $G$14 + 1 = _xlfn.NUMBERVALUE(TRIM(_xlfn.TEXTAFTER($C141, " ", -1))),
_xlfn.IFS(
'Option-specific inputs'!$H$19="Percentage cost method",('Option-specific inputs'!$H$27*'Option-specific inputs'!$H34*BL$22),
'Option-specific inputs'!$H$19="Total cost method",('Option-specific inputs'!$H57*BL$22)),0),0)</f>
        <v>0</v>
      </c>
      <c r="BM141" s="43" cm="1">
        <f t="array" ref="BM141">IFERROR(
IF(BM$14 - $G$14 + 1 = _xlfn.NUMBERVALUE(TRIM(_xlfn.TEXTAFTER($C141, " ", -1))),
_xlfn.IFS(
'Option-specific inputs'!$H$19="Percentage cost method",('Option-specific inputs'!$H$27*'Option-specific inputs'!$H34*BM$22),
'Option-specific inputs'!$H$19="Total cost method",('Option-specific inputs'!$H57*BM$22)),0),0)</f>
        <v>0</v>
      </c>
      <c r="BN141" s="43" cm="1">
        <f t="array" ref="BN141">IFERROR(
IF(BN$14 - $G$14 + 1 = _xlfn.NUMBERVALUE(TRIM(_xlfn.TEXTAFTER($C141, " ", -1))),
_xlfn.IFS(
'Option-specific inputs'!$H$19="Percentage cost method",('Option-specific inputs'!$H$27*'Option-specific inputs'!$H34*BN$22),
'Option-specific inputs'!$H$19="Total cost method",('Option-specific inputs'!$H57*BN$22)),0),0)</f>
        <v>0</v>
      </c>
      <c r="BO141" s="43" cm="1">
        <f t="array" ref="BO141">IFERROR(
IF(BO$14 - $G$14 + 1 = _xlfn.NUMBERVALUE(TRIM(_xlfn.TEXTAFTER($C141, " ", -1))),
_xlfn.IFS(
'Option-specific inputs'!$H$19="Percentage cost method",('Option-specific inputs'!$H$27*'Option-specific inputs'!$H34*BO$22),
'Option-specific inputs'!$H$19="Total cost method",('Option-specific inputs'!$H57*BO$22)),0),0)</f>
        <v>0</v>
      </c>
      <c r="BP141" s="43" cm="1">
        <f t="array" ref="BP141">IFERROR(
IF(BP$14 - $G$14 + 1 = _xlfn.NUMBERVALUE(TRIM(_xlfn.TEXTAFTER($C141, " ", -1))),
_xlfn.IFS(
'Option-specific inputs'!$H$19="Percentage cost method",('Option-specific inputs'!$H$27*'Option-specific inputs'!$H34*BP$22),
'Option-specific inputs'!$H$19="Total cost method",('Option-specific inputs'!$H57*BP$22)),0),0)</f>
        <v>0</v>
      </c>
      <c r="BQ141" s="43" cm="1">
        <f t="array" ref="BQ141">IFERROR(
IF(BQ$14 - $G$14 + 1 = _xlfn.NUMBERVALUE(TRIM(_xlfn.TEXTAFTER($C141, " ", -1))),
_xlfn.IFS(
'Option-specific inputs'!$H$19="Percentage cost method",('Option-specific inputs'!$H$27*'Option-specific inputs'!$H34*BQ$22),
'Option-specific inputs'!$H$19="Total cost method",('Option-specific inputs'!$H57*BQ$22)),0),0)</f>
        <v>0</v>
      </c>
      <c r="BR141" s="43" cm="1">
        <f t="array" ref="BR141">IFERROR(
IF(BR$14 - $G$14 + 1 = _xlfn.NUMBERVALUE(TRIM(_xlfn.TEXTAFTER($C141, " ", -1))),
_xlfn.IFS(
'Option-specific inputs'!$H$19="Percentage cost method",('Option-specific inputs'!$H$27*'Option-specific inputs'!$H34*BR$22),
'Option-specific inputs'!$H$19="Total cost method",('Option-specific inputs'!$H57*BR$22)),0),0)</f>
        <v>0</v>
      </c>
      <c r="BS141" s="43" cm="1">
        <f t="array" ref="BS141">IFERROR(
IF(BS$14 - $G$14 + 1 = _xlfn.NUMBERVALUE(TRIM(_xlfn.TEXTAFTER($C141, " ", -1))),
_xlfn.IFS(
'Option-specific inputs'!$H$19="Percentage cost method",('Option-specific inputs'!$H$27*'Option-specific inputs'!$H34*BS$22),
'Option-specific inputs'!$H$19="Total cost method",('Option-specific inputs'!$H57*BS$22)),0),0)</f>
        <v>0</v>
      </c>
      <c r="BT141" s="43" cm="1">
        <f t="array" ref="BT141">IFERROR(
IF(BT$14 - $G$14 + 1 = _xlfn.NUMBERVALUE(TRIM(_xlfn.TEXTAFTER($C141, " ", -1))),
_xlfn.IFS(
'Option-specific inputs'!$H$19="Percentage cost method",('Option-specific inputs'!$H$27*'Option-specific inputs'!$H34*BT$22),
'Option-specific inputs'!$H$19="Total cost method",('Option-specific inputs'!$H57*BT$22)),0),0)</f>
        <v>0</v>
      </c>
      <c r="BU141" s="43" cm="1">
        <f t="array" ref="BU141">IFERROR(
IF(BU$14 - $G$14 + 1 = _xlfn.NUMBERVALUE(TRIM(_xlfn.TEXTAFTER($C141, " ", -1))),
_xlfn.IFS(
'Option-specific inputs'!$H$19="Percentage cost method",('Option-specific inputs'!$H$27*'Option-specific inputs'!$H34*BU$22),
'Option-specific inputs'!$H$19="Total cost method",('Option-specific inputs'!$H57*BU$22)),0),0)</f>
        <v>0</v>
      </c>
      <c r="BV141" s="43" cm="1">
        <f t="array" ref="BV141">IFERROR(
IF(BV$14 - $G$14 + 1 = _xlfn.NUMBERVALUE(TRIM(_xlfn.TEXTAFTER($C141, " ", -1))),
_xlfn.IFS(
'Option-specific inputs'!$H$19="Percentage cost method",('Option-specific inputs'!$H$27*'Option-specific inputs'!$H34*BV$22),
'Option-specific inputs'!$H$19="Total cost method",('Option-specific inputs'!$H57*BV$22)),0),0)</f>
        <v>0</v>
      </c>
      <c r="BW141" s="43" cm="1">
        <f t="array" ref="BW141">IFERROR(
IF(BW$14 - $G$14 + 1 = _xlfn.NUMBERVALUE(TRIM(_xlfn.TEXTAFTER($C141, " ", -1))),
_xlfn.IFS(
'Option-specific inputs'!$H$19="Percentage cost method",('Option-specific inputs'!$H$27*'Option-specific inputs'!$H34*BW$22),
'Option-specific inputs'!$H$19="Total cost method",('Option-specific inputs'!$H57*BW$22)),0),0)</f>
        <v>0</v>
      </c>
      <c r="BX141" s="43" cm="1">
        <f t="array" ref="BX141">IFERROR(
IF(BX$14 - $G$14 + 1 = _xlfn.NUMBERVALUE(TRIM(_xlfn.TEXTAFTER($C141, " ", -1))),
_xlfn.IFS(
'Option-specific inputs'!$H$19="Percentage cost method",('Option-specific inputs'!$H$27*'Option-specific inputs'!$H34*BX$22),
'Option-specific inputs'!$H$19="Total cost method",('Option-specific inputs'!$H57*BX$22)),0),0)</f>
        <v>0</v>
      </c>
      <c r="BY141" s="43" cm="1">
        <f t="array" ref="BY141">IFERROR(
IF(BY$14 - $G$14 + 1 = _xlfn.NUMBERVALUE(TRIM(_xlfn.TEXTAFTER($C141, " ", -1))),
_xlfn.IFS(
'Option-specific inputs'!$H$19="Percentage cost method",('Option-specific inputs'!$H$27*'Option-specific inputs'!$H34*BY$22),
'Option-specific inputs'!$H$19="Total cost method",('Option-specific inputs'!$H57*BY$22)),0),0)</f>
        <v>0</v>
      </c>
      <c r="BZ141" s="43" cm="1">
        <f t="array" ref="BZ141">IFERROR(
IF(BZ$14 - $G$14 + 1 = _xlfn.NUMBERVALUE(TRIM(_xlfn.TEXTAFTER($C141, " ", -1))),
_xlfn.IFS(
'Option-specific inputs'!$H$19="Percentage cost method",('Option-specific inputs'!$H$27*'Option-specific inputs'!$H34*BZ$22),
'Option-specific inputs'!$H$19="Total cost method",('Option-specific inputs'!$H57*BZ$22)),0),0)</f>
        <v>0</v>
      </c>
      <c r="CA141" s="43" cm="1">
        <f t="array" ref="CA141">IFERROR(
IF(CA$14 - $G$14 + 1 = _xlfn.NUMBERVALUE(TRIM(_xlfn.TEXTAFTER($C141, " ", -1))),
_xlfn.IFS(
'Option-specific inputs'!$H$19="Percentage cost method",('Option-specific inputs'!$H$27*'Option-specific inputs'!$H34*CA$22),
'Option-specific inputs'!$H$19="Total cost method",('Option-specific inputs'!$H57*CA$22)),0),0)</f>
        <v>0</v>
      </c>
      <c r="CB141" s="43" cm="1">
        <f t="array" ref="CB141">IFERROR(
IF(CB$14 - $G$14 + 1 = _xlfn.NUMBERVALUE(TRIM(_xlfn.TEXTAFTER($C141, " ", -1))),
_xlfn.IFS(
'Option-specific inputs'!$H$19="Percentage cost method",('Option-specific inputs'!$H$27*'Option-specific inputs'!$H34*CB$22),
'Option-specific inputs'!$H$19="Total cost method",('Option-specific inputs'!$H57*CB$22)),0),0)</f>
        <v>0</v>
      </c>
      <c r="CC141" s="43" cm="1">
        <f t="array" ref="CC141">IFERROR(
IF(CC$14 - $G$14 + 1 = _xlfn.NUMBERVALUE(TRIM(_xlfn.TEXTAFTER($C141, " ", -1))),
_xlfn.IFS(
'Option-specific inputs'!$H$19="Percentage cost method",('Option-specific inputs'!$H$27*'Option-specific inputs'!$H34*CC$22),
'Option-specific inputs'!$H$19="Total cost method",('Option-specific inputs'!$H57*CC$22)),0),0)</f>
        <v>0</v>
      </c>
      <c r="CD141" s="43" cm="1">
        <f t="array" ref="CD141">IFERROR(
IF(CD$14 - $G$14 + 1 = _xlfn.NUMBERVALUE(TRIM(_xlfn.TEXTAFTER($C141, " ", -1))),
_xlfn.IFS(
'Option-specific inputs'!$H$19="Percentage cost method",('Option-specific inputs'!$H$27*'Option-specific inputs'!$H34*CD$22),
'Option-specific inputs'!$H$19="Total cost method",('Option-specific inputs'!$H57*CD$22)),0),0)</f>
        <v>0</v>
      </c>
      <c r="CE141" s="43" cm="1">
        <f t="array" ref="CE141">IFERROR(
IF(CE$14 - $G$14 + 1 = _xlfn.NUMBERVALUE(TRIM(_xlfn.TEXTAFTER($C141, " ", -1))),
_xlfn.IFS(
'Option-specific inputs'!$H$19="Percentage cost method",('Option-specific inputs'!$H$27*'Option-specific inputs'!$H34*CE$22),
'Option-specific inputs'!$H$19="Total cost method",('Option-specific inputs'!$H57*CE$22)),0),0)</f>
        <v>0</v>
      </c>
      <c r="CF141" s="43" cm="1">
        <f t="array" ref="CF141">IFERROR(
IF(CF$14 - $G$14 + 1 = _xlfn.NUMBERVALUE(TRIM(_xlfn.TEXTAFTER($C141, " ", -1))),
_xlfn.IFS(
'Option-specific inputs'!$H$19="Percentage cost method",('Option-specific inputs'!$H$27*'Option-specific inputs'!$H34*CF$22),
'Option-specific inputs'!$H$19="Total cost method",('Option-specific inputs'!$H57*CF$22)),0),0)</f>
        <v>0</v>
      </c>
      <c r="CG141" s="43" cm="1">
        <f t="array" ref="CG141">IFERROR(
IF(CG$14 - $G$14 + 1 = _xlfn.NUMBERVALUE(TRIM(_xlfn.TEXTAFTER($C141, " ", -1))),
_xlfn.IFS(
'Option-specific inputs'!$H$19="Percentage cost method",('Option-specific inputs'!$H$27*'Option-specific inputs'!$H34*CG$22),
'Option-specific inputs'!$H$19="Total cost method",('Option-specific inputs'!$H57*CG$22)),0),0)</f>
        <v>0</v>
      </c>
      <c r="CH141" s="43" cm="1">
        <f t="array" ref="CH141">IFERROR(
IF(CH$14 - $G$14 + 1 = _xlfn.NUMBERVALUE(TRIM(_xlfn.TEXTAFTER($C141, " ", -1))),
_xlfn.IFS(
'Option-specific inputs'!$H$19="Percentage cost method",('Option-specific inputs'!$H$27*'Option-specific inputs'!$H34*CH$22),
'Option-specific inputs'!$H$19="Total cost method",('Option-specific inputs'!$H57*CH$22)),0),0)</f>
        <v>0</v>
      </c>
      <c r="CI141" s="43" cm="1">
        <f t="array" ref="CI141">IFERROR(
IF(CI$14 - $G$14 + 1 = _xlfn.NUMBERVALUE(TRIM(_xlfn.TEXTAFTER($C141, " ", -1))),
_xlfn.IFS(
'Option-specific inputs'!$H$19="Percentage cost method",('Option-specific inputs'!$H$27*'Option-specific inputs'!$H34*CI$22),
'Option-specific inputs'!$H$19="Total cost method",('Option-specific inputs'!$H57*CI$22)),0),0)</f>
        <v>0</v>
      </c>
      <c r="CJ141" s="43" cm="1">
        <f t="array" ref="CJ141">IFERROR(
IF(CJ$14 - $G$14 + 1 = _xlfn.NUMBERVALUE(TRIM(_xlfn.TEXTAFTER($C141, " ", -1))),
_xlfn.IFS(
'Option-specific inputs'!$H$19="Percentage cost method",('Option-specific inputs'!$H$27*'Option-specific inputs'!$H34*CJ$22),
'Option-specific inputs'!$H$19="Total cost method",('Option-specific inputs'!$H57*CJ$22)),0),0)</f>
        <v>0</v>
      </c>
      <c r="CK141" s="43" cm="1">
        <f t="array" ref="CK141">IFERROR(
IF(CK$14 - $G$14 + 1 = _xlfn.NUMBERVALUE(TRIM(_xlfn.TEXTAFTER($C141, " ", -1))),
_xlfn.IFS(
'Option-specific inputs'!$H$19="Percentage cost method",('Option-specific inputs'!$H$27*'Option-specific inputs'!$H34*CK$22),
'Option-specific inputs'!$H$19="Total cost method",('Option-specific inputs'!$H57*CK$22)),0),0)</f>
        <v>0</v>
      </c>
      <c r="CL141" s="43" cm="1">
        <f t="array" ref="CL141">IFERROR(
IF(CL$14 - $G$14 + 1 = _xlfn.NUMBERVALUE(TRIM(_xlfn.TEXTAFTER($C141, " ", -1))),
_xlfn.IFS(
'Option-specific inputs'!$H$19="Percentage cost method",('Option-specific inputs'!$H$27*'Option-specific inputs'!$H34*CL$22),
'Option-specific inputs'!$H$19="Total cost method",('Option-specific inputs'!$H57*CL$22)),0),0)</f>
        <v>0</v>
      </c>
      <c r="CM141" s="43" cm="1">
        <f t="array" ref="CM141">IFERROR(
IF(CM$14 - $G$14 + 1 = _xlfn.NUMBERVALUE(TRIM(_xlfn.TEXTAFTER($C141, " ", -1))),
_xlfn.IFS(
'Option-specific inputs'!$H$19="Percentage cost method",('Option-specific inputs'!$H$27*'Option-specific inputs'!$H34*CM$22),
'Option-specific inputs'!$H$19="Total cost method",('Option-specific inputs'!$H57*CM$22)),0),0)</f>
        <v>0</v>
      </c>
      <c r="CN141" s="43" cm="1">
        <f t="array" ref="CN141">IFERROR(
IF(CN$14 - $G$14 + 1 = _xlfn.NUMBERVALUE(TRIM(_xlfn.TEXTAFTER($C141, " ", -1))),
_xlfn.IFS(
'Option-specific inputs'!$H$19="Percentage cost method",('Option-specific inputs'!$H$27*'Option-specific inputs'!$H34*CN$22),
'Option-specific inputs'!$H$19="Total cost method",('Option-specific inputs'!$H57*CN$22)),0),0)</f>
        <v>0</v>
      </c>
      <c r="CO141" s="43" cm="1">
        <f t="array" ref="CO141">IFERROR(
IF(CO$14 - $G$14 + 1 = _xlfn.NUMBERVALUE(TRIM(_xlfn.TEXTAFTER($C141, " ", -1))),
_xlfn.IFS(
'Option-specific inputs'!$H$19="Percentage cost method",('Option-specific inputs'!$H$27*'Option-specific inputs'!$H34*CO$22),
'Option-specific inputs'!$H$19="Total cost method",('Option-specific inputs'!$H57*CO$22)),0),0)</f>
        <v>0</v>
      </c>
      <c r="CP141" s="43" cm="1">
        <f t="array" ref="CP141">IFERROR(
IF(CP$14 - $G$14 + 1 = _xlfn.NUMBERVALUE(TRIM(_xlfn.TEXTAFTER($C141, " ", -1))),
_xlfn.IFS(
'Option-specific inputs'!$H$19="Percentage cost method",('Option-specific inputs'!$H$27*'Option-specific inputs'!$H34*CP$22),
'Option-specific inputs'!$H$19="Total cost method",('Option-specific inputs'!$H57*CP$22)),0),0)</f>
        <v>0</v>
      </c>
      <c r="CQ141" s="43" cm="1">
        <f t="array" ref="CQ141">IFERROR(
IF(CQ$14 - $G$14 + 1 = _xlfn.NUMBERVALUE(TRIM(_xlfn.TEXTAFTER($C141, " ", -1))),
_xlfn.IFS(
'Option-specific inputs'!$H$19="Percentage cost method",('Option-specific inputs'!$H$27*'Option-specific inputs'!$H34*CQ$22),
'Option-specific inputs'!$H$19="Total cost method",('Option-specific inputs'!$H57*CQ$22)),0),0)</f>
        <v>0</v>
      </c>
      <c r="CR141" s="43" cm="1">
        <f t="array" ref="CR141">IFERROR(
IF(CR$14 - $G$14 + 1 = _xlfn.NUMBERVALUE(TRIM(_xlfn.TEXTAFTER($C141, " ", -1))),
_xlfn.IFS(
'Option-specific inputs'!$H$19="Percentage cost method",('Option-specific inputs'!$H$27*'Option-specific inputs'!$H34*CR$22),
'Option-specific inputs'!$H$19="Total cost method",('Option-specific inputs'!$H57*CR$22)),0),0)</f>
        <v>0</v>
      </c>
      <c r="CS141" s="43" cm="1">
        <f t="array" ref="CS141">IFERROR(
IF(CS$14 - $G$14 + 1 = _xlfn.NUMBERVALUE(TRIM(_xlfn.TEXTAFTER($C141, " ", -1))),
_xlfn.IFS(
'Option-specific inputs'!$H$19="Percentage cost method",('Option-specific inputs'!$H$27*'Option-specific inputs'!$H34*CS$22),
'Option-specific inputs'!$H$19="Total cost method",('Option-specific inputs'!$H57*CS$22)),0),0)</f>
        <v>0</v>
      </c>
      <c r="CT141" s="43" cm="1">
        <f t="array" ref="CT141">IFERROR(
IF(CT$14 - $G$14 + 1 = _xlfn.NUMBERVALUE(TRIM(_xlfn.TEXTAFTER($C141, " ", -1))),
_xlfn.IFS(
'Option-specific inputs'!$H$19="Percentage cost method",('Option-specific inputs'!$H$27*'Option-specific inputs'!$H34*CT$22),
'Option-specific inputs'!$H$19="Total cost method",('Option-specific inputs'!$H57*CT$22)),0),0)</f>
        <v>0</v>
      </c>
      <c r="CU141" s="43" cm="1">
        <f t="array" ref="CU141">IFERROR(
IF(CU$14 - $G$14 + 1 = _xlfn.NUMBERVALUE(TRIM(_xlfn.TEXTAFTER($C141, " ", -1))),
_xlfn.IFS(
'Option-specific inputs'!$H$19="Percentage cost method",('Option-specific inputs'!$H$27*'Option-specific inputs'!$H34*CU$22),
'Option-specific inputs'!$H$19="Total cost method",('Option-specific inputs'!$H57*CU$22)),0),0)</f>
        <v>0</v>
      </c>
      <c r="CV141" s="43" cm="1">
        <f t="array" ref="CV141">IFERROR(
IF(CV$14 - $G$14 + 1 = _xlfn.NUMBERVALUE(TRIM(_xlfn.TEXTAFTER($C141, " ", -1))),
_xlfn.IFS(
'Option-specific inputs'!$H$19="Percentage cost method",('Option-specific inputs'!$H$27*'Option-specific inputs'!$H34*CV$22),
'Option-specific inputs'!$H$19="Total cost method",('Option-specific inputs'!$H57*CV$22)),0),0)</f>
        <v>0</v>
      </c>
      <c r="CW141" s="43" cm="1">
        <f t="array" ref="CW141">IFERROR(
IF(CW$14 - $G$14 + 1 = _xlfn.NUMBERVALUE(TRIM(_xlfn.TEXTAFTER($C141, " ", -1))),
_xlfn.IFS(
'Option-specific inputs'!$H$19="Percentage cost method",('Option-specific inputs'!$H$27*'Option-specific inputs'!$H34*CW$22),
'Option-specific inputs'!$H$19="Total cost method",('Option-specific inputs'!$H57*CW$22)),0),0)</f>
        <v>0</v>
      </c>
      <c r="CX141" s="43" cm="1">
        <f t="array" ref="CX141">IFERROR(
IF(CX$14 - $G$14 + 1 = _xlfn.NUMBERVALUE(TRIM(_xlfn.TEXTAFTER($C141, " ", -1))),
_xlfn.IFS(
'Option-specific inputs'!$H$19="Percentage cost method",('Option-specific inputs'!$H$27*'Option-specific inputs'!$H34*CX$22),
'Option-specific inputs'!$H$19="Total cost method",('Option-specific inputs'!$H57*CX$22)),0),0)</f>
        <v>0</v>
      </c>
      <c r="CY141" s="43" cm="1">
        <f t="array" ref="CY141">IFERROR(
IF(CY$14 - $G$14 + 1 = _xlfn.NUMBERVALUE(TRIM(_xlfn.TEXTAFTER($C141, " ", -1))),
_xlfn.IFS(
'Option-specific inputs'!$H$19="Percentage cost method",('Option-specific inputs'!$H$27*'Option-specific inputs'!$H34*CY$22),
'Option-specific inputs'!$H$19="Total cost method",('Option-specific inputs'!$H57*CY$22)),0),0)</f>
        <v>0</v>
      </c>
      <c r="CZ141" s="43" cm="1">
        <f t="array" ref="CZ141">IFERROR(
IF(CZ$14 - $G$14 + 1 = _xlfn.NUMBERVALUE(TRIM(_xlfn.TEXTAFTER($C141, " ", -1))),
_xlfn.IFS(
'Option-specific inputs'!$H$19="Percentage cost method",('Option-specific inputs'!$H$27*'Option-specific inputs'!$H34*CZ$22),
'Option-specific inputs'!$H$19="Total cost method",('Option-specific inputs'!$H57*CZ$22)),0),0)</f>
        <v>0</v>
      </c>
      <c r="DA141" s="43" cm="1">
        <f t="array" ref="DA141">IFERROR(
IF(DA$14 - $G$14 + 1 = _xlfn.NUMBERVALUE(TRIM(_xlfn.TEXTAFTER($C141, " ", -1))),
_xlfn.IFS(
'Option-specific inputs'!$H$19="Percentage cost method",('Option-specific inputs'!$H$27*'Option-specific inputs'!$H34*DA$22),
'Option-specific inputs'!$H$19="Total cost method",('Option-specific inputs'!$H57*DA$22)),0),0)</f>
        <v>0</v>
      </c>
      <c r="DB141" s="43" cm="1">
        <f t="array" ref="DB141">IFERROR(
IF(DB$14 - $G$14 + 1 = _xlfn.NUMBERVALUE(TRIM(_xlfn.TEXTAFTER($C141, " ", -1))),
_xlfn.IFS(
'Option-specific inputs'!$H$19="Percentage cost method",('Option-specific inputs'!$H$27*'Option-specific inputs'!$H34*DB$22),
'Option-specific inputs'!$H$19="Total cost method",('Option-specific inputs'!$H57*DB$22)),0),0)</f>
        <v>0</v>
      </c>
      <c r="DC141" s="25"/>
    </row>
    <row r="142" spans="1:107" s="61" customFormat="1" ht="22.5" customHeight="1">
      <c r="A142" s="25"/>
      <c r="B142" s="163"/>
      <c r="C142" s="163" t="s">
        <v>129</v>
      </c>
      <c r="D142" s="32"/>
      <c r="E142" s="37"/>
      <c r="F142" s="42"/>
      <c r="G142" s="43" cm="1">
        <f t="array" ref="G142">IFERROR(
IF(G$14 - $G$14 + 1 = _xlfn.NUMBERVALUE(TRIM(_xlfn.TEXTAFTER($C142, " ", -1))),
_xlfn.IFS(
'Option-specific inputs'!$H$19="Percentage cost method",('Option-specific inputs'!$H$27*'Option-specific inputs'!$H35*G$22),
'Option-specific inputs'!$H$19="Total cost method",('Option-specific inputs'!$H58*G$22)),0),0)</f>
        <v>0</v>
      </c>
      <c r="H142" s="43" cm="1">
        <f t="array" ref="H142">IFERROR(
IF(H$14 - $G$14 + 1 = _xlfn.NUMBERVALUE(TRIM(_xlfn.TEXTAFTER($C142, " ", -1))),
_xlfn.IFS(
'Option-specific inputs'!$H$19="Percentage cost method",('Option-specific inputs'!$H$27*'Option-specific inputs'!$H35*H$22),
'Option-specific inputs'!$H$19="Total cost method",('Option-specific inputs'!$H58*H$22)),0),0)</f>
        <v>0</v>
      </c>
      <c r="I142" s="43" cm="1">
        <f t="array" ref="I142">IFERROR(
IF(I$14 - $G$14 + 1 = _xlfn.NUMBERVALUE(TRIM(_xlfn.TEXTAFTER($C142, " ", -1))),
_xlfn.IFS(
'Option-specific inputs'!$H$19="Percentage cost method",('Option-specific inputs'!$H$27*'Option-specific inputs'!$H35*I$22),
'Option-specific inputs'!$H$19="Total cost method",('Option-specific inputs'!$H58*I$22)),0),0)</f>
        <v>0</v>
      </c>
      <c r="J142" s="43" cm="1">
        <f t="array" ref="J142">IFERROR(
IF(J$14 - $G$14 + 1 = _xlfn.NUMBERVALUE(TRIM(_xlfn.TEXTAFTER($C142, " ", -1))),
_xlfn.IFS(
'Option-specific inputs'!$H$19="Percentage cost method",('Option-specific inputs'!$H$27*'Option-specific inputs'!$H35*J$22),
'Option-specific inputs'!$H$19="Total cost method",('Option-specific inputs'!$H58*J$22)),0),0)</f>
        <v>0</v>
      </c>
      <c r="K142" s="43" cm="1">
        <f t="array" ref="K142">IFERROR(
IF(K$14 - $G$14 + 1 = _xlfn.NUMBERVALUE(TRIM(_xlfn.TEXTAFTER($C142, " ", -1))),
_xlfn.IFS(
'Option-specific inputs'!$H$19="Percentage cost method",('Option-specific inputs'!$H$27*'Option-specific inputs'!$H35*K$22),
'Option-specific inputs'!$H$19="Total cost method",('Option-specific inputs'!$H58*K$22)),0),0)</f>
        <v>0</v>
      </c>
      <c r="L142" s="43" cm="1">
        <f t="array" ref="L142">IFERROR(
IF(L$14 - $G$14 + 1 = _xlfn.NUMBERVALUE(TRIM(_xlfn.TEXTAFTER($C142, " ", -1))),
_xlfn.IFS(
'Option-specific inputs'!$H$19="Percentage cost method",('Option-specific inputs'!$H$27*'Option-specific inputs'!$H35*L$22),
'Option-specific inputs'!$H$19="Total cost method",('Option-specific inputs'!$H58*L$22)),0),0)</f>
        <v>0</v>
      </c>
      <c r="M142" s="43" cm="1">
        <f t="array" ref="M142">IFERROR(
IF(M$14 - $G$14 + 1 = _xlfn.NUMBERVALUE(TRIM(_xlfn.TEXTAFTER($C142, " ", -1))),
_xlfn.IFS(
'Option-specific inputs'!$H$19="Percentage cost method",('Option-specific inputs'!$H$27*'Option-specific inputs'!$H35*M$22),
'Option-specific inputs'!$H$19="Total cost method",('Option-specific inputs'!$H58*M$22)),0),0)</f>
        <v>0</v>
      </c>
      <c r="N142" s="43" cm="1">
        <f t="array" ref="N142">IFERROR(
IF(N$14 - $G$14 + 1 = _xlfn.NUMBERVALUE(TRIM(_xlfn.TEXTAFTER($C142, " ", -1))),
_xlfn.IFS(
'Option-specific inputs'!$H$19="Percentage cost method",('Option-specific inputs'!$H$27*'Option-specific inputs'!$H35*N$22),
'Option-specific inputs'!$H$19="Total cost method",('Option-specific inputs'!$H58*N$22)),0),0)</f>
        <v>0</v>
      </c>
      <c r="O142" s="43" cm="1">
        <f t="array" ref="O142">IFERROR(
IF(O$14 - $G$14 + 1 = _xlfn.NUMBERVALUE(TRIM(_xlfn.TEXTAFTER($C142, " ", -1))),
_xlfn.IFS(
'Option-specific inputs'!$H$19="Percentage cost method",('Option-specific inputs'!$H$27*'Option-specific inputs'!$H35*O$22),
'Option-specific inputs'!$H$19="Total cost method",('Option-specific inputs'!$H58*O$22)),0),0)</f>
        <v>0</v>
      </c>
      <c r="P142" s="43" cm="1">
        <f t="array" ref="P142">IFERROR(
IF(P$14 - $G$14 + 1 = _xlfn.NUMBERVALUE(TRIM(_xlfn.TEXTAFTER($C142, " ", -1))),
_xlfn.IFS(
'Option-specific inputs'!$H$19="Percentage cost method",('Option-specific inputs'!$H$27*'Option-specific inputs'!$H35*P$22),
'Option-specific inputs'!$H$19="Total cost method",('Option-specific inputs'!$H58*P$22)),0),0)</f>
        <v>0</v>
      </c>
      <c r="Q142" s="43" cm="1">
        <f t="array" ref="Q142">IFERROR(
IF(Q$14 - $G$14 + 1 = _xlfn.NUMBERVALUE(TRIM(_xlfn.TEXTAFTER($C142, " ", -1))),
_xlfn.IFS(
'Option-specific inputs'!$H$19="Percentage cost method",('Option-specific inputs'!$H$27*'Option-specific inputs'!$H35*Q$22),
'Option-specific inputs'!$H$19="Total cost method",('Option-specific inputs'!$H58*Q$22)),0),0)</f>
        <v>0</v>
      </c>
      <c r="R142" s="43" cm="1">
        <f t="array" ref="R142">IFERROR(
IF(R$14 - $G$14 + 1 = _xlfn.NUMBERVALUE(TRIM(_xlfn.TEXTAFTER($C142, " ", -1))),
_xlfn.IFS(
'Option-specific inputs'!$H$19="Percentage cost method",('Option-specific inputs'!$H$27*'Option-specific inputs'!$H35*R$22),
'Option-specific inputs'!$H$19="Total cost method",('Option-specific inputs'!$H58*R$22)),0),0)</f>
        <v>0</v>
      </c>
      <c r="S142" s="43" cm="1">
        <f t="array" ref="S142">IFERROR(
IF(S$14 - $G$14 + 1 = _xlfn.NUMBERVALUE(TRIM(_xlfn.TEXTAFTER($C142, " ", -1))),
_xlfn.IFS(
'Option-specific inputs'!$H$19="Percentage cost method",('Option-specific inputs'!$H$27*'Option-specific inputs'!$H35*S$22),
'Option-specific inputs'!$H$19="Total cost method",('Option-specific inputs'!$H58*S$22)),0),0)</f>
        <v>0</v>
      </c>
      <c r="T142" s="43" cm="1">
        <f t="array" ref="T142">IFERROR(
IF(T$14 - $G$14 + 1 = _xlfn.NUMBERVALUE(TRIM(_xlfn.TEXTAFTER($C142, " ", -1))),
_xlfn.IFS(
'Option-specific inputs'!$H$19="Percentage cost method",('Option-specific inputs'!$H$27*'Option-specific inputs'!$H35*T$22),
'Option-specific inputs'!$H$19="Total cost method",('Option-specific inputs'!$H58*T$22)),0),0)</f>
        <v>0</v>
      </c>
      <c r="U142" s="43" cm="1">
        <f t="array" ref="U142">IFERROR(
IF(U$14 - $G$14 + 1 = _xlfn.NUMBERVALUE(TRIM(_xlfn.TEXTAFTER($C142, " ", -1))),
_xlfn.IFS(
'Option-specific inputs'!$H$19="Percentage cost method",('Option-specific inputs'!$H$27*'Option-specific inputs'!$H35*U$22),
'Option-specific inputs'!$H$19="Total cost method",('Option-specific inputs'!$H58*U$22)),0),0)</f>
        <v>0</v>
      </c>
      <c r="V142" s="43" cm="1">
        <f t="array" ref="V142">IFERROR(
IF(V$14 - $G$14 + 1 = _xlfn.NUMBERVALUE(TRIM(_xlfn.TEXTAFTER($C142, " ", -1))),
_xlfn.IFS(
'Option-specific inputs'!$H$19="Percentage cost method",('Option-specific inputs'!$H$27*'Option-specific inputs'!$H35*V$22),
'Option-specific inputs'!$H$19="Total cost method",('Option-specific inputs'!$H58*V$22)),0),0)</f>
        <v>0</v>
      </c>
      <c r="W142" s="43" cm="1">
        <f t="array" ref="W142">IFERROR(
IF(W$14 - $G$14 + 1 = _xlfn.NUMBERVALUE(TRIM(_xlfn.TEXTAFTER($C142, " ", -1))),
_xlfn.IFS(
'Option-specific inputs'!$H$19="Percentage cost method",('Option-specific inputs'!$H$27*'Option-specific inputs'!$H35*W$22),
'Option-specific inputs'!$H$19="Total cost method",('Option-specific inputs'!$H58*W$22)),0),0)</f>
        <v>0</v>
      </c>
      <c r="X142" s="43" cm="1">
        <f t="array" ref="X142">IFERROR(
IF(X$14 - $G$14 + 1 = _xlfn.NUMBERVALUE(TRIM(_xlfn.TEXTAFTER($C142, " ", -1))),
_xlfn.IFS(
'Option-specific inputs'!$H$19="Percentage cost method",('Option-specific inputs'!$H$27*'Option-specific inputs'!$H35*X$22),
'Option-specific inputs'!$H$19="Total cost method",('Option-specific inputs'!$H58*X$22)),0),0)</f>
        <v>0</v>
      </c>
      <c r="Y142" s="43" cm="1">
        <f t="array" ref="Y142">IFERROR(
IF(Y$14 - $G$14 + 1 = _xlfn.NUMBERVALUE(TRIM(_xlfn.TEXTAFTER($C142, " ", -1))),
_xlfn.IFS(
'Option-specific inputs'!$H$19="Percentage cost method",('Option-specific inputs'!$H$27*'Option-specific inputs'!$H35*Y$22),
'Option-specific inputs'!$H$19="Total cost method",('Option-specific inputs'!$H58*Y$22)),0),0)</f>
        <v>0</v>
      </c>
      <c r="Z142" s="43" cm="1">
        <f t="array" ref="Z142">IFERROR(
IF(Z$14 - $G$14 + 1 = _xlfn.NUMBERVALUE(TRIM(_xlfn.TEXTAFTER($C142, " ", -1))),
_xlfn.IFS(
'Option-specific inputs'!$H$19="Percentage cost method",('Option-specific inputs'!$H$27*'Option-specific inputs'!$H35*Z$22),
'Option-specific inputs'!$H$19="Total cost method",('Option-specific inputs'!$H58*Z$22)),0),0)</f>
        <v>0</v>
      </c>
      <c r="AA142" s="43" cm="1">
        <f t="array" ref="AA142">IFERROR(
IF(AA$14 - $G$14 + 1 = _xlfn.NUMBERVALUE(TRIM(_xlfn.TEXTAFTER($C142, " ", -1))),
_xlfn.IFS(
'Option-specific inputs'!$H$19="Percentage cost method",('Option-specific inputs'!$H$27*'Option-specific inputs'!$H35*AA$22),
'Option-specific inputs'!$H$19="Total cost method",('Option-specific inputs'!$H58*AA$22)),0),0)</f>
        <v>0</v>
      </c>
      <c r="AB142" s="43" cm="1">
        <f t="array" ref="AB142">IFERROR(
IF(AB$14 - $G$14 + 1 = _xlfn.NUMBERVALUE(TRIM(_xlfn.TEXTAFTER($C142, " ", -1))),
_xlfn.IFS(
'Option-specific inputs'!$H$19="Percentage cost method",('Option-specific inputs'!$H$27*'Option-specific inputs'!$H35*AB$22),
'Option-specific inputs'!$H$19="Total cost method",('Option-specific inputs'!$H58*AB$22)),0),0)</f>
        <v>0</v>
      </c>
      <c r="AC142" s="43" cm="1">
        <f t="array" ref="AC142">IFERROR(
IF(AC$14 - $G$14 + 1 = _xlfn.NUMBERVALUE(TRIM(_xlfn.TEXTAFTER($C142, " ", -1))),
_xlfn.IFS(
'Option-specific inputs'!$H$19="Percentage cost method",('Option-specific inputs'!$H$27*'Option-specific inputs'!$H35*AC$22),
'Option-specific inputs'!$H$19="Total cost method",('Option-specific inputs'!$H58*AC$22)),0),0)</f>
        <v>0</v>
      </c>
      <c r="AD142" s="43" cm="1">
        <f t="array" ref="AD142">IFERROR(
IF(AD$14 - $G$14 + 1 = _xlfn.NUMBERVALUE(TRIM(_xlfn.TEXTAFTER($C142, " ", -1))),
_xlfn.IFS(
'Option-specific inputs'!$H$19="Percentage cost method",('Option-specific inputs'!$H$27*'Option-specific inputs'!$H35*AD$22),
'Option-specific inputs'!$H$19="Total cost method",('Option-specific inputs'!$H58*AD$22)),0),0)</f>
        <v>0</v>
      </c>
      <c r="AE142" s="43" cm="1">
        <f t="array" ref="AE142">IFERROR(
IF(AE$14 - $G$14 + 1 = _xlfn.NUMBERVALUE(TRIM(_xlfn.TEXTAFTER($C142, " ", -1))),
_xlfn.IFS(
'Option-specific inputs'!$H$19="Percentage cost method",('Option-specific inputs'!$H$27*'Option-specific inputs'!$H35*AE$22),
'Option-specific inputs'!$H$19="Total cost method",('Option-specific inputs'!$H58*AE$22)),0),0)</f>
        <v>0</v>
      </c>
      <c r="AF142" s="43" cm="1">
        <f t="array" ref="AF142">IFERROR(
IF(AF$14 - $G$14 + 1 = _xlfn.NUMBERVALUE(TRIM(_xlfn.TEXTAFTER($C142, " ", -1))),
_xlfn.IFS(
'Option-specific inputs'!$H$19="Percentage cost method",('Option-specific inputs'!$H$27*'Option-specific inputs'!$H35*AF$22),
'Option-specific inputs'!$H$19="Total cost method",('Option-specific inputs'!$H58*AF$22)),0),0)</f>
        <v>0</v>
      </c>
      <c r="AG142" s="43" cm="1">
        <f t="array" ref="AG142">IFERROR(
IF(AG$14 - $G$14 + 1 = _xlfn.NUMBERVALUE(TRIM(_xlfn.TEXTAFTER($C142, " ", -1))),
_xlfn.IFS(
'Option-specific inputs'!$H$19="Percentage cost method",('Option-specific inputs'!$H$27*'Option-specific inputs'!$H35*AG$22),
'Option-specific inputs'!$H$19="Total cost method",('Option-specific inputs'!$H58*AG$22)),0),0)</f>
        <v>0</v>
      </c>
      <c r="AH142" s="43" cm="1">
        <f t="array" ref="AH142">IFERROR(
IF(AH$14 - $G$14 + 1 = _xlfn.NUMBERVALUE(TRIM(_xlfn.TEXTAFTER($C142, " ", -1))),
_xlfn.IFS(
'Option-specific inputs'!$H$19="Percentage cost method",('Option-specific inputs'!$H$27*'Option-specific inputs'!$H35*AH$22),
'Option-specific inputs'!$H$19="Total cost method",('Option-specific inputs'!$H58*AH$22)),0),0)</f>
        <v>0</v>
      </c>
      <c r="AI142" s="43" cm="1">
        <f t="array" ref="AI142">IFERROR(
IF(AI$14 - $G$14 + 1 = _xlfn.NUMBERVALUE(TRIM(_xlfn.TEXTAFTER($C142, " ", -1))),
_xlfn.IFS(
'Option-specific inputs'!$H$19="Percentage cost method",('Option-specific inputs'!$H$27*'Option-specific inputs'!$H35*AI$22),
'Option-specific inputs'!$H$19="Total cost method",('Option-specific inputs'!$H58*AI$22)),0),0)</f>
        <v>0</v>
      </c>
      <c r="AJ142" s="43" cm="1">
        <f t="array" ref="AJ142">IFERROR(
IF(AJ$14 - $G$14 + 1 = _xlfn.NUMBERVALUE(TRIM(_xlfn.TEXTAFTER($C142, " ", -1))),
_xlfn.IFS(
'Option-specific inputs'!$H$19="Percentage cost method",('Option-specific inputs'!$H$27*'Option-specific inputs'!$H35*AJ$22),
'Option-specific inputs'!$H$19="Total cost method",('Option-specific inputs'!$H58*AJ$22)),0),0)</f>
        <v>0</v>
      </c>
      <c r="AK142" s="43" cm="1">
        <f t="array" ref="AK142">IFERROR(
IF(AK$14 - $G$14 + 1 = _xlfn.NUMBERVALUE(TRIM(_xlfn.TEXTAFTER($C142, " ", -1))),
_xlfn.IFS(
'Option-specific inputs'!$H$19="Percentage cost method",('Option-specific inputs'!$H$27*'Option-specific inputs'!$H35*AK$22),
'Option-specific inputs'!$H$19="Total cost method",('Option-specific inputs'!$H58*AK$22)),0),0)</f>
        <v>0</v>
      </c>
      <c r="AL142" s="43" cm="1">
        <f t="array" ref="AL142">IFERROR(
IF(AL$14 - $G$14 + 1 = _xlfn.NUMBERVALUE(TRIM(_xlfn.TEXTAFTER($C142, " ", -1))),
_xlfn.IFS(
'Option-specific inputs'!$H$19="Percentage cost method",('Option-specific inputs'!$H$27*'Option-specific inputs'!$H35*AL$22),
'Option-specific inputs'!$H$19="Total cost method",('Option-specific inputs'!$H58*AL$22)),0),0)</f>
        <v>0</v>
      </c>
      <c r="AM142" s="43" cm="1">
        <f t="array" ref="AM142">IFERROR(
IF(AM$14 - $G$14 + 1 = _xlfn.NUMBERVALUE(TRIM(_xlfn.TEXTAFTER($C142, " ", -1))),
_xlfn.IFS(
'Option-specific inputs'!$H$19="Percentage cost method",('Option-specific inputs'!$H$27*'Option-specific inputs'!$H35*AM$22),
'Option-specific inputs'!$H$19="Total cost method",('Option-specific inputs'!$H58*AM$22)),0),0)</f>
        <v>0</v>
      </c>
      <c r="AN142" s="43" cm="1">
        <f t="array" ref="AN142">IFERROR(
IF(AN$14 - $G$14 + 1 = _xlfn.NUMBERVALUE(TRIM(_xlfn.TEXTAFTER($C142, " ", -1))),
_xlfn.IFS(
'Option-specific inputs'!$H$19="Percentage cost method",('Option-specific inputs'!$H$27*'Option-specific inputs'!$H35*AN$22),
'Option-specific inputs'!$H$19="Total cost method",('Option-specific inputs'!$H58*AN$22)),0),0)</f>
        <v>0</v>
      </c>
      <c r="AO142" s="43" cm="1">
        <f t="array" ref="AO142">IFERROR(
IF(AO$14 - $G$14 + 1 = _xlfn.NUMBERVALUE(TRIM(_xlfn.TEXTAFTER($C142, " ", -1))),
_xlfn.IFS(
'Option-specific inputs'!$H$19="Percentage cost method",('Option-specific inputs'!$H$27*'Option-specific inputs'!$H35*AO$22),
'Option-specific inputs'!$H$19="Total cost method",('Option-specific inputs'!$H58*AO$22)),0),0)</f>
        <v>0</v>
      </c>
      <c r="AP142" s="43" cm="1">
        <f t="array" ref="AP142">IFERROR(
IF(AP$14 - $G$14 + 1 = _xlfn.NUMBERVALUE(TRIM(_xlfn.TEXTAFTER($C142, " ", -1))),
_xlfn.IFS(
'Option-specific inputs'!$H$19="Percentage cost method",('Option-specific inputs'!$H$27*'Option-specific inputs'!$H35*AP$22),
'Option-specific inputs'!$H$19="Total cost method",('Option-specific inputs'!$H58*AP$22)),0),0)</f>
        <v>0</v>
      </c>
      <c r="AQ142" s="43" cm="1">
        <f t="array" ref="AQ142">IFERROR(
IF(AQ$14 - $G$14 + 1 = _xlfn.NUMBERVALUE(TRIM(_xlfn.TEXTAFTER($C142, " ", -1))),
_xlfn.IFS(
'Option-specific inputs'!$H$19="Percentage cost method",('Option-specific inputs'!$H$27*'Option-specific inputs'!$H35*AQ$22),
'Option-specific inputs'!$H$19="Total cost method",('Option-specific inputs'!$H58*AQ$22)),0),0)</f>
        <v>0</v>
      </c>
      <c r="AR142" s="43" cm="1">
        <f t="array" ref="AR142">IFERROR(
IF(AR$14 - $G$14 + 1 = _xlfn.NUMBERVALUE(TRIM(_xlfn.TEXTAFTER($C142, " ", -1))),
_xlfn.IFS(
'Option-specific inputs'!$H$19="Percentage cost method",('Option-specific inputs'!$H$27*'Option-specific inputs'!$H35*AR$22),
'Option-specific inputs'!$H$19="Total cost method",('Option-specific inputs'!$H58*AR$22)),0),0)</f>
        <v>0</v>
      </c>
      <c r="AS142" s="43" cm="1">
        <f t="array" ref="AS142">IFERROR(
IF(AS$14 - $G$14 + 1 = _xlfn.NUMBERVALUE(TRIM(_xlfn.TEXTAFTER($C142, " ", -1))),
_xlfn.IFS(
'Option-specific inputs'!$H$19="Percentage cost method",('Option-specific inputs'!$H$27*'Option-specific inputs'!$H35*AS$22),
'Option-specific inputs'!$H$19="Total cost method",('Option-specific inputs'!$H58*AS$22)),0),0)</f>
        <v>0</v>
      </c>
      <c r="AT142" s="43" cm="1">
        <f t="array" ref="AT142">IFERROR(
IF(AT$14 - $G$14 + 1 = _xlfn.NUMBERVALUE(TRIM(_xlfn.TEXTAFTER($C142, " ", -1))),
_xlfn.IFS(
'Option-specific inputs'!$H$19="Percentage cost method",('Option-specific inputs'!$H$27*'Option-specific inputs'!$H35*AT$22),
'Option-specific inputs'!$H$19="Total cost method",('Option-specific inputs'!$H58*AT$22)),0),0)</f>
        <v>0</v>
      </c>
      <c r="AU142" s="43" cm="1">
        <f t="array" ref="AU142">IFERROR(
IF(AU$14 - $G$14 + 1 = _xlfn.NUMBERVALUE(TRIM(_xlfn.TEXTAFTER($C142, " ", -1))),
_xlfn.IFS(
'Option-specific inputs'!$H$19="Percentage cost method",('Option-specific inputs'!$H$27*'Option-specific inputs'!$H35*AU$22),
'Option-specific inputs'!$H$19="Total cost method",('Option-specific inputs'!$H58*AU$22)),0),0)</f>
        <v>0</v>
      </c>
      <c r="AV142" s="43" cm="1">
        <f t="array" ref="AV142">IFERROR(
IF(AV$14 - $G$14 + 1 = _xlfn.NUMBERVALUE(TRIM(_xlfn.TEXTAFTER($C142, " ", -1))),
_xlfn.IFS(
'Option-specific inputs'!$H$19="Percentage cost method",('Option-specific inputs'!$H$27*'Option-specific inputs'!$H35*AV$22),
'Option-specific inputs'!$H$19="Total cost method",('Option-specific inputs'!$H58*AV$22)),0),0)</f>
        <v>0</v>
      </c>
      <c r="AW142" s="43" cm="1">
        <f t="array" ref="AW142">IFERROR(
IF(AW$14 - $G$14 + 1 = _xlfn.NUMBERVALUE(TRIM(_xlfn.TEXTAFTER($C142, " ", -1))),
_xlfn.IFS(
'Option-specific inputs'!$H$19="Percentage cost method",('Option-specific inputs'!$H$27*'Option-specific inputs'!$H35*AW$22),
'Option-specific inputs'!$H$19="Total cost method",('Option-specific inputs'!$H58*AW$22)),0),0)</f>
        <v>0</v>
      </c>
      <c r="AX142" s="43" cm="1">
        <f t="array" ref="AX142">IFERROR(
IF(AX$14 - $G$14 + 1 = _xlfn.NUMBERVALUE(TRIM(_xlfn.TEXTAFTER($C142, " ", -1))),
_xlfn.IFS(
'Option-specific inputs'!$H$19="Percentage cost method",('Option-specific inputs'!$H$27*'Option-specific inputs'!$H35*AX$22),
'Option-specific inputs'!$H$19="Total cost method",('Option-specific inputs'!$H58*AX$22)),0),0)</f>
        <v>0</v>
      </c>
      <c r="AY142" s="43" cm="1">
        <f t="array" ref="AY142">IFERROR(
IF(AY$14 - $G$14 + 1 = _xlfn.NUMBERVALUE(TRIM(_xlfn.TEXTAFTER($C142, " ", -1))),
_xlfn.IFS(
'Option-specific inputs'!$H$19="Percentage cost method",('Option-specific inputs'!$H$27*'Option-specific inputs'!$H35*AY$22),
'Option-specific inputs'!$H$19="Total cost method",('Option-specific inputs'!$H58*AY$22)),0),0)</f>
        <v>0</v>
      </c>
      <c r="AZ142" s="43" cm="1">
        <f t="array" ref="AZ142">IFERROR(
IF(AZ$14 - $G$14 + 1 = _xlfn.NUMBERVALUE(TRIM(_xlfn.TEXTAFTER($C142, " ", -1))),
_xlfn.IFS(
'Option-specific inputs'!$H$19="Percentage cost method",('Option-specific inputs'!$H$27*'Option-specific inputs'!$H35*AZ$22),
'Option-specific inputs'!$H$19="Total cost method",('Option-specific inputs'!$H58*AZ$22)),0),0)</f>
        <v>0</v>
      </c>
      <c r="BA142" s="43" cm="1">
        <f t="array" ref="BA142">IFERROR(
IF(BA$14 - $G$14 + 1 = _xlfn.NUMBERVALUE(TRIM(_xlfn.TEXTAFTER($C142, " ", -1))),
_xlfn.IFS(
'Option-specific inputs'!$H$19="Percentage cost method",('Option-specific inputs'!$H$27*'Option-specific inputs'!$H35*BA$22),
'Option-specific inputs'!$H$19="Total cost method",('Option-specific inputs'!$H58*BA$22)),0),0)</f>
        <v>0</v>
      </c>
      <c r="BB142" s="43" cm="1">
        <f t="array" ref="BB142">IFERROR(
IF(BB$14 - $G$14 + 1 = _xlfn.NUMBERVALUE(TRIM(_xlfn.TEXTAFTER($C142, " ", -1))),
_xlfn.IFS(
'Option-specific inputs'!$H$19="Percentage cost method",('Option-specific inputs'!$H$27*'Option-specific inputs'!$H35*BB$22),
'Option-specific inputs'!$H$19="Total cost method",('Option-specific inputs'!$H58*BB$22)),0),0)</f>
        <v>0</v>
      </c>
      <c r="BC142" s="43" cm="1">
        <f t="array" ref="BC142">IFERROR(
IF(BC$14 - $G$14 + 1 = _xlfn.NUMBERVALUE(TRIM(_xlfn.TEXTAFTER($C142, " ", -1))),
_xlfn.IFS(
'Option-specific inputs'!$H$19="Percentage cost method",('Option-specific inputs'!$H$27*'Option-specific inputs'!$H35*BC$22),
'Option-specific inputs'!$H$19="Total cost method",('Option-specific inputs'!$H58*BC$22)),0),0)</f>
        <v>0</v>
      </c>
      <c r="BD142" s="43" cm="1">
        <f t="array" ref="BD142">IFERROR(
IF(BD$14 - $G$14 + 1 = _xlfn.NUMBERVALUE(TRIM(_xlfn.TEXTAFTER($C142, " ", -1))),
_xlfn.IFS(
'Option-specific inputs'!$H$19="Percentage cost method",('Option-specific inputs'!$H$27*'Option-specific inputs'!$H35*BD$22),
'Option-specific inputs'!$H$19="Total cost method",('Option-specific inputs'!$H58*BD$22)),0),0)</f>
        <v>0</v>
      </c>
      <c r="BE142" s="43" cm="1">
        <f t="array" ref="BE142">IFERROR(
IF(BE$14 - $G$14 + 1 = _xlfn.NUMBERVALUE(TRIM(_xlfn.TEXTAFTER($C142, " ", -1))),
_xlfn.IFS(
'Option-specific inputs'!$H$19="Percentage cost method",('Option-specific inputs'!$H$27*'Option-specific inputs'!$H35*BE$22),
'Option-specific inputs'!$H$19="Total cost method",('Option-specific inputs'!$H58*BE$22)),0),0)</f>
        <v>0</v>
      </c>
      <c r="BF142" s="43" cm="1">
        <f t="array" ref="BF142">IFERROR(
IF(BF$14 - $G$14 + 1 = _xlfn.NUMBERVALUE(TRIM(_xlfn.TEXTAFTER($C142, " ", -1))),
_xlfn.IFS(
'Option-specific inputs'!$H$19="Percentage cost method",('Option-specific inputs'!$H$27*'Option-specific inputs'!$H35*BF$22),
'Option-specific inputs'!$H$19="Total cost method",('Option-specific inputs'!$H58*BF$22)),0),0)</f>
        <v>0</v>
      </c>
      <c r="BG142" s="43" cm="1">
        <f t="array" ref="BG142">IFERROR(
IF(BG$14 - $G$14 + 1 = _xlfn.NUMBERVALUE(TRIM(_xlfn.TEXTAFTER($C142, " ", -1))),
_xlfn.IFS(
'Option-specific inputs'!$H$19="Percentage cost method",('Option-specific inputs'!$H$27*'Option-specific inputs'!$H35*BG$22),
'Option-specific inputs'!$H$19="Total cost method",('Option-specific inputs'!$H58*BG$22)),0),0)</f>
        <v>0</v>
      </c>
      <c r="BH142" s="43" cm="1">
        <f t="array" ref="BH142">IFERROR(
IF(BH$14 - $G$14 + 1 = _xlfn.NUMBERVALUE(TRIM(_xlfn.TEXTAFTER($C142, " ", -1))),
_xlfn.IFS(
'Option-specific inputs'!$H$19="Percentage cost method",('Option-specific inputs'!$H$27*'Option-specific inputs'!$H35*BH$22),
'Option-specific inputs'!$H$19="Total cost method",('Option-specific inputs'!$H58*BH$22)),0),0)</f>
        <v>0</v>
      </c>
      <c r="BI142" s="43" cm="1">
        <f t="array" ref="BI142">IFERROR(
IF(BI$14 - $G$14 + 1 = _xlfn.NUMBERVALUE(TRIM(_xlfn.TEXTAFTER($C142, " ", -1))),
_xlfn.IFS(
'Option-specific inputs'!$H$19="Percentage cost method",('Option-specific inputs'!$H$27*'Option-specific inputs'!$H35*BI$22),
'Option-specific inputs'!$H$19="Total cost method",('Option-specific inputs'!$H58*BI$22)),0),0)</f>
        <v>0</v>
      </c>
      <c r="BJ142" s="43" cm="1">
        <f t="array" ref="BJ142">IFERROR(
IF(BJ$14 - $G$14 + 1 = _xlfn.NUMBERVALUE(TRIM(_xlfn.TEXTAFTER($C142, " ", -1))),
_xlfn.IFS(
'Option-specific inputs'!$H$19="Percentage cost method",('Option-specific inputs'!$H$27*'Option-specific inputs'!$H35*BJ$22),
'Option-specific inputs'!$H$19="Total cost method",('Option-specific inputs'!$H58*BJ$22)),0),0)</f>
        <v>0</v>
      </c>
      <c r="BK142" s="43" cm="1">
        <f t="array" ref="BK142">IFERROR(
IF(BK$14 - $G$14 + 1 = _xlfn.NUMBERVALUE(TRIM(_xlfn.TEXTAFTER($C142, " ", -1))),
_xlfn.IFS(
'Option-specific inputs'!$H$19="Percentage cost method",('Option-specific inputs'!$H$27*'Option-specific inputs'!$H35*BK$22),
'Option-specific inputs'!$H$19="Total cost method",('Option-specific inputs'!$H58*BK$22)),0),0)</f>
        <v>0</v>
      </c>
      <c r="BL142" s="43" cm="1">
        <f t="array" ref="BL142">IFERROR(
IF(BL$14 - $G$14 + 1 = _xlfn.NUMBERVALUE(TRIM(_xlfn.TEXTAFTER($C142, " ", -1))),
_xlfn.IFS(
'Option-specific inputs'!$H$19="Percentage cost method",('Option-specific inputs'!$H$27*'Option-specific inputs'!$H35*BL$22),
'Option-specific inputs'!$H$19="Total cost method",('Option-specific inputs'!$H58*BL$22)),0),0)</f>
        <v>0</v>
      </c>
      <c r="BM142" s="43" cm="1">
        <f t="array" ref="BM142">IFERROR(
IF(BM$14 - $G$14 + 1 = _xlfn.NUMBERVALUE(TRIM(_xlfn.TEXTAFTER($C142, " ", -1))),
_xlfn.IFS(
'Option-specific inputs'!$H$19="Percentage cost method",('Option-specific inputs'!$H$27*'Option-specific inputs'!$H35*BM$22),
'Option-specific inputs'!$H$19="Total cost method",('Option-specific inputs'!$H58*BM$22)),0),0)</f>
        <v>0</v>
      </c>
      <c r="BN142" s="43" cm="1">
        <f t="array" ref="BN142">IFERROR(
IF(BN$14 - $G$14 + 1 = _xlfn.NUMBERVALUE(TRIM(_xlfn.TEXTAFTER($C142, " ", -1))),
_xlfn.IFS(
'Option-specific inputs'!$H$19="Percentage cost method",('Option-specific inputs'!$H$27*'Option-specific inputs'!$H35*BN$22),
'Option-specific inputs'!$H$19="Total cost method",('Option-specific inputs'!$H58*BN$22)),0),0)</f>
        <v>0</v>
      </c>
      <c r="BO142" s="43" cm="1">
        <f t="array" ref="BO142">IFERROR(
IF(BO$14 - $G$14 + 1 = _xlfn.NUMBERVALUE(TRIM(_xlfn.TEXTAFTER($C142, " ", -1))),
_xlfn.IFS(
'Option-specific inputs'!$H$19="Percentage cost method",('Option-specific inputs'!$H$27*'Option-specific inputs'!$H35*BO$22),
'Option-specific inputs'!$H$19="Total cost method",('Option-specific inputs'!$H58*BO$22)),0),0)</f>
        <v>0</v>
      </c>
      <c r="BP142" s="43" cm="1">
        <f t="array" ref="BP142">IFERROR(
IF(BP$14 - $G$14 + 1 = _xlfn.NUMBERVALUE(TRIM(_xlfn.TEXTAFTER($C142, " ", -1))),
_xlfn.IFS(
'Option-specific inputs'!$H$19="Percentage cost method",('Option-specific inputs'!$H$27*'Option-specific inputs'!$H35*BP$22),
'Option-specific inputs'!$H$19="Total cost method",('Option-specific inputs'!$H58*BP$22)),0),0)</f>
        <v>0</v>
      </c>
      <c r="BQ142" s="43" cm="1">
        <f t="array" ref="BQ142">IFERROR(
IF(BQ$14 - $G$14 + 1 = _xlfn.NUMBERVALUE(TRIM(_xlfn.TEXTAFTER($C142, " ", -1))),
_xlfn.IFS(
'Option-specific inputs'!$H$19="Percentage cost method",('Option-specific inputs'!$H$27*'Option-specific inputs'!$H35*BQ$22),
'Option-specific inputs'!$H$19="Total cost method",('Option-specific inputs'!$H58*BQ$22)),0),0)</f>
        <v>0</v>
      </c>
      <c r="BR142" s="43" cm="1">
        <f t="array" ref="BR142">IFERROR(
IF(BR$14 - $G$14 + 1 = _xlfn.NUMBERVALUE(TRIM(_xlfn.TEXTAFTER($C142, " ", -1))),
_xlfn.IFS(
'Option-specific inputs'!$H$19="Percentage cost method",('Option-specific inputs'!$H$27*'Option-specific inputs'!$H35*BR$22),
'Option-specific inputs'!$H$19="Total cost method",('Option-specific inputs'!$H58*BR$22)),0),0)</f>
        <v>0</v>
      </c>
      <c r="BS142" s="43" cm="1">
        <f t="array" ref="BS142">IFERROR(
IF(BS$14 - $G$14 + 1 = _xlfn.NUMBERVALUE(TRIM(_xlfn.TEXTAFTER($C142, " ", -1))),
_xlfn.IFS(
'Option-specific inputs'!$H$19="Percentage cost method",('Option-specific inputs'!$H$27*'Option-specific inputs'!$H35*BS$22),
'Option-specific inputs'!$H$19="Total cost method",('Option-specific inputs'!$H58*BS$22)),0),0)</f>
        <v>0</v>
      </c>
      <c r="BT142" s="43" cm="1">
        <f t="array" ref="BT142">IFERROR(
IF(BT$14 - $G$14 + 1 = _xlfn.NUMBERVALUE(TRIM(_xlfn.TEXTAFTER($C142, " ", -1))),
_xlfn.IFS(
'Option-specific inputs'!$H$19="Percentage cost method",('Option-specific inputs'!$H$27*'Option-specific inputs'!$H35*BT$22),
'Option-specific inputs'!$H$19="Total cost method",('Option-specific inputs'!$H58*BT$22)),0),0)</f>
        <v>0</v>
      </c>
      <c r="BU142" s="43" cm="1">
        <f t="array" ref="BU142">IFERROR(
IF(BU$14 - $G$14 + 1 = _xlfn.NUMBERVALUE(TRIM(_xlfn.TEXTAFTER($C142, " ", -1))),
_xlfn.IFS(
'Option-specific inputs'!$H$19="Percentage cost method",('Option-specific inputs'!$H$27*'Option-specific inputs'!$H35*BU$22),
'Option-specific inputs'!$H$19="Total cost method",('Option-specific inputs'!$H58*BU$22)),0),0)</f>
        <v>0</v>
      </c>
      <c r="BV142" s="43" cm="1">
        <f t="array" ref="BV142">IFERROR(
IF(BV$14 - $G$14 + 1 = _xlfn.NUMBERVALUE(TRIM(_xlfn.TEXTAFTER($C142, " ", -1))),
_xlfn.IFS(
'Option-specific inputs'!$H$19="Percentage cost method",('Option-specific inputs'!$H$27*'Option-specific inputs'!$H35*BV$22),
'Option-specific inputs'!$H$19="Total cost method",('Option-specific inputs'!$H58*BV$22)),0),0)</f>
        <v>0</v>
      </c>
      <c r="BW142" s="43" cm="1">
        <f t="array" ref="BW142">IFERROR(
IF(BW$14 - $G$14 + 1 = _xlfn.NUMBERVALUE(TRIM(_xlfn.TEXTAFTER($C142, " ", -1))),
_xlfn.IFS(
'Option-specific inputs'!$H$19="Percentage cost method",('Option-specific inputs'!$H$27*'Option-specific inputs'!$H35*BW$22),
'Option-specific inputs'!$H$19="Total cost method",('Option-specific inputs'!$H58*BW$22)),0),0)</f>
        <v>0</v>
      </c>
      <c r="BX142" s="43" cm="1">
        <f t="array" ref="BX142">IFERROR(
IF(BX$14 - $G$14 + 1 = _xlfn.NUMBERVALUE(TRIM(_xlfn.TEXTAFTER($C142, " ", -1))),
_xlfn.IFS(
'Option-specific inputs'!$H$19="Percentage cost method",('Option-specific inputs'!$H$27*'Option-specific inputs'!$H35*BX$22),
'Option-specific inputs'!$H$19="Total cost method",('Option-specific inputs'!$H58*BX$22)),0),0)</f>
        <v>0</v>
      </c>
      <c r="BY142" s="43" cm="1">
        <f t="array" ref="BY142">IFERROR(
IF(BY$14 - $G$14 + 1 = _xlfn.NUMBERVALUE(TRIM(_xlfn.TEXTAFTER($C142, " ", -1))),
_xlfn.IFS(
'Option-specific inputs'!$H$19="Percentage cost method",('Option-specific inputs'!$H$27*'Option-specific inputs'!$H35*BY$22),
'Option-specific inputs'!$H$19="Total cost method",('Option-specific inputs'!$H58*BY$22)),0),0)</f>
        <v>0</v>
      </c>
      <c r="BZ142" s="43" cm="1">
        <f t="array" ref="BZ142">IFERROR(
IF(BZ$14 - $G$14 + 1 = _xlfn.NUMBERVALUE(TRIM(_xlfn.TEXTAFTER($C142, " ", -1))),
_xlfn.IFS(
'Option-specific inputs'!$H$19="Percentage cost method",('Option-specific inputs'!$H$27*'Option-specific inputs'!$H35*BZ$22),
'Option-specific inputs'!$H$19="Total cost method",('Option-specific inputs'!$H58*BZ$22)),0),0)</f>
        <v>0</v>
      </c>
      <c r="CA142" s="43" cm="1">
        <f t="array" ref="CA142">IFERROR(
IF(CA$14 - $G$14 + 1 = _xlfn.NUMBERVALUE(TRIM(_xlfn.TEXTAFTER($C142, " ", -1))),
_xlfn.IFS(
'Option-specific inputs'!$H$19="Percentage cost method",('Option-specific inputs'!$H$27*'Option-specific inputs'!$H35*CA$22),
'Option-specific inputs'!$H$19="Total cost method",('Option-specific inputs'!$H58*CA$22)),0),0)</f>
        <v>0</v>
      </c>
      <c r="CB142" s="43" cm="1">
        <f t="array" ref="CB142">IFERROR(
IF(CB$14 - $G$14 + 1 = _xlfn.NUMBERVALUE(TRIM(_xlfn.TEXTAFTER($C142, " ", -1))),
_xlfn.IFS(
'Option-specific inputs'!$H$19="Percentage cost method",('Option-specific inputs'!$H$27*'Option-specific inputs'!$H35*CB$22),
'Option-specific inputs'!$H$19="Total cost method",('Option-specific inputs'!$H58*CB$22)),0),0)</f>
        <v>0</v>
      </c>
      <c r="CC142" s="43" cm="1">
        <f t="array" ref="CC142">IFERROR(
IF(CC$14 - $G$14 + 1 = _xlfn.NUMBERVALUE(TRIM(_xlfn.TEXTAFTER($C142, " ", -1))),
_xlfn.IFS(
'Option-specific inputs'!$H$19="Percentage cost method",('Option-specific inputs'!$H$27*'Option-specific inputs'!$H35*CC$22),
'Option-specific inputs'!$H$19="Total cost method",('Option-specific inputs'!$H58*CC$22)),0),0)</f>
        <v>0</v>
      </c>
      <c r="CD142" s="43" cm="1">
        <f t="array" ref="CD142">IFERROR(
IF(CD$14 - $G$14 + 1 = _xlfn.NUMBERVALUE(TRIM(_xlfn.TEXTAFTER($C142, " ", -1))),
_xlfn.IFS(
'Option-specific inputs'!$H$19="Percentage cost method",('Option-specific inputs'!$H$27*'Option-specific inputs'!$H35*CD$22),
'Option-specific inputs'!$H$19="Total cost method",('Option-specific inputs'!$H58*CD$22)),0),0)</f>
        <v>0</v>
      </c>
      <c r="CE142" s="43" cm="1">
        <f t="array" ref="CE142">IFERROR(
IF(CE$14 - $G$14 + 1 = _xlfn.NUMBERVALUE(TRIM(_xlfn.TEXTAFTER($C142, " ", -1))),
_xlfn.IFS(
'Option-specific inputs'!$H$19="Percentage cost method",('Option-specific inputs'!$H$27*'Option-specific inputs'!$H35*CE$22),
'Option-specific inputs'!$H$19="Total cost method",('Option-specific inputs'!$H58*CE$22)),0),0)</f>
        <v>0</v>
      </c>
      <c r="CF142" s="43" cm="1">
        <f t="array" ref="CF142">IFERROR(
IF(CF$14 - $G$14 + 1 = _xlfn.NUMBERVALUE(TRIM(_xlfn.TEXTAFTER($C142, " ", -1))),
_xlfn.IFS(
'Option-specific inputs'!$H$19="Percentage cost method",('Option-specific inputs'!$H$27*'Option-specific inputs'!$H35*CF$22),
'Option-specific inputs'!$H$19="Total cost method",('Option-specific inputs'!$H58*CF$22)),0),0)</f>
        <v>0</v>
      </c>
      <c r="CG142" s="43" cm="1">
        <f t="array" ref="CG142">IFERROR(
IF(CG$14 - $G$14 + 1 = _xlfn.NUMBERVALUE(TRIM(_xlfn.TEXTAFTER($C142, " ", -1))),
_xlfn.IFS(
'Option-specific inputs'!$H$19="Percentage cost method",('Option-specific inputs'!$H$27*'Option-specific inputs'!$H35*CG$22),
'Option-specific inputs'!$H$19="Total cost method",('Option-specific inputs'!$H58*CG$22)),0),0)</f>
        <v>0</v>
      </c>
      <c r="CH142" s="43" cm="1">
        <f t="array" ref="CH142">IFERROR(
IF(CH$14 - $G$14 + 1 = _xlfn.NUMBERVALUE(TRIM(_xlfn.TEXTAFTER($C142, " ", -1))),
_xlfn.IFS(
'Option-specific inputs'!$H$19="Percentage cost method",('Option-specific inputs'!$H$27*'Option-specific inputs'!$H35*CH$22),
'Option-specific inputs'!$H$19="Total cost method",('Option-specific inputs'!$H58*CH$22)),0),0)</f>
        <v>0</v>
      </c>
      <c r="CI142" s="43" cm="1">
        <f t="array" ref="CI142">IFERROR(
IF(CI$14 - $G$14 + 1 = _xlfn.NUMBERVALUE(TRIM(_xlfn.TEXTAFTER($C142, " ", -1))),
_xlfn.IFS(
'Option-specific inputs'!$H$19="Percentage cost method",('Option-specific inputs'!$H$27*'Option-specific inputs'!$H35*CI$22),
'Option-specific inputs'!$H$19="Total cost method",('Option-specific inputs'!$H58*CI$22)),0),0)</f>
        <v>0</v>
      </c>
      <c r="CJ142" s="43" cm="1">
        <f t="array" ref="CJ142">IFERROR(
IF(CJ$14 - $G$14 + 1 = _xlfn.NUMBERVALUE(TRIM(_xlfn.TEXTAFTER($C142, " ", -1))),
_xlfn.IFS(
'Option-specific inputs'!$H$19="Percentage cost method",('Option-specific inputs'!$H$27*'Option-specific inputs'!$H35*CJ$22),
'Option-specific inputs'!$H$19="Total cost method",('Option-specific inputs'!$H58*CJ$22)),0),0)</f>
        <v>0</v>
      </c>
      <c r="CK142" s="43" cm="1">
        <f t="array" ref="CK142">IFERROR(
IF(CK$14 - $G$14 + 1 = _xlfn.NUMBERVALUE(TRIM(_xlfn.TEXTAFTER($C142, " ", -1))),
_xlfn.IFS(
'Option-specific inputs'!$H$19="Percentage cost method",('Option-specific inputs'!$H$27*'Option-specific inputs'!$H35*CK$22),
'Option-specific inputs'!$H$19="Total cost method",('Option-specific inputs'!$H58*CK$22)),0),0)</f>
        <v>0</v>
      </c>
      <c r="CL142" s="43" cm="1">
        <f t="array" ref="CL142">IFERROR(
IF(CL$14 - $G$14 + 1 = _xlfn.NUMBERVALUE(TRIM(_xlfn.TEXTAFTER($C142, " ", -1))),
_xlfn.IFS(
'Option-specific inputs'!$H$19="Percentage cost method",('Option-specific inputs'!$H$27*'Option-specific inputs'!$H35*CL$22),
'Option-specific inputs'!$H$19="Total cost method",('Option-specific inputs'!$H58*CL$22)),0),0)</f>
        <v>0</v>
      </c>
      <c r="CM142" s="43" cm="1">
        <f t="array" ref="CM142">IFERROR(
IF(CM$14 - $G$14 + 1 = _xlfn.NUMBERVALUE(TRIM(_xlfn.TEXTAFTER($C142, " ", -1))),
_xlfn.IFS(
'Option-specific inputs'!$H$19="Percentage cost method",('Option-specific inputs'!$H$27*'Option-specific inputs'!$H35*CM$22),
'Option-specific inputs'!$H$19="Total cost method",('Option-specific inputs'!$H58*CM$22)),0),0)</f>
        <v>0</v>
      </c>
      <c r="CN142" s="43" cm="1">
        <f t="array" ref="CN142">IFERROR(
IF(CN$14 - $G$14 + 1 = _xlfn.NUMBERVALUE(TRIM(_xlfn.TEXTAFTER($C142, " ", -1))),
_xlfn.IFS(
'Option-specific inputs'!$H$19="Percentage cost method",('Option-specific inputs'!$H$27*'Option-specific inputs'!$H35*CN$22),
'Option-specific inputs'!$H$19="Total cost method",('Option-specific inputs'!$H58*CN$22)),0),0)</f>
        <v>0</v>
      </c>
      <c r="CO142" s="43" cm="1">
        <f t="array" ref="CO142">IFERROR(
IF(CO$14 - $G$14 + 1 = _xlfn.NUMBERVALUE(TRIM(_xlfn.TEXTAFTER($C142, " ", -1))),
_xlfn.IFS(
'Option-specific inputs'!$H$19="Percentage cost method",('Option-specific inputs'!$H$27*'Option-specific inputs'!$H35*CO$22),
'Option-specific inputs'!$H$19="Total cost method",('Option-specific inputs'!$H58*CO$22)),0),0)</f>
        <v>0</v>
      </c>
      <c r="CP142" s="43" cm="1">
        <f t="array" ref="CP142">IFERROR(
IF(CP$14 - $G$14 + 1 = _xlfn.NUMBERVALUE(TRIM(_xlfn.TEXTAFTER($C142, " ", -1))),
_xlfn.IFS(
'Option-specific inputs'!$H$19="Percentage cost method",('Option-specific inputs'!$H$27*'Option-specific inputs'!$H35*CP$22),
'Option-specific inputs'!$H$19="Total cost method",('Option-specific inputs'!$H58*CP$22)),0),0)</f>
        <v>0</v>
      </c>
      <c r="CQ142" s="43" cm="1">
        <f t="array" ref="CQ142">IFERROR(
IF(CQ$14 - $G$14 + 1 = _xlfn.NUMBERVALUE(TRIM(_xlfn.TEXTAFTER($C142, " ", -1))),
_xlfn.IFS(
'Option-specific inputs'!$H$19="Percentage cost method",('Option-specific inputs'!$H$27*'Option-specific inputs'!$H35*CQ$22),
'Option-specific inputs'!$H$19="Total cost method",('Option-specific inputs'!$H58*CQ$22)),0),0)</f>
        <v>0</v>
      </c>
      <c r="CR142" s="43" cm="1">
        <f t="array" ref="CR142">IFERROR(
IF(CR$14 - $G$14 + 1 = _xlfn.NUMBERVALUE(TRIM(_xlfn.TEXTAFTER($C142, " ", -1))),
_xlfn.IFS(
'Option-specific inputs'!$H$19="Percentage cost method",('Option-specific inputs'!$H$27*'Option-specific inputs'!$H35*CR$22),
'Option-specific inputs'!$H$19="Total cost method",('Option-specific inputs'!$H58*CR$22)),0),0)</f>
        <v>0</v>
      </c>
      <c r="CS142" s="43" cm="1">
        <f t="array" ref="CS142">IFERROR(
IF(CS$14 - $G$14 + 1 = _xlfn.NUMBERVALUE(TRIM(_xlfn.TEXTAFTER($C142, " ", -1))),
_xlfn.IFS(
'Option-specific inputs'!$H$19="Percentage cost method",('Option-specific inputs'!$H$27*'Option-specific inputs'!$H35*CS$22),
'Option-specific inputs'!$H$19="Total cost method",('Option-specific inputs'!$H58*CS$22)),0),0)</f>
        <v>0</v>
      </c>
      <c r="CT142" s="43" cm="1">
        <f t="array" ref="CT142">IFERROR(
IF(CT$14 - $G$14 + 1 = _xlfn.NUMBERVALUE(TRIM(_xlfn.TEXTAFTER($C142, " ", -1))),
_xlfn.IFS(
'Option-specific inputs'!$H$19="Percentage cost method",('Option-specific inputs'!$H$27*'Option-specific inputs'!$H35*CT$22),
'Option-specific inputs'!$H$19="Total cost method",('Option-specific inputs'!$H58*CT$22)),0),0)</f>
        <v>0</v>
      </c>
      <c r="CU142" s="43" cm="1">
        <f t="array" ref="CU142">IFERROR(
IF(CU$14 - $G$14 + 1 = _xlfn.NUMBERVALUE(TRIM(_xlfn.TEXTAFTER($C142, " ", -1))),
_xlfn.IFS(
'Option-specific inputs'!$H$19="Percentage cost method",('Option-specific inputs'!$H$27*'Option-specific inputs'!$H35*CU$22),
'Option-specific inputs'!$H$19="Total cost method",('Option-specific inputs'!$H58*CU$22)),0),0)</f>
        <v>0</v>
      </c>
      <c r="CV142" s="43" cm="1">
        <f t="array" ref="CV142">IFERROR(
IF(CV$14 - $G$14 + 1 = _xlfn.NUMBERVALUE(TRIM(_xlfn.TEXTAFTER($C142, " ", -1))),
_xlfn.IFS(
'Option-specific inputs'!$H$19="Percentage cost method",('Option-specific inputs'!$H$27*'Option-specific inputs'!$H35*CV$22),
'Option-specific inputs'!$H$19="Total cost method",('Option-specific inputs'!$H58*CV$22)),0),0)</f>
        <v>0</v>
      </c>
      <c r="CW142" s="43" cm="1">
        <f t="array" ref="CW142">IFERROR(
IF(CW$14 - $G$14 + 1 = _xlfn.NUMBERVALUE(TRIM(_xlfn.TEXTAFTER($C142, " ", -1))),
_xlfn.IFS(
'Option-specific inputs'!$H$19="Percentage cost method",('Option-specific inputs'!$H$27*'Option-specific inputs'!$H35*CW$22),
'Option-specific inputs'!$H$19="Total cost method",('Option-specific inputs'!$H58*CW$22)),0),0)</f>
        <v>0</v>
      </c>
      <c r="CX142" s="43" cm="1">
        <f t="array" ref="CX142">IFERROR(
IF(CX$14 - $G$14 + 1 = _xlfn.NUMBERVALUE(TRIM(_xlfn.TEXTAFTER($C142, " ", -1))),
_xlfn.IFS(
'Option-specific inputs'!$H$19="Percentage cost method",('Option-specific inputs'!$H$27*'Option-specific inputs'!$H35*CX$22),
'Option-specific inputs'!$H$19="Total cost method",('Option-specific inputs'!$H58*CX$22)),0),0)</f>
        <v>0</v>
      </c>
      <c r="CY142" s="43" cm="1">
        <f t="array" ref="CY142">IFERROR(
IF(CY$14 - $G$14 + 1 = _xlfn.NUMBERVALUE(TRIM(_xlfn.TEXTAFTER($C142, " ", -1))),
_xlfn.IFS(
'Option-specific inputs'!$H$19="Percentage cost method",('Option-specific inputs'!$H$27*'Option-specific inputs'!$H35*CY$22),
'Option-specific inputs'!$H$19="Total cost method",('Option-specific inputs'!$H58*CY$22)),0),0)</f>
        <v>0</v>
      </c>
      <c r="CZ142" s="43" cm="1">
        <f t="array" ref="CZ142">IFERROR(
IF(CZ$14 - $G$14 + 1 = _xlfn.NUMBERVALUE(TRIM(_xlfn.TEXTAFTER($C142, " ", -1))),
_xlfn.IFS(
'Option-specific inputs'!$H$19="Percentage cost method",('Option-specific inputs'!$H$27*'Option-specific inputs'!$H35*CZ$22),
'Option-specific inputs'!$H$19="Total cost method",('Option-specific inputs'!$H58*CZ$22)),0),0)</f>
        <v>0</v>
      </c>
      <c r="DA142" s="43" cm="1">
        <f t="array" ref="DA142">IFERROR(
IF(DA$14 - $G$14 + 1 = _xlfn.NUMBERVALUE(TRIM(_xlfn.TEXTAFTER($C142, " ", -1))),
_xlfn.IFS(
'Option-specific inputs'!$H$19="Percentage cost method",('Option-specific inputs'!$H$27*'Option-specific inputs'!$H35*DA$22),
'Option-specific inputs'!$H$19="Total cost method",('Option-specific inputs'!$H58*DA$22)),0),0)</f>
        <v>0</v>
      </c>
      <c r="DB142" s="43" cm="1">
        <f t="array" ref="DB142">IFERROR(
IF(DB$14 - $G$14 + 1 = _xlfn.NUMBERVALUE(TRIM(_xlfn.TEXTAFTER($C142, " ", -1))),
_xlfn.IFS(
'Option-specific inputs'!$H$19="Percentage cost method",('Option-specific inputs'!$H$27*'Option-specific inputs'!$H35*DB$22),
'Option-specific inputs'!$H$19="Total cost method",('Option-specific inputs'!$H58*DB$22)),0),0)</f>
        <v>0</v>
      </c>
      <c r="DC142" s="25"/>
    </row>
    <row r="143" spans="1:107" s="61" customFormat="1" ht="22.5" customHeight="1">
      <c r="A143" s="25"/>
      <c r="B143" s="163"/>
      <c r="C143" s="163" t="s">
        <v>130</v>
      </c>
      <c r="D143" s="32"/>
      <c r="E143" s="37"/>
      <c r="F143" s="42"/>
      <c r="G143" s="43" cm="1">
        <f t="array" ref="G143">IFERROR(
IF(G$14 - $G$14 + 1 = _xlfn.NUMBERVALUE(TRIM(_xlfn.TEXTAFTER($C143, " ", -1))),
_xlfn.IFS(
'Option-specific inputs'!$H$19="Percentage cost method",('Option-specific inputs'!$H$27*'Option-specific inputs'!$H36*G$22),
'Option-specific inputs'!$H$19="Total cost method",('Option-specific inputs'!$H59*G$22)),0),0)</f>
        <v>0</v>
      </c>
      <c r="H143" s="43" cm="1">
        <f t="array" ref="H143">IFERROR(
IF(H$14 - $G$14 + 1 = _xlfn.NUMBERVALUE(TRIM(_xlfn.TEXTAFTER($C143, " ", -1))),
_xlfn.IFS(
'Option-specific inputs'!$H$19="Percentage cost method",('Option-specific inputs'!$H$27*'Option-specific inputs'!$H36*H$22),
'Option-specific inputs'!$H$19="Total cost method",('Option-specific inputs'!$H59*H$22)),0),0)</f>
        <v>0</v>
      </c>
      <c r="I143" s="43" cm="1">
        <f t="array" ref="I143">IFERROR(
IF(I$14 - $G$14 + 1 = _xlfn.NUMBERVALUE(TRIM(_xlfn.TEXTAFTER($C143, " ", -1))),
_xlfn.IFS(
'Option-specific inputs'!$H$19="Percentage cost method",('Option-specific inputs'!$H$27*'Option-specific inputs'!$H36*I$22),
'Option-specific inputs'!$H$19="Total cost method",('Option-specific inputs'!$H59*I$22)),0),0)</f>
        <v>0</v>
      </c>
      <c r="J143" s="43" cm="1">
        <f t="array" ref="J143">IFERROR(
IF(J$14 - $G$14 + 1 = _xlfn.NUMBERVALUE(TRIM(_xlfn.TEXTAFTER($C143, " ", -1))),
_xlfn.IFS(
'Option-specific inputs'!$H$19="Percentage cost method",('Option-specific inputs'!$H$27*'Option-specific inputs'!$H36*J$22),
'Option-specific inputs'!$H$19="Total cost method",('Option-specific inputs'!$H59*J$22)),0),0)</f>
        <v>0</v>
      </c>
      <c r="K143" s="43" cm="1">
        <f t="array" ref="K143">IFERROR(
IF(K$14 - $G$14 + 1 = _xlfn.NUMBERVALUE(TRIM(_xlfn.TEXTAFTER($C143, " ", -1))),
_xlfn.IFS(
'Option-specific inputs'!$H$19="Percentage cost method",('Option-specific inputs'!$H$27*'Option-specific inputs'!$H36*K$22),
'Option-specific inputs'!$H$19="Total cost method",('Option-specific inputs'!$H59*K$22)),0),0)</f>
        <v>0</v>
      </c>
      <c r="L143" s="43" cm="1">
        <f t="array" ref="L143">IFERROR(
IF(L$14 - $G$14 + 1 = _xlfn.NUMBERVALUE(TRIM(_xlfn.TEXTAFTER($C143, " ", -1))),
_xlfn.IFS(
'Option-specific inputs'!$H$19="Percentage cost method",('Option-specific inputs'!$H$27*'Option-specific inputs'!$H36*L$22),
'Option-specific inputs'!$H$19="Total cost method",('Option-specific inputs'!$H59*L$22)),0),0)</f>
        <v>0</v>
      </c>
      <c r="M143" s="43" cm="1">
        <f t="array" ref="M143">IFERROR(
IF(M$14 - $G$14 + 1 = _xlfn.NUMBERVALUE(TRIM(_xlfn.TEXTAFTER($C143, " ", -1))),
_xlfn.IFS(
'Option-specific inputs'!$H$19="Percentage cost method",('Option-specific inputs'!$H$27*'Option-specific inputs'!$H36*M$22),
'Option-specific inputs'!$H$19="Total cost method",('Option-specific inputs'!$H59*M$22)),0),0)</f>
        <v>0</v>
      </c>
      <c r="N143" s="43" cm="1">
        <f t="array" ref="N143">IFERROR(
IF(N$14 - $G$14 + 1 = _xlfn.NUMBERVALUE(TRIM(_xlfn.TEXTAFTER($C143, " ", -1))),
_xlfn.IFS(
'Option-specific inputs'!$H$19="Percentage cost method",('Option-specific inputs'!$H$27*'Option-specific inputs'!$H36*N$22),
'Option-specific inputs'!$H$19="Total cost method",('Option-specific inputs'!$H59*N$22)),0),0)</f>
        <v>0</v>
      </c>
      <c r="O143" s="43" cm="1">
        <f t="array" ref="O143">IFERROR(
IF(O$14 - $G$14 + 1 = _xlfn.NUMBERVALUE(TRIM(_xlfn.TEXTAFTER($C143, " ", -1))),
_xlfn.IFS(
'Option-specific inputs'!$H$19="Percentage cost method",('Option-specific inputs'!$H$27*'Option-specific inputs'!$H36*O$22),
'Option-specific inputs'!$H$19="Total cost method",('Option-specific inputs'!$H59*O$22)),0),0)</f>
        <v>0</v>
      </c>
      <c r="P143" s="43" cm="1">
        <f t="array" ref="P143">IFERROR(
IF(P$14 - $G$14 + 1 = _xlfn.NUMBERVALUE(TRIM(_xlfn.TEXTAFTER($C143, " ", -1))),
_xlfn.IFS(
'Option-specific inputs'!$H$19="Percentage cost method",('Option-specific inputs'!$H$27*'Option-specific inputs'!$H36*P$22),
'Option-specific inputs'!$H$19="Total cost method",('Option-specific inputs'!$H59*P$22)),0),0)</f>
        <v>0</v>
      </c>
      <c r="Q143" s="43" cm="1">
        <f t="array" ref="Q143">IFERROR(
IF(Q$14 - $G$14 + 1 = _xlfn.NUMBERVALUE(TRIM(_xlfn.TEXTAFTER($C143, " ", -1))),
_xlfn.IFS(
'Option-specific inputs'!$H$19="Percentage cost method",('Option-specific inputs'!$H$27*'Option-specific inputs'!$H36*Q$22),
'Option-specific inputs'!$H$19="Total cost method",('Option-specific inputs'!$H59*Q$22)),0),0)</f>
        <v>0</v>
      </c>
      <c r="R143" s="43" cm="1">
        <f t="array" ref="R143">IFERROR(
IF(R$14 - $G$14 + 1 = _xlfn.NUMBERVALUE(TRIM(_xlfn.TEXTAFTER($C143, " ", -1))),
_xlfn.IFS(
'Option-specific inputs'!$H$19="Percentage cost method",('Option-specific inputs'!$H$27*'Option-specific inputs'!$H36*R$22),
'Option-specific inputs'!$H$19="Total cost method",('Option-specific inputs'!$H59*R$22)),0),0)</f>
        <v>0</v>
      </c>
      <c r="S143" s="43" cm="1">
        <f t="array" ref="S143">IFERROR(
IF(S$14 - $G$14 + 1 = _xlfn.NUMBERVALUE(TRIM(_xlfn.TEXTAFTER($C143, " ", -1))),
_xlfn.IFS(
'Option-specific inputs'!$H$19="Percentage cost method",('Option-specific inputs'!$H$27*'Option-specific inputs'!$H36*S$22),
'Option-specific inputs'!$H$19="Total cost method",('Option-specific inputs'!$H59*S$22)),0),0)</f>
        <v>0</v>
      </c>
      <c r="T143" s="43" cm="1">
        <f t="array" ref="T143">IFERROR(
IF(T$14 - $G$14 + 1 = _xlfn.NUMBERVALUE(TRIM(_xlfn.TEXTAFTER($C143, " ", -1))),
_xlfn.IFS(
'Option-specific inputs'!$H$19="Percentage cost method",('Option-specific inputs'!$H$27*'Option-specific inputs'!$H36*T$22),
'Option-specific inputs'!$H$19="Total cost method",('Option-specific inputs'!$H59*T$22)),0),0)</f>
        <v>0</v>
      </c>
      <c r="U143" s="43" cm="1">
        <f t="array" ref="U143">IFERROR(
IF(U$14 - $G$14 + 1 = _xlfn.NUMBERVALUE(TRIM(_xlfn.TEXTAFTER($C143, " ", -1))),
_xlfn.IFS(
'Option-specific inputs'!$H$19="Percentage cost method",('Option-specific inputs'!$H$27*'Option-specific inputs'!$H36*U$22),
'Option-specific inputs'!$H$19="Total cost method",('Option-specific inputs'!$H59*U$22)),0),0)</f>
        <v>0</v>
      </c>
      <c r="V143" s="43" cm="1">
        <f t="array" ref="V143">IFERROR(
IF(V$14 - $G$14 + 1 = _xlfn.NUMBERVALUE(TRIM(_xlfn.TEXTAFTER($C143, " ", -1))),
_xlfn.IFS(
'Option-specific inputs'!$H$19="Percentage cost method",('Option-specific inputs'!$H$27*'Option-specific inputs'!$H36*V$22),
'Option-specific inputs'!$H$19="Total cost method",('Option-specific inputs'!$H59*V$22)),0),0)</f>
        <v>0</v>
      </c>
      <c r="W143" s="43" cm="1">
        <f t="array" ref="W143">IFERROR(
IF(W$14 - $G$14 + 1 = _xlfn.NUMBERVALUE(TRIM(_xlfn.TEXTAFTER($C143, " ", -1))),
_xlfn.IFS(
'Option-specific inputs'!$H$19="Percentage cost method",('Option-specific inputs'!$H$27*'Option-specific inputs'!$H36*W$22),
'Option-specific inputs'!$H$19="Total cost method",('Option-specific inputs'!$H59*W$22)),0),0)</f>
        <v>0</v>
      </c>
      <c r="X143" s="43" cm="1">
        <f t="array" ref="X143">IFERROR(
IF(X$14 - $G$14 + 1 = _xlfn.NUMBERVALUE(TRIM(_xlfn.TEXTAFTER($C143, " ", -1))),
_xlfn.IFS(
'Option-specific inputs'!$H$19="Percentage cost method",('Option-specific inputs'!$H$27*'Option-specific inputs'!$H36*X$22),
'Option-specific inputs'!$H$19="Total cost method",('Option-specific inputs'!$H59*X$22)),0),0)</f>
        <v>0</v>
      </c>
      <c r="Y143" s="43" cm="1">
        <f t="array" ref="Y143">IFERROR(
IF(Y$14 - $G$14 + 1 = _xlfn.NUMBERVALUE(TRIM(_xlfn.TEXTAFTER($C143, " ", -1))),
_xlfn.IFS(
'Option-specific inputs'!$H$19="Percentage cost method",('Option-specific inputs'!$H$27*'Option-specific inputs'!$H36*Y$22),
'Option-specific inputs'!$H$19="Total cost method",('Option-specific inputs'!$H59*Y$22)),0),0)</f>
        <v>0</v>
      </c>
      <c r="Z143" s="43" cm="1">
        <f t="array" ref="Z143">IFERROR(
IF(Z$14 - $G$14 + 1 = _xlfn.NUMBERVALUE(TRIM(_xlfn.TEXTAFTER($C143, " ", -1))),
_xlfn.IFS(
'Option-specific inputs'!$H$19="Percentage cost method",('Option-specific inputs'!$H$27*'Option-specific inputs'!$H36*Z$22),
'Option-specific inputs'!$H$19="Total cost method",('Option-specific inputs'!$H59*Z$22)),0),0)</f>
        <v>0</v>
      </c>
      <c r="AA143" s="43" cm="1">
        <f t="array" ref="AA143">IFERROR(
IF(AA$14 - $G$14 + 1 = _xlfn.NUMBERVALUE(TRIM(_xlfn.TEXTAFTER($C143, " ", -1))),
_xlfn.IFS(
'Option-specific inputs'!$H$19="Percentage cost method",('Option-specific inputs'!$H$27*'Option-specific inputs'!$H36*AA$22),
'Option-specific inputs'!$H$19="Total cost method",('Option-specific inputs'!$H59*AA$22)),0),0)</f>
        <v>0</v>
      </c>
      <c r="AB143" s="43" cm="1">
        <f t="array" ref="AB143">IFERROR(
IF(AB$14 - $G$14 + 1 = _xlfn.NUMBERVALUE(TRIM(_xlfn.TEXTAFTER($C143, " ", -1))),
_xlfn.IFS(
'Option-specific inputs'!$H$19="Percentage cost method",('Option-specific inputs'!$H$27*'Option-specific inputs'!$H36*AB$22),
'Option-specific inputs'!$H$19="Total cost method",('Option-specific inputs'!$H59*AB$22)),0),0)</f>
        <v>0</v>
      </c>
      <c r="AC143" s="43" cm="1">
        <f t="array" ref="AC143">IFERROR(
IF(AC$14 - $G$14 + 1 = _xlfn.NUMBERVALUE(TRIM(_xlfn.TEXTAFTER($C143, " ", -1))),
_xlfn.IFS(
'Option-specific inputs'!$H$19="Percentage cost method",('Option-specific inputs'!$H$27*'Option-specific inputs'!$H36*AC$22),
'Option-specific inputs'!$H$19="Total cost method",('Option-specific inputs'!$H59*AC$22)),0),0)</f>
        <v>0</v>
      </c>
      <c r="AD143" s="43" cm="1">
        <f t="array" ref="AD143">IFERROR(
IF(AD$14 - $G$14 + 1 = _xlfn.NUMBERVALUE(TRIM(_xlfn.TEXTAFTER($C143, " ", -1))),
_xlfn.IFS(
'Option-specific inputs'!$H$19="Percentage cost method",('Option-specific inputs'!$H$27*'Option-specific inputs'!$H36*AD$22),
'Option-specific inputs'!$H$19="Total cost method",('Option-specific inputs'!$H59*AD$22)),0),0)</f>
        <v>0</v>
      </c>
      <c r="AE143" s="43" cm="1">
        <f t="array" ref="AE143">IFERROR(
IF(AE$14 - $G$14 + 1 = _xlfn.NUMBERVALUE(TRIM(_xlfn.TEXTAFTER($C143, " ", -1))),
_xlfn.IFS(
'Option-specific inputs'!$H$19="Percentage cost method",('Option-specific inputs'!$H$27*'Option-specific inputs'!$H36*AE$22),
'Option-specific inputs'!$H$19="Total cost method",('Option-specific inputs'!$H59*AE$22)),0),0)</f>
        <v>0</v>
      </c>
      <c r="AF143" s="43" cm="1">
        <f t="array" ref="AF143">IFERROR(
IF(AF$14 - $G$14 + 1 = _xlfn.NUMBERVALUE(TRIM(_xlfn.TEXTAFTER($C143, " ", -1))),
_xlfn.IFS(
'Option-specific inputs'!$H$19="Percentage cost method",('Option-specific inputs'!$H$27*'Option-specific inputs'!$H36*AF$22),
'Option-specific inputs'!$H$19="Total cost method",('Option-specific inputs'!$H59*AF$22)),0),0)</f>
        <v>0</v>
      </c>
      <c r="AG143" s="43" cm="1">
        <f t="array" ref="AG143">IFERROR(
IF(AG$14 - $G$14 + 1 = _xlfn.NUMBERVALUE(TRIM(_xlfn.TEXTAFTER($C143, " ", -1))),
_xlfn.IFS(
'Option-specific inputs'!$H$19="Percentage cost method",('Option-specific inputs'!$H$27*'Option-specific inputs'!$H36*AG$22),
'Option-specific inputs'!$H$19="Total cost method",('Option-specific inputs'!$H59*AG$22)),0),0)</f>
        <v>0</v>
      </c>
      <c r="AH143" s="43" cm="1">
        <f t="array" ref="AH143">IFERROR(
IF(AH$14 - $G$14 + 1 = _xlfn.NUMBERVALUE(TRIM(_xlfn.TEXTAFTER($C143, " ", -1))),
_xlfn.IFS(
'Option-specific inputs'!$H$19="Percentage cost method",('Option-specific inputs'!$H$27*'Option-specific inputs'!$H36*AH$22),
'Option-specific inputs'!$H$19="Total cost method",('Option-specific inputs'!$H59*AH$22)),0),0)</f>
        <v>0</v>
      </c>
      <c r="AI143" s="43" cm="1">
        <f t="array" ref="AI143">IFERROR(
IF(AI$14 - $G$14 + 1 = _xlfn.NUMBERVALUE(TRIM(_xlfn.TEXTAFTER($C143, " ", -1))),
_xlfn.IFS(
'Option-specific inputs'!$H$19="Percentage cost method",('Option-specific inputs'!$H$27*'Option-specific inputs'!$H36*AI$22),
'Option-specific inputs'!$H$19="Total cost method",('Option-specific inputs'!$H59*AI$22)),0),0)</f>
        <v>0</v>
      </c>
      <c r="AJ143" s="43" cm="1">
        <f t="array" ref="AJ143">IFERROR(
IF(AJ$14 - $G$14 + 1 = _xlfn.NUMBERVALUE(TRIM(_xlfn.TEXTAFTER($C143, " ", -1))),
_xlfn.IFS(
'Option-specific inputs'!$H$19="Percentage cost method",('Option-specific inputs'!$H$27*'Option-specific inputs'!$H36*AJ$22),
'Option-specific inputs'!$H$19="Total cost method",('Option-specific inputs'!$H59*AJ$22)),0),0)</f>
        <v>0</v>
      </c>
      <c r="AK143" s="43" cm="1">
        <f t="array" ref="AK143">IFERROR(
IF(AK$14 - $G$14 + 1 = _xlfn.NUMBERVALUE(TRIM(_xlfn.TEXTAFTER($C143, " ", -1))),
_xlfn.IFS(
'Option-specific inputs'!$H$19="Percentage cost method",('Option-specific inputs'!$H$27*'Option-specific inputs'!$H36*AK$22),
'Option-specific inputs'!$H$19="Total cost method",('Option-specific inputs'!$H59*AK$22)),0),0)</f>
        <v>0</v>
      </c>
      <c r="AL143" s="43" cm="1">
        <f t="array" ref="AL143">IFERROR(
IF(AL$14 - $G$14 + 1 = _xlfn.NUMBERVALUE(TRIM(_xlfn.TEXTAFTER($C143, " ", -1))),
_xlfn.IFS(
'Option-specific inputs'!$H$19="Percentage cost method",('Option-specific inputs'!$H$27*'Option-specific inputs'!$H36*AL$22),
'Option-specific inputs'!$H$19="Total cost method",('Option-specific inputs'!$H59*AL$22)),0),0)</f>
        <v>0</v>
      </c>
      <c r="AM143" s="43" cm="1">
        <f t="array" ref="AM143">IFERROR(
IF(AM$14 - $G$14 + 1 = _xlfn.NUMBERVALUE(TRIM(_xlfn.TEXTAFTER($C143, " ", -1))),
_xlfn.IFS(
'Option-specific inputs'!$H$19="Percentage cost method",('Option-specific inputs'!$H$27*'Option-specific inputs'!$H36*AM$22),
'Option-specific inputs'!$H$19="Total cost method",('Option-specific inputs'!$H59*AM$22)),0),0)</f>
        <v>0</v>
      </c>
      <c r="AN143" s="43" cm="1">
        <f t="array" ref="AN143">IFERROR(
IF(AN$14 - $G$14 + 1 = _xlfn.NUMBERVALUE(TRIM(_xlfn.TEXTAFTER($C143, " ", -1))),
_xlfn.IFS(
'Option-specific inputs'!$H$19="Percentage cost method",('Option-specific inputs'!$H$27*'Option-specific inputs'!$H36*AN$22),
'Option-specific inputs'!$H$19="Total cost method",('Option-specific inputs'!$H59*AN$22)),0),0)</f>
        <v>0</v>
      </c>
      <c r="AO143" s="43" cm="1">
        <f t="array" ref="AO143">IFERROR(
IF(AO$14 - $G$14 + 1 = _xlfn.NUMBERVALUE(TRIM(_xlfn.TEXTAFTER($C143, " ", -1))),
_xlfn.IFS(
'Option-specific inputs'!$H$19="Percentage cost method",('Option-specific inputs'!$H$27*'Option-specific inputs'!$H36*AO$22),
'Option-specific inputs'!$H$19="Total cost method",('Option-specific inputs'!$H59*AO$22)),0),0)</f>
        <v>0</v>
      </c>
      <c r="AP143" s="43" cm="1">
        <f t="array" ref="AP143">IFERROR(
IF(AP$14 - $G$14 + 1 = _xlfn.NUMBERVALUE(TRIM(_xlfn.TEXTAFTER($C143, " ", -1))),
_xlfn.IFS(
'Option-specific inputs'!$H$19="Percentage cost method",('Option-specific inputs'!$H$27*'Option-specific inputs'!$H36*AP$22),
'Option-specific inputs'!$H$19="Total cost method",('Option-specific inputs'!$H59*AP$22)),0),0)</f>
        <v>0</v>
      </c>
      <c r="AQ143" s="43" cm="1">
        <f t="array" ref="AQ143">IFERROR(
IF(AQ$14 - $G$14 + 1 = _xlfn.NUMBERVALUE(TRIM(_xlfn.TEXTAFTER($C143, " ", -1))),
_xlfn.IFS(
'Option-specific inputs'!$H$19="Percentage cost method",('Option-specific inputs'!$H$27*'Option-specific inputs'!$H36*AQ$22),
'Option-specific inputs'!$H$19="Total cost method",('Option-specific inputs'!$H59*AQ$22)),0),0)</f>
        <v>0</v>
      </c>
      <c r="AR143" s="43" cm="1">
        <f t="array" ref="AR143">IFERROR(
IF(AR$14 - $G$14 + 1 = _xlfn.NUMBERVALUE(TRIM(_xlfn.TEXTAFTER($C143, " ", -1))),
_xlfn.IFS(
'Option-specific inputs'!$H$19="Percentage cost method",('Option-specific inputs'!$H$27*'Option-specific inputs'!$H36*AR$22),
'Option-specific inputs'!$H$19="Total cost method",('Option-specific inputs'!$H59*AR$22)),0),0)</f>
        <v>0</v>
      </c>
      <c r="AS143" s="43" cm="1">
        <f t="array" ref="AS143">IFERROR(
IF(AS$14 - $G$14 + 1 = _xlfn.NUMBERVALUE(TRIM(_xlfn.TEXTAFTER($C143, " ", -1))),
_xlfn.IFS(
'Option-specific inputs'!$H$19="Percentage cost method",('Option-specific inputs'!$H$27*'Option-specific inputs'!$H36*AS$22),
'Option-specific inputs'!$H$19="Total cost method",('Option-specific inputs'!$H59*AS$22)),0),0)</f>
        <v>0</v>
      </c>
      <c r="AT143" s="43" cm="1">
        <f t="array" ref="AT143">IFERROR(
IF(AT$14 - $G$14 + 1 = _xlfn.NUMBERVALUE(TRIM(_xlfn.TEXTAFTER($C143, " ", -1))),
_xlfn.IFS(
'Option-specific inputs'!$H$19="Percentage cost method",('Option-specific inputs'!$H$27*'Option-specific inputs'!$H36*AT$22),
'Option-specific inputs'!$H$19="Total cost method",('Option-specific inputs'!$H59*AT$22)),0),0)</f>
        <v>0</v>
      </c>
      <c r="AU143" s="43" cm="1">
        <f t="array" ref="AU143">IFERROR(
IF(AU$14 - $G$14 + 1 = _xlfn.NUMBERVALUE(TRIM(_xlfn.TEXTAFTER($C143, " ", -1))),
_xlfn.IFS(
'Option-specific inputs'!$H$19="Percentage cost method",('Option-specific inputs'!$H$27*'Option-specific inputs'!$H36*AU$22),
'Option-specific inputs'!$H$19="Total cost method",('Option-specific inputs'!$H59*AU$22)),0),0)</f>
        <v>0</v>
      </c>
      <c r="AV143" s="43" cm="1">
        <f t="array" ref="AV143">IFERROR(
IF(AV$14 - $G$14 + 1 = _xlfn.NUMBERVALUE(TRIM(_xlfn.TEXTAFTER($C143, " ", -1))),
_xlfn.IFS(
'Option-specific inputs'!$H$19="Percentage cost method",('Option-specific inputs'!$H$27*'Option-specific inputs'!$H36*AV$22),
'Option-specific inputs'!$H$19="Total cost method",('Option-specific inputs'!$H59*AV$22)),0),0)</f>
        <v>0</v>
      </c>
      <c r="AW143" s="43" cm="1">
        <f t="array" ref="AW143">IFERROR(
IF(AW$14 - $G$14 + 1 = _xlfn.NUMBERVALUE(TRIM(_xlfn.TEXTAFTER($C143, " ", -1))),
_xlfn.IFS(
'Option-specific inputs'!$H$19="Percentage cost method",('Option-specific inputs'!$H$27*'Option-specific inputs'!$H36*AW$22),
'Option-specific inputs'!$H$19="Total cost method",('Option-specific inputs'!$H59*AW$22)),0),0)</f>
        <v>0</v>
      </c>
      <c r="AX143" s="43" cm="1">
        <f t="array" ref="AX143">IFERROR(
IF(AX$14 - $G$14 + 1 = _xlfn.NUMBERVALUE(TRIM(_xlfn.TEXTAFTER($C143, " ", -1))),
_xlfn.IFS(
'Option-specific inputs'!$H$19="Percentage cost method",('Option-specific inputs'!$H$27*'Option-specific inputs'!$H36*AX$22),
'Option-specific inputs'!$H$19="Total cost method",('Option-specific inputs'!$H59*AX$22)),0),0)</f>
        <v>0</v>
      </c>
      <c r="AY143" s="43" cm="1">
        <f t="array" ref="AY143">IFERROR(
IF(AY$14 - $G$14 + 1 = _xlfn.NUMBERVALUE(TRIM(_xlfn.TEXTAFTER($C143, " ", -1))),
_xlfn.IFS(
'Option-specific inputs'!$H$19="Percentage cost method",('Option-specific inputs'!$H$27*'Option-specific inputs'!$H36*AY$22),
'Option-specific inputs'!$H$19="Total cost method",('Option-specific inputs'!$H59*AY$22)),0),0)</f>
        <v>0</v>
      </c>
      <c r="AZ143" s="43" cm="1">
        <f t="array" ref="AZ143">IFERROR(
IF(AZ$14 - $G$14 + 1 = _xlfn.NUMBERVALUE(TRIM(_xlfn.TEXTAFTER($C143, " ", -1))),
_xlfn.IFS(
'Option-specific inputs'!$H$19="Percentage cost method",('Option-specific inputs'!$H$27*'Option-specific inputs'!$H36*AZ$22),
'Option-specific inputs'!$H$19="Total cost method",('Option-specific inputs'!$H59*AZ$22)),0),0)</f>
        <v>0</v>
      </c>
      <c r="BA143" s="43" cm="1">
        <f t="array" ref="BA143">IFERROR(
IF(BA$14 - $G$14 + 1 = _xlfn.NUMBERVALUE(TRIM(_xlfn.TEXTAFTER($C143, " ", -1))),
_xlfn.IFS(
'Option-specific inputs'!$H$19="Percentage cost method",('Option-specific inputs'!$H$27*'Option-specific inputs'!$H36*BA$22),
'Option-specific inputs'!$H$19="Total cost method",('Option-specific inputs'!$H59*BA$22)),0),0)</f>
        <v>0</v>
      </c>
      <c r="BB143" s="43" cm="1">
        <f t="array" ref="BB143">IFERROR(
IF(BB$14 - $G$14 + 1 = _xlfn.NUMBERVALUE(TRIM(_xlfn.TEXTAFTER($C143, " ", -1))),
_xlfn.IFS(
'Option-specific inputs'!$H$19="Percentage cost method",('Option-specific inputs'!$H$27*'Option-specific inputs'!$H36*BB$22),
'Option-specific inputs'!$H$19="Total cost method",('Option-specific inputs'!$H59*BB$22)),0),0)</f>
        <v>0</v>
      </c>
      <c r="BC143" s="43" cm="1">
        <f t="array" ref="BC143">IFERROR(
IF(BC$14 - $G$14 + 1 = _xlfn.NUMBERVALUE(TRIM(_xlfn.TEXTAFTER($C143, " ", -1))),
_xlfn.IFS(
'Option-specific inputs'!$H$19="Percentage cost method",('Option-specific inputs'!$H$27*'Option-specific inputs'!$H36*BC$22),
'Option-specific inputs'!$H$19="Total cost method",('Option-specific inputs'!$H59*BC$22)),0),0)</f>
        <v>0</v>
      </c>
      <c r="BD143" s="43" cm="1">
        <f t="array" ref="BD143">IFERROR(
IF(BD$14 - $G$14 + 1 = _xlfn.NUMBERVALUE(TRIM(_xlfn.TEXTAFTER($C143, " ", -1))),
_xlfn.IFS(
'Option-specific inputs'!$H$19="Percentage cost method",('Option-specific inputs'!$H$27*'Option-specific inputs'!$H36*BD$22),
'Option-specific inputs'!$H$19="Total cost method",('Option-specific inputs'!$H59*BD$22)),0),0)</f>
        <v>0</v>
      </c>
      <c r="BE143" s="43" cm="1">
        <f t="array" ref="BE143">IFERROR(
IF(BE$14 - $G$14 + 1 = _xlfn.NUMBERVALUE(TRIM(_xlfn.TEXTAFTER($C143, " ", -1))),
_xlfn.IFS(
'Option-specific inputs'!$H$19="Percentage cost method",('Option-specific inputs'!$H$27*'Option-specific inputs'!$H36*BE$22),
'Option-specific inputs'!$H$19="Total cost method",('Option-specific inputs'!$H59*BE$22)),0),0)</f>
        <v>0</v>
      </c>
      <c r="BF143" s="43" cm="1">
        <f t="array" ref="BF143">IFERROR(
IF(BF$14 - $G$14 + 1 = _xlfn.NUMBERVALUE(TRIM(_xlfn.TEXTAFTER($C143, " ", -1))),
_xlfn.IFS(
'Option-specific inputs'!$H$19="Percentage cost method",('Option-specific inputs'!$H$27*'Option-specific inputs'!$H36*BF$22),
'Option-specific inputs'!$H$19="Total cost method",('Option-specific inputs'!$H59*BF$22)),0),0)</f>
        <v>0</v>
      </c>
      <c r="BG143" s="43" cm="1">
        <f t="array" ref="BG143">IFERROR(
IF(BG$14 - $G$14 + 1 = _xlfn.NUMBERVALUE(TRIM(_xlfn.TEXTAFTER($C143, " ", -1))),
_xlfn.IFS(
'Option-specific inputs'!$H$19="Percentage cost method",('Option-specific inputs'!$H$27*'Option-specific inputs'!$H36*BG$22),
'Option-specific inputs'!$H$19="Total cost method",('Option-specific inputs'!$H59*BG$22)),0),0)</f>
        <v>0</v>
      </c>
      <c r="BH143" s="43" cm="1">
        <f t="array" ref="BH143">IFERROR(
IF(BH$14 - $G$14 + 1 = _xlfn.NUMBERVALUE(TRIM(_xlfn.TEXTAFTER($C143, " ", -1))),
_xlfn.IFS(
'Option-specific inputs'!$H$19="Percentage cost method",('Option-specific inputs'!$H$27*'Option-specific inputs'!$H36*BH$22),
'Option-specific inputs'!$H$19="Total cost method",('Option-specific inputs'!$H59*BH$22)),0),0)</f>
        <v>0</v>
      </c>
      <c r="BI143" s="43" cm="1">
        <f t="array" ref="BI143">IFERROR(
IF(BI$14 - $G$14 + 1 = _xlfn.NUMBERVALUE(TRIM(_xlfn.TEXTAFTER($C143, " ", -1))),
_xlfn.IFS(
'Option-specific inputs'!$H$19="Percentage cost method",('Option-specific inputs'!$H$27*'Option-specific inputs'!$H36*BI$22),
'Option-specific inputs'!$H$19="Total cost method",('Option-specific inputs'!$H59*BI$22)),0),0)</f>
        <v>0</v>
      </c>
      <c r="BJ143" s="43" cm="1">
        <f t="array" ref="BJ143">IFERROR(
IF(BJ$14 - $G$14 + 1 = _xlfn.NUMBERVALUE(TRIM(_xlfn.TEXTAFTER($C143, " ", -1))),
_xlfn.IFS(
'Option-specific inputs'!$H$19="Percentage cost method",('Option-specific inputs'!$H$27*'Option-specific inputs'!$H36*BJ$22),
'Option-specific inputs'!$H$19="Total cost method",('Option-specific inputs'!$H59*BJ$22)),0),0)</f>
        <v>0</v>
      </c>
      <c r="BK143" s="43" cm="1">
        <f t="array" ref="BK143">IFERROR(
IF(BK$14 - $G$14 + 1 = _xlfn.NUMBERVALUE(TRIM(_xlfn.TEXTAFTER($C143, " ", -1))),
_xlfn.IFS(
'Option-specific inputs'!$H$19="Percentage cost method",('Option-specific inputs'!$H$27*'Option-specific inputs'!$H36*BK$22),
'Option-specific inputs'!$H$19="Total cost method",('Option-specific inputs'!$H59*BK$22)),0),0)</f>
        <v>0</v>
      </c>
      <c r="BL143" s="43" cm="1">
        <f t="array" ref="BL143">IFERROR(
IF(BL$14 - $G$14 + 1 = _xlfn.NUMBERVALUE(TRIM(_xlfn.TEXTAFTER($C143, " ", -1))),
_xlfn.IFS(
'Option-specific inputs'!$H$19="Percentage cost method",('Option-specific inputs'!$H$27*'Option-specific inputs'!$H36*BL$22),
'Option-specific inputs'!$H$19="Total cost method",('Option-specific inputs'!$H59*BL$22)),0),0)</f>
        <v>0</v>
      </c>
      <c r="BM143" s="43" cm="1">
        <f t="array" ref="BM143">IFERROR(
IF(BM$14 - $G$14 + 1 = _xlfn.NUMBERVALUE(TRIM(_xlfn.TEXTAFTER($C143, " ", -1))),
_xlfn.IFS(
'Option-specific inputs'!$H$19="Percentage cost method",('Option-specific inputs'!$H$27*'Option-specific inputs'!$H36*BM$22),
'Option-specific inputs'!$H$19="Total cost method",('Option-specific inputs'!$H59*BM$22)),0),0)</f>
        <v>0</v>
      </c>
      <c r="BN143" s="43" cm="1">
        <f t="array" ref="BN143">IFERROR(
IF(BN$14 - $G$14 + 1 = _xlfn.NUMBERVALUE(TRIM(_xlfn.TEXTAFTER($C143, " ", -1))),
_xlfn.IFS(
'Option-specific inputs'!$H$19="Percentage cost method",('Option-specific inputs'!$H$27*'Option-specific inputs'!$H36*BN$22),
'Option-specific inputs'!$H$19="Total cost method",('Option-specific inputs'!$H59*BN$22)),0),0)</f>
        <v>0</v>
      </c>
      <c r="BO143" s="43" cm="1">
        <f t="array" ref="BO143">IFERROR(
IF(BO$14 - $G$14 + 1 = _xlfn.NUMBERVALUE(TRIM(_xlfn.TEXTAFTER($C143, " ", -1))),
_xlfn.IFS(
'Option-specific inputs'!$H$19="Percentage cost method",('Option-specific inputs'!$H$27*'Option-specific inputs'!$H36*BO$22),
'Option-specific inputs'!$H$19="Total cost method",('Option-specific inputs'!$H59*BO$22)),0),0)</f>
        <v>0</v>
      </c>
      <c r="BP143" s="43" cm="1">
        <f t="array" ref="BP143">IFERROR(
IF(BP$14 - $G$14 + 1 = _xlfn.NUMBERVALUE(TRIM(_xlfn.TEXTAFTER($C143, " ", -1))),
_xlfn.IFS(
'Option-specific inputs'!$H$19="Percentage cost method",('Option-specific inputs'!$H$27*'Option-specific inputs'!$H36*BP$22),
'Option-specific inputs'!$H$19="Total cost method",('Option-specific inputs'!$H59*BP$22)),0),0)</f>
        <v>0</v>
      </c>
      <c r="BQ143" s="43" cm="1">
        <f t="array" ref="BQ143">IFERROR(
IF(BQ$14 - $G$14 + 1 = _xlfn.NUMBERVALUE(TRIM(_xlfn.TEXTAFTER($C143, " ", -1))),
_xlfn.IFS(
'Option-specific inputs'!$H$19="Percentage cost method",('Option-specific inputs'!$H$27*'Option-specific inputs'!$H36*BQ$22),
'Option-specific inputs'!$H$19="Total cost method",('Option-specific inputs'!$H59*BQ$22)),0),0)</f>
        <v>0</v>
      </c>
      <c r="BR143" s="43" cm="1">
        <f t="array" ref="BR143">IFERROR(
IF(BR$14 - $G$14 + 1 = _xlfn.NUMBERVALUE(TRIM(_xlfn.TEXTAFTER($C143, " ", -1))),
_xlfn.IFS(
'Option-specific inputs'!$H$19="Percentage cost method",('Option-specific inputs'!$H$27*'Option-specific inputs'!$H36*BR$22),
'Option-specific inputs'!$H$19="Total cost method",('Option-specific inputs'!$H59*BR$22)),0),0)</f>
        <v>0</v>
      </c>
      <c r="BS143" s="43" cm="1">
        <f t="array" ref="BS143">IFERROR(
IF(BS$14 - $G$14 + 1 = _xlfn.NUMBERVALUE(TRIM(_xlfn.TEXTAFTER($C143, " ", -1))),
_xlfn.IFS(
'Option-specific inputs'!$H$19="Percentage cost method",('Option-specific inputs'!$H$27*'Option-specific inputs'!$H36*BS$22),
'Option-specific inputs'!$H$19="Total cost method",('Option-specific inputs'!$H59*BS$22)),0),0)</f>
        <v>0</v>
      </c>
      <c r="BT143" s="43" cm="1">
        <f t="array" ref="BT143">IFERROR(
IF(BT$14 - $G$14 + 1 = _xlfn.NUMBERVALUE(TRIM(_xlfn.TEXTAFTER($C143, " ", -1))),
_xlfn.IFS(
'Option-specific inputs'!$H$19="Percentage cost method",('Option-specific inputs'!$H$27*'Option-specific inputs'!$H36*BT$22),
'Option-specific inputs'!$H$19="Total cost method",('Option-specific inputs'!$H59*BT$22)),0),0)</f>
        <v>0</v>
      </c>
      <c r="BU143" s="43" cm="1">
        <f t="array" ref="BU143">IFERROR(
IF(BU$14 - $G$14 + 1 = _xlfn.NUMBERVALUE(TRIM(_xlfn.TEXTAFTER($C143, " ", -1))),
_xlfn.IFS(
'Option-specific inputs'!$H$19="Percentage cost method",('Option-specific inputs'!$H$27*'Option-specific inputs'!$H36*BU$22),
'Option-specific inputs'!$H$19="Total cost method",('Option-specific inputs'!$H59*BU$22)),0),0)</f>
        <v>0</v>
      </c>
      <c r="BV143" s="43" cm="1">
        <f t="array" ref="BV143">IFERROR(
IF(BV$14 - $G$14 + 1 = _xlfn.NUMBERVALUE(TRIM(_xlfn.TEXTAFTER($C143, " ", -1))),
_xlfn.IFS(
'Option-specific inputs'!$H$19="Percentage cost method",('Option-specific inputs'!$H$27*'Option-specific inputs'!$H36*BV$22),
'Option-specific inputs'!$H$19="Total cost method",('Option-specific inputs'!$H59*BV$22)),0),0)</f>
        <v>0</v>
      </c>
      <c r="BW143" s="43" cm="1">
        <f t="array" ref="BW143">IFERROR(
IF(BW$14 - $G$14 + 1 = _xlfn.NUMBERVALUE(TRIM(_xlfn.TEXTAFTER($C143, " ", -1))),
_xlfn.IFS(
'Option-specific inputs'!$H$19="Percentage cost method",('Option-specific inputs'!$H$27*'Option-specific inputs'!$H36*BW$22),
'Option-specific inputs'!$H$19="Total cost method",('Option-specific inputs'!$H59*BW$22)),0),0)</f>
        <v>0</v>
      </c>
      <c r="BX143" s="43" cm="1">
        <f t="array" ref="BX143">IFERROR(
IF(BX$14 - $G$14 + 1 = _xlfn.NUMBERVALUE(TRIM(_xlfn.TEXTAFTER($C143, " ", -1))),
_xlfn.IFS(
'Option-specific inputs'!$H$19="Percentage cost method",('Option-specific inputs'!$H$27*'Option-specific inputs'!$H36*BX$22),
'Option-specific inputs'!$H$19="Total cost method",('Option-specific inputs'!$H59*BX$22)),0),0)</f>
        <v>0</v>
      </c>
      <c r="BY143" s="43" cm="1">
        <f t="array" ref="BY143">IFERROR(
IF(BY$14 - $G$14 + 1 = _xlfn.NUMBERVALUE(TRIM(_xlfn.TEXTAFTER($C143, " ", -1))),
_xlfn.IFS(
'Option-specific inputs'!$H$19="Percentage cost method",('Option-specific inputs'!$H$27*'Option-specific inputs'!$H36*BY$22),
'Option-specific inputs'!$H$19="Total cost method",('Option-specific inputs'!$H59*BY$22)),0),0)</f>
        <v>0</v>
      </c>
      <c r="BZ143" s="43" cm="1">
        <f t="array" ref="BZ143">IFERROR(
IF(BZ$14 - $G$14 + 1 = _xlfn.NUMBERVALUE(TRIM(_xlfn.TEXTAFTER($C143, " ", -1))),
_xlfn.IFS(
'Option-specific inputs'!$H$19="Percentage cost method",('Option-specific inputs'!$H$27*'Option-specific inputs'!$H36*BZ$22),
'Option-specific inputs'!$H$19="Total cost method",('Option-specific inputs'!$H59*BZ$22)),0),0)</f>
        <v>0</v>
      </c>
      <c r="CA143" s="43" cm="1">
        <f t="array" ref="CA143">IFERROR(
IF(CA$14 - $G$14 + 1 = _xlfn.NUMBERVALUE(TRIM(_xlfn.TEXTAFTER($C143, " ", -1))),
_xlfn.IFS(
'Option-specific inputs'!$H$19="Percentage cost method",('Option-specific inputs'!$H$27*'Option-specific inputs'!$H36*CA$22),
'Option-specific inputs'!$H$19="Total cost method",('Option-specific inputs'!$H59*CA$22)),0),0)</f>
        <v>0</v>
      </c>
      <c r="CB143" s="43" cm="1">
        <f t="array" ref="CB143">IFERROR(
IF(CB$14 - $G$14 + 1 = _xlfn.NUMBERVALUE(TRIM(_xlfn.TEXTAFTER($C143, " ", -1))),
_xlfn.IFS(
'Option-specific inputs'!$H$19="Percentage cost method",('Option-specific inputs'!$H$27*'Option-specific inputs'!$H36*CB$22),
'Option-specific inputs'!$H$19="Total cost method",('Option-specific inputs'!$H59*CB$22)),0),0)</f>
        <v>0</v>
      </c>
      <c r="CC143" s="43" cm="1">
        <f t="array" ref="CC143">IFERROR(
IF(CC$14 - $G$14 + 1 = _xlfn.NUMBERVALUE(TRIM(_xlfn.TEXTAFTER($C143, " ", -1))),
_xlfn.IFS(
'Option-specific inputs'!$H$19="Percentage cost method",('Option-specific inputs'!$H$27*'Option-specific inputs'!$H36*CC$22),
'Option-specific inputs'!$H$19="Total cost method",('Option-specific inputs'!$H59*CC$22)),0),0)</f>
        <v>0</v>
      </c>
      <c r="CD143" s="43" cm="1">
        <f t="array" ref="CD143">IFERROR(
IF(CD$14 - $G$14 + 1 = _xlfn.NUMBERVALUE(TRIM(_xlfn.TEXTAFTER($C143, " ", -1))),
_xlfn.IFS(
'Option-specific inputs'!$H$19="Percentage cost method",('Option-specific inputs'!$H$27*'Option-specific inputs'!$H36*CD$22),
'Option-specific inputs'!$H$19="Total cost method",('Option-specific inputs'!$H59*CD$22)),0),0)</f>
        <v>0</v>
      </c>
      <c r="CE143" s="43" cm="1">
        <f t="array" ref="CE143">IFERROR(
IF(CE$14 - $G$14 + 1 = _xlfn.NUMBERVALUE(TRIM(_xlfn.TEXTAFTER($C143, " ", -1))),
_xlfn.IFS(
'Option-specific inputs'!$H$19="Percentage cost method",('Option-specific inputs'!$H$27*'Option-specific inputs'!$H36*CE$22),
'Option-specific inputs'!$H$19="Total cost method",('Option-specific inputs'!$H59*CE$22)),0),0)</f>
        <v>0</v>
      </c>
      <c r="CF143" s="43" cm="1">
        <f t="array" ref="CF143">IFERROR(
IF(CF$14 - $G$14 + 1 = _xlfn.NUMBERVALUE(TRIM(_xlfn.TEXTAFTER($C143, " ", -1))),
_xlfn.IFS(
'Option-specific inputs'!$H$19="Percentage cost method",('Option-specific inputs'!$H$27*'Option-specific inputs'!$H36*CF$22),
'Option-specific inputs'!$H$19="Total cost method",('Option-specific inputs'!$H59*CF$22)),0),0)</f>
        <v>0</v>
      </c>
      <c r="CG143" s="43" cm="1">
        <f t="array" ref="CG143">IFERROR(
IF(CG$14 - $G$14 + 1 = _xlfn.NUMBERVALUE(TRIM(_xlfn.TEXTAFTER($C143, " ", -1))),
_xlfn.IFS(
'Option-specific inputs'!$H$19="Percentage cost method",('Option-specific inputs'!$H$27*'Option-specific inputs'!$H36*CG$22),
'Option-specific inputs'!$H$19="Total cost method",('Option-specific inputs'!$H59*CG$22)),0),0)</f>
        <v>0</v>
      </c>
      <c r="CH143" s="43" cm="1">
        <f t="array" ref="CH143">IFERROR(
IF(CH$14 - $G$14 + 1 = _xlfn.NUMBERVALUE(TRIM(_xlfn.TEXTAFTER($C143, " ", -1))),
_xlfn.IFS(
'Option-specific inputs'!$H$19="Percentage cost method",('Option-specific inputs'!$H$27*'Option-specific inputs'!$H36*CH$22),
'Option-specific inputs'!$H$19="Total cost method",('Option-specific inputs'!$H59*CH$22)),0),0)</f>
        <v>0</v>
      </c>
      <c r="CI143" s="43" cm="1">
        <f t="array" ref="CI143">IFERROR(
IF(CI$14 - $G$14 + 1 = _xlfn.NUMBERVALUE(TRIM(_xlfn.TEXTAFTER($C143, " ", -1))),
_xlfn.IFS(
'Option-specific inputs'!$H$19="Percentage cost method",('Option-specific inputs'!$H$27*'Option-specific inputs'!$H36*CI$22),
'Option-specific inputs'!$H$19="Total cost method",('Option-specific inputs'!$H59*CI$22)),0),0)</f>
        <v>0</v>
      </c>
      <c r="CJ143" s="43" cm="1">
        <f t="array" ref="CJ143">IFERROR(
IF(CJ$14 - $G$14 + 1 = _xlfn.NUMBERVALUE(TRIM(_xlfn.TEXTAFTER($C143, " ", -1))),
_xlfn.IFS(
'Option-specific inputs'!$H$19="Percentage cost method",('Option-specific inputs'!$H$27*'Option-specific inputs'!$H36*CJ$22),
'Option-specific inputs'!$H$19="Total cost method",('Option-specific inputs'!$H59*CJ$22)),0),0)</f>
        <v>0</v>
      </c>
      <c r="CK143" s="43" cm="1">
        <f t="array" ref="CK143">IFERROR(
IF(CK$14 - $G$14 + 1 = _xlfn.NUMBERVALUE(TRIM(_xlfn.TEXTAFTER($C143, " ", -1))),
_xlfn.IFS(
'Option-specific inputs'!$H$19="Percentage cost method",('Option-specific inputs'!$H$27*'Option-specific inputs'!$H36*CK$22),
'Option-specific inputs'!$H$19="Total cost method",('Option-specific inputs'!$H59*CK$22)),0),0)</f>
        <v>0</v>
      </c>
      <c r="CL143" s="43" cm="1">
        <f t="array" ref="CL143">IFERROR(
IF(CL$14 - $G$14 + 1 = _xlfn.NUMBERVALUE(TRIM(_xlfn.TEXTAFTER($C143, " ", -1))),
_xlfn.IFS(
'Option-specific inputs'!$H$19="Percentage cost method",('Option-specific inputs'!$H$27*'Option-specific inputs'!$H36*CL$22),
'Option-specific inputs'!$H$19="Total cost method",('Option-specific inputs'!$H59*CL$22)),0),0)</f>
        <v>0</v>
      </c>
      <c r="CM143" s="43" cm="1">
        <f t="array" ref="CM143">IFERROR(
IF(CM$14 - $G$14 + 1 = _xlfn.NUMBERVALUE(TRIM(_xlfn.TEXTAFTER($C143, " ", -1))),
_xlfn.IFS(
'Option-specific inputs'!$H$19="Percentage cost method",('Option-specific inputs'!$H$27*'Option-specific inputs'!$H36*CM$22),
'Option-specific inputs'!$H$19="Total cost method",('Option-specific inputs'!$H59*CM$22)),0),0)</f>
        <v>0</v>
      </c>
      <c r="CN143" s="43" cm="1">
        <f t="array" ref="CN143">IFERROR(
IF(CN$14 - $G$14 + 1 = _xlfn.NUMBERVALUE(TRIM(_xlfn.TEXTAFTER($C143, " ", -1))),
_xlfn.IFS(
'Option-specific inputs'!$H$19="Percentage cost method",('Option-specific inputs'!$H$27*'Option-specific inputs'!$H36*CN$22),
'Option-specific inputs'!$H$19="Total cost method",('Option-specific inputs'!$H59*CN$22)),0),0)</f>
        <v>0</v>
      </c>
      <c r="CO143" s="43" cm="1">
        <f t="array" ref="CO143">IFERROR(
IF(CO$14 - $G$14 + 1 = _xlfn.NUMBERVALUE(TRIM(_xlfn.TEXTAFTER($C143, " ", -1))),
_xlfn.IFS(
'Option-specific inputs'!$H$19="Percentage cost method",('Option-specific inputs'!$H$27*'Option-specific inputs'!$H36*CO$22),
'Option-specific inputs'!$H$19="Total cost method",('Option-specific inputs'!$H59*CO$22)),0),0)</f>
        <v>0</v>
      </c>
      <c r="CP143" s="43" cm="1">
        <f t="array" ref="CP143">IFERROR(
IF(CP$14 - $G$14 + 1 = _xlfn.NUMBERVALUE(TRIM(_xlfn.TEXTAFTER($C143, " ", -1))),
_xlfn.IFS(
'Option-specific inputs'!$H$19="Percentage cost method",('Option-specific inputs'!$H$27*'Option-specific inputs'!$H36*CP$22),
'Option-specific inputs'!$H$19="Total cost method",('Option-specific inputs'!$H59*CP$22)),0),0)</f>
        <v>0</v>
      </c>
      <c r="CQ143" s="43" cm="1">
        <f t="array" ref="CQ143">IFERROR(
IF(CQ$14 - $G$14 + 1 = _xlfn.NUMBERVALUE(TRIM(_xlfn.TEXTAFTER($C143, " ", -1))),
_xlfn.IFS(
'Option-specific inputs'!$H$19="Percentage cost method",('Option-specific inputs'!$H$27*'Option-specific inputs'!$H36*CQ$22),
'Option-specific inputs'!$H$19="Total cost method",('Option-specific inputs'!$H59*CQ$22)),0),0)</f>
        <v>0</v>
      </c>
      <c r="CR143" s="43" cm="1">
        <f t="array" ref="CR143">IFERROR(
IF(CR$14 - $G$14 + 1 = _xlfn.NUMBERVALUE(TRIM(_xlfn.TEXTAFTER($C143, " ", -1))),
_xlfn.IFS(
'Option-specific inputs'!$H$19="Percentage cost method",('Option-specific inputs'!$H$27*'Option-specific inputs'!$H36*CR$22),
'Option-specific inputs'!$H$19="Total cost method",('Option-specific inputs'!$H59*CR$22)),0),0)</f>
        <v>0</v>
      </c>
      <c r="CS143" s="43" cm="1">
        <f t="array" ref="CS143">IFERROR(
IF(CS$14 - $G$14 + 1 = _xlfn.NUMBERVALUE(TRIM(_xlfn.TEXTAFTER($C143, " ", -1))),
_xlfn.IFS(
'Option-specific inputs'!$H$19="Percentage cost method",('Option-specific inputs'!$H$27*'Option-specific inputs'!$H36*CS$22),
'Option-specific inputs'!$H$19="Total cost method",('Option-specific inputs'!$H59*CS$22)),0),0)</f>
        <v>0</v>
      </c>
      <c r="CT143" s="43" cm="1">
        <f t="array" ref="CT143">IFERROR(
IF(CT$14 - $G$14 + 1 = _xlfn.NUMBERVALUE(TRIM(_xlfn.TEXTAFTER($C143, " ", -1))),
_xlfn.IFS(
'Option-specific inputs'!$H$19="Percentage cost method",('Option-specific inputs'!$H$27*'Option-specific inputs'!$H36*CT$22),
'Option-specific inputs'!$H$19="Total cost method",('Option-specific inputs'!$H59*CT$22)),0),0)</f>
        <v>0</v>
      </c>
      <c r="CU143" s="43" cm="1">
        <f t="array" ref="CU143">IFERROR(
IF(CU$14 - $G$14 + 1 = _xlfn.NUMBERVALUE(TRIM(_xlfn.TEXTAFTER($C143, " ", -1))),
_xlfn.IFS(
'Option-specific inputs'!$H$19="Percentage cost method",('Option-specific inputs'!$H$27*'Option-specific inputs'!$H36*CU$22),
'Option-specific inputs'!$H$19="Total cost method",('Option-specific inputs'!$H59*CU$22)),0),0)</f>
        <v>0</v>
      </c>
      <c r="CV143" s="43" cm="1">
        <f t="array" ref="CV143">IFERROR(
IF(CV$14 - $G$14 + 1 = _xlfn.NUMBERVALUE(TRIM(_xlfn.TEXTAFTER($C143, " ", -1))),
_xlfn.IFS(
'Option-specific inputs'!$H$19="Percentage cost method",('Option-specific inputs'!$H$27*'Option-specific inputs'!$H36*CV$22),
'Option-specific inputs'!$H$19="Total cost method",('Option-specific inputs'!$H59*CV$22)),0),0)</f>
        <v>0</v>
      </c>
      <c r="CW143" s="43" cm="1">
        <f t="array" ref="CW143">IFERROR(
IF(CW$14 - $G$14 + 1 = _xlfn.NUMBERVALUE(TRIM(_xlfn.TEXTAFTER($C143, " ", -1))),
_xlfn.IFS(
'Option-specific inputs'!$H$19="Percentage cost method",('Option-specific inputs'!$H$27*'Option-specific inputs'!$H36*CW$22),
'Option-specific inputs'!$H$19="Total cost method",('Option-specific inputs'!$H59*CW$22)),0),0)</f>
        <v>0</v>
      </c>
      <c r="CX143" s="43" cm="1">
        <f t="array" ref="CX143">IFERROR(
IF(CX$14 - $G$14 + 1 = _xlfn.NUMBERVALUE(TRIM(_xlfn.TEXTAFTER($C143, " ", -1))),
_xlfn.IFS(
'Option-specific inputs'!$H$19="Percentage cost method",('Option-specific inputs'!$H$27*'Option-specific inputs'!$H36*CX$22),
'Option-specific inputs'!$H$19="Total cost method",('Option-specific inputs'!$H59*CX$22)),0),0)</f>
        <v>0</v>
      </c>
      <c r="CY143" s="43" cm="1">
        <f t="array" ref="CY143">IFERROR(
IF(CY$14 - $G$14 + 1 = _xlfn.NUMBERVALUE(TRIM(_xlfn.TEXTAFTER($C143, " ", -1))),
_xlfn.IFS(
'Option-specific inputs'!$H$19="Percentage cost method",('Option-specific inputs'!$H$27*'Option-specific inputs'!$H36*CY$22),
'Option-specific inputs'!$H$19="Total cost method",('Option-specific inputs'!$H59*CY$22)),0),0)</f>
        <v>0</v>
      </c>
      <c r="CZ143" s="43" cm="1">
        <f t="array" ref="CZ143">IFERROR(
IF(CZ$14 - $G$14 + 1 = _xlfn.NUMBERVALUE(TRIM(_xlfn.TEXTAFTER($C143, " ", -1))),
_xlfn.IFS(
'Option-specific inputs'!$H$19="Percentage cost method",('Option-specific inputs'!$H$27*'Option-specific inputs'!$H36*CZ$22),
'Option-specific inputs'!$H$19="Total cost method",('Option-specific inputs'!$H59*CZ$22)),0),0)</f>
        <v>0</v>
      </c>
      <c r="DA143" s="43" cm="1">
        <f t="array" ref="DA143">IFERROR(
IF(DA$14 - $G$14 + 1 = _xlfn.NUMBERVALUE(TRIM(_xlfn.TEXTAFTER($C143, " ", -1))),
_xlfn.IFS(
'Option-specific inputs'!$H$19="Percentage cost method",('Option-specific inputs'!$H$27*'Option-specific inputs'!$H36*DA$22),
'Option-specific inputs'!$H$19="Total cost method",('Option-specific inputs'!$H59*DA$22)),0),0)</f>
        <v>0</v>
      </c>
      <c r="DB143" s="43" cm="1">
        <f t="array" ref="DB143">IFERROR(
IF(DB$14 - $G$14 + 1 = _xlfn.NUMBERVALUE(TRIM(_xlfn.TEXTAFTER($C143, " ", -1))),
_xlfn.IFS(
'Option-specific inputs'!$H$19="Percentage cost method",('Option-specific inputs'!$H$27*'Option-specific inputs'!$H36*DB$22),
'Option-specific inputs'!$H$19="Total cost method",('Option-specific inputs'!$H59*DB$22)),0),0)</f>
        <v>0</v>
      </c>
      <c r="DC143" s="25"/>
    </row>
    <row r="144" spans="1:107" s="61" customFormat="1" ht="22.5" customHeight="1">
      <c r="A144" s="25"/>
      <c r="B144" s="163"/>
      <c r="C144" s="163" t="s">
        <v>131</v>
      </c>
      <c r="D144" s="32"/>
      <c r="E144" s="37"/>
      <c r="F144" s="42"/>
      <c r="G144" s="43" cm="1">
        <f t="array" ref="G144">IFERROR(
IF(G$14 - $G$14 + 1 = _xlfn.NUMBERVALUE(TRIM(_xlfn.TEXTAFTER($C144, " ", -1))),
_xlfn.IFS(
'Option-specific inputs'!$H$19="Percentage cost method",('Option-specific inputs'!$H$27*'Option-specific inputs'!$H37*G$22),
'Option-specific inputs'!$H$19="Total cost method",('Option-specific inputs'!$H60*G$22)),0),0)</f>
        <v>0</v>
      </c>
      <c r="H144" s="43" cm="1">
        <f t="array" ref="H144">IFERROR(
IF(H$14 - $G$14 + 1 = _xlfn.NUMBERVALUE(TRIM(_xlfn.TEXTAFTER($C144, " ", -1))),
_xlfn.IFS(
'Option-specific inputs'!$H$19="Percentage cost method",('Option-specific inputs'!$H$27*'Option-specific inputs'!$H37*H$22),
'Option-specific inputs'!$H$19="Total cost method",('Option-specific inputs'!$H60*H$22)),0),0)</f>
        <v>0</v>
      </c>
      <c r="I144" s="43" cm="1">
        <f t="array" ref="I144">IFERROR(
IF(I$14 - $G$14 + 1 = _xlfn.NUMBERVALUE(TRIM(_xlfn.TEXTAFTER($C144, " ", -1))),
_xlfn.IFS(
'Option-specific inputs'!$H$19="Percentage cost method",('Option-specific inputs'!$H$27*'Option-specific inputs'!$H37*I$22),
'Option-specific inputs'!$H$19="Total cost method",('Option-specific inputs'!$H60*I$22)),0),0)</f>
        <v>0</v>
      </c>
      <c r="J144" s="43" cm="1">
        <f t="array" ref="J144">IFERROR(
IF(J$14 - $G$14 + 1 = _xlfn.NUMBERVALUE(TRIM(_xlfn.TEXTAFTER($C144, " ", -1))),
_xlfn.IFS(
'Option-specific inputs'!$H$19="Percentage cost method",('Option-specific inputs'!$H$27*'Option-specific inputs'!$H37*J$22),
'Option-specific inputs'!$H$19="Total cost method",('Option-specific inputs'!$H60*J$22)),0),0)</f>
        <v>0</v>
      </c>
      <c r="K144" s="43" cm="1">
        <f t="array" ref="K144">IFERROR(
IF(K$14 - $G$14 + 1 = _xlfn.NUMBERVALUE(TRIM(_xlfn.TEXTAFTER($C144, " ", -1))),
_xlfn.IFS(
'Option-specific inputs'!$H$19="Percentage cost method",('Option-specific inputs'!$H$27*'Option-specific inputs'!$H37*K$22),
'Option-specific inputs'!$H$19="Total cost method",('Option-specific inputs'!$H60*K$22)),0),0)</f>
        <v>0</v>
      </c>
      <c r="L144" s="43" cm="1">
        <f t="array" ref="L144">IFERROR(
IF(L$14 - $G$14 + 1 = _xlfn.NUMBERVALUE(TRIM(_xlfn.TEXTAFTER($C144, " ", -1))),
_xlfn.IFS(
'Option-specific inputs'!$H$19="Percentage cost method",('Option-specific inputs'!$H$27*'Option-specific inputs'!$H37*L$22),
'Option-specific inputs'!$H$19="Total cost method",('Option-specific inputs'!$H60*L$22)),0),0)</f>
        <v>0</v>
      </c>
      <c r="M144" s="43" cm="1">
        <f t="array" ref="M144">IFERROR(
IF(M$14 - $G$14 + 1 = _xlfn.NUMBERVALUE(TRIM(_xlfn.TEXTAFTER($C144, " ", -1))),
_xlfn.IFS(
'Option-specific inputs'!$H$19="Percentage cost method",('Option-specific inputs'!$H$27*'Option-specific inputs'!$H37*M$22),
'Option-specific inputs'!$H$19="Total cost method",('Option-specific inputs'!$H60*M$22)),0),0)</f>
        <v>0</v>
      </c>
      <c r="N144" s="43" cm="1">
        <f t="array" ref="N144">IFERROR(
IF(N$14 - $G$14 + 1 = _xlfn.NUMBERVALUE(TRIM(_xlfn.TEXTAFTER($C144, " ", -1))),
_xlfn.IFS(
'Option-specific inputs'!$H$19="Percentage cost method",('Option-specific inputs'!$H$27*'Option-specific inputs'!$H37*N$22),
'Option-specific inputs'!$H$19="Total cost method",('Option-specific inputs'!$H60*N$22)),0),0)</f>
        <v>0</v>
      </c>
      <c r="O144" s="43" cm="1">
        <f t="array" ref="O144">IFERROR(
IF(O$14 - $G$14 + 1 = _xlfn.NUMBERVALUE(TRIM(_xlfn.TEXTAFTER($C144, " ", -1))),
_xlfn.IFS(
'Option-specific inputs'!$H$19="Percentage cost method",('Option-specific inputs'!$H$27*'Option-specific inputs'!$H37*O$22),
'Option-specific inputs'!$H$19="Total cost method",('Option-specific inputs'!$H60*O$22)),0),0)</f>
        <v>0</v>
      </c>
      <c r="P144" s="43" cm="1">
        <f t="array" ref="P144">IFERROR(
IF(P$14 - $G$14 + 1 = _xlfn.NUMBERVALUE(TRIM(_xlfn.TEXTAFTER($C144, " ", -1))),
_xlfn.IFS(
'Option-specific inputs'!$H$19="Percentage cost method",('Option-specific inputs'!$H$27*'Option-specific inputs'!$H37*P$22),
'Option-specific inputs'!$H$19="Total cost method",('Option-specific inputs'!$H60*P$22)),0),0)</f>
        <v>0</v>
      </c>
      <c r="Q144" s="43" cm="1">
        <f t="array" ref="Q144">IFERROR(
IF(Q$14 - $G$14 + 1 = _xlfn.NUMBERVALUE(TRIM(_xlfn.TEXTAFTER($C144, " ", -1))),
_xlfn.IFS(
'Option-specific inputs'!$H$19="Percentage cost method",('Option-specific inputs'!$H$27*'Option-specific inputs'!$H37*Q$22),
'Option-specific inputs'!$H$19="Total cost method",('Option-specific inputs'!$H60*Q$22)),0),0)</f>
        <v>0</v>
      </c>
      <c r="R144" s="43" cm="1">
        <f t="array" ref="R144">IFERROR(
IF(R$14 - $G$14 + 1 = _xlfn.NUMBERVALUE(TRIM(_xlfn.TEXTAFTER($C144, " ", -1))),
_xlfn.IFS(
'Option-specific inputs'!$H$19="Percentage cost method",('Option-specific inputs'!$H$27*'Option-specific inputs'!$H37*R$22),
'Option-specific inputs'!$H$19="Total cost method",('Option-specific inputs'!$H60*R$22)),0),0)</f>
        <v>0</v>
      </c>
      <c r="S144" s="43" cm="1">
        <f t="array" ref="S144">IFERROR(
IF(S$14 - $G$14 + 1 = _xlfn.NUMBERVALUE(TRIM(_xlfn.TEXTAFTER($C144, " ", -1))),
_xlfn.IFS(
'Option-specific inputs'!$H$19="Percentage cost method",('Option-specific inputs'!$H$27*'Option-specific inputs'!$H37*S$22),
'Option-specific inputs'!$H$19="Total cost method",('Option-specific inputs'!$H60*S$22)),0),0)</f>
        <v>0</v>
      </c>
      <c r="T144" s="43" cm="1">
        <f t="array" ref="T144">IFERROR(
IF(T$14 - $G$14 + 1 = _xlfn.NUMBERVALUE(TRIM(_xlfn.TEXTAFTER($C144, " ", -1))),
_xlfn.IFS(
'Option-specific inputs'!$H$19="Percentage cost method",('Option-specific inputs'!$H$27*'Option-specific inputs'!$H37*T$22),
'Option-specific inputs'!$H$19="Total cost method",('Option-specific inputs'!$H60*T$22)),0),0)</f>
        <v>0</v>
      </c>
      <c r="U144" s="43" cm="1">
        <f t="array" ref="U144">IFERROR(
IF(U$14 - $G$14 + 1 = _xlfn.NUMBERVALUE(TRIM(_xlfn.TEXTAFTER($C144, " ", -1))),
_xlfn.IFS(
'Option-specific inputs'!$H$19="Percentage cost method",('Option-specific inputs'!$H$27*'Option-specific inputs'!$H37*U$22),
'Option-specific inputs'!$H$19="Total cost method",('Option-specific inputs'!$H60*U$22)),0),0)</f>
        <v>0</v>
      </c>
      <c r="V144" s="43" cm="1">
        <f t="array" ref="V144">IFERROR(
IF(V$14 - $G$14 + 1 = _xlfn.NUMBERVALUE(TRIM(_xlfn.TEXTAFTER($C144, " ", -1))),
_xlfn.IFS(
'Option-specific inputs'!$H$19="Percentage cost method",('Option-specific inputs'!$H$27*'Option-specific inputs'!$H37*V$22),
'Option-specific inputs'!$H$19="Total cost method",('Option-specific inputs'!$H60*V$22)),0),0)</f>
        <v>0</v>
      </c>
      <c r="W144" s="43" cm="1">
        <f t="array" ref="W144">IFERROR(
IF(W$14 - $G$14 + 1 = _xlfn.NUMBERVALUE(TRIM(_xlfn.TEXTAFTER($C144, " ", -1))),
_xlfn.IFS(
'Option-specific inputs'!$H$19="Percentage cost method",('Option-specific inputs'!$H$27*'Option-specific inputs'!$H37*W$22),
'Option-specific inputs'!$H$19="Total cost method",('Option-specific inputs'!$H60*W$22)),0),0)</f>
        <v>0</v>
      </c>
      <c r="X144" s="43" cm="1">
        <f t="array" ref="X144">IFERROR(
IF(X$14 - $G$14 + 1 = _xlfn.NUMBERVALUE(TRIM(_xlfn.TEXTAFTER($C144, " ", -1))),
_xlfn.IFS(
'Option-specific inputs'!$H$19="Percentage cost method",('Option-specific inputs'!$H$27*'Option-specific inputs'!$H37*X$22),
'Option-specific inputs'!$H$19="Total cost method",('Option-specific inputs'!$H60*X$22)),0),0)</f>
        <v>0</v>
      </c>
      <c r="Y144" s="43" cm="1">
        <f t="array" ref="Y144">IFERROR(
IF(Y$14 - $G$14 + 1 = _xlfn.NUMBERVALUE(TRIM(_xlfn.TEXTAFTER($C144, " ", -1))),
_xlfn.IFS(
'Option-specific inputs'!$H$19="Percentage cost method",('Option-specific inputs'!$H$27*'Option-specific inputs'!$H37*Y$22),
'Option-specific inputs'!$H$19="Total cost method",('Option-specific inputs'!$H60*Y$22)),0),0)</f>
        <v>0</v>
      </c>
      <c r="Z144" s="43" cm="1">
        <f t="array" ref="Z144">IFERROR(
IF(Z$14 - $G$14 + 1 = _xlfn.NUMBERVALUE(TRIM(_xlfn.TEXTAFTER($C144, " ", -1))),
_xlfn.IFS(
'Option-specific inputs'!$H$19="Percentage cost method",('Option-specific inputs'!$H$27*'Option-specific inputs'!$H37*Z$22),
'Option-specific inputs'!$H$19="Total cost method",('Option-specific inputs'!$H60*Z$22)),0),0)</f>
        <v>0</v>
      </c>
      <c r="AA144" s="43" cm="1">
        <f t="array" ref="AA144">IFERROR(
IF(AA$14 - $G$14 + 1 = _xlfn.NUMBERVALUE(TRIM(_xlfn.TEXTAFTER($C144, " ", -1))),
_xlfn.IFS(
'Option-specific inputs'!$H$19="Percentage cost method",('Option-specific inputs'!$H$27*'Option-specific inputs'!$H37*AA$22),
'Option-specific inputs'!$H$19="Total cost method",('Option-specific inputs'!$H60*AA$22)),0),0)</f>
        <v>0</v>
      </c>
      <c r="AB144" s="43" cm="1">
        <f t="array" ref="AB144">IFERROR(
IF(AB$14 - $G$14 + 1 = _xlfn.NUMBERVALUE(TRIM(_xlfn.TEXTAFTER($C144, " ", -1))),
_xlfn.IFS(
'Option-specific inputs'!$H$19="Percentage cost method",('Option-specific inputs'!$H$27*'Option-specific inputs'!$H37*AB$22),
'Option-specific inputs'!$H$19="Total cost method",('Option-specific inputs'!$H60*AB$22)),0),0)</f>
        <v>0</v>
      </c>
      <c r="AC144" s="43" cm="1">
        <f t="array" ref="AC144">IFERROR(
IF(AC$14 - $G$14 + 1 = _xlfn.NUMBERVALUE(TRIM(_xlfn.TEXTAFTER($C144, " ", -1))),
_xlfn.IFS(
'Option-specific inputs'!$H$19="Percentage cost method",('Option-specific inputs'!$H$27*'Option-specific inputs'!$H37*AC$22),
'Option-specific inputs'!$H$19="Total cost method",('Option-specific inputs'!$H60*AC$22)),0),0)</f>
        <v>0</v>
      </c>
      <c r="AD144" s="43" cm="1">
        <f t="array" ref="AD144">IFERROR(
IF(AD$14 - $G$14 + 1 = _xlfn.NUMBERVALUE(TRIM(_xlfn.TEXTAFTER($C144, " ", -1))),
_xlfn.IFS(
'Option-specific inputs'!$H$19="Percentage cost method",('Option-specific inputs'!$H$27*'Option-specific inputs'!$H37*AD$22),
'Option-specific inputs'!$H$19="Total cost method",('Option-specific inputs'!$H60*AD$22)),0),0)</f>
        <v>0</v>
      </c>
      <c r="AE144" s="43" cm="1">
        <f t="array" ref="AE144">IFERROR(
IF(AE$14 - $G$14 + 1 = _xlfn.NUMBERVALUE(TRIM(_xlfn.TEXTAFTER($C144, " ", -1))),
_xlfn.IFS(
'Option-specific inputs'!$H$19="Percentage cost method",('Option-specific inputs'!$H$27*'Option-specific inputs'!$H37*AE$22),
'Option-specific inputs'!$H$19="Total cost method",('Option-specific inputs'!$H60*AE$22)),0),0)</f>
        <v>0</v>
      </c>
      <c r="AF144" s="43" cm="1">
        <f t="array" ref="AF144">IFERROR(
IF(AF$14 - $G$14 + 1 = _xlfn.NUMBERVALUE(TRIM(_xlfn.TEXTAFTER($C144, " ", -1))),
_xlfn.IFS(
'Option-specific inputs'!$H$19="Percentage cost method",('Option-specific inputs'!$H$27*'Option-specific inputs'!$H37*AF$22),
'Option-specific inputs'!$H$19="Total cost method",('Option-specific inputs'!$H60*AF$22)),0),0)</f>
        <v>0</v>
      </c>
      <c r="AG144" s="43" cm="1">
        <f t="array" ref="AG144">IFERROR(
IF(AG$14 - $G$14 + 1 = _xlfn.NUMBERVALUE(TRIM(_xlfn.TEXTAFTER($C144, " ", -1))),
_xlfn.IFS(
'Option-specific inputs'!$H$19="Percentage cost method",('Option-specific inputs'!$H$27*'Option-specific inputs'!$H37*AG$22),
'Option-specific inputs'!$H$19="Total cost method",('Option-specific inputs'!$H60*AG$22)),0),0)</f>
        <v>0</v>
      </c>
      <c r="AH144" s="43" cm="1">
        <f t="array" ref="AH144">IFERROR(
IF(AH$14 - $G$14 + 1 = _xlfn.NUMBERVALUE(TRIM(_xlfn.TEXTAFTER($C144, " ", -1))),
_xlfn.IFS(
'Option-specific inputs'!$H$19="Percentage cost method",('Option-specific inputs'!$H$27*'Option-specific inputs'!$H37*AH$22),
'Option-specific inputs'!$H$19="Total cost method",('Option-specific inputs'!$H60*AH$22)),0),0)</f>
        <v>0</v>
      </c>
      <c r="AI144" s="43" cm="1">
        <f t="array" ref="AI144">IFERROR(
IF(AI$14 - $G$14 + 1 = _xlfn.NUMBERVALUE(TRIM(_xlfn.TEXTAFTER($C144, " ", -1))),
_xlfn.IFS(
'Option-specific inputs'!$H$19="Percentage cost method",('Option-specific inputs'!$H$27*'Option-specific inputs'!$H37*AI$22),
'Option-specific inputs'!$H$19="Total cost method",('Option-specific inputs'!$H60*AI$22)),0),0)</f>
        <v>0</v>
      </c>
      <c r="AJ144" s="43" cm="1">
        <f t="array" ref="AJ144">IFERROR(
IF(AJ$14 - $G$14 + 1 = _xlfn.NUMBERVALUE(TRIM(_xlfn.TEXTAFTER($C144, " ", -1))),
_xlfn.IFS(
'Option-specific inputs'!$H$19="Percentage cost method",('Option-specific inputs'!$H$27*'Option-specific inputs'!$H37*AJ$22),
'Option-specific inputs'!$H$19="Total cost method",('Option-specific inputs'!$H60*AJ$22)),0),0)</f>
        <v>0</v>
      </c>
      <c r="AK144" s="43" cm="1">
        <f t="array" ref="AK144">IFERROR(
IF(AK$14 - $G$14 + 1 = _xlfn.NUMBERVALUE(TRIM(_xlfn.TEXTAFTER($C144, " ", -1))),
_xlfn.IFS(
'Option-specific inputs'!$H$19="Percentage cost method",('Option-specific inputs'!$H$27*'Option-specific inputs'!$H37*AK$22),
'Option-specific inputs'!$H$19="Total cost method",('Option-specific inputs'!$H60*AK$22)),0),0)</f>
        <v>0</v>
      </c>
      <c r="AL144" s="43" cm="1">
        <f t="array" ref="AL144">IFERROR(
IF(AL$14 - $G$14 + 1 = _xlfn.NUMBERVALUE(TRIM(_xlfn.TEXTAFTER($C144, " ", -1))),
_xlfn.IFS(
'Option-specific inputs'!$H$19="Percentage cost method",('Option-specific inputs'!$H$27*'Option-specific inputs'!$H37*AL$22),
'Option-specific inputs'!$H$19="Total cost method",('Option-specific inputs'!$H60*AL$22)),0),0)</f>
        <v>0</v>
      </c>
      <c r="AM144" s="43" cm="1">
        <f t="array" ref="AM144">IFERROR(
IF(AM$14 - $G$14 + 1 = _xlfn.NUMBERVALUE(TRIM(_xlfn.TEXTAFTER($C144, " ", -1))),
_xlfn.IFS(
'Option-specific inputs'!$H$19="Percentage cost method",('Option-specific inputs'!$H$27*'Option-specific inputs'!$H37*AM$22),
'Option-specific inputs'!$H$19="Total cost method",('Option-specific inputs'!$H60*AM$22)),0),0)</f>
        <v>0</v>
      </c>
      <c r="AN144" s="43" cm="1">
        <f t="array" ref="AN144">IFERROR(
IF(AN$14 - $G$14 + 1 = _xlfn.NUMBERVALUE(TRIM(_xlfn.TEXTAFTER($C144, " ", -1))),
_xlfn.IFS(
'Option-specific inputs'!$H$19="Percentage cost method",('Option-specific inputs'!$H$27*'Option-specific inputs'!$H37*AN$22),
'Option-specific inputs'!$H$19="Total cost method",('Option-specific inputs'!$H60*AN$22)),0),0)</f>
        <v>0</v>
      </c>
      <c r="AO144" s="43" cm="1">
        <f t="array" ref="AO144">IFERROR(
IF(AO$14 - $G$14 + 1 = _xlfn.NUMBERVALUE(TRIM(_xlfn.TEXTAFTER($C144, " ", -1))),
_xlfn.IFS(
'Option-specific inputs'!$H$19="Percentage cost method",('Option-specific inputs'!$H$27*'Option-specific inputs'!$H37*AO$22),
'Option-specific inputs'!$H$19="Total cost method",('Option-specific inputs'!$H60*AO$22)),0),0)</f>
        <v>0</v>
      </c>
      <c r="AP144" s="43" cm="1">
        <f t="array" ref="AP144">IFERROR(
IF(AP$14 - $G$14 + 1 = _xlfn.NUMBERVALUE(TRIM(_xlfn.TEXTAFTER($C144, " ", -1))),
_xlfn.IFS(
'Option-specific inputs'!$H$19="Percentage cost method",('Option-specific inputs'!$H$27*'Option-specific inputs'!$H37*AP$22),
'Option-specific inputs'!$H$19="Total cost method",('Option-specific inputs'!$H60*AP$22)),0),0)</f>
        <v>0</v>
      </c>
      <c r="AQ144" s="43" cm="1">
        <f t="array" ref="AQ144">IFERROR(
IF(AQ$14 - $G$14 + 1 = _xlfn.NUMBERVALUE(TRIM(_xlfn.TEXTAFTER($C144, " ", -1))),
_xlfn.IFS(
'Option-specific inputs'!$H$19="Percentage cost method",('Option-specific inputs'!$H$27*'Option-specific inputs'!$H37*AQ$22),
'Option-specific inputs'!$H$19="Total cost method",('Option-specific inputs'!$H60*AQ$22)),0),0)</f>
        <v>0</v>
      </c>
      <c r="AR144" s="43" cm="1">
        <f t="array" ref="AR144">IFERROR(
IF(AR$14 - $G$14 + 1 = _xlfn.NUMBERVALUE(TRIM(_xlfn.TEXTAFTER($C144, " ", -1))),
_xlfn.IFS(
'Option-specific inputs'!$H$19="Percentage cost method",('Option-specific inputs'!$H$27*'Option-specific inputs'!$H37*AR$22),
'Option-specific inputs'!$H$19="Total cost method",('Option-specific inputs'!$H60*AR$22)),0),0)</f>
        <v>0</v>
      </c>
      <c r="AS144" s="43" cm="1">
        <f t="array" ref="AS144">IFERROR(
IF(AS$14 - $G$14 + 1 = _xlfn.NUMBERVALUE(TRIM(_xlfn.TEXTAFTER($C144, " ", -1))),
_xlfn.IFS(
'Option-specific inputs'!$H$19="Percentage cost method",('Option-specific inputs'!$H$27*'Option-specific inputs'!$H37*AS$22),
'Option-specific inputs'!$H$19="Total cost method",('Option-specific inputs'!$H60*AS$22)),0),0)</f>
        <v>0</v>
      </c>
      <c r="AT144" s="43" cm="1">
        <f t="array" ref="AT144">IFERROR(
IF(AT$14 - $G$14 + 1 = _xlfn.NUMBERVALUE(TRIM(_xlfn.TEXTAFTER($C144, " ", -1))),
_xlfn.IFS(
'Option-specific inputs'!$H$19="Percentage cost method",('Option-specific inputs'!$H$27*'Option-specific inputs'!$H37*AT$22),
'Option-specific inputs'!$H$19="Total cost method",('Option-specific inputs'!$H60*AT$22)),0),0)</f>
        <v>0</v>
      </c>
      <c r="AU144" s="43" cm="1">
        <f t="array" ref="AU144">IFERROR(
IF(AU$14 - $G$14 + 1 = _xlfn.NUMBERVALUE(TRIM(_xlfn.TEXTAFTER($C144, " ", -1))),
_xlfn.IFS(
'Option-specific inputs'!$H$19="Percentage cost method",('Option-specific inputs'!$H$27*'Option-specific inputs'!$H37*AU$22),
'Option-specific inputs'!$H$19="Total cost method",('Option-specific inputs'!$H60*AU$22)),0),0)</f>
        <v>0</v>
      </c>
      <c r="AV144" s="43" cm="1">
        <f t="array" ref="AV144">IFERROR(
IF(AV$14 - $G$14 + 1 = _xlfn.NUMBERVALUE(TRIM(_xlfn.TEXTAFTER($C144, " ", -1))),
_xlfn.IFS(
'Option-specific inputs'!$H$19="Percentage cost method",('Option-specific inputs'!$H$27*'Option-specific inputs'!$H37*AV$22),
'Option-specific inputs'!$H$19="Total cost method",('Option-specific inputs'!$H60*AV$22)),0),0)</f>
        <v>0</v>
      </c>
      <c r="AW144" s="43" cm="1">
        <f t="array" ref="AW144">IFERROR(
IF(AW$14 - $G$14 + 1 = _xlfn.NUMBERVALUE(TRIM(_xlfn.TEXTAFTER($C144, " ", -1))),
_xlfn.IFS(
'Option-specific inputs'!$H$19="Percentage cost method",('Option-specific inputs'!$H$27*'Option-specific inputs'!$H37*AW$22),
'Option-specific inputs'!$H$19="Total cost method",('Option-specific inputs'!$H60*AW$22)),0),0)</f>
        <v>0</v>
      </c>
      <c r="AX144" s="43" cm="1">
        <f t="array" ref="AX144">IFERROR(
IF(AX$14 - $G$14 + 1 = _xlfn.NUMBERVALUE(TRIM(_xlfn.TEXTAFTER($C144, " ", -1))),
_xlfn.IFS(
'Option-specific inputs'!$H$19="Percentage cost method",('Option-specific inputs'!$H$27*'Option-specific inputs'!$H37*AX$22),
'Option-specific inputs'!$H$19="Total cost method",('Option-specific inputs'!$H60*AX$22)),0),0)</f>
        <v>0</v>
      </c>
      <c r="AY144" s="43" cm="1">
        <f t="array" ref="AY144">IFERROR(
IF(AY$14 - $G$14 + 1 = _xlfn.NUMBERVALUE(TRIM(_xlfn.TEXTAFTER($C144, " ", -1))),
_xlfn.IFS(
'Option-specific inputs'!$H$19="Percentage cost method",('Option-specific inputs'!$H$27*'Option-specific inputs'!$H37*AY$22),
'Option-specific inputs'!$H$19="Total cost method",('Option-specific inputs'!$H60*AY$22)),0),0)</f>
        <v>0</v>
      </c>
      <c r="AZ144" s="43" cm="1">
        <f t="array" ref="AZ144">IFERROR(
IF(AZ$14 - $G$14 + 1 = _xlfn.NUMBERVALUE(TRIM(_xlfn.TEXTAFTER($C144, " ", -1))),
_xlfn.IFS(
'Option-specific inputs'!$H$19="Percentage cost method",('Option-specific inputs'!$H$27*'Option-specific inputs'!$H37*AZ$22),
'Option-specific inputs'!$H$19="Total cost method",('Option-specific inputs'!$H60*AZ$22)),0),0)</f>
        <v>0</v>
      </c>
      <c r="BA144" s="43" cm="1">
        <f t="array" ref="BA144">IFERROR(
IF(BA$14 - $G$14 + 1 = _xlfn.NUMBERVALUE(TRIM(_xlfn.TEXTAFTER($C144, " ", -1))),
_xlfn.IFS(
'Option-specific inputs'!$H$19="Percentage cost method",('Option-specific inputs'!$H$27*'Option-specific inputs'!$H37*BA$22),
'Option-specific inputs'!$H$19="Total cost method",('Option-specific inputs'!$H60*BA$22)),0),0)</f>
        <v>0</v>
      </c>
      <c r="BB144" s="43" cm="1">
        <f t="array" ref="BB144">IFERROR(
IF(BB$14 - $G$14 + 1 = _xlfn.NUMBERVALUE(TRIM(_xlfn.TEXTAFTER($C144, " ", -1))),
_xlfn.IFS(
'Option-specific inputs'!$H$19="Percentage cost method",('Option-specific inputs'!$H$27*'Option-specific inputs'!$H37*BB$22),
'Option-specific inputs'!$H$19="Total cost method",('Option-specific inputs'!$H60*BB$22)),0),0)</f>
        <v>0</v>
      </c>
      <c r="BC144" s="43" cm="1">
        <f t="array" ref="BC144">IFERROR(
IF(BC$14 - $G$14 + 1 = _xlfn.NUMBERVALUE(TRIM(_xlfn.TEXTAFTER($C144, " ", -1))),
_xlfn.IFS(
'Option-specific inputs'!$H$19="Percentage cost method",('Option-specific inputs'!$H$27*'Option-specific inputs'!$H37*BC$22),
'Option-specific inputs'!$H$19="Total cost method",('Option-specific inputs'!$H60*BC$22)),0),0)</f>
        <v>0</v>
      </c>
      <c r="BD144" s="43" cm="1">
        <f t="array" ref="BD144">IFERROR(
IF(BD$14 - $G$14 + 1 = _xlfn.NUMBERVALUE(TRIM(_xlfn.TEXTAFTER($C144, " ", -1))),
_xlfn.IFS(
'Option-specific inputs'!$H$19="Percentage cost method",('Option-specific inputs'!$H$27*'Option-specific inputs'!$H37*BD$22),
'Option-specific inputs'!$H$19="Total cost method",('Option-specific inputs'!$H60*BD$22)),0),0)</f>
        <v>0</v>
      </c>
      <c r="BE144" s="43" cm="1">
        <f t="array" ref="BE144">IFERROR(
IF(BE$14 - $G$14 + 1 = _xlfn.NUMBERVALUE(TRIM(_xlfn.TEXTAFTER($C144, " ", -1))),
_xlfn.IFS(
'Option-specific inputs'!$H$19="Percentage cost method",('Option-specific inputs'!$H$27*'Option-specific inputs'!$H37*BE$22),
'Option-specific inputs'!$H$19="Total cost method",('Option-specific inputs'!$H60*BE$22)),0),0)</f>
        <v>0</v>
      </c>
      <c r="BF144" s="43" cm="1">
        <f t="array" ref="BF144">IFERROR(
IF(BF$14 - $G$14 + 1 = _xlfn.NUMBERVALUE(TRIM(_xlfn.TEXTAFTER($C144, " ", -1))),
_xlfn.IFS(
'Option-specific inputs'!$H$19="Percentage cost method",('Option-specific inputs'!$H$27*'Option-specific inputs'!$H37*BF$22),
'Option-specific inputs'!$H$19="Total cost method",('Option-specific inputs'!$H60*BF$22)),0),0)</f>
        <v>0</v>
      </c>
      <c r="BG144" s="43" cm="1">
        <f t="array" ref="BG144">IFERROR(
IF(BG$14 - $G$14 + 1 = _xlfn.NUMBERVALUE(TRIM(_xlfn.TEXTAFTER($C144, " ", -1))),
_xlfn.IFS(
'Option-specific inputs'!$H$19="Percentage cost method",('Option-specific inputs'!$H$27*'Option-specific inputs'!$H37*BG$22),
'Option-specific inputs'!$H$19="Total cost method",('Option-specific inputs'!$H60*BG$22)),0),0)</f>
        <v>0</v>
      </c>
      <c r="BH144" s="43" cm="1">
        <f t="array" ref="BH144">IFERROR(
IF(BH$14 - $G$14 + 1 = _xlfn.NUMBERVALUE(TRIM(_xlfn.TEXTAFTER($C144, " ", -1))),
_xlfn.IFS(
'Option-specific inputs'!$H$19="Percentage cost method",('Option-specific inputs'!$H$27*'Option-specific inputs'!$H37*BH$22),
'Option-specific inputs'!$H$19="Total cost method",('Option-specific inputs'!$H60*BH$22)),0),0)</f>
        <v>0</v>
      </c>
      <c r="BI144" s="43" cm="1">
        <f t="array" ref="BI144">IFERROR(
IF(BI$14 - $G$14 + 1 = _xlfn.NUMBERVALUE(TRIM(_xlfn.TEXTAFTER($C144, " ", -1))),
_xlfn.IFS(
'Option-specific inputs'!$H$19="Percentage cost method",('Option-specific inputs'!$H$27*'Option-specific inputs'!$H37*BI$22),
'Option-specific inputs'!$H$19="Total cost method",('Option-specific inputs'!$H60*BI$22)),0),0)</f>
        <v>0</v>
      </c>
      <c r="BJ144" s="43" cm="1">
        <f t="array" ref="BJ144">IFERROR(
IF(BJ$14 - $G$14 + 1 = _xlfn.NUMBERVALUE(TRIM(_xlfn.TEXTAFTER($C144, " ", -1))),
_xlfn.IFS(
'Option-specific inputs'!$H$19="Percentage cost method",('Option-specific inputs'!$H$27*'Option-specific inputs'!$H37*BJ$22),
'Option-specific inputs'!$H$19="Total cost method",('Option-specific inputs'!$H60*BJ$22)),0),0)</f>
        <v>0</v>
      </c>
      <c r="BK144" s="43" cm="1">
        <f t="array" ref="BK144">IFERROR(
IF(BK$14 - $G$14 + 1 = _xlfn.NUMBERVALUE(TRIM(_xlfn.TEXTAFTER($C144, " ", -1))),
_xlfn.IFS(
'Option-specific inputs'!$H$19="Percentage cost method",('Option-specific inputs'!$H$27*'Option-specific inputs'!$H37*BK$22),
'Option-specific inputs'!$H$19="Total cost method",('Option-specific inputs'!$H60*BK$22)),0),0)</f>
        <v>0</v>
      </c>
      <c r="BL144" s="43" cm="1">
        <f t="array" ref="BL144">IFERROR(
IF(BL$14 - $G$14 + 1 = _xlfn.NUMBERVALUE(TRIM(_xlfn.TEXTAFTER($C144, " ", -1))),
_xlfn.IFS(
'Option-specific inputs'!$H$19="Percentage cost method",('Option-specific inputs'!$H$27*'Option-specific inputs'!$H37*BL$22),
'Option-specific inputs'!$H$19="Total cost method",('Option-specific inputs'!$H60*BL$22)),0),0)</f>
        <v>0</v>
      </c>
      <c r="BM144" s="43" cm="1">
        <f t="array" ref="BM144">IFERROR(
IF(BM$14 - $G$14 + 1 = _xlfn.NUMBERVALUE(TRIM(_xlfn.TEXTAFTER($C144, " ", -1))),
_xlfn.IFS(
'Option-specific inputs'!$H$19="Percentage cost method",('Option-specific inputs'!$H$27*'Option-specific inputs'!$H37*BM$22),
'Option-specific inputs'!$H$19="Total cost method",('Option-specific inputs'!$H60*BM$22)),0),0)</f>
        <v>0</v>
      </c>
      <c r="BN144" s="43" cm="1">
        <f t="array" ref="BN144">IFERROR(
IF(BN$14 - $G$14 + 1 = _xlfn.NUMBERVALUE(TRIM(_xlfn.TEXTAFTER($C144, " ", -1))),
_xlfn.IFS(
'Option-specific inputs'!$H$19="Percentage cost method",('Option-specific inputs'!$H$27*'Option-specific inputs'!$H37*BN$22),
'Option-specific inputs'!$H$19="Total cost method",('Option-specific inputs'!$H60*BN$22)),0),0)</f>
        <v>0</v>
      </c>
      <c r="BO144" s="43" cm="1">
        <f t="array" ref="BO144">IFERROR(
IF(BO$14 - $G$14 + 1 = _xlfn.NUMBERVALUE(TRIM(_xlfn.TEXTAFTER($C144, " ", -1))),
_xlfn.IFS(
'Option-specific inputs'!$H$19="Percentage cost method",('Option-specific inputs'!$H$27*'Option-specific inputs'!$H37*BO$22),
'Option-specific inputs'!$H$19="Total cost method",('Option-specific inputs'!$H60*BO$22)),0),0)</f>
        <v>0</v>
      </c>
      <c r="BP144" s="43" cm="1">
        <f t="array" ref="BP144">IFERROR(
IF(BP$14 - $G$14 + 1 = _xlfn.NUMBERVALUE(TRIM(_xlfn.TEXTAFTER($C144, " ", -1))),
_xlfn.IFS(
'Option-specific inputs'!$H$19="Percentage cost method",('Option-specific inputs'!$H$27*'Option-specific inputs'!$H37*BP$22),
'Option-specific inputs'!$H$19="Total cost method",('Option-specific inputs'!$H60*BP$22)),0),0)</f>
        <v>0</v>
      </c>
      <c r="BQ144" s="43" cm="1">
        <f t="array" ref="BQ144">IFERROR(
IF(BQ$14 - $G$14 + 1 = _xlfn.NUMBERVALUE(TRIM(_xlfn.TEXTAFTER($C144, " ", -1))),
_xlfn.IFS(
'Option-specific inputs'!$H$19="Percentage cost method",('Option-specific inputs'!$H$27*'Option-specific inputs'!$H37*BQ$22),
'Option-specific inputs'!$H$19="Total cost method",('Option-specific inputs'!$H60*BQ$22)),0),0)</f>
        <v>0</v>
      </c>
      <c r="BR144" s="43" cm="1">
        <f t="array" ref="BR144">IFERROR(
IF(BR$14 - $G$14 + 1 = _xlfn.NUMBERVALUE(TRIM(_xlfn.TEXTAFTER($C144, " ", -1))),
_xlfn.IFS(
'Option-specific inputs'!$H$19="Percentage cost method",('Option-specific inputs'!$H$27*'Option-specific inputs'!$H37*BR$22),
'Option-specific inputs'!$H$19="Total cost method",('Option-specific inputs'!$H60*BR$22)),0),0)</f>
        <v>0</v>
      </c>
      <c r="BS144" s="43" cm="1">
        <f t="array" ref="BS144">IFERROR(
IF(BS$14 - $G$14 + 1 = _xlfn.NUMBERVALUE(TRIM(_xlfn.TEXTAFTER($C144, " ", -1))),
_xlfn.IFS(
'Option-specific inputs'!$H$19="Percentage cost method",('Option-specific inputs'!$H$27*'Option-specific inputs'!$H37*BS$22),
'Option-specific inputs'!$H$19="Total cost method",('Option-specific inputs'!$H60*BS$22)),0),0)</f>
        <v>0</v>
      </c>
      <c r="BT144" s="43" cm="1">
        <f t="array" ref="BT144">IFERROR(
IF(BT$14 - $G$14 + 1 = _xlfn.NUMBERVALUE(TRIM(_xlfn.TEXTAFTER($C144, " ", -1))),
_xlfn.IFS(
'Option-specific inputs'!$H$19="Percentage cost method",('Option-specific inputs'!$H$27*'Option-specific inputs'!$H37*BT$22),
'Option-specific inputs'!$H$19="Total cost method",('Option-specific inputs'!$H60*BT$22)),0),0)</f>
        <v>0</v>
      </c>
      <c r="BU144" s="43" cm="1">
        <f t="array" ref="BU144">IFERROR(
IF(BU$14 - $G$14 + 1 = _xlfn.NUMBERVALUE(TRIM(_xlfn.TEXTAFTER($C144, " ", -1))),
_xlfn.IFS(
'Option-specific inputs'!$H$19="Percentage cost method",('Option-specific inputs'!$H$27*'Option-specific inputs'!$H37*BU$22),
'Option-specific inputs'!$H$19="Total cost method",('Option-specific inputs'!$H60*BU$22)),0),0)</f>
        <v>0</v>
      </c>
      <c r="BV144" s="43" cm="1">
        <f t="array" ref="BV144">IFERROR(
IF(BV$14 - $G$14 + 1 = _xlfn.NUMBERVALUE(TRIM(_xlfn.TEXTAFTER($C144, " ", -1))),
_xlfn.IFS(
'Option-specific inputs'!$H$19="Percentage cost method",('Option-specific inputs'!$H$27*'Option-specific inputs'!$H37*BV$22),
'Option-specific inputs'!$H$19="Total cost method",('Option-specific inputs'!$H60*BV$22)),0),0)</f>
        <v>0</v>
      </c>
      <c r="BW144" s="43" cm="1">
        <f t="array" ref="BW144">IFERROR(
IF(BW$14 - $G$14 + 1 = _xlfn.NUMBERVALUE(TRIM(_xlfn.TEXTAFTER($C144, " ", -1))),
_xlfn.IFS(
'Option-specific inputs'!$H$19="Percentage cost method",('Option-specific inputs'!$H$27*'Option-specific inputs'!$H37*BW$22),
'Option-specific inputs'!$H$19="Total cost method",('Option-specific inputs'!$H60*BW$22)),0),0)</f>
        <v>0</v>
      </c>
      <c r="BX144" s="43" cm="1">
        <f t="array" ref="BX144">IFERROR(
IF(BX$14 - $G$14 + 1 = _xlfn.NUMBERVALUE(TRIM(_xlfn.TEXTAFTER($C144, " ", -1))),
_xlfn.IFS(
'Option-specific inputs'!$H$19="Percentage cost method",('Option-specific inputs'!$H$27*'Option-specific inputs'!$H37*BX$22),
'Option-specific inputs'!$H$19="Total cost method",('Option-specific inputs'!$H60*BX$22)),0),0)</f>
        <v>0</v>
      </c>
      <c r="BY144" s="43" cm="1">
        <f t="array" ref="BY144">IFERROR(
IF(BY$14 - $G$14 + 1 = _xlfn.NUMBERVALUE(TRIM(_xlfn.TEXTAFTER($C144, " ", -1))),
_xlfn.IFS(
'Option-specific inputs'!$H$19="Percentage cost method",('Option-specific inputs'!$H$27*'Option-specific inputs'!$H37*BY$22),
'Option-specific inputs'!$H$19="Total cost method",('Option-specific inputs'!$H60*BY$22)),0),0)</f>
        <v>0</v>
      </c>
      <c r="BZ144" s="43" cm="1">
        <f t="array" ref="BZ144">IFERROR(
IF(BZ$14 - $G$14 + 1 = _xlfn.NUMBERVALUE(TRIM(_xlfn.TEXTAFTER($C144, " ", -1))),
_xlfn.IFS(
'Option-specific inputs'!$H$19="Percentage cost method",('Option-specific inputs'!$H$27*'Option-specific inputs'!$H37*BZ$22),
'Option-specific inputs'!$H$19="Total cost method",('Option-specific inputs'!$H60*BZ$22)),0),0)</f>
        <v>0</v>
      </c>
      <c r="CA144" s="43" cm="1">
        <f t="array" ref="CA144">IFERROR(
IF(CA$14 - $G$14 + 1 = _xlfn.NUMBERVALUE(TRIM(_xlfn.TEXTAFTER($C144, " ", -1))),
_xlfn.IFS(
'Option-specific inputs'!$H$19="Percentage cost method",('Option-specific inputs'!$H$27*'Option-specific inputs'!$H37*CA$22),
'Option-specific inputs'!$H$19="Total cost method",('Option-specific inputs'!$H60*CA$22)),0),0)</f>
        <v>0</v>
      </c>
      <c r="CB144" s="43" cm="1">
        <f t="array" ref="CB144">IFERROR(
IF(CB$14 - $G$14 + 1 = _xlfn.NUMBERVALUE(TRIM(_xlfn.TEXTAFTER($C144, " ", -1))),
_xlfn.IFS(
'Option-specific inputs'!$H$19="Percentage cost method",('Option-specific inputs'!$H$27*'Option-specific inputs'!$H37*CB$22),
'Option-specific inputs'!$H$19="Total cost method",('Option-specific inputs'!$H60*CB$22)),0),0)</f>
        <v>0</v>
      </c>
      <c r="CC144" s="43" cm="1">
        <f t="array" ref="CC144">IFERROR(
IF(CC$14 - $G$14 + 1 = _xlfn.NUMBERVALUE(TRIM(_xlfn.TEXTAFTER($C144, " ", -1))),
_xlfn.IFS(
'Option-specific inputs'!$H$19="Percentage cost method",('Option-specific inputs'!$H$27*'Option-specific inputs'!$H37*CC$22),
'Option-specific inputs'!$H$19="Total cost method",('Option-specific inputs'!$H60*CC$22)),0),0)</f>
        <v>0</v>
      </c>
      <c r="CD144" s="43" cm="1">
        <f t="array" ref="CD144">IFERROR(
IF(CD$14 - $G$14 + 1 = _xlfn.NUMBERVALUE(TRIM(_xlfn.TEXTAFTER($C144, " ", -1))),
_xlfn.IFS(
'Option-specific inputs'!$H$19="Percentage cost method",('Option-specific inputs'!$H$27*'Option-specific inputs'!$H37*CD$22),
'Option-specific inputs'!$H$19="Total cost method",('Option-specific inputs'!$H60*CD$22)),0),0)</f>
        <v>0</v>
      </c>
      <c r="CE144" s="43" cm="1">
        <f t="array" ref="CE144">IFERROR(
IF(CE$14 - $G$14 + 1 = _xlfn.NUMBERVALUE(TRIM(_xlfn.TEXTAFTER($C144, " ", -1))),
_xlfn.IFS(
'Option-specific inputs'!$H$19="Percentage cost method",('Option-specific inputs'!$H$27*'Option-specific inputs'!$H37*CE$22),
'Option-specific inputs'!$H$19="Total cost method",('Option-specific inputs'!$H60*CE$22)),0),0)</f>
        <v>0</v>
      </c>
      <c r="CF144" s="43" cm="1">
        <f t="array" ref="CF144">IFERROR(
IF(CF$14 - $G$14 + 1 = _xlfn.NUMBERVALUE(TRIM(_xlfn.TEXTAFTER($C144, " ", -1))),
_xlfn.IFS(
'Option-specific inputs'!$H$19="Percentage cost method",('Option-specific inputs'!$H$27*'Option-specific inputs'!$H37*CF$22),
'Option-specific inputs'!$H$19="Total cost method",('Option-specific inputs'!$H60*CF$22)),0),0)</f>
        <v>0</v>
      </c>
      <c r="CG144" s="43" cm="1">
        <f t="array" ref="CG144">IFERROR(
IF(CG$14 - $G$14 + 1 = _xlfn.NUMBERVALUE(TRIM(_xlfn.TEXTAFTER($C144, " ", -1))),
_xlfn.IFS(
'Option-specific inputs'!$H$19="Percentage cost method",('Option-specific inputs'!$H$27*'Option-specific inputs'!$H37*CG$22),
'Option-specific inputs'!$H$19="Total cost method",('Option-specific inputs'!$H60*CG$22)),0),0)</f>
        <v>0</v>
      </c>
      <c r="CH144" s="43" cm="1">
        <f t="array" ref="CH144">IFERROR(
IF(CH$14 - $G$14 + 1 = _xlfn.NUMBERVALUE(TRIM(_xlfn.TEXTAFTER($C144, " ", -1))),
_xlfn.IFS(
'Option-specific inputs'!$H$19="Percentage cost method",('Option-specific inputs'!$H$27*'Option-specific inputs'!$H37*CH$22),
'Option-specific inputs'!$H$19="Total cost method",('Option-specific inputs'!$H60*CH$22)),0),0)</f>
        <v>0</v>
      </c>
      <c r="CI144" s="43" cm="1">
        <f t="array" ref="CI144">IFERROR(
IF(CI$14 - $G$14 + 1 = _xlfn.NUMBERVALUE(TRIM(_xlfn.TEXTAFTER($C144, " ", -1))),
_xlfn.IFS(
'Option-specific inputs'!$H$19="Percentage cost method",('Option-specific inputs'!$H$27*'Option-specific inputs'!$H37*CI$22),
'Option-specific inputs'!$H$19="Total cost method",('Option-specific inputs'!$H60*CI$22)),0),0)</f>
        <v>0</v>
      </c>
      <c r="CJ144" s="43" cm="1">
        <f t="array" ref="CJ144">IFERROR(
IF(CJ$14 - $G$14 + 1 = _xlfn.NUMBERVALUE(TRIM(_xlfn.TEXTAFTER($C144, " ", -1))),
_xlfn.IFS(
'Option-specific inputs'!$H$19="Percentage cost method",('Option-specific inputs'!$H$27*'Option-specific inputs'!$H37*CJ$22),
'Option-specific inputs'!$H$19="Total cost method",('Option-specific inputs'!$H60*CJ$22)),0),0)</f>
        <v>0</v>
      </c>
      <c r="CK144" s="43" cm="1">
        <f t="array" ref="CK144">IFERROR(
IF(CK$14 - $G$14 + 1 = _xlfn.NUMBERVALUE(TRIM(_xlfn.TEXTAFTER($C144, " ", -1))),
_xlfn.IFS(
'Option-specific inputs'!$H$19="Percentage cost method",('Option-specific inputs'!$H$27*'Option-specific inputs'!$H37*CK$22),
'Option-specific inputs'!$H$19="Total cost method",('Option-specific inputs'!$H60*CK$22)),0),0)</f>
        <v>0</v>
      </c>
      <c r="CL144" s="43" cm="1">
        <f t="array" ref="CL144">IFERROR(
IF(CL$14 - $G$14 + 1 = _xlfn.NUMBERVALUE(TRIM(_xlfn.TEXTAFTER($C144, " ", -1))),
_xlfn.IFS(
'Option-specific inputs'!$H$19="Percentage cost method",('Option-specific inputs'!$H$27*'Option-specific inputs'!$H37*CL$22),
'Option-specific inputs'!$H$19="Total cost method",('Option-specific inputs'!$H60*CL$22)),0),0)</f>
        <v>0</v>
      </c>
      <c r="CM144" s="43" cm="1">
        <f t="array" ref="CM144">IFERROR(
IF(CM$14 - $G$14 + 1 = _xlfn.NUMBERVALUE(TRIM(_xlfn.TEXTAFTER($C144, " ", -1))),
_xlfn.IFS(
'Option-specific inputs'!$H$19="Percentage cost method",('Option-specific inputs'!$H$27*'Option-specific inputs'!$H37*CM$22),
'Option-specific inputs'!$H$19="Total cost method",('Option-specific inputs'!$H60*CM$22)),0),0)</f>
        <v>0</v>
      </c>
      <c r="CN144" s="43" cm="1">
        <f t="array" ref="CN144">IFERROR(
IF(CN$14 - $G$14 + 1 = _xlfn.NUMBERVALUE(TRIM(_xlfn.TEXTAFTER($C144, " ", -1))),
_xlfn.IFS(
'Option-specific inputs'!$H$19="Percentage cost method",('Option-specific inputs'!$H$27*'Option-specific inputs'!$H37*CN$22),
'Option-specific inputs'!$H$19="Total cost method",('Option-specific inputs'!$H60*CN$22)),0),0)</f>
        <v>0</v>
      </c>
      <c r="CO144" s="43" cm="1">
        <f t="array" ref="CO144">IFERROR(
IF(CO$14 - $G$14 + 1 = _xlfn.NUMBERVALUE(TRIM(_xlfn.TEXTAFTER($C144, " ", -1))),
_xlfn.IFS(
'Option-specific inputs'!$H$19="Percentage cost method",('Option-specific inputs'!$H$27*'Option-specific inputs'!$H37*CO$22),
'Option-specific inputs'!$H$19="Total cost method",('Option-specific inputs'!$H60*CO$22)),0),0)</f>
        <v>0</v>
      </c>
      <c r="CP144" s="43" cm="1">
        <f t="array" ref="CP144">IFERROR(
IF(CP$14 - $G$14 + 1 = _xlfn.NUMBERVALUE(TRIM(_xlfn.TEXTAFTER($C144, " ", -1))),
_xlfn.IFS(
'Option-specific inputs'!$H$19="Percentage cost method",('Option-specific inputs'!$H$27*'Option-specific inputs'!$H37*CP$22),
'Option-specific inputs'!$H$19="Total cost method",('Option-specific inputs'!$H60*CP$22)),0),0)</f>
        <v>0</v>
      </c>
      <c r="CQ144" s="43" cm="1">
        <f t="array" ref="CQ144">IFERROR(
IF(CQ$14 - $G$14 + 1 = _xlfn.NUMBERVALUE(TRIM(_xlfn.TEXTAFTER($C144, " ", -1))),
_xlfn.IFS(
'Option-specific inputs'!$H$19="Percentage cost method",('Option-specific inputs'!$H$27*'Option-specific inputs'!$H37*CQ$22),
'Option-specific inputs'!$H$19="Total cost method",('Option-specific inputs'!$H60*CQ$22)),0),0)</f>
        <v>0</v>
      </c>
      <c r="CR144" s="43" cm="1">
        <f t="array" ref="CR144">IFERROR(
IF(CR$14 - $G$14 + 1 = _xlfn.NUMBERVALUE(TRIM(_xlfn.TEXTAFTER($C144, " ", -1))),
_xlfn.IFS(
'Option-specific inputs'!$H$19="Percentage cost method",('Option-specific inputs'!$H$27*'Option-specific inputs'!$H37*CR$22),
'Option-specific inputs'!$H$19="Total cost method",('Option-specific inputs'!$H60*CR$22)),0),0)</f>
        <v>0</v>
      </c>
      <c r="CS144" s="43" cm="1">
        <f t="array" ref="CS144">IFERROR(
IF(CS$14 - $G$14 + 1 = _xlfn.NUMBERVALUE(TRIM(_xlfn.TEXTAFTER($C144, " ", -1))),
_xlfn.IFS(
'Option-specific inputs'!$H$19="Percentage cost method",('Option-specific inputs'!$H$27*'Option-specific inputs'!$H37*CS$22),
'Option-specific inputs'!$H$19="Total cost method",('Option-specific inputs'!$H60*CS$22)),0),0)</f>
        <v>0</v>
      </c>
      <c r="CT144" s="43" cm="1">
        <f t="array" ref="CT144">IFERROR(
IF(CT$14 - $G$14 + 1 = _xlfn.NUMBERVALUE(TRIM(_xlfn.TEXTAFTER($C144, " ", -1))),
_xlfn.IFS(
'Option-specific inputs'!$H$19="Percentage cost method",('Option-specific inputs'!$H$27*'Option-specific inputs'!$H37*CT$22),
'Option-specific inputs'!$H$19="Total cost method",('Option-specific inputs'!$H60*CT$22)),0),0)</f>
        <v>0</v>
      </c>
      <c r="CU144" s="43" cm="1">
        <f t="array" ref="CU144">IFERROR(
IF(CU$14 - $G$14 + 1 = _xlfn.NUMBERVALUE(TRIM(_xlfn.TEXTAFTER($C144, " ", -1))),
_xlfn.IFS(
'Option-specific inputs'!$H$19="Percentage cost method",('Option-specific inputs'!$H$27*'Option-specific inputs'!$H37*CU$22),
'Option-specific inputs'!$H$19="Total cost method",('Option-specific inputs'!$H60*CU$22)),0),0)</f>
        <v>0</v>
      </c>
      <c r="CV144" s="43" cm="1">
        <f t="array" ref="CV144">IFERROR(
IF(CV$14 - $G$14 + 1 = _xlfn.NUMBERVALUE(TRIM(_xlfn.TEXTAFTER($C144, " ", -1))),
_xlfn.IFS(
'Option-specific inputs'!$H$19="Percentage cost method",('Option-specific inputs'!$H$27*'Option-specific inputs'!$H37*CV$22),
'Option-specific inputs'!$H$19="Total cost method",('Option-specific inputs'!$H60*CV$22)),0),0)</f>
        <v>0</v>
      </c>
      <c r="CW144" s="43" cm="1">
        <f t="array" ref="CW144">IFERROR(
IF(CW$14 - $G$14 + 1 = _xlfn.NUMBERVALUE(TRIM(_xlfn.TEXTAFTER($C144, " ", -1))),
_xlfn.IFS(
'Option-specific inputs'!$H$19="Percentage cost method",('Option-specific inputs'!$H$27*'Option-specific inputs'!$H37*CW$22),
'Option-specific inputs'!$H$19="Total cost method",('Option-specific inputs'!$H60*CW$22)),0),0)</f>
        <v>0</v>
      </c>
      <c r="CX144" s="43" cm="1">
        <f t="array" ref="CX144">IFERROR(
IF(CX$14 - $G$14 + 1 = _xlfn.NUMBERVALUE(TRIM(_xlfn.TEXTAFTER($C144, " ", -1))),
_xlfn.IFS(
'Option-specific inputs'!$H$19="Percentage cost method",('Option-specific inputs'!$H$27*'Option-specific inputs'!$H37*CX$22),
'Option-specific inputs'!$H$19="Total cost method",('Option-specific inputs'!$H60*CX$22)),0),0)</f>
        <v>0</v>
      </c>
      <c r="CY144" s="43" cm="1">
        <f t="array" ref="CY144">IFERROR(
IF(CY$14 - $G$14 + 1 = _xlfn.NUMBERVALUE(TRIM(_xlfn.TEXTAFTER($C144, " ", -1))),
_xlfn.IFS(
'Option-specific inputs'!$H$19="Percentage cost method",('Option-specific inputs'!$H$27*'Option-specific inputs'!$H37*CY$22),
'Option-specific inputs'!$H$19="Total cost method",('Option-specific inputs'!$H60*CY$22)),0),0)</f>
        <v>0</v>
      </c>
      <c r="CZ144" s="43" cm="1">
        <f t="array" ref="CZ144">IFERROR(
IF(CZ$14 - $G$14 + 1 = _xlfn.NUMBERVALUE(TRIM(_xlfn.TEXTAFTER($C144, " ", -1))),
_xlfn.IFS(
'Option-specific inputs'!$H$19="Percentage cost method",('Option-specific inputs'!$H$27*'Option-specific inputs'!$H37*CZ$22),
'Option-specific inputs'!$H$19="Total cost method",('Option-specific inputs'!$H60*CZ$22)),0),0)</f>
        <v>0</v>
      </c>
      <c r="DA144" s="43" cm="1">
        <f t="array" ref="DA144">IFERROR(
IF(DA$14 - $G$14 + 1 = _xlfn.NUMBERVALUE(TRIM(_xlfn.TEXTAFTER($C144, " ", -1))),
_xlfn.IFS(
'Option-specific inputs'!$H$19="Percentage cost method",('Option-specific inputs'!$H$27*'Option-specific inputs'!$H37*DA$22),
'Option-specific inputs'!$H$19="Total cost method",('Option-specific inputs'!$H60*DA$22)),0),0)</f>
        <v>0</v>
      </c>
      <c r="DB144" s="43" cm="1">
        <f t="array" ref="DB144">IFERROR(
IF(DB$14 - $G$14 + 1 = _xlfn.NUMBERVALUE(TRIM(_xlfn.TEXTAFTER($C144, " ", -1))),
_xlfn.IFS(
'Option-specific inputs'!$H$19="Percentage cost method",('Option-specific inputs'!$H$27*'Option-specific inputs'!$H37*DB$22),
'Option-specific inputs'!$H$19="Total cost method",('Option-specific inputs'!$H60*DB$22)),0),0)</f>
        <v>0</v>
      </c>
      <c r="DC144" s="25"/>
    </row>
    <row r="145" spans="1:107" s="61" customFormat="1" ht="22.5" customHeight="1">
      <c r="A145" s="25"/>
      <c r="B145" s="163"/>
      <c r="C145" s="163" t="s">
        <v>132</v>
      </c>
      <c r="D145" s="32"/>
      <c r="E145" s="37"/>
      <c r="F145" s="42"/>
      <c r="G145" s="43" cm="1">
        <f t="array" ref="G145">IFERROR(
IF(G$14 - $G$14 + 1 = _xlfn.NUMBERVALUE(TRIM(_xlfn.TEXTAFTER($C145, " ", -1))),
_xlfn.IFS(
'Option-specific inputs'!$H$19="Percentage cost method",('Option-specific inputs'!$H$27*'Option-specific inputs'!$H38*G$22),
'Option-specific inputs'!$H$19="Total cost method",('Option-specific inputs'!$H61*G$22)),0),0)</f>
        <v>0</v>
      </c>
      <c r="H145" s="43" cm="1">
        <f t="array" ref="H145">IFERROR(
IF(H$14 - $G$14 + 1 = _xlfn.NUMBERVALUE(TRIM(_xlfn.TEXTAFTER($C145, " ", -1))),
_xlfn.IFS(
'Option-specific inputs'!$H$19="Percentage cost method",('Option-specific inputs'!$H$27*'Option-specific inputs'!$H38*H$22),
'Option-specific inputs'!$H$19="Total cost method",('Option-specific inputs'!$H61*H$22)),0),0)</f>
        <v>0</v>
      </c>
      <c r="I145" s="43" cm="1">
        <f t="array" ref="I145">IFERROR(
IF(I$14 - $G$14 + 1 = _xlfn.NUMBERVALUE(TRIM(_xlfn.TEXTAFTER($C145, " ", -1))),
_xlfn.IFS(
'Option-specific inputs'!$H$19="Percentage cost method",('Option-specific inputs'!$H$27*'Option-specific inputs'!$H38*I$22),
'Option-specific inputs'!$H$19="Total cost method",('Option-specific inputs'!$H61*I$22)),0),0)</f>
        <v>0</v>
      </c>
      <c r="J145" s="43" cm="1">
        <f t="array" ref="J145">IFERROR(
IF(J$14 - $G$14 + 1 = _xlfn.NUMBERVALUE(TRIM(_xlfn.TEXTAFTER($C145, " ", -1))),
_xlfn.IFS(
'Option-specific inputs'!$H$19="Percentage cost method",('Option-specific inputs'!$H$27*'Option-specific inputs'!$H38*J$22),
'Option-specific inputs'!$H$19="Total cost method",('Option-specific inputs'!$H61*J$22)),0),0)</f>
        <v>0</v>
      </c>
      <c r="K145" s="43" cm="1">
        <f t="array" ref="K145">IFERROR(
IF(K$14 - $G$14 + 1 = _xlfn.NUMBERVALUE(TRIM(_xlfn.TEXTAFTER($C145, " ", -1))),
_xlfn.IFS(
'Option-specific inputs'!$H$19="Percentage cost method",('Option-specific inputs'!$H$27*'Option-specific inputs'!$H38*K$22),
'Option-specific inputs'!$H$19="Total cost method",('Option-specific inputs'!$H61*K$22)),0),0)</f>
        <v>0</v>
      </c>
      <c r="L145" s="43" cm="1">
        <f t="array" ref="L145">IFERROR(
IF(L$14 - $G$14 + 1 = _xlfn.NUMBERVALUE(TRIM(_xlfn.TEXTAFTER($C145, " ", -1))),
_xlfn.IFS(
'Option-specific inputs'!$H$19="Percentage cost method",('Option-specific inputs'!$H$27*'Option-specific inputs'!$H38*L$22),
'Option-specific inputs'!$H$19="Total cost method",('Option-specific inputs'!$H61*L$22)),0),0)</f>
        <v>0</v>
      </c>
      <c r="M145" s="43" cm="1">
        <f t="array" ref="M145">IFERROR(
IF(M$14 - $G$14 + 1 = _xlfn.NUMBERVALUE(TRIM(_xlfn.TEXTAFTER($C145, " ", -1))),
_xlfn.IFS(
'Option-specific inputs'!$H$19="Percentage cost method",('Option-specific inputs'!$H$27*'Option-specific inputs'!$H38*M$22),
'Option-specific inputs'!$H$19="Total cost method",('Option-specific inputs'!$H61*M$22)),0),0)</f>
        <v>0</v>
      </c>
      <c r="N145" s="43" cm="1">
        <f t="array" ref="N145">IFERROR(
IF(N$14 - $G$14 + 1 = _xlfn.NUMBERVALUE(TRIM(_xlfn.TEXTAFTER($C145, " ", -1))),
_xlfn.IFS(
'Option-specific inputs'!$H$19="Percentage cost method",('Option-specific inputs'!$H$27*'Option-specific inputs'!$H38*N$22),
'Option-specific inputs'!$H$19="Total cost method",('Option-specific inputs'!$H61*N$22)),0),0)</f>
        <v>0</v>
      </c>
      <c r="O145" s="43" cm="1">
        <f t="array" ref="O145">IFERROR(
IF(O$14 - $G$14 + 1 = _xlfn.NUMBERVALUE(TRIM(_xlfn.TEXTAFTER($C145, " ", -1))),
_xlfn.IFS(
'Option-specific inputs'!$H$19="Percentage cost method",('Option-specific inputs'!$H$27*'Option-specific inputs'!$H38*O$22),
'Option-specific inputs'!$H$19="Total cost method",('Option-specific inputs'!$H61*O$22)),0),0)</f>
        <v>0</v>
      </c>
      <c r="P145" s="43" cm="1">
        <f t="array" ref="P145">IFERROR(
IF(P$14 - $G$14 + 1 = _xlfn.NUMBERVALUE(TRIM(_xlfn.TEXTAFTER($C145, " ", -1))),
_xlfn.IFS(
'Option-specific inputs'!$H$19="Percentage cost method",('Option-specific inputs'!$H$27*'Option-specific inputs'!$H38*P$22),
'Option-specific inputs'!$H$19="Total cost method",('Option-specific inputs'!$H61*P$22)),0),0)</f>
        <v>0</v>
      </c>
      <c r="Q145" s="43" cm="1">
        <f t="array" ref="Q145">IFERROR(
IF(Q$14 - $G$14 + 1 = _xlfn.NUMBERVALUE(TRIM(_xlfn.TEXTAFTER($C145, " ", -1))),
_xlfn.IFS(
'Option-specific inputs'!$H$19="Percentage cost method",('Option-specific inputs'!$H$27*'Option-specific inputs'!$H38*Q$22),
'Option-specific inputs'!$H$19="Total cost method",('Option-specific inputs'!$H61*Q$22)),0),0)</f>
        <v>0</v>
      </c>
      <c r="R145" s="43" cm="1">
        <f t="array" ref="R145">IFERROR(
IF(R$14 - $G$14 + 1 = _xlfn.NUMBERVALUE(TRIM(_xlfn.TEXTAFTER($C145, " ", -1))),
_xlfn.IFS(
'Option-specific inputs'!$H$19="Percentage cost method",('Option-specific inputs'!$H$27*'Option-specific inputs'!$H38*R$22),
'Option-specific inputs'!$H$19="Total cost method",('Option-specific inputs'!$H61*R$22)),0),0)</f>
        <v>0</v>
      </c>
      <c r="S145" s="43" cm="1">
        <f t="array" ref="S145">IFERROR(
IF(S$14 - $G$14 + 1 = _xlfn.NUMBERVALUE(TRIM(_xlfn.TEXTAFTER($C145, " ", -1))),
_xlfn.IFS(
'Option-specific inputs'!$H$19="Percentage cost method",('Option-specific inputs'!$H$27*'Option-specific inputs'!$H38*S$22),
'Option-specific inputs'!$H$19="Total cost method",('Option-specific inputs'!$H61*S$22)),0),0)</f>
        <v>0</v>
      </c>
      <c r="T145" s="43" cm="1">
        <f t="array" ref="T145">IFERROR(
IF(T$14 - $G$14 + 1 = _xlfn.NUMBERVALUE(TRIM(_xlfn.TEXTAFTER($C145, " ", -1))),
_xlfn.IFS(
'Option-specific inputs'!$H$19="Percentage cost method",('Option-specific inputs'!$H$27*'Option-specific inputs'!$H38*T$22),
'Option-specific inputs'!$H$19="Total cost method",('Option-specific inputs'!$H61*T$22)),0),0)</f>
        <v>0</v>
      </c>
      <c r="U145" s="43" cm="1">
        <f t="array" ref="U145">IFERROR(
IF(U$14 - $G$14 + 1 = _xlfn.NUMBERVALUE(TRIM(_xlfn.TEXTAFTER($C145, " ", -1))),
_xlfn.IFS(
'Option-specific inputs'!$H$19="Percentage cost method",('Option-specific inputs'!$H$27*'Option-specific inputs'!$H38*U$22),
'Option-specific inputs'!$H$19="Total cost method",('Option-specific inputs'!$H61*U$22)),0),0)</f>
        <v>0</v>
      </c>
      <c r="V145" s="43" cm="1">
        <f t="array" ref="V145">IFERROR(
IF(V$14 - $G$14 + 1 = _xlfn.NUMBERVALUE(TRIM(_xlfn.TEXTAFTER($C145, " ", -1))),
_xlfn.IFS(
'Option-specific inputs'!$H$19="Percentage cost method",('Option-specific inputs'!$H$27*'Option-specific inputs'!$H38*V$22),
'Option-specific inputs'!$H$19="Total cost method",('Option-specific inputs'!$H61*V$22)),0),0)</f>
        <v>0</v>
      </c>
      <c r="W145" s="43" cm="1">
        <f t="array" ref="W145">IFERROR(
IF(W$14 - $G$14 + 1 = _xlfn.NUMBERVALUE(TRIM(_xlfn.TEXTAFTER($C145, " ", -1))),
_xlfn.IFS(
'Option-specific inputs'!$H$19="Percentage cost method",('Option-specific inputs'!$H$27*'Option-specific inputs'!$H38*W$22),
'Option-specific inputs'!$H$19="Total cost method",('Option-specific inputs'!$H61*W$22)),0),0)</f>
        <v>0</v>
      </c>
      <c r="X145" s="43" cm="1">
        <f t="array" ref="X145">IFERROR(
IF(X$14 - $G$14 + 1 = _xlfn.NUMBERVALUE(TRIM(_xlfn.TEXTAFTER($C145, " ", -1))),
_xlfn.IFS(
'Option-specific inputs'!$H$19="Percentage cost method",('Option-specific inputs'!$H$27*'Option-specific inputs'!$H38*X$22),
'Option-specific inputs'!$H$19="Total cost method",('Option-specific inputs'!$H61*X$22)),0),0)</f>
        <v>0</v>
      </c>
      <c r="Y145" s="43" cm="1">
        <f t="array" ref="Y145">IFERROR(
IF(Y$14 - $G$14 + 1 = _xlfn.NUMBERVALUE(TRIM(_xlfn.TEXTAFTER($C145, " ", -1))),
_xlfn.IFS(
'Option-specific inputs'!$H$19="Percentage cost method",('Option-specific inputs'!$H$27*'Option-specific inputs'!$H38*Y$22),
'Option-specific inputs'!$H$19="Total cost method",('Option-specific inputs'!$H61*Y$22)),0),0)</f>
        <v>0</v>
      </c>
      <c r="Z145" s="43" cm="1">
        <f t="array" ref="Z145">IFERROR(
IF(Z$14 - $G$14 + 1 = _xlfn.NUMBERVALUE(TRIM(_xlfn.TEXTAFTER($C145, " ", -1))),
_xlfn.IFS(
'Option-specific inputs'!$H$19="Percentage cost method",('Option-specific inputs'!$H$27*'Option-specific inputs'!$H38*Z$22),
'Option-specific inputs'!$H$19="Total cost method",('Option-specific inputs'!$H61*Z$22)),0),0)</f>
        <v>0</v>
      </c>
      <c r="AA145" s="43" cm="1">
        <f t="array" ref="AA145">IFERROR(
IF(AA$14 - $G$14 + 1 = _xlfn.NUMBERVALUE(TRIM(_xlfn.TEXTAFTER($C145, " ", -1))),
_xlfn.IFS(
'Option-specific inputs'!$H$19="Percentage cost method",('Option-specific inputs'!$H$27*'Option-specific inputs'!$H38*AA$22),
'Option-specific inputs'!$H$19="Total cost method",('Option-specific inputs'!$H61*AA$22)),0),0)</f>
        <v>0</v>
      </c>
      <c r="AB145" s="43" cm="1">
        <f t="array" ref="AB145">IFERROR(
IF(AB$14 - $G$14 + 1 = _xlfn.NUMBERVALUE(TRIM(_xlfn.TEXTAFTER($C145, " ", -1))),
_xlfn.IFS(
'Option-specific inputs'!$H$19="Percentage cost method",('Option-specific inputs'!$H$27*'Option-specific inputs'!$H38*AB$22),
'Option-specific inputs'!$H$19="Total cost method",('Option-specific inputs'!$H61*AB$22)),0),0)</f>
        <v>0</v>
      </c>
      <c r="AC145" s="43" cm="1">
        <f t="array" ref="AC145">IFERROR(
IF(AC$14 - $G$14 + 1 = _xlfn.NUMBERVALUE(TRIM(_xlfn.TEXTAFTER($C145, " ", -1))),
_xlfn.IFS(
'Option-specific inputs'!$H$19="Percentage cost method",('Option-specific inputs'!$H$27*'Option-specific inputs'!$H38*AC$22),
'Option-specific inputs'!$H$19="Total cost method",('Option-specific inputs'!$H61*AC$22)),0),0)</f>
        <v>0</v>
      </c>
      <c r="AD145" s="43" cm="1">
        <f t="array" ref="AD145">IFERROR(
IF(AD$14 - $G$14 + 1 = _xlfn.NUMBERVALUE(TRIM(_xlfn.TEXTAFTER($C145, " ", -1))),
_xlfn.IFS(
'Option-specific inputs'!$H$19="Percentage cost method",('Option-specific inputs'!$H$27*'Option-specific inputs'!$H38*AD$22),
'Option-specific inputs'!$H$19="Total cost method",('Option-specific inputs'!$H61*AD$22)),0),0)</f>
        <v>0</v>
      </c>
      <c r="AE145" s="43" cm="1">
        <f t="array" ref="AE145">IFERROR(
IF(AE$14 - $G$14 + 1 = _xlfn.NUMBERVALUE(TRIM(_xlfn.TEXTAFTER($C145, " ", -1))),
_xlfn.IFS(
'Option-specific inputs'!$H$19="Percentage cost method",('Option-specific inputs'!$H$27*'Option-specific inputs'!$H38*AE$22),
'Option-specific inputs'!$H$19="Total cost method",('Option-specific inputs'!$H61*AE$22)),0),0)</f>
        <v>0</v>
      </c>
      <c r="AF145" s="43" cm="1">
        <f t="array" ref="AF145">IFERROR(
IF(AF$14 - $G$14 + 1 = _xlfn.NUMBERVALUE(TRIM(_xlfn.TEXTAFTER($C145, " ", -1))),
_xlfn.IFS(
'Option-specific inputs'!$H$19="Percentage cost method",('Option-specific inputs'!$H$27*'Option-specific inputs'!$H38*AF$22),
'Option-specific inputs'!$H$19="Total cost method",('Option-specific inputs'!$H61*AF$22)),0),0)</f>
        <v>0</v>
      </c>
      <c r="AG145" s="43" cm="1">
        <f t="array" ref="AG145">IFERROR(
IF(AG$14 - $G$14 + 1 = _xlfn.NUMBERVALUE(TRIM(_xlfn.TEXTAFTER($C145, " ", -1))),
_xlfn.IFS(
'Option-specific inputs'!$H$19="Percentage cost method",('Option-specific inputs'!$H$27*'Option-specific inputs'!$H38*AG$22),
'Option-specific inputs'!$H$19="Total cost method",('Option-specific inputs'!$H61*AG$22)),0),0)</f>
        <v>0</v>
      </c>
      <c r="AH145" s="43" cm="1">
        <f t="array" ref="AH145">IFERROR(
IF(AH$14 - $G$14 + 1 = _xlfn.NUMBERVALUE(TRIM(_xlfn.TEXTAFTER($C145, " ", -1))),
_xlfn.IFS(
'Option-specific inputs'!$H$19="Percentage cost method",('Option-specific inputs'!$H$27*'Option-specific inputs'!$H38*AH$22),
'Option-specific inputs'!$H$19="Total cost method",('Option-specific inputs'!$H61*AH$22)),0),0)</f>
        <v>0</v>
      </c>
      <c r="AI145" s="43" cm="1">
        <f t="array" ref="AI145">IFERROR(
IF(AI$14 - $G$14 + 1 = _xlfn.NUMBERVALUE(TRIM(_xlfn.TEXTAFTER($C145, " ", -1))),
_xlfn.IFS(
'Option-specific inputs'!$H$19="Percentage cost method",('Option-specific inputs'!$H$27*'Option-specific inputs'!$H38*AI$22),
'Option-specific inputs'!$H$19="Total cost method",('Option-specific inputs'!$H61*AI$22)),0),0)</f>
        <v>0</v>
      </c>
      <c r="AJ145" s="43" cm="1">
        <f t="array" ref="AJ145">IFERROR(
IF(AJ$14 - $G$14 + 1 = _xlfn.NUMBERVALUE(TRIM(_xlfn.TEXTAFTER($C145, " ", -1))),
_xlfn.IFS(
'Option-specific inputs'!$H$19="Percentage cost method",('Option-specific inputs'!$H$27*'Option-specific inputs'!$H38*AJ$22),
'Option-specific inputs'!$H$19="Total cost method",('Option-specific inputs'!$H61*AJ$22)),0),0)</f>
        <v>0</v>
      </c>
      <c r="AK145" s="43" cm="1">
        <f t="array" ref="AK145">IFERROR(
IF(AK$14 - $G$14 + 1 = _xlfn.NUMBERVALUE(TRIM(_xlfn.TEXTAFTER($C145, " ", -1))),
_xlfn.IFS(
'Option-specific inputs'!$H$19="Percentage cost method",('Option-specific inputs'!$H$27*'Option-specific inputs'!$H38*AK$22),
'Option-specific inputs'!$H$19="Total cost method",('Option-specific inputs'!$H61*AK$22)),0),0)</f>
        <v>0</v>
      </c>
      <c r="AL145" s="43" cm="1">
        <f t="array" ref="AL145">IFERROR(
IF(AL$14 - $G$14 + 1 = _xlfn.NUMBERVALUE(TRIM(_xlfn.TEXTAFTER($C145, " ", -1))),
_xlfn.IFS(
'Option-specific inputs'!$H$19="Percentage cost method",('Option-specific inputs'!$H$27*'Option-specific inputs'!$H38*AL$22),
'Option-specific inputs'!$H$19="Total cost method",('Option-specific inputs'!$H61*AL$22)),0),0)</f>
        <v>0</v>
      </c>
      <c r="AM145" s="43" cm="1">
        <f t="array" ref="AM145">IFERROR(
IF(AM$14 - $G$14 + 1 = _xlfn.NUMBERVALUE(TRIM(_xlfn.TEXTAFTER($C145, " ", -1))),
_xlfn.IFS(
'Option-specific inputs'!$H$19="Percentage cost method",('Option-specific inputs'!$H$27*'Option-specific inputs'!$H38*AM$22),
'Option-specific inputs'!$H$19="Total cost method",('Option-specific inputs'!$H61*AM$22)),0),0)</f>
        <v>0</v>
      </c>
      <c r="AN145" s="43" cm="1">
        <f t="array" ref="AN145">IFERROR(
IF(AN$14 - $G$14 + 1 = _xlfn.NUMBERVALUE(TRIM(_xlfn.TEXTAFTER($C145, " ", -1))),
_xlfn.IFS(
'Option-specific inputs'!$H$19="Percentage cost method",('Option-specific inputs'!$H$27*'Option-specific inputs'!$H38*AN$22),
'Option-specific inputs'!$H$19="Total cost method",('Option-specific inputs'!$H61*AN$22)),0),0)</f>
        <v>0</v>
      </c>
      <c r="AO145" s="43" cm="1">
        <f t="array" ref="AO145">IFERROR(
IF(AO$14 - $G$14 + 1 = _xlfn.NUMBERVALUE(TRIM(_xlfn.TEXTAFTER($C145, " ", -1))),
_xlfn.IFS(
'Option-specific inputs'!$H$19="Percentage cost method",('Option-specific inputs'!$H$27*'Option-specific inputs'!$H38*AO$22),
'Option-specific inputs'!$H$19="Total cost method",('Option-specific inputs'!$H61*AO$22)),0),0)</f>
        <v>0</v>
      </c>
      <c r="AP145" s="43" cm="1">
        <f t="array" ref="AP145">IFERROR(
IF(AP$14 - $G$14 + 1 = _xlfn.NUMBERVALUE(TRIM(_xlfn.TEXTAFTER($C145, " ", -1))),
_xlfn.IFS(
'Option-specific inputs'!$H$19="Percentage cost method",('Option-specific inputs'!$H$27*'Option-specific inputs'!$H38*AP$22),
'Option-specific inputs'!$H$19="Total cost method",('Option-specific inputs'!$H61*AP$22)),0),0)</f>
        <v>0</v>
      </c>
      <c r="AQ145" s="43" cm="1">
        <f t="array" ref="AQ145">IFERROR(
IF(AQ$14 - $G$14 + 1 = _xlfn.NUMBERVALUE(TRIM(_xlfn.TEXTAFTER($C145, " ", -1))),
_xlfn.IFS(
'Option-specific inputs'!$H$19="Percentage cost method",('Option-specific inputs'!$H$27*'Option-specific inputs'!$H38*AQ$22),
'Option-specific inputs'!$H$19="Total cost method",('Option-specific inputs'!$H61*AQ$22)),0),0)</f>
        <v>0</v>
      </c>
      <c r="AR145" s="43" cm="1">
        <f t="array" ref="AR145">IFERROR(
IF(AR$14 - $G$14 + 1 = _xlfn.NUMBERVALUE(TRIM(_xlfn.TEXTAFTER($C145, " ", -1))),
_xlfn.IFS(
'Option-specific inputs'!$H$19="Percentage cost method",('Option-specific inputs'!$H$27*'Option-specific inputs'!$H38*AR$22),
'Option-specific inputs'!$H$19="Total cost method",('Option-specific inputs'!$H61*AR$22)),0),0)</f>
        <v>0</v>
      </c>
      <c r="AS145" s="43" cm="1">
        <f t="array" ref="AS145">IFERROR(
IF(AS$14 - $G$14 + 1 = _xlfn.NUMBERVALUE(TRIM(_xlfn.TEXTAFTER($C145, " ", -1))),
_xlfn.IFS(
'Option-specific inputs'!$H$19="Percentage cost method",('Option-specific inputs'!$H$27*'Option-specific inputs'!$H38*AS$22),
'Option-specific inputs'!$H$19="Total cost method",('Option-specific inputs'!$H61*AS$22)),0),0)</f>
        <v>0</v>
      </c>
      <c r="AT145" s="43" cm="1">
        <f t="array" ref="AT145">IFERROR(
IF(AT$14 - $G$14 + 1 = _xlfn.NUMBERVALUE(TRIM(_xlfn.TEXTAFTER($C145, " ", -1))),
_xlfn.IFS(
'Option-specific inputs'!$H$19="Percentage cost method",('Option-specific inputs'!$H$27*'Option-specific inputs'!$H38*AT$22),
'Option-specific inputs'!$H$19="Total cost method",('Option-specific inputs'!$H61*AT$22)),0),0)</f>
        <v>0</v>
      </c>
      <c r="AU145" s="43" cm="1">
        <f t="array" ref="AU145">IFERROR(
IF(AU$14 - $G$14 + 1 = _xlfn.NUMBERVALUE(TRIM(_xlfn.TEXTAFTER($C145, " ", -1))),
_xlfn.IFS(
'Option-specific inputs'!$H$19="Percentage cost method",('Option-specific inputs'!$H$27*'Option-specific inputs'!$H38*AU$22),
'Option-specific inputs'!$H$19="Total cost method",('Option-specific inputs'!$H61*AU$22)),0),0)</f>
        <v>0</v>
      </c>
      <c r="AV145" s="43" cm="1">
        <f t="array" ref="AV145">IFERROR(
IF(AV$14 - $G$14 + 1 = _xlfn.NUMBERVALUE(TRIM(_xlfn.TEXTAFTER($C145, " ", -1))),
_xlfn.IFS(
'Option-specific inputs'!$H$19="Percentage cost method",('Option-specific inputs'!$H$27*'Option-specific inputs'!$H38*AV$22),
'Option-specific inputs'!$H$19="Total cost method",('Option-specific inputs'!$H61*AV$22)),0),0)</f>
        <v>0</v>
      </c>
      <c r="AW145" s="43" cm="1">
        <f t="array" ref="AW145">IFERROR(
IF(AW$14 - $G$14 + 1 = _xlfn.NUMBERVALUE(TRIM(_xlfn.TEXTAFTER($C145, " ", -1))),
_xlfn.IFS(
'Option-specific inputs'!$H$19="Percentage cost method",('Option-specific inputs'!$H$27*'Option-specific inputs'!$H38*AW$22),
'Option-specific inputs'!$H$19="Total cost method",('Option-specific inputs'!$H61*AW$22)),0),0)</f>
        <v>0</v>
      </c>
      <c r="AX145" s="43" cm="1">
        <f t="array" ref="AX145">IFERROR(
IF(AX$14 - $G$14 + 1 = _xlfn.NUMBERVALUE(TRIM(_xlfn.TEXTAFTER($C145, " ", -1))),
_xlfn.IFS(
'Option-specific inputs'!$H$19="Percentage cost method",('Option-specific inputs'!$H$27*'Option-specific inputs'!$H38*AX$22),
'Option-specific inputs'!$H$19="Total cost method",('Option-specific inputs'!$H61*AX$22)),0),0)</f>
        <v>0</v>
      </c>
      <c r="AY145" s="43" cm="1">
        <f t="array" ref="AY145">IFERROR(
IF(AY$14 - $G$14 + 1 = _xlfn.NUMBERVALUE(TRIM(_xlfn.TEXTAFTER($C145, " ", -1))),
_xlfn.IFS(
'Option-specific inputs'!$H$19="Percentage cost method",('Option-specific inputs'!$H$27*'Option-specific inputs'!$H38*AY$22),
'Option-specific inputs'!$H$19="Total cost method",('Option-specific inputs'!$H61*AY$22)),0),0)</f>
        <v>0</v>
      </c>
      <c r="AZ145" s="43" cm="1">
        <f t="array" ref="AZ145">IFERROR(
IF(AZ$14 - $G$14 + 1 = _xlfn.NUMBERVALUE(TRIM(_xlfn.TEXTAFTER($C145, " ", -1))),
_xlfn.IFS(
'Option-specific inputs'!$H$19="Percentage cost method",('Option-specific inputs'!$H$27*'Option-specific inputs'!$H38*AZ$22),
'Option-specific inputs'!$H$19="Total cost method",('Option-specific inputs'!$H61*AZ$22)),0),0)</f>
        <v>0</v>
      </c>
      <c r="BA145" s="43" cm="1">
        <f t="array" ref="BA145">IFERROR(
IF(BA$14 - $G$14 + 1 = _xlfn.NUMBERVALUE(TRIM(_xlfn.TEXTAFTER($C145, " ", -1))),
_xlfn.IFS(
'Option-specific inputs'!$H$19="Percentage cost method",('Option-specific inputs'!$H$27*'Option-specific inputs'!$H38*BA$22),
'Option-specific inputs'!$H$19="Total cost method",('Option-specific inputs'!$H61*BA$22)),0),0)</f>
        <v>0</v>
      </c>
      <c r="BB145" s="43" cm="1">
        <f t="array" ref="BB145">IFERROR(
IF(BB$14 - $G$14 + 1 = _xlfn.NUMBERVALUE(TRIM(_xlfn.TEXTAFTER($C145, " ", -1))),
_xlfn.IFS(
'Option-specific inputs'!$H$19="Percentage cost method",('Option-specific inputs'!$H$27*'Option-specific inputs'!$H38*BB$22),
'Option-specific inputs'!$H$19="Total cost method",('Option-specific inputs'!$H61*BB$22)),0),0)</f>
        <v>0</v>
      </c>
      <c r="BC145" s="43" cm="1">
        <f t="array" ref="BC145">IFERROR(
IF(BC$14 - $G$14 + 1 = _xlfn.NUMBERVALUE(TRIM(_xlfn.TEXTAFTER($C145, " ", -1))),
_xlfn.IFS(
'Option-specific inputs'!$H$19="Percentage cost method",('Option-specific inputs'!$H$27*'Option-specific inputs'!$H38*BC$22),
'Option-specific inputs'!$H$19="Total cost method",('Option-specific inputs'!$H61*BC$22)),0),0)</f>
        <v>0</v>
      </c>
      <c r="BD145" s="43" cm="1">
        <f t="array" ref="BD145">IFERROR(
IF(BD$14 - $G$14 + 1 = _xlfn.NUMBERVALUE(TRIM(_xlfn.TEXTAFTER($C145, " ", -1))),
_xlfn.IFS(
'Option-specific inputs'!$H$19="Percentage cost method",('Option-specific inputs'!$H$27*'Option-specific inputs'!$H38*BD$22),
'Option-specific inputs'!$H$19="Total cost method",('Option-specific inputs'!$H61*BD$22)),0),0)</f>
        <v>0</v>
      </c>
      <c r="BE145" s="43" cm="1">
        <f t="array" ref="BE145">IFERROR(
IF(BE$14 - $G$14 + 1 = _xlfn.NUMBERVALUE(TRIM(_xlfn.TEXTAFTER($C145, " ", -1))),
_xlfn.IFS(
'Option-specific inputs'!$H$19="Percentage cost method",('Option-specific inputs'!$H$27*'Option-specific inputs'!$H38*BE$22),
'Option-specific inputs'!$H$19="Total cost method",('Option-specific inputs'!$H61*BE$22)),0),0)</f>
        <v>0</v>
      </c>
      <c r="BF145" s="43" cm="1">
        <f t="array" ref="BF145">IFERROR(
IF(BF$14 - $G$14 + 1 = _xlfn.NUMBERVALUE(TRIM(_xlfn.TEXTAFTER($C145, " ", -1))),
_xlfn.IFS(
'Option-specific inputs'!$H$19="Percentage cost method",('Option-specific inputs'!$H$27*'Option-specific inputs'!$H38*BF$22),
'Option-specific inputs'!$H$19="Total cost method",('Option-specific inputs'!$H61*BF$22)),0),0)</f>
        <v>0</v>
      </c>
      <c r="BG145" s="43" cm="1">
        <f t="array" ref="BG145">IFERROR(
IF(BG$14 - $G$14 + 1 = _xlfn.NUMBERVALUE(TRIM(_xlfn.TEXTAFTER($C145, " ", -1))),
_xlfn.IFS(
'Option-specific inputs'!$H$19="Percentage cost method",('Option-specific inputs'!$H$27*'Option-specific inputs'!$H38*BG$22),
'Option-specific inputs'!$H$19="Total cost method",('Option-specific inputs'!$H61*BG$22)),0),0)</f>
        <v>0</v>
      </c>
      <c r="BH145" s="43" cm="1">
        <f t="array" ref="BH145">IFERROR(
IF(BH$14 - $G$14 + 1 = _xlfn.NUMBERVALUE(TRIM(_xlfn.TEXTAFTER($C145, " ", -1))),
_xlfn.IFS(
'Option-specific inputs'!$H$19="Percentage cost method",('Option-specific inputs'!$H$27*'Option-specific inputs'!$H38*BH$22),
'Option-specific inputs'!$H$19="Total cost method",('Option-specific inputs'!$H61*BH$22)),0),0)</f>
        <v>0</v>
      </c>
      <c r="BI145" s="43" cm="1">
        <f t="array" ref="BI145">IFERROR(
IF(BI$14 - $G$14 + 1 = _xlfn.NUMBERVALUE(TRIM(_xlfn.TEXTAFTER($C145, " ", -1))),
_xlfn.IFS(
'Option-specific inputs'!$H$19="Percentage cost method",('Option-specific inputs'!$H$27*'Option-specific inputs'!$H38*BI$22),
'Option-specific inputs'!$H$19="Total cost method",('Option-specific inputs'!$H61*BI$22)),0),0)</f>
        <v>0</v>
      </c>
      <c r="BJ145" s="43" cm="1">
        <f t="array" ref="BJ145">IFERROR(
IF(BJ$14 - $G$14 + 1 = _xlfn.NUMBERVALUE(TRIM(_xlfn.TEXTAFTER($C145, " ", -1))),
_xlfn.IFS(
'Option-specific inputs'!$H$19="Percentage cost method",('Option-specific inputs'!$H$27*'Option-specific inputs'!$H38*BJ$22),
'Option-specific inputs'!$H$19="Total cost method",('Option-specific inputs'!$H61*BJ$22)),0),0)</f>
        <v>0</v>
      </c>
      <c r="BK145" s="43" cm="1">
        <f t="array" ref="BK145">IFERROR(
IF(BK$14 - $G$14 + 1 = _xlfn.NUMBERVALUE(TRIM(_xlfn.TEXTAFTER($C145, " ", -1))),
_xlfn.IFS(
'Option-specific inputs'!$H$19="Percentage cost method",('Option-specific inputs'!$H$27*'Option-specific inputs'!$H38*BK$22),
'Option-specific inputs'!$H$19="Total cost method",('Option-specific inputs'!$H61*BK$22)),0),0)</f>
        <v>0</v>
      </c>
      <c r="BL145" s="43" cm="1">
        <f t="array" ref="BL145">IFERROR(
IF(BL$14 - $G$14 + 1 = _xlfn.NUMBERVALUE(TRIM(_xlfn.TEXTAFTER($C145, " ", -1))),
_xlfn.IFS(
'Option-specific inputs'!$H$19="Percentage cost method",('Option-specific inputs'!$H$27*'Option-specific inputs'!$H38*BL$22),
'Option-specific inputs'!$H$19="Total cost method",('Option-specific inputs'!$H61*BL$22)),0),0)</f>
        <v>0</v>
      </c>
      <c r="BM145" s="43" cm="1">
        <f t="array" ref="BM145">IFERROR(
IF(BM$14 - $G$14 + 1 = _xlfn.NUMBERVALUE(TRIM(_xlfn.TEXTAFTER($C145, " ", -1))),
_xlfn.IFS(
'Option-specific inputs'!$H$19="Percentage cost method",('Option-specific inputs'!$H$27*'Option-specific inputs'!$H38*BM$22),
'Option-specific inputs'!$H$19="Total cost method",('Option-specific inputs'!$H61*BM$22)),0),0)</f>
        <v>0</v>
      </c>
      <c r="BN145" s="43" cm="1">
        <f t="array" ref="BN145">IFERROR(
IF(BN$14 - $G$14 + 1 = _xlfn.NUMBERVALUE(TRIM(_xlfn.TEXTAFTER($C145, " ", -1))),
_xlfn.IFS(
'Option-specific inputs'!$H$19="Percentage cost method",('Option-specific inputs'!$H$27*'Option-specific inputs'!$H38*BN$22),
'Option-specific inputs'!$H$19="Total cost method",('Option-specific inputs'!$H61*BN$22)),0),0)</f>
        <v>0</v>
      </c>
      <c r="BO145" s="43" cm="1">
        <f t="array" ref="BO145">IFERROR(
IF(BO$14 - $G$14 + 1 = _xlfn.NUMBERVALUE(TRIM(_xlfn.TEXTAFTER($C145, " ", -1))),
_xlfn.IFS(
'Option-specific inputs'!$H$19="Percentage cost method",('Option-specific inputs'!$H$27*'Option-specific inputs'!$H38*BO$22),
'Option-specific inputs'!$H$19="Total cost method",('Option-specific inputs'!$H61*BO$22)),0),0)</f>
        <v>0</v>
      </c>
      <c r="BP145" s="43" cm="1">
        <f t="array" ref="BP145">IFERROR(
IF(BP$14 - $G$14 + 1 = _xlfn.NUMBERVALUE(TRIM(_xlfn.TEXTAFTER($C145, " ", -1))),
_xlfn.IFS(
'Option-specific inputs'!$H$19="Percentage cost method",('Option-specific inputs'!$H$27*'Option-specific inputs'!$H38*BP$22),
'Option-specific inputs'!$H$19="Total cost method",('Option-specific inputs'!$H61*BP$22)),0),0)</f>
        <v>0</v>
      </c>
      <c r="BQ145" s="43" cm="1">
        <f t="array" ref="BQ145">IFERROR(
IF(BQ$14 - $G$14 + 1 = _xlfn.NUMBERVALUE(TRIM(_xlfn.TEXTAFTER($C145, " ", -1))),
_xlfn.IFS(
'Option-specific inputs'!$H$19="Percentage cost method",('Option-specific inputs'!$H$27*'Option-specific inputs'!$H38*BQ$22),
'Option-specific inputs'!$H$19="Total cost method",('Option-specific inputs'!$H61*BQ$22)),0),0)</f>
        <v>0</v>
      </c>
      <c r="BR145" s="43" cm="1">
        <f t="array" ref="BR145">IFERROR(
IF(BR$14 - $G$14 + 1 = _xlfn.NUMBERVALUE(TRIM(_xlfn.TEXTAFTER($C145, " ", -1))),
_xlfn.IFS(
'Option-specific inputs'!$H$19="Percentage cost method",('Option-specific inputs'!$H$27*'Option-specific inputs'!$H38*BR$22),
'Option-specific inputs'!$H$19="Total cost method",('Option-specific inputs'!$H61*BR$22)),0),0)</f>
        <v>0</v>
      </c>
      <c r="BS145" s="43" cm="1">
        <f t="array" ref="BS145">IFERROR(
IF(BS$14 - $G$14 + 1 = _xlfn.NUMBERVALUE(TRIM(_xlfn.TEXTAFTER($C145, " ", -1))),
_xlfn.IFS(
'Option-specific inputs'!$H$19="Percentage cost method",('Option-specific inputs'!$H$27*'Option-specific inputs'!$H38*BS$22),
'Option-specific inputs'!$H$19="Total cost method",('Option-specific inputs'!$H61*BS$22)),0),0)</f>
        <v>0</v>
      </c>
      <c r="BT145" s="43" cm="1">
        <f t="array" ref="BT145">IFERROR(
IF(BT$14 - $G$14 + 1 = _xlfn.NUMBERVALUE(TRIM(_xlfn.TEXTAFTER($C145, " ", -1))),
_xlfn.IFS(
'Option-specific inputs'!$H$19="Percentage cost method",('Option-specific inputs'!$H$27*'Option-specific inputs'!$H38*BT$22),
'Option-specific inputs'!$H$19="Total cost method",('Option-specific inputs'!$H61*BT$22)),0),0)</f>
        <v>0</v>
      </c>
      <c r="BU145" s="43" cm="1">
        <f t="array" ref="BU145">IFERROR(
IF(BU$14 - $G$14 + 1 = _xlfn.NUMBERVALUE(TRIM(_xlfn.TEXTAFTER($C145, " ", -1))),
_xlfn.IFS(
'Option-specific inputs'!$H$19="Percentage cost method",('Option-specific inputs'!$H$27*'Option-specific inputs'!$H38*BU$22),
'Option-specific inputs'!$H$19="Total cost method",('Option-specific inputs'!$H61*BU$22)),0),0)</f>
        <v>0</v>
      </c>
      <c r="BV145" s="43" cm="1">
        <f t="array" ref="BV145">IFERROR(
IF(BV$14 - $G$14 + 1 = _xlfn.NUMBERVALUE(TRIM(_xlfn.TEXTAFTER($C145, " ", -1))),
_xlfn.IFS(
'Option-specific inputs'!$H$19="Percentage cost method",('Option-specific inputs'!$H$27*'Option-specific inputs'!$H38*BV$22),
'Option-specific inputs'!$H$19="Total cost method",('Option-specific inputs'!$H61*BV$22)),0),0)</f>
        <v>0</v>
      </c>
      <c r="BW145" s="43" cm="1">
        <f t="array" ref="BW145">IFERROR(
IF(BW$14 - $G$14 + 1 = _xlfn.NUMBERVALUE(TRIM(_xlfn.TEXTAFTER($C145, " ", -1))),
_xlfn.IFS(
'Option-specific inputs'!$H$19="Percentage cost method",('Option-specific inputs'!$H$27*'Option-specific inputs'!$H38*BW$22),
'Option-specific inputs'!$H$19="Total cost method",('Option-specific inputs'!$H61*BW$22)),0),0)</f>
        <v>0</v>
      </c>
      <c r="BX145" s="43" cm="1">
        <f t="array" ref="BX145">IFERROR(
IF(BX$14 - $G$14 + 1 = _xlfn.NUMBERVALUE(TRIM(_xlfn.TEXTAFTER($C145, " ", -1))),
_xlfn.IFS(
'Option-specific inputs'!$H$19="Percentage cost method",('Option-specific inputs'!$H$27*'Option-specific inputs'!$H38*BX$22),
'Option-specific inputs'!$H$19="Total cost method",('Option-specific inputs'!$H61*BX$22)),0),0)</f>
        <v>0</v>
      </c>
      <c r="BY145" s="43" cm="1">
        <f t="array" ref="BY145">IFERROR(
IF(BY$14 - $G$14 + 1 = _xlfn.NUMBERVALUE(TRIM(_xlfn.TEXTAFTER($C145, " ", -1))),
_xlfn.IFS(
'Option-specific inputs'!$H$19="Percentage cost method",('Option-specific inputs'!$H$27*'Option-specific inputs'!$H38*BY$22),
'Option-specific inputs'!$H$19="Total cost method",('Option-specific inputs'!$H61*BY$22)),0),0)</f>
        <v>0</v>
      </c>
      <c r="BZ145" s="43" cm="1">
        <f t="array" ref="BZ145">IFERROR(
IF(BZ$14 - $G$14 + 1 = _xlfn.NUMBERVALUE(TRIM(_xlfn.TEXTAFTER($C145, " ", -1))),
_xlfn.IFS(
'Option-specific inputs'!$H$19="Percentage cost method",('Option-specific inputs'!$H$27*'Option-specific inputs'!$H38*BZ$22),
'Option-specific inputs'!$H$19="Total cost method",('Option-specific inputs'!$H61*BZ$22)),0),0)</f>
        <v>0</v>
      </c>
      <c r="CA145" s="43" cm="1">
        <f t="array" ref="CA145">IFERROR(
IF(CA$14 - $G$14 + 1 = _xlfn.NUMBERVALUE(TRIM(_xlfn.TEXTAFTER($C145, " ", -1))),
_xlfn.IFS(
'Option-specific inputs'!$H$19="Percentage cost method",('Option-specific inputs'!$H$27*'Option-specific inputs'!$H38*CA$22),
'Option-specific inputs'!$H$19="Total cost method",('Option-specific inputs'!$H61*CA$22)),0),0)</f>
        <v>0</v>
      </c>
      <c r="CB145" s="43" cm="1">
        <f t="array" ref="CB145">IFERROR(
IF(CB$14 - $G$14 + 1 = _xlfn.NUMBERVALUE(TRIM(_xlfn.TEXTAFTER($C145, " ", -1))),
_xlfn.IFS(
'Option-specific inputs'!$H$19="Percentage cost method",('Option-specific inputs'!$H$27*'Option-specific inputs'!$H38*CB$22),
'Option-specific inputs'!$H$19="Total cost method",('Option-specific inputs'!$H61*CB$22)),0),0)</f>
        <v>0</v>
      </c>
      <c r="CC145" s="43" cm="1">
        <f t="array" ref="CC145">IFERROR(
IF(CC$14 - $G$14 + 1 = _xlfn.NUMBERVALUE(TRIM(_xlfn.TEXTAFTER($C145, " ", -1))),
_xlfn.IFS(
'Option-specific inputs'!$H$19="Percentage cost method",('Option-specific inputs'!$H$27*'Option-specific inputs'!$H38*CC$22),
'Option-specific inputs'!$H$19="Total cost method",('Option-specific inputs'!$H61*CC$22)),0),0)</f>
        <v>0</v>
      </c>
      <c r="CD145" s="43" cm="1">
        <f t="array" ref="CD145">IFERROR(
IF(CD$14 - $G$14 + 1 = _xlfn.NUMBERVALUE(TRIM(_xlfn.TEXTAFTER($C145, " ", -1))),
_xlfn.IFS(
'Option-specific inputs'!$H$19="Percentage cost method",('Option-specific inputs'!$H$27*'Option-specific inputs'!$H38*CD$22),
'Option-specific inputs'!$H$19="Total cost method",('Option-specific inputs'!$H61*CD$22)),0),0)</f>
        <v>0</v>
      </c>
      <c r="CE145" s="43" cm="1">
        <f t="array" ref="CE145">IFERROR(
IF(CE$14 - $G$14 + 1 = _xlfn.NUMBERVALUE(TRIM(_xlfn.TEXTAFTER($C145, " ", -1))),
_xlfn.IFS(
'Option-specific inputs'!$H$19="Percentage cost method",('Option-specific inputs'!$H$27*'Option-specific inputs'!$H38*CE$22),
'Option-specific inputs'!$H$19="Total cost method",('Option-specific inputs'!$H61*CE$22)),0),0)</f>
        <v>0</v>
      </c>
      <c r="CF145" s="43" cm="1">
        <f t="array" ref="CF145">IFERROR(
IF(CF$14 - $G$14 + 1 = _xlfn.NUMBERVALUE(TRIM(_xlfn.TEXTAFTER($C145, " ", -1))),
_xlfn.IFS(
'Option-specific inputs'!$H$19="Percentage cost method",('Option-specific inputs'!$H$27*'Option-specific inputs'!$H38*CF$22),
'Option-specific inputs'!$H$19="Total cost method",('Option-specific inputs'!$H61*CF$22)),0),0)</f>
        <v>0</v>
      </c>
      <c r="CG145" s="43" cm="1">
        <f t="array" ref="CG145">IFERROR(
IF(CG$14 - $G$14 + 1 = _xlfn.NUMBERVALUE(TRIM(_xlfn.TEXTAFTER($C145, " ", -1))),
_xlfn.IFS(
'Option-specific inputs'!$H$19="Percentage cost method",('Option-specific inputs'!$H$27*'Option-specific inputs'!$H38*CG$22),
'Option-specific inputs'!$H$19="Total cost method",('Option-specific inputs'!$H61*CG$22)),0),0)</f>
        <v>0</v>
      </c>
      <c r="CH145" s="43" cm="1">
        <f t="array" ref="CH145">IFERROR(
IF(CH$14 - $G$14 + 1 = _xlfn.NUMBERVALUE(TRIM(_xlfn.TEXTAFTER($C145, " ", -1))),
_xlfn.IFS(
'Option-specific inputs'!$H$19="Percentage cost method",('Option-specific inputs'!$H$27*'Option-specific inputs'!$H38*CH$22),
'Option-specific inputs'!$H$19="Total cost method",('Option-specific inputs'!$H61*CH$22)),0),0)</f>
        <v>0</v>
      </c>
      <c r="CI145" s="43" cm="1">
        <f t="array" ref="CI145">IFERROR(
IF(CI$14 - $G$14 + 1 = _xlfn.NUMBERVALUE(TRIM(_xlfn.TEXTAFTER($C145, " ", -1))),
_xlfn.IFS(
'Option-specific inputs'!$H$19="Percentage cost method",('Option-specific inputs'!$H$27*'Option-specific inputs'!$H38*CI$22),
'Option-specific inputs'!$H$19="Total cost method",('Option-specific inputs'!$H61*CI$22)),0),0)</f>
        <v>0</v>
      </c>
      <c r="CJ145" s="43" cm="1">
        <f t="array" ref="CJ145">IFERROR(
IF(CJ$14 - $G$14 + 1 = _xlfn.NUMBERVALUE(TRIM(_xlfn.TEXTAFTER($C145, " ", -1))),
_xlfn.IFS(
'Option-specific inputs'!$H$19="Percentage cost method",('Option-specific inputs'!$H$27*'Option-specific inputs'!$H38*CJ$22),
'Option-specific inputs'!$H$19="Total cost method",('Option-specific inputs'!$H61*CJ$22)),0),0)</f>
        <v>0</v>
      </c>
      <c r="CK145" s="43" cm="1">
        <f t="array" ref="CK145">IFERROR(
IF(CK$14 - $G$14 + 1 = _xlfn.NUMBERVALUE(TRIM(_xlfn.TEXTAFTER($C145, " ", -1))),
_xlfn.IFS(
'Option-specific inputs'!$H$19="Percentage cost method",('Option-specific inputs'!$H$27*'Option-specific inputs'!$H38*CK$22),
'Option-specific inputs'!$H$19="Total cost method",('Option-specific inputs'!$H61*CK$22)),0),0)</f>
        <v>0</v>
      </c>
      <c r="CL145" s="43" cm="1">
        <f t="array" ref="CL145">IFERROR(
IF(CL$14 - $G$14 + 1 = _xlfn.NUMBERVALUE(TRIM(_xlfn.TEXTAFTER($C145, " ", -1))),
_xlfn.IFS(
'Option-specific inputs'!$H$19="Percentage cost method",('Option-specific inputs'!$H$27*'Option-specific inputs'!$H38*CL$22),
'Option-specific inputs'!$H$19="Total cost method",('Option-specific inputs'!$H61*CL$22)),0),0)</f>
        <v>0</v>
      </c>
      <c r="CM145" s="43" cm="1">
        <f t="array" ref="CM145">IFERROR(
IF(CM$14 - $G$14 + 1 = _xlfn.NUMBERVALUE(TRIM(_xlfn.TEXTAFTER($C145, " ", -1))),
_xlfn.IFS(
'Option-specific inputs'!$H$19="Percentage cost method",('Option-specific inputs'!$H$27*'Option-specific inputs'!$H38*CM$22),
'Option-specific inputs'!$H$19="Total cost method",('Option-specific inputs'!$H61*CM$22)),0),0)</f>
        <v>0</v>
      </c>
      <c r="CN145" s="43" cm="1">
        <f t="array" ref="CN145">IFERROR(
IF(CN$14 - $G$14 + 1 = _xlfn.NUMBERVALUE(TRIM(_xlfn.TEXTAFTER($C145, " ", -1))),
_xlfn.IFS(
'Option-specific inputs'!$H$19="Percentage cost method",('Option-specific inputs'!$H$27*'Option-specific inputs'!$H38*CN$22),
'Option-specific inputs'!$H$19="Total cost method",('Option-specific inputs'!$H61*CN$22)),0),0)</f>
        <v>0</v>
      </c>
      <c r="CO145" s="43" cm="1">
        <f t="array" ref="CO145">IFERROR(
IF(CO$14 - $G$14 + 1 = _xlfn.NUMBERVALUE(TRIM(_xlfn.TEXTAFTER($C145, " ", -1))),
_xlfn.IFS(
'Option-specific inputs'!$H$19="Percentage cost method",('Option-specific inputs'!$H$27*'Option-specific inputs'!$H38*CO$22),
'Option-specific inputs'!$H$19="Total cost method",('Option-specific inputs'!$H61*CO$22)),0),0)</f>
        <v>0</v>
      </c>
      <c r="CP145" s="43" cm="1">
        <f t="array" ref="CP145">IFERROR(
IF(CP$14 - $G$14 + 1 = _xlfn.NUMBERVALUE(TRIM(_xlfn.TEXTAFTER($C145, " ", -1))),
_xlfn.IFS(
'Option-specific inputs'!$H$19="Percentage cost method",('Option-specific inputs'!$H$27*'Option-specific inputs'!$H38*CP$22),
'Option-specific inputs'!$H$19="Total cost method",('Option-specific inputs'!$H61*CP$22)),0),0)</f>
        <v>0</v>
      </c>
      <c r="CQ145" s="43" cm="1">
        <f t="array" ref="CQ145">IFERROR(
IF(CQ$14 - $G$14 + 1 = _xlfn.NUMBERVALUE(TRIM(_xlfn.TEXTAFTER($C145, " ", -1))),
_xlfn.IFS(
'Option-specific inputs'!$H$19="Percentage cost method",('Option-specific inputs'!$H$27*'Option-specific inputs'!$H38*CQ$22),
'Option-specific inputs'!$H$19="Total cost method",('Option-specific inputs'!$H61*CQ$22)),0),0)</f>
        <v>0</v>
      </c>
      <c r="CR145" s="43" cm="1">
        <f t="array" ref="CR145">IFERROR(
IF(CR$14 - $G$14 + 1 = _xlfn.NUMBERVALUE(TRIM(_xlfn.TEXTAFTER($C145, " ", -1))),
_xlfn.IFS(
'Option-specific inputs'!$H$19="Percentage cost method",('Option-specific inputs'!$H$27*'Option-specific inputs'!$H38*CR$22),
'Option-specific inputs'!$H$19="Total cost method",('Option-specific inputs'!$H61*CR$22)),0),0)</f>
        <v>0</v>
      </c>
      <c r="CS145" s="43" cm="1">
        <f t="array" ref="CS145">IFERROR(
IF(CS$14 - $G$14 + 1 = _xlfn.NUMBERVALUE(TRIM(_xlfn.TEXTAFTER($C145, " ", -1))),
_xlfn.IFS(
'Option-specific inputs'!$H$19="Percentage cost method",('Option-specific inputs'!$H$27*'Option-specific inputs'!$H38*CS$22),
'Option-specific inputs'!$H$19="Total cost method",('Option-specific inputs'!$H61*CS$22)),0),0)</f>
        <v>0</v>
      </c>
      <c r="CT145" s="43" cm="1">
        <f t="array" ref="CT145">IFERROR(
IF(CT$14 - $G$14 + 1 = _xlfn.NUMBERVALUE(TRIM(_xlfn.TEXTAFTER($C145, " ", -1))),
_xlfn.IFS(
'Option-specific inputs'!$H$19="Percentage cost method",('Option-specific inputs'!$H$27*'Option-specific inputs'!$H38*CT$22),
'Option-specific inputs'!$H$19="Total cost method",('Option-specific inputs'!$H61*CT$22)),0),0)</f>
        <v>0</v>
      </c>
      <c r="CU145" s="43" cm="1">
        <f t="array" ref="CU145">IFERROR(
IF(CU$14 - $G$14 + 1 = _xlfn.NUMBERVALUE(TRIM(_xlfn.TEXTAFTER($C145, " ", -1))),
_xlfn.IFS(
'Option-specific inputs'!$H$19="Percentage cost method",('Option-specific inputs'!$H$27*'Option-specific inputs'!$H38*CU$22),
'Option-specific inputs'!$H$19="Total cost method",('Option-specific inputs'!$H61*CU$22)),0),0)</f>
        <v>0</v>
      </c>
      <c r="CV145" s="43" cm="1">
        <f t="array" ref="CV145">IFERROR(
IF(CV$14 - $G$14 + 1 = _xlfn.NUMBERVALUE(TRIM(_xlfn.TEXTAFTER($C145, " ", -1))),
_xlfn.IFS(
'Option-specific inputs'!$H$19="Percentage cost method",('Option-specific inputs'!$H$27*'Option-specific inputs'!$H38*CV$22),
'Option-specific inputs'!$H$19="Total cost method",('Option-specific inputs'!$H61*CV$22)),0),0)</f>
        <v>0</v>
      </c>
      <c r="CW145" s="43" cm="1">
        <f t="array" ref="CW145">IFERROR(
IF(CW$14 - $G$14 + 1 = _xlfn.NUMBERVALUE(TRIM(_xlfn.TEXTAFTER($C145, " ", -1))),
_xlfn.IFS(
'Option-specific inputs'!$H$19="Percentage cost method",('Option-specific inputs'!$H$27*'Option-specific inputs'!$H38*CW$22),
'Option-specific inputs'!$H$19="Total cost method",('Option-specific inputs'!$H61*CW$22)),0),0)</f>
        <v>0</v>
      </c>
      <c r="CX145" s="43" cm="1">
        <f t="array" ref="CX145">IFERROR(
IF(CX$14 - $G$14 + 1 = _xlfn.NUMBERVALUE(TRIM(_xlfn.TEXTAFTER($C145, " ", -1))),
_xlfn.IFS(
'Option-specific inputs'!$H$19="Percentage cost method",('Option-specific inputs'!$H$27*'Option-specific inputs'!$H38*CX$22),
'Option-specific inputs'!$H$19="Total cost method",('Option-specific inputs'!$H61*CX$22)),0),0)</f>
        <v>0</v>
      </c>
      <c r="CY145" s="43" cm="1">
        <f t="array" ref="CY145">IFERROR(
IF(CY$14 - $G$14 + 1 = _xlfn.NUMBERVALUE(TRIM(_xlfn.TEXTAFTER($C145, " ", -1))),
_xlfn.IFS(
'Option-specific inputs'!$H$19="Percentage cost method",('Option-specific inputs'!$H$27*'Option-specific inputs'!$H38*CY$22),
'Option-specific inputs'!$H$19="Total cost method",('Option-specific inputs'!$H61*CY$22)),0),0)</f>
        <v>0</v>
      </c>
      <c r="CZ145" s="43" cm="1">
        <f t="array" ref="CZ145">IFERROR(
IF(CZ$14 - $G$14 + 1 = _xlfn.NUMBERVALUE(TRIM(_xlfn.TEXTAFTER($C145, " ", -1))),
_xlfn.IFS(
'Option-specific inputs'!$H$19="Percentage cost method",('Option-specific inputs'!$H$27*'Option-specific inputs'!$H38*CZ$22),
'Option-specific inputs'!$H$19="Total cost method",('Option-specific inputs'!$H61*CZ$22)),0),0)</f>
        <v>0</v>
      </c>
      <c r="DA145" s="43" cm="1">
        <f t="array" ref="DA145">IFERROR(
IF(DA$14 - $G$14 + 1 = _xlfn.NUMBERVALUE(TRIM(_xlfn.TEXTAFTER($C145, " ", -1))),
_xlfn.IFS(
'Option-specific inputs'!$H$19="Percentage cost method",('Option-specific inputs'!$H$27*'Option-specific inputs'!$H38*DA$22),
'Option-specific inputs'!$H$19="Total cost method",('Option-specific inputs'!$H61*DA$22)),0),0)</f>
        <v>0</v>
      </c>
      <c r="DB145" s="43" cm="1">
        <f t="array" ref="DB145">IFERROR(
IF(DB$14 - $G$14 + 1 = _xlfn.NUMBERVALUE(TRIM(_xlfn.TEXTAFTER($C145, " ", -1))),
_xlfn.IFS(
'Option-specific inputs'!$H$19="Percentage cost method",('Option-specific inputs'!$H$27*'Option-specific inputs'!$H38*DB$22),
'Option-specific inputs'!$H$19="Total cost method",('Option-specific inputs'!$H61*DB$22)),0),0)</f>
        <v>0</v>
      </c>
      <c r="DC145" s="25"/>
    </row>
    <row r="146" spans="1:107" s="61" customFormat="1" ht="12.6" customHeight="1">
      <c r="A146" s="25"/>
      <c r="B146" s="163"/>
      <c r="C146" s="163"/>
      <c r="D146" s="32"/>
      <c r="E146" s="37"/>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c r="BI146" s="32"/>
      <c r="BJ146" s="32"/>
      <c r="BK146" s="32"/>
      <c r="BL146" s="32"/>
      <c r="BM146" s="32"/>
      <c r="BN146" s="32"/>
      <c r="BO146" s="32"/>
      <c r="BP146" s="32"/>
      <c r="BQ146" s="32"/>
      <c r="BR146" s="32"/>
      <c r="BS146" s="32"/>
      <c r="BT146" s="32"/>
      <c r="BU146" s="32"/>
      <c r="BV146" s="32"/>
      <c r="BW146" s="32"/>
      <c r="BX146" s="32"/>
      <c r="BY146" s="32"/>
      <c r="BZ146" s="32"/>
      <c r="CA146" s="32"/>
      <c r="CB146" s="32"/>
      <c r="CC146" s="32"/>
      <c r="CD146" s="32"/>
      <c r="CE146" s="32"/>
      <c r="CF146" s="32"/>
      <c r="CG146" s="32"/>
      <c r="CH146" s="32"/>
      <c r="CI146" s="32"/>
      <c r="CJ146" s="32"/>
      <c r="CK146" s="32"/>
      <c r="CL146" s="32"/>
      <c r="CM146" s="32"/>
      <c r="CN146" s="32"/>
      <c r="CO146" s="32"/>
      <c r="CP146" s="32"/>
      <c r="CQ146" s="32"/>
      <c r="CR146" s="32"/>
      <c r="CS146" s="32"/>
      <c r="CT146" s="32"/>
      <c r="CU146" s="32"/>
      <c r="CV146" s="32"/>
      <c r="CW146" s="32"/>
      <c r="CX146" s="32"/>
      <c r="CY146" s="32"/>
      <c r="CZ146" s="32"/>
      <c r="DA146" s="32"/>
      <c r="DB146" s="32"/>
      <c r="DC146" s="25"/>
    </row>
    <row r="147" spans="1:107" s="61" customFormat="1" ht="22.5" customHeight="1">
      <c r="A147" s="25"/>
      <c r="B147" s="163"/>
      <c r="C147" s="163" t="s">
        <v>180</v>
      </c>
      <c r="D147" s="32"/>
      <c r="E147" s="37"/>
      <c r="F147" s="42"/>
      <c r="G147" s="44">
        <f>SUM(G136:G145)</f>
        <v>0</v>
      </c>
      <c r="H147" s="44">
        <f t="shared" ref="H147:BS147" si="47">SUM(H136:H145)</f>
        <v>0</v>
      </c>
      <c r="I147" s="44">
        <f t="shared" si="47"/>
        <v>0</v>
      </c>
      <c r="J147" s="44">
        <f t="shared" si="47"/>
        <v>0</v>
      </c>
      <c r="K147" s="44">
        <f t="shared" si="47"/>
        <v>0</v>
      </c>
      <c r="L147" s="44">
        <f t="shared" si="47"/>
        <v>0</v>
      </c>
      <c r="M147" s="44">
        <f t="shared" si="47"/>
        <v>0</v>
      </c>
      <c r="N147" s="44">
        <f t="shared" si="47"/>
        <v>0</v>
      </c>
      <c r="O147" s="44">
        <f t="shared" si="47"/>
        <v>0</v>
      </c>
      <c r="P147" s="44">
        <f t="shared" si="47"/>
        <v>0</v>
      </c>
      <c r="Q147" s="44">
        <f t="shared" si="47"/>
        <v>0</v>
      </c>
      <c r="R147" s="44">
        <f t="shared" si="47"/>
        <v>0</v>
      </c>
      <c r="S147" s="44">
        <f t="shared" si="47"/>
        <v>0</v>
      </c>
      <c r="T147" s="44">
        <f t="shared" si="47"/>
        <v>0</v>
      </c>
      <c r="U147" s="44">
        <f t="shared" si="47"/>
        <v>0</v>
      </c>
      <c r="V147" s="44">
        <f t="shared" si="47"/>
        <v>0</v>
      </c>
      <c r="W147" s="44">
        <f t="shared" si="47"/>
        <v>0</v>
      </c>
      <c r="X147" s="44">
        <f t="shared" si="47"/>
        <v>0</v>
      </c>
      <c r="Y147" s="44">
        <f t="shared" si="47"/>
        <v>0</v>
      </c>
      <c r="Z147" s="44">
        <f t="shared" si="47"/>
        <v>0</v>
      </c>
      <c r="AA147" s="44">
        <f t="shared" si="47"/>
        <v>0</v>
      </c>
      <c r="AB147" s="44">
        <f t="shared" si="47"/>
        <v>0</v>
      </c>
      <c r="AC147" s="44">
        <f t="shared" si="47"/>
        <v>0</v>
      </c>
      <c r="AD147" s="44">
        <f t="shared" si="47"/>
        <v>0</v>
      </c>
      <c r="AE147" s="44">
        <f t="shared" si="47"/>
        <v>0</v>
      </c>
      <c r="AF147" s="44">
        <f t="shared" si="47"/>
        <v>0</v>
      </c>
      <c r="AG147" s="44">
        <f t="shared" si="47"/>
        <v>0</v>
      </c>
      <c r="AH147" s="44">
        <f t="shared" si="47"/>
        <v>0</v>
      </c>
      <c r="AI147" s="44">
        <f t="shared" si="47"/>
        <v>0</v>
      </c>
      <c r="AJ147" s="44">
        <f t="shared" si="47"/>
        <v>0</v>
      </c>
      <c r="AK147" s="44">
        <f t="shared" si="47"/>
        <v>0</v>
      </c>
      <c r="AL147" s="44">
        <f t="shared" si="47"/>
        <v>0</v>
      </c>
      <c r="AM147" s="44">
        <f t="shared" si="47"/>
        <v>0</v>
      </c>
      <c r="AN147" s="44">
        <f t="shared" si="47"/>
        <v>0</v>
      </c>
      <c r="AO147" s="44">
        <f t="shared" si="47"/>
        <v>0</v>
      </c>
      <c r="AP147" s="44">
        <f t="shared" si="47"/>
        <v>0</v>
      </c>
      <c r="AQ147" s="44">
        <f t="shared" si="47"/>
        <v>0</v>
      </c>
      <c r="AR147" s="44">
        <f t="shared" si="47"/>
        <v>0</v>
      </c>
      <c r="AS147" s="44">
        <f t="shared" si="47"/>
        <v>0</v>
      </c>
      <c r="AT147" s="44">
        <f t="shared" si="47"/>
        <v>0</v>
      </c>
      <c r="AU147" s="44">
        <f t="shared" si="47"/>
        <v>0</v>
      </c>
      <c r="AV147" s="44">
        <f t="shared" si="47"/>
        <v>0</v>
      </c>
      <c r="AW147" s="44">
        <f t="shared" si="47"/>
        <v>0</v>
      </c>
      <c r="AX147" s="44">
        <f t="shared" si="47"/>
        <v>0</v>
      </c>
      <c r="AY147" s="44">
        <f t="shared" si="47"/>
        <v>0</v>
      </c>
      <c r="AZ147" s="44">
        <f t="shared" si="47"/>
        <v>0</v>
      </c>
      <c r="BA147" s="44">
        <f t="shared" si="47"/>
        <v>0</v>
      </c>
      <c r="BB147" s="44">
        <f t="shared" si="47"/>
        <v>0</v>
      </c>
      <c r="BC147" s="44">
        <f t="shared" si="47"/>
        <v>0</v>
      </c>
      <c r="BD147" s="44">
        <f t="shared" si="47"/>
        <v>0</v>
      </c>
      <c r="BE147" s="44">
        <f t="shared" si="47"/>
        <v>0</v>
      </c>
      <c r="BF147" s="44">
        <f t="shared" si="47"/>
        <v>0</v>
      </c>
      <c r="BG147" s="44">
        <f t="shared" si="47"/>
        <v>0</v>
      </c>
      <c r="BH147" s="44">
        <f t="shared" si="47"/>
        <v>0</v>
      </c>
      <c r="BI147" s="44">
        <f t="shared" si="47"/>
        <v>0</v>
      </c>
      <c r="BJ147" s="44">
        <f t="shared" si="47"/>
        <v>0</v>
      </c>
      <c r="BK147" s="44">
        <f t="shared" si="47"/>
        <v>0</v>
      </c>
      <c r="BL147" s="44">
        <f t="shared" si="47"/>
        <v>0</v>
      </c>
      <c r="BM147" s="44">
        <f t="shared" si="47"/>
        <v>0</v>
      </c>
      <c r="BN147" s="44">
        <f t="shared" si="47"/>
        <v>0</v>
      </c>
      <c r="BO147" s="44">
        <f t="shared" si="47"/>
        <v>0</v>
      </c>
      <c r="BP147" s="44">
        <f t="shared" si="47"/>
        <v>0</v>
      </c>
      <c r="BQ147" s="44">
        <f t="shared" si="47"/>
        <v>0</v>
      </c>
      <c r="BR147" s="44">
        <f t="shared" si="47"/>
        <v>0</v>
      </c>
      <c r="BS147" s="44">
        <f t="shared" si="47"/>
        <v>0</v>
      </c>
      <c r="BT147" s="44">
        <f t="shared" ref="BT147:DB147" si="48">SUM(BT136:BT145)</f>
        <v>0</v>
      </c>
      <c r="BU147" s="44">
        <f t="shared" si="48"/>
        <v>0</v>
      </c>
      <c r="BV147" s="44">
        <f t="shared" si="48"/>
        <v>0</v>
      </c>
      <c r="BW147" s="44">
        <f t="shared" si="48"/>
        <v>0</v>
      </c>
      <c r="BX147" s="44">
        <f t="shared" si="48"/>
        <v>0</v>
      </c>
      <c r="BY147" s="44">
        <f t="shared" si="48"/>
        <v>0</v>
      </c>
      <c r="BZ147" s="44">
        <f t="shared" si="48"/>
        <v>0</v>
      </c>
      <c r="CA147" s="44">
        <f t="shared" si="48"/>
        <v>0</v>
      </c>
      <c r="CB147" s="44">
        <f t="shared" si="48"/>
        <v>0</v>
      </c>
      <c r="CC147" s="44">
        <f t="shared" si="48"/>
        <v>0</v>
      </c>
      <c r="CD147" s="44">
        <f t="shared" si="48"/>
        <v>0</v>
      </c>
      <c r="CE147" s="44">
        <f t="shared" si="48"/>
        <v>0</v>
      </c>
      <c r="CF147" s="44">
        <f t="shared" si="48"/>
        <v>0</v>
      </c>
      <c r="CG147" s="44">
        <f t="shared" si="48"/>
        <v>0</v>
      </c>
      <c r="CH147" s="44">
        <f t="shared" si="48"/>
        <v>0</v>
      </c>
      <c r="CI147" s="44">
        <f t="shared" si="48"/>
        <v>0</v>
      </c>
      <c r="CJ147" s="44">
        <f t="shared" si="48"/>
        <v>0</v>
      </c>
      <c r="CK147" s="44">
        <f t="shared" si="48"/>
        <v>0</v>
      </c>
      <c r="CL147" s="44">
        <f t="shared" si="48"/>
        <v>0</v>
      </c>
      <c r="CM147" s="44">
        <f t="shared" si="48"/>
        <v>0</v>
      </c>
      <c r="CN147" s="44">
        <f t="shared" si="48"/>
        <v>0</v>
      </c>
      <c r="CO147" s="44">
        <f t="shared" si="48"/>
        <v>0</v>
      </c>
      <c r="CP147" s="44">
        <f t="shared" si="48"/>
        <v>0</v>
      </c>
      <c r="CQ147" s="44">
        <f t="shared" si="48"/>
        <v>0</v>
      </c>
      <c r="CR147" s="44">
        <f t="shared" si="48"/>
        <v>0</v>
      </c>
      <c r="CS147" s="44">
        <f t="shared" si="48"/>
        <v>0</v>
      </c>
      <c r="CT147" s="44">
        <f t="shared" si="48"/>
        <v>0</v>
      </c>
      <c r="CU147" s="44">
        <f t="shared" si="48"/>
        <v>0</v>
      </c>
      <c r="CV147" s="44">
        <f t="shared" si="48"/>
        <v>0</v>
      </c>
      <c r="CW147" s="44">
        <f t="shared" si="48"/>
        <v>0</v>
      </c>
      <c r="CX147" s="44">
        <f t="shared" si="48"/>
        <v>0</v>
      </c>
      <c r="CY147" s="44">
        <f t="shared" si="48"/>
        <v>0</v>
      </c>
      <c r="CZ147" s="44">
        <f t="shared" si="48"/>
        <v>0</v>
      </c>
      <c r="DA147" s="44">
        <f t="shared" si="48"/>
        <v>0</v>
      </c>
      <c r="DB147" s="44">
        <f t="shared" si="48"/>
        <v>0</v>
      </c>
      <c r="DC147" s="25"/>
    </row>
    <row r="148" spans="1:107" s="61" customFormat="1" ht="22.5" customHeight="1">
      <c r="A148" s="25"/>
      <c r="B148" s="163"/>
      <c r="C148" s="163" t="s">
        <v>181</v>
      </c>
      <c r="D148" s="32"/>
      <c r="E148" s="37" t="s">
        <v>28</v>
      </c>
      <c r="F148" s="32"/>
      <c r="G148" s="45">
        <f>SUM(G147:DB147)</f>
        <v>0</v>
      </c>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c r="CK148" s="32"/>
      <c r="CL148" s="32"/>
      <c r="CM148" s="32"/>
      <c r="CN148" s="32"/>
      <c r="CO148" s="32"/>
      <c r="CP148" s="32"/>
      <c r="CQ148" s="32"/>
      <c r="CR148" s="32"/>
      <c r="CS148" s="32"/>
      <c r="CT148" s="32"/>
      <c r="CU148" s="32"/>
      <c r="CV148" s="32"/>
      <c r="CW148" s="32"/>
      <c r="CX148" s="32"/>
      <c r="CY148" s="32"/>
      <c r="CZ148" s="32"/>
      <c r="DA148" s="32"/>
      <c r="DB148" s="32"/>
      <c r="DC148" s="25"/>
    </row>
    <row r="149" spans="1:107" s="61" customFormat="1" ht="12.6" customHeight="1">
      <c r="A149" s="25"/>
      <c r="B149" s="163"/>
      <c r="C149" s="163"/>
      <c r="D149" s="32"/>
      <c r="E149" s="37"/>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c r="BI149" s="32"/>
      <c r="BJ149" s="32"/>
      <c r="BK149" s="32"/>
      <c r="BL149" s="32"/>
      <c r="BM149" s="32"/>
      <c r="BN149" s="32"/>
      <c r="BO149" s="32"/>
      <c r="BP149" s="32"/>
      <c r="BQ149" s="32"/>
      <c r="BR149" s="32"/>
      <c r="BS149" s="32"/>
      <c r="BT149" s="32"/>
      <c r="BU149" s="32"/>
      <c r="BV149" s="32"/>
      <c r="BW149" s="32"/>
      <c r="BX149" s="32"/>
      <c r="BY149" s="32"/>
      <c r="BZ149" s="32"/>
      <c r="CA149" s="32"/>
      <c r="CB149" s="32"/>
      <c r="CC149" s="32"/>
      <c r="CD149" s="32"/>
      <c r="CE149" s="32"/>
      <c r="CF149" s="32"/>
      <c r="CG149" s="32"/>
      <c r="CH149" s="32"/>
      <c r="CI149" s="32"/>
      <c r="CJ149" s="32"/>
      <c r="CK149" s="32"/>
      <c r="CL149" s="32"/>
      <c r="CM149" s="32"/>
      <c r="CN149" s="32"/>
      <c r="CO149" s="32"/>
      <c r="CP149" s="32"/>
      <c r="CQ149" s="32"/>
      <c r="CR149" s="32"/>
      <c r="CS149" s="32"/>
      <c r="CT149" s="32"/>
      <c r="CU149" s="32"/>
      <c r="CV149" s="32"/>
      <c r="CW149" s="32"/>
      <c r="CX149" s="32"/>
      <c r="CY149" s="32"/>
      <c r="CZ149" s="32"/>
      <c r="DA149" s="32"/>
      <c r="DB149" s="32"/>
      <c r="DC149" s="25"/>
    </row>
    <row r="150" spans="1:107" s="61" customFormat="1" ht="22.5" customHeight="1">
      <c r="A150" s="25"/>
      <c r="B150" s="163"/>
      <c r="C150" s="163" t="s">
        <v>193</v>
      </c>
      <c r="D150" s="32"/>
      <c r="E150" s="37"/>
      <c r="F150" s="42"/>
      <c r="G150" s="44">
        <f t="shared" ref="G150:AL150" si="49">G147*G$18</f>
        <v>0</v>
      </c>
      <c r="H150" s="44">
        <f t="shared" si="49"/>
        <v>0</v>
      </c>
      <c r="I150" s="44">
        <f t="shared" si="49"/>
        <v>0</v>
      </c>
      <c r="J150" s="44">
        <f t="shared" si="49"/>
        <v>0</v>
      </c>
      <c r="K150" s="44">
        <f t="shared" si="49"/>
        <v>0</v>
      </c>
      <c r="L150" s="44">
        <f t="shared" si="49"/>
        <v>0</v>
      </c>
      <c r="M150" s="44">
        <f t="shared" si="49"/>
        <v>0</v>
      </c>
      <c r="N150" s="44">
        <f t="shared" si="49"/>
        <v>0</v>
      </c>
      <c r="O150" s="44">
        <f t="shared" si="49"/>
        <v>0</v>
      </c>
      <c r="P150" s="44">
        <f t="shared" si="49"/>
        <v>0</v>
      </c>
      <c r="Q150" s="44">
        <f t="shared" si="49"/>
        <v>0</v>
      </c>
      <c r="R150" s="44">
        <f t="shared" si="49"/>
        <v>0</v>
      </c>
      <c r="S150" s="44">
        <f t="shared" si="49"/>
        <v>0</v>
      </c>
      <c r="T150" s="44">
        <f t="shared" si="49"/>
        <v>0</v>
      </c>
      <c r="U150" s="44">
        <f t="shared" si="49"/>
        <v>0</v>
      </c>
      <c r="V150" s="44">
        <f t="shared" si="49"/>
        <v>0</v>
      </c>
      <c r="W150" s="44">
        <f t="shared" si="49"/>
        <v>0</v>
      </c>
      <c r="X150" s="44">
        <f t="shared" si="49"/>
        <v>0</v>
      </c>
      <c r="Y150" s="44">
        <f t="shared" si="49"/>
        <v>0</v>
      </c>
      <c r="Z150" s="44">
        <f t="shared" si="49"/>
        <v>0</v>
      </c>
      <c r="AA150" s="44">
        <f t="shared" si="49"/>
        <v>0</v>
      </c>
      <c r="AB150" s="44">
        <f t="shared" si="49"/>
        <v>0</v>
      </c>
      <c r="AC150" s="44">
        <f t="shared" si="49"/>
        <v>0</v>
      </c>
      <c r="AD150" s="44">
        <f t="shared" si="49"/>
        <v>0</v>
      </c>
      <c r="AE150" s="44">
        <f t="shared" si="49"/>
        <v>0</v>
      </c>
      <c r="AF150" s="44">
        <f t="shared" si="49"/>
        <v>0</v>
      </c>
      <c r="AG150" s="44">
        <f t="shared" si="49"/>
        <v>0</v>
      </c>
      <c r="AH150" s="44">
        <f t="shared" si="49"/>
        <v>0</v>
      </c>
      <c r="AI150" s="44">
        <f t="shared" si="49"/>
        <v>0</v>
      </c>
      <c r="AJ150" s="44">
        <f t="shared" si="49"/>
        <v>0</v>
      </c>
      <c r="AK150" s="44">
        <f t="shared" si="49"/>
        <v>0</v>
      </c>
      <c r="AL150" s="44">
        <f t="shared" si="49"/>
        <v>0</v>
      </c>
      <c r="AM150" s="44">
        <f t="shared" ref="AM150:BR150" si="50">AM147*AM$18</f>
        <v>0</v>
      </c>
      <c r="AN150" s="44">
        <f t="shared" si="50"/>
        <v>0</v>
      </c>
      <c r="AO150" s="44">
        <f t="shared" si="50"/>
        <v>0</v>
      </c>
      <c r="AP150" s="44">
        <f t="shared" si="50"/>
        <v>0</v>
      </c>
      <c r="AQ150" s="44">
        <f t="shared" si="50"/>
        <v>0</v>
      </c>
      <c r="AR150" s="44">
        <f t="shared" si="50"/>
        <v>0</v>
      </c>
      <c r="AS150" s="44">
        <f t="shared" si="50"/>
        <v>0</v>
      </c>
      <c r="AT150" s="44">
        <f t="shared" si="50"/>
        <v>0</v>
      </c>
      <c r="AU150" s="44">
        <f t="shared" si="50"/>
        <v>0</v>
      </c>
      <c r="AV150" s="44">
        <f t="shared" si="50"/>
        <v>0</v>
      </c>
      <c r="AW150" s="44">
        <f t="shared" si="50"/>
        <v>0</v>
      </c>
      <c r="AX150" s="44">
        <f t="shared" si="50"/>
        <v>0</v>
      </c>
      <c r="AY150" s="44">
        <f t="shared" si="50"/>
        <v>0</v>
      </c>
      <c r="AZ150" s="44">
        <f t="shared" si="50"/>
        <v>0</v>
      </c>
      <c r="BA150" s="44">
        <f t="shared" si="50"/>
        <v>0</v>
      </c>
      <c r="BB150" s="44">
        <f t="shared" si="50"/>
        <v>0</v>
      </c>
      <c r="BC150" s="44">
        <f t="shared" si="50"/>
        <v>0</v>
      </c>
      <c r="BD150" s="44">
        <f t="shared" si="50"/>
        <v>0</v>
      </c>
      <c r="BE150" s="44">
        <f t="shared" si="50"/>
        <v>0</v>
      </c>
      <c r="BF150" s="44">
        <f t="shared" si="50"/>
        <v>0</v>
      </c>
      <c r="BG150" s="44">
        <f t="shared" si="50"/>
        <v>0</v>
      </c>
      <c r="BH150" s="44">
        <f t="shared" si="50"/>
        <v>0</v>
      </c>
      <c r="BI150" s="44">
        <f t="shared" si="50"/>
        <v>0</v>
      </c>
      <c r="BJ150" s="44">
        <f t="shared" si="50"/>
        <v>0</v>
      </c>
      <c r="BK150" s="44">
        <f t="shared" si="50"/>
        <v>0</v>
      </c>
      <c r="BL150" s="44">
        <f t="shared" si="50"/>
        <v>0</v>
      </c>
      <c r="BM150" s="44">
        <f t="shared" si="50"/>
        <v>0</v>
      </c>
      <c r="BN150" s="44">
        <f t="shared" si="50"/>
        <v>0</v>
      </c>
      <c r="BO150" s="44">
        <f t="shared" si="50"/>
        <v>0</v>
      </c>
      <c r="BP150" s="44">
        <f t="shared" si="50"/>
        <v>0</v>
      </c>
      <c r="BQ150" s="44">
        <f t="shared" si="50"/>
        <v>0</v>
      </c>
      <c r="BR150" s="44">
        <f t="shared" si="50"/>
        <v>0</v>
      </c>
      <c r="BS150" s="44">
        <f t="shared" ref="BS150:DB150" si="51">BS147*BS$18</f>
        <v>0</v>
      </c>
      <c r="BT150" s="44">
        <f t="shared" si="51"/>
        <v>0</v>
      </c>
      <c r="BU150" s="44">
        <f t="shared" si="51"/>
        <v>0</v>
      </c>
      <c r="BV150" s="44">
        <f t="shared" si="51"/>
        <v>0</v>
      </c>
      <c r="BW150" s="44">
        <f t="shared" si="51"/>
        <v>0</v>
      </c>
      <c r="BX150" s="44">
        <f t="shared" si="51"/>
        <v>0</v>
      </c>
      <c r="BY150" s="44">
        <f t="shared" si="51"/>
        <v>0</v>
      </c>
      <c r="BZ150" s="44">
        <f t="shared" si="51"/>
        <v>0</v>
      </c>
      <c r="CA150" s="44">
        <f t="shared" si="51"/>
        <v>0</v>
      </c>
      <c r="CB150" s="44">
        <f t="shared" si="51"/>
        <v>0</v>
      </c>
      <c r="CC150" s="44">
        <f t="shared" si="51"/>
        <v>0</v>
      </c>
      <c r="CD150" s="44">
        <f t="shared" si="51"/>
        <v>0</v>
      </c>
      <c r="CE150" s="44">
        <f t="shared" si="51"/>
        <v>0</v>
      </c>
      <c r="CF150" s="44">
        <f t="shared" si="51"/>
        <v>0</v>
      </c>
      <c r="CG150" s="44">
        <f t="shared" si="51"/>
        <v>0</v>
      </c>
      <c r="CH150" s="44">
        <f t="shared" si="51"/>
        <v>0</v>
      </c>
      <c r="CI150" s="44">
        <f t="shared" si="51"/>
        <v>0</v>
      </c>
      <c r="CJ150" s="44">
        <f t="shared" si="51"/>
        <v>0</v>
      </c>
      <c r="CK150" s="44">
        <f t="shared" si="51"/>
        <v>0</v>
      </c>
      <c r="CL150" s="44">
        <f t="shared" si="51"/>
        <v>0</v>
      </c>
      <c r="CM150" s="44">
        <f t="shared" si="51"/>
        <v>0</v>
      </c>
      <c r="CN150" s="44">
        <f t="shared" si="51"/>
        <v>0</v>
      </c>
      <c r="CO150" s="44">
        <f t="shared" si="51"/>
        <v>0</v>
      </c>
      <c r="CP150" s="44">
        <f t="shared" si="51"/>
        <v>0</v>
      </c>
      <c r="CQ150" s="44">
        <f t="shared" si="51"/>
        <v>0</v>
      </c>
      <c r="CR150" s="44">
        <f t="shared" si="51"/>
        <v>0</v>
      </c>
      <c r="CS150" s="44">
        <f t="shared" si="51"/>
        <v>0</v>
      </c>
      <c r="CT150" s="44">
        <f t="shared" si="51"/>
        <v>0</v>
      </c>
      <c r="CU150" s="44">
        <f t="shared" si="51"/>
        <v>0</v>
      </c>
      <c r="CV150" s="44">
        <f t="shared" si="51"/>
        <v>0</v>
      </c>
      <c r="CW150" s="44">
        <f t="shared" si="51"/>
        <v>0</v>
      </c>
      <c r="CX150" s="44">
        <f t="shared" si="51"/>
        <v>0</v>
      </c>
      <c r="CY150" s="44">
        <f t="shared" si="51"/>
        <v>0</v>
      </c>
      <c r="CZ150" s="44">
        <f t="shared" si="51"/>
        <v>0</v>
      </c>
      <c r="DA150" s="44">
        <f t="shared" si="51"/>
        <v>0</v>
      </c>
      <c r="DB150" s="44">
        <f t="shared" si="51"/>
        <v>0</v>
      </c>
      <c r="DC150" s="25"/>
    </row>
    <row r="151" spans="1:107" s="61" customFormat="1" ht="22.5" customHeight="1">
      <c r="A151" s="25"/>
      <c r="B151" s="163"/>
      <c r="C151" s="174" t="s">
        <v>183</v>
      </c>
      <c r="D151" s="32"/>
      <c r="E151" s="37"/>
      <c r="F151" s="32"/>
      <c r="G151" s="45">
        <f>SUM(G150:DB150)</f>
        <v>0</v>
      </c>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c r="BI151" s="32"/>
      <c r="BJ151" s="32"/>
      <c r="BK151" s="32"/>
      <c r="BL151" s="32"/>
      <c r="BM151" s="32"/>
      <c r="BN151" s="32"/>
      <c r="BO151" s="32"/>
      <c r="BP151" s="32"/>
      <c r="BQ151" s="32"/>
      <c r="BR151" s="32"/>
      <c r="BS151" s="32"/>
      <c r="BT151" s="32"/>
      <c r="BU151" s="32"/>
      <c r="BV151" s="32"/>
      <c r="BW151" s="32"/>
      <c r="BX151" s="32"/>
      <c r="BY151" s="32"/>
      <c r="BZ151" s="32"/>
      <c r="CA151" s="32"/>
      <c r="CB151" s="32"/>
      <c r="CC151" s="32"/>
      <c r="CD151" s="32"/>
      <c r="CE151" s="32"/>
      <c r="CF151" s="32"/>
      <c r="CG151" s="32"/>
      <c r="CH151" s="32"/>
      <c r="CI151" s="32"/>
      <c r="CJ151" s="32"/>
      <c r="CK151" s="32"/>
      <c r="CL151" s="32"/>
      <c r="CM151" s="32"/>
      <c r="CN151" s="32"/>
      <c r="CO151" s="32"/>
      <c r="CP151" s="32"/>
      <c r="CQ151" s="32"/>
      <c r="CR151" s="32"/>
      <c r="CS151" s="32"/>
      <c r="CT151" s="32"/>
      <c r="CU151" s="32"/>
      <c r="CV151" s="32"/>
      <c r="CW151" s="32"/>
      <c r="CX151" s="32"/>
      <c r="CY151" s="32"/>
      <c r="CZ151" s="32"/>
      <c r="DA151" s="32"/>
      <c r="DB151" s="32"/>
      <c r="DC151" s="25"/>
    </row>
    <row r="152" spans="1:107" s="61" customFormat="1" ht="12.6" customHeight="1">
      <c r="A152" s="25"/>
      <c r="B152" s="163"/>
      <c r="C152" s="163"/>
      <c r="D152" s="32"/>
      <c r="E152" s="37"/>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c r="BI152" s="32"/>
      <c r="BJ152" s="32"/>
      <c r="BK152" s="32"/>
      <c r="BL152" s="32"/>
      <c r="BM152" s="32"/>
      <c r="BN152" s="32"/>
      <c r="BO152" s="32"/>
      <c r="BP152" s="32"/>
      <c r="BQ152" s="32"/>
      <c r="BR152" s="32"/>
      <c r="BS152" s="32"/>
      <c r="BT152" s="32"/>
      <c r="BU152" s="32"/>
      <c r="BV152" s="32"/>
      <c r="BW152" s="32"/>
      <c r="BX152" s="32"/>
      <c r="BY152" s="32"/>
      <c r="BZ152" s="32"/>
      <c r="CA152" s="32"/>
      <c r="CB152" s="32"/>
      <c r="CC152" s="32"/>
      <c r="CD152" s="32"/>
      <c r="CE152" s="32"/>
      <c r="CF152" s="32"/>
      <c r="CG152" s="32"/>
      <c r="CH152" s="32"/>
      <c r="CI152" s="32"/>
      <c r="CJ152" s="32"/>
      <c r="CK152" s="32"/>
      <c r="CL152" s="32"/>
      <c r="CM152" s="32"/>
      <c r="CN152" s="32"/>
      <c r="CO152" s="32"/>
      <c r="CP152" s="32"/>
      <c r="CQ152" s="32"/>
      <c r="CR152" s="32"/>
      <c r="CS152" s="32"/>
      <c r="CT152" s="32"/>
      <c r="CU152" s="32"/>
      <c r="CV152" s="32"/>
      <c r="CW152" s="32"/>
      <c r="CX152" s="32"/>
      <c r="CY152" s="32"/>
      <c r="CZ152" s="32"/>
      <c r="DA152" s="32"/>
      <c r="DB152" s="32"/>
      <c r="DC152" s="25"/>
    </row>
    <row r="153" spans="1:107" s="98" customFormat="1" ht="22.5" customHeight="1">
      <c r="A153" s="36"/>
      <c r="B153" s="152" t="s">
        <v>36</v>
      </c>
      <c r="C153" s="153" t="s">
        <v>73</v>
      </c>
      <c r="D153" s="35"/>
      <c r="E153" s="40"/>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c r="CY153" s="36"/>
      <c r="CZ153" s="36"/>
      <c r="DA153" s="36"/>
      <c r="DB153" s="36"/>
      <c r="DC153" s="36"/>
    </row>
    <row r="154" spans="1:107" s="61" customFormat="1" ht="12.6" customHeight="1">
      <c r="A154" s="25"/>
      <c r="B154" s="163"/>
      <c r="C154" s="163"/>
      <c r="D154" s="32"/>
      <c r="E154" s="37"/>
      <c r="F154" s="32"/>
      <c r="G154" s="32"/>
      <c r="H154" s="25"/>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c r="BI154" s="32"/>
      <c r="BJ154" s="32"/>
      <c r="BK154" s="32"/>
      <c r="BL154" s="32"/>
      <c r="BM154" s="32"/>
      <c r="BN154" s="32"/>
      <c r="BO154" s="32"/>
      <c r="BP154" s="32"/>
      <c r="BQ154" s="32"/>
      <c r="BR154" s="32"/>
      <c r="BS154" s="32"/>
      <c r="BT154" s="32"/>
      <c r="BU154" s="32"/>
      <c r="BV154" s="32"/>
      <c r="BW154" s="32"/>
      <c r="BX154" s="32"/>
      <c r="BY154" s="32"/>
      <c r="BZ154" s="32"/>
      <c r="CA154" s="32"/>
      <c r="CB154" s="32"/>
      <c r="CC154" s="32"/>
      <c r="CD154" s="32"/>
      <c r="CE154" s="32"/>
      <c r="CF154" s="32"/>
      <c r="CG154" s="32"/>
      <c r="CH154" s="32"/>
      <c r="CI154" s="32"/>
      <c r="CJ154" s="32"/>
      <c r="CK154" s="32"/>
      <c r="CL154" s="32"/>
      <c r="CM154" s="32"/>
      <c r="CN154" s="32"/>
      <c r="CO154" s="32"/>
      <c r="CP154" s="32"/>
      <c r="CQ154" s="32"/>
      <c r="CR154" s="32"/>
      <c r="CS154" s="32"/>
      <c r="CT154" s="32"/>
      <c r="CU154" s="32"/>
      <c r="CV154" s="32"/>
      <c r="CW154" s="32"/>
      <c r="CX154" s="32"/>
      <c r="CY154" s="32"/>
      <c r="CZ154" s="32"/>
      <c r="DA154" s="32"/>
      <c r="DB154" s="32"/>
      <c r="DC154" s="25"/>
    </row>
    <row r="155" spans="1:107" s="61" customFormat="1" ht="22.5" customHeight="1">
      <c r="A155" s="25"/>
      <c r="B155" s="163"/>
      <c r="C155" s="163" t="s">
        <v>134</v>
      </c>
      <c r="D155" s="32"/>
      <c r="E155" s="37"/>
      <c r="F155" s="32"/>
      <c r="G155" s="43" cm="1">
        <f t="array" ref="G155">_xlfn.IFS(G$13="",0,G$13 &lt; EDATE($G$13, ('Option-specific inputs'!$H$65 - 1) * 12), 0,TRUE,'Option-specific inputs'!$H$67 * (('Option-specific inputs'!$H$68 * SUM('Option-specific inputs'!$H$69:$H$70)) + ((1 - 'Option-specific inputs'!$H$68) * 'Option-specific inputs'!$H$69))*G$22)</f>
        <v>0</v>
      </c>
      <c r="H155" s="43" cm="1">
        <f t="array" ref="H155">_xlfn.IFS(H$13="",0,H$13 &lt; EDATE($G$13, ('Option-specific inputs'!$H$65 - 1) * 12), 0,TRUE,'Option-specific inputs'!$H$67 * (('Option-specific inputs'!$H$68 * SUM('Option-specific inputs'!$H$69:$H$70)) + ((1 - 'Option-specific inputs'!$H$68) * 'Option-specific inputs'!$H$69))*H$22)</f>
        <v>0</v>
      </c>
      <c r="I155" s="43" cm="1">
        <f t="array" ref="I155">_xlfn.IFS(I$13="",0,I$13 &lt; EDATE($G$13, ('Option-specific inputs'!$H$65 - 1) * 12), 0,TRUE,'Option-specific inputs'!$H$67 * (('Option-specific inputs'!$H$68 * SUM('Option-specific inputs'!$H$69:$H$70)) + ((1 - 'Option-specific inputs'!$H$68) * 'Option-specific inputs'!$H$69))*I$22)</f>
        <v>0</v>
      </c>
      <c r="J155" s="43" cm="1">
        <f t="array" ref="J155">_xlfn.IFS(J$13="",0,J$13 &lt; EDATE($G$13, ('Option-specific inputs'!$H$65 - 1) * 12), 0,TRUE,'Option-specific inputs'!$H$67 * (('Option-specific inputs'!$H$68 * SUM('Option-specific inputs'!$H$69:$H$70)) + ((1 - 'Option-specific inputs'!$H$68) * 'Option-specific inputs'!$H$69))*J$22)</f>
        <v>0</v>
      </c>
      <c r="K155" s="43" cm="1">
        <f t="array" ref="K155">_xlfn.IFS(K$13="",0,K$13 &lt; EDATE($G$13, ('Option-specific inputs'!$H$65 - 1) * 12), 0,TRUE,'Option-specific inputs'!$H$67 * (('Option-specific inputs'!$H$68 * SUM('Option-specific inputs'!$H$69:$H$70)) + ((1 - 'Option-specific inputs'!$H$68) * 'Option-specific inputs'!$H$69))*K$22)</f>
        <v>0</v>
      </c>
      <c r="L155" s="43" cm="1">
        <f t="array" ref="L155">_xlfn.IFS(L$13="",0,L$13 &lt; EDATE($G$13, ('Option-specific inputs'!$H$65 - 1) * 12), 0,TRUE,'Option-specific inputs'!$H$67 * (('Option-specific inputs'!$H$68 * SUM('Option-specific inputs'!$H$69:$H$70)) + ((1 - 'Option-specific inputs'!$H$68) * 'Option-specific inputs'!$H$69))*L$22)</f>
        <v>0</v>
      </c>
      <c r="M155" s="43" cm="1">
        <f t="array" ref="M155">_xlfn.IFS(M$13="",0,M$13 &lt; EDATE($G$13, ('Option-specific inputs'!$H$65 - 1) * 12), 0,TRUE,'Option-specific inputs'!$H$67 * (('Option-specific inputs'!$H$68 * SUM('Option-specific inputs'!$H$69:$H$70)) + ((1 - 'Option-specific inputs'!$H$68) * 'Option-specific inputs'!$H$69))*M$22)</f>
        <v>0</v>
      </c>
      <c r="N155" s="43" cm="1">
        <f t="array" ref="N155">_xlfn.IFS(N$13="",0,N$13 &lt; EDATE($G$13, ('Option-specific inputs'!$H$65 - 1) * 12), 0,TRUE,'Option-specific inputs'!$H$67 * (('Option-specific inputs'!$H$68 * SUM('Option-specific inputs'!$H$69:$H$70)) + ((1 - 'Option-specific inputs'!$H$68) * 'Option-specific inputs'!$H$69))*N$22)</f>
        <v>0</v>
      </c>
      <c r="O155" s="43" cm="1">
        <f t="array" ref="O155">_xlfn.IFS(O$13="",0,O$13 &lt; EDATE($G$13, ('Option-specific inputs'!$H$65 - 1) * 12), 0,TRUE,'Option-specific inputs'!$H$67 * (('Option-specific inputs'!$H$68 * SUM('Option-specific inputs'!$H$69:$H$70)) + ((1 - 'Option-specific inputs'!$H$68) * 'Option-specific inputs'!$H$69))*O$22)</f>
        <v>0</v>
      </c>
      <c r="P155" s="43" cm="1">
        <f t="array" ref="P155">_xlfn.IFS(P$13="",0,P$13 &lt; EDATE($G$13, ('Option-specific inputs'!$H$65 - 1) * 12), 0,TRUE,'Option-specific inputs'!$H$67 * (('Option-specific inputs'!$H$68 * SUM('Option-specific inputs'!$H$69:$H$70)) + ((1 - 'Option-specific inputs'!$H$68) * 'Option-specific inputs'!$H$69))*P$22)</f>
        <v>0</v>
      </c>
      <c r="Q155" s="43" cm="1">
        <f t="array" ref="Q155">_xlfn.IFS(Q$13="",0,Q$13 &lt; EDATE($G$13, ('Option-specific inputs'!$H$65 - 1) * 12), 0,TRUE,'Option-specific inputs'!$H$67 * (('Option-specific inputs'!$H$68 * SUM('Option-specific inputs'!$H$69:$H$70)) + ((1 - 'Option-specific inputs'!$H$68) * 'Option-specific inputs'!$H$69))*Q$22)</f>
        <v>0</v>
      </c>
      <c r="R155" s="43" cm="1">
        <f t="array" ref="R155">_xlfn.IFS(R$13="",0,R$13 &lt; EDATE($G$13, ('Option-specific inputs'!$H$65 - 1) * 12), 0,TRUE,'Option-specific inputs'!$H$67 * (('Option-specific inputs'!$H$68 * SUM('Option-specific inputs'!$H$69:$H$70)) + ((1 - 'Option-specific inputs'!$H$68) * 'Option-specific inputs'!$H$69))*R$22)</f>
        <v>0</v>
      </c>
      <c r="S155" s="43" cm="1">
        <f t="array" ref="S155">_xlfn.IFS(S$13="",0,S$13 &lt; EDATE($G$13, ('Option-specific inputs'!$H$65 - 1) * 12), 0,TRUE,'Option-specific inputs'!$H$67 * (('Option-specific inputs'!$H$68 * SUM('Option-specific inputs'!$H$69:$H$70)) + ((1 - 'Option-specific inputs'!$H$68) * 'Option-specific inputs'!$H$69))*S$22)</f>
        <v>0</v>
      </c>
      <c r="T155" s="43" cm="1">
        <f t="array" ref="T155">_xlfn.IFS(T$13="",0,T$13 &lt; EDATE($G$13, ('Option-specific inputs'!$H$65 - 1) * 12), 0,TRUE,'Option-specific inputs'!$H$67 * (('Option-specific inputs'!$H$68 * SUM('Option-specific inputs'!$H$69:$H$70)) + ((1 - 'Option-specific inputs'!$H$68) * 'Option-specific inputs'!$H$69))*T$22)</f>
        <v>0</v>
      </c>
      <c r="U155" s="43" cm="1">
        <f t="array" ref="U155">_xlfn.IFS(U$13="",0,U$13 &lt; EDATE($G$13, ('Option-specific inputs'!$H$65 - 1) * 12), 0,TRUE,'Option-specific inputs'!$H$67 * (('Option-specific inputs'!$H$68 * SUM('Option-specific inputs'!$H$69:$H$70)) + ((1 - 'Option-specific inputs'!$H$68) * 'Option-specific inputs'!$H$69))*U$22)</f>
        <v>0</v>
      </c>
      <c r="V155" s="43" cm="1">
        <f t="array" ref="V155">_xlfn.IFS(V$13="",0,V$13 &lt; EDATE($G$13, ('Option-specific inputs'!$H$65 - 1) * 12), 0,TRUE,'Option-specific inputs'!$H$67 * (('Option-specific inputs'!$H$68 * SUM('Option-specific inputs'!$H$69:$H$70)) + ((1 - 'Option-specific inputs'!$H$68) * 'Option-specific inputs'!$H$69))*V$22)</f>
        <v>0</v>
      </c>
      <c r="W155" s="43" cm="1">
        <f t="array" ref="W155">_xlfn.IFS(W$13="",0,W$13 &lt; EDATE($G$13, ('Option-specific inputs'!$H$65 - 1) * 12), 0,TRUE,'Option-specific inputs'!$H$67 * (('Option-specific inputs'!$H$68 * SUM('Option-specific inputs'!$H$69:$H$70)) + ((1 - 'Option-specific inputs'!$H$68) * 'Option-specific inputs'!$H$69))*W$22)</f>
        <v>0</v>
      </c>
      <c r="X155" s="43" cm="1">
        <f t="array" ref="X155">_xlfn.IFS(X$13="",0,X$13 &lt; EDATE($G$13, ('Option-specific inputs'!$H$65 - 1) * 12), 0,TRUE,'Option-specific inputs'!$H$67 * (('Option-specific inputs'!$H$68 * SUM('Option-specific inputs'!$H$69:$H$70)) + ((1 - 'Option-specific inputs'!$H$68) * 'Option-specific inputs'!$H$69))*X$22)</f>
        <v>0</v>
      </c>
      <c r="Y155" s="43" cm="1">
        <f t="array" ref="Y155">_xlfn.IFS(Y$13="",0,Y$13 &lt; EDATE($G$13, ('Option-specific inputs'!$H$65 - 1) * 12), 0,TRUE,'Option-specific inputs'!$H$67 * (('Option-specific inputs'!$H$68 * SUM('Option-specific inputs'!$H$69:$H$70)) + ((1 - 'Option-specific inputs'!$H$68) * 'Option-specific inputs'!$H$69))*Y$22)</f>
        <v>0</v>
      </c>
      <c r="Z155" s="43" cm="1">
        <f t="array" ref="Z155">_xlfn.IFS(Z$13="",0,Z$13 &lt; EDATE($G$13, ('Option-specific inputs'!$H$65 - 1) * 12), 0,TRUE,'Option-specific inputs'!$H$67 * (('Option-specific inputs'!$H$68 * SUM('Option-specific inputs'!$H$69:$H$70)) + ((1 - 'Option-specific inputs'!$H$68) * 'Option-specific inputs'!$H$69))*Z$22)</f>
        <v>0</v>
      </c>
      <c r="AA155" s="43" cm="1">
        <f t="array" ref="AA155">_xlfn.IFS(AA$13="",0,AA$13 &lt; EDATE($G$13, ('Option-specific inputs'!$H$65 - 1) * 12), 0,TRUE,'Option-specific inputs'!$H$67 * (('Option-specific inputs'!$H$68 * SUM('Option-specific inputs'!$H$69:$H$70)) + ((1 - 'Option-specific inputs'!$H$68) * 'Option-specific inputs'!$H$69))*AA$22)</f>
        <v>0</v>
      </c>
      <c r="AB155" s="43" cm="1">
        <f t="array" ref="AB155">_xlfn.IFS(AB$13="",0,AB$13 &lt; EDATE($G$13, ('Option-specific inputs'!$H$65 - 1) * 12), 0,TRUE,'Option-specific inputs'!$H$67 * (('Option-specific inputs'!$H$68 * SUM('Option-specific inputs'!$H$69:$H$70)) + ((1 - 'Option-specific inputs'!$H$68) * 'Option-specific inputs'!$H$69))*AB$22)</f>
        <v>0</v>
      </c>
      <c r="AC155" s="43" cm="1">
        <f t="array" ref="AC155">_xlfn.IFS(AC$13="",0,AC$13 &lt; EDATE($G$13, ('Option-specific inputs'!$H$65 - 1) * 12), 0,TRUE,'Option-specific inputs'!$H$67 * (('Option-specific inputs'!$H$68 * SUM('Option-specific inputs'!$H$69:$H$70)) + ((1 - 'Option-specific inputs'!$H$68) * 'Option-specific inputs'!$H$69))*AC$22)</f>
        <v>0</v>
      </c>
      <c r="AD155" s="43" cm="1">
        <f t="array" ref="AD155">_xlfn.IFS(AD$13="",0,AD$13 &lt; EDATE($G$13, ('Option-specific inputs'!$H$65 - 1) * 12), 0,TRUE,'Option-specific inputs'!$H$67 * (('Option-specific inputs'!$H$68 * SUM('Option-specific inputs'!$H$69:$H$70)) + ((1 - 'Option-specific inputs'!$H$68) * 'Option-specific inputs'!$H$69))*AD$22)</f>
        <v>0</v>
      </c>
      <c r="AE155" s="43" cm="1">
        <f t="array" ref="AE155">_xlfn.IFS(AE$13="",0,AE$13 &lt; EDATE($G$13, ('Option-specific inputs'!$H$65 - 1) * 12), 0,TRUE,'Option-specific inputs'!$H$67 * (('Option-specific inputs'!$H$68 * SUM('Option-specific inputs'!$H$69:$H$70)) + ((1 - 'Option-specific inputs'!$H$68) * 'Option-specific inputs'!$H$69))*AE$22)</f>
        <v>0</v>
      </c>
      <c r="AF155" s="43" cm="1">
        <f t="array" ref="AF155">_xlfn.IFS(AF$13="",0,AF$13 &lt; EDATE($G$13, ('Option-specific inputs'!$H$65 - 1) * 12), 0,TRUE,'Option-specific inputs'!$H$67 * (('Option-specific inputs'!$H$68 * SUM('Option-specific inputs'!$H$69:$H$70)) + ((1 - 'Option-specific inputs'!$H$68) * 'Option-specific inputs'!$H$69))*AF$22)</f>
        <v>0</v>
      </c>
      <c r="AG155" s="43" cm="1">
        <f t="array" ref="AG155">_xlfn.IFS(AG$13="",0,AG$13 &lt; EDATE($G$13, ('Option-specific inputs'!$H$65 - 1) * 12), 0,TRUE,'Option-specific inputs'!$H$67 * (('Option-specific inputs'!$H$68 * SUM('Option-specific inputs'!$H$69:$H$70)) + ((1 - 'Option-specific inputs'!$H$68) * 'Option-specific inputs'!$H$69))*AG$22)</f>
        <v>0</v>
      </c>
      <c r="AH155" s="43" cm="1">
        <f t="array" ref="AH155">_xlfn.IFS(AH$13="",0,AH$13 &lt; EDATE($G$13, ('Option-specific inputs'!$H$65 - 1) * 12), 0,TRUE,'Option-specific inputs'!$H$67 * (('Option-specific inputs'!$H$68 * SUM('Option-specific inputs'!$H$69:$H$70)) + ((1 - 'Option-specific inputs'!$H$68) * 'Option-specific inputs'!$H$69))*AH$22)</f>
        <v>0</v>
      </c>
      <c r="AI155" s="43" cm="1">
        <f t="array" ref="AI155">_xlfn.IFS(AI$13="",0,AI$13 &lt; EDATE($G$13, ('Option-specific inputs'!$H$65 - 1) * 12), 0,TRUE,'Option-specific inputs'!$H$67 * (('Option-specific inputs'!$H$68 * SUM('Option-specific inputs'!$H$69:$H$70)) + ((1 - 'Option-specific inputs'!$H$68) * 'Option-specific inputs'!$H$69))*AI$22)</f>
        <v>0</v>
      </c>
      <c r="AJ155" s="43" cm="1">
        <f t="array" ref="AJ155">_xlfn.IFS(AJ$13="",0,AJ$13 &lt; EDATE($G$13, ('Option-specific inputs'!$H$65 - 1) * 12), 0,TRUE,'Option-specific inputs'!$H$67 * (('Option-specific inputs'!$H$68 * SUM('Option-specific inputs'!$H$69:$H$70)) + ((1 - 'Option-specific inputs'!$H$68) * 'Option-specific inputs'!$H$69))*AJ$22)</f>
        <v>0</v>
      </c>
      <c r="AK155" s="43" cm="1">
        <f t="array" ref="AK155">_xlfn.IFS(AK$13="",0,AK$13 &lt; EDATE($G$13, ('Option-specific inputs'!$H$65 - 1) * 12), 0,TRUE,'Option-specific inputs'!$H$67 * (('Option-specific inputs'!$H$68 * SUM('Option-specific inputs'!$H$69:$H$70)) + ((1 - 'Option-specific inputs'!$H$68) * 'Option-specific inputs'!$H$69))*AK$22)</f>
        <v>0</v>
      </c>
      <c r="AL155" s="43" cm="1">
        <f t="array" ref="AL155">_xlfn.IFS(AL$13="",0,AL$13 &lt; EDATE($G$13, ('Option-specific inputs'!$H$65 - 1) * 12), 0,TRUE,'Option-specific inputs'!$H$67 * (('Option-specific inputs'!$H$68 * SUM('Option-specific inputs'!$H$69:$H$70)) + ((1 - 'Option-specific inputs'!$H$68) * 'Option-specific inputs'!$H$69))*AL$22)</f>
        <v>0</v>
      </c>
      <c r="AM155" s="43" cm="1">
        <f t="array" ref="AM155">_xlfn.IFS(AM$13="",0,AM$13 &lt; EDATE($G$13, ('Option-specific inputs'!$H$65 - 1) * 12), 0,TRUE,'Option-specific inputs'!$H$67 * (('Option-specific inputs'!$H$68 * SUM('Option-specific inputs'!$H$69:$H$70)) + ((1 - 'Option-specific inputs'!$H$68) * 'Option-specific inputs'!$H$69))*AM$22)</f>
        <v>0</v>
      </c>
      <c r="AN155" s="43" cm="1">
        <f t="array" ref="AN155">_xlfn.IFS(AN$13="",0,AN$13 &lt; EDATE($G$13, ('Option-specific inputs'!$H$65 - 1) * 12), 0,TRUE,'Option-specific inputs'!$H$67 * (('Option-specific inputs'!$H$68 * SUM('Option-specific inputs'!$H$69:$H$70)) + ((1 - 'Option-specific inputs'!$H$68) * 'Option-specific inputs'!$H$69))*AN$22)</f>
        <v>0</v>
      </c>
      <c r="AO155" s="43" cm="1">
        <f t="array" ref="AO155">_xlfn.IFS(AO$13="",0,AO$13 &lt; EDATE($G$13, ('Option-specific inputs'!$H$65 - 1) * 12), 0,TRUE,'Option-specific inputs'!$H$67 * (('Option-specific inputs'!$H$68 * SUM('Option-specific inputs'!$H$69:$H$70)) + ((1 - 'Option-specific inputs'!$H$68) * 'Option-specific inputs'!$H$69))*AO$22)</f>
        <v>0</v>
      </c>
      <c r="AP155" s="43" cm="1">
        <f t="array" ref="AP155">_xlfn.IFS(AP$13="",0,AP$13 &lt; EDATE($G$13, ('Option-specific inputs'!$H$65 - 1) * 12), 0,TRUE,'Option-specific inputs'!$H$67 * (('Option-specific inputs'!$H$68 * SUM('Option-specific inputs'!$H$69:$H$70)) + ((1 - 'Option-specific inputs'!$H$68) * 'Option-specific inputs'!$H$69))*AP$22)</f>
        <v>0</v>
      </c>
      <c r="AQ155" s="43" cm="1">
        <f t="array" ref="AQ155">_xlfn.IFS(AQ$13="",0,AQ$13 &lt; EDATE($G$13, ('Option-specific inputs'!$H$65 - 1) * 12), 0,TRUE,'Option-specific inputs'!$H$67 * (('Option-specific inputs'!$H$68 * SUM('Option-specific inputs'!$H$69:$H$70)) + ((1 - 'Option-specific inputs'!$H$68) * 'Option-specific inputs'!$H$69))*AQ$22)</f>
        <v>0</v>
      </c>
      <c r="AR155" s="43" cm="1">
        <f t="array" ref="AR155">_xlfn.IFS(AR$13="",0,AR$13 &lt; EDATE($G$13, ('Option-specific inputs'!$H$65 - 1) * 12), 0,TRUE,'Option-specific inputs'!$H$67 * (('Option-specific inputs'!$H$68 * SUM('Option-specific inputs'!$H$69:$H$70)) + ((1 - 'Option-specific inputs'!$H$68) * 'Option-specific inputs'!$H$69))*AR$22)</f>
        <v>0</v>
      </c>
      <c r="AS155" s="43" cm="1">
        <f t="array" ref="AS155">_xlfn.IFS(AS$13="",0,AS$13 &lt; EDATE($G$13, ('Option-specific inputs'!$H$65 - 1) * 12), 0,TRUE,'Option-specific inputs'!$H$67 * (('Option-specific inputs'!$H$68 * SUM('Option-specific inputs'!$H$69:$H$70)) + ((1 - 'Option-specific inputs'!$H$68) * 'Option-specific inputs'!$H$69))*AS$22)</f>
        <v>0</v>
      </c>
      <c r="AT155" s="43" cm="1">
        <f t="array" ref="AT155">_xlfn.IFS(AT$13="",0,AT$13 &lt; EDATE($G$13, ('Option-specific inputs'!$H$65 - 1) * 12), 0,TRUE,'Option-specific inputs'!$H$67 * (('Option-specific inputs'!$H$68 * SUM('Option-specific inputs'!$H$69:$H$70)) + ((1 - 'Option-specific inputs'!$H$68) * 'Option-specific inputs'!$H$69))*AT$22)</f>
        <v>0</v>
      </c>
      <c r="AU155" s="43" cm="1">
        <f t="array" ref="AU155">_xlfn.IFS(AU$13="",0,AU$13 &lt; EDATE($G$13, ('Option-specific inputs'!$H$65 - 1) * 12), 0,TRUE,'Option-specific inputs'!$H$67 * (('Option-specific inputs'!$H$68 * SUM('Option-specific inputs'!$H$69:$H$70)) + ((1 - 'Option-specific inputs'!$H$68) * 'Option-specific inputs'!$H$69))*AU$22)</f>
        <v>0</v>
      </c>
      <c r="AV155" s="43" cm="1">
        <f t="array" ref="AV155">_xlfn.IFS(AV$13="",0,AV$13 &lt; EDATE($G$13, ('Option-specific inputs'!$H$65 - 1) * 12), 0,TRUE,'Option-specific inputs'!$H$67 * (('Option-specific inputs'!$H$68 * SUM('Option-specific inputs'!$H$69:$H$70)) + ((1 - 'Option-specific inputs'!$H$68) * 'Option-specific inputs'!$H$69))*AV$22)</f>
        <v>0</v>
      </c>
      <c r="AW155" s="43" cm="1">
        <f t="array" ref="AW155">_xlfn.IFS(AW$13="",0,AW$13 &lt; EDATE($G$13, ('Option-specific inputs'!$H$65 - 1) * 12), 0,TRUE,'Option-specific inputs'!$H$67 * (('Option-specific inputs'!$H$68 * SUM('Option-specific inputs'!$H$69:$H$70)) + ((1 - 'Option-specific inputs'!$H$68) * 'Option-specific inputs'!$H$69))*AW$22)</f>
        <v>0</v>
      </c>
      <c r="AX155" s="43" cm="1">
        <f t="array" ref="AX155">_xlfn.IFS(AX$13="",0,AX$13 &lt; EDATE($G$13, ('Option-specific inputs'!$H$65 - 1) * 12), 0,TRUE,'Option-specific inputs'!$H$67 * (('Option-specific inputs'!$H$68 * SUM('Option-specific inputs'!$H$69:$H$70)) + ((1 - 'Option-specific inputs'!$H$68) * 'Option-specific inputs'!$H$69))*AX$22)</f>
        <v>0</v>
      </c>
      <c r="AY155" s="43" cm="1">
        <f t="array" ref="AY155">_xlfn.IFS(AY$13="",0,AY$13 &lt; EDATE($G$13, ('Option-specific inputs'!$H$65 - 1) * 12), 0,TRUE,'Option-specific inputs'!$H$67 * (('Option-specific inputs'!$H$68 * SUM('Option-specific inputs'!$H$69:$H$70)) + ((1 - 'Option-specific inputs'!$H$68) * 'Option-specific inputs'!$H$69))*AY$22)</f>
        <v>0</v>
      </c>
      <c r="AZ155" s="43" cm="1">
        <f t="array" ref="AZ155">_xlfn.IFS(AZ$13="",0,AZ$13 &lt; EDATE($G$13, ('Option-specific inputs'!$H$65 - 1) * 12), 0,TRUE,'Option-specific inputs'!$H$67 * (('Option-specific inputs'!$H$68 * SUM('Option-specific inputs'!$H$69:$H$70)) + ((1 - 'Option-specific inputs'!$H$68) * 'Option-specific inputs'!$H$69))*AZ$22)</f>
        <v>0</v>
      </c>
      <c r="BA155" s="43" cm="1">
        <f t="array" ref="BA155">_xlfn.IFS(BA$13="",0,BA$13 &lt; EDATE($G$13, ('Option-specific inputs'!$H$65 - 1) * 12), 0,TRUE,'Option-specific inputs'!$H$67 * (('Option-specific inputs'!$H$68 * SUM('Option-specific inputs'!$H$69:$H$70)) + ((1 - 'Option-specific inputs'!$H$68) * 'Option-specific inputs'!$H$69))*BA$22)</f>
        <v>0</v>
      </c>
      <c r="BB155" s="43" cm="1">
        <f t="array" ref="BB155">_xlfn.IFS(BB$13="",0,BB$13 &lt; EDATE($G$13, ('Option-specific inputs'!$H$65 - 1) * 12), 0,TRUE,'Option-specific inputs'!$H$67 * (('Option-specific inputs'!$H$68 * SUM('Option-specific inputs'!$H$69:$H$70)) + ((1 - 'Option-specific inputs'!$H$68) * 'Option-specific inputs'!$H$69))*BB$22)</f>
        <v>0</v>
      </c>
      <c r="BC155" s="43" cm="1">
        <f t="array" ref="BC155">_xlfn.IFS(BC$13="",0,BC$13 &lt; EDATE($G$13, ('Option-specific inputs'!$H$65 - 1) * 12), 0,TRUE,'Option-specific inputs'!$H$67 * (('Option-specific inputs'!$H$68 * SUM('Option-specific inputs'!$H$69:$H$70)) + ((1 - 'Option-specific inputs'!$H$68) * 'Option-specific inputs'!$H$69))*BC$22)</f>
        <v>0</v>
      </c>
      <c r="BD155" s="43" cm="1">
        <f t="array" ref="BD155">_xlfn.IFS(BD$13="",0,BD$13 &lt; EDATE($G$13, ('Option-specific inputs'!$H$65 - 1) * 12), 0,TRUE,'Option-specific inputs'!$H$67 * (('Option-specific inputs'!$H$68 * SUM('Option-specific inputs'!$H$69:$H$70)) + ((1 - 'Option-specific inputs'!$H$68) * 'Option-specific inputs'!$H$69))*BD$22)</f>
        <v>0</v>
      </c>
      <c r="BE155" s="43" cm="1">
        <f t="array" ref="BE155">_xlfn.IFS(BE$13="",0,BE$13 &lt; EDATE($G$13, ('Option-specific inputs'!$H$65 - 1) * 12), 0,TRUE,'Option-specific inputs'!$H$67 * (('Option-specific inputs'!$H$68 * SUM('Option-specific inputs'!$H$69:$H$70)) + ((1 - 'Option-specific inputs'!$H$68) * 'Option-specific inputs'!$H$69))*BE$22)</f>
        <v>0</v>
      </c>
      <c r="BF155" s="43" cm="1">
        <f t="array" ref="BF155">_xlfn.IFS(BF$13="",0,BF$13 &lt; EDATE($G$13, ('Option-specific inputs'!$H$65 - 1) * 12), 0,TRUE,'Option-specific inputs'!$H$67 * (('Option-specific inputs'!$H$68 * SUM('Option-specific inputs'!$H$69:$H$70)) + ((1 - 'Option-specific inputs'!$H$68) * 'Option-specific inputs'!$H$69))*BF$22)</f>
        <v>0</v>
      </c>
      <c r="BG155" s="43" cm="1">
        <f t="array" ref="BG155">_xlfn.IFS(BG$13="",0,BG$13 &lt; EDATE($G$13, ('Option-specific inputs'!$H$65 - 1) * 12), 0,TRUE,'Option-specific inputs'!$H$67 * (('Option-specific inputs'!$H$68 * SUM('Option-specific inputs'!$H$69:$H$70)) + ((1 - 'Option-specific inputs'!$H$68) * 'Option-specific inputs'!$H$69))*BG$22)</f>
        <v>0</v>
      </c>
      <c r="BH155" s="43" cm="1">
        <f t="array" ref="BH155">_xlfn.IFS(BH$13="",0,BH$13 &lt; EDATE($G$13, ('Option-specific inputs'!$H$65 - 1) * 12), 0,TRUE,'Option-specific inputs'!$H$67 * (('Option-specific inputs'!$H$68 * SUM('Option-specific inputs'!$H$69:$H$70)) + ((1 - 'Option-specific inputs'!$H$68) * 'Option-specific inputs'!$H$69))*BH$22)</f>
        <v>0</v>
      </c>
      <c r="BI155" s="43" cm="1">
        <f t="array" ref="BI155">_xlfn.IFS(BI$13="",0,BI$13 &lt; EDATE($G$13, ('Option-specific inputs'!$H$65 - 1) * 12), 0,TRUE,'Option-specific inputs'!$H$67 * (('Option-specific inputs'!$H$68 * SUM('Option-specific inputs'!$H$69:$H$70)) + ((1 - 'Option-specific inputs'!$H$68) * 'Option-specific inputs'!$H$69))*BI$22)</f>
        <v>0</v>
      </c>
      <c r="BJ155" s="43" cm="1">
        <f t="array" ref="BJ155">_xlfn.IFS(BJ$13="",0,BJ$13 &lt; EDATE($G$13, ('Option-specific inputs'!$H$65 - 1) * 12), 0,TRUE,'Option-specific inputs'!$H$67 * (('Option-specific inputs'!$H$68 * SUM('Option-specific inputs'!$H$69:$H$70)) + ((1 - 'Option-specific inputs'!$H$68) * 'Option-specific inputs'!$H$69))*BJ$22)</f>
        <v>0</v>
      </c>
      <c r="BK155" s="43" cm="1">
        <f t="array" ref="BK155">_xlfn.IFS(BK$13="",0,BK$13 &lt; EDATE($G$13, ('Option-specific inputs'!$H$65 - 1) * 12), 0,TRUE,'Option-specific inputs'!$H$67 * (('Option-specific inputs'!$H$68 * SUM('Option-specific inputs'!$H$69:$H$70)) + ((1 - 'Option-specific inputs'!$H$68) * 'Option-specific inputs'!$H$69))*BK$22)</f>
        <v>0</v>
      </c>
      <c r="BL155" s="43" cm="1">
        <f t="array" ref="BL155">_xlfn.IFS(BL$13="",0,BL$13 &lt; EDATE($G$13, ('Option-specific inputs'!$H$65 - 1) * 12), 0,TRUE,'Option-specific inputs'!$H$67 * (('Option-specific inputs'!$H$68 * SUM('Option-specific inputs'!$H$69:$H$70)) + ((1 - 'Option-specific inputs'!$H$68) * 'Option-specific inputs'!$H$69))*BL$22)</f>
        <v>0</v>
      </c>
      <c r="BM155" s="43" cm="1">
        <f t="array" ref="BM155">_xlfn.IFS(BM$13="",0,BM$13 &lt; EDATE($G$13, ('Option-specific inputs'!$H$65 - 1) * 12), 0,TRUE,'Option-specific inputs'!$H$67 * (('Option-specific inputs'!$H$68 * SUM('Option-specific inputs'!$H$69:$H$70)) + ((1 - 'Option-specific inputs'!$H$68) * 'Option-specific inputs'!$H$69))*BM$22)</f>
        <v>0</v>
      </c>
      <c r="BN155" s="43" cm="1">
        <f t="array" ref="BN155">_xlfn.IFS(BN$13="",0,BN$13 &lt; EDATE($G$13, ('Option-specific inputs'!$H$65 - 1) * 12), 0,TRUE,'Option-specific inputs'!$H$67 * (('Option-specific inputs'!$H$68 * SUM('Option-specific inputs'!$H$69:$H$70)) + ((1 - 'Option-specific inputs'!$H$68) * 'Option-specific inputs'!$H$69))*BN$22)</f>
        <v>0</v>
      </c>
      <c r="BO155" s="43" cm="1">
        <f t="array" ref="BO155">_xlfn.IFS(BO$13="",0,BO$13 &lt; EDATE($G$13, ('Option-specific inputs'!$H$65 - 1) * 12), 0,TRUE,'Option-specific inputs'!$H$67 * (('Option-specific inputs'!$H$68 * SUM('Option-specific inputs'!$H$69:$H$70)) + ((1 - 'Option-specific inputs'!$H$68) * 'Option-specific inputs'!$H$69))*BO$22)</f>
        <v>0</v>
      </c>
      <c r="BP155" s="43" cm="1">
        <f t="array" ref="BP155">_xlfn.IFS(BP$13="",0,BP$13 &lt; EDATE($G$13, ('Option-specific inputs'!$H$65 - 1) * 12), 0,TRUE,'Option-specific inputs'!$H$67 * (('Option-specific inputs'!$H$68 * SUM('Option-specific inputs'!$H$69:$H$70)) + ((1 - 'Option-specific inputs'!$H$68) * 'Option-specific inputs'!$H$69))*BP$22)</f>
        <v>0</v>
      </c>
      <c r="BQ155" s="43" cm="1">
        <f t="array" ref="BQ155">_xlfn.IFS(BQ$13="",0,BQ$13 &lt; EDATE($G$13, ('Option-specific inputs'!$H$65 - 1) * 12), 0,TRUE,'Option-specific inputs'!$H$67 * (('Option-specific inputs'!$H$68 * SUM('Option-specific inputs'!$H$69:$H$70)) + ((1 - 'Option-specific inputs'!$H$68) * 'Option-specific inputs'!$H$69))*BQ$22)</f>
        <v>0</v>
      </c>
      <c r="BR155" s="43" cm="1">
        <f t="array" ref="BR155">_xlfn.IFS(BR$13="",0,BR$13 &lt; EDATE($G$13, ('Option-specific inputs'!$H$65 - 1) * 12), 0,TRUE,'Option-specific inputs'!$H$67 * (('Option-specific inputs'!$H$68 * SUM('Option-specific inputs'!$H$69:$H$70)) + ((1 - 'Option-specific inputs'!$H$68) * 'Option-specific inputs'!$H$69))*BR$22)</f>
        <v>0</v>
      </c>
      <c r="BS155" s="43" cm="1">
        <f t="array" ref="BS155">_xlfn.IFS(BS$13="",0,BS$13 &lt; EDATE($G$13, ('Option-specific inputs'!$H$65 - 1) * 12), 0,TRUE,'Option-specific inputs'!$H$67 * (('Option-specific inputs'!$H$68 * SUM('Option-specific inputs'!$H$69:$H$70)) + ((1 - 'Option-specific inputs'!$H$68) * 'Option-specific inputs'!$H$69))*BS$22)</f>
        <v>0</v>
      </c>
      <c r="BT155" s="43" cm="1">
        <f t="array" ref="BT155">_xlfn.IFS(BT$13="",0,BT$13 &lt; EDATE($G$13, ('Option-specific inputs'!$H$65 - 1) * 12), 0,TRUE,'Option-specific inputs'!$H$67 * (('Option-specific inputs'!$H$68 * SUM('Option-specific inputs'!$H$69:$H$70)) + ((1 - 'Option-specific inputs'!$H$68) * 'Option-specific inputs'!$H$69))*BT$22)</f>
        <v>0</v>
      </c>
      <c r="BU155" s="43" cm="1">
        <f t="array" ref="BU155">_xlfn.IFS(BU$13="",0,BU$13 &lt; EDATE($G$13, ('Option-specific inputs'!$H$65 - 1) * 12), 0,TRUE,'Option-specific inputs'!$H$67 * (('Option-specific inputs'!$H$68 * SUM('Option-specific inputs'!$H$69:$H$70)) + ((1 - 'Option-specific inputs'!$H$68) * 'Option-specific inputs'!$H$69))*BU$22)</f>
        <v>0</v>
      </c>
      <c r="BV155" s="43" cm="1">
        <f t="array" ref="BV155">_xlfn.IFS(BV$13="",0,BV$13 &lt; EDATE($G$13, ('Option-specific inputs'!$H$65 - 1) * 12), 0,TRUE,'Option-specific inputs'!$H$67 * (('Option-specific inputs'!$H$68 * SUM('Option-specific inputs'!$H$69:$H$70)) + ((1 - 'Option-specific inputs'!$H$68) * 'Option-specific inputs'!$H$69))*BV$22)</f>
        <v>0</v>
      </c>
      <c r="BW155" s="43" cm="1">
        <f t="array" ref="BW155">_xlfn.IFS(BW$13="",0,BW$13 &lt; EDATE($G$13, ('Option-specific inputs'!$H$65 - 1) * 12), 0,TRUE,'Option-specific inputs'!$H$67 * (('Option-specific inputs'!$H$68 * SUM('Option-specific inputs'!$H$69:$H$70)) + ((1 - 'Option-specific inputs'!$H$68) * 'Option-specific inputs'!$H$69))*BW$22)</f>
        <v>0</v>
      </c>
      <c r="BX155" s="43" cm="1">
        <f t="array" ref="BX155">_xlfn.IFS(BX$13="",0,BX$13 &lt; EDATE($G$13, ('Option-specific inputs'!$H$65 - 1) * 12), 0,TRUE,'Option-specific inputs'!$H$67 * (('Option-specific inputs'!$H$68 * SUM('Option-specific inputs'!$H$69:$H$70)) + ((1 - 'Option-specific inputs'!$H$68) * 'Option-specific inputs'!$H$69))*BX$22)</f>
        <v>0</v>
      </c>
      <c r="BY155" s="43" cm="1">
        <f t="array" ref="BY155">_xlfn.IFS(BY$13="",0,BY$13 &lt; EDATE($G$13, ('Option-specific inputs'!$H$65 - 1) * 12), 0,TRUE,'Option-specific inputs'!$H$67 * (('Option-specific inputs'!$H$68 * SUM('Option-specific inputs'!$H$69:$H$70)) + ((1 - 'Option-specific inputs'!$H$68) * 'Option-specific inputs'!$H$69))*BY$22)</f>
        <v>0</v>
      </c>
      <c r="BZ155" s="43" cm="1">
        <f t="array" ref="BZ155">_xlfn.IFS(BZ$13="",0,BZ$13 &lt; EDATE($G$13, ('Option-specific inputs'!$H$65 - 1) * 12), 0,TRUE,'Option-specific inputs'!$H$67 * (('Option-specific inputs'!$H$68 * SUM('Option-specific inputs'!$H$69:$H$70)) + ((1 - 'Option-specific inputs'!$H$68) * 'Option-specific inputs'!$H$69))*BZ$22)</f>
        <v>0</v>
      </c>
      <c r="CA155" s="43" cm="1">
        <f t="array" ref="CA155">_xlfn.IFS(CA$13="",0,CA$13 &lt; EDATE($G$13, ('Option-specific inputs'!$H$65 - 1) * 12), 0,TRUE,'Option-specific inputs'!$H$67 * (('Option-specific inputs'!$H$68 * SUM('Option-specific inputs'!$H$69:$H$70)) + ((1 - 'Option-specific inputs'!$H$68) * 'Option-specific inputs'!$H$69))*CA$22)</f>
        <v>0</v>
      </c>
      <c r="CB155" s="43" cm="1">
        <f t="array" ref="CB155">_xlfn.IFS(CB$13="",0,CB$13 &lt; EDATE($G$13, ('Option-specific inputs'!$H$65 - 1) * 12), 0,TRUE,'Option-specific inputs'!$H$67 * (('Option-specific inputs'!$H$68 * SUM('Option-specific inputs'!$H$69:$H$70)) + ((1 - 'Option-specific inputs'!$H$68) * 'Option-specific inputs'!$H$69))*CB$22)</f>
        <v>0</v>
      </c>
      <c r="CC155" s="43" cm="1">
        <f t="array" ref="CC155">_xlfn.IFS(CC$13="",0,CC$13 &lt; EDATE($G$13, ('Option-specific inputs'!$H$65 - 1) * 12), 0,TRUE,'Option-specific inputs'!$H$67 * (('Option-specific inputs'!$H$68 * SUM('Option-specific inputs'!$H$69:$H$70)) + ((1 - 'Option-specific inputs'!$H$68) * 'Option-specific inputs'!$H$69))*CC$22)</f>
        <v>0</v>
      </c>
      <c r="CD155" s="43" cm="1">
        <f t="array" ref="CD155">_xlfn.IFS(CD$13="",0,CD$13 &lt; EDATE($G$13, ('Option-specific inputs'!$H$65 - 1) * 12), 0,TRUE,'Option-specific inputs'!$H$67 * (('Option-specific inputs'!$H$68 * SUM('Option-specific inputs'!$H$69:$H$70)) + ((1 - 'Option-specific inputs'!$H$68) * 'Option-specific inputs'!$H$69))*CD$22)</f>
        <v>0</v>
      </c>
      <c r="CE155" s="43" cm="1">
        <f t="array" ref="CE155">_xlfn.IFS(CE$13="",0,CE$13 &lt; EDATE($G$13, ('Option-specific inputs'!$H$65 - 1) * 12), 0,TRUE,'Option-specific inputs'!$H$67 * (('Option-specific inputs'!$H$68 * SUM('Option-specific inputs'!$H$69:$H$70)) + ((1 - 'Option-specific inputs'!$H$68) * 'Option-specific inputs'!$H$69))*CE$22)</f>
        <v>0</v>
      </c>
      <c r="CF155" s="43" cm="1">
        <f t="array" ref="CF155">_xlfn.IFS(CF$13="",0,CF$13 &lt; EDATE($G$13, ('Option-specific inputs'!$H$65 - 1) * 12), 0,TRUE,'Option-specific inputs'!$H$67 * (('Option-specific inputs'!$H$68 * SUM('Option-specific inputs'!$H$69:$H$70)) + ((1 - 'Option-specific inputs'!$H$68) * 'Option-specific inputs'!$H$69))*CF$22)</f>
        <v>0</v>
      </c>
      <c r="CG155" s="43" cm="1">
        <f t="array" ref="CG155">_xlfn.IFS(CG$13="",0,CG$13 &lt; EDATE($G$13, ('Option-specific inputs'!$H$65 - 1) * 12), 0,TRUE,'Option-specific inputs'!$H$67 * (('Option-specific inputs'!$H$68 * SUM('Option-specific inputs'!$H$69:$H$70)) + ((1 - 'Option-specific inputs'!$H$68) * 'Option-specific inputs'!$H$69))*CG$22)</f>
        <v>0</v>
      </c>
      <c r="CH155" s="43" cm="1">
        <f t="array" ref="CH155">_xlfn.IFS(CH$13="",0,CH$13 &lt; EDATE($G$13, ('Option-specific inputs'!$H$65 - 1) * 12), 0,TRUE,'Option-specific inputs'!$H$67 * (('Option-specific inputs'!$H$68 * SUM('Option-specific inputs'!$H$69:$H$70)) + ((1 - 'Option-specific inputs'!$H$68) * 'Option-specific inputs'!$H$69))*CH$22)</f>
        <v>0</v>
      </c>
      <c r="CI155" s="43" cm="1">
        <f t="array" ref="CI155">_xlfn.IFS(CI$13="",0,CI$13 &lt; EDATE($G$13, ('Option-specific inputs'!$H$65 - 1) * 12), 0,TRUE,'Option-specific inputs'!$H$67 * (('Option-specific inputs'!$H$68 * SUM('Option-specific inputs'!$H$69:$H$70)) + ((1 - 'Option-specific inputs'!$H$68) * 'Option-specific inputs'!$H$69))*CI$22)</f>
        <v>0</v>
      </c>
      <c r="CJ155" s="43" cm="1">
        <f t="array" ref="CJ155">_xlfn.IFS(CJ$13="",0,CJ$13 &lt; EDATE($G$13, ('Option-specific inputs'!$H$65 - 1) * 12), 0,TRUE,'Option-specific inputs'!$H$67 * (('Option-specific inputs'!$H$68 * SUM('Option-specific inputs'!$H$69:$H$70)) + ((1 - 'Option-specific inputs'!$H$68) * 'Option-specific inputs'!$H$69))*CJ$22)</f>
        <v>0</v>
      </c>
      <c r="CK155" s="43" cm="1">
        <f t="array" ref="CK155">_xlfn.IFS(CK$13="",0,CK$13 &lt; EDATE($G$13, ('Option-specific inputs'!$H$65 - 1) * 12), 0,TRUE,'Option-specific inputs'!$H$67 * (('Option-specific inputs'!$H$68 * SUM('Option-specific inputs'!$H$69:$H$70)) + ((1 - 'Option-specific inputs'!$H$68) * 'Option-specific inputs'!$H$69))*CK$22)</f>
        <v>0</v>
      </c>
      <c r="CL155" s="43" cm="1">
        <f t="array" ref="CL155">_xlfn.IFS(CL$13="",0,CL$13 &lt; EDATE($G$13, ('Option-specific inputs'!$H$65 - 1) * 12), 0,TRUE,'Option-specific inputs'!$H$67 * (('Option-specific inputs'!$H$68 * SUM('Option-specific inputs'!$H$69:$H$70)) + ((1 - 'Option-specific inputs'!$H$68) * 'Option-specific inputs'!$H$69))*CL$22)</f>
        <v>0</v>
      </c>
      <c r="CM155" s="43" cm="1">
        <f t="array" ref="CM155">_xlfn.IFS(CM$13="",0,CM$13 &lt; EDATE($G$13, ('Option-specific inputs'!$H$65 - 1) * 12), 0,TRUE,'Option-specific inputs'!$H$67 * (('Option-specific inputs'!$H$68 * SUM('Option-specific inputs'!$H$69:$H$70)) + ((1 - 'Option-specific inputs'!$H$68) * 'Option-specific inputs'!$H$69))*CM$22)</f>
        <v>0</v>
      </c>
      <c r="CN155" s="43" cm="1">
        <f t="array" ref="CN155">_xlfn.IFS(CN$13="",0,CN$13 &lt; EDATE($G$13, ('Option-specific inputs'!$H$65 - 1) * 12), 0,TRUE,'Option-specific inputs'!$H$67 * (('Option-specific inputs'!$H$68 * SUM('Option-specific inputs'!$H$69:$H$70)) + ((1 - 'Option-specific inputs'!$H$68) * 'Option-specific inputs'!$H$69))*CN$22)</f>
        <v>0</v>
      </c>
      <c r="CO155" s="43" cm="1">
        <f t="array" ref="CO155">_xlfn.IFS(CO$13="",0,CO$13 &lt; EDATE($G$13, ('Option-specific inputs'!$H$65 - 1) * 12), 0,TRUE,'Option-specific inputs'!$H$67 * (('Option-specific inputs'!$H$68 * SUM('Option-specific inputs'!$H$69:$H$70)) + ((1 - 'Option-specific inputs'!$H$68) * 'Option-specific inputs'!$H$69))*CO$22)</f>
        <v>0</v>
      </c>
      <c r="CP155" s="43" cm="1">
        <f t="array" ref="CP155">_xlfn.IFS(CP$13="",0,CP$13 &lt; EDATE($G$13, ('Option-specific inputs'!$H$65 - 1) * 12), 0,TRUE,'Option-specific inputs'!$H$67 * (('Option-specific inputs'!$H$68 * SUM('Option-specific inputs'!$H$69:$H$70)) + ((1 - 'Option-specific inputs'!$H$68) * 'Option-specific inputs'!$H$69))*CP$22)</f>
        <v>0</v>
      </c>
      <c r="CQ155" s="43" cm="1">
        <f t="array" ref="CQ155">_xlfn.IFS(CQ$13="",0,CQ$13 &lt; EDATE($G$13, ('Option-specific inputs'!$H$65 - 1) * 12), 0,TRUE,'Option-specific inputs'!$H$67 * (('Option-specific inputs'!$H$68 * SUM('Option-specific inputs'!$H$69:$H$70)) + ((1 - 'Option-specific inputs'!$H$68) * 'Option-specific inputs'!$H$69))*CQ$22)</f>
        <v>0</v>
      </c>
      <c r="CR155" s="43" cm="1">
        <f t="array" ref="CR155">_xlfn.IFS(CR$13="",0,CR$13 &lt; EDATE($G$13, ('Option-specific inputs'!$H$65 - 1) * 12), 0,TRUE,'Option-specific inputs'!$H$67 * (('Option-specific inputs'!$H$68 * SUM('Option-specific inputs'!$H$69:$H$70)) + ((1 - 'Option-specific inputs'!$H$68) * 'Option-specific inputs'!$H$69))*CR$22)</f>
        <v>0</v>
      </c>
      <c r="CS155" s="43" cm="1">
        <f t="array" ref="CS155">_xlfn.IFS(CS$13="",0,CS$13 &lt; EDATE($G$13, ('Option-specific inputs'!$H$65 - 1) * 12), 0,TRUE,'Option-specific inputs'!$H$67 * (('Option-specific inputs'!$H$68 * SUM('Option-specific inputs'!$H$69:$H$70)) + ((1 - 'Option-specific inputs'!$H$68) * 'Option-specific inputs'!$H$69))*CS$22)</f>
        <v>0</v>
      </c>
      <c r="CT155" s="43" cm="1">
        <f t="array" ref="CT155">_xlfn.IFS(CT$13="",0,CT$13 &lt; EDATE($G$13, ('Option-specific inputs'!$H$65 - 1) * 12), 0,TRUE,'Option-specific inputs'!$H$67 * (('Option-specific inputs'!$H$68 * SUM('Option-specific inputs'!$H$69:$H$70)) + ((1 - 'Option-specific inputs'!$H$68) * 'Option-specific inputs'!$H$69))*CT$22)</f>
        <v>0</v>
      </c>
      <c r="CU155" s="43" cm="1">
        <f t="array" ref="CU155">_xlfn.IFS(CU$13="",0,CU$13 &lt; EDATE($G$13, ('Option-specific inputs'!$H$65 - 1) * 12), 0,TRUE,'Option-specific inputs'!$H$67 * (('Option-specific inputs'!$H$68 * SUM('Option-specific inputs'!$H$69:$H$70)) + ((1 - 'Option-specific inputs'!$H$68) * 'Option-specific inputs'!$H$69))*CU$22)</f>
        <v>0</v>
      </c>
      <c r="CV155" s="43" cm="1">
        <f t="array" ref="CV155">_xlfn.IFS(CV$13="",0,CV$13 &lt; EDATE($G$13, ('Option-specific inputs'!$H$65 - 1) * 12), 0,TRUE,'Option-specific inputs'!$H$67 * (('Option-specific inputs'!$H$68 * SUM('Option-specific inputs'!$H$69:$H$70)) + ((1 - 'Option-specific inputs'!$H$68) * 'Option-specific inputs'!$H$69))*CV$22)</f>
        <v>0</v>
      </c>
      <c r="CW155" s="43" cm="1">
        <f t="array" ref="CW155">_xlfn.IFS(CW$13="",0,CW$13 &lt; EDATE($G$13, ('Option-specific inputs'!$H$65 - 1) * 12), 0,TRUE,'Option-specific inputs'!$H$67 * (('Option-specific inputs'!$H$68 * SUM('Option-specific inputs'!$H$69:$H$70)) + ((1 - 'Option-specific inputs'!$H$68) * 'Option-specific inputs'!$H$69))*CW$22)</f>
        <v>0</v>
      </c>
      <c r="CX155" s="43" cm="1">
        <f t="array" ref="CX155">_xlfn.IFS(CX$13="",0,CX$13 &lt; EDATE($G$13, ('Option-specific inputs'!$H$65 - 1) * 12), 0,TRUE,'Option-specific inputs'!$H$67 * (('Option-specific inputs'!$H$68 * SUM('Option-specific inputs'!$H$69:$H$70)) + ((1 - 'Option-specific inputs'!$H$68) * 'Option-specific inputs'!$H$69))*CX$22)</f>
        <v>0</v>
      </c>
      <c r="CY155" s="43" cm="1">
        <f t="array" ref="CY155">_xlfn.IFS(CY$13="",0,CY$13 &lt; EDATE($G$13, ('Option-specific inputs'!$H$65 - 1) * 12), 0,TRUE,'Option-specific inputs'!$H$67 * (('Option-specific inputs'!$H$68 * SUM('Option-specific inputs'!$H$69:$H$70)) + ((1 - 'Option-specific inputs'!$H$68) * 'Option-specific inputs'!$H$69))*CY$22)</f>
        <v>0</v>
      </c>
      <c r="CZ155" s="43" cm="1">
        <f t="array" ref="CZ155">_xlfn.IFS(CZ$13="",0,CZ$13 &lt; EDATE($G$13, ('Option-specific inputs'!$H$65 - 1) * 12), 0,TRUE,'Option-specific inputs'!$H$67 * (('Option-specific inputs'!$H$68 * SUM('Option-specific inputs'!$H$69:$H$70)) + ((1 - 'Option-specific inputs'!$H$68) * 'Option-specific inputs'!$H$69))*CZ$22)</f>
        <v>0</v>
      </c>
      <c r="DA155" s="43" cm="1">
        <f t="array" ref="DA155">_xlfn.IFS(DA$13="",0,DA$13 &lt; EDATE($G$13, ('Option-specific inputs'!$H$65 - 1) * 12), 0,TRUE,'Option-specific inputs'!$H$67 * (('Option-specific inputs'!$H$68 * SUM('Option-specific inputs'!$H$69:$H$70)) + ((1 - 'Option-specific inputs'!$H$68) * 'Option-specific inputs'!$H$69))*DA$22)</f>
        <v>0</v>
      </c>
      <c r="DB155" s="43" cm="1">
        <f t="array" ref="DB155">_xlfn.IFS(DB$13="",0,DB$13 &lt; EDATE($G$13, ('Option-specific inputs'!$H$65 - 1) * 12), 0,TRUE,'Option-specific inputs'!$H$67 * (('Option-specific inputs'!$H$68 * SUM('Option-specific inputs'!$H$69:$H$70)) + ((1 - 'Option-specific inputs'!$H$68) * 'Option-specific inputs'!$H$69))*DB$22)</f>
        <v>0</v>
      </c>
      <c r="DC155" s="25"/>
    </row>
    <row r="156" spans="1:107" s="61" customFormat="1" ht="22.5" customHeight="1">
      <c r="A156" s="25"/>
      <c r="B156" s="163"/>
      <c r="C156" s="163" t="s">
        <v>135</v>
      </c>
      <c r="D156" s="32"/>
      <c r="E156" s="37"/>
      <c r="F156" s="32"/>
      <c r="G156" s="43" cm="1">
        <f t="array" ref="G156">_xlfn.IFS(G$13="",0,G$13 &lt; EDATE($G$13, ('Option-specific inputs'!$H$65 - 1) * 12), 0,TRUE,SUM('Option-specific inputs'!$H$72:$H$73)*G$22)</f>
        <v>0</v>
      </c>
      <c r="H156" s="43" cm="1">
        <f t="array" ref="H156">_xlfn.IFS(H$13="",0,H$13 &lt; EDATE($G$13, ('Option-specific inputs'!$H$65 - 1) * 12), 0,TRUE,SUM('Option-specific inputs'!$H$72:$H$73)*H$22)</f>
        <v>0</v>
      </c>
      <c r="I156" s="43" cm="1">
        <f t="array" ref="I156">_xlfn.IFS(I$13="",0,I$13 &lt; EDATE($G$13, ('Option-specific inputs'!$H$65 - 1) * 12), 0,TRUE,SUM('Option-specific inputs'!$H$72:$H$73)*I$22)</f>
        <v>0</v>
      </c>
      <c r="J156" s="43" cm="1">
        <f t="array" ref="J156">_xlfn.IFS(J$13="",0,J$13 &lt; EDATE($G$13, ('Option-specific inputs'!$H$65 - 1) * 12), 0,TRUE,SUM('Option-specific inputs'!$H$72:$H$73)*J$22)</f>
        <v>0</v>
      </c>
      <c r="K156" s="43" cm="1">
        <f t="array" ref="K156">_xlfn.IFS(K$13="",0,K$13 &lt; EDATE($G$13, ('Option-specific inputs'!$H$65 - 1) * 12), 0,TRUE,SUM('Option-specific inputs'!$H$72:$H$73)*K$22)</f>
        <v>0</v>
      </c>
      <c r="L156" s="43" cm="1">
        <f t="array" ref="L156">_xlfn.IFS(L$13="",0,L$13 &lt; EDATE($G$13, ('Option-specific inputs'!$H$65 - 1) * 12), 0,TRUE,SUM('Option-specific inputs'!$H$72:$H$73)*L$22)</f>
        <v>0</v>
      </c>
      <c r="M156" s="43" cm="1">
        <f t="array" ref="M156">_xlfn.IFS(M$13="",0,M$13 &lt; EDATE($G$13, ('Option-specific inputs'!$H$65 - 1) * 12), 0,TRUE,SUM('Option-specific inputs'!$H$72:$H$73)*M$22)</f>
        <v>0</v>
      </c>
      <c r="N156" s="43" cm="1">
        <f t="array" ref="N156">_xlfn.IFS(N$13="",0,N$13 &lt; EDATE($G$13, ('Option-specific inputs'!$H$65 - 1) * 12), 0,TRUE,SUM('Option-specific inputs'!$H$72:$H$73)*N$22)</f>
        <v>0</v>
      </c>
      <c r="O156" s="43" cm="1">
        <f t="array" ref="O156">_xlfn.IFS(O$13="",0,O$13 &lt; EDATE($G$13, ('Option-specific inputs'!$H$65 - 1) * 12), 0,TRUE,SUM('Option-specific inputs'!$H$72:$H$73)*O$22)</f>
        <v>0</v>
      </c>
      <c r="P156" s="43" cm="1">
        <f t="array" ref="P156">_xlfn.IFS(P$13="",0,P$13 &lt; EDATE($G$13, ('Option-specific inputs'!$H$65 - 1) * 12), 0,TRUE,SUM('Option-specific inputs'!$H$72:$H$73)*P$22)</f>
        <v>0</v>
      </c>
      <c r="Q156" s="43" cm="1">
        <f t="array" ref="Q156">_xlfn.IFS(Q$13="",0,Q$13 &lt; EDATE($G$13, ('Option-specific inputs'!$H$65 - 1) * 12), 0,TRUE,SUM('Option-specific inputs'!$H$72:$H$73)*Q$22)</f>
        <v>0</v>
      </c>
      <c r="R156" s="43" cm="1">
        <f t="array" ref="R156">_xlfn.IFS(R$13="",0,R$13 &lt; EDATE($G$13, ('Option-specific inputs'!$H$65 - 1) * 12), 0,TRUE,SUM('Option-specific inputs'!$H$72:$H$73)*R$22)</f>
        <v>0</v>
      </c>
      <c r="S156" s="43" cm="1">
        <f t="array" ref="S156">_xlfn.IFS(S$13="",0,S$13 &lt; EDATE($G$13, ('Option-specific inputs'!$H$65 - 1) * 12), 0,TRUE,SUM('Option-specific inputs'!$H$72:$H$73)*S$22)</f>
        <v>0</v>
      </c>
      <c r="T156" s="43" cm="1">
        <f t="array" ref="T156">_xlfn.IFS(T$13="",0,T$13 &lt; EDATE($G$13, ('Option-specific inputs'!$H$65 - 1) * 12), 0,TRUE,SUM('Option-specific inputs'!$H$72:$H$73)*T$22)</f>
        <v>0</v>
      </c>
      <c r="U156" s="43" cm="1">
        <f t="array" ref="U156">_xlfn.IFS(U$13="",0,U$13 &lt; EDATE($G$13, ('Option-specific inputs'!$H$65 - 1) * 12), 0,TRUE,SUM('Option-specific inputs'!$H$72:$H$73)*U$22)</f>
        <v>0</v>
      </c>
      <c r="V156" s="43" cm="1">
        <f t="array" ref="V156">_xlfn.IFS(V$13="",0,V$13 &lt; EDATE($G$13, ('Option-specific inputs'!$H$65 - 1) * 12), 0,TRUE,SUM('Option-specific inputs'!$H$72:$H$73)*V$22)</f>
        <v>0</v>
      </c>
      <c r="W156" s="43" cm="1">
        <f t="array" ref="W156">_xlfn.IFS(W$13="",0,W$13 &lt; EDATE($G$13, ('Option-specific inputs'!$H$65 - 1) * 12), 0,TRUE,SUM('Option-specific inputs'!$H$72:$H$73)*W$22)</f>
        <v>0</v>
      </c>
      <c r="X156" s="43" cm="1">
        <f t="array" ref="X156">_xlfn.IFS(X$13="",0,X$13 &lt; EDATE($G$13, ('Option-specific inputs'!$H$65 - 1) * 12), 0,TRUE,SUM('Option-specific inputs'!$H$72:$H$73)*X$22)</f>
        <v>0</v>
      </c>
      <c r="Y156" s="43" cm="1">
        <f t="array" ref="Y156">_xlfn.IFS(Y$13="",0,Y$13 &lt; EDATE($G$13, ('Option-specific inputs'!$H$65 - 1) * 12), 0,TRUE,SUM('Option-specific inputs'!$H$72:$H$73)*Y$22)</f>
        <v>0</v>
      </c>
      <c r="Z156" s="43" cm="1">
        <f t="array" ref="Z156">_xlfn.IFS(Z$13="",0,Z$13 &lt; EDATE($G$13, ('Option-specific inputs'!$H$65 - 1) * 12), 0,TRUE,SUM('Option-specific inputs'!$H$72:$H$73)*Z$22)</f>
        <v>0</v>
      </c>
      <c r="AA156" s="43" cm="1">
        <f t="array" ref="AA156">_xlfn.IFS(AA$13="",0,AA$13 &lt; EDATE($G$13, ('Option-specific inputs'!$H$65 - 1) * 12), 0,TRUE,SUM('Option-specific inputs'!$H$72:$H$73)*AA$22)</f>
        <v>0</v>
      </c>
      <c r="AB156" s="43" cm="1">
        <f t="array" ref="AB156">_xlfn.IFS(AB$13="",0,AB$13 &lt; EDATE($G$13, ('Option-specific inputs'!$H$65 - 1) * 12), 0,TRUE,SUM('Option-specific inputs'!$H$72:$H$73)*AB$22)</f>
        <v>0</v>
      </c>
      <c r="AC156" s="43" cm="1">
        <f t="array" ref="AC156">_xlfn.IFS(AC$13="",0,AC$13 &lt; EDATE($G$13, ('Option-specific inputs'!$H$65 - 1) * 12), 0,TRUE,SUM('Option-specific inputs'!$H$72:$H$73)*AC$22)</f>
        <v>0</v>
      </c>
      <c r="AD156" s="43" cm="1">
        <f t="array" ref="AD156">_xlfn.IFS(AD$13="",0,AD$13 &lt; EDATE($G$13, ('Option-specific inputs'!$H$65 - 1) * 12), 0,TRUE,SUM('Option-specific inputs'!$H$72:$H$73)*AD$22)</f>
        <v>0</v>
      </c>
      <c r="AE156" s="43" cm="1">
        <f t="array" ref="AE156">_xlfn.IFS(AE$13="",0,AE$13 &lt; EDATE($G$13, ('Option-specific inputs'!$H$65 - 1) * 12), 0,TRUE,SUM('Option-specific inputs'!$H$72:$H$73)*AE$22)</f>
        <v>0</v>
      </c>
      <c r="AF156" s="43" cm="1">
        <f t="array" ref="AF156">_xlfn.IFS(AF$13="",0,AF$13 &lt; EDATE($G$13, ('Option-specific inputs'!$H$65 - 1) * 12), 0,TRUE,SUM('Option-specific inputs'!$H$72:$H$73)*AF$22)</f>
        <v>0</v>
      </c>
      <c r="AG156" s="43" cm="1">
        <f t="array" ref="AG156">_xlfn.IFS(AG$13="",0,AG$13 &lt; EDATE($G$13, ('Option-specific inputs'!$H$65 - 1) * 12), 0,TRUE,SUM('Option-specific inputs'!$H$72:$H$73)*AG$22)</f>
        <v>0</v>
      </c>
      <c r="AH156" s="43" cm="1">
        <f t="array" ref="AH156">_xlfn.IFS(AH$13="",0,AH$13 &lt; EDATE($G$13, ('Option-specific inputs'!$H$65 - 1) * 12), 0,TRUE,SUM('Option-specific inputs'!$H$72:$H$73)*AH$22)</f>
        <v>0</v>
      </c>
      <c r="AI156" s="43" cm="1">
        <f t="array" ref="AI156">_xlfn.IFS(AI$13="",0,AI$13 &lt; EDATE($G$13, ('Option-specific inputs'!$H$65 - 1) * 12), 0,TRUE,SUM('Option-specific inputs'!$H$72:$H$73)*AI$22)</f>
        <v>0</v>
      </c>
      <c r="AJ156" s="43" cm="1">
        <f t="array" ref="AJ156">_xlfn.IFS(AJ$13="",0,AJ$13 &lt; EDATE($G$13, ('Option-specific inputs'!$H$65 - 1) * 12), 0,TRUE,SUM('Option-specific inputs'!$H$72:$H$73)*AJ$22)</f>
        <v>0</v>
      </c>
      <c r="AK156" s="43" cm="1">
        <f t="array" ref="AK156">_xlfn.IFS(AK$13="",0,AK$13 &lt; EDATE($G$13, ('Option-specific inputs'!$H$65 - 1) * 12), 0,TRUE,SUM('Option-specific inputs'!$H$72:$H$73)*AK$22)</f>
        <v>0</v>
      </c>
      <c r="AL156" s="43" cm="1">
        <f t="array" ref="AL156">_xlfn.IFS(AL$13="",0,AL$13 &lt; EDATE($G$13, ('Option-specific inputs'!$H$65 - 1) * 12), 0,TRUE,SUM('Option-specific inputs'!$H$72:$H$73)*AL$22)</f>
        <v>0</v>
      </c>
      <c r="AM156" s="43" cm="1">
        <f t="array" ref="AM156">_xlfn.IFS(AM$13="",0,AM$13 &lt; EDATE($G$13, ('Option-specific inputs'!$H$65 - 1) * 12), 0,TRUE,SUM('Option-specific inputs'!$H$72:$H$73)*AM$22)</f>
        <v>0</v>
      </c>
      <c r="AN156" s="43" cm="1">
        <f t="array" ref="AN156">_xlfn.IFS(AN$13="",0,AN$13 &lt; EDATE($G$13, ('Option-specific inputs'!$H$65 - 1) * 12), 0,TRUE,SUM('Option-specific inputs'!$H$72:$H$73)*AN$22)</f>
        <v>0</v>
      </c>
      <c r="AO156" s="43" cm="1">
        <f t="array" ref="AO156">_xlfn.IFS(AO$13="",0,AO$13 &lt; EDATE($G$13, ('Option-specific inputs'!$H$65 - 1) * 12), 0,TRUE,SUM('Option-specific inputs'!$H$72:$H$73)*AO$22)</f>
        <v>0</v>
      </c>
      <c r="AP156" s="43" cm="1">
        <f t="array" ref="AP156">_xlfn.IFS(AP$13="",0,AP$13 &lt; EDATE($G$13, ('Option-specific inputs'!$H$65 - 1) * 12), 0,TRUE,SUM('Option-specific inputs'!$H$72:$H$73)*AP$22)</f>
        <v>0</v>
      </c>
      <c r="AQ156" s="43" cm="1">
        <f t="array" ref="AQ156">_xlfn.IFS(AQ$13="",0,AQ$13 &lt; EDATE($G$13, ('Option-specific inputs'!$H$65 - 1) * 12), 0,TRUE,SUM('Option-specific inputs'!$H$72:$H$73)*AQ$22)</f>
        <v>0</v>
      </c>
      <c r="AR156" s="43" cm="1">
        <f t="array" ref="AR156">_xlfn.IFS(AR$13="",0,AR$13 &lt; EDATE($G$13, ('Option-specific inputs'!$H$65 - 1) * 12), 0,TRUE,SUM('Option-specific inputs'!$H$72:$H$73)*AR$22)</f>
        <v>0</v>
      </c>
      <c r="AS156" s="43" cm="1">
        <f t="array" ref="AS156">_xlfn.IFS(AS$13="",0,AS$13 &lt; EDATE($G$13, ('Option-specific inputs'!$H$65 - 1) * 12), 0,TRUE,SUM('Option-specific inputs'!$H$72:$H$73)*AS$22)</f>
        <v>0</v>
      </c>
      <c r="AT156" s="43" cm="1">
        <f t="array" ref="AT156">_xlfn.IFS(AT$13="",0,AT$13 &lt; EDATE($G$13, ('Option-specific inputs'!$H$65 - 1) * 12), 0,TRUE,SUM('Option-specific inputs'!$H$72:$H$73)*AT$22)</f>
        <v>0</v>
      </c>
      <c r="AU156" s="43" cm="1">
        <f t="array" ref="AU156">_xlfn.IFS(AU$13="",0,AU$13 &lt; EDATE($G$13, ('Option-specific inputs'!$H$65 - 1) * 12), 0,TRUE,SUM('Option-specific inputs'!$H$72:$H$73)*AU$22)</f>
        <v>0</v>
      </c>
      <c r="AV156" s="43" cm="1">
        <f t="array" ref="AV156">_xlfn.IFS(AV$13="",0,AV$13 &lt; EDATE($G$13, ('Option-specific inputs'!$H$65 - 1) * 12), 0,TRUE,SUM('Option-specific inputs'!$H$72:$H$73)*AV$22)</f>
        <v>0</v>
      </c>
      <c r="AW156" s="43" cm="1">
        <f t="array" ref="AW156">_xlfn.IFS(AW$13="",0,AW$13 &lt; EDATE($G$13, ('Option-specific inputs'!$H$65 - 1) * 12), 0,TRUE,SUM('Option-specific inputs'!$H$72:$H$73)*AW$22)</f>
        <v>0</v>
      </c>
      <c r="AX156" s="43" cm="1">
        <f t="array" ref="AX156">_xlfn.IFS(AX$13="",0,AX$13 &lt; EDATE($G$13, ('Option-specific inputs'!$H$65 - 1) * 12), 0,TRUE,SUM('Option-specific inputs'!$H$72:$H$73)*AX$22)</f>
        <v>0</v>
      </c>
      <c r="AY156" s="43" cm="1">
        <f t="array" ref="AY156">_xlfn.IFS(AY$13="",0,AY$13 &lt; EDATE($G$13, ('Option-specific inputs'!$H$65 - 1) * 12), 0,TRUE,SUM('Option-specific inputs'!$H$72:$H$73)*AY$22)</f>
        <v>0</v>
      </c>
      <c r="AZ156" s="43" cm="1">
        <f t="array" ref="AZ156">_xlfn.IFS(AZ$13="",0,AZ$13 &lt; EDATE($G$13, ('Option-specific inputs'!$H$65 - 1) * 12), 0,TRUE,SUM('Option-specific inputs'!$H$72:$H$73)*AZ$22)</f>
        <v>0</v>
      </c>
      <c r="BA156" s="43" cm="1">
        <f t="array" ref="BA156">_xlfn.IFS(BA$13="",0,BA$13 &lt; EDATE($G$13, ('Option-specific inputs'!$H$65 - 1) * 12), 0,TRUE,SUM('Option-specific inputs'!$H$72:$H$73)*BA$22)</f>
        <v>0</v>
      </c>
      <c r="BB156" s="43" cm="1">
        <f t="array" ref="BB156">_xlfn.IFS(BB$13="",0,BB$13 &lt; EDATE($G$13, ('Option-specific inputs'!$H$65 - 1) * 12), 0,TRUE,SUM('Option-specific inputs'!$H$72:$H$73)*BB$22)</f>
        <v>0</v>
      </c>
      <c r="BC156" s="43" cm="1">
        <f t="array" ref="BC156">_xlfn.IFS(BC$13="",0,BC$13 &lt; EDATE($G$13, ('Option-specific inputs'!$H$65 - 1) * 12), 0,TRUE,SUM('Option-specific inputs'!$H$72:$H$73)*BC$22)</f>
        <v>0</v>
      </c>
      <c r="BD156" s="43" cm="1">
        <f t="array" ref="BD156">_xlfn.IFS(BD$13="",0,BD$13 &lt; EDATE($G$13, ('Option-specific inputs'!$H$65 - 1) * 12), 0,TRUE,SUM('Option-specific inputs'!$H$72:$H$73)*BD$22)</f>
        <v>0</v>
      </c>
      <c r="BE156" s="43" cm="1">
        <f t="array" ref="BE156">_xlfn.IFS(BE$13="",0,BE$13 &lt; EDATE($G$13, ('Option-specific inputs'!$H$65 - 1) * 12), 0,TRUE,SUM('Option-specific inputs'!$H$72:$H$73)*BE$22)</f>
        <v>0</v>
      </c>
      <c r="BF156" s="43" cm="1">
        <f t="array" ref="BF156">_xlfn.IFS(BF$13="",0,BF$13 &lt; EDATE($G$13, ('Option-specific inputs'!$H$65 - 1) * 12), 0,TRUE,SUM('Option-specific inputs'!$H$72:$H$73)*BF$22)</f>
        <v>0</v>
      </c>
      <c r="BG156" s="43" cm="1">
        <f t="array" ref="BG156">_xlfn.IFS(BG$13="",0,BG$13 &lt; EDATE($G$13, ('Option-specific inputs'!$H$65 - 1) * 12), 0,TRUE,SUM('Option-specific inputs'!$H$72:$H$73)*BG$22)</f>
        <v>0</v>
      </c>
      <c r="BH156" s="43" cm="1">
        <f t="array" ref="BH156">_xlfn.IFS(BH$13="",0,BH$13 &lt; EDATE($G$13, ('Option-specific inputs'!$H$65 - 1) * 12), 0,TRUE,SUM('Option-specific inputs'!$H$72:$H$73)*BH$22)</f>
        <v>0</v>
      </c>
      <c r="BI156" s="43" cm="1">
        <f t="array" ref="BI156">_xlfn.IFS(BI$13="",0,BI$13 &lt; EDATE($G$13, ('Option-specific inputs'!$H$65 - 1) * 12), 0,TRUE,SUM('Option-specific inputs'!$H$72:$H$73)*BI$22)</f>
        <v>0</v>
      </c>
      <c r="BJ156" s="43" cm="1">
        <f t="array" ref="BJ156">_xlfn.IFS(BJ$13="",0,BJ$13 &lt; EDATE($G$13, ('Option-specific inputs'!$H$65 - 1) * 12), 0,TRUE,SUM('Option-specific inputs'!$H$72:$H$73)*BJ$22)</f>
        <v>0</v>
      </c>
      <c r="BK156" s="43" cm="1">
        <f t="array" ref="BK156">_xlfn.IFS(BK$13="",0,BK$13 &lt; EDATE($G$13, ('Option-specific inputs'!$H$65 - 1) * 12), 0,TRUE,SUM('Option-specific inputs'!$H$72:$H$73)*BK$22)</f>
        <v>0</v>
      </c>
      <c r="BL156" s="43" cm="1">
        <f t="array" ref="BL156">_xlfn.IFS(BL$13="",0,BL$13 &lt; EDATE($G$13, ('Option-specific inputs'!$H$65 - 1) * 12), 0,TRUE,SUM('Option-specific inputs'!$H$72:$H$73)*BL$22)</f>
        <v>0</v>
      </c>
      <c r="BM156" s="43" cm="1">
        <f t="array" ref="BM156">_xlfn.IFS(BM$13="",0,BM$13 &lt; EDATE($G$13, ('Option-specific inputs'!$H$65 - 1) * 12), 0,TRUE,SUM('Option-specific inputs'!$H$72:$H$73)*BM$22)</f>
        <v>0</v>
      </c>
      <c r="BN156" s="43" cm="1">
        <f t="array" ref="BN156">_xlfn.IFS(BN$13="",0,BN$13 &lt; EDATE($G$13, ('Option-specific inputs'!$H$65 - 1) * 12), 0,TRUE,SUM('Option-specific inputs'!$H$72:$H$73)*BN$22)</f>
        <v>0</v>
      </c>
      <c r="BO156" s="43" cm="1">
        <f t="array" ref="BO156">_xlfn.IFS(BO$13="",0,BO$13 &lt; EDATE($G$13, ('Option-specific inputs'!$H$65 - 1) * 12), 0,TRUE,SUM('Option-specific inputs'!$H$72:$H$73)*BO$22)</f>
        <v>0</v>
      </c>
      <c r="BP156" s="43" cm="1">
        <f t="array" ref="BP156">_xlfn.IFS(BP$13="",0,BP$13 &lt; EDATE($G$13, ('Option-specific inputs'!$H$65 - 1) * 12), 0,TRUE,SUM('Option-specific inputs'!$H$72:$H$73)*BP$22)</f>
        <v>0</v>
      </c>
      <c r="BQ156" s="43" cm="1">
        <f t="array" ref="BQ156">_xlfn.IFS(BQ$13="",0,BQ$13 &lt; EDATE($G$13, ('Option-specific inputs'!$H$65 - 1) * 12), 0,TRUE,SUM('Option-specific inputs'!$H$72:$H$73)*BQ$22)</f>
        <v>0</v>
      </c>
      <c r="BR156" s="43" cm="1">
        <f t="array" ref="BR156">_xlfn.IFS(BR$13="",0,BR$13 &lt; EDATE($G$13, ('Option-specific inputs'!$H$65 - 1) * 12), 0,TRUE,SUM('Option-specific inputs'!$H$72:$H$73)*BR$22)</f>
        <v>0</v>
      </c>
      <c r="BS156" s="43" cm="1">
        <f t="array" ref="BS156">_xlfn.IFS(BS$13="",0,BS$13 &lt; EDATE($G$13, ('Option-specific inputs'!$H$65 - 1) * 12), 0,TRUE,SUM('Option-specific inputs'!$H$72:$H$73)*BS$22)</f>
        <v>0</v>
      </c>
      <c r="BT156" s="43" cm="1">
        <f t="array" ref="BT156">_xlfn.IFS(BT$13="",0,BT$13 &lt; EDATE($G$13, ('Option-specific inputs'!$H$65 - 1) * 12), 0,TRUE,SUM('Option-specific inputs'!$H$72:$H$73)*BT$22)</f>
        <v>0</v>
      </c>
      <c r="BU156" s="43" cm="1">
        <f t="array" ref="BU156">_xlfn.IFS(BU$13="",0,BU$13 &lt; EDATE($G$13, ('Option-specific inputs'!$H$65 - 1) * 12), 0,TRUE,SUM('Option-specific inputs'!$H$72:$H$73)*BU$22)</f>
        <v>0</v>
      </c>
      <c r="BV156" s="43" cm="1">
        <f t="array" ref="BV156">_xlfn.IFS(BV$13="",0,BV$13 &lt; EDATE($G$13, ('Option-specific inputs'!$H$65 - 1) * 12), 0,TRUE,SUM('Option-specific inputs'!$H$72:$H$73)*BV$22)</f>
        <v>0</v>
      </c>
      <c r="BW156" s="43" cm="1">
        <f t="array" ref="BW156">_xlfn.IFS(BW$13="",0,BW$13 &lt; EDATE($G$13, ('Option-specific inputs'!$H$65 - 1) * 12), 0,TRUE,SUM('Option-specific inputs'!$H$72:$H$73)*BW$22)</f>
        <v>0</v>
      </c>
      <c r="BX156" s="43" cm="1">
        <f t="array" ref="BX156">_xlfn.IFS(BX$13="",0,BX$13 &lt; EDATE($G$13, ('Option-specific inputs'!$H$65 - 1) * 12), 0,TRUE,SUM('Option-specific inputs'!$H$72:$H$73)*BX$22)</f>
        <v>0</v>
      </c>
      <c r="BY156" s="43" cm="1">
        <f t="array" ref="BY156">_xlfn.IFS(BY$13="",0,BY$13 &lt; EDATE($G$13, ('Option-specific inputs'!$H$65 - 1) * 12), 0,TRUE,SUM('Option-specific inputs'!$H$72:$H$73)*BY$22)</f>
        <v>0</v>
      </c>
      <c r="BZ156" s="43" cm="1">
        <f t="array" ref="BZ156">_xlfn.IFS(BZ$13="",0,BZ$13 &lt; EDATE($G$13, ('Option-specific inputs'!$H$65 - 1) * 12), 0,TRUE,SUM('Option-specific inputs'!$H$72:$H$73)*BZ$22)</f>
        <v>0</v>
      </c>
      <c r="CA156" s="43" cm="1">
        <f t="array" ref="CA156">_xlfn.IFS(CA$13="",0,CA$13 &lt; EDATE($G$13, ('Option-specific inputs'!$H$65 - 1) * 12), 0,TRUE,SUM('Option-specific inputs'!$H$72:$H$73)*CA$22)</f>
        <v>0</v>
      </c>
      <c r="CB156" s="43" cm="1">
        <f t="array" ref="CB156">_xlfn.IFS(CB$13="",0,CB$13 &lt; EDATE($G$13, ('Option-specific inputs'!$H$65 - 1) * 12), 0,TRUE,SUM('Option-specific inputs'!$H$72:$H$73)*CB$22)</f>
        <v>0</v>
      </c>
      <c r="CC156" s="43" cm="1">
        <f t="array" ref="CC156">_xlfn.IFS(CC$13="",0,CC$13 &lt; EDATE($G$13, ('Option-specific inputs'!$H$65 - 1) * 12), 0,TRUE,SUM('Option-specific inputs'!$H$72:$H$73)*CC$22)</f>
        <v>0</v>
      </c>
      <c r="CD156" s="43" cm="1">
        <f t="array" ref="CD156">_xlfn.IFS(CD$13="",0,CD$13 &lt; EDATE($G$13, ('Option-specific inputs'!$H$65 - 1) * 12), 0,TRUE,SUM('Option-specific inputs'!$H$72:$H$73)*CD$22)</f>
        <v>0</v>
      </c>
      <c r="CE156" s="43" cm="1">
        <f t="array" ref="CE156">_xlfn.IFS(CE$13="",0,CE$13 &lt; EDATE($G$13, ('Option-specific inputs'!$H$65 - 1) * 12), 0,TRUE,SUM('Option-specific inputs'!$H$72:$H$73)*CE$22)</f>
        <v>0</v>
      </c>
      <c r="CF156" s="43" cm="1">
        <f t="array" ref="CF156">_xlfn.IFS(CF$13="",0,CF$13 &lt; EDATE($G$13, ('Option-specific inputs'!$H$65 - 1) * 12), 0,TRUE,SUM('Option-specific inputs'!$H$72:$H$73)*CF$22)</f>
        <v>0</v>
      </c>
      <c r="CG156" s="43" cm="1">
        <f t="array" ref="CG156">_xlfn.IFS(CG$13="",0,CG$13 &lt; EDATE($G$13, ('Option-specific inputs'!$H$65 - 1) * 12), 0,TRUE,SUM('Option-specific inputs'!$H$72:$H$73)*CG$22)</f>
        <v>0</v>
      </c>
      <c r="CH156" s="43" cm="1">
        <f t="array" ref="CH156">_xlfn.IFS(CH$13="",0,CH$13 &lt; EDATE($G$13, ('Option-specific inputs'!$H$65 - 1) * 12), 0,TRUE,SUM('Option-specific inputs'!$H$72:$H$73)*CH$22)</f>
        <v>0</v>
      </c>
      <c r="CI156" s="43" cm="1">
        <f t="array" ref="CI156">_xlfn.IFS(CI$13="",0,CI$13 &lt; EDATE($G$13, ('Option-specific inputs'!$H$65 - 1) * 12), 0,TRUE,SUM('Option-specific inputs'!$H$72:$H$73)*CI$22)</f>
        <v>0</v>
      </c>
      <c r="CJ156" s="43" cm="1">
        <f t="array" ref="CJ156">_xlfn.IFS(CJ$13="",0,CJ$13 &lt; EDATE($G$13, ('Option-specific inputs'!$H$65 - 1) * 12), 0,TRUE,SUM('Option-specific inputs'!$H$72:$H$73)*CJ$22)</f>
        <v>0</v>
      </c>
      <c r="CK156" s="43" cm="1">
        <f t="array" ref="CK156">_xlfn.IFS(CK$13="",0,CK$13 &lt; EDATE($G$13, ('Option-specific inputs'!$H$65 - 1) * 12), 0,TRUE,SUM('Option-specific inputs'!$H$72:$H$73)*CK$22)</f>
        <v>0</v>
      </c>
      <c r="CL156" s="43" cm="1">
        <f t="array" ref="CL156">_xlfn.IFS(CL$13="",0,CL$13 &lt; EDATE($G$13, ('Option-specific inputs'!$H$65 - 1) * 12), 0,TRUE,SUM('Option-specific inputs'!$H$72:$H$73)*CL$22)</f>
        <v>0</v>
      </c>
      <c r="CM156" s="43" cm="1">
        <f t="array" ref="CM156">_xlfn.IFS(CM$13="",0,CM$13 &lt; EDATE($G$13, ('Option-specific inputs'!$H$65 - 1) * 12), 0,TRUE,SUM('Option-specific inputs'!$H$72:$H$73)*CM$22)</f>
        <v>0</v>
      </c>
      <c r="CN156" s="43" cm="1">
        <f t="array" ref="CN156">_xlfn.IFS(CN$13="",0,CN$13 &lt; EDATE($G$13, ('Option-specific inputs'!$H$65 - 1) * 12), 0,TRUE,SUM('Option-specific inputs'!$H$72:$H$73)*CN$22)</f>
        <v>0</v>
      </c>
      <c r="CO156" s="43" cm="1">
        <f t="array" ref="CO156">_xlfn.IFS(CO$13="",0,CO$13 &lt; EDATE($G$13, ('Option-specific inputs'!$H$65 - 1) * 12), 0,TRUE,SUM('Option-specific inputs'!$H$72:$H$73)*CO$22)</f>
        <v>0</v>
      </c>
      <c r="CP156" s="43" cm="1">
        <f t="array" ref="CP156">_xlfn.IFS(CP$13="",0,CP$13 &lt; EDATE($G$13, ('Option-specific inputs'!$H$65 - 1) * 12), 0,TRUE,SUM('Option-specific inputs'!$H$72:$H$73)*CP$22)</f>
        <v>0</v>
      </c>
      <c r="CQ156" s="43" cm="1">
        <f t="array" ref="CQ156">_xlfn.IFS(CQ$13="",0,CQ$13 &lt; EDATE($G$13, ('Option-specific inputs'!$H$65 - 1) * 12), 0,TRUE,SUM('Option-specific inputs'!$H$72:$H$73)*CQ$22)</f>
        <v>0</v>
      </c>
      <c r="CR156" s="43" cm="1">
        <f t="array" ref="CR156">_xlfn.IFS(CR$13="",0,CR$13 &lt; EDATE($G$13, ('Option-specific inputs'!$H$65 - 1) * 12), 0,TRUE,SUM('Option-specific inputs'!$H$72:$H$73)*CR$22)</f>
        <v>0</v>
      </c>
      <c r="CS156" s="43" cm="1">
        <f t="array" ref="CS156">_xlfn.IFS(CS$13="",0,CS$13 &lt; EDATE($G$13, ('Option-specific inputs'!$H$65 - 1) * 12), 0,TRUE,SUM('Option-specific inputs'!$H$72:$H$73)*CS$22)</f>
        <v>0</v>
      </c>
      <c r="CT156" s="43" cm="1">
        <f t="array" ref="CT156">_xlfn.IFS(CT$13="",0,CT$13 &lt; EDATE($G$13, ('Option-specific inputs'!$H$65 - 1) * 12), 0,TRUE,SUM('Option-specific inputs'!$H$72:$H$73)*CT$22)</f>
        <v>0</v>
      </c>
      <c r="CU156" s="43" cm="1">
        <f t="array" ref="CU156">_xlfn.IFS(CU$13="",0,CU$13 &lt; EDATE($G$13, ('Option-specific inputs'!$H$65 - 1) * 12), 0,TRUE,SUM('Option-specific inputs'!$H$72:$H$73)*CU$22)</f>
        <v>0</v>
      </c>
      <c r="CV156" s="43" cm="1">
        <f t="array" ref="CV156">_xlfn.IFS(CV$13="",0,CV$13 &lt; EDATE($G$13, ('Option-specific inputs'!$H$65 - 1) * 12), 0,TRUE,SUM('Option-specific inputs'!$H$72:$H$73)*CV$22)</f>
        <v>0</v>
      </c>
      <c r="CW156" s="43" cm="1">
        <f t="array" ref="CW156">_xlfn.IFS(CW$13="",0,CW$13 &lt; EDATE($G$13, ('Option-specific inputs'!$H$65 - 1) * 12), 0,TRUE,SUM('Option-specific inputs'!$H$72:$H$73)*CW$22)</f>
        <v>0</v>
      </c>
      <c r="CX156" s="43" cm="1">
        <f t="array" ref="CX156">_xlfn.IFS(CX$13="",0,CX$13 &lt; EDATE($G$13, ('Option-specific inputs'!$H$65 - 1) * 12), 0,TRUE,SUM('Option-specific inputs'!$H$72:$H$73)*CX$22)</f>
        <v>0</v>
      </c>
      <c r="CY156" s="43" cm="1">
        <f t="array" ref="CY156">_xlfn.IFS(CY$13="",0,CY$13 &lt; EDATE($G$13, ('Option-specific inputs'!$H$65 - 1) * 12), 0,TRUE,SUM('Option-specific inputs'!$H$72:$H$73)*CY$22)</f>
        <v>0</v>
      </c>
      <c r="CZ156" s="43" cm="1">
        <f t="array" ref="CZ156">_xlfn.IFS(CZ$13="",0,CZ$13 &lt; EDATE($G$13, ('Option-specific inputs'!$H$65 - 1) * 12), 0,TRUE,SUM('Option-specific inputs'!$H$72:$H$73)*CZ$22)</f>
        <v>0</v>
      </c>
      <c r="DA156" s="43" cm="1">
        <f t="array" ref="DA156">_xlfn.IFS(DA$13="",0,DA$13 &lt; EDATE($G$13, ('Option-specific inputs'!$H$65 - 1) * 12), 0,TRUE,SUM('Option-specific inputs'!$H$72:$H$73)*DA$22)</f>
        <v>0</v>
      </c>
      <c r="DB156" s="43" cm="1">
        <f t="array" ref="DB156">_xlfn.IFS(DB$13="",0,DB$13 &lt; EDATE($G$13, ('Option-specific inputs'!$H$65 - 1) * 12), 0,TRUE,SUM('Option-specific inputs'!$H$72:$H$73)*DB$22)</f>
        <v>0</v>
      </c>
      <c r="DC156" s="25"/>
    </row>
    <row r="157" spans="1:107" s="61" customFormat="1" ht="22.5" customHeight="1">
      <c r="A157" s="25"/>
      <c r="B157" s="163"/>
      <c r="C157" s="178" t="s">
        <v>136</v>
      </c>
      <c r="D157" s="46"/>
      <c r="E157" s="37"/>
      <c r="F157" s="32"/>
      <c r="G157" s="43" cm="1">
        <f t="array" ref="G157">_xlfn.IFS(G$13="",0,G$13 &lt; EDATE($G$13, ('Option-specific inputs'!$H$65 - 1) * 12), 0,TRUE,'Option-specific inputs'!$H$74*G$22)</f>
        <v>0</v>
      </c>
      <c r="H157" s="43" cm="1">
        <f t="array" ref="H157">_xlfn.IFS(H$13="",0,H$13 &lt; EDATE($G$13, ('Option-specific inputs'!$H$65 - 1) * 12), 0,TRUE,'Option-specific inputs'!$H$74*H$22)</f>
        <v>0</v>
      </c>
      <c r="I157" s="43" cm="1">
        <f t="array" ref="I157">_xlfn.IFS(I$13="",0,I$13 &lt; EDATE($G$13, ('Option-specific inputs'!$H$65 - 1) * 12), 0,TRUE,'Option-specific inputs'!$H$74*I$22)</f>
        <v>0</v>
      </c>
      <c r="J157" s="43" cm="1">
        <f t="array" ref="J157">_xlfn.IFS(J$13="",0,J$13 &lt; EDATE($G$13, ('Option-specific inputs'!$H$65 - 1) * 12), 0,TRUE,'Option-specific inputs'!$H$74*J$22)</f>
        <v>0</v>
      </c>
      <c r="K157" s="43" cm="1">
        <f t="array" ref="K157">_xlfn.IFS(K$13="",0,K$13 &lt; EDATE($G$13, ('Option-specific inputs'!$H$65 - 1) * 12), 0,TRUE,'Option-specific inputs'!$H$74*K$22)</f>
        <v>0</v>
      </c>
      <c r="L157" s="43" cm="1">
        <f t="array" ref="L157">_xlfn.IFS(L$13="",0,L$13 &lt; EDATE($G$13, ('Option-specific inputs'!$H$65 - 1) * 12), 0,TRUE,'Option-specific inputs'!$H$74*L$22)</f>
        <v>0</v>
      </c>
      <c r="M157" s="43" cm="1">
        <f t="array" ref="M157">_xlfn.IFS(M$13="",0,M$13 &lt; EDATE($G$13, ('Option-specific inputs'!$H$65 - 1) * 12), 0,TRUE,'Option-specific inputs'!$H$74*M$22)</f>
        <v>0</v>
      </c>
      <c r="N157" s="43" cm="1">
        <f t="array" ref="N157">_xlfn.IFS(N$13="",0,N$13 &lt; EDATE($G$13, ('Option-specific inputs'!$H$65 - 1) * 12), 0,TRUE,'Option-specific inputs'!$H$74*N$22)</f>
        <v>0</v>
      </c>
      <c r="O157" s="43" cm="1">
        <f t="array" ref="O157">_xlfn.IFS(O$13="",0,O$13 &lt; EDATE($G$13, ('Option-specific inputs'!$H$65 - 1) * 12), 0,TRUE,'Option-specific inputs'!$H$74*O$22)</f>
        <v>0</v>
      </c>
      <c r="P157" s="43" cm="1">
        <f t="array" ref="P157">_xlfn.IFS(P$13="",0,P$13 &lt; EDATE($G$13, ('Option-specific inputs'!$H$65 - 1) * 12), 0,TRUE,'Option-specific inputs'!$H$74*P$22)</f>
        <v>0</v>
      </c>
      <c r="Q157" s="43" cm="1">
        <f t="array" ref="Q157">_xlfn.IFS(Q$13="",0,Q$13 &lt; EDATE($G$13, ('Option-specific inputs'!$H$65 - 1) * 12), 0,TRUE,'Option-specific inputs'!$H$74*Q$22)</f>
        <v>0</v>
      </c>
      <c r="R157" s="43" cm="1">
        <f t="array" ref="R157">_xlfn.IFS(R$13="",0,R$13 &lt; EDATE($G$13, ('Option-specific inputs'!$H$65 - 1) * 12), 0,TRUE,'Option-specific inputs'!$H$74*R$22)</f>
        <v>0</v>
      </c>
      <c r="S157" s="43" cm="1">
        <f t="array" ref="S157">_xlfn.IFS(S$13="",0,S$13 &lt; EDATE($G$13, ('Option-specific inputs'!$H$65 - 1) * 12), 0,TRUE,'Option-specific inputs'!$H$74*S$22)</f>
        <v>0</v>
      </c>
      <c r="T157" s="43" cm="1">
        <f t="array" ref="T157">_xlfn.IFS(T$13="",0,T$13 &lt; EDATE($G$13, ('Option-specific inputs'!$H$65 - 1) * 12), 0,TRUE,'Option-specific inputs'!$H$74*T$22)</f>
        <v>0</v>
      </c>
      <c r="U157" s="43" cm="1">
        <f t="array" ref="U157">_xlfn.IFS(U$13="",0,U$13 &lt; EDATE($G$13, ('Option-specific inputs'!$H$65 - 1) * 12), 0,TRUE,'Option-specific inputs'!$H$74*U$22)</f>
        <v>0</v>
      </c>
      <c r="V157" s="43" cm="1">
        <f t="array" ref="V157">_xlfn.IFS(V$13="",0,V$13 &lt; EDATE($G$13, ('Option-specific inputs'!$H$65 - 1) * 12), 0,TRUE,'Option-specific inputs'!$H$74*V$22)</f>
        <v>0</v>
      </c>
      <c r="W157" s="43" cm="1">
        <f t="array" ref="W157">_xlfn.IFS(W$13="",0,W$13 &lt; EDATE($G$13, ('Option-specific inputs'!$H$65 - 1) * 12), 0,TRUE,'Option-specific inputs'!$H$74*W$22)</f>
        <v>0</v>
      </c>
      <c r="X157" s="43" cm="1">
        <f t="array" ref="X157">_xlfn.IFS(X$13="",0,X$13 &lt; EDATE($G$13, ('Option-specific inputs'!$H$65 - 1) * 12), 0,TRUE,'Option-specific inputs'!$H$74*X$22)</f>
        <v>0</v>
      </c>
      <c r="Y157" s="43" cm="1">
        <f t="array" ref="Y157">_xlfn.IFS(Y$13="",0,Y$13 &lt; EDATE($G$13, ('Option-specific inputs'!$H$65 - 1) * 12), 0,TRUE,'Option-specific inputs'!$H$74*Y$22)</f>
        <v>0</v>
      </c>
      <c r="Z157" s="43" cm="1">
        <f t="array" ref="Z157">_xlfn.IFS(Z$13="",0,Z$13 &lt; EDATE($G$13, ('Option-specific inputs'!$H$65 - 1) * 12), 0,TRUE,'Option-specific inputs'!$H$74*Z$22)</f>
        <v>0</v>
      </c>
      <c r="AA157" s="43" cm="1">
        <f t="array" ref="AA157">_xlfn.IFS(AA$13="",0,AA$13 &lt; EDATE($G$13, ('Option-specific inputs'!$H$65 - 1) * 12), 0,TRUE,'Option-specific inputs'!$H$74*AA$22)</f>
        <v>0</v>
      </c>
      <c r="AB157" s="43" cm="1">
        <f t="array" ref="AB157">_xlfn.IFS(AB$13="",0,AB$13 &lt; EDATE($G$13, ('Option-specific inputs'!$H$65 - 1) * 12), 0,TRUE,'Option-specific inputs'!$H$74*AB$22)</f>
        <v>0</v>
      </c>
      <c r="AC157" s="43" cm="1">
        <f t="array" ref="AC157">_xlfn.IFS(AC$13="",0,AC$13 &lt; EDATE($G$13, ('Option-specific inputs'!$H$65 - 1) * 12), 0,TRUE,'Option-specific inputs'!$H$74*AC$22)</f>
        <v>0</v>
      </c>
      <c r="AD157" s="43" cm="1">
        <f t="array" ref="AD157">_xlfn.IFS(AD$13="",0,AD$13 &lt; EDATE($G$13, ('Option-specific inputs'!$H$65 - 1) * 12), 0,TRUE,'Option-specific inputs'!$H$74*AD$22)</f>
        <v>0</v>
      </c>
      <c r="AE157" s="43" cm="1">
        <f t="array" ref="AE157">_xlfn.IFS(AE$13="",0,AE$13 &lt; EDATE($G$13, ('Option-specific inputs'!$H$65 - 1) * 12), 0,TRUE,'Option-specific inputs'!$H$74*AE$22)</f>
        <v>0</v>
      </c>
      <c r="AF157" s="43" cm="1">
        <f t="array" ref="AF157">_xlfn.IFS(AF$13="",0,AF$13 &lt; EDATE($G$13, ('Option-specific inputs'!$H$65 - 1) * 12), 0,TRUE,'Option-specific inputs'!$H$74*AF$22)</f>
        <v>0</v>
      </c>
      <c r="AG157" s="43" cm="1">
        <f t="array" ref="AG157">_xlfn.IFS(AG$13="",0,AG$13 &lt; EDATE($G$13, ('Option-specific inputs'!$H$65 - 1) * 12), 0,TRUE,'Option-specific inputs'!$H$74*AG$22)</f>
        <v>0</v>
      </c>
      <c r="AH157" s="43" cm="1">
        <f t="array" ref="AH157">_xlfn.IFS(AH$13="",0,AH$13 &lt; EDATE($G$13, ('Option-specific inputs'!$H$65 - 1) * 12), 0,TRUE,'Option-specific inputs'!$H$74*AH$22)</f>
        <v>0</v>
      </c>
      <c r="AI157" s="43" cm="1">
        <f t="array" ref="AI157">_xlfn.IFS(AI$13="",0,AI$13 &lt; EDATE($G$13, ('Option-specific inputs'!$H$65 - 1) * 12), 0,TRUE,'Option-specific inputs'!$H$74*AI$22)</f>
        <v>0</v>
      </c>
      <c r="AJ157" s="43" cm="1">
        <f t="array" ref="AJ157">_xlfn.IFS(AJ$13="",0,AJ$13 &lt; EDATE($G$13, ('Option-specific inputs'!$H$65 - 1) * 12), 0,TRUE,'Option-specific inputs'!$H$74*AJ$22)</f>
        <v>0</v>
      </c>
      <c r="AK157" s="43" cm="1">
        <f t="array" ref="AK157">_xlfn.IFS(AK$13="",0,AK$13 &lt; EDATE($G$13, ('Option-specific inputs'!$H$65 - 1) * 12), 0,TRUE,'Option-specific inputs'!$H$74*AK$22)</f>
        <v>0</v>
      </c>
      <c r="AL157" s="43" cm="1">
        <f t="array" ref="AL157">_xlfn.IFS(AL$13="",0,AL$13 &lt; EDATE($G$13, ('Option-specific inputs'!$H$65 - 1) * 12), 0,TRUE,'Option-specific inputs'!$H$74*AL$22)</f>
        <v>0</v>
      </c>
      <c r="AM157" s="43" cm="1">
        <f t="array" ref="AM157">_xlfn.IFS(AM$13="",0,AM$13 &lt; EDATE($G$13, ('Option-specific inputs'!$H$65 - 1) * 12), 0,TRUE,'Option-specific inputs'!$H$74*AM$22)</f>
        <v>0</v>
      </c>
      <c r="AN157" s="43" cm="1">
        <f t="array" ref="AN157">_xlfn.IFS(AN$13="",0,AN$13 &lt; EDATE($G$13, ('Option-specific inputs'!$H$65 - 1) * 12), 0,TRUE,'Option-specific inputs'!$H$74*AN$22)</f>
        <v>0</v>
      </c>
      <c r="AO157" s="43" cm="1">
        <f t="array" ref="AO157">_xlfn.IFS(AO$13="",0,AO$13 &lt; EDATE($G$13, ('Option-specific inputs'!$H$65 - 1) * 12), 0,TRUE,'Option-specific inputs'!$H$74*AO$22)</f>
        <v>0</v>
      </c>
      <c r="AP157" s="43" cm="1">
        <f t="array" ref="AP157">_xlfn.IFS(AP$13="",0,AP$13 &lt; EDATE($G$13, ('Option-specific inputs'!$H$65 - 1) * 12), 0,TRUE,'Option-specific inputs'!$H$74*AP$22)</f>
        <v>0</v>
      </c>
      <c r="AQ157" s="43" cm="1">
        <f t="array" ref="AQ157">_xlfn.IFS(AQ$13="",0,AQ$13 &lt; EDATE($G$13, ('Option-specific inputs'!$H$65 - 1) * 12), 0,TRUE,'Option-specific inputs'!$H$74*AQ$22)</f>
        <v>0</v>
      </c>
      <c r="AR157" s="43" cm="1">
        <f t="array" ref="AR157">_xlfn.IFS(AR$13="",0,AR$13 &lt; EDATE($G$13, ('Option-specific inputs'!$H$65 - 1) * 12), 0,TRUE,'Option-specific inputs'!$H$74*AR$22)</f>
        <v>0</v>
      </c>
      <c r="AS157" s="43" cm="1">
        <f t="array" ref="AS157">_xlfn.IFS(AS$13="",0,AS$13 &lt; EDATE($G$13, ('Option-specific inputs'!$H$65 - 1) * 12), 0,TRUE,'Option-specific inputs'!$H$74*AS$22)</f>
        <v>0</v>
      </c>
      <c r="AT157" s="43" cm="1">
        <f t="array" ref="AT157">_xlfn.IFS(AT$13="",0,AT$13 &lt; EDATE($G$13, ('Option-specific inputs'!$H$65 - 1) * 12), 0,TRUE,'Option-specific inputs'!$H$74*AT$22)</f>
        <v>0</v>
      </c>
      <c r="AU157" s="43" cm="1">
        <f t="array" ref="AU157">_xlfn.IFS(AU$13="",0,AU$13 &lt; EDATE($G$13, ('Option-specific inputs'!$H$65 - 1) * 12), 0,TRUE,'Option-specific inputs'!$H$74*AU$22)</f>
        <v>0</v>
      </c>
      <c r="AV157" s="43" cm="1">
        <f t="array" ref="AV157">_xlfn.IFS(AV$13="",0,AV$13 &lt; EDATE($G$13, ('Option-specific inputs'!$H$65 - 1) * 12), 0,TRUE,'Option-specific inputs'!$H$74*AV$22)</f>
        <v>0</v>
      </c>
      <c r="AW157" s="43" cm="1">
        <f t="array" ref="AW157">_xlfn.IFS(AW$13="",0,AW$13 &lt; EDATE($G$13, ('Option-specific inputs'!$H$65 - 1) * 12), 0,TRUE,'Option-specific inputs'!$H$74*AW$22)</f>
        <v>0</v>
      </c>
      <c r="AX157" s="43" cm="1">
        <f t="array" ref="AX157">_xlfn.IFS(AX$13="",0,AX$13 &lt; EDATE($G$13, ('Option-specific inputs'!$H$65 - 1) * 12), 0,TRUE,'Option-specific inputs'!$H$74*AX$22)</f>
        <v>0</v>
      </c>
      <c r="AY157" s="43" cm="1">
        <f t="array" ref="AY157">_xlfn.IFS(AY$13="",0,AY$13 &lt; EDATE($G$13, ('Option-specific inputs'!$H$65 - 1) * 12), 0,TRUE,'Option-specific inputs'!$H$74*AY$22)</f>
        <v>0</v>
      </c>
      <c r="AZ157" s="43" cm="1">
        <f t="array" ref="AZ157">_xlfn.IFS(AZ$13="",0,AZ$13 &lt; EDATE($G$13, ('Option-specific inputs'!$H$65 - 1) * 12), 0,TRUE,'Option-specific inputs'!$H$74*AZ$22)</f>
        <v>0</v>
      </c>
      <c r="BA157" s="43" cm="1">
        <f t="array" ref="BA157">_xlfn.IFS(BA$13="",0,BA$13 &lt; EDATE($G$13, ('Option-specific inputs'!$H$65 - 1) * 12), 0,TRUE,'Option-specific inputs'!$H$74*BA$22)</f>
        <v>0</v>
      </c>
      <c r="BB157" s="43" cm="1">
        <f t="array" ref="BB157">_xlfn.IFS(BB$13="",0,BB$13 &lt; EDATE($G$13, ('Option-specific inputs'!$H$65 - 1) * 12), 0,TRUE,'Option-specific inputs'!$H$74*BB$22)</f>
        <v>0</v>
      </c>
      <c r="BC157" s="43" cm="1">
        <f t="array" ref="BC157">_xlfn.IFS(BC$13="",0,BC$13 &lt; EDATE($G$13, ('Option-specific inputs'!$H$65 - 1) * 12), 0,TRUE,'Option-specific inputs'!$H$74*BC$22)</f>
        <v>0</v>
      </c>
      <c r="BD157" s="43" cm="1">
        <f t="array" ref="BD157">_xlfn.IFS(BD$13="",0,BD$13 &lt; EDATE($G$13, ('Option-specific inputs'!$H$65 - 1) * 12), 0,TRUE,'Option-specific inputs'!$H$74*BD$22)</f>
        <v>0</v>
      </c>
      <c r="BE157" s="43" cm="1">
        <f t="array" ref="BE157">_xlfn.IFS(BE$13="",0,BE$13 &lt; EDATE($G$13, ('Option-specific inputs'!$H$65 - 1) * 12), 0,TRUE,'Option-specific inputs'!$H$74*BE$22)</f>
        <v>0</v>
      </c>
      <c r="BF157" s="43" cm="1">
        <f t="array" ref="BF157">_xlfn.IFS(BF$13="",0,BF$13 &lt; EDATE($G$13, ('Option-specific inputs'!$H$65 - 1) * 12), 0,TRUE,'Option-specific inputs'!$H$74*BF$22)</f>
        <v>0</v>
      </c>
      <c r="BG157" s="43" cm="1">
        <f t="array" ref="BG157">_xlfn.IFS(BG$13="",0,BG$13 &lt; EDATE($G$13, ('Option-specific inputs'!$H$65 - 1) * 12), 0,TRUE,'Option-specific inputs'!$H$74*BG$22)</f>
        <v>0</v>
      </c>
      <c r="BH157" s="43" cm="1">
        <f t="array" ref="BH157">_xlfn.IFS(BH$13="",0,BH$13 &lt; EDATE($G$13, ('Option-specific inputs'!$H$65 - 1) * 12), 0,TRUE,'Option-specific inputs'!$H$74*BH$22)</f>
        <v>0</v>
      </c>
      <c r="BI157" s="43" cm="1">
        <f t="array" ref="BI157">_xlfn.IFS(BI$13="",0,BI$13 &lt; EDATE($G$13, ('Option-specific inputs'!$H$65 - 1) * 12), 0,TRUE,'Option-specific inputs'!$H$74*BI$22)</f>
        <v>0</v>
      </c>
      <c r="BJ157" s="43" cm="1">
        <f t="array" ref="BJ157">_xlfn.IFS(BJ$13="",0,BJ$13 &lt; EDATE($G$13, ('Option-specific inputs'!$H$65 - 1) * 12), 0,TRUE,'Option-specific inputs'!$H$74*BJ$22)</f>
        <v>0</v>
      </c>
      <c r="BK157" s="43" cm="1">
        <f t="array" ref="BK157">_xlfn.IFS(BK$13="",0,BK$13 &lt; EDATE($G$13, ('Option-specific inputs'!$H$65 - 1) * 12), 0,TRUE,'Option-specific inputs'!$H$74*BK$22)</f>
        <v>0</v>
      </c>
      <c r="BL157" s="43" cm="1">
        <f t="array" ref="BL157">_xlfn.IFS(BL$13="",0,BL$13 &lt; EDATE($G$13, ('Option-specific inputs'!$H$65 - 1) * 12), 0,TRUE,'Option-specific inputs'!$H$74*BL$22)</f>
        <v>0</v>
      </c>
      <c r="BM157" s="43" cm="1">
        <f t="array" ref="BM157">_xlfn.IFS(BM$13="",0,BM$13 &lt; EDATE($G$13, ('Option-specific inputs'!$H$65 - 1) * 12), 0,TRUE,'Option-specific inputs'!$H$74*BM$22)</f>
        <v>0</v>
      </c>
      <c r="BN157" s="43" cm="1">
        <f t="array" ref="BN157">_xlfn.IFS(BN$13="",0,BN$13 &lt; EDATE($G$13, ('Option-specific inputs'!$H$65 - 1) * 12), 0,TRUE,'Option-specific inputs'!$H$74*BN$22)</f>
        <v>0</v>
      </c>
      <c r="BO157" s="43" cm="1">
        <f t="array" ref="BO157">_xlfn.IFS(BO$13="",0,BO$13 &lt; EDATE($G$13, ('Option-specific inputs'!$H$65 - 1) * 12), 0,TRUE,'Option-specific inputs'!$H$74*BO$22)</f>
        <v>0</v>
      </c>
      <c r="BP157" s="43" cm="1">
        <f t="array" ref="BP157">_xlfn.IFS(BP$13="",0,BP$13 &lt; EDATE($G$13, ('Option-specific inputs'!$H$65 - 1) * 12), 0,TRUE,'Option-specific inputs'!$H$74*BP$22)</f>
        <v>0</v>
      </c>
      <c r="BQ157" s="43" cm="1">
        <f t="array" ref="BQ157">_xlfn.IFS(BQ$13="",0,BQ$13 &lt; EDATE($G$13, ('Option-specific inputs'!$H$65 - 1) * 12), 0,TRUE,'Option-specific inputs'!$H$74*BQ$22)</f>
        <v>0</v>
      </c>
      <c r="BR157" s="43" cm="1">
        <f t="array" ref="BR157">_xlfn.IFS(BR$13="",0,BR$13 &lt; EDATE($G$13, ('Option-specific inputs'!$H$65 - 1) * 12), 0,TRUE,'Option-specific inputs'!$H$74*BR$22)</f>
        <v>0</v>
      </c>
      <c r="BS157" s="43" cm="1">
        <f t="array" ref="BS157">_xlfn.IFS(BS$13="",0,BS$13 &lt; EDATE($G$13, ('Option-specific inputs'!$H$65 - 1) * 12), 0,TRUE,'Option-specific inputs'!$H$74*BS$22)</f>
        <v>0</v>
      </c>
      <c r="BT157" s="43" cm="1">
        <f t="array" ref="BT157">_xlfn.IFS(BT$13="",0,BT$13 &lt; EDATE($G$13, ('Option-specific inputs'!$H$65 - 1) * 12), 0,TRUE,'Option-specific inputs'!$H$74*BT$22)</f>
        <v>0</v>
      </c>
      <c r="BU157" s="43" cm="1">
        <f t="array" ref="BU157">_xlfn.IFS(BU$13="",0,BU$13 &lt; EDATE($G$13, ('Option-specific inputs'!$H$65 - 1) * 12), 0,TRUE,'Option-specific inputs'!$H$74*BU$22)</f>
        <v>0</v>
      </c>
      <c r="BV157" s="43" cm="1">
        <f t="array" ref="BV157">_xlfn.IFS(BV$13="",0,BV$13 &lt; EDATE($G$13, ('Option-specific inputs'!$H$65 - 1) * 12), 0,TRUE,'Option-specific inputs'!$H$74*BV$22)</f>
        <v>0</v>
      </c>
      <c r="BW157" s="43" cm="1">
        <f t="array" ref="BW157">_xlfn.IFS(BW$13="",0,BW$13 &lt; EDATE($G$13, ('Option-specific inputs'!$H$65 - 1) * 12), 0,TRUE,'Option-specific inputs'!$H$74*BW$22)</f>
        <v>0</v>
      </c>
      <c r="BX157" s="43" cm="1">
        <f t="array" ref="BX157">_xlfn.IFS(BX$13="",0,BX$13 &lt; EDATE($G$13, ('Option-specific inputs'!$H$65 - 1) * 12), 0,TRUE,'Option-specific inputs'!$H$74*BX$22)</f>
        <v>0</v>
      </c>
      <c r="BY157" s="43" cm="1">
        <f t="array" ref="BY157">_xlfn.IFS(BY$13="",0,BY$13 &lt; EDATE($G$13, ('Option-specific inputs'!$H$65 - 1) * 12), 0,TRUE,'Option-specific inputs'!$H$74*BY$22)</f>
        <v>0</v>
      </c>
      <c r="BZ157" s="43" cm="1">
        <f t="array" ref="BZ157">_xlfn.IFS(BZ$13="",0,BZ$13 &lt; EDATE($G$13, ('Option-specific inputs'!$H$65 - 1) * 12), 0,TRUE,'Option-specific inputs'!$H$74*BZ$22)</f>
        <v>0</v>
      </c>
      <c r="CA157" s="43" cm="1">
        <f t="array" ref="CA157">_xlfn.IFS(CA$13="",0,CA$13 &lt; EDATE($G$13, ('Option-specific inputs'!$H$65 - 1) * 12), 0,TRUE,'Option-specific inputs'!$H$74*CA$22)</f>
        <v>0</v>
      </c>
      <c r="CB157" s="43" cm="1">
        <f t="array" ref="CB157">_xlfn.IFS(CB$13="",0,CB$13 &lt; EDATE($G$13, ('Option-specific inputs'!$H$65 - 1) * 12), 0,TRUE,'Option-specific inputs'!$H$74*CB$22)</f>
        <v>0</v>
      </c>
      <c r="CC157" s="43" cm="1">
        <f t="array" ref="CC157">_xlfn.IFS(CC$13="",0,CC$13 &lt; EDATE($G$13, ('Option-specific inputs'!$H$65 - 1) * 12), 0,TRUE,'Option-specific inputs'!$H$74*CC$22)</f>
        <v>0</v>
      </c>
      <c r="CD157" s="43" cm="1">
        <f t="array" ref="CD157">_xlfn.IFS(CD$13="",0,CD$13 &lt; EDATE($G$13, ('Option-specific inputs'!$H$65 - 1) * 12), 0,TRUE,'Option-specific inputs'!$H$74*CD$22)</f>
        <v>0</v>
      </c>
      <c r="CE157" s="43" cm="1">
        <f t="array" ref="CE157">_xlfn.IFS(CE$13="",0,CE$13 &lt; EDATE($G$13, ('Option-specific inputs'!$H$65 - 1) * 12), 0,TRUE,'Option-specific inputs'!$H$74*CE$22)</f>
        <v>0</v>
      </c>
      <c r="CF157" s="43" cm="1">
        <f t="array" ref="CF157">_xlfn.IFS(CF$13="",0,CF$13 &lt; EDATE($G$13, ('Option-specific inputs'!$H$65 - 1) * 12), 0,TRUE,'Option-specific inputs'!$H$74*CF$22)</f>
        <v>0</v>
      </c>
      <c r="CG157" s="43" cm="1">
        <f t="array" ref="CG157">_xlfn.IFS(CG$13="",0,CG$13 &lt; EDATE($G$13, ('Option-specific inputs'!$H$65 - 1) * 12), 0,TRUE,'Option-specific inputs'!$H$74*CG$22)</f>
        <v>0</v>
      </c>
      <c r="CH157" s="43" cm="1">
        <f t="array" ref="CH157">_xlfn.IFS(CH$13="",0,CH$13 &lt; EDATE($G$13, ('Option-specific inputs'!$H$65 - 1) * 12), 0,TRUE,'Option-specific inputs'!$H$74*CH$22)</f>
        <v>0</v>
      </c>
      <c r="CI157" s="43" cm="1">
        <f t="array" ref="CI157">_xlfn.IFS(CI$13="",0,CI$13 &lt; EDATE($G$13, ('Option-specific inputs'!$H$65 - 1) * 12), 0,TRUE,'Option-specific inputs'!$H$74*CI$22)</f>
        <v>0</v>
      </c>
      <c r="CJ157" s="43" cm="1">
        <f t="array" ref="CJ157">_xlfn.IFS(CJ$13="",0,CJ$13 &lt; EDATE($G$13, ('Option-specific inputs'!$H$65 - 1) * 12), 0,TRUE,'Option-specific inputs'!$H$74*CJ$22)</f>
        <v>0</v>
      </c>
      <c r="CK157" s="43" cm="1">
        <f t="array" ref="CK157">_xlfn.IFS(CK$13="",0,CK$13 &lt; EDATE($G$13, ('Option-specific inputs'!$H$65 - 1) * 12), 0,TRUE,'Option-specific inputs'!$H$74*CK$22)</f>
        <v>0</v>
      </c>
      <c r="CL157" s="43" cm="1">
        <f t="array" ref="CL157">_xlfn.IFS(CL$13="",0,CL$13 &lt; EDATE($G$13, ('Option-specific inputs'!$H$65 - 1) * 12), 0,TRUE,'Option-specific inputs'!$H$74*CL$22)</f>
        <v>0</v>
      </c>
      <c r="CM157" s="43" cm="1">
        <f t="array" ref="CM157">_xlfn.IFS(CM$13="",0,CM$13 &lt; EDATE($G$13, ('Option-specific inputs'!$H$65 - 1) * 12), 0,TRUE,'Option-specific inputs'!$H$74*CM$22)</f>
        <v>0</v>
      </c>
      <c r="CN157" s="43" cm="1">
        <f t="array" ref="CN157">_xlfn.IFS(CN$13="",0,CN$13 &lt; EDATE($G$13, ('Option-specific inputs'!$H$65 - 1) * 12), 0,TRUE,'Option-specific inputs'!$H$74*CN$22)</f>
        <v>0</v>
      </c>
      <c r="CO157" s="43" cm="1">
        <f t="array" ref="CO157">_xlfn.IFS(CO$13="",0,CO$13 &lt; EDATE($G$13, ('Option-specific inputs'!$H$65 - 1) * 12), 0,TRUE,'Option-specific inputs'!$H$74*CO$22)</f>
        <v>0</v>
      </c>
      <c r="CP157" s="43" cm="1">
        <f t="array" ref="CP157">_xlfn.IFS(CP$13="",0,CP$13 &lt; EDATE($G$13, ('Option-specific inputs'!$H$65 - 1) * 12), 0,TRUE,'Option-specific inputs'!$H$74*CP$22)</f>
        <v>0</v>
      </c>
      <c r="CQ157" s="43" cm="1">
        <f t="array" ref="CQ157">_xlfn.IFS(CQ$13="",0,CQ$13 &lt; EDATE($G$13, ('Option-specific inputs'!$H$65 - 1) * 12), 0,TRUE,'Option-specific inputs'!$H$74*CQ$22)</f>
        <v>0</v>
      </c>
      <c r="CR157" s="43" cm="1">
        <f t="array" ref="CR157">_xlfn.IFS(CR$13="",0,CR$13 &lt; EDATE($G$13, ('Option-specific inputs'!$H$65 - 1) * 12), 0,TRUE,'Option-specific inputs'!$H$74*CR$22)</f>
        <v>0</v>
      </c>
      <c r="CS157" s="43" cm="1">
        <f t="array" ref="CS157">_xlfn.IFS(CS$13="",0,CS$13 &lt; EDATE($G$13, ('Option-specific inputs'!$H$65 - 1) * 12), 0,TRUE,'Option-specific inputs'!$H$74*CS$22)</f>
        <v>0</v>
      </c>
      <c r="CT157" s="43" cm="1">
        <f t="array" ref="CT157">_xlfn.IFS(CT$13="",0,CT$13 &lt; EDATE($G$13, ('Option-specific inputs'!$H$65 - 1) * 12), 0,TRUE,'Option-specific inputs'!$H$74*CT$22)</f>
        <v>0</v>
      </c>
      <c r="CU157" s="43" cm="1">
        <f t="array" ref="CU157">_xlfn.IFS(CU$13="",0,CU$13 &lt; EDATE($G$13, ('Option-specific inputs'!$H$65 - 1) * 12), 0,TRUE,'Option-specific inputs'!$H$74*CU$22)</f>
        <v>0</v>
      </c>
      <c r="CV157" s="43" cm="1">
        <f t="array" ref="CV157">_xlfn.IFS(CV$13="",0,CV$13 &lt; EDATE($G$13, ('Option-specific inputs'!$H$65 - 1) * 12), 0,TRUE,'Option-specific inputs'!$H$74*CV$22)</f>
        <v>0</v>
      </c>
      <c r="CW157" s="43" cm="1">
        <f t="array" ref="CW157">_xlfn.IFS(CW$13="",0,CW$13 &lt; EDATE($G$13, ('Option-specific inputs'!$H$65 - 1) * 12), 0,TRUE,'Option-specific inputs'!$H$74*CW$22)</f>
        <v>0</v>
      </c>
      <c r="CX157" s="43" cm="1">
        <f t="array" ref="CX157">_xlfn.IFS(CX$13="",0,CX$13 &lt; EDATE($G$13, ('Option-specific inputs'!$H$65 - 1) * 12), 0,TRUE,'Option-specific inputs'!$H$74*CX$22)</f>
        <v>0</v>
      </c>
      <c r="CY157" s="43" cm="1">
        <f t="array" ref="CY157">_xlfn.IFS(CY$13="",0,CY$13 &lt; EDATE($G$13, ('Option-specific inputs'!$H$65 - 1) * 12), 0,TRUE,'Option-specific inputs'!$H$74*CY$22)</f>
        <v>0</v>
      </c>
      <c r="CZ157" s="43" cm="1">
        <f t="array" ref="CZ157">_xlfn.IFS(CZ$13="",0,CZ$13 &lt; EDATE($G$13, ('Option-specific inputs'!$H$65 - 1) * 12), 0,TRUE,'Option-specific inputs'!$H$74*CZ$22)</f>
        <v>0</v>
      </c>
      <c r="DA157" s="43" cm="1">
        <f t="array" ref="DA157">_xlfn.IFS(DA$13="",0,DA$13 &lt; EDATE($G$13, ('Option-specific inputs'!$H$65 - 1) * 12), 0,TRUE,'Option-specific inputs'!$H$74*DA$22)</f>
        <v>0</v>
      </c>
      <c r="DB157" s="43" cm="1">
        <f t="array" ref="DB157">_xlfn.IFS(DB$13="",0,DB$13 &lt; EDATE($G$13, ('Option-specific inputs'!$H$65 - 1) * 12), 0,TRUE,'Option-specific inputs'!$H$74*DB$22)</f>
        <v>0</v>
      </c>
      <c r="DC157" s="25"/>
    </row>
    <row r="158" spans="1:107" s="61" customFormat="1" ht="12.6" customHeight="1">
      <c r="A158" s="25"/>
      <c r="B158" s="163"/>
      <c r="C158" s="163"/>
      <c r="D158" s="32"/>
      <c r="E158" s="37"/>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c r="BI158" s="32"/>
      <c r="BJ158" s="32"/>
      <c r="BK158" s="32"/>
      <c r="BL158" s="32"/>
      <c r="BM158" s="32"/>
      <c r="BN158" s="32"/>
      <c r="BO158" s="32"/>
      <c r="BP158" s="32"/>
      <c r="BQ158" s="32"/>
      <c r="BR158" s="32"/>
      <c r="BS158" s="32"/>
      <c r="BT158" s="32"/>
      <c r="BU158" s="32"/>
      <c r="BV158" s="32"/>
      <c r="BW158" s="32"/>
      <c r="BX158" s="32"/>
      <c r="BY158" s="32"/>
      <c r="BZ158" s="32"/>
      <c r="CA158" s="32"/>
      <c r="CB158" s="32"/>
      <c r="CC158" s="32"/>
      <c r="CD158" s="32"/>
      <c r="CE158" s="32"/>
      <c r="CF158" s="32"/>
      <c r="CG158" s="32"/>
      <c r="CH158" s="32"/>
      <c r="CI158" s="32"/>
      <c r="CJ158" s="32"/>
      <c r="CK158" s="32"/>
      <c r="CL158" s="32"/>
      <c r="CM158" s="32"/>
      <c r="CN158" s="32"/>
      <c r="CO158" s="32"/>
      <c r="CP158" s="32"/>
      <c r="CQ158" s="32"/>
      <c r="CR158" s="32"/>
      <c r="CS158" s="32"/>
      <c r="CT158" s="32"/>
      <c r="CU158" s="32"/>
      <c r="CV158" s="32"/>
      <c r="CW158" s="32"/>
      <c r="CX158" s="32"/>
      <c r="CY158" s="32"/>
      <c r="CZ158" s="32"/>
      <c r="DA158" s="32"/>
      <c r="DB158" s="32"/>
      <c r="DC158" s="25"/>
    </row>
    <row r="159" spans="1:107" s="61" customFormat="1" ht="22.5" customHeight="1">
      <c r="A159" s="25"/>
      <c r="B159" s="163"/>
      <c r="C159" s="178" t="s">
        <v>184</v>
      </c>
      <c r="D159" s="46"/>
      <c r="E159" s="37"/>
      <c r="F159" s="32"/>
      <c r="G159" s="44">
        <f>SUM(G155:G157)</f>
        <v>0</v>
      </c>
      <c r="H159" s="44">
        <f t="shared" ref="H159:BS159" si="52">SUM(H155:H157)</f>
        <v>0</v>
      </c>
      <c r="I159" s="44">
        <f t="shared" si="52"/>
        <v>0</v>
      </c>
      <c r="J159" s="44">
        <f t="shared" si="52"/>
        <v>0</v>
      </c>
      <c r="K159" s="44">
        <f t="shared" si="52"/>
        <v>0</v>
      </c>
      <c r="L159" s="44">
        <f t="shared" si="52"/>
        <v>0</v>
      </c>
      <c r="M159" s="44">
        <f t="shared" si="52"/>
        <v>0</v>
      </c>
      <c r="N159" s="44">
        <f t="shared" si="52"/>
        <v>0</v>
      </c>
      <c r="O159" s="44">
        <f t="shared" si="52"/>
        <v>0</v>
      </c>
      <c r="P159" s="44">
        <f t="shared" si="52"/>
        <v>0</v>
      </c>
      <c r="Q159" s="44">
        <f t="shared" si="52"/>
        <v>0</v>
      </c>
      <c r="R159" s="44">
        <f t="shared" si="52"/>
        <v>0</v>
      </c>
      <c r="S159" s="44">
        <f t="shared" si="52"/>
        <v>0</v>
      </c>
      <c r="T159" s="44">
        <f t="shared" si="52"/>
        <v>0</v>
      </c>
      <c r="U159" s="44">
        <f t="shared" si="52"/>
        <v>0</v>
      </c>
      <c r="V159" s="44">
        <f t="shared" si="52"/>
        <v>0</v>
      </c>
      <c r="W159" s="44">
        <f t="shared" si="52"/>
        <v>0</v>
      </c>
      <c r="X159" s="44">
        <f t="shared" si="52"/>
        <v>0</v>
      </c>
      <c r="Y159" s="44">
        <f t="shared" si="52"/>
        <v>0</v>
      </c>
      <c r="Z159" s="44">
        <f t="shared" si="52"/>
        <v>0</v>
      </c>
      <c r="AA159" s="44">
        <f t="shared" si="52"/>
        <v>0</v>
      </c>
      <c r="AB159" s="44">
        <f t="shared" si="52"/>
        <v>0</v>
      </c>
      <c r="AC159" s="44">
        <f t="shared" si="52"/>
        <v>0</v>
      </c>
      <c r="AD159" s="44">
        <f t="shared" si="52"/>
        <v>0</v>
      </c>
      <c r="AE159" s="44">
        <f t="shared" si="52"/>
        <v>0</v>
      </c>
      <c r="AF159" s="44">
        <f t="shared" si="52"/>
        <v>0</v>
      </c>
      <c r="AG159" s="44">
        <f t="shared" si="52"/>
        <v>0</v>
      </c>
      <c r="AH159" s="44">
        <f t="shared" si="52"/>
        <v>0</v>
      </c>
      <c r="AI159" s="44">
        <f t="shared" si="52"/>
        <v>0</v>
      </c>
      <c r="AJ159" s="44">
        <f t="shared" si="52"/>
        <v>0</v>
      </c>
      <c r="AK159" s="44">
        <f t="shared" si="52"/>
        <v>0</v>
      </c>
      <c r="AL159" s="44">
        <f t="shared" si="52"/>
        <v>0</v>
      </c>
      <c r="AM159" s="44">
        <f t="shared" si="52"/>
        <v>0</v>
      </c>
      <c r="AN159" s="44">
        <f t="shared" si="52"/>
        <v>0</v>
      </c>
      <c r="AO159" s="44">
        <f t="shared" si="52"/>
        <v>0</v>
      </c>
      <c r="AP159" s="44">
        <f t="shared" si="52"/>
        <v>0</v>
      </c>
      <c r="AQ159" s="44">
        <f t="shared" si="52"/>
        <v>0</v>
      </c>
      <c r="AR159" s="44">
        <f t="shared" si="52"/>
        <v>0</v>
      </c>
      <c r="AS159" s="44">
        <f t="shared" si="52"/>
        <v>0</v>
      </c>
      <c r="AT159" s="44">
        <f t="shared" si="52"/>
        <v>0</v>
      </c>
      <c r="AU159" s="44">
        <f t="shared" si="52"/>
        <v>0</v>
      </c>
      <c r="AV159" s="44">
        <f t="shared" si="52"/>
        <v>0</v>
      </c>
      <c r="AW159" s="44">
        <f t="shared" si="52"/>
        <v>0</v>
      </c>
      <c r="AX159" s="44">
        <f t="shared" si="52"/>
        <v>0</v>
      </c>
      <c r="AY159" s="44">
        <f t="shared" si="52"/>
        <v>0</v>
      </c>
      <c r="AZ159" s="44">
        <f t="shared" si="52"/>
        <v>0</v>
      </c>
      <c r="BA159" s="44">
        <f t="shared" si="52"/>
        <v>0</v>
      </c>
      <c r="BB159" s="44">
        <f t="shared" si="52"/>
        <v>0</v>
      </c>
      <c r="BC159" s="44">
        <f t="shared" si="52"/>
        <v>0</v>
      </c>
      <c r="BD159" s="44">
        <f t="shared" si="52"/>
        <v>0</v>
      </c>
      <c r="BE159" s="44">
        <f t="shared" si="52"/>
        <v>0</v>
      </c>
      <c r="BF159" s="44">
        <f t="shared" si="52"/>
        <v>0</v>
      </c>
      <c r="BG159" s="44">
        <f t="shared" si="52"/>
        <v>0</v>
      </c>
      <c r="BH159" s="44">
        <f t="shared" si="52"/>
        <v>0</v>
      </c>
      <c r="BI159" s="44">
        <f t="shared" si="52"/>
        <v>0</v>
      </c>
      <c r="BJ159" s="44">
        <f t="shared" si="52"/>
        <v>0</v>
      </c>
      <c r="BK159" s="44">
        <f t="shared" si="52"/>
        <v>0</v>
      </c>
      <c r="BL159" s="44">
        <f t="shared" si="52"/>
        <v>0</v>
      </c>
      <c r="BM159" s="44">
        <f t="shared" si="52"/>
        <v>0</v>
      </c>
      <c r="BN159" s="44">
        <f t="shared" si="52"/>
        <v>0</v>
      </c>
      <c r="BO159" s="44">
        <f t="shared" si="52"/>
        <v>0</v>
      </c>
      <c r="BP159" s="44">
        <f t="shared" si="52"/>
        <v>0</v>
      </c>
      <c r="BQ159" s="44">
        <f t="shared" si="52"/>
        <v>0</v>
      </c>
      <c r="BR159" s="44">
        <f t="shared" si="52"/>
        <v>0</v>
      </c>
      <c r="BS159" s="44">
        <f t="shared" si="52"/>
        <v>0</v>
      </c>
      <c r="BT159" s="44">
        <f t="shared" ref="BT159:DB159" si="53">SUM(BT155:BT157)</f>
        <v>0</v>
      </c>
      <c r="BU159" s="44">
        <f t="shared" si="53"/>
        <v>0</v>
      </c>
      <c r="BV159" s="44">
        <f t="shared" si="53"/>
        <v>0</v>
      </c>
      <c r="BW159" s="44">
        <f t="shared" si="53"/>
        <v>0</v>
      </c>
      <c r="BX159" s="44">
        <f t="shared" si="53"/>
        <v>0</v>
      </c>
      <c r="BY159" s="44">
        <f t="shared" si="53"/>
        <v>0</v>
      </c>
      <c r="BZ159" s="44">
        <f t="shared" si="53"/>
        <v>0</v>
      </c>
      <c r="CA159" s="44">
        <f t="shared" si="53"/>
        <v>0</v>
      </c>
      <c r="CB159" s="44">
        <f t="shared" si="53"/>
        <v>0</v>
      </c>
      <c r="CC159" s="44">
        <f t="shared" si="53"/>
        <v>0</v>
      </c>
      <c r="CD159" s="44">
        <f t="shared" si="53"/>
        <v>0</v>
      </c>
      <c r="CE159" s="44">
        <f t="shared" si="53"/>
        <v>0</v>
      </c>
      <c r="CF159" s="44">
        <f t="shared" si="53"/>
        <v>0</v>
      </c>
      <c r="CG159" s="44">
        <f t="shared" si="53"/>
        <v>0</v>
      </c>
      <c r="CH159" s="44">
        <f t="shared" si="53"/>
        <v>0</v>
      </c>
      <c r="CI159" s="44">
        <f t="shared" si="53"/>
        <v>0</v>
      </c>
      <c r="CJ159" s="44">
        <f t="shared" si="53"/>
        <v>0</v>
      </c>
      <c r="CK159" s="44">
        <f t="shared" si="53"/>
        <v>0</v>
      </c>
      <c r="CL159" s="44">
        <f t="shared" si="53"/>
        <v>0</v>
      </c>
      <c r="CM159" s="44">
        <f t="shared" si="53"/>
        <v>0</v>
      </c>
      <c r="CN159" s="44">
        <f t="shared" si="53"/>
        <v>0</v>
      </c>
      <c r="CO159" s="44">
        <f t="shared" si="53"/>
        <v>0</v>
      </c>
      <c r="CP159" s="44">
        <f t="shared" si="53"/>
        <v>0</v>
      </c>
      <c r="CQ159" s="44">
        <f t="shared" si="53"/>
        <v>0</v>
      </c>
      <c r="CR159" s="44">
        <f t="shared" si="53"/>
        <v>0</v>
      </c>
      <c r="CS159" s="44">
        <f t="shared" si="53"/>
        <v>0</v>
      </c>
      <c r="CT159" s="44">
        <f t="shared" si="53"/>
        <v>0</v>
      </c>
      <c r="CU159" s="44">
        <f t="shared" si="53"/>
        <v>0</v>
      </c>
      <c r="CV159" s="44">
        <f t="shared" si="53"/>
        <v>0</v>
      </c>
      <c r="CW159" s="44">
        <f t="shared" si="53"/>
        <v>0</v>
      </c>
      <c r="CX159" s="44">
        <f t="shared" si="53"/>
        <v>0</v>
      </c>
      <c r="CY159" s="44">
        <f t="shared" si="53"/>
        <v>0</v>
      </c>
      <c r="CZ159" s="44">
        <f t="shared" si="53"/>
        <v>0</v>
      </c>
      <c r="DA159" s="44">
        <f t="shared" si="53"/>
        <v>0</v>
      </c>
      <c r="DB159" s="44">
        <f t="shared" si="53"/>
        <v>0</v>
      </c>
      <c r="DC159" s="25"/>
    </row>
    <row r="160" spans="1:107" s="61" customFormat="1" ht="22.5" customHeight="1">
      <c r="A160" s="25"/>
      <c r="B160" s="163"/>
      <c r="C160" s="178" t="s">
        <v>185</v>
      </c>
      <c r="D160" s="32"/>
      <c r="E160" s="37" t="s">
        <v>28</v>
      </c>
      <c r="F160" s="32"/>
      <c r="G160" s="45">
        <f>SUM(G159:DB159)</f>
        <v>0</v>
      </c>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c r="BI160" s="32"/>
      <c r="BJ160" s="32"/>
      <c r="BK160" s="32"/>
      <c r="BL160" s="32"/>
      <c r="BM160" s="32"/>
      <c r="BN160" s="32"/>
      <c r="BO160" s="32"/>
      <c r="BP160" s="32"/>
      <c r="BQ160" s="32"/>
      <c r="BR160" s="32"/>
      <c r="BS160" s="32"/>
      <c r="BT160" s="32"/>
      <c r="BU160" s="32"/>
      <c r="BV160" s="32"/>
      <c r="BW160" s="32"/>
      <c r="BX160" s="32"/>
      <c r="BY160" s="32"/>
      <c r="BZ160" s="32"/>
      <c r="CA160" s="32"/>
      <c r="CB160" s="32"/>
      <c r="CC160" s="32"/>
      <c r="CD160" s="32"/>
      <c r="CE160" s="32"/>
      <c r="CF160" s="32"/>
      <c r="CG160" s="32"/>
      <c r="CH160" s="32"/>
      <c r="CI160" s="32"/>
      <c r="CJ160" s="32"/>
      <c r="CK160" s="32"/>
      <c r="CL160" s="32"/>
      <c r="CM160" s="32"/>
      <c r="CN160" s="32"/>
      <c r="CO160" s="32"/>
      <c r="CP160" s="32"/>
      <c r="CQ160" s="32"/>
      <c r="CR160" s="32"/>
      <c r="CS160" s="32"/>
      <c r="CT160" s="32"/>
      <c r="CU160" s="32"/>
      <c r="CV160" s="32"/>
      <c r="CW160" s="32"/>
      <c r="CX160" s="32"/>
      <c r="CY160" s="32"/>
      <c r="CZ160" s="32"/>
      <c r="DA160" s="32"/>
      <c r="DB160" s="32"/>
      <c r="DC160" s="25"/>
    </row>
    <row r="161" spans="1:107" s="61" customFormat="1" ht="12.6" customHeight="1">
      <c r="A161" s="25"/>
      <c r="B161" s="163"/>
      <c r="C161" s="163"/>
      <c r="D161" s="32"/>
      <c r="E161" s="37"/>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c r="BI161" s="32"/>
      <c r="BJ161" s="32"/>
      <c r="BK161" s="32"/>
      <c r="BL161" s="32"/>
      <c r="BM161" s="32"/>
      <c r="BN161" s="32"/>
      <c r="BO161" s="32"/>
      <c r="BP161" s="32"/>
      <c r="BQ161" s="32"/>
      <c r="BR161" s="32"/>
      <c r="BS161" s="32"/>
      <c r="BT161" s="32"/>
      <c r="BU161" s="32"/>
      <c r="BV161" s="32"/>
      <c r="BW161" s="32"/>
      <c r="BX161" s="32"/>
      <c r="BY161" s="32"/>
      <c r="BZ161" s="32"/>
      <c r="CA161" s="32"/>
      <c r="CB161" s="32"/>
      <c r="CC161" s="32"/>
      <c r="CD161" s="32"/>
      <c r="CE161" s="32"/>
      <c r="CF161" s="32"/>
      <c r="CG161" s="32"/>
      <c r="CH161" s="32"/>
      <c r="CI161" s="32"/>
      <c r="CJ161" s="32"/>
      <c r="CK161" s="32"/>
      <c r="CL161" s="32"/>
      <c r="CM161" s="32"/>
      <c r="CN161" s="32"/>
      <c r="CO161" s="32"/>
      <c r="CP161" s="32"/>
      <c r="CQ161" s="32"/>
      <c r="CR161" s="32"/>
      <c r="CS161" s="32"/>
      <c r="CT161" s="32"/>
      <c r="CU161" s="32"/>
      <c r="CV161" s="32"/>
      <c r="CW161" s="32"/>
      <c r="CX161" s="32"/>
      <c r="CY161" s="32"/>
      <c r="CZ161" s="32"/>
      <c r="DA161" s="32"/>
      <c r="DB161" s="32"/>
      <c r="DC161" s="25"/>
    </row>
    <row r="162" spans="1:107" s="61" customFormat="1" ht="22.5" customHeight="1">
      <c r="A162" s="25"/>
      <c r="B162" s="163"/>
      <c r="C162" s="178" t="s">
        <v>195</v>
      </c>
      <c r="D162" s="32"/>
      <c r="E162" s="37"/>
      <c r="F162" s="42"/>
      <c r="G162" s="44">
        <f t="shared" ref="G162:AL162" si="54">G159*G$18</f>
        <v>0</v>
      </c>
      <c r="H162" s="44">
        <f t="shared" si="54"/>
        <v>0</v>
      </c>
      <c r="I162" s="44">
        <f t="shared" si="54"/>
        <v>0</v>
      </c>
      <c r="J162" s="44">
        <f t="shared" si="54"/>
        <v>0</v>
      </c>
      <c r="K162" s="44">
        <f t="shared" si="54"/>
        <v>0</v>
      </c>
      <c r="L162" s="44">
        <f t="shared" si="54"/>
        <v>0</v>
      </c>
      <c r="M162" s="44">
        <f t="shared" si="54"/>
        <v>0</v>
      </c>
      <c r="N162" s="44">
        <f t="shared" si="54"/>
        <v>0</v>
      </c>
      <c r="O162" s="44">
        <f t="shared" si="54"/>
        <v>0</v>
      </c>
      <c r="P162" s="44">
        <f t="shared" si="54"/>
        <v>0</v>
      </c>
      <c r="Q162" s="44">
        <f t="shared" si="54"/>
        <v>0</v>
      </c>
      <c r="R162" s="44">
        <f t="shared" si="54"/>
        <v>0</v>
      </c>
      <c r="S162" s="44">
        <f t="shared" si="54"/>
        <v>0</v>
      </c>
      <c r="T162" s="44">
        <f t="shared" si="54"/>
        <v>0</v>
      </c>
      <c r="U162" s="44">
        <f t="shared" si="54"/>
        <v>0</v>
      </c>
      <c r="V162" s="44">
        <f t="shared" si="54"/>
        <v>0</v>
      </c>
      <c r="W162" s="44">
        <f t="shared" si="54"/>
        <v>0</v>
      </c>
      <c r="X162" s="44">
        <f t="shared" si="54"/>
        <v>0</v>
      </c>
      <c r="Y162" s="44">
        <f t="shared" si="54"/>
        <v>0</v>
      </c>
      <c r="Z162" s="44">
        <f t="shared" si="54"/>
        <v>0</v>
      </c>
      <c r="AA162" s="44">
        <f t="shared" si="54"/>
        <v>0</v>
      </c>
      <c r="AB162" s="44">
        <f t="shared" si="54"/>
        <v>0</v>
      </c>
      <c r="AC162" s="44">
        <f t="shared" si="54"/>
        <v>0</v>
      </c>
      <c r="AD162" s="44">
        <f t="shared" si="54"/>
        <v>0</v>
      </c>
      <c r="AE162" s="44">
        <f t="shared" si="54"/>
        <v>0</v>
      </c>
      <c r="AF162" s="44">
        <f t="shared" si="54"/>
        <v>0</v>
      </c>
      <c r="AG162" s="44">
        <f t="shared" si="54"/>
        <v>0</v>
      </c>
      <c r="AH162" s="44">
        <f t="shared" si="54"/>
        <v>0</v>
      </c>
      <c r="AI162" s="44">
        <f t="shared" si="54"/>
        <v>0</v>
      </c>
      <c r="AJ162" s="44">
        <f t="shared" si="54"/>
        <v>0</v>
      </c>
      <c r="AK162" s="44">
        <f t="shared" si="54"/>
        <v>0</v>
      </c>
      <c r="AL162" s="44">
        <f t="shared" si="54"/>
        <v>0</v>
      </c>
      <c r="AM162" s="44">
        <f t="shared" ref="AM162:BR162" si="55">AM159*AM$18</f>
        <v>0</v>
      </c>
      <c r="AN162" s="44">
        <f t="shared" si="55"/>
        <v>0</v>
      </c>
      <c r="AO162" s="44">
        <f t="shared" si="55"/>
        <v>0</v>
      </c>
      <c r="AP162" s="44">
        <f t="shared" si="55"/>
        <v>0</v>
      </c>
      <c r="AQ162" s="44">
        <f t="shared" si="55"/>
        <v>0</v>
      </c>
      <c r="AR162" s="44">
        <f t="shared" si="55"/>
        <v>0</v>
      </c>
      <c r="AS162" s="44">
        <f t="shared" si="55"/>
        <v>0</v>
      </c>
      <c r="AT162" s="44">
        <f t="shared" si="55"/>
        <v>0</v>
      </c>
      <c r="AU162" s="44">
        <f t="shared" si="55"/>
        <v>0</v>
      </c>
      <c r="AV162" s="44">
        <f t="shared" si="55"/>
        <v>0</v>
      </c>
      <c r="AW162" s="44">
        <f t="shared" si="55"/>
        <v>0</v>
      </c>
      <c r="AX162" s="44">
        <f t="shared" si="55"/>
        <v>0</v>
      </c>
      <c r="AY162" s="44">
        <f t="shared" si="55"/>
        <v>0</v>
      </c>
      <c r="AZ162" s="44">
        <f t="shared" si="55"/>
        <v>0</v>
      </c>
      <c r="BA162" s="44">
        <f t="shared" si="55"/>
        <v>0</v>
      </c>
      <c r="BB162" s="44">
        <f t="shared" si="55"/>
        <v>0</v>
      </c>
      <c r="BC162" s="44">
        <f t="shared" si="55"/>
        <v>0</v>
      </c>
      <c r="BD162" s="44">
        <f t="shared" si="55"/>
        <v>0</v>
      </c>
      <c r="BE162" s="44">
        <f t="shared" si="55"/>
        <v>0</v>
      </c>
      <c r="BF162" s="44">
        <f t="shared" si="55"/>
        <v>0</v>
      </c>
      <c r="BG162" s="44">
        <f t="shared" si="55"/>
        <v>0</v>
      </c>
      <c r="BH162" s="44">
        <f t="shared" si="55"/>
        <v>0</v>
      </c>
      <c r="BI162" s="44">
        <f t="shared" si="55"/>
        <v>0</v>
      </c>
      <c r="BJ162" s="44">
        <f t="shared" si="55"/>
        <v>0</v>
      </c>
      <c r="BK162" s="44">
        <f t="shared" si="55"/>
        <v>0</v>
      </c>
      <c r="BL162" s="44">
        <f t="shared" si="55"/>
        <v>0</v>
      </c>
      <c r="BM162" s="44">
        <f t="shared" si="55"/>
        <v>0</v>
      </c>
      <c r="BN162" s="44">
        <f t="shared" si="55"/>
        <v>0</v>
      </c>
      <c r="BO162" s="44">
        <f t="shared" si="55"/>
        <v>0</v>
      </c>
      <c r="BP162" s="44">
        <f t="shared" si="55"/>
        <v>0</v>
      </c>
      <c r="BQ162" s="44">
        <f t="shared" si="55"/>
        <v>0</v>
      </c>
      <c r="BR162" s="44">
        <f t="shared" si="55"/>
        <v>0</v>
      </c>
      <c r="BS162" s="44">
        <f t="shared" ref="BS162:DB162" si="56">BS159*BS$18</f>
        <v>0</v>
      </c>
      <c r="BT162" s="44">
        <f t="shared" si="56"/>
        <v>0</v>
      </c>
      <c r="BU162" s="44">
        <f t="shared" si="56"/>
        <v>0</v>
      </c>
      <c r="BV162" s="44">
        <f t="shared" si="56"/>
        <v>0</v>
      </c>
      <c r="BW162" s="44">
        <f t="shared" si="56"/>
        <v>0</v>
      </c>
      <c r="BX162" s="44">
        <f t="shared" si="56"/>
        <v>0</v>
      </c>
      <c r="BY162" s="44">
        <f t="shared" si="56"/>
        <v>0</v>
      </c>
      <c r="BZ162" s="44">
        <f t="shared" si="56"/>
        <v>0</v>
      </c>
      <c r="CA162" s="44">
        <f t="shared" si="56"/>
        <v>0</v>
      </c>
      <c r="CB162" s="44">
        <f t="shared" si="56"/>
        <v>0</v>
      </c>
      <c r="CC162" s="44">
        <f t="shared" si="56"/>
        <v>0</v>
      </c>
      <c r="CD162" s="44">
        <f t="shared" si="56"/>
        <v>0</v>
      </c>
      <c r="CE162" s="44">
        <f t="shared" si="56"/>
        <v>0</v>
      </c>
      <c r="CF162" s="44">
        <f t="shared" si="56"/>
        <v>0</v>
      </c>
      <c r="CG162" s="44">
        <f t="shared" si="56"/>
        <v>0</v>
      </c>
      <c r="CH162" s="44">
        <f t="shared" si="56"/>
        <v>0</v>
      </c>
      <c r="CI162" s="44">
        <f t="shared" si="56"/>
        <v>0</v>
      </c>
      <c r="CJ162" s="44">
        <f t="shared" si="56"/>
        <v>0</v>
      </c>
      <c r="CK162" s="44">
        <f t="shared" si="56"/>
        <v>0</v>
      </c>
      <c r="CL162" s="44">
        <f t="shared" si="56"/>
        <v>0</v>
      </c>
      <c r="CM162" s="44">
        <f t="shared" si="56"/>
        <v>0</v>
      </c>
      <c r="CN162" s="44">
        <f t="shared" si="56"/>
        <v>0</v>
      </c>
      <c r="CO162" s="44">
        <f t="shared" si="56"/>
        <v>0</v>
      </c>
      <c r="CP162" s="44">
        <f t="shared" si="56"/>
        <v>0</v>
      </c>
      <c r="CQ162" s="44">
        <f t="shared" si="56"/>
        <v>0</v>
      </c>
      <c r="CR162" s="44">
        <f t="shared" si="56"/>
        <v>0</v>
      </c>
      <c r="CS162" s="44">
        <f t="shared" si="56"/>
        <v>0</v>
      </c>
      <c r="CT162" s="44">
        <f t="shared" si="56"/>
        <v>0</v>
      </c>
      <c r="CU162" s="44">
        <f t="shared" si="56"/>
        <v>0</v>
      </c>
      <c r="CV162" s="44">
        <f t="shared" si="56"/>
        <v>0</v>
      </c>
      <c r="CW162" s="44">
        <f t="shared" si="56"/>
        <v>0</v>
      </c>
      <c r="CX162" s="44">
        <f t="shared" si="56"/>
        <v>0</v>
      </c>
      <c r="CY162" s="44">
        <f t="shared" si="56"/>
        <v>0</v>
      </c>
      <c r="CZ162" s="44">
        <f t="shared" si="56"/>
        <v>0</v>
      </c>
      <c r="DA162" s="44">
        <f t="shared" si="56"/>
        <v>0</v>
      </c>
      <c r="DB162" s="44">
        <f t="shared" si="56"/>
        <v>0</v>
      </c>
      <c r="DC162" s="25"/>
    </row>
    <row r="163" spans="1:107" s="61" customFormat="1" ht="22.5" customHeight="1">
      <c r="A163" s="25"/>
      <c r="B163" s="163"/>
      <c r="C163" s="178" t="s">
        <v>186</v>
      </c>
      <c r="D163" s="32"/>
      <c r="E163" s="37"/>
      <c r="F163" s="32"/>
      <c r="G163" s="45">
        <f>SUM(G162:DB162)</f>
        <v>0</v>
      </c>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c r="BI163" s="32"/>
      <c r="BJ163" s="32"/>
      <c r="BK163" s="32"/>
      <c r="BL163" s="32"/>
      <c r="BM163" s="32"/>
      <c r="BN163" s="32"/>
      <c r="BO163" s="32"/>
      <c r="BP163" s="32"/>
      <c r="BQ163" s="32"/>
      <c r="BR163" s="32"/>
      <c r="BS163" s="32"/>
      <c r="BT163" s="32"/>
      <c r="BU163" s="32"/>
      <c r="BV163" s="32"/>
      <c r="BW163" s="32"/>
      <c r="BX163" s="32"/>
      <c r="BY163" s="32"/>
      <c r="BZ163" s="32"/>
      <c r="CA163" s="32"/>
      <c r="CB163" s="32"/>
      <c r="CC163" s="32"/>
      <c r="CD163" s="32"/>
      <c r="CE163" s="32"/>
      <c r="CF163" s="32"/>
      <c r="CG163" s="32"/>
      <c r="CH163" s="32"/>
      <c r="CI163" s="32"/>
      <c r="CJ163" s="32"/>
      <c r="CK163" s="32"/>
      <c r="CL163" s="32"/>
      <c r="CM163" s="32"/>
      <c r="CN163" s="32"/>
      <c r="CO163" s="32"/>
      <c r="CP163" s="32"/>
      <c r="CQ163" s="32"/>
      <c r="CR163" s="32"/>
      <c r="CS163" s="32"/>
      <c r="CT163" s="32"/>
      <c r="CU163" s="32"/>
      <c r="CV163" s="32"/>
      <c r="CW163" s="32"/>
      <c r="CX163" s="32"/>
      <c r="CY163" s="32"/>
      <c r="CZ163" s="32"/>
      <c r="DA163" s="32"/>
      <c r="DB163" s="32"/>
      <c r="DC163" s="25"/>
    </row>
    <row r="164" spans="1:107" s="61" customFormat="1" ht="12.6" customHeight="1">
      <c r="A164" s="25"/>
      <c r="B164" s="163"/>
      <c r="C164" s="163"/>
      <c r="D164" s="32"/>
      <c r="E164" s="37"/>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c r="BI164" s="32"/>
      <c r="BJ164" s="32"/>
      <c r="BK164" s="32"/>
      <c r="BL164" s="32"/>
      <c r="BM164" s="32"/>
      <c r="BN164" s="32"/>
      <c r="BO164" s="32"/>
      <c r="BP164" s="32"/>
      <c r="BQ164" s="32"/>
      <c r="BR164" s="32"/>
      <c r="BS164" s="32"/>
      <c r="BT164" s="32"/>
      <c r="BU164" s="32"/>
      <c r="BV164" s="32"/>
      <c r="BW164" s="32"/>
      <c r="BX164" s="32"/>
      <c r="BY164" s="32"/>
      <c r="BZ164" s="32"/>
      <c r="CA164" s="32"/>
      <c r="CB164" s="32"/>
      <c r="CC164" s="32"/>
      <c r="CD164" s="32"/>
      <c r="CE164" s="32"/>
      <c r="CF164" s="32"/>
      <c r="CG164" s="32"/>
      <c r="CH164" s="32"/>
      <c r="CI164" s="32"/>
      <c r="CJ164" s="32"/>
      <c r="CK164" s="32"/>
      <c r="CL164" s="32"/>
      <c r="CM164" s="32"/>
      <c r="CN164" s="32"/>
      <c r="CO164" s="32"/>
      <c r="CP164" s="32"/>
      <c r="CQ164" s="32"/>
      <c r="CR164" s="32"/>
      <c r="CS164" s="32"/>
      <c r="CT164" s="32"/>
      <c r="CU164" s="32"/>
      <c r="CV164" s="32"/>
      <c r="CW164" s="32"/>
      <c r="CX164" s="32"/>
      <c r="CY164" s="32"/>
      <c r="CZ164" s="32"/>
      <c r="DA164" s="32"/>
      <c r="DB164" s="32"/>
      <c r="DC164" s="25"/>
    </row>
    <row r="165" spans="1:107" s="98" customFormat="1" ht="22.5" customHeight="1">
      <c r="A165" s="36"/>
      <c r="B165" s="152" t="s">
        <v>39</v>
      </c>
      <c r="C165" s="153" t="s">
        <v>80</v>
      </c>
      <c r="D165" s="35"/>
      <c r="E165" s="40"/>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c r="CY165" s="36"/>
      <c r="CZ165" s="36"/>
      <c r="DA165" s="36"/>
      <c r="DB165" s="36"/>
      <c r="DC165" s="36"/>
    </row>
    <row r="166" spans="1:107" s="61" customFormat="1" ht="12.6" customHeight="1">
      <c r="A166" s="25"/>
      <c r="B166" s="152"/>
      <c r="C166" s="153"/>
      <c r="D166" s="48"/>
      <c r="E166" s="37"/>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c r="CK166" s="32"/>
      <c r="CL166" s="32"/>
      <c r="CM166" s="32"/>
      <c r="CN166" s="32"/>
      <c r="CO166" s="32"/>
      <c r="CP166" s="32"/>
      <c r="CQ166" s="32"/>
      <c r="CR166" s="32"/>
      <c r="CS166" s="32"/>
      <c r="CT166" s="32"/>
      <c r="CU166" s="32"/>
      <c r="CV166" s="32"/>
      <c r="CW166" s="32"/>
      <c r="CX166" s="32"/>
      <c r="CY166" s="32"/>
      <c r="CZ166" s="32"/>
      <c r="DA166" s="32"/>
      <c r="DB166" s="32"/>
      <c r="DC166" s="25"/>
    </row>
    <row r="167" spans="1:107" s="61" customFormat="1" ht="22.5" customHeight="1">
      <c r="A167" s="25"/>
      <c r="B167" s="152"/>
      <c r="C167" s="163" t="str">
        <f>"Maintenance event 1: "&amp;'Option-specific inputs'!$H$78</f>
        <v xml:space="preserve">Maintenance event 1: </v>
      </c>
      <c r="D167" s="48"/>
      <c r="E167" s="37"/>
      <c r="F167" s="32"/>
      <c r="G167" s="43">
        <f>IFERROR(
IF((G$14-$G$14+1)&lt;='General parameters'!$G$22,
IF((G$14-$G$14+1)&gt;=('Option-specific inputs'!$H$79),
IF(MOD((G$14-$G$14+1-'Option-specific inputs'!$H$79)/('Option-specific inputs'!$H$80),1)=0,
'Option-specific inputs'!$H$81*G$22,
0),
0),
0),
0)</f>
        <v>0</v>
      </c>
      <c r="H167" s="43">
        <f>IFERROR(
IF((H$14-$G$14+1)&lt;='General parameters'!$G$22,
IF((H$14-$G$14+1)&gt;=('Option-specific inputs'!$H$79),
IF(MOD((H$14-$G$14+1-'Option-specific inputs'!$H$79)/('Option-specific inputs'!$H$80),1)=0,
'Option-specific inputs'!$H$81*H$22,
0),
0),
0),
0)</f>
        <v>0</v>
      </c>
      <c r="I167" s="43">
        <f>IFERROR(
IF((I$14-$G$14+1)&lt;='General parameters'!$G$22,
IF((I$14-$G$14+1)&gt;=('Option-specific inputs'!$H$79),
IF(MOD((I$14-$G$14+1-'Option-specific inputs'!$H$79)/('Option-specific inputs'!$H$80),1)=0,
'Option-specific inputs'!$H$81*I$22,
0),
0),
0),
0)</f>
        <v>0</v>
      </c>
      <c r="J167" s="43">
        <f>IFERROR(
IF((J$14-$G$14+1)&lt;='General parameters'!$G$22,
IF((J$14-$G$14+1)&gt;=('Option-specific inputs'!$H$79),
IF(MOD((J$14-$G$14+1-'Option-specific inputs'!$H$79)/('Option-specific inputs'!$H$80),1)=0,
'Option-specific inputs'!$H$81*J$22,
0),
0),
0),
0)</f>
        <v>0</v>
      </c>
      <c r="K167" s="43">
        <f>IFERROR(
IF((K$14-$G$14+1)&lt;='General parameters'!$G$22,
IF((K$14-$G$14+1)&gt;=('Option-specific inputs'!$H$79),
IF(MOD((K$14-$G$14+1-'Option-specific inputs'!$H$79)/('Option-specific inputs'!$H$80),1)=0,
'Option-specific inputs'!$H$81*K$22,
0),
0),
0),
0)</f>
        <v>0</v>
      </c>
      <c r="L167" s="43">
        <f>IFERROR(
IF((L$14-$G$14+1)&lt;='General parameters'!$G$22,
IF((L$14-$G$14+1)&gt;=('Option-specific inputs'!$H$79),
IF(MOD((L$14-$G$14+1-'Option-specific inputs'!$H$79)/('Option-specific inputs'!$H$80),1)=0,
'Option-specific inputs'!$H$81*L$22,
0),
0),
0),
0)</f>
        <v>0</v>
      </c>
      <c r="M167" s="43">
        <f>IFERROR(
IF((M$14-$G$14+1)&lt;='General parameters'!$G$22,
IF((M$14-$G$14+1)&gt;=('Option-specific inputs'!$H$79),
IF(MOD((M$14-$G$14+1-'Option-specific inputs'!$H$79)/('Option-specific inputs'!$H$80),1)=0,
'Option-specific inputs'!$H$81*M$22,
0),
0),
0),
0)</f>
        <v>0</v>
      </c>
      <c r="N167" s="43">
        <f>IFERROR(
IF((N$14-$G$14+1)&lt;='General parameters'!$G$22,
IF((N$14-$G$14+1)&gt;=('Option-specific inputs'!$H$79),
IF(MOD((N$14-$G$14+1-'Option-specific inputs'!$H$79)/('Option-specific inputs'!$H$80),1)=0,
'Option-specific inputs'!$H$81*N$22,
0),
0),
0),
0)</f>
        <v>0</v>
      </c>
      <c r="O167" s="43">
        <f>IFERROR(
IF((O$14-$G$14+1)&lt;='General parameters'!$G$22,
IF((O$14-$G$14+1)&gt;=('Option-specific inputs'!$H$79),
IF(MOD((O$14-$G$14+1-'Option-specific inputs'!$H$79)/('Option-specific inputs'!$H$80),1)=0,
'Option-specific inputs'!$H$81*O$22,
0),
0),
0),
0)</f>
        <v>0</v>
      </c>
      <c r="P167" s="43">
        <f>IFERROR(
IF((P$14-$G$14+1)&lt;='General parameters'!$G$22,
IF((P$14-$G$14+1)&gt;=('Option-specific inputs'!$H$79),
IF(MOD((P$14-$G$14+1-'Option-specific inputs'!$H$79)/('Option-specific inputs'!$H$80),1)=0,
'Option-specific inputs'!$H$81*P$22,
0),
0),
0),
0)</f>
        <v>0</v>
      </c>
      <c r="Q167" s="43">
        <f>IFERROR(
IF((Q$14-$G$14+1)&lt;='General parameters'!$G$22,
IF((Q$14-$G$14+1)&gt;=('Option-specific inputs'!$H$79),
IF(MOD((Q$14-$G$14+1-'Option-specific inputs'!$H$79)/('Option-specific inputs'!$H$80),1)=0,
'Option-specific inputs'!$H$81*Q$22,
0),
0),
0),
0)</f>
        <v>0</v>
      </c>
      <c r="R167" s="43">
        <f>IFERROR(
IF((R$14-$G$14+1)&lt;='General parameters'!$G$22,
IF((R$14-$G$14+1)&gt;=('Option-specific inputs'!$H$79),
IF(MOD((R$14-$G$14+1-'Option-specific inputs'!$H$79)/('Option-specific inputs'!$H$80),1)=0,
'Option-specific inputs'!$H$81*R$22,
0),
0),
0),
0)</f>
        <v>0</v>
      </c>
      <c r="S167" s="43">
        <f>IFERROR(
IF((S$14-$G$14+1)&lt;='General parameters'!$G$22,
IF((S$14-$G$14+1)&gt;=('Option-specific inputs'!$H$79),
IF(MOD((S$14-$G$14+1-'Option-specific inputs'!$H$79)/('Option-specific inputs'!$H$80),1)=0,
'Option-specific inputs'!$H$81*S$22,
0),
0),
0),
0)</f>
        <v>0</v>
      </c>
      <c r="T167" s="43">
        <f>IFERROR(
IF((T$14-$G$14+1)&lt;='General parameters'!$G$22,
IF((T$14-$G$14+1)&gt;=('Option-specific inputs'!$H$79),
IF(MOD((T$14-$G$14+1-'Option-specific inputs'!$H$79)/('Option-specific inputs'!$H$80),1)=0,
'Option-specific inputs'!$H$81*T$22,
0),
0),
0),
0)</f>
        <v>0</v>
      </c>
      <c r="U167" s="43">
        <f>IFERROR(
IF((U$14-$G$14+1)&lt;='General parameters'!$G$22,
IF((U$14-$G$14+1)&gt;=('Option-specific inputs'!$H$79),
IF(MOD((U$14-$G$14+1-'Option-specific inputs'!$H$79)/('Option-specific inputs'!$H$80),1)=0,
'Option-specific inputs'!$H$81*U$22,
0),
0),
0),
0)</f>
        <v>0</v>
      </c>
      <c r="V167" s="43">
        <f>IFERROR(
IF((V$14-$G$14+1)&lt;='General parameters'!$G$22,
IF((V$14-$G$14+1)&gt;=('Option-specific inputs'!$H$79),
IF(MOD((V$14-$G$14+1-'Option-specific inputs'!$H$79)/('Option-specific inputs'!$H$80),1)=0,
'Option-specific inputs'!$H$81*V$22,
0),
0),
0),
0)</f>
        <v>0</v>
      </c>
      <c r="W167" s="43">
        <f>IFERROR(
IF((W$14-$G$14+1)&lt;='General parameters'!$G$22,
IF((W$14-$G$14+1)&gt;=('Option-specific inputs'!$H$79),
IF(MOD((W$14-$G$14+1-'Option-specific inputs'!$H$79)/('Option-specific inputs'!$H$80),1)=0,
'Option-specific inputs'!$H$81*W$22,
0),
0),
0),
0)</f>
        <v>0</v>
      </c>
      <c r="X167" s="43">
        <f>IFERROR(
IF((X$14-$G$14+1)&lt;='General parameters'!$G$22,
IF((X$14-$G$14+1)&gt;=('Option-specific inputs'!$H$79),
IF(MOD((X$14-$G$14+1-'Option-specific inputs'!$H$79)/('Option-specific inputs'!$H$80),1)=0,
'Option-specific inputs'!$H$81*X$22,
0),
0),
0),
0)</f>
        <v>0</v>
      </c>
      <c r="Y167" s="43">
        <f>IFERROR(
IF((Y$14-$G$14+1)&lt;='General parameters'!$G$22,
IF((Y$14-$G$14+1)&gt;=('Option-specific inputs'!$H$79),
IF(MOD((Y$14-$G$14+1-'Option-specific inputs'!$H$79)/('Option-specific inputs'!$H$80),1)=0,
'Option-specific inputs'!$H$81*Y$22,
0),
0),
0),
0)</f>
        <v>0</v>
      </c>
      <c r="Z167" s="43">
        <f>IFERROR(
IF((Z$14-$G$14+1)&lt;='General parameters'!$G$22,
IF((Z$14-$G$14+1)&gt;=('Option-specific inputs'!$H$79),
IF(MOD((Z$14-$G$14+1-'Option-specific inputs'!$H$79)/('Option-specific inputs'!$H$80),1)=0,
'Option-specific inputs'!$H$81*Z$22,
0),
0),
0),
0)</f>
        <v>0</v>
      </c>
      <c r="AA167" s="43">
        <f>IFERROR(
IF((AA$14-$G$14+1)&lt;='General parameters'!$G$22,
IF((AA$14-$G$14+1)&gt;=('Option-specific inputs'!$H$79),
IF(MOD((AA$14-$G$14+1-'Option-specific inputs'!$H$79)/('Option-specific inputs'!$H$80),1)=0,
'Option-specific inputs'!$H$81*AA$22,
0),
0),
0),
0)</f>
        <v>0</v>
      </c>
      <c r="AB167" s="43">
        <f>IFERROR(
IF((AB$14-$G$14+1)&lt;='General parameters'!$G$22,
IF((AB$14-$G$14+1)&gt;=('Option-specific inputs'!$H$79),
IF(MOD((AB$14-$G$14+1-'Option-specific inputs'!$H$79)/('Option-specific inputs'!$H$80),1)=0,
'Option-specific inputs'!$H$81*AB$22,
0),
0),
0),
0)</f>
        <v>0</v>
      </c>
      <c r="AC167" s="43">
        <f>IFERROR(
IF((AC$14-$G$14+1)&lt;='General parameters'!$G$22,
IF((AC$14-$G$14+1)&gt;=('Option-specific inputs'!$H$79),
IF(MOD((AC$14-$G$14+1-'Option-specific inputs'!$H$79)/('Option-specific inputs'!$H$80),1)=0,
'Option-specific inputs'!$H$81*AC$22,
0),
0),
0),
0)</f>
        <v>0</v>
      </c>
      <c r="AD167" s="43">
        <f>IFERROR(
IF((AD$14-$G$14+1)&lt;='General parameters'!$G$22,
IF((AD$14-$G$14+1)&gt;=('Option-specific inputs'!$H$79),
IF(MOD((AD$14-$G$14+1-'Option-specific inputs'!$H$79)/('Option-specific inputs'!$H$80),1)=0,
'Option-specific inputs'!$H$81*AD$22,
0),
0),
0),
0)</f>
        <v>0</v>
      </c>
      <c r="AE167" s="43">
        <f>IFERROR(
IF((AE$14-$G$14+1)&lt;='General parameters'!$G$22,
IF((AE$14-$G$14+1)&gt;=('Option-specific inputs'!$H$79),
IF(MOD((AE$14-$G$14+1-'Option-specific inputs'!$H$79)/('Option-specific inputs'!$H$80),1)=0,
'Option-specific inputs'!$H$81*AE$22,
0),
0),
0),
0)</f>
        <v>0</v>
      </c>
      <c r="AF167" s="43">
        <f>IFERROR(
IF((AF$14-$G$14+1)&lt;='General parameters'!$G$22,
IF((AF$14-$G$14+1)&gt;=('Option-specific inputs'!$H$79),
IF(MOD((AF$14-$G$14+1-'Option-specific inputs'!$H$79)/('Option-specific inputs'!$H$80),1)=0,
'Option-specific inputs'!$H$81*AF$22,
0),
0),
0),
0)</f>
        <v>0</v>
      </c>
      <c r="AG167" s="43">
        <f>IFERROR(
IF((AG$14-$G$14+1)&lt;='General parameters'!$G$22,
IF((AG$14-$G$14+1)&gt;=('Option-specific inputs'!$H$79),
IF(MOD((AG$14-$G$14+1-'Option-specific inputs'!$H$79)/('Option-specific inputs'!$H$80),1)=0,
'Option-specific inputs'!$H$81*AG$22,
0),
0),
0),
0)</f>
        <v>0</v>
      </c>
      <c r="AH167" s="43">
        <f>IFERROR(
IF((AH$14-$G$14+1)&lt;='General parameters'!$G$22,
IF((AH$14-$G$14+1)&gt;=('Option-specific inputs'!$H$79),
IF(MOD((AH$14-$G$14+1-'Option-specific inputs'!$H$79)/('Option-specific inputs'!$H$80),1)=0,
'Option-specific inputs'!$H$81*AH$22,
0),
0),
0),
0)</f>
        <v>0</v>
      </c>
      <c r="AI167" s="43">
        <f>IFERROR(
IF((AI$14-$G$14+1)&lt;='General parameters'!$G$22,
IF((AI$14-$G$14+1)&gt;=('Option-specific inputs'!$H$79),
IF(MOD((AI$14-$G$14+1-'Option-specific inputs'!$H$79)/('Option-specific inputs'!$H$80),1)=0,
'Option-specific inputs'!$H$81*AI$22,
0),
0),
0),
0)</f>
        <v>0</v>
      </c>
      <c r="AJ167" s="43">
        <f>IFERROR(
IF((AJ$14-$G$14+1)&lt;='General parameters'!$G$22,
IF((AJ$14-$G$14+1)&gt;=('Option-specific inputs'!$H$79),
IF(MOD((AJ$14-$G$14+1-'Option-specific inputs'!$H$79)/('Option-specific inputs'!$H$80),1)=0,
'Option-specific inputs'!$H$81*AJ$22,
0),
0),
0),
0)</f>
        <v>0</v>
      </c>
      <c r="AK167" s="43">
        <f>IFERROR(
IF((AK$14-$G$14+1)&lt;='General parameters'!$G$22,
IF((AK$14-$G$14+1)&gt;=('Option-specific inputs'!$H$79),
IF(MOD((AK$14-$G$14+1-'Option-specific inputs'!$H$79)/('Option-specific inputs'!$H$80),1)=0,
'Option-specific inputs'!$H$81*AK$22,
0),
0),
0),
0)</f>
        <v>0</v>
      </c>
      <c r="AL167" s="43">
        <f>IFERROR(
IF((AL$14-$G$14+1)&lt;='General parameters'!$G$22,
IF((AL$14-$G$14+1)&gt;=('Option-specific inputs'!$H$79),
IF(MOD((AL$14-$G$14+1-'Option-specific inputs'!$H$79)/('Option-specific inputs'!$H$80),1)=0,
'Option-specific inputs'!$H$81*AL$22,
0),
0),
0),
0)</f>
        <v>0</v>
      </c>
      <c r="AM167" s="43">
        <f>IFERROR(
IF((AM$14-$G$14+1)&lt;='General parameters'!$G$22,
IF((AM$14-$G$14+1)&gt;=('Option-specific inputs'!$H$79),
IF(MOD((AM$14-$G$14+1-'Option-specific inputs'!$H$79)/('Option-specific inputs'!$H$80),1)=0,
'Option-specific inputs'!$H$81*AM$22,
0),
0),
0),
0)</f>
        <v>0</v>
      </c>
      <c r="AN167" s="43">
        <f>IFERROR(
IF((AN$14-$G$14+1)&lt;='General parameters'!$G$22,
IF((AN$14-$G$14+1)&gt;=('Option-specific inputs'!$H$79),
IF(MOD((AN$14-$G$14+1-'Option-specific inputs'!$H$79)/('Option-specific inputs'!$H$80),1)=0,
'Option-specific inputs'!$H$81*AN$22,
0),
0),
0),
0)</f>
        <v>0</v>
      </c>
      <c r="AO167" s="43">
        <f>IFERROR(
IF((AO$14-$G$14+1)&lt;='General parameters'!$G$22,
IF((AO$14-$G$14+1)&gt;=('Option-specific inputs'!$H$79),
IF(MOD((AO$14-$G$14+1-'Option-specific inputs'!$H$79)/('Option-specific inputs'!$H$80),1)=0,
'Option-specific inputs'!$H$81*AO$22,
0),
0),
0),
0)</f>
        <v>0</v>
      </c>
      <c r="AP167" s="43">
        <f>IFERROR(
IF((AP$14-$G$14+1)&lt;='General parameters'!$G$22,
IF((AP$14-$G$14+1)&gt;=('Option-specific inputs'!$H$79),
IF(MOD((AP$14-$G$14+1-'Option-specific inputs'!$H$79)/('Option-specific inputs'!$H$80),1)=0,
'Option-specific inputs'!$H$81*AP$22,
0),
0),
0),
0)</f>
        <v>0</v>
      </c>
      <c r="AQ167" s="43">
        <f>IFERROR(
IF((AQ$14-$G$14+1)&lt;='General parameters'!$G$22,
IF((AQ$14-$G$14+1)&gt;=('Option-specific inputs'!$H$79),
IF(MOD((AQ$14-$G$14+1-'Option-specific inputs'!$H$79)/('Option-specific inputs'!$H$80),1)=0,
'Option-specific inputs'!$H$81*AQ$22,
0),
0),
0),
0)</f>
        <v>0</v>
      </c>
      <c r="AR167" s="43">
        <f>IFERROR(
IF((AR$14-$G$14+1)&lt;='General parameters'!$G$22,
IF((AR$14-$G$14+1)&gt;=('Option-specific inputs'!$H$79),
IF(MOD((AR$14-$G$14+1-'Option-specific inputs'!$H$79)/('Option-specific inputs'!$H$80),1)=0,
'Option-specific inputs'!$H$81*AR$22,
0),
0),
0),
0)</f>
        <v>0</v>
      </c>
      <c r="AS167" s="43">
        <f>IFERROR(
IF((AS$14-$G$14+1)&lt;='General parameters'!$G$22,
IF((AS$14-$G$14+1)&gt;=('Option-specific inputs'!$H$79),
IF(MOD((AS$14-$G$14+1-'Option-specific inputs'!$H$79)/('Option-specific inputs'!$H$80),1)=0,
'Option-specific inputs'!$H$81*AS$22,
0),
0),
0),
0)</f>
        <v>0</v>
      </c>
      <c r="AT167" s="43">
        <f>IFERROR(
IF((AT$14-$G$14+1)&lt;='General parameters'!$G$22,
IF((AT$14-$G$14+1)&gt;=('Option-specific inputs'!$H$79),
IF(MOD((AT$14-$G$14+1-'Option-specific inputs'!$H$79)/('Option-specific inputs'!$H$80),1)=0,
'Option-specific inputs'!$H$81*AT$22,
0),
0),
0),
0)</f>
        <v>0</v>
      </c>
      <c r="AU167" s="43">
        <f>IFERROR(
IF((AU$14-$G$14+1)&lt;='General parameters'!$G$22,
IF((AU$14-$G$14+1)&gt;=('Option-specific inputs'!$H$79),
IF(MOD((AU$14-$G$14+1-'Option-specific inputs'!$H$79)/('Option-specific inputs'!$H$80),1)=0,
'Option-specific inputs'!$H$81*AU$22,
0),
0),
0),
0)</f>
        <v>0</v>
      </c>
      <c r="AV167" s="43">
        <f>IFERROR(
IF((AV$14-$G$14+1)&lt;='General parameters'!$G$22,
IF((AV$14-$G$14+1)&gt;=('Option-specific inputs'!$H$79),
IF(MOD((AV$14-$G$14+1-'Option-specific inputs'!$H$79)/('Option-specific inputs'!$H$80),1)=0,
'Option-specific inputs'!$H$81*AV$22,
0),
0),
0),
0)</f>
        <v>0</v>
      </c>
      <c r="AW167" s="43">
        <f>IFERROR(
IF((AW$14-$G$14+1)&lt;='General parameters'!$G$22,
IF((AW$14-$G$14+1)&gt;=('Option-specific inputs'!$H$79),
IF(MOD((AW$14-$G$14+1-'Option-specific inputs'!$H$79)/('Option-specific inputs'!$H$80),1)=0,
'Option-specific inputs'!$H$81*AW$22,
0),
0),
0),
0)</f>
        <v>0</v>
      </c>
      <c r="AX167" s="43">
        <f>IFERROR(
IF((AX$14-$G$14+1)&lt;='General parameters'!$G$22,
IF((AX$14-$G$14+1)&gt;=('Option-specific inputs'!$H$79),
IF(MOD((AX$14-$G$14+1-'Option-specific inputs'!$H$79)/('Option-specific inputs'!$H$80),1)=0,
'Option-specific inputs'!$H$81*AX$22,
0),
0),
0),
0)</f>
        <v>0</v>
      </c>
      <c r="AY167" s="43">
        <f>IFERROR(
IF((AY$14-$G$14+1)&lt;='General parameters'!$G$22,
IF((AY$14-$G$14+1)&gt;=('Option-specific inputs'!$H$79),
IF(MOD((AY$14-$G$14+1-'Option-specific inputs'!$H$79)/('Option-specific inputs'!$H$80),1)=0,
'Option-specific inputs'!$H$81*AY$22,
0),
0),
0),
0)</f>
        <v>0</v>
      </c>
      <c r="AZ167" s="43">
        <f>IFERROR(
IF((AZ$14-$G$14+1)&lt;='General parameters'!$G$22,
IF((AZ$14-$G$14+1)&gt;=('Option-specific inputs'!$H$79),
IF(MOD((AZ$14-$G$14+1-'Option-specific inputs'!$H$79)/('Option-specific inputs'!$H$80),1)=0,
'Option-specific inputs'!$H$81*AZ$22,
0),
0),
0),
0)</f>
        <v>0</v>
      </c>
      <c r="BA167" s="43">
        <f>IFERROR(
IF((BA$14-$G$14+1)&lt;='General parameters'!$G$22,
IF((BA$14-$G$14+1)&gt;=('Option-specific inputs'!$H$79),
IF(MOD((BA$14-$G$14+1-'Option-specific inputs'!$H$79)/('Option-specific inputs'!$H$80),1)=0,
'Option-specific inputs'!$H$81*BA$22,
0),
0),
0),
0)</f>
        <v>0</v>
      </c>
      <c r="BB167" s="43">
        <f>IFERROR(
IF((BB$14-$G$14+1)&lt;='General parameters'!$G$22,
IF((BB$14-$G$14+1)&gt;=('Option-specific inputs'!$H$79),
IF(MOD((BB$14-$G$14+1-'Option-specific inputs'!$H$79)/('Option-specific inputs'!$H$80),1)=0,
'Option-specific inputs'!$H$81*BB$22,
0),
0),
0),
0)</f>
        <v>0</v>
      </c>
      <c r="BC167" s="43">
        <f>IFERROR(
IF((BC$14-$G$14+1)&lt;='General parameters'!$G$22,
IF((BC$14-$G$14+1)&gt;=('Option-specific inputs'!$H$79),
IF(MOD((BC$14-$G$14+1-'Option-specific inputs'!$H$79)/('Option-specific inputs'!$H$80),1)=0,
'Option-specific inputs'!$H$81*BC$22,
0),
0),
0),
0)</f>
        <v>0</v>
      </c>
      <c r="BD167" s="43">
        <f>IFERROR(
IF((BD$14-$G$14+1)&lt;='General parameters'!$G$22,
IF((BD$14-$G$14+1)&gt;=('Option-specific inputs'!$H$79),
IF(MOD((BD$14-$G$14+1-'Option-specific inputs'!$H$79)/('Option-specific inputs'!$H$80),1)=0,
'Option-specific inputs'!$H$81*BD$22,
0),
0),
0),
0)</f>
        <v>0</v>
      </c>
      <c r="BE167" s="43">
        <f>IFERROR(
IF((BE$14-$G$14+1)&lt;='General parameters'!$G$22,
IF((BE$14-$G$14+1)&gt;=('Option-specific inputs'!$H$79),
IF(MOD((BE$14-$G$14+1-'Option-specific inputs'!$H$79)/('Option-specific inputs'!$H$80),1)=0,
'Option-specific inputs'!$H$81*BE$22,
0),
0),
0),
0)</f>
        <v>0</v>
      </c>
      <c r="BF167" s="43">
        <f>IFERROR(
IF((BF$14-$G$14+1)&lt;='General parameters'!$G$22,
IF((BF$14-$G$14+1)&gt;=('Option-specific inputs'!$H$79),
IF(MOD((BF$14-$G$14+1-'Option-specific inputs'!$H$79)/('Option-specific inputs'!$H$80),1)=0,
'Option-specific inputs'!$H$81*BF$22,
0),
0),
0),
0)</f>
        <v>0</v>
      </c>
      <c r="BG167" s="43">
        <f>IFERROR(
IF((BG$14-$G$14+1)&lt;='General parameters'!$G$22,
IF((BG$14-$G$14+1)&gt;=('Option-specific inputs'!$H$79),
IF(MOD((BG$14-$G$14+1-'Option-specific inputs'!$H$79)/('Option-specific inputs'!$H$80),1)=0,
'Option-specific inputs'!$H$81*BG$22,
0),
0),
0),
0)</f>
        <v>0</v>
      </c>
      <c r="BH167" s="43">
        <f>IFERROR(
IF((BH$14-$G$14+1)&lt;='General parameters'!$G$22,
IF((BH$14-$G$14+1)&gt;=('Option-specific inputs'!$H$79),
IF(MOD((BH$14-$G$14+1-'Option-specific inputs'!$H$79)/('Option-specific inputs'!$H$80),1)=0,
'Option-specific inputs'!$H$81*BH$22,
0),
0),
0),
0)</f>
        <v>0</v>
      </c>
      <c r="BI167" s="43">
        <f>IFERROR(
IF((BI$14-$G$14+1)&lt;='General parameters'!$G$22,
IF((BI$14-$G$14+1)&gt;=('Option-specific inputs'!$H$79),
IF(MOD((BI$14-$G$14+1-'Option-specific inputs'!$H$79)/('Option-specific inputs'!$H$80),1)=0,
'Option-specific inputs'!$H$81*BI$22,
0),
0),
0),
0)</f>
        <v>0</v>
      </c>
      <c r="BJ167" s="43">
        <f>IFERROR(
IF((BJ$14-$G$14+1)&lt;='General parameters'!$G$22,
IF((BJ$14-$G$14+1)&gt;=('Option-specific inputs'!$H$79),
IF(MOD((BJ$14-$G$14+1-'Option-specific inputs'!$H$79)/('Option-specific inputs'!$H$80),1)=0,
'Option-specific inputs'!$H$81*BJ$22,
0),
0),
0),
0)</f>
        <v>0</v>
      </c>
      <c r="BK167" s="43">
        <f>IFERROR(
IF((BK$14-$G$14+1)&lt;='General parameters'!$G$22,
IF((BK$14-$G$14+1)&gt;=('Option-specific inputs'!$H$79),
IF(MOD((BK$14-$G$14+1-'Option-specific inputs'!$H$79)/('Option-specific inputs'!$H$80),1)=0,
'Option-specific inputs'!$H$81*BK$22,
0),
0),
0),
0)</f>
        <v>0</v>
      </c>
      <c r="BL167" s="43">
        <f>IFERROR(
IF((BL$14-$G$14+1)&lt;='General parameters'!$G$22,
IF((BL$14-$G$14+1)&gt;=('Option-specific inputs'!$H$79),
IF(MOD((BL$14-$G$14+1-'Option-specific inputs'!$H$79)/('Option-specific inputs'!$H$80),1)=0,
'Option-specific inputs'!$H$81*BL$22,
0),
0),
0),
0)</f>
        <v>0</v>
      </c>
      <c r="BM167" s="43">
        <f>IFERROR(
IF((BM$14-$G$14+1)&lt;='General parameters'!$G$22,
IF((BM$14-$G$14+1)&gt;=('Option-specific inputs'!$H$79),
IF(MOD((BM$14-$G$14+1-'Option-specific inputs'!$H$79)/('Option-specific inputs'!$H$80),1)=0,
'Option-specific inputs'!$H$81*BM$22,
0),
0),
0),
0)</f>
        <v>0</v>
      </c>
      <c r="BN167" s="43">
        <f>IFERROR(
IF((BN$14-$G$14+1)&lt;='General parameters'!$G$22,
IF((BN$14-$G$14+1)&gt;=('Option-specific inputs'!$H$79),
IF(MOD((BN$14-$G$14+1-'Option-specific inputs'!$H$79)/('Option-specific inputs'!$H$80),1)=0,
'Option-specific inputs'!$H$81*BN$22,
0),
0),
0),
0)</f>
        <v>0</v>
      </c>
      <c r="BO167" s="43">
        <f>IFERROR(
IF((BO$14-$G$14+1)&lt;='General parameters'!$G$22,
IF((BO$14-$G$14+1)&gt;=('Option-specific inputs'!$H$79),
IF(MOD((BO$14-$G$14+1-'Option-specific inputs'!$H$79)/('Option-specific inputs'!$H$80),1)=0,
'Option-specific inputs'!$H$81*BO$22,
0),
0),
0),
0)</f>
        <v>0</v>
      </c>
      <c r="BP167" s="43">
        <f>IFERROR(
IF((BP$14-$G$14+1)&lt;='General parameters'!$G$22,
IF((BP$14-$G$14+1)&gt;=('Option-specific inputs'!$H$79),
IF(MOD((BP$14-$G$14+1-'Option-specific inputs'!$H$79)/('Option-specific inputs'!$H$80),1)=0,
'Option-specific inputs'!$H$81*BP$22,
0),
0),
0),
0)</f>
        <v>0</v>
      </c>
      <c r="BQ167" s="43">
        <f>IFERROR(
IF((BQ$14-$G$14+1)&lt;='General parameters'!$G$22,
IF((BQ$14-$G$14+1)&gt;=('Option-specific inputs'!$H$79),
IF(MOD((BQ$14-$G$14+1-'Option-specific inputs'!$H$79)/('Option-specific inputs'!$H$80),1)=0,
'Option-specific inputs'!$H$81*BQ$22,
0),
0),
0),
0)</f>
        <v>0</v>
      </c>
      <c r="BR167" s="43">
        <f>IFERROR(
IF((BR$14-$G$14+1)&lt;='General parameters'!$G$22,
IF((BR$14-$G$14+1)&gt;=('Option-specific inputs'!$H$79),
IF(MOD((BR$14-$G$14+1-'Option-specific inputs'!$H$79)/('Option-specific inputs'!$H$80),1)=0,
'Option-specific inputs'!$H$81*BR$22,
0),
0),
0),
0)</f>
        <v>0</v>
      </c>
      <c r="BS167" s="43">
        <f>IFERROR(
IF((BS$14-$G$14+1)&lt;='General parameters'!$G$22,
IF((BS$14-$G$14+1)&gt;=('Option-specific inputs'!$H$79),
IF(MOD((BS$14-$G$14+1-'Option-specific inputs'!$H$79)/('Option-specific inputs'!$H$80),1)=0,
'Option-specific inputs'!$H$81*BS$22,
0),
0),
0),
0)</f>
        <v>0</v>
      </c>
      <c r="BT167" s="43">
        <f>IFERROR(
IF((BT$14-$G$14+1)&lt;='General parameters'!$G$22,
IF((BT$14-$G$14+1)&gt;=('Option-specific inputs'!$H$79),
IF(MOD((BT$14-$G$14+1-'Option-specific inputs'!$H$79)/('Option-specific inputs'!$H$80),1)=0,
'Option-specific inputs'!$H$81*BT$22,
0),
0),
0),
0)</f>
        <v>0</v>
      </c>
      <c r="BU167" s="43">
        <f>IFERROR(
IF((BU$14-$G$14+1)&lt;='General parameters'!$G$22,
IF((BU$14-$G$14+1)&gt;=('Option-specific inputs'!$H$79),
IF(MOD((BU$14-$G$14+1-'Option-specific inputs'!$H$79)/('Option-specific inputs'!$H$80),1)=0,
'Option-specific inputs'!$H$81*BU$22,
0),
0),
0),
0)</f>
        <v>0</v>
      </c>
      <c r="BV167" s="43">
        <f>IFERROR(
IF((BV$14-$G$14+1)&lt;='General parameters'!$G$22,
IF((BV$14-$G$14+1)&gt;=('Option-specific inputs'!$H$79),
IF(MOD((BV$14-$G$14+1-'Option-specific inputs'!$H$79)/('Option-specific inputs'!$H$80),1)=0,
'Option-specific inputs'!$H$81*BV$22,
0),
0),
0),
0)</f>
        <v>0</v>
      </c>
      <c r="BW167" s="43">
        <f>IFERROR(
IF((BW$14-$G$14+1)&lt;='General parameters'!$G$22,
IF((BW$14-$G$14+1)&gt;=('Option-specific inputs'!$H$79),
IF(MOD((BW$14-$G$14+1-'Option-specific inputs'!$H$79)/('Option-specific inputs'!$H$80),1)=0,
'Option-specific inputs'!$H$81*BW$22,
0),
0),
0),
0)</f>
        <v>0</v>
      </c>
      <c r="BX167" s="43">
        <f>IFERROR(
IF((BX$14-$G$14+1)&lt;='General parameters'!$G$22,
IF((BX$14-$G$14+1)&gt;=('Option-specific inputs'!$H$79),
IF(MOD((BX$14-$G$14+1-'Option-specific inputs'!$H$79)/('Option-specific inputs'!$H$80),1)=0,
'Option-specific inputs'!$H$81*BX$22,
0),
0),
0),
0)</f>
        <v>0</v>
      </c>
      <c r="BY167" s="43">
        <f>IFERROR(
IF((BY$14-$G$14+1)&lt;='General parameters'!$G$22,
IF((BY$14-$G$14+1)&gt;=('Option-specific inputs'!$H$79),
IF(MOD((BY$14-$G$14+1-'Option-specific inputs'!$H$79)/('Option-specific inputs'!$H$80),1)=0,
'Option-specific inputs'!$H$81*BY$22,
0),
0),
0),
0)</f>
        <v>0</v>
      </c>
      <c r="BZ167" s="43">
        <f>IFERROR(
IF((BZ$14-$G$14+1)&lt;='General parameters'!$G$22,
IF((BZ$14-$G$14+1)&gt;=('Option-specific inputs'!$H$79),
IF(MOD((BZ$14-$G$14+1-'Option-specific inputs'!$H$79)/('Option-specific inputs'!$H$80),1)=0,
'Option-specific inputs'!$H$81*BZ$22,
0),
0),
0),
0)</f>
        <v>0</v>
      </c>
      <c r="CA167" s="43">
        <f>IFERROR(
IF((CA$14-$G$14+1)&lt;='General parameters'!$G$22,
IF((CA$14-$G$14+1)&gt;=('Option-specific inputs'!$H$79),
IF(MOD((CA$14-$G$14+1-'Option-specific inputs'!$H$79)/('Option-specific inputs'!$H$80),1)=0,
'Option-specific inputs'!$H$81*CA$22,
0),
0),
0),
0)</f>
        <v>0</v>
      </c>
      <c r="CB167" s="43">
        <f>IFERROR(
IF((CB$14-$G$14+1)&lt;='General parameters'!$G$22,
IF((CB$14-$G$14+1)&gt;=('Option-specific inputs'!$H$79),
IF(MOD((CB$14-$G$14+1-'Option-specific inputs'!$H$79)/('Option-specific inputs'!$H$80),1)=0,
'Option-specific inputs'!$H$81*CB$22,
0),
0),
0),
0)</f>
        <v>0</v>
      </c>
      <c r="CC167" s="43">
        <f>IFERROR(
IF((CC$14-$G$14+1)&lt;='General parameters'!$G$22,
IF((CC$14-$G$14+1)&gt;=('Option-specific inputs'!$H$79),
IF(MOD((CC$14-$G$14+1-'Option-specific inputs'!$H$79)/('Option-specific inputs'!$H$80),1)=0,
'Option-specific inputs'!$H$81*CC$22,
0),
0),
0),
0)</f>
        <v>0</v>
      </c>
      <c r="CD167" s="43">
        <f>IFERROR(
IF((CD$14-$G$14+1)&lt;='General parameters'!$G$22,
IF((CD$14-$G$14+1)&gt;=('Option-specific inputs'!$H$79),
IF(MOD((CD$14-$G$14+1-'Option-specific inputs'!$H$79)/('Option-specific inputs'!$H$80),1)=0,
'Option-specific inputs'!$H$81*CD$22,
0),
0),
0),
0)</f>
        <v>0</v>
      </c>
      <c r="CE167" s="43">
        <f>IFERROR(
IF((CE$14-$G$14+1)&lt;='General parameters'!$G$22,
IF((CE$14-$G$14+1)&gt;=('Option-specific inputs'!$H$79),
IF(MOD((CE$14-$G$14+1-'Option-specific inputs'!$H$79)/('Option-specific inputs'!$H$80),1)=0,
'Option-specific inputs'!$H$81*CE$22,
0),
0),
0),
0)</f>
        <v>0</v>
      </c>
      <c r="CF167" s="43">
        <f>IFERROR(
IF((CF$14-$G$14+1)&lt;='General parameters'!$G$22,
IF((CF$14-$G$14+1)&gt;=('Option-specific inputs'!$H$79),
IF(MOD((CF$14-$G$14+1-'Option-specific inputs'!$H$79)/('Option-specific inputs'!$H$80),1)=0,
'Option-specific inputs'!$H$81*CF$22,
0),
0),
0),
0)</f>
        <v>0</v>
      </c>
      <c r="CG167" s="43">
        <f>IFERROR(
IF((CG$14-$G$14+1)&lt;='General parameters'!$G$22,
IF((CG$14-$G$14+1)&gt;=('Option-specific inputs'!$H$79),
IF(MOD((CG$14-$G$14+1-'Option-specific inputs'!$H$79)/('Option-specific inputs'!$H$80),1)=0,
'Option-specific inputs'!$H$81*CG$22,
0),
0),
0),
0)</f>
        <v>0</v>
      </c>
      <c r="CH167" s="43">
        <f>IFERROR(
IF((CH$14-$G$14+1)&lt;='General parameters'!$G$22,
IF((CH$14-$G$14+1)&gt;=('Option-specific inputs'!$H$79),
IF(MOD((CH$14-$G$14+1-'Option-specific inputs'!$H$79)/('Option-specific inputs'!$H$80),1)=0,
'Option-specific inputs'!$H$81*CH$22,
0),
0),
0),
0)</f>
        <v>0</v>
      </c>
      <c r="CI167" s="43">
        <f>IFERROR(
IF((CI$14-$G$14+1)&lt;='General parameters'!$G$22,
IF((CI$14-$G$14+1)&gt;=('Option-specific inputs'!$H$79),
IF(MOD((CI$14-$G$14+1-'Option-specific inputs'!$H$79)/('Option-specific inputs'!$H$80),1)=0,
'Option-specific inputs'!$H$81*CI$22,
0),
0),
0),
0)</f>
        <v>0</v>
      </c>
      <c r="CJ167" s="43">
        <f>IFERROR(
IF((CJ$14-$G$14+1)&lt;='General parameters'!$G$22,
IF((CJ$14-$G$14+1)&gt;=('Option-specific inputs'!$H$79),
IF(MOD((CJ$14-$G$14+1-'Option-specific inputs'!$H$79)/('Option-specific inputs'!$H$80),1)=0,
'Option-specific inputs'!$H$81*CJ$22,
0),
0),
0),
0)</f>
        <v>0</v>
      </c>
      <c r="CK167" s="43">
        <f>IFERROR(
IF((CK$14-$G$14+1)&lt;='General parameters'!$G$22,
IF((CK$14-$G$14+1)&gt;=('Option-specific inputs'!$H$79),
IF(MOD((CK$14-$G$14+1-'Option-specific inputs'!$H$79)/('Option-specific inputs'!$H$80),1)=0,
'Option-specific inputs'!$H$81*CK$22,
0),
0),
0),
0)</f>
        <v>0</v>
      </c>
      <c r="CL167" s="43">
        <f>IFERROR(
IF((CL$14-$G$14+1)&lt;='General parameters'!$G$22,
IF((CL$14-$G$14+1)&gt;=('Option-specific inputs'!$H$79),
IF(MOD((CL$14-$G$14+1-'Option-specific inputs'!$H$79)/('Option-specific inputs'!$H$80),1)=0,
'Option-specific inputs'!$H$81*CL$22,
0),
0),
0),
0)</f>
        <v>0</v>
      </c>
      <c r="CM167" s="43">
        <f>IFERROR(
IF((CM$14-$G$14+1)&lt;='General parameters'!$G$22,
IF((CM$14-$G$14+1)&gt;=('Option-specific inputs'!$H$79),
IF(MOD((CM$14-$G$14+1-'Option-specific inputs'!$H$79)/('Option-specific inputs'!$H$80),1)=0,
'Option-specific inputs'!$H$81*CM$22,
0),
0),
0),
0)</f>
        <v>0</v>
      </c>
      <c r="CN167" s="43">
        <f>IFERROR(
IF((CN$14-$G$14+1)&lt;='General parameters'!$G$22,
IF((CN$14-$G$14+1)&gt;=('Option-specific inputs'!$H$79),
IF(MOD((CN$14-$G$14+1-'Option-specific inputs'!$H$79)/('Option-specific inputs'!$H$80),1)=0,
'Option-specific inputs'!$H$81*CN$22,
0),
0),
0),
0)</f>
        <v>0</v>
      </c>
      <c r="CO167" s="43">
        <f>IFERROR(
IF((CO$14-$G$14+1)&lt;='General parameters'!$G$22,
IF((CO$14-$G$14+1)&gt;=('Option-specific inputs'!$H$79),
IF(MOD((CO$14-$G$14+1-'Option-specific inputs'!$H$79)/('Option-specific inputs'!$H$80),1)=0,
'Option-specific inputs'!$H$81*CO$22,
0),
0),
0),
0)</f>
        <v>0</v>
      </c>
      <c r="CP167" s="43">
        <f>IFERROR(
IF((CP$14-$G$14+1)&lt;='General parameters'!$G$22,
IF((CP$14-$G$14+1)&gt;=('Option-specific inputs'!$H$79),
IF(MOD((CP$14-$G$14+1-'Option-specific inputs'!$H$79)/('Option-specific inputs'!$H$80),1)=0,
'Option-specific inputs'!$H$81*CP$22,
0),
0),
0),
0)</f>
        <v>0</v>
      </c>
      <c r="CQ167" s="43">
        <f>IFERROR(
IF((CQ$14-$G$14+1)&lt;='General parameters'!$G$22,
IF((CQ$14-$G$14+1)&gt;=('Option-specific inputs'!$H$79),
IF(MOD((CQ$14-$G$14+1-'Option-specific inputs'!$H$79)/('Option-specific inputs'!$H$80),1)=0,
'Option-specific inputs'!$H$81*CQ$22,
0),
0),
0),
0)</f>
        <v>0</v>
      </c>
      <c r="CR167" s="43">
        <f>IFERROR(
IF((CR$14-$G$14+1)&lt;='General parameters'!$G$22,
IF((CR$14-$G$14+1)&gt;=('Option-specific inputs'!$H$79),
IF(MOD((CR$14-$G$14+1-'Option-specific inputs'!$H$79)/('Option-specific inputs'!$H$80),1)=0,
'Option-specific inputs'!$H$81*CR$22,
0),
0),
0),
0)</f>
        <v>0</v>
      </c>
      <c r="CS167" s="43">
        <f>IFERROR(
IF((CS$14-$G$14+1)&lt;='General parameters'!$G$22,
IF((CS$14-$G$14+1)&gt;=('Option-specific inputs'!$H$79),
IF(MOD((CS$14-$G$14+1-'Option-specific inputs'!$H$79)/('Option-specific inputs'!$H$80),1)=0,
'Option-specific inputs'!$H$81*CS$22,
0),
0),
0),
0)</f>
        <v>0</v>
      </c>
      <c r="CT167" s="43">
        <f>IFERROR(
IF((CT$14-$G$14+1)&lt;='General parameters'!$G$22,
IF((CT$14-$G$14+1)&gt;=('Option-specific inputs'!$H$79),
IF(MOD((CT$14-$G$14+1-'Option-specific inputs'!$H$79)/('Option-specific inputs'!$H$80),1)=0,
'Option-specific inputs'!$H$81*CT$22,
0),
0),
0),
0)</f>
        <v>0</v>
      </c>
      <c r="CU167" s="43">
        <f>IFERROR(
IF((CU$14-$G$14+1)&lt;='General parameters'!$G$22,
IF((CU$14-$G$14+1)&gt;=('Option-specific inputs'!$H$79),
IF(MOD((CU$14-$G$14+1-'Option-specific inputs'!$H$79)/('Option-specific inputs'!$H$80),1)=0,
'Option-specific inputs'!$H$81*CU$22,
0),
0),
0),
0)</f>
        <v>0</v>
      </c>
      <c r="CV167" s="43">
        <f>IFERROR(
IF((CV$14-$G$14+1)&lt;='General parameters'!$G$22,
IF((CV$14-$G$14+1)&gt;=('Option-specific inputs'!$H$79),
IF(MOD((CV$14-$G$14+1-'Option-specific inputs'!$H$79)/('Option-specific inputs'!$H$80),1)=0,
'Option-specific inputs'!$H$81*CV$22,
0),
0),
0),
0)</f>
        <v>0</v>
      </c>
      <c r="CW167" s="43">
        <f>IFERROR(
IF((CW$14-$G$14+1)&lt;='General parameters'!$G$22,
IF((CW$14-$G$14+1)&gt;=('Option-specific inputs'!$H$79),
IF(MOD((CW$14-$G$14+1-'Option-specific inputs'!$H$79)/('Option-specific inputs'!$H$80),1)=0,
'Option-specific inputs'!$H$81*CW$22,
0),
0),
0),
0)</f>
        <v>0</v>
      </c>
      <c r="CX167" s="43">
        <f>IFERROR(
IF((CX$14-$G$14+1)&lt;='General parameters'!$G$22,
IF((CX$14-$G$14+1)&gt;=('Option-specific inputs'!$H$79),
IF(MOD((CX$14-$G$14+1-'Option-specific inputs'!$H$79)/('Option-specific inputs'!$H$80),1)=0,
'Option-specific inputs'!$H$81*CX$22,
0),
0),
0),
0)</f>
        <v>0</v>
      </c>
      <c r="CY167" s="43">
        <f>IFERROR(
IF((CY$14-$G$14+1)&lt;='General parameters'!$G$22,
IF((CY$14-$G$14+1)&gt;=('Option-specific inputs'!$H$79),
IF(MOD((CY$14-$G$14+1-'Option-specific inputs'!$H$79)/('Option-specific inputs'!$H$80),1)=0,
'Option-specific inputs'!$H$81*CY$22,
0),
0),
0),
0)</f>
        <v>0</v>
      </c>
      <c r="CZ167" s="43">
        <f>IFERROR(
IF((CZ$14-$G$14+1)&lt;='General parameters'!$G$22,
IF((CZ$14-$G$14+1)&gt;=('Option-specific inputs'!$H$79),
IF(MOD((CZ$14-$G$14+1-'Option-specific inputs'!$H$79)/('Option-specific inputs'!$H$80),1)=0,
'Option-specific inputs'!$H$81*CZ$22,
0),
0),
0),
0)</f>
        <v>0</v>
      </c>
      <c r="DA167" s="43">
        <f>IFERROR(
IF((DA$14-$G$14+1)&lt;='General parameters'!$G$22,
IF((DA$14-$G$14+1)&gt;=('Option-specific inputs'!$H$79),
IF(MOD((DA$14-$G$14+1-'Option-specific inputs'!$H$79)/('Option-specific inputs'!$H$80),1)=0,
'Option-specific inputs'!$H$81*DA$22,
0),
0),
0),
0)</f>
        <v>0</v>
      </c>
      <c r="DB167" s="43">
        <f>IFERROR(
IF((DB$14-$G$14+1)&lt;='General parameters'!$G$22,
IF((DB$14-$G$14+1)&gt;=('Option-specific inputs'!$H$79),
IF(MOD((DB$14-$G$14+1-'Option-specific inputs'!$H$79)/('Option-specific inputs'!$H$80),1)=0,
'Option-specific inputs'!$H$81*DB$22,
0),
0),
0),
0)</f>
        <v>0</v>
      </c>
      <c r="DC167" s="25"/>
    </row>
    <row r="168" spans="1:107" s="61" customFormat="1" ht="22.5" customHeight="1">
      <c r="A168" s="25"/>
      <c r="B168" s="152"/>
      <c r="C168" s="163" t="str">
        <f>"Maintenance event 2: "&amp;'Option-specific inputs'!$H$83</f>
        <v xml:space="preserve">Maintenance event 2: </v>
      </c>
      <c r="D168" s="48"/>
      <c r="E168" s="37"/>
      <c r="F168" s="32"/>
      <c r="G168" s="43">
        <f>IFERROR(
IF((G$14-$G$14+1)&lt;='General parameters'!$G$22,
IF((G$14-$G$14+1)&gt;=('Option-specific inputs'!$H$84),
IF(MOD((G$14-$G$14+1-'Option-specific inputs'!$H$84)/'Option-specific inputs'!$H$85,1)=0,
'Option-specific inputs'!$H$86*G$22,
0),
0),
0),
0)</f>
        <v>0</v>
      </c>
      <c r="H168" s="43">
        <f>IFERROR(
IF((H$14-$G$14+1)&lt;='General parameters'!$G$22,
IF((H$14-$G$14+1)&gt;=('Option-specific inputs'!$H$84),
IF(MOD((H$14-$G$14+1-'Option-specific inputs'!$H$84)/'Option-specific inputs'!$H$85,1)=0,
'Option-specific inputs'!$H$86*H$22,
0),
0),
0),
0)</f>
        <v>0</v>
      </c>
      <c r="I168" s="43">
        <f>IFERROR(
IF((I$14-$G$14+1)&lt;='General parameters'!$G$22,
IF((I$14-$G$14+1)&gt;=('Option-specific inputs'!$H$84),
IF(MOD((I$14-$G$14+1-'Option-specific inputs'!$H$84)/'Option-specific inputs'!$H$85,1)=0,
'Option-specific inputs'!$H$86*I$22,
0),
0),
0),
0)</f>
        <v>0</v>
      </c>
      <c r="J168" s="43">
        <f>IFERROR(
IF((J$14-$G$14+1)&lt;='General parameters'!$G$22,
IF((J$14-$G$14+1)&gt;=('Option-specific inputs'!$H$84),
IF(MOD((J$14-$G$14+1-'Option-specific inputs'!$H$84)/'Option-specific inputs'!$H$85,1)=0,
'Option-specific inputs'!$H$86*J$22,
0),
0),
0),
0)</f>
        <v>0</v>
      </c>
      <c r="K168" s="43">
        <f>IFERROR(
IF((K$14-$G$14+1)&lt;='General parameters'!$G$22,
IF((K$14-$G$14+1)&gt;=('Option-specific inputs'!$H$84),
IF(MOD((K$14-$G$14+1-'Option-specific inputs'!$H$84)/'Option-specific inputs'!$H$85,1)=0,
'Option-specific inputs'!$H$86*K$22,
0),
0),
0),
0)</f>
        <v>0</v>
      </c>
      <c r="L168" s="43">
        <f>IFERROR(
IF((L$14-$G$14+1)&lt;='General parameters'!$G$22,
IF((L$14-$G$14+1)&gt;=('Option-specific inputs'!$H$84),
IF(MOD((L$14-$G$14+1-'Option-specific inputs'!$H$84)/'Option-specific inputs'!$H$85,1)=0,
'Option-specific inputs'!$H$86*L$22,
0),
0),
0),
0)</f>
        <v>0</v>
      </c>
      <c r="M168" s="43">
        <f>IFERROR(
IF((M$14-$G$14+1)&lt;='General parameters'!$G$22,
IF((M$14-$G$14+1)&gt;=('Option-specific inputs'!$H$84),
IF(MOD((M$14-$G$14+1-'Option-specific inputs'!$H$84)/'Option-specific inputs'!$H$85,1)=0,
'Option-specific inputs'!$H$86*M$22,
0),
0),
0),
0)</f>
        <v>0</v>
      </c>
      <c r="N168" s="43">
        <f>IFERROR(
IF((N$14-$G$14+1)&lt;='General parameters'!$G$22,
IF((N$14-$G$14+1)&gt;=('Option-specific inputs'!$H$84),
IF(MOD((N$14-$G$14+1-'Option-specific inputs'!$H$84)/'Option-specific inputs'!$H$85,1)=0,
'Option-specific inputs'!$H$86*N$22,
0),
0),
0),
0)</f>
        <v>0</v>
      </c>
      <c r="O168" s="43">
        <f>IFERROR(
IF((O$14-$G$14+1)&lt;='General parameters'!$G$22,
IF((O$14-$G$14+1)&gt;=('Option-specific inputs'!$H$84),
IF(MOD((O$14-$G$14+1-'Option-specific inputs'!$H$84)/'Option-specific inputs'!$H$85,1)=0,
'Option-specific inputs'!$H$86*O$22,
0),
0),
0),
0)</f>
        <v>0</v>
      </c>
      <c r="P168" s="43">
        <f>IFERROR(
IF((P$14-$G$14+1)&lt;='General parameters'!$G$22,
IF((P$14-$G$14+1)&gt;=('Option-specific inputs'!$H$84),
IF(MOD((P$14-$G$14+1-'Option-specific inputs'!$H$84)/'Option-specific inputs'!$H$85,1)=0,
'Option-specific inputs'!$H$86*P$22,
0),
0),
0),
0)</f>
        <v>0</v>
      </c>
      <c r="Q168" s="43">
        <f>IFERROR(
IF((Q$14-$G$14+1)&lt;='General parameters'!$G$22,
IF((Q$14-$G$14+1)&gt;=('Option-specific inputs'!$H$84),
IF(MOD((Q$14-$G$14+1-'Option-specific inputs'!$H$84)/'Option-specific inputs'!$H$85,1)=0,
'Option-specific inputs'!$H$86*Q$22,
0),
0),
0),
0)</f>
        <v>0</v>
      </c>
      <c r="R168" s="43">
        <f>IFERROR(
IF((R$14-$G$14+1)&lt;='General parameters'!$G$22,
IF((R$14-$G$14+1)&gt;=('Option-specific inputs'!$H$84),
IF(MOD((R$14-$G$14+1-'Option-specific inputs'!$H$84)/'Option-specific inputs'!$H$85,1)=0,
'Option-specific inputs'!$H$86*R$22,
0),
0),
0),
0)</f>
        <v>0</v>
      </c>
      <c r="S168" s="43">
        <f>IFERROR(
IF((S$14-$G$14+1)&lt;='General parameters'!$G$22,
IF((S$14-$G$14+1)&gt;=('Option-specific inputs'!$H$84),
IF(MOD((S$14-$G$14+1-'Option-specific inputs'!$H$84)/'Option-specific inputs'!$H$85,1)=0,
'Option-specific inputs'!$H$86*S$22,
0),
0),
0),
0)</f>
        <v>0</v>
      </c>
      <c r="T168" s="43">
        <f>IFERROR(
IF((T$14-$G$14+1)&lt;='General parameters'!$G$22,
IF((T$14-$G$14+1)&gt;=('Option-specific inputs'!$H$84),
IF(MOD((T$14-$G$14+1-'Option-specific inputs'!$H$84)/'Option-specific inputs'!$H$85,1)=0,
'Option-specific inputs'!$H$86*T$22,
0),
0),
0),
0)</f>
        <v>0</v>
      </c>
      <c r="U168" s="43">
        <f>IFERROR(
IF((U$14-$G$14+1)&lt;='General parameters'!$G$22,
IF((U$14-$G$14+1)&gt;=('Option-specific inputs'!$H$84),
IF(MOD((U$14-$G$14+1-'Option-specific inputs'!$H$84)/'Option-specific inputs'!$H$85,1)=0,
'Option-specific inputs'!$H$86*U$22,
0),
0),
0),
0)</f>
        <v>0</v>
      </c>
      <c r="V168" s="43">
        <f>IFERROR(
IF((V$14-$G$14+1)&lt;='General parameters'!$G$22,
IF((V$14-$G$14+1)&gt;=('Option-specific inputs'!$H$84),
IF(MOD((V$14-$G$14+1-'Option-specific inputs'!$H$84)/'Option-specific inputs'!$H$85,1)=0,
'Option-specific inputs'!$H$86*V$22,
0),
0),
0),
0)</f>
        <v>0</v>
      </c>
      <c r="W168" s="43">
        <f>IFERROR(
IF((W$14-$G$14+1)&lt;='General parameters'!$G$22,
IF((W$14-$G$14+1)&gt;=('Option-specific inputs'!$H$84),
IF(MOD((W$14-$G$14+1-'Option-specific inputs'!$H$84)/'Option-specific inputs'!$H$85,1)=0,
'Option-specific inputs'!$H$86*W$22,
0),
0),
0),
0)</f>
        <v>0</v>
      </c>
      <c r="X168" s="43">
        <f>IFERROR(
IF((X$14-$G$14+1)&lt;='General parameters'!$G$22,
IF((X$14-$G$14+1)&gt;=('Option-specific inputs'!$H$84),
IF(MOD((X$14-$G$14+1-'Option-specific inputs'!$H$84)/'Option-specific inputs'!$H$85,1)=0,
'Option-specific inputs'!$H$86*X$22,
0),
0),
0),
0)</f>
        <v>0</v>
      </c>
      <c r="Y168" s="43">
        <f>IFERROR(
IF((Y$14-$G$14+1)&lt;='General parameters'!$G$22,
IF((Y$14-$G$14+1)&gt;=('Option-specific inputs'!$H$84),
IF(MOD((Y$14-$G$14+1-'Option-specific inputs'!$H$84)/'Option-specific inputs'!$H$85,1)=0,
'Option-specific inputs'!$H$86*Y$22,
0),
0),
0),
0)</f>
        <v>0</v>
      </c>
      <c r="Z168" s="43">
        <f>IFERROR(
IF((Z$14-$G$14+1)&lt;='General parameters'!$G$22,
IF((Z$14-$G$14+1)&gt;=('Option-specific inputs'!$H$84),
IF(MOD((Z$14-$G$14+1-'Option-specific inputs'!$H$84)/'Option-specific inputs'!$H$85,1)=0,
'Option-specific inputs'!$H$86*Z$22,
0),
0),
0),
0)</f>
        <v>0</v>
      </c>
      <c r="AA168" s="43">
        <f>IFERROR(
IF((AA$14-$G$14+1)&lt;='General parameters'!$G$22,
IF((AA$14-$G$14+1)&gt;=('Option-specific inputs'!$H$84),
IF(MOD((AA$14-$G$14+1-'Option-specific inputs'!$H$84)/'Option-specific inputs'!$H$85,1)=0,
'Option-specific inputs'!$H$86*AA$22,
0),
0),
0),
0)</f>
        <v>0</v>
      </c>
      <c r="AB168" s="43">
        <f>IFERROR(
IF((AB$14-$G$14+1)&lt;='General parameters'!$G$22,
IF((AB$14-$G$14+1)&gt;=('Option-specific inputs'!$H$84),
IF(MOD((AB$14-$G$14+1-'Option-specific inputs'!$H$84)/'Option-specific inputs'!$H$85,1)=0,
'Option-specific inputs'!$H$86*AB$22,
0),
0),
0),
0)</f>
        <v>0</v>
      </c>
      <c r="AC168" s="43">
        <f>IFERROR(
IF((AC$14-$G$14+1)&lt;='General parameters'!$G$22,
IF((AC$14-$G$14+1)&gt;=('Option-specific inputs'!$H$84),
IF(MOD((AC$14-$G$14+1-'Option-specific inputs'!$H$84)/'Option-specific inputs'!$H$85,1)=0,
'Option-specific inputs'!$H$86*AC$22,
0),
0),
0),
0)</f>
        <v>0</v>
      </c>
      <c r="AD168" s="43">
        <f>IFERROR(
IF((AD$14-$G$14+1)&lt;='General parameters'!$G$22,
IF((AD$14-$G$14+1)&gt;=('Option-specific inputs'!$H$84),
IF(MOD((AD$14-$G$14+1-'Option-specific inputs'!$H$84)/'Option-specific inputs'!$H$85,1)=0,
'Option-specific inputs'!$H$86*AD$22,
0),
0),
0),
0)</f>
        <v>0</v>
      </c>
      <c r="AE168" s="43">
        <f>IFERROR(
IF((AE$14-$G$14+1)&lt;='General parameters'!$G$22,
IF((AE$14-$G$14+1)&gt;=('Option-specific inputs'!$H$84),
IF(MOD((AE$14-$G$14+1-'Option-specific inputs'!$H$84)/'Option-specific inputs'!$H$85,1)=0,
'Option-specific inputs'!$H$86*AE$22,
0),
0),
0),
0)</f>
        <v>0</v>
      </c>
      <c r="AF168" s="43">
        <f>IFERROR(
IF((AF$14-$G$14+1)&lt;='General parameters'!$G$22,
IF((AF$14-$G$14+1)&gt;=('Option-specific inputs'!$H$84),
IF(MOD((AF$14-$G$14+1-'Option-specific inputs'!$H$84)/'Option-specific inputs'!$H$85,1)=0,
'Option-specific inputs'!$H$86*AF$22,
0),
0),
0),
0)</f>
        <v>0</v>
      </c>
      <c r="AG168" s="43">
        <f>IFERROR(
IF((AG$14-$G$14+1)&lt;='General parameters'!$G$22,
IF((AG$14-$G$14+1)&gt;=('Option-specific inputs'!$H$84),
IF(MOD((AG$14-$G$14+1-'Option-specific inputs'!$H$84)/'Option-specific inputs'!$H$85,1)=0,
'Option-specific inputs'!$H$86*AG$22,
0),
0),
0),
0)</f>
        <v>0</v>
      </c>
      <c r="AH168" s="43">
        <f>IFERROR(
IF((AH$14-$G$14+1)&lt;='General parameters'!$G$22,
IF((AH$14-$G$14+1)&gt;=('Option-specific inputs'!$H$84),
IF(MOD((AH$14-$G$14+1-'Option-specific inputs'!$H$84)/'Option-specific inputs'!$H$85,1)=0,
'Option-specific inputs'!$H$86*AH$22,
0),
0),
0),
0)</f>
        <v>0</v>
      </c>
      <c r="AI168" s="43">
        <f>IFERROR(
IF((AI$14-$G$14+1)&lt;='General parameters'!$G$22,
IF((AI$14-$G$14+1)&gt;=('Option-specific inputs'!$H$84),
IF(MOD((AI$14-$G$14+1-'Option-specific inputs'!$H$84)/'Option-specific inputs'!$H$85,1)=0,
'Option-specific inputs'!$H$86*AI$22,
0),
0),
0),
0)</f>
        <v>0</v>
      </c>
      <c r="AJ168" s="43">
        <f>IFERROR(
IF((AJ$14-$G$14+1)&lt;='General parameters'!$G$22,
IF((AJ$14-$G$14+1)&gt;=('Option-specific inputs'!$H$84),
IF(MOD((AJ$14-$G$14+1-'Option-specific inputs'!$H$84)/'Option-specific inputs'!$H$85,1)=0,
'Option-specific inputs'!$H$86*AJ$22,
0),
0),
0),
0)</f>
        <v>0</v>
      </c>
      <c r="AK168" s="43">
        <f>IFERROR(
IF((AK$14-$G$14+1)&lt;='General parameters'!$G$22,
IF((AK$14-$G$14+1)&gt;=('Option-specific inputs'!$H$84),
IF(MOD((AK$14-$G$14+1-'Option-specific inputs'!$H$84)/'Option-specific inputs'!$H$85,1)=0,
'Option-specific inputs'!$H$86*AK$22,
0),
0),
0),
0)</f>
        <v>0</v>
      </c>
      <c r="AL168" s="43">
        <f>IFERROR(
IF((AL$14-$G$14+1)&lt;='General parameters'!$G$22,
IF((AL$14-$G$14+1)&gt;=('Option-specific inputs'!$H$84),
IF(MOD((AL$14-$G$14+1-'Option-specific inputs'!$H$84)/'Option-specific inputs'!$H$85,1)=0,
'Option-specific inputs'!$H$86*AL$22,
0),
0),
0),
0)</f>
        <v>0</v>
      </c>
      <c r="AM168" s="43">
        <f>IFERROR(
IF((AM$14-$G$14+1)&lt;='General parameters'!$G$22,
IF((AM$14-$G$14+1)&gt;=('Option-specific inputs'!$H$84),
IF(MOD((AM$14-$G$14+1-'Option-specific inputs'!$H$84)/'Option-specific inputs'!$H$85,1)=0,
'Option-specific inputs'!$H$86*AM$22,
0),
0),
0),
0)</f>
        <v>0</v>
      </c>
      <c r="AN168" s="43">
        <f>IFERROR(
IF((AN$14-$G$14+1)&lt;='General parameters'!$G$22,
IF((AN$14-$G$14+1)&gt;=('Option-specific inputs'!$H$84),
IF(MOD((AN$14-$G$14+1-'Option-specific inputs'!$H$84)/'Option-specific inputs'!$H$85,1)=0,
'Option-specific inputs'!$H$86*AN$22,
0),
0),
0),
0)</f>
        <v>0</v>
      </c>
      <c r="AO168" s="43">
        <f>IFERROR(
IF((AO$14-$G$14+1)&lt;='General parameters'!$G$22,
IF((AO$14-$G$14+1)&gt;=('Option-specific inputs'!$H$84),
IF(MOD((AO$14-$G$14+1-'Option-specific inputs'!$H$84)/'Option-specific inputs'!$H$85,1)=0,
'Option-specific inputs'!$H$86*AO$22,
0),
0),
0),
0)</f>
        <v>0</v>
      </c>
      <c r="AP168" s="43">
        <f>IFERROR(
IF((AP$14-$G$14+1)&lt;='General parameters'!$G$22,
IF((AP$14-$G$14+1)&gt;=('Option-specific inputs'!$H$84),
IF(MOD((AP$14-$G$14+1-'Option-specific inputs'!$H$84)/'Option-specific inputs'!$H$85,1)=0,
'Option-specific inputs'!$H$86*AP$22,
0),
0),
0),
0)</f>
        <v>0</v>
      </c>
      <c r="AQ168" s="43">
        <f>IFERROR(
IF((AQ$14-$G$14+1)&lt;='General parameters'!$G$22,
IF((AQ$14-$G$14+1)&gt;=('Option-specific inputs'!$H$84),
IF(MOD((AQ$14-$G$14+1-'Option-specific inputs'!$H$84)/'Option-specific inputs'!$H$85,1)=0,
'Option-specific inputs'!$H$86*AQ$22,
0),
0),
0),
0)</f>
        <v>0</v>
      </c>
      <c r="AR168" s="43">
        <f>IFERROR(
IF((AR$14-$G$14+1)&lt;='General parameters'!$G$22,
IF((AR$14-$G$14+1)&gt;=('Option-specific inputs'!$H$84),
IF(MOD((AR$14-$G$14+1-'Option-specific inputs'!$H$84)/'Option-specific inputs'!$H$85,1)=0,
'Option-specific inputs'!$H$86*AR$22,
0),
0),
0),
0)</f>
        <v>0</v>
      </c>
      <c r="AS168" s="43">
        <f>IFERROR(
IF((AS$14-$G$14+1)&lt;='General parameters'!$G$22,
IF((AS$14-$G$14+1)&gt;=('Option-specific inputs'!$H$84),
IF(MOD((AS$14-$G$14+1-'Option-specific inputs'!$H$84)/'Option-specific inputs'!$H$85,1)=0,
'Option-specific inputs'!$H$86*AS$22,
0),
0),
0),
0)</f>
        <v>0</v>
      </c>
      <c r="AT168" s="43">
        <f>IFERROR(
IF((AT$14-$G$14+1)&lt;='General parameters'!$G$22,
IF((AT$14-$G$14+1)&gt;=('Option-specific inputs'!$H$84),
IF(MOD((AT$14-$G$14+1-'Option-specific inputs'!$H$84)/'Option-specific inputs'!$H$85,1)=0,
'Option-specific inputs'!$H$86*AT$22,
0),
0),
0),
0)</f>
        <v>0</v>
      </c>
      <c r="AU168" s="43">
        <f>IFERROR(
IF((AU$14-$G$14+1)&lt;='General parameters'!$G$22,
IF((AU$14-$G$14+1)&gt;=('Option-specific inputs'!$H$84),
IF(MOD((AU$14-$G$14+1-'Option-specific inputs'!$H$84)/'Option-specific inputs'!$H$85,1)=0,
'Option-specific inputs'!$H$86*AU$22,
0),
0),
0),
0)</f>
        <v>0</v>
      </c>
      <c r="AV168" s="43">
        <f>IFERROR(
IF((AV$14-$G$14+1)&lt;='General parameters'!$G$22,
IF((AV$14-$G$14+1)&gt;=('Option-specific inputs'!$H$84),
IF(MOD((AV$14-$G$14+1-'Option-specific inputs'!$H$84)/'Option-specific inputs'!$H$85,1)=0,
'Option-specific inputs'!$H$86*AV$22,
0),
0),
0),
0)</f>
        <v>0</v>
      </c>
      <c r="AW168" s="43">
        <f>IFERROR(
IF((AW$14-$G$14+1)&lt;='General parameters'!$G$22,
IF((AW$14-$G$14+1)&gt;=('Option-specific inputs'!$H$84),
IF(MOD((AW$14-$G$14+1-'Option-specific inputs'!$H$84)/'Option-specific inputs'!$H$85,1)=0,
'Option-specific inputs'!$H$86*AW$22,
0),
0),
0),
0)</f>
        <v>0</v>
      </c>
      <c r="AX168" s="43">
        <f>IFERROR(
IF((AX$14-$G$14+1)&lt;='General parameters'!$G$22,
IF((AX$14-$G$14+1)&gt;=('Option-specific inputs'!$H$84),
IF(MOD((AX$14-$G$14+1-'Option-specific inputs'!$H$84)/'Option-specific inputs'!$H$85,1)=0,
'Option-specific inputs'!$H$86*AX$22,
0),
0),
0),
0)</f>
        <v>0</v>
      </c>
      <c r="AY168" s="43">
        <f>IFERROR(
IF((AY$14-$G$14+1)&lt;='General parameters'!$G$22,
IF((AY$14-$G$14+1)&gt;=('Option-specific inputs'!$H$84),
IF(MOD((AY$14-$G$14+1-'Option-specific inputs'!$H$84)/'Option-specific inputs'!$H$85,1)=0,
'Option-specific inputs'!$H$86*AY$22,
0),
0),
0),
0)</f>
        <v>0</v>
      </c>
      <c r="AZ168" s="43">
        <f>IFERROR(
IF((AZ$14-$G$14+1)&lt;='General parameters'!$G$22,
IF((AZ$14-$G$14+1)&gt;=('Option-specific inputs'!$H$84),
IF(MOD((AZ$14-$G$14+1-'Option-specific inputs'!$H$84)/'Option-specific inputs'!$H$85,1)=0,
'Option-specific inputs'!$H$86*AZ$22,
0),
0),
0),
0)</f>
        <v>0</v>
      </c>
      <c r="BA168" s="43">
        <f>IFERROR(
IF((BA$14-$G$14+1)&lt;='General parameters'!$G$22,
IF((BA$14-$G$14+1)&gt;=('Option-specific inputs'!$H$84),
IF(MOD((BA$14-$G$14+1-'Option-specific inputs'!$H$84)/'Option-specific inputs'!$H$85,1)=0,
'Option-specific inputs'!$H$86*BA$22,
0),
0),
0),
0)</f>
        <v>0</v>
      </c>
      <c r="BB168" s="43">
        <f>IFERROR(
IF((BB$14-$G$14+1)&lt;='General parameters'!$G$22,
IF((BB$14-$G$14+1)&gt;=('Option-specific inputs'!$H$84),
IF(MOD((BB$14-$G$14+1-'Option-specific inputs'!$H$84)/'Option-specific inputs'!$H$85,1)=0,
'Option-specific inputs'!$H$86*BB$22,
0),
0),
0),
0)</f>
        <v>0</v>
      </c>
      <c r="BC168" s="43">
        <f>IFERROR(
IF((BC$14-$G$14+1)&lt;='General parameters'!$G$22,
IF((BC$14-$G$14+1)&gt;=('Option-specific inputs'!$H$84),
IF(MOD((BC$14-$G$14+1-'Option-specific inputs'!$H$84)/'Option-specific inputs'!$H$85,1)=0,
'Option-specific inputs'!$H$86*BC$22,
0),
0),
0),
0)</f>
        <v>0</v>
      </c>
      <c r="BD168" s="43">
        <f>IFERROR(
IF((BD$14-$G$14+1)&lt;='General parameters'!$G$22,
IF((BD$14-$G$14+1)&gt;=('Option-specific inputs'!$H$84),
IF(MOD((BD$14-$G$14+1-'Option-specific inputs'!$H$84)/'Option-specific inputs'!$H$85,1)=0,
'Option-specific inputs'!$H$86*BD$22,
0),
0),
0),
0)</f>
        <v>0</v>
      </c>
      <c r="BE168" s="43">
        <f>IFERROR(
IF((BE$14-$G$14+1)&lt;='General parameters'!$G$22,
IF((BE$14-$G$14+1)&gt;=('Option-specific inputs'!$H$84),
IF(MOD((BE$14-$G$14+1-'Option-specific inputs'!$H$84)/'Option-specific inputs'!$H$85,1)=0,
'Option-specific inputs'!$H$86*BE$22,
0),
0),
0),
0)</f>
        <v>0</v>
      </c>
      <c r="BF168" s="43">
        <f>IFERROR(
IF((BF$14-$G$14+1)&lt;='General parameters'!$G$22,
IF((BF$14-$G$14+1)&gt;=('Option-specific inputs'!$H$84),
IF(MOD((BF$14-$G$14+1-'Option-specific inputs'!$H$84)/'Option-specific inputs'!$H$85,1)=0,
'Option-specific inputs'!$H$86*BF$22,
0),
0),
0),
0)</f>
        <v>0</v>
      </c>
      <c r="BG168" s="43">
        <f>IFERROR(
IF((BG$14-$G$14+1)&lt;='General parameters'!$G$22,
IF((BG$14-$G$14+1)&gt;=('Option-specific inputs'!$H$84),
IF(MOD((BG$14-$G$14+1-'Option-specific inputs'!$H$84)/'Option-specific inputs'!$H$85,1)=0,
'Option-specific inputs'!$H$86*BG$22,
0),
0),
0),
0)</f>
        <v>0</v>
      </c>
      <c r="BH168" s="43">
        <f>IFERROR(
IF((BH$14-$G$14+1)&lt;='General parameters'!$G$22,
IF((BH$14-$G$14+1)&gt;=('Option-specific inputs'!$H$84),
IF(MOD((BH$14-$G$14+1-'Option-specific inputs'!$H$84)/'Option-specific inputs'!$H$85,1)=0,
'Option-specific inputs'!$H$86*BH$22,
0),
0),
0),
0)</f>
        <v>0</v>
      </c>
      <c r="BI168" s="43">
        <f>IFERROR(
IF((BI$14-$G$14+1)&lt;='General parameters'!$G$22,
IF((BI$14-$G$14+1)&gt;=('Option-specific inputs'!$H$84),
IF(MOD((BI$14-$G$14+1-'Option-specific inputs'!$H$84)/'Option-specific inputs'!$H$85,1)=0,
'Option-specific inputs'!$H$86*BI$22,
0),
0),
0),
0)</f>
        <v>0</v>
      </c>
      <c r="BJ168" s="43">
        <f>IFERROR(
IF((BJ$14-$G$14+1)&lt;='General parameters'!$G$22,
IF((BJ$14-$G$14+1)&gt;=('Option-specific inputs'!$H$84),
IF(MOD((BJ$14-$G$14+1-'Option-specific inputs'!$H$84)/'Option-specific inputs'!$H$85,1)=0,
'Option-specific inputs'!$H$86*BJ$22,
0),
0),
0),
0)</f>
        <v>0</v>
      </c>
      <c r="BK168" s="43">
        <f>IFERROR(
IF((BK$14-$G$14+1)&lt;='General parameters'!$G$22,
IF((BK$14-$G$14+1)&gt;=('Option-specific inputs'!$H$84),
IF(MOD((BK$14-$G$14+1-'Option-specific inputs'!$H$84)/'Option-specific inputs'!$H$85,1)=0,
'Option-specific inputs'!$H$86*BK$22,
0),
0),
0),
0)</f>
        <v>0</v>
      </c>
      <c r="BL168" s="43">
        <f>IFERROR(
IF((BL$14-$G$14+1)&lt;='General parameters'!$G$22,
IF((BL$14-$G$14+1)&gt;=('Option-specific inputs'!$H$84),
IF(MOD((BL$14-$G$14+1-'Option-specific inputs'!$H$84)/'Option-specific inputs'!$H$85,1)=0,
'Option-specific inputs'!$H$86*BL$22,
0),
0),
0),
0)</f>
        <v>0</v>
      </c>
      <c r="BM168" s="43">
        <f>IFERROR(
IF((BM$14-$G$14+1)&lt;='General parameters'!$G$22,
IF((BM$14-$G$14+1)&gt;=('Option-specific inputs'!$H$84),
IF(MOD((BM$14-$G$14+1-'Option-specific inputs'!$H$84)/'Option-specific inputs'!$H$85,1)=0,
'Option-specific inputs'!$H$86*BM$22,
0),
0),
0),
0)</f>
        <v>0</v>
      </c>
      <c r="BN168" s="43">
        <f>IFERROR(
IF((BN$14-$G$14+1)&lt;='General parameters'!$G$22,
IF((BN$14-$G$14+1)&gt;=('Option-specific inputs'!$H$84),
IF(MOD((BN$14-$G$14+1-'Option-specific inputs'!$H$84)/'Option-specific inputs'!$H$85,1)=0,
'Option-specific inputs'!$H$86*BN$22,
0),
0),
0),
0)</f>
        <v>0</v>
      </c>
      <c r="BO168" s="43">
        <f>IFERROR(
IF((BO$14-$G$14+1)&lt;='General parameters'!$G$22,
IF((BO$14-$G$14+1)&gt;=('Option-specific inputs'!$H$84),
IF(MOD((BO$14-$G$14+1-'Option-specific inputs'!$H$84)/'Option-specific inputs'!$H$85,1)=0,
'Option-specific inputs'!$H$86*BO$22,
0),
0),
0),
0)</f>
        <v>0</v>
      </c>
      <c r="BP168" s="43">
        <f>IFERROR(
IF((BP$14-$G$14+1)&lt;='General parameters'!$G$22,
IF((BP$14-$G$14+1)&gt;=('Option-specific inputs'!$H$84),
IF(MOD((BP$14-$G$14+1-'Option-specific inputs'!$H$84)/'Option-specific inputs'!$H$85,1)=0,
'Option-specific inputs'!$H$86*BP$22,
0),
0),
0),
0)</f>
        <v>0</v>
      </c>
      <c r="BQ168" s="43">
        <f>IFERROR(
IF((BQ$14-$G$14+1)&lt;='General parameters'!$G$22,
IF((BQ$14-$G$14+1)&gt;=('Option-specific inputs'!$H$84),
IF(MOD((BQ$14-$G$14+1-'Option-specific inputs'!$H$84)/'Option-specific inputs'!$H$85,1)=0,
'Option-specific inputs'!$H$86*BQ$22,
0),
0),
0),
0)</f>
        <v>0</v>
      </c>
      <c r="BR168" s="43">
        <f>IFERROR(
IF((BR$14-$G$14+1)&lt;='General parameters'!$G$22,
IF((BR$14-$G$14+1)&gt;=('Option-specific inputs'!$H$84),
IF(MOD((BR$14-$G$14+1-'Option-specific inputs'!$H$84)/'Option-specific inputs'!$H$85,1)=0,
'Option-specific inputs'!$H$86*BR$22,
0),
0),
0),
0)</f>
        <v>0</v>
      </c>
      <c r="BS168" s="43">
        <f>IFERROR(
IF((BS$14-$G$14+1)&lt;='General parameters'!$G$22,
IF((BS$14-$G$14+1)&gt;=('Option-specific inputs'!$H$84),
IF(MOD((BS$14-$G$14+1-'Option-specific inputs'!$H$84)/'Option-specific inputs'!$H$85,1)=0,
'Option-specific inputs'!$H$86*BS$22,
0),
0),
0),
0)</f>
        <v>0</v>
      </c>
      <c r="BT168" s="43">
        <f>IFERROR(
IF((BT$14-$G$14+1)&lt;='General parameters'!$G$22,
IF((BT$14-$G$14+1)&gt;=('Option-specific inputs'!$H$84),
IF(MOD((BT$14-$G$14+1-'Option-specific inputs'!$H$84)/'Option-specific inputs'!$H$85,1)=0,
'Option-specific inputs'!$H$86*BT$22,
0),
0),
0),
0)</f>
        <v>0</v>
      </c>
      <c r="BU168" s="43">
        <f>IFERROR(
IF((BU$14-$G$14+1)&lt;='General parameters'!$G$22,
IF((BU$14-$G$14+1)&gt;=('Option-specific inputs'!$H$84),
IF(MOD((BU$14-$G$14+1-'Option-specific inputs'!$H$84)/'Option-specific inputs'!$H$85,1)=0,
'Option-specific inputs'!$H$86*BU$22,
0),
0),
0),
0)</f>
        <v>0</v>
      </c>
      <c r="BV168" s="43">
        <f>IFERROR(
IF((BV$14-$G$14+1)&lt;='General parameters'!$G$22,
IF((BV$14-$G$14+1)&gt;=('Option-specific inputs'!$H$84),
IF(MOD((BV$14-$G$14+1-'Option-specific inputs'!$H$84)/'Option-specific inputs'!$H$85,1)=0,
'Option-specific inputs'!$H$86*BV$22,
0),
0),
0),
0)</f>
        <v>0</v>
      </c>
      <c r="BW168" s="43">
        <f>IFERROR(
IF((BW$14-$G$14+1)&lt;='General parameters'!$G$22,
IF((BW$14-$G$14+1)&gt;=('Option-specific inputs'!$H$84),
IF(MOD((BW$14-$G$14+1-'Option-specific inputs'!$H$84)/'Option-specific inputs'!$H$85,1)=0,
'Option-specific inputs'!$H$86*BW$22,
0),
0),
0),
0)</f>
        <v>0</v>
      </c>
      <c r="BX168" s="43">
        <f>IFERROR(
IF((BX$14-$G$14+1)&lt;='General parameters'!$G$22,
IF((BX$14-$G$14+1)&gt;=('Option-specific inputs'!$H$84),
IF(MOD((BX$14-$G$14+1-'Option-specific inputs'!$H$84)/'Option-specific inputs'!$H$85,1)=0,
'Option-specific inputs'!$H$86*BX$22,
0),
0),
0),
0)</f>
        <v>0</v>
      </c>
      <c r="BY168" s="43">
        <f>IFERROR(
IF((BY$14-$G$14+1)&lt;='General parameters'!$G$22,
IF((BY$14-$G$14+1)&gt;=('Option-specific inputs'!$H$84),
IF(MOD((BY$14-$G$14+1-'Option-specific inputs'!$H$84)/'Option-specific inputs'!$H$85,1)=0,
'Option-specific inputs'!$H$86*BY$22,
0),
0),
0),
0)</f>
        <v>0</v>
      </c>
      <c r="BZ168" s="43">
        <f>IFERROR(
IF((BZ$14-$G$14+1)&lt;='General parameters'!$G$22,
IF((BZ$14-$G$14+1)&gt;=('Option-specific inputs'!$H$84),
IF(MOD((BZ$14-$G$14+1-'Option-specific inputs'!$H$84)/'Option-specific inputs'!$H$85,1)=0,
'Option-specific inputs'!$H$86*BZ$22,
0),
0),
0),
0)</f>
        <v>0</v>
      </c>
      <c r="CA168" s="43">
        <f>IFERROR(
IF((CA$14-$G$14+1)&lt;='General parameters'!$G$22,
IF((CA$14-$G$14+1)&gt;=('Option-specific inputs'!$H$84),
IF(MOD((CA$14-$G$14+1-'Option-specific inputs'!$H$84)/'Option-specific inputs'!$H$85,1)=0,
'Option-specific inputs'!$H$86*CA$22,
0),
0),
0),
0)</f>
        <v>0</v>
      </c>
      <c r="CB168" s="43">
        <f>IFERROR(
IF((CB$14-$G$14+1)&lt;='General parameters'!$G$22,
IF((CB$14-$G$14+1)&gt;=('Option-specific inputs'!$H$84),
IF(MOD((CB$14-$G$14+1-'Option-specific inputs'!$H$84)/'Option-specific inputs'!$H$85,1)=0,
'Option-specific inputs'!$H$86*CB$22,
0),
0),
0),
0)</f>
        <v>0</v>
      </c>
      <c r="CC168" s="43">
        <f>IFERROR(
IF((CC$14-$G$14+1)&lt;='General parameters'!$G$22,
IF((CC$14-$G$14+1)&gt;=('Option-specific inputs'!$H$84),
IF(MOD((CC$14-$G$14+1-'Option-specific inputs'!$H$84)/'Option-specific inputs'!$H$85,1)=0,
'Option-specific inputs'!$H$86*CC$22,
0),
0),
0),
0)</f>
        <v>0</v>
      </c>
      <c r="CD168" s="43">
        <f>IFERROR(
IF((CD$14-$G$14+1)&lt;='General parameters'!$G$22,
IF((CD$14-$G$14+1)&gt;=('Option-specific inputs'!$H$84),
IF(MOD((CD$14-$G$14+1-'Option-specific inputs'!$H$84)/'Option-specific inputs'!$H$85,1)=0,
'Option-specific inputs'!$H$86*CD$22,
0),
0),
0),
0)</f>
        <v>0</v>
      </c>
      <c r="CE168" s="43">
        <f>IFERROR(
IF((CE$14-$G$14+1)&lt;='General parameters'!$G$22,
IF((CE$14-$G$14+1)&gt;=('Option-specific inputs'!$H$84),
IF(MOD((CE$14-$G$14+1-'Option-specific inputs'!$H$84)/'Option-specific inputs'!$H$85,1)=0,
'Option-specific inputs'!$H$86*CE$22,
0),
0),
0),
0)</f>
        <v>0</v>
      </c>
      <c r="CF168" s="43">
        <f>IFERROR(
IF((CF$14-$G$14+1)&lt;='General parameters'!$G$22,
IF((CF$14-$G$14+1)&gt;=('Option-specific inputs'!$H$84),
IF(MOD((CF$14-$G$14+1-'Option-specific inputs'!$H$84)/'Option-specific inputs'!$H$85,1)=0,
'Option-specific inputs'!$H$86*CF$22,
0),
0),
0),
0)</f>
        <v>0</v>
      </c>
      <c r="CG168" s="43">
        <f>IFERROR(
IF((CG$14-$G$14+1)&lt;='General parameters'!$G$22,
IF((CG$14-$G$14+1)&gt;=('Option-specific inputs'!$H$84),
IF(MOD((CG$14-$G$14+1-'Option-specific inputs'!$H$84)/'Option-specific inputs'!$H$85,1)=0,
'Option-specific inputs'!$H$86*CG$22,
0),
0),
0),
0)</f>
        <v>0</v>
      </c>
      <c r="CH168" s="43">
        <f>IFERROR(
IF((CH$14-$G$14+1)&lt;='General parameters'!$G$22,
IF((CH$14-$G$14+1)&gt;=('Option-specific inputs'!$H$84),
IF(MOD((CH$14-$G$14+1-'Option-specific inputs'!$H$84)/'Option-specific inputs'!$H$85,1)=0,
'Option-specific inputs'!$H$86*CH$22,
0),
0),
0),
0)</f>
        <v>0</v>
      </c>
      <c r="CI168" s="43">
        <f>IFERROR(
IF((CI$14-$G$14+1)&lt;='General parameters'!$G$22,
IF((CI$14-$G$14+1)&gt;=('Option-specific inputs'!$H$84),
IF(MOD((CI$14-$G$14+1-'Option-specific inputs'!$H$84)/'Option-specific inputs'!$H$85,1)=0,
'Option-specific inputs'!$H$86*CI$22,
0),
0),
0),
0)</f>
        <v>0</v>
      </c>
      <c r="CJ168" s="43">
        <f>IFERROR(
IF((CJ$14-$G$14+1)&lt;='General parameters'!$G$22,
IF((CJ$14-$G$14+1)&gt;=('Option-specific inputs'!$H$84),
IF(MOD((CJ$14-$G$14+1-'Option-specific inputs'!$H$84)/'Option-specific inputs'!$H$85,1)=0,
'Option-specific inputs'!$H$86*CJ$22,
0),
0),
0),
0)</f>
        <v>0</v>
      </c>
      <c r="CK168" s="43">
        <f>IFERROR(
IF((CK$14-$G$14+1)&lt;='General parameters'!$G$22,
IF((CK$14-$G$14+1)&gt;=('Option-specific inputs'!$H$84),
IF(MOD((CK$14-$G$14+1-'Option-specific inputs'!$H$84)/'Option-specific inputs'!$H$85,1)=0,
'Option-specific inputs'!$H$86*CK$22,
0),
0),
0),
0)</f>
        <v>0</v>
      </c>
      <c r="CL168" s="43">
        <f>IFERROR(
IF((CL$14-$G$14+1)&lt;='General parameters'!$G$22,
IF((CL$14-$G$14+1)&gt;=('Option-specific inputs'!$H$84),
IF(MOD((CL$14-$G$14+1-'Option-specific inputs'!$H$84)/'Option-specific inputs'!$H$85,1)=0,
'Option-specific inputs'!$H$86*CL$22,
0),
0),
0),
0)</f>
        <v>0</v>
      </c>
      <c r="CM168" s="43">
        <f>IFERROR(
IF((CM$14-$G$14+1)&lt;='General parameters'!$G$22,
IF((CM$14-$G$14+1)&gt;=('Option-specific inputs'!$H$84),
IF(MOD((CM$14-$G$14+1-'Option-specific inputs'!$H$84)/'Option-specific inputs'!$H$85,1)=0,
'Option-specific inputs'!$H$86*CM$22,
0),
0),
0),
0)</f>
        <v>0</v>
      </c>
      <c r="CN168" s="43">
        <f>IFERROR(
IF((CN$14-$G$14+1)&lt;='General parameters'!$G$22,
IF((CN$14-$G$14+1)&gt;=('Option-specific inputs'!$H$84),
IF(MOD((CN$14-$G$14+1-'Option-specific inputs'!$H$84)/'Option-specific inputs'!$H$85,1)=0,
'Option-specific inputs'!$H$86*CN$22,
0),
0),
0),
0)</f>
        <v>0</v>
      </c>
      <c r="CO168" s="43">
        <f>IFERROR(
IF((CO$14-$G$14+1)&lt;='General parameters'!$G$22,
IF((CO$14-$G$14+1)&gt;=('Option-specific inputs'!$H$84),
IF(MOD((CO$14-$G$14+1-'Option-specific inputs'!$H$84)/'Option-specific inputs'!$H$85,1)=0,
'Option-specific inputs'!$H$86*CO$22,
0),
0),
0),
0)</f>
        <v>0</v>
      </c>
      <c r="CP168" s="43">
        <f>IFERROR(
IF((CP$14-$G$14+1)&lt;='General parameters'!$G$22,
IF((CP$14-$G$14+1)&gt;=('Option-specific inputs'!$H$84),
IF(MOD((CP$14-$G$14+1-'Option-specific inputs'!$H$84)/'Option-specific inputs'!$H$85,1)=0,
'Option-specific inputs'!$H$86*CP$22,
0),
0),
0),
0)</f>
        <v>0</v>
      </c>
      <c r="CQ168" s="43">
        <f>IFERROR(
IF((CQ$14-$G$14+1)&lt;='General parameters'!$G$22,
IF((CQ$14-$G$14+1)&gt;=('Option-specific inputs'!$H$84),
IF(MOD((CQ$14-$G$14+1-'Option-specific inputs'!$H$84)/'Option-specific inputs'!$H$85,1)=0,
'Option-specific inputs'!$H$86*CQ$22,
0),
0),
0),
0)</f>
        <v>0</v>
      </c>
      <c r="CR168" s="43">
        <f>IFERROR(
IF((CR$14-$G$14+1)&lt;='General parameters'!$G$22,
IF((CR$14-$G$14+1)&gt;=('Option-specific inputs'!$H$84),
IF(MOD((CR$14-$G$14+1-'Option-specific inputs'!$H$84)/'Option-specific inputs'!$H$85,1)=0,
'Option-specific inputs'!$H$86*CR$22,
0),
0),
0),
0)</f>
        <v>0</v>
      </c>
      <c r="CS168" s="43">
        <f>IFERROR(
IF((CS$14-$G$14+1)&lt;='General parameters'!$G$22,
IF((CS$14-$G$14+1)&gt;=('Option-specific inputs'!$H$84),
IF(MOD((CS$14-$G$14+1-'Option-specific inputs'!$H$84)/'Option-specific inputs'!$H$85,1)=0,
'Option-specific inputs'!$H$86*CS$22,
0),
0),
0),
0)</f>
        <v>0</v>
      </c>
      <c r="CT168" s="43">
        <f>IFERROR(
IF((CT$14-$G$14+1)&lt;='General parameters'!$G$22,
IF((CT$14-$G$14+1)&gt;=('Option-specific inputs'!$H$84),
IF(MOD((CT$14-$G$14+1-'Option-specific inputs'!$H$84)/'Option-specific inputs'!$H$85,1)=0,
'Option-specific inputs'!$H$86*CT$22,
0),
0),
0),
0)</f>
        <v>0</v>
      </c>
      <c r="CU168" s="43">
        <f>IFERROR(
IF((CU$14-$G$14+1)&lt;='General parameters'!$G$22,
IF((CU$14-$G$14+1)&gt;=('Option-specific inputs'!$H$84),
IF(MOD((CU$14-$G$14+1-'Option-specific inputs'!$H$84)/'Option-specific inputs'!$H$85,1)=0,
'Option-specific inputs'!$H$86*CU$22,
0),
0),
0),
0)</f>
        <v>0</v>
      </c>
      <c r="CV168" s="43">
        <f>IFERROR(
IF((CV$14-$G$14+1)&lt;='General parameters'!$G$22,
IF((CV$14-$G$14+1)&gt;=('Option-specific inputs'!$H$84),
IF(MOD((CV$14-$G$14+1-'Option-specific inputs'!$H$84)/'Option-specific inputs'!$H$85,1)=0,
'Option-specific inputs'!$H$86*CV$22,
0),
0),
0),
0)</f>
        <v>0</v>
      </c>
      <c r="CW168" s="43">
        <f>IFERROR(
IF((CW$14-$G$14+1)&lt;='General parameters'!$G$22,
IF((CW$14-$G$14+1)&gt;=('Option-specific inputs'!$H$84),
IF(MOD((CW$14-$G$14+1-'Option-specific inputs'!$H$84)/'Option-specific inputs'!$H$85,1)=0,
'Option-specific inputs'!$H$86*CW$22,
0),
0),
0),
0)</f>
        <v>0</v>
      </c>
      <c r="CX168" s="43">
        <f>IFERROR(
IF((CX$14-$G$14+1)&lt;='General parameters'!$G$22,
IF((CX$14-$G$14+1)&gt;=('Option-specific inputs'!$H$84),
IF(MOD((CX$14-$G$14+1-'Option-specific inputs'!$H$84)/'Option-specific inputs'!$H$85,1)=0,
'Option-specific inputs'!$H$86*CX$22,
0),
0),
0),
0)</f>
        <v>0</v>
      </c>
      <c r="CY168" s="43">
        <f>IFERROR(
IF((CY$14-$G$14+1)&lt;='General parameters'!$G$22,
IF((CY$14-$G$14+1)&gt;=('Option-specific inputs'!$H$84),
IF(MOD((CY$14-$G$14+1-'Option-specific inputs'!$H$84)/'Option-specific inputs'!$H$85,1)=0,
'Option-specific inputs'!$H$86*CY$22,
0),
0),
0),
0)</f>
        <v>0</v>
      </c>
      <c r="CZ168" s="43">
        <f>IFERROR(
IF((CZ$14-$G$14+1)&lt;='General parameters'!$G$22,
IF((CZ$14-$G$14+1)&gt;=('Option-specific inputs'!$H$84),
IF(MOD((CZ$14-$G$14+1-'Option-specific inputs'!$H$84)/'Option-specific inputs'!$H$85,1)=0,
'Option-specific inputs'!$H$86*CZ$22,
0),
0),
0),
0)</f>
        <v>0</v>
      </c>
      <c r="DA168" s="43">
        <f>IFERROR(
IF((DA$14-$G$14+1)&lt;='General parameters'!$G$22,
IF((DA$14-$G$14+1)&gt;=('Option-specific inputs'!$H$84),
IF(MOD((DA$14-$G$14+1-'Option-specific inputs'!$H$84)/'Option-specific inputs'!$H$85,1)=0,
'Option-specific inputs'!$H$86*DA$22,
0),
0),
0),
0)</f>
        <v>0</v>
      </c>
      <c r="DB168" s="43">
        <f>IFERROR(
IF((DB$14-$G$14+1)&lt;='General parameters'!$G$22,
IF((DB$14-$G$14+1)&gt;=('Option-specific inputs'!$H$84),
IF(MOD((DB$14-$G$14+1-'Option-specific inputs'!$H$84)/'Option-specific inputs'!$H$85,1)=0,
'Option-specific inputs'!$H$86*DB$22,
0),
0),
0),
0)</f>
        <v>0</v>
      </c>
      <c r="DC168" s="25"/>
    </row>
    <row r="169" spans="1:107" s="61" customFormat="1" ht="22.5" customHeight="1">
      <c r="A169" s="25"/>
      <c r="B169" s="152"/>
      <c r="C169" s="163" t="str">
        <f>"Maintenance event 3: "&amp;'Option-specific inputs'!$H$88</f>
        <v xml:space="preserve">Maintenance event 3: </v>
      </c>
      <c r="D169" s="48"/>
      <c r="E169" s="37"/>
      <c r="F169" s="32"/>
      <c r="G169" s="43">
        <f>IFERROR(
IF((G$14-$G$14+1)&lt;='General parameters'!$G$22,
IF((G$14-$G$14+1)&gt;=('Option-specific inputs'!$H$89),
IF(MOD((G$14-$G$14+1-'Option-specific inputs'!$H$89)/'Option-specific inputs'!$H$90,1)=0,
'Option-specific inputs'!$H$91*G$22,
0),
0),
0),
0)</f>
        <v>0</v>
      </c>
      <c r="H169" s="43">
        <f>IFERROR(
IF((H$14-$G$14+1)&lt;='General parameters'!$G$22,
IF((H$14-$G$14+1)&gt;=('Option-specific inputs'!$H$89),
IF(MOD((H$14-$G$14+1-'Option-specific inputs'!$H$89)/'Option-specific inputs'!$H$90,1)=0,
'Option-specific inputs'!$H$91*H$22,
0),
0),
0),
0)</f>
        <v>0</v>
      </c>
      <c r="I169" s="43">
        <f>IFERROR(
IF((I$14-$G$14+1)&lt;='General parameters'!$G$22,
IF((I$14-$G$14+1)&gt;=('Option-specific inputs'!$H$89),
IF(MOD((I$14-$G$14+1-'Option-specific inputs'!$H$89)/'Option-specific inputs'!$H$90,1)=0,
'Option-specific inputs'!$H$91*I$22,
0),
0),
0),
0)</f>
        <v>0</v>
      </c>
      <c r="J169" s="43">
        <f>IFERROR(
IF((J$14-$G$14+1)&lt;='General parameters'!$G$22,
IF((J$14-$G$14+1)&gt;=('Option-specific inputs'!$H$89),
IF(MOD((J$14-$G$14+1-'Option-specific inputs'!$H$89)/'Option-specific inputs'!$H$90,1)=0,
'Option-specific inputs'!$H$91*J$22,
0),
0),
0),
0)</f>
        <v>0</v>
      </c>
      <c r="K169" s="43">
        <f>IFERROR(
IF((K$14-$G$14+1)&lt;='General parameters'!$G$22,
IF((K$14-$G$14+1)&gt;=('Option-specific inputs'!$H$89),
IF(MOD((K$14-$G$14+1-'Option-specific inputs'!$H$89)/'Option-specific inputs'!$H$90,1)=0,
'Option-specific inputs'!$H$91*K$22,
0),
0),
0),
0)</f>
        <v>0</v>
      </c>
      <c r="L169" s="43">
        <f>IFERROR(
IF((L$14-$G$14+1)&lt;='General parameters'!$G$22,
IF((L$14-$G$14+1)&gt;=('Option-specific inputs'!$H$89),
IF(MOD((L$14-$G$14+1-'Option-specific inputs'!$H$89)/'Option-specific inputs'!$H$90,1)=0,
'Option-specific inputs'!$H$91*L$22,
0),
0),
0),
0)</f>
        <v>0</v>
      </c>
      <c r="M169" s="43">
        <f>IFERROR(
IF((M$14-$G$14+1)&lt;='General parameters'!$G$22,
IF((M$14-$G$14+1)&gt;=('Option-specific inputs'!$H$89),
IF(MOD((M$14-$G$14+1-'Option-specific inputs'!$H$89)/'Option-specific inputs'!$H$90,1)=0,
'Option-specific inputs'!$H$91*M$22,
0),
0),
0),
0)</f>
        <v>0</v>
      </c>
      <c r="N169" s="43">
        <f>IFERROR(
IF((N$14-$G$14+1)&lt;='General parameters'!$G$22,
IF((N$14-$G$14+1)&gt;=('Option-specific inputs'!$H$89),
IF(MOD((N$14-$G$14+1-'Option-specific inputs'!$H$89)/'Option-specific inputs'!$H$90,1)=0,
'Option-specific inputs'!$H$91*N$22,
0),
0),
0),
0)</f>
        <v>0</v>
      </c>
      <c r="O169" s="43">
        <f>IFERROR(
IF((O$14-$G$14+1)&lt;='General parameters'!$G$22,
IF((O$14-$G$14+1)&gt;=('Option-specific inputs'!$H$89),
IF(MOD((O$14-$G$14+1-'Option-specific inputs'!$H$89)/'Option-specific inputs'!$H$90,1)=0,
'Option-specific inputs'!$H$91*O$22,
0),
0),
0),
0)</f>
        <v>0</v>
      </c>
      <c r="P169" s="43">
        <f>IFERROR(
IF((P$14-$G$14+1)&lt;='General parameters'!$G$22,
IF((P$14-$G$14+1)&gt;=('Option-specific inputs'!$H$89),
IF(MOD((P$14-$G$14+1-'Option-specific inputs'!$H$89)/'Option-specific inputs'!$H$90,1)=0,
'Option-specific inputs'!$H$91*P$22,
0),
0),
0),
0)</f>
        <v>0</v>
      </c>
      <c r="Q169" s="43">
        <f>IFERROR(
IF((Q$14-$G$14+1)&lt;='General parameters'!$G$22,
IF((Q$14-$G$14+1)&gt;=('Option-specific inputs'!$H$89),
IF(MOD((Q$14-$G$14+1-'Option-specific inputs'!$H$89)/'Option-specific inputs'!$H$90,1)=0,
'Option-specific inputs'!$H$91*Q$22,
0),
0),
0),
0)</f>
        <v>0</v>
      </c>
      <c r="R169" s="43">
        <f>IFERROR(
IF((R$14-$G$14+1)&lt;='General parameters'!$G$22,
IF((R$14-$G$14+1)&gt;=('Option-specific inputs'!$H$89),
IF(MOD((R$14-$G$14+1-'Option-specific inputs'!$H$89)/'Option-specific inputs'!$H$90,1)=0,
'Option-specific inputs'!$H$91*R$22,
0),
0),
0),
0)</f>
        <v>0</v>
      </c>
      <c r="S169" s="43">
        <f>IFERROR(
IF((S$14-$G$14+1)&lt;='General parameters'!$G$22,
IF((S$14-$G$14+1)&gt;=('Option-specific inputs'!$H$89),
IF(MOD((S$14-$G$14+1-'Option-specific inputs'!$H$89)/'Option-specific inputs'!$H$90,1)=0,
'Option-specific inputs'!$H$91*S$22,
0),
0),
0),
0)</f>
        <v>0</v>
      </c>
      <c r="T169" s="43">
        <f>IFERROR(
IF((T$14-$G$14+1)&lt;='General parameters'!$G$22,
IF((T$14-$G$14+1)&gt;=('Option-specific inputs'!$H$89),
IF(MOD((T$14-$G$14+1-'Option-specific inputs'!$H$89)/'Option-specific inputs'!$H$90,1)=0,
'Option-specific inputs'!$H$91*T$22,
0),
0),
0),
0)</f>
        <v>0</v>
      </c>
      <c r="U169" s="43">
        <f>IFERROR(
IF((U$14-$G$14+1)&lt;='General parameters'!$G$22,
IF((U$14-$G$14+1)&gt;=('Option-specific inputs'!$H$89),
IF(MOD((U$14-$G$14+1-'Option-specific inputs'!$H$89)/'Option-specific inputs'!$H$90,1)=0,
'Option-specific inputs'!$H$91*U$22,
0),
0),
0),
0)</f>
        <v>0</v>
      </c>
      <c r="V169" s="43">
        <f>IFERROR(
IF((V$14-$G$14+1)&lt;='General parameters'!$G$22,
IF((V$14-$G$14+1)&gt;=('Option-specific inputs'!$H$89),
IF(MOD((V$14-$G$14+1-'Option-specific inputs'!$H$89)/'Option-specific inputs'!$H$90,1)=0,
'Option-specific inputs'!$H$91*V$22,
0),
0),
0),
0)</f>
        <v>0</v>
      </c>
      <c r="W169" s="43">
        <f>IFERROR(
IF((W$14-$G$14+1)&lt;='General parameters'!$G$22,
IF((W$14-$G$14+1)&gt;=('Option-specific inputs'!$H$89),
IF(MOD((W$14-$G$14+1-'Option-specific inputs'!$H$89)/'Option-specific inputs'!$H$90,1)=0,
'Option-specific inputs'!$H$91*W$22,
0),
0),
0),
0)</f>
        <v>0</v>
      </c>
      <c r="X169" s="43">
        <f>IFERROR(
IF((X$14-$G$14+1)&lt;='General parameters'!$G$22,
IF((X$14-$G$14+1)&gt;=('Option-specific inputs'!$H$89),
IF(MOD((X$14-$G$14+1-'Option-specific inputs'!$H$89)/'Option-specific inputs'!$H$90,1)=0,
'Option-specific inputs'!$H$91*X$22,
0),
0),
0),
0)</f>
        <v>0</v>
      </c>
      <c r="Y169" s="43">
        <f>IFERROR(
IF((Y$14-$G$14+1)&lt;='General parameters'!$G$22,
IF((Y$14-$G$14+1)&gt;=('Option-specific inputs'!$H$89),
IF(MOD((Y$14-$G$14+1-'Option-specific inputs'!$H$89)/'Option-specific inputs'!$H$90,1)=0,
'Option-specific inputs'!$H$91*Y$22,
0),
0),
0),
0)</f>
        <v>0</v>
      </c>
      <c r="Z169" s="43">
        <f>IFERROR(
IF((Z$14-$G$14+1)&lt;='General parameters'!$G$22,
IF((Z$14-$G$14+1)&gt;=('Option-specific inputs'!$H$89),
IF(MOD((Z$14-$G$14+1-'Option-specific inputs'!$H$89)/'Option-specific inputs'!$H$90,1)=0,
'Option-specific inputs'!$H$91*Z$22,
0),
0),
0),
0)</f>
        <v>0</v>
      </c>
      <c r="AA169" s="43">
        <f>IFERROR(
IF((AA$14-$G$14+1)&lt;='General parameters'!$G$22,
IF((AA$14-$G$14+1)&gt;=('Option-specific inputs'!$H$89),
IF(MOD((AA$14-$G$14+1-'Option-specific inputs'!$H$89)/'Option-specific inputs'!$H$90,1)=0,
'Option-specific inputs'!$H$91*AA$22,
0),
0),
0),
0)</f>
        <v>0</v>
      </c>
      <c r="AB169" s="43">
        <f>IFERROR(
IF((AB$14-$G$14+1)&lt;='General parameters'!$G$22,
IF((AB$14-$G$14+1)&gt;=('Option-specific inputs'!$H$89),
IF(MOD((AB$14-$G$14+1-'Option-specific inputs'!$H$89)/'Option-specific inputs'!$H$90,1)=0,
'Option-specific inputs'!$H$91*AB$22,
0),
0),
0),
0)</f>
        <v>0</v>
      </c>
      <c r="AC169" s="43">
        <f>IFERROR(
IF((AC$14-$G$14+1)&lt;='General parameters'!$G$22,
IF((AC$14-$G$14+1)&gt;=('Option-specific inputs'!$H$89),
IF(MOD((AC$14-$G$14+1-'Option-specific inputs'!$H$89)/'Option-specific inputs'!$H$90,1)=0,
'Option-specific inputs'!$H$91*AC$22,
0),
0),
0),
0)</f>
        <v>0</v>
      </c>
      <c r="AD169" s="43">
        <f>IFERROR(
IF((AD$14-$G$14+1)&lt;='General parameters'!$G$22,
IF((AD$14-$G$14+1)&gt;=('Option-specific inputs'!$H$89),
IF(MOD((AD$14-$G$14+1-'Option-specific inputs'!$H$89)/'Option-specific inputs'!$H$90,1)=0,
'Option-specific inputs'!$H$91*AD$22,
0),
0),
0),
0)</f>
        <v>0</v>
      </c>
      <c r="AE169" s="43">
        <f>IFERROR(
IF((AE$14-$G$14+1)&lt;='General parameters'!$G$22,
IF((AE$14-$G$14+1)&gt;=('Option-specific inputs'!$H$89),
IF(MOD((AE$14-$G$14+1-'Option-specific inputs'!$H$89)/'Option-specific inputs'!$H$90,1)=0,
'Option-specific inputs'!$H$91*AE$22,
0),
0),
0),
0)</f>
        <v>0</v>
      </c>
      <c r="AF169" s="43">
        <f>IFERROR(
IF((AF$14-$G$14+1)&lt;='General parameters'!$G$22,
IF((AF$14-$G$14+1)&gt;=('Option-specific inputs'!$H$89),
IF(MOD((AF$14-$G$14+1-'Option-specific inputs'!$H$89)/'Option-specific inputs'!$H$90,1)=0,
'Option-specific inputs'!$H$91*AF$22,
0),
0),
0),
0)</f>
        <v>0</v>
      </c>
      <c r="AG169" s="43">
        <f>IFERROR(
IF((AG$14-$G$14+1)&lt;='General parameters'!$G$22,
IF((AG$14-$G$14+1)&gt;=('Option-specific inputs'!$H$89),
IF(MOD((AG$14-$G$14+1-'Option-specific inputs'!$H$89)/'Option-specific inputs'!$H$90,1)=0,
'Option-specific inputs'!$H$91*AG$22,
0),
0),
0),
0)</f>
        <v>0</v>
      </c>
      <c r="AH169" s="43">
        <f>IFERROR(
IF((AH$14-$G$14+1)&lt;='General parameters'!$G$22,
IF((AH$14-$G$14+1)&gt;=('Option-specific inputs'!$H$89),
IF(MOD((AH$14-$G$14+1-'Option-specific inputs'!$H$89)/'Option-specific inputs'!$H$90,1)=0,
'Option-specific inputs'!$H$91*AH$22,
0),
0),
0),
0)</f>
        <v>0</v>
      </c>
      <c r="AI169" s="43">
        <f>IFERROR(
IF((AI$14-$G$14+1)&lt;='General parameters'!$G$22,
IF((AI$14-$G$14+1)&gt;=('Option-specific inputs'!$H$89),
IF(MOD((AI$14-$G$14+1-'Option-specific inputs'!$H$89)/'Option-specific inputs'!$H$90,1)=0,
'Option-specific inputs'!$H$91*AI$22,
0),
0),
0),
0)</f>
        <v>0</v>
      </c>
      <c r="AJ169" s="43">
        <f>IFERROR(
IF((AJ$14-$G$14+1)&lt;='General parameters'!$G$22,
IF((AJ$14-$G$14+1)&gt;=('Option-specific inputs'!$H$89),
IF(MOD((AJ$14-$G$14+1-'Option-specific inputs'!$H$89)/'Option-specific inputs'!$H$90,1)=0,
'Option-specific inputs'!$H$91*AJ$22,
0),
0),
0),
0)</f>
        <v>0</v>
      </c>
      <c r="AK169" s="43">
        <f>IFERROR(
IF((AK$14-$G$14+1)&lt;='General parameters'!$G$22,
IF((AK$14-$G$14+1)&gt;=('Option-specific inputs'!$H$89),
IF(MOD((AK$14-$G$14+1-'Option-specific inputs'!$H$89)/'Option-specific inputs'!$H$90,1)=0,
'Option-specific inputs'!$H$91*AK$22,
0),
0),
0),
0)</f>
        <v>0</v>
      </c>
      <c r="AL169" s="43">
        <f>IFERROR(
IF((AL$14-$G$14+1)&lt;='General parameters'!$G$22,
IF((AL$14-$G$14+1)&gt;=('Option-specific inputs'!$H$89),
IF(MOD((AL$14-$G$14+1-'Option-specific inputs'!$H$89)/'Option-specific inputs'!$H$90,1)=0,
'Option-specific inputs'!$H$91*AL$22,
0),
0),
0),
0)</f>
        <v>0</v>
      </c>
      <c r="AM169" s="43">
        <f>IFERROR(
IF((AM$14-$G$14+1)&lt;='General parameters'!$G$22,
IF((AM$14-$G$14+1)&gt;=('Option-specific inputs'!$H$89),
IF(MOD((AM$14-$G$14+1-'Option-specific inputs'!$H$89)/'Option-specific inputs'!$H$90,1)=0,
'Option-specific inputs'!$H$91*AM$22,
0),
0),
0),
0)</f>
        <v>0</v>
      </c>
      <c r="AN169" s="43">
        <f>IFERROR(
IF((AN$14-$G$14+1)&lt;='General parameters'!$G$22,
IF((AN$14-$G$14+1)&gt;=('Option-specific inputs'!$H$89),
IF(MOD((AN$14-$G$14+1-'Option-specific inputs'!$H$89)/'Option-specific inputs'!$H$90,1)=0,
'Option-specific inputs'!$H$91*AN$22,
0),
0),
0),
0)</f>
        <v>0</v>
      </c>
      <c r="AO169" s="43">
        <f>IFERROR(
IF((AO$14-$G$14+1)&lt;='General parameters'!$G$22,
IF((AO$14-$G$14+1)&gt;=('Option-specific inputs'!$H$89),
IF(MOD((AO$14-$G$14+1-'Option-specific inputs'!$H$89)/'Option-specific inputs'!$H$90,1)=0,
'Option-specific inputs'!$H$91*AO$22,
0),
0),
0),
0)</f>
        <v>0</v>
      </c>
      <c r="AP169" s="43">
        <f>IFERROR(
IF((AP$14-$G$14+1)&lt;='General parameters'!$G$22,
IF((AP$14-$G$14+1)&gt;=('Option-specific inputs'!$H$89),
IF(MOD((AP$14-$G$14+1-'Option-specific inputs'!$H$89)/'Option-specific inputs'!$H$90,1)=0,
'Option-specific inputs'!$H$91*AP$22,
0),
0),
0),
0)</f>
        <v>0</v>
      </c>
      <c r="AQ169" s="43">
        <f>IFERROR(
IF((AQ$14-$G$14+1)&lt;='General parameters'!$G$22,
IF((AQ$14-$G$14+1)&gt;=('Option-specific inputs'!$H$89),
IF(MOD((AQ$14-$G$14+1-'Option-specific inputs'!$H$89)/'Option-specific inputs'!$H$90,1)=0,
'Option-specific inputs'!$H$91*AQ$22,
0),
0),
0),
0)</f>
        <v>0</v>
      </c>
      <c r="AR169" s="43">
        <f>IFERROR(
IF((AR$14-$G$14+1)&lt;='General parameters'!$G$22,
IF((AR$14-$G$14+1)&gt;=('Option-specific inputs'!$H$89),
IF(MOD((AR$14-$G$14+1-'Option-specific inputs'!$H$89)/'Option-specific inputs'!$H$90,1)=0,
'Option-specific inputs'!$H$91*AR$22,
0),
0),
0),
0)</f>
        <v>0</v>
      </c>
      <c r="AS169" s="43">
        <f>IFERROR(
IF((AS$14-$G$14+1)&lt;='General parameters'!$G$22,
IF((AS$14-$G$14+1)&gt;=('Option-specific inputs'!$H$89),
IF(MOD((AS$14-$G$14+1-'Option-specific inputs'!$H$89)/'Option-specific inputs'!$H$90,1)=0,
'Option-specific inputs'!$H$91*AS$22,
0),
0),
0),
0)</f>
        <v>0</v>
      </c>
      <c r="AT169" s="43">
        <f>IFERROR(
IF((AT$14-$G$14+1)&lt;='General parameters'!$G$22,
IF((AT$14-$G$14+1)&gt;=('Option-specific inputs'!$H$89),
IF(MOD((AT$14-$G$14+1-'Option-specific inputs'!$H$89)/'Option-specific inputs'!$H$90,1)=0,
'Option-specific inputs'!$H$91*AT$22,
0),
0),
0),
0)</f>
        <v>0</v>
      </c>
      <c r="AU169" s="43">
        <f>IFERROR(
IF((AU$14-$G$14+1)&lt;='General parameters'!$G$22,
IF((AU$14-$G$14+1)&gt;=('Option-specific inputs'!$H$89),
IF(MOD((AU$14-$G$14+1-'Option-specific inputs'!$H$89)/'Option-specific inputs'!$H$90,1)=0,
'Option-specific inputs'!$H$91*AU$22,
0),
0),
0),
0)</f>
        <v>0</v>
      </c>
      <c r="AV169" s="43">
        <f>IFERROR(
IF((AV$14-$G$14+1)&lt;='General parameters'!$G$22,
IF((AV$14-$G$14+1)&gt;=('Option-specific inputs'!$H$89),
IF(MOD((AV$14-$G$14+1-'Option-specific inputs'!$H$89)/'Option-specific inputs'!$H$90,1)=0,
'Option-specific inputs'!$H$91*AV$22,
0),
0),
0),
0)</f>
        <v>0</v>
      </c>
      <c r="AW169" s="43">
        <f>IFERROR(
IF((AW$14-$G$14+1)&lt;='General parameters'!$G$22,
IF((AW$14-$G$14+1)&gt;=('Option-specific inputs'!$H$89),
IF(MOD((AW$14-$G$14+1-'Option-specific inputs'!$H$89)/'Option-specific inputs'!$H$90,1)=0,
'Option-specific inputs'!$H$91*AW$22,
0),
0),
0),
0)</f>
        <v>0</v>
      </c>
      <c r="AX169" s="43">
        <f>IFERROR(
IF((AX$14-$G$14+1)&lt;='General parameters'!$G$22,
IF((AX$14-$G$14+1)&gt;=('Option-specific inputs'!$H$89),
IF(MOD((AX$14-$G$14+1-'Option-specific inputs'!$H$89)/'Option-specific inputs'!$H$90,1)=0,
'Option-specific inputs'!$H$91*AX$22,
0),
0),
0),
0)</f>
        <v>0</v>
      </c>
      <c r="AY169" s="43">
        <f>IFERROR(
IF((AY$14-$G$14+1)&lt;='General parameters'!$G$22,
IF((AY$14-$G$14+1)&gt;=('Option-specific inputs'!$H$89),
IF(MOD((AY$14-$G$14+1-'Option-specific inputs'!$H$89)/'Option-specific inputs'!$H$90,1)=0,
'Option-specific inputs'!$H$91*AY$22,
0),
0),
0),
0)</f>
        <v>0</v>
      </c>
      <c r="AZ169" s="43">
        <f>IFERROR(
IF((AZ$14-$G$14+1)&lt;='General parameters'!$G$22,
IF((AZ$14-$G$14+1)&gt;=('Option-specific inputs'!$H$89),
IF(MOD((AZ$14-$G$14+1-'Option-specific inputs'!$H$89)/'Option-specific inputs'!$H$90,1)=0,
'Option-specific inputs'!$H$91*AZ$22,
0),
0),
0),
0)</f>
        <v>0</v>
      </c>
      <c r="BA169" s="43">
        <f>IFERROR(
IF((BA$14-$G$14+1)&lt;='General parameters'!$G$22,
IF((BA$14-$G$14+1)&gt;=('Option-specific inputs'!$H$89),
IF(MOD((BA$14-$G$14+1-'Option-specific inputs'!$H$89)/'Option-specific inputs'!$H$90,1)=0,
'Option-specific inputs'!$H$91*BA$22,
0),
0),
0),
0)</f>
        <v>0</v>
      </c>
      <c r="BB169" s="43">
        <f>IFERROR(
IF((BB$14-$G$14+1)&lt;='General parameters'!$G$22,
IF((BB$14-$G$14+1)&gt;=('Option-specific inputs'!$H$89),
IF(MOD((BB$14-$G$14+1-'Option-specific inputs'!$H$89)/'Option-specific inputs'!$H$90,1)=0,
'Option-specific inputs'!$H$91*BB$22,
0),
0),
0),
0)</f>
        <v>0</v>
      </c>
      <c r="BC169" s="43">
        <f>IFERROR(
IF((BC$14-$G$14+1)&lt;='General parameters'!$G$22,
IF((BC$14-$G$14+1)&gt;=('Option-specific inputs'!$H$89),
IF(MOD((BC$14-$G$14+1-'Option-specific inputs'!$H$89)/'Option-specific inputs'!$H$90,1)=0,
'Option-specific inputs'!$H$91*BC$22,
0),
0),
0),
0)</f>
        <v>0</v>
      </c>
      <c r="BD169" s="43">
        <f>IFERROR(
IF((BD$14-$G$14+1)&lt;='General parameters'!$G$22,
IF((BD$14-$G$14+1)&gt;=('Option-specific inputs'!$H$89),
IF(MOD((BD$14-$G$14+1-'Option-specific inputs'!$H$89)/'Option-specific inputs'!$H$90,1)=0,
'Option-specific inputs'!$H$91*BD$22,
0),
0),
0),
0)</f>
        <v>0</v>
      </c>
      <c r="BE169" s="43">
        <f>IFERROR(
IF((BE$14-$G$14+1)&lt;='General parameters'!$G$22,
IF((BE$14-$G$14+1)&gt;=('Option-specific inputs'!$H$89),
IF(MOD((BE$14-$G$14+1-'Option-specific inputs'!$H$89)/'Option-specific inputs'!$H$90,1)=0,
'Option-specific inputs'!$H$91*BE$22,
0),
0),
0),
0)</f>
        <v>0</v>
      </c>
      <c r="BF169" s="43">
        <f>IFERROR(
IF((BF$14-$G$14+1)&lt;='General parameters'!$G$22,
IF((BF$14-$G$14+1)&gt;=('Option-specific inputs'!$H$89),
IF(MOD((BF$14-$G$14+1-'Option-specific inputs'!$H$89)/'Option-specific inputs'!$H$90,1)=0,
'Option-specific inputs'!$H$91*BF$22,
0),
0),
0),
0)</f>
        <v>0</v>
      </c>
      <c r="BG169" s="43">
        <f>IFERROR(
IF((BG$14-$G$14+1)&lt;='General parameters'!$G$22,
IF((BG$14-$G$14+1)&gt;=('Option-specific inputs'!$H$89),
IF(MOD((BG$14-$G$14+1-'Option-specific inputs'!$H$89)/'Option-specific inputs'!$H$90,1)=0,
'Option-specific inputs'!$H$91*BG$22,
0),
0),
0),
0)</f>
        <v>0</v>
      </c>
      <c r="BH169" s="43">
        <f>IFERROR(
IF((BH$14-$G$14+1)&lt;='General parameters'!$G$22,
IF((BH$14-$G$14+1)&gt;=('Option-specific inputs'!$H$89),
IF(MOD((BH$14-$G$14+1-'Option-specific inputs'!$H$89)/'Option-specific inputs'!$H$90,1)=0,
'Option-specific inputs'!$H$91*BH$22,
0),
0),
0),
0)</f>
        <v>0</v>
      </c>
      <c r="BI169" s="43">
        <f>IFERROR(
IF((BI$14-$G$14+1)&lt;='General parameters'!$G$22,
IF((BI$14-$G$14+1)&gt;=('Option-specific inputs'!$H$89),
IF(MOD((BI$14-$G$14+1-'Option-specific inputs'!$H$89)/'Option-specific inputs'!$H$90,1)=0,
'Option-specific inputs'!$H$91*BI$22,
0),
0),
0),
0)</f>
        <v>0</v>
      </c>
      <c r="BJ169" s="43">
        <f>IFERROR(
IF((BJ$14-$G$14+1)&lt;='General parameters'!$G$22,
IF((BJ$14-$G$14+1)&gt;=('Option-specific inputs'!$H$89),
IF(MOD((BJ$14-$G$14+1-'Option-specific inputs'!$H$89)/'Option-specific inputs'!$H$90,1)=0,
'Option-specific inputs'!$H$91*BJ$22,
0),
0),
0),
0)</f>
        <v>0</v>
      </c>
      <c r="BK169" s="43">
        <f>IFERROR(
IF((BK$14-$G$14+1)&lt;='General parameters'!$G$22,
IF((BK$14-$G$14+1)&gt;=('Option-specific inputs'!$H$89),
IF(MOD((BK$14-$G$14+1-'Option-specific inputs'!$H$89)/'Option-specific inputs'!$H$90,1)=0,
'Option-specific inputs'!$H$91*BK$22,
0),
0),
0),
0)</f>
        <v>0</v>
      </c>
      <c r="BL169" s="43">
        <f>IFERROR(
IF((BL$14-$G$14+1)&lt;='General parameters'!$G$22,
IF((BL$14-$G$14+1)&gt;=('Option-specific inputs'!$H$89),
IF(MOD((BL$14-$G$14+1-'Option-specific inputs'!$H$89)/'Option-specific inputs'!$H$90,1)=0,
'Option-specific inputs'!$H$91*BL$22,
0),
0),
0),
0)</f>
        <v>0</v>
      </c>
      <c r="BM169" s="43">
        <f>IFERROR(
IF((BM$14-$G$14+1)&lt;='General parameters'!$G$22,
IF((BM$14-$G$14+1)&gt;=('Option-specific inputs'!$H$89),
IF(MOD((BM$14-$G$14+1-'Option-specific inputs'!$H$89)/'Option-specific inputs'!$H$90,1)=0,
'Option-specific inputs'!$H$91*BM$22,
0),
0),
0),
0)</f>
        <v>0</v>
      </c>
      <c r="BN169" s="43">
        <f>IFERROR(
IF((BN$14-$G$14+1)&lt;='General parameters'!$G$22,
IF((BN$14-$G$14+1)&gt;=('Option-specific inputs'!$H$89),
IF(MOD((BN$14-$G$14+1-'Option-specific inputs'!$H$89)/'Option-specific inputs'!$H$90,1)=0,
'Option-specific inputs'!$H$91*BN$22,
0),
0),
0),
0)</f>
        <v>0</v>
      </c>
      <c r="BO169" s="43">
        <f>IFERROR(
IF((BO$14-$G$14+1)&lt;='General parameters'!$G$22,
IF((BO$14-$G$14+1)&gt;=('Option-specific inputs'!$H$89),
IF(MOD((BO$14-$G$14+1-'Option-specific inputs'!$H$89)/'Option-specific inputs'!$H$90,1)=0,
'Option-specific inputs'!$H$91*BO$22,
0),
0),
0),
0)</f>
        <v>0</v>
      </c>
      <c r="BP169" s="43">
        <f>IFERROR(
IF((BP$14-$G$14+1)&lt;='General parameters'!$G$22,
IF((BP$14-$G$14+1)&gt;=('Option-specific inputs'!$H$89),
IF(MOD((BP$14-$G$14+1-'Option-specific inputs'!$H$89)/'Option-specific inputs'!$H$90,1)=0,
'Option-specific inputs'!$H$91*BP$22,
0),
0),
0),
0)</f>
        <v>0</v>
      </c>
      <c r="BQ169" s="43">
        <f>IFERROR(
IF((BQ$14-$G$14+1)&lt;='General parameters'!$G$22,
IF((BQ$14-$G$14+1)&gt;=('Option-specific inputs'!$H$89),
IF(MOD((BQ$14-$G$14+1-'Option-specific inputs'!$H$89)/'Option-specific inputs'!$H$90,1)=0,
'Option-specific inputs'!$H$91*BQ$22,
0),
0),
0),
0)</f>
        <v>0</v>
      </c>
      <c r="BR169" s="43">
        <f>IFERROR(
IF((BR$14-$G$14+1)&lt;='General parameters'!$G$22,
IF((BR$14-$G$14+1)&gt;=('Option-specific inputs'!$H$89),
IF(MOD((BR$14-$G$14+1-'Option-specific inputs'!$H$89)/'Option-specific inputs'!$H$90,1)=0,
'Option-specific inputs'!$H$91*BR$22,
0),
0),
0),
0)</f>
        <v>0</v>
      </c>
      <c r="BS169" s="43">
        <f>IFERROR(
IF((BS$14-$G$14+1)&lt;='General parameters'!$G$22,
IF((BS$14-$G$14+1)&gt;=('Option-specific inputs'!$H$89),
IF(MOD((BS$14-$G$14+1-'Option-specific inputs'!$H$89)/'Option-specific inputs'!$H$90,1)=0,
'Option-specific inputs'!$H$91*BS$22,
0),
0),
0),
0)</f>
        <v>0</v>
      </c>
      <c r="BT169" s="43">
        <f>IFERROR(
IF((BT$14-$G$14+1)&lt;='General parameters'!$G$22,
IF((BT$14-$G$14+1)&gt;=('Option-specific inputs'!$H$89),
IF(MOD((BT$14-$G$14+1-'Option-specific inputs'!$H$89)/'Option-specific inputs'!$H$90,1)=0,
'Option-specific inputs'!$H$91*BT$22,
0),
0),
0),
0)</f>
        <v>0</v>
      </c>
      <c r="BU169" s="43">
        <f>IFERROR(
IF((BU$14-$G$14+1)&lt;='General parameters'!$G$22,
IF((BU$14-$G$14+1)&gt;=('Option-specific inputs'!$H$89),
IF(MOD((BU$14-$G$14+1-'Option-specific inputs'!$H$89)/'Option-specific inputs'!$H$90,1)=0,
'Option-specific inputs'!$H$91*BU$22,
0),
0),
0),
0)</f>
        <v>0</v>
      </c>
      <c r="BV169" s="43">
        <f>IFERROR(
IF((BV$14-$G$14+1)&lt;='General parameters'!$G$22,
IF((BV$14-$G$14+1)&gt;=('Option-specific inputs'!$H$89),
IF(MOD((BV$14-$G$14+1-'Option-specific inputs'!$H$89)/'Option-specific inputs'!$H$90,1)=0,
'Option-specific inputs'!$H$91*BV$22,
0),
0),
0),
0)</f>
        <v>0</v>
      </c>
      <c r="BW169" s="43">
        <f>IFERROR(
IF((BW$14-$G$14+1)&lt;='General parameters'!$G$22,
IF((BW$14-$G$14+1)&gt;=('Option-specific inputs'!$H$89),
IF(MOD((BW$14-$G$14+1-'Option-specific inputs'!$H$89)/'Option-specific inputs'!$H$90,1)=0,
'Option-specific inputs'!$H$91*BW$22,
0),
0),
0),
0)</f>
        <v>0</v>
      </c>
      <c r="BX169" s="43">
        <f>IFERROR(
IF((BX$14-$G$14+1)&lt;='General parameters'!$G$22,
IF((BX$14-$G$14+1)&gt;=('Option-specific inputs'!$H$89),
IF(MOD((BX$14-$G$14+1-'Option-specific inputs'!$H$89)/'Option-specific inputs'!$H$90,1)=0,
'Option-specific inputs'!$H$91*BX$22,
0),
0),
0),
0)</f>
        <v>0</v>
      </c>
      <c r="BY169" s="43">
        <f>IFERROR(
IF((BY$14-$G$14+1)&lt;='General parameters'!$G$22,
IF((BY$14-$G$14+1)&gt;=('Option-specific inputs'!$H$89),
IF(MOD((BY$14-$G$14+1-'Option-specific inputs'!$H$89)/'Option-specific inputs'!$H$90,1)=0,
'Option-specific inputs'!$H$91*BY$22,
0),
0),
0),
0)</f>
        <v>0</v>
      </c>
      <c r="BZ169" s="43">
        <f>IFERROR(
IF((BZ$14-$G$14+1)&lt;='General parameters'!$G$22,
IF((BZ$14-$G$14+1)&gt;=('Option-specific inputs'!$H$89),
IF(MOD((BZ$14-$G$14+1-'Option-specific inputs'!$H$89)/'Option-specific inputs'!$H$90,1)=0,
'Option-specific inputs'!$H$91*BZ$22,
0),
0),
0),
0)</f>
        <v>0</v>
      </c>
      <c r="CA169" s="43">
        <f>IFERROR(
IF((CA$14-$G$14+1)&lt;='General parameters'!$G$22,
IF((CA$14-$G$14+1)&gt;=('Option-specific inputs'!$H$89),
IF(MOD((CA$14-$G$14+1-'Option-specific inputs'!$H$89)/'Option-specific inputs'!$H$90,1)=0,
'Option-specific inputs'!$H$91*CA$22,
0),
0),
0),
0)</f>
        <v>0</v>
      </c>
      <c r="CB169" s="43">
        <f>IFERROR(
IF((CB$14-$G$14+1)&lt;='General parameters'!$G$22,
IF((CB$14-$G$14+1)&gt;=('Option-specific inputs'!$H$89),
IF(MOD((CB$14-$G$14+1-'Option-specific inputs'!$H$89)/'Option-specific inputs'!$H$90,1)=0,
'Option-specific inputs'!$H$91*CB$22,
0),
0),
0),
0)</f>
        <v>0</v>
      </c>
      <c r="CC169" s="43">
        <f>IFERROR(
IF((CC$14-$G$14+1)&lt;='General parameters'!$G$22,
IF((CC$14-$G$14+1)&gt;=('Option-specific inputs'!$H$89),
IF(MOD((CC$14-$G$14+1-'Option-specific inputs'!$H$89)/'Option-specific inputs'!$H$90,1)=0,
'Option-specific inputs'!$H$91*CC$22,
0),
0),
0),
0)</f>
        <v>0</v>
      </c>
      <c r="CD169" s="43">
        <f>IFERROR(
IF((CD$14-$G$14+1)&lt;='General parameters'!$G$22,
IF((CD$14-$G$14+1)&gt;=('Option-specific inputs'!$H$89),
IF(MOD((CD$14-$G$14+1-'Option-specific inputs'!$H$89)/'Option-specific inputs'!$H$90,1)=0,
'Option-specific inputs'!$H$91*CD$22,
0),
0),
0),
0)</f>
        <v>0</v>
      </c>
      <c r="CE169" s="43">
        <f>IFERROR(
IF((CE$14-$G$14+1)&lt;='General parameters'!$G$22,
IF((CE$14-$G$14+1)&gt;=('Option-specific inputs'!$H$89),
IF(MOD((CE$14-$G$14+1-'Option-specific inputs'!$H$89)/'Option-specific inputs'!$H$90,1)=0,
'Option-specific inputs'!$H$91*CE$22,
0),
0),
0),
0)</f>
        <v>0</v>
      </c>
      <c r="CF169" s="43">
        <f>IFERROR(
IF((CF$14-$G$14+1)&lt;='General parameters'!$G$22,
IF((CF$14-$G$14+1)&gt;=('Option-specific inputs'!$H$89),
IF(MOD((CF$14-$G$14+1-'Option-specific inputs'!$H$89)/'Option-specific inputs'!$H$90,1)=0,
'Option-specific inputs'!$H$91*CF$22,
0),
0),
0),
0)</f>
        <v>0</v>
      </c>
      <c r="CG169" s="43">
        <f>IFERROR(
IF((CG$14-$G$14+1)&lt;='General parameters'!$G$22,
IF((CG$14-$G$14+1)&gt;=('Option-specific inputs'!$H$89),
IF(MOD((CG$14-$G$14+1-'Option-specific inputs'!$H$89)/'Option-specific inputs'!$H$90,1)=0,
'Option-specific inputs'!$H$91*CG$22,
0),
0),
0),
0)</f>
        <v>0</v>
      </c>
      <c r="CH169" s="43">
        <f>IFERROR(
IF((CH$14-$G$14+1)&lt;='General parameters'!$G$22,
IF((CH$14-$G$14+1)&gt;=('Option-specific inputs'!$H$89),
IF(MOD((CH$14-$G$14+1-'Option-specific inputs'!$H$89)/'Option-specific inputs'!$H$90,1)=0,
'Option-specific inputs'!$H$91*CH$22,
0),
0),
0),
0)</f>
        <v>0</v>
      </c>
      <c r="CI169" s="43">
        <f>IFERROR(
IF((CI$14-$G$14+1)&lt;='General parameters'!$G$22,
IF((CI$14-$G$14+1)&gt;=('Option-specific inputs'!$H$89),
IF(MOD((CI$14-$G$14+1-'Option-specific inputs'!$H$89)/'Option-specific inputs'!$H$90,1)=0,
'Option-specific inputs'!$H$91*CI$22,
0),
0),
0),
0)</f>
        <v>0</v>
      </c>
      <c r="CJ169" s="43">
        <f>IFERROR(
IF((CJ$14-$G$14+1)&lt;='General parameters'!$G$22,
IF((CJ$14-$G$14+1)&gt;=('Option-specific inputs'!$H$89),
IF(MOD((CJ$14-$G$14+1-'Option-specific inputs'!$H$89)/'Option-specific inputs'!$H$90,1)=0,
'Option-specific inputs'!$H$91*CJ$22,
0),
0),
0),
0)</f>
        <v>0</v>
      </c>
      <c r="CK169" s="43">
        <f>IFERROR(
IF((CK$14-$G$14+1)&lt;='General parameters'!$G$22,
IF((CK$14-$G$14+1)&gt;=('Option-specific inputs'!$H$89),
IF(MOD((CK$14-$G$14+1-'Option-specific inputs'!$H$89)/'Option-specific inputs'!$H$90,1)=0,
'Option-specific inputs'!$H$91*CK$22,
0),
0),
0),
0)</f>
        <v>0</v>
      </c>
      <c r="CL169" s="43">
        <f>IFERROR(
IF((CL$14-$G$14+1)&lt;='General parameters'!$G$22,
IF((CL$14-$G$14+1)&gt;=('Option-specific inputs'!$H$89),
IF(MOD((CL$14-$G$14+1-'Option-specific inputs'!$H$89)/'Option-specific inputs'!$H$90,1)=0,
'Option-specific inputs'!$H$91*CL$22,
0),
0),
0),
0)</f>
        <v>0</v>
      </c>
      <c r="CM169" s="43">
        <f>IFERROR(
IF((CM$14-$G$14+1)&lt;='General parameters'!$G$22,
IF((CM$14-$G$14+1)&gt;=('Option-specific inputs'!$H$89),
IF(MOD((CM$14-$G$14+1-'Option-specific inputs'!$H$89)/'Option-specific inputs'!$H$90,1)=0,
'Option-specific inputs'!$H$91*CM$22,
0),
0),
0),
0)</f>
        <v>0</v>
      </c>
      <c r="CN169" s="43">
        <f>IFERROR(
IF((CN$14-$G$14+1)&lt;='General parameters'!$G$22,
IF((CN$14-$G$14+1)&gt;=('Option-specific inputs'!$H$89),
IF(MOD((CN$14-$G$14+1-'Option-specific inputs'!$H$89)/'Option-specific inputs'!$H$90,1)=0,
'Option-specific inputs'!$H$91*CN$22,
0),
0),
0),
0)</f>
        <v>0</v>
      </c>
      <c r="CO169" s="43">
        <f>IFERROR(
IF((CO$14-$G$14+1)&lt;='General parameters'!$G$22,
IF((CO$14-$G$14+1)&gt;=('Option-specific inputs'!$H$89),
IF(MOD((CO$14-$G$14+1-'Option-specific inputs'!$H$89)/'Option-specific inputs'!$H$90,1)=0,
'Option-specific inputs'!$H$91*CO$22,
0),
0),
0),
0)</f>
        <v>0</v>
      </c>
      <c r="CP169" s="43">
        <f>IFERROR(
IF((CP$14-$G$14+1)&lt;='General parameters'!$G$22,
IF((CP$14-$G$14+1)&gt;=('Option-specific inputs'!$H$89),
IF(MOD((CP$14-$G$14+1-'Option-specific inputs'!$H$89)/'Option-specific inputs'!$H$90,1)=0,
'Option-specific inputs'!$H$91*CP$22,
0),
0),
0),
0)</f>
        <v>0</v>
      </c>
      <c r="CQ169" s="43">
        <f>IFERROR(
IF((CQ$14-$G$14+1)&lt;='General parameters'!$G$22,
IF((CQ$14-$G$14+1)&gt;=('Option-specific inputs'!$H$89),
IF(MOD((CQ$14-$G$14+1-'Option-specific inputs'!$H$89)/'Option-specific inputs'!$H$90,1)=0,
'Option-specific inputs'!$H$91*CQ$22,
0),
0),
0),
0)</f>
        <v>0</v>
      </c>
      <c r="CR169" s="43">
        <f>IFERROR(
IF((CR$14-$G$14+1)&lt;='General parameters'!$G$22,
IF((CR$14-$G$14+1)&gt;=('Option-specific inputs'!$H$89),
IF(MOD((CR$14-$G$14+1-'Option-specific inputs'!$H$89)/'Option-specific inputs'!$H$90,1)=0,
'Option-specific inputs'!$H$91*CR$22,
0),
0),
0),
0)</f>
        <v>0</v>
      </c>
      <c r="CS169" s="43">
        <f>IFERROR(
IF((CS$14-$G$14+1)&lt;='General parameters'!$G$22,
IF((CS$14-$G$14+1)&gt;=('Option-specific inputs'!$H$89),
IF(MOD((CS$14-$G$14+1-'Option-specific inputs'!$H$89)/'Option-specific inputs'!$H$90,1)=0,
'Option-specific inputs'!$H$91*CS$22,
0),
0),
0),
0)</f>
        <v>0</v>
      </c>
      <c r="CT169" s="43">
        <f>IFERROR(
IF((CT$14-$G$14+1)&lt;='General parameters'!$G$22,
IF((CT$14-$G$14+1)&gt;=('Option-specific inputs'!$H$89),
IF(MOD((CT$14-$G$14+1-'Option-specific inputs'!$H$89)/'Option-specific inputs'!$H$90,1)=0,
'Option-specific inputs'!$H$91*CT$22,
0),
0),
0),
0)</f>
        <v>0</v>
      </c>
      <c r="CU169" s="43">
        <f>IFERROR(
IF((CU$14-$G$14+1)&lt;='General parameters'!$G$22,
IF((CU$14-$G$14+1)&gt;=('Option-specific inputs'!$H$89),
IF(MOD((CU$14-$G$14+1-'Option-specific inputs'!$H$89)/'Option-specific inputs'!$H$90,1)=0,
'Option-specific inputs'!$H$91*CU$22,
0),
0),
0),
0)</f>
        <v>0</v>
      </c>
      <c r="CV169" s="43">
        <f>IFERROR(
IF((CV$14-$G$14+1)&lt;='General parameters'!$G$22,
IF((CV$14-$G$14+1)&gt;=('Option-specific inputs'!$H$89),
IF(MOD((CV$14-$G$14+1-'Option-specific inputs'!$H$89)/'Option-specific inputs'!$H$90,1)=0,
'Option-specific inputs'!$H$91*CV$22,
0),
0),
0),
0)</f>
        <v>0</v>
      </c>
      <c r="CW169" s="43">
        <f>IFERROR(
IF((CW$14-$G$14+1)&lt;='General parameters'!$G$22,
IF((CW$14-$G$14+1)&gt;=('Option-specific inputs'!$H$89),
IF(MOD((CW$14-$G$14+1-'Option-specific inputs'!$H$89)/'Option-specific inputs'!$H$90,1)=0,
'Option-specific inputs'!$H$91*CW$22,
0),
0),
0),
0)</f>
        <v>0</v>
      </c>
      <c r="CX169" s="43">
        <f>IFERROR(
IF((CX$14-$G$14+1)&lt;='General parameters'!$G$22,
IF((CX$14-$G$14+1)&gt;=('Option-specific inputs'!$H$89),
IF(MOD((CX$14-$G$14+1-'Option-specific inputs'!$H$89)/'Option-specific inputs'!$H$90,1)=0,
'Option-specific inputs'!$H$91*CX$22,
0),
0),
0),
0)</f>
        <v>0</v>
      </c>
      <c r="CY169" s="43">
        <f>IFERROR(
IF((CY$14-$G$14+1)&lt;='General parameters'!$G$22,
IF((CY$14-$G$14+1)&gt;=('Option-specific inputs'!$H$89),
IF(MOD((CY$14-$G$14+1-'Option-specific inputs'!$H$89)/'Option-specific inputs'!$H$90,1)=0,
'Option-specific inputs'!$H$91*CY$22,
0),
0),
0),
0)</f>
        <v>0</v>
      </c>
      <c r="CZ169" s="43">
        <f>IFERROR(
IF((CZ$14-$G$14+1)&lt;='General parameters'!$G$22,
IF((CZ$14-$G$14+1)&gt;=('Option-specific inputs'!$H$89),
IF(MOD((CZ$14-$G$14+1-'Option-specific inputs'!$H$89)/'Option-specific inputs'!$H$90,1)=0,
'Option-specific inputs'!$H$91*CZ$22,
0),
0),
0),
0)</f>
        <v>0</v>
      </c>
      <c r="DA169" s="43">
        <f>IFERROR(
IF((DA$14-$G$14+1)&lt;='General parameters'!$G$22,
IF((DA$14-$G$14+1)&gt;=('Option-specific inputs'!$H$89),
IF(MOD((DA$14-$G$14+1-'Option-specific inputs'!$H$89)/'Option-specific inputs'!$H$90,1)=0,
'Option-specific inputs'!$H$91*DA$22,
0),
0),
0),
0)</f>
        <v>0</v>
      </c>
      <c r="DB169" s="43">
        <f>IFERROR(
IF((DB$14-$G$14+1)&lt;='General parameters'!$G$22,
IF((DB$14-$G$14+1)&gt;=('Option-specific inputs'!$H$89),
IF(MOD((DB$14-$G$14+1-'Option-specific inputs'!$H$89)/'Option-specific inputs'!$H$90,1)=0,
'Option-specific inputs'!$H$91*DB$22,
0),
0),
0),
0)</f>
        <v>0</v>
      </c>
      <c r="DC169" s="25"/>
    </row>
    <row r="170" spans="1:107" s="61" customFormat="1" ht="22.5" customHeight="1">
      <c r="A170" s="25"/>
      <c r="B170" s="152"/>
      <c r="C170" s="163" t="str">
        <f>"Maintenance event 4: "&amp;'Option-specific inputs'!$H$93</f>
        <v xml:space="preserve">Maintenance event 4: </v>
      </c>
      <c r="D170" s="48"/>
      <c r="E170" s="37"/>
      <c r="F170" s="32"/>
      <c r="G170" s="43">
        <f>IFERROR(
IF((G$14-$G$14+1)&lt;='General parameters'!$G$22,
IF((G$14-$G$14+1)&gt;=('Option-specific inputs'!$H$94),
IF(MOD((G$14-$G$14+1-'Option-specific inputs'!$H$94)/'Option-specific inputs'!$H$95,1)=0,
'Option-specific inputs'!$H$96*G$22,
0),
0),
0),
0)</f>
        <v>0</v>
      </c>
      <c r="H170" s="43">
        <f>IFERROR(
IF((H$14-$G$14+1)&lt;='General parameters'!$G$22,
IF((H$14-$G$14+1)&gt;=('Option-specific inputs'!$H$94),
IF(MOD((H$14-$G$14+1-'Option-specific inputs'!$H$94)/'Option-specific inputs'!$H$95,1)=0,
'Option-specific inputs'!$H$96*H$22,
0),
0),
0),
0)</f>
        <v>0</v>
      </c>
      <c r="I170" s="43">
        <f>IFERROR(
IF((I$14-$G$14+1)&lt;='General parameters'!$G$22,
IF((I$14-$G$14+1)&gt;=('Option-specific inputs'!$H$94),
IF(MOD((I$14-$G$14+1-'Option-specific inputs'!$H$94)/'Option-specific inputs'!$H$95,1)=0,
'Option-specific inputs'!$H$96*I$22,
0),
0),
0),
0)</f>
        <v>0</v>
      </c>
      <c r="J170" s="43">
        <f>IFERROR(
IF((J$14-$G$14+1)&lt;='General parameters'!$G$22,
IF((J$14-$G$14+1)&gt;=('Option-specific inputs'!$H$94),
IF(MOD((J$14-$G$14+1-'Option-specific inputs'!$H$94)/'Option-specific inputs'!$H$95,1)=0,
'Option-specific inputs'!$H$96*J$22,
0),
0),
0),
0)</f>
        <v>0</v>
      </c>
      <c r="K170" s="43">
        <f>IFERROR(
IF((K$14-$G$14+1)&lt;='General parameters'!$G$22,
IF((K$14-$G$14+1)&gt;=('Option-specific inputs'!$H$94),
IF(MOD((K$14-$G$14+1-'Option-specific inputs'!$H$94)/'Option-specific inputs'!$H$95,1)=0,
'Option-specific inputs'!$H$96*K$22,
0),
0),
0),
0)</f>
        <v>0</v>
      </c>
      <c r="L170" s="43">
        <f>IFERROR(
IF((L$14-$G$14+1)&lt;='General parameters'!$G$22,
IF((L$14-$G$14+1)&gt;=('Option-specific inputs'!$H$94),
IF(MOD((L$14-$G$14+1-'Option-specific inputs'!$H$94)/'Option-specific inputs'!$H$95,1)=0,
'Option-specific inputs'!$H$96*L$22,
0),
0),
0),
0)</f>
        <v>0</v>
      </c>
      <c r="M170" s="43">
        <f>IFERROR(
IF((M$14-$G$14+1)&lt;='General parameters'!$G$22,
IF((M$14-$G$14+1)&gt;=('Option-specific inputs'!$H$94),
IF(MOD((M$14-$G$14+1-'Option-specific inputs'!$H$94)/'Option-specific inputs'!$H$95,1)=0,
'Option-specific inputs'!$H$96*M$22,
0),
0),
0),
0)</f>
        <v>0</v>
      </c>
      <c r="N170" s="43">
        <f>IFERROR(
IF((N$14-$G$14+1)&lt;='General parameters'!$G$22,
IF((N$14-$G$14+1)&gt;=('Option-specific inputs'!$H$94),
IF(MOD((N$14-$G$14+1-'Option-specific inputs'!$H$94)/'Option-specific inputs'!$H$95,1)=0,
'Option-specific inputs'!$H$96*N$22,
0),
0),
0),
0)</f>
        <v>0</v>
      </c>
      <c r="O170" s="43">
        <f>IFERROR(
IF((O$14-$G$14+1)&lt;='General parameters'!$G$22,
IF((O$14-$G$14+1)&gt;=('Option-specific inputs'!$H$94),
IF(MOD((O$14-$G$14+1-'Option-specific inputs'!$H$94)/'Option-specific inputs'!$H$95,1)=0,
'Option-specific inputs'!$H$96*O$22,
0),
0),
0),
0)</f>
        <v>0</v>
      </c>
      <c r="P170" s="43">
        <f>IFERROR(
IF((P$14-$G$14+1)&lt;='General parameters'!$G$22,
IF((P$14-$G$14+1)&gt;=('Option-specific inputs'!$H$94),
IF(MOD((P$14-$G$14+1-'Option-specific inputs'!$H$94)/'Option-specific inputs'!$H$95,1)=0,
'Option-specific inputs'!$H$96*P$22,
0),
0),
0),
0)</f>
        <v>0</v>
      </c>
      <c r="Q170" s="43">
        <f>IFERROR(
IF((Q$14-$G$14+1)&lt;='General parameters'!$G$22,
IF((Q$14-$G$14+1)&gt;=('Option-specific inputs'!$H$94),
IF(MOD((Q$14-$G$14+1-'Option-specific inputs'!$H$94)/'Option-specific inputs'!$H$95,1)=0,
'Option-specific inputs'!$H$96*Q$22,
0),
0),
0),
0)</f>
        <v>0</v>
      </c>
      <c r="R170" s="43">
        <f>IFERROR(
IF((R$14-$G$14+1)&lt;='General parameters'!$G$22,
IF((R$14-$G$14+1)&gt;=('Option-specific inputs'!$H$94),
IF(MOD((R$14-$G$14+1-'Option-specific inputs'!$H$94)/'Option-specific inputs'!$H$95,1)=0,
'Option-specific inputs'!$H$96*R$22,
0),
0),
0),
0)</f>
        <v>0</v>
      </c>
      <c r="S170" s="43">
        <f>IFERROR(
IF((S$14-$G$14+1)&lt;='General parameters'!$G$22,
IF((S$14-$G$14+1)&gt;=('Option-specific inputs'!$H$94),
IF(MOD((S$14-$G$14+1-'Option-specific inputs'!$H$94)/'Option-specific inputs'!$H$95,1)=0,
'Option-specific inputs'!$H$96*S$22,
0),
0),
0),
0)</f>
        <v>0</v>
      </c>
      <c r="T170" s="43">
        <f>IFERROR(
IF((T$14-$G$14+1)&lt;='General parameters'!$G$22,
IF((T$14-$G$14+1)&gt;=('Option-specific inputs'!$H$94),
IF(MOD((T$14-$G$14+1-'Option-specific inputs'!$H$94)/'Option-specific inputs'!$H$95,1)=0,
'Option-specific inputs'!$H$96*T$22,
0),
0),
0),
0)</f>
        <v>0</v>
      </c>
      <c r="U170" s="43">
        <f>IFERROR(
IF((U$14-$G$14+1)&lt;='General parameters'!$G$22,
IF((U$14-$G$14+1)&gt;=('Option-specific inputs'!$H$94),
IF(MOD((U$14-$G$14+1-'Option-specific inputs'!$H$94)/'Option-specific inputs'!$H$95,1)=0,
'Option-specific inputs'!$H$96*U$22,
0),
0),
0),
0)</f>
        <v>0</v>
      </c>
      <c r="V170" s="43">
        <f>IFERROR(
IF((V$14-$G$14+1)&lt;='General parameters'!$G$22,
IF((V$14-$G$14+1)&gt;=('Option-specific inputs'!$H$94),
IF(MOD((V$14-$G$14+1-'Option-specific inputs'!$H$94)/'Option-specific inputs'!$H$95,1)=0,
'Option-specific inputs'!$H$96*V$22,
0),
0),
0),
0)</f>
        <v>0</v>
      </c>
      <c r="W170" s="43">
        <f>IFERROR(
IF((W$14-$G$14+1)&lt;='General parameters'!$G$22,
IF((W$14-$G$14+1)&gt;=('Option-specific inputs'!$H$94),
IF(MOD((W$14-$G$14+1-'Option-specific inputs'!$H$94)/'Option-specific inputs'!$H$95,1)=0,
'Option-specific inputs'!$H$96*W$22,
0),
0),
0),
0)</f>
        <v>0</v>
      </c>
      <c r="X170" s="43">
        <f>IFERROR(
IF((X$14-$G$14+1)&lt;='General parameters'!$G$22,
IF((X$14-$G$14+1)&gt;=('Option-specific inputs'!$H$94),
IF(MOD((X$14-$G$14+1-'Option-specific inputs'!$H$94)/'Option-specific inputs'!$H$95,1)=0,
'Option-specific inputs'!$H$96*X$22,
0),
0),
0),
0)</f>
        <v>0</v>
      </c>
      <c r="Y170" s="43">
        <f>IFERROR(
IF((Y$14-$G$14+1)&lt;='General parameters'!$G$22,
IF((Y$14-$G$14+1)&gt;=('Option-specific inputs'!$H$94),
IF(MOD((Y$14-$G$14+1-'Option-specific inputs'!$H$94)/'Option-specific inputs'!$H$95,1)=0,
'Option-specific inputs'!$H$96*Y$22,
0),
0),
0),
0)</f>
        <v>0</v>
      </c>
      <c r="Z170" s="43">
        <f>IFERROR(
IF((Z$14-$G$14+1)&lt;='General parameters'!$G$22,
IF((Z$14-$G$14+1)&gt;=('Option-specific inputs'!$H$94),
IF(MOD((Z$14-$G$14+1-'Option-specific inputs'!$H$94)/'Option-specific inputs'!$H$95,1)=0,
'Option-specific inputs'!$H$96*Z$22,
0),
0),
0),
0)</f>
        <v>0</v>
      </c>
      <c r="AA170" s="43">
        <f>IFERROR(
IF((AA$14-$G$14+1)&lt;='General parameters'!$G$22,
IF((AA$14-$G$14+1)&gt;=('Option-specific inputs'!$H$94),
IF(MOD((AA$14-$G$14+1-'Option-specific inputs'!$H$94)/'Option-specific inputs'!$H$95,1)=0,
'Option-specific inputs'!$H$96*AA$22,
0),
0),
0),
0)</f>
        <v>0</v>
      </c>
      <c r="AB170" s="43">
        <f>IFERROR(
IF((AB$14-$G$14+1)&lt;='General parameters'!$G$22,
IF((AB$14-$G$14+1)&gt;=('Option-specific inputs'!$H$94),
IF(MOD((AB$14-$G$14+1-'Option-specific inputs'!$H$94)/'Option-specific inputs'!$H$95,1)=0,
'Option-specific inputs'!$H$96*AB$22,
0),
0),
0),
0)</f>
        <v>0</v>
      </c>
      <c r="AC170" s="43">
        <f>IFERROR(
IF((AC$14-$G$14+1)&lt;='General parameters'!$G$22,
IF((AC$14-$G$14+1)&gt;=('Option-specific inputs'!$H$94),
IF(MOD((AC$14-$G$14+1-'Option-specific inputs'!$H$94)/'Option-specific inputs'!$H$95,1)=0,
'Option-specific inputs'!$H$96*AC$22,
0),
0),
0),
0)</f>
        <v>0</v>
      </c>
      <c r="AD170" s="43">
        <f>IFERROR(
IF((AD$14-$G$14+1)&lt;='General parameters'!$G$22,
IF((AD$14-$G$14+1)&gt;=('Option-specific inputs'!$H$94),
IF(MOD((AD$14-$G$14+1-'Option-specific inputs'!$H$94)/'Option-specific inputs'!$H$95,1)=0,
'Option-specific inputs'!$H$96*AD$22,
0),
0),
0),
0)</f>
        <v>0</v>
      </c>
      <c r="AE170" s="43">
        <f>IFERROR(
IF((AE$14-$G$14+1)&lt;='General parameters'!$G$22,
IF((AE$14-$G$14+1)&gt;=('Option-specific inputs'!$H$94),
IF(MOD((AE$14-$G$14+1-'Option-specific inputs'!$H$94)/'Option-specific inputs'!$H$95,1)=0,
'Option-specific inputs'!$H$96*AE$22,
0),
0),
0),
0)</f>
        <v>0</v>
      </c>
      <c r="AF170" s="43">
        <f>IFERROR(
IF((AF$14-$G$14+1)&lt;='General parameters'!$G$22,
IF((AF$14-$G$14+1)&gt;=('Option-specific inputs'!$H$94),
IF(MOD((AF$14-$G$14+1-'Option-specific inputs'!$H$94)/'Option-specific inputs'!$H$95,1)=0,
'Option-specific inputs'!$H$96*AF$22,
0),
0),
0),
0)</f>
        <v>0</v>
      </c>
      <c r="AG170" s="43">
        <f>IFERROR(
IF((AG$14-$G$14+1)&lt;='General parameters'!$G$22,
IF((AG$14-$G$14+1)&gt;=('Option-specific inputs'!$H$94),
IF(MOD((AG$14-$G$14+1-'Option-specific inputs'!$H$94)/'Option-specific inputs'!$H$95,1)=0,
'Option-specific inputs'!$H$96*AG$22,
0),
0),
0),
0)</f>
        <v>0</v>
      </c>
      <c r="AH170" s="43">
        <f>IFERROR(
IF((AH$14-$G$14+1)&lt;='General parameters'!$G$22,
IF((AH$14-$G$14+1)&gt;=('Option-specific inputs'!$H$94),
IF(MOD((AH$14-$G$14+1-'Option-specific inputs'!$H$94)/'Option-specific inputs'!$H$95,1)=0,
'Option-specific inputs'!$H$96*AH$22,
0),
0),
0),
0)</f>
        <v>0</v>
      </c>
      <c r="AI170" s="43">
        <f>IFERROR(
IF((AI$14-$G$14+1)&lt;='General parameters'!$G$22,
IF((AI$14-$G$14+1)&gt;=('Option-specific inputs'!$H$94),
IF(MOD((AI$14-$G$14+1-'Option-specific inputs'!$H$94)/'Option-specific inputs'!$H$95,1)=0,
'Option-specific inputs'!$H$96*AI$22,
0),
0),
0),
0)</f>
        <v>0</v>
      </c>
      <c r="AJ170" s="43">
        <f>IFERROR(
IF((AJ$14-$G$14+1)&lt;='General parameters'!$G$22,
IF((AJ$14-$G$14+1)&gt;=('Option-specific inputs'!$H$94),
IF(MOD((AJ$14-$G$14+1-'Option-specific inputs'!$H$94)/'Option-specific inputs'!$H$95,1)=0,
'Option-specific inputs'!$H$96*AJ$22,
0),
0),
0),
0)</f>
        <v>0</v>
      </c>
      <c r="AK170" s="43">
        <f>IFERROR(
IF((AK$14-$G$14+1)&lt;='General parameters'!$G$22,
IF((AK$14-$G$14+1)&gt;=('Option-specific inputs'!$H$94),
IF(MOD((AK$14-$G$14+1-'Option-specific inputs'!$H$94)/'Option-specific inputs'!$H$95,1)=0,
'Option-specific inputs'!$H$96*AK$22,
0),
0),
0),
0)</f>
        <v>0</v>
      </c>
      <c r="AL170" s="43">
        <f>IFERROR(
IF((AL$14-$G$14+1)&lt;='General parameters'!$G$22,
IF((AL$14-$G$14+1)&gt;=('Option-specific inputs'!$H$94),
IF(MOD((AL$14-$G$14+1-'Option-specific inputs'!$H$94)/'Option-specific inputs'!$H$95,1)=0,
'Option-specific inputs'!$H$96*AL$22,
0),
0),
0),
0)</f>
        <v>0</v>
      </c>
      <c r="AM170" s="43">
        <f>IFERROR(
IF((AM$14-$G$14+1)&lt;='General parameters'!$G$22,
IF((AM$14-$G$14+1)&gt;=('Option-specific inputs'!$H$94),
IF(MOD((AM$14-$G$14+1-'Option-specific inputs'!$H$94)/'Option-specific inputs'!$H$95,1)=0,
'Option-specific inputs'!$H$96*AM$22,
0),
0),
0),
0)</f>
        <v>0</v>
      </c>
      <c r="AN170" s="43">
        <f>IFERROR(
IF((AN$14-$G$14+1)&lt;='General parameters'!$G$22,
IF((AN$14-$G$14+1)&gt;=('Option-specific inputs'!$H$94),
IF(MOD((AN$14-$G$14+1-'Option-specific inputs'!$H$94)/'Option-specific inputs'!$H$95,1)=0,
'Option-specific inputs'!$H$96*AN$22,
0),
0),
0),
0)</f>
        <v>0</v>
      </c>
      <c r="AO170" s="43">
        <f>IFERROR(
IF((AO$14-$G$14+1)&lt;='General parameters'!$G$22,
IF((AO$14-$G$14+1)&gt;=('Option-specific inputs'!$H$94),
IF(MOD((AO$14-$G$14+1-'Option-specific inputs'!$H$94)/'Option-specific inputs'!$H$95,1)=0,
'Option-specific inputs'!$H$96*AO$22,
0),
0),
0),
0)</f>
        <v>0</v>
      </c>
      <c r="AP170" s="43">
        <f>IFERROR(
IF((AP$14-$G$14+1)&lt;='General parameters'!$G$22,
IF((AP$14-$G$14+1)&gt;=('Option-specific inputs'!$H$94),
IF(MOD((AP$14-$G$14+1-'Option-specific inputs'!$H$94)/'Option-specific inputs'!$H$95,1)=0,
'Option-specific inputs'!$H$96*AP$22,
0),
0),
0),
0)</f>
        <v>0</v>
      </c>
      <c r="AQ170" s="43">
        <f>IFERROR(
IF((AQ$14-$G$14+1)&lt;='General parameters'!$G$22,
IF((AQ$14-$G$14+1)&gt;=('Option-specific inputs'!$H$94),
IF(MOD((AQ$14-$G$14+1-'Option-specific inputs'!$H$94)/'Option-specific inputs'!$H$95,1)=0,
'Option-specific inputs'!$H$96*AQ$22,
0),
0),
0),
0)</f>
        <v>0</v>
      </c>
      <c r="AR170" s="43">
        <f>IFERROR(
IF((AR$14-$G$14+1)&lt;='General parameters'!$G$22,
IF((AR$14-$G$14+1)&gt;=('Option-specific inputs'!$H$94),
IF(MOD((AR$14-$G$14+1-'Option-specific inputs'!$H$94)/'Option-specific inputs'!$H$95,1)=0,
'Option-specific inputs'!$H$96*AR$22,
0),
0),
0),
0)</f>
        <v>0</v>
      </c>
      <c r="AS170" s="43">
        <f>IFERROR(
IF((AS$14-$G$14+1)&lt;='General parameters'!$G$22,
IF((AS$14-$G$14+1)&gt;=('Option-specific inputs'!$H$94),
IF(MOD((AS$14-$G$14+1-'Option-specific inputs'!$H$94)/'Option-specific inputs'!$H$95,1)=0,
'Option-specific inputs'!$H$96*AS$22,
0),
0),
0),
0)</f>
        <v>0</v>
      </c>
      <c r="AT170" s="43">
        <f>IFERROR(
IF((AT$14-$G$14+1)&lt;='General parameters'!$G$22,
IF((AT$14-$G$14+1)&gt;=('Option-specific inputs'!$H$94),
IF(MOD((AT$14-$G$14+1-'Option-specific inputs'!$H$94)/'Option-specific inputs'!$H$95,1)=0,
'Option-specific inputs'!$H$96*AT$22,
0),
0),
0),
0)</f>
        <v>0</v>
      </c>
      <c r="AU170" s="43">
        <f>IFERROR(
IF((AU$14-$G$14+1)&lt;='General parameters'!$G$22,
IF((AU$14-$G$14+1)&gt;=('Option-specific inputs'!$H$94),
IF(MOD((AU$14-$G$14+1-'Option-specific inputs'!$H$94)/'Option-specific inputs'!$H$95,1)=0,
'Option-specific inputs'!$H$96*AU$22,
0),
0),
0),
0)</f>
        <v>0</v>
      </c>
      <c r="AV170" s="43">
        <f>IFERROR(
IF((AV$14-$G$14+1)&lt;='General parameters'!$G$22,
IF((AV$14-$G$14+1)&gt;=('Option-specific inputs'!$H$94),
IF(MOD((AV$14-$G$14+1-'Option-specific inputs'!$H$94)/'Option-specific inputs'!$H$95,1)=0,
'Option-specific inputs'!$H$96*AV$22,
0),
0),
0),
0)</f>
        <v>0</v>
      </c>
      <c r="AW170" s="43">
        <f>IFERROR(
IF((AW$14-$G$14+1)&lt;='General parameters'!$G$22,
IF((AW$14-$G$14+1)&gt;=('Option-specific inputs'!$H$94),
IF(MOD((AW$14-$G$14+1-'Option-specific inputs'!$H$94)/'Option-specific inputs'!$H$95,1)=0,
'Option-specific inputs'!$H$96*AW$22,
0),
0),
0),
0)</f>
        <v>0</v>
      </c>
      <c r="AX170" s="43">
        <f>IFERROR(
IF((AX$14-$G$14+1)&lt;='General parameters'!$G$22,
IF((AX$14-$G$14+1)&gt;=('Option-specific inputs'!$H$94),
IF(MOD((AX$14-$G$14+1-'Option-specific inputs'!$H$94)/'Option-specific inputs'!$H$95,1)=0,
'Option-specific inputs'!$H$96*AX$22,
0),
0),
0),
0)</f>
        <v>0</v>
      </c>
      <c r="AY170" s="43">
        <f>IFERROR(
IF((AY$14-$G$14+1)&lt;='General parameters'!$G$22,
IF((AY$14-$G$14+1)&gt;=('Option-specific inputs'!$H$94),
IF(MOD((AY$14-$G$14+1-'Option-specific inputs'!$H$94)/'Option-specific inputs'!$H$95,1)=0,
'Option-specific inputs'!$H$96*AY$22,
0),
0),
0),
0)</f>
        <v>0</v>
      </c>
      <c r="AZ170" s="43">
        <f>IFERROR(
IF((AZ$14-$G$14+1)&lt;='General parameters'!$G$22,
IF((AZ$14-$G$14+1)&gt;=('Option-specific inputs'!$H$94),
IF(MOD((AZ$14-$G$14+1-'Option-specific inputs'!$H$94)/'Option-specific inputs'!$H$95,1)=0,
'Option-specific inputs'!$H$96*AZ$22,
0),
0),
0),
0)</f>
        <v>0</v>
      </c>
      <c r="BA170" s="43">
        <f>IFERROR(
IF((BA$14-$G$14+1)&lt;='General parameters'!$G$22,
IF((BA$14-$G$14+1)&gt;=('Option-specific inputs'!$H$94),
IF(MOD((BA$14-$G$14+1-'Option-specific inputs'!$H$94)/'Option-specific inputs'!$H$95,1)=0,
'Option-specific inputs'!$H$96*BA$22,
0),
0),
0),
0)</f>
        <v>0</v>
      </c>
      <c r="BB170" s="43">
        <f>IFERROR(
IF((BB$14-$G$14+1)&lt;='General parameters'!$G$22,
IF((BB$14-$G$14+1)&gt;=('Option-specific inputs'!$H$94),
IF(MOD((BB$14-$G$14+1-'Option-specific inputs'!$H$94)/'Option-specific inputs'!$H$95,1)=0,
'Option-specific inputs'!$H$96*BB$22,
0),
0),
0),
0)</f>
        <v>0</v>
      </c>
      <c r="BC170" s="43">
        <f>IFERROR(
IF((BC$14-$G$14+1)&lt;='General parameters'!$G$22,
IF((BC$14-$G$14+1)&gt;=('Option-specific inputs'!$H$94),
IF(MOD((BC$14-$G$14+1-'Option-specific inputs'!$H$94)/'Option-specific inputs'!$H$95,1)=0,
'Option-specific inputs'!$H$96*BC$22,
0),
0),
0),
0)</f>
        <v>0</v>
      </c>
      <c r="BD170" s="43">
        <f>IFERROR(
IF((BD$14-$G$14+1)&lt;='General parameters'!$G$22,
IF((BD$14-$G$14+1)&gt;=('Option-specific inputs'!$H$94),
IF(MOD((BD$14-$G$14+1-'Option-specific inputs'!$H$94)/'Option-specific inputs'!$H$95,1)=0,
'Option-specific inputs'!$H$96*BD$22,
0),
0),
0),
0)</f>
        <v>0</v>
      </c>
      <c r="BE170" s="43">
        <f>IFERROR(
IF((BE$14-$G$14+1)&lt;='General parameters'!$G$22,
IF((BE$14-$G$14+1)&gt;=('Option-specific inputs'!$H$94),
IF(MOD((BE$14-$G$14+1-'Option-specific inputs'!$H$94)/'Option-specific inputs'!$H$95,1)=0,
'Option-specific inputs'!$H$96*BE$22,
0),
0),
0),
0)</f>
        <v>0</v>
      </c>
      <c r="BF170" s="43">
        <f>IFERROR(
IF((BF$14-$G$14+1)&lt;='General parameters'!$G$22,
IF((BF$14-$G$14+1)&gt;=('Option-specific inputs'!$H$94),
IF(MOD((BF$14-$G$14+1-'Option-specific inputs'!$H$94)/'Option-specific inputs'!$H$95,1)=0,
'Option-specific inputs'!$H$96*BF$22,
0),
0),
0),
0)</f>
        <v>0</v>
      </c>
      <c r="BG170" s="43">
        <f>IFERROR(
IF((BG$14-$G$14+1)&lt;='General parameters'!$G$22,
IF((BG$14-$G$14+1)&gt;=('Option-specific inputs'!$H$94),
IF(MOD((BG$14-$G$14+1-'Option-specific inputs'!$H$94)/'Option-specific inputs'!$H$95,1)=0,
'Option-specific inputs'!$H$96*BG$22,
0),
0),
0),
0)</f>
        <v>0</v>
      </c>
      <c r="BH170" s="43">
        <f>IFERROR(
IF((BH$14-$G$14+1)&lt;='General parameters'!$G$22,
IF((BH$14-$G$14+1)&gt;=('Option-specific inputs'!$H$94),
IF(MOD((BH$14-$G$14+1-'Option-specific inputs'!$H$94)/'Option-specific inputs'!$H$95,1)=0,
'Option-specific inputs'!$H$96*BH$22,
0),
0),
0),
0)</f>
        <v>0</v>
      </c>
      <c r="BI170" s="43">
        <f>IFERROR(
IF((BI$14-$G$14+1)&lt;='General parameters'!$G$22,
IF((BI$14-$G$14+1)&gt;=('Option-specific inputs'!$H$94),
IF(MOD((BI$14-$G$14+1-'Option-specific inputs'!$H$94)/'Option-specific inputs'!$H$95,1)=0,
'Option-specific inputs'!$H$96*BI$22,
0),
0),
0),
0)</f>
        <v>0</v>
      </c>
      <c r="BJ170" s="43">
        <f>IFERROR(
IF((BJ$14-$G$14+1)&lt;='General parameters'!$G$22,
IF((BJ$14-$G$14+1)&gt;=('Option-specific inputs'!$H$94),
IF(MOD((BJ$14-$G$14+1-'Option-specific inputs'!$H$94)/'Option-specific inputs'!$H$95,1)=0,
'Option-specific inputs'!$H$96*BJ$22,
0),
0),
0),
0)</f>
        <v>0</v>
      </c>
      <c r="BK170" s="43">
        <f>IFERROR(
IF((BK$14-$G$14+1)&lt;='General parameters'!$G$22,
IF((BK$14-$G$14+1)&gt;=('Option-specific inputs'!$H$94),
IF(MOD((BK$14-$G$14+1-'Option-specific inputs'!$H$94)/'Option-specific inputs'!$H$95,1)=0,
'Option-specific inputs'!$H$96*BK$22,
0),
0),
0),
0)</f>
        <v>0</v>
      </c>
      <c r="BL170" s="43">
        <f>IFERROR(
IF((BL$14-$G$14+1)&lt;='General parameters'!$G$22,
IF((BL$14-$G$14+1)&gt;=('Option-specific inputs'!$H$94),
IF(MOD((BL$14-$G$14+1-'Option-specific inputs'!$H$94)/'Option-specific inputs'!$H$95,1)=0,
'Option-specific inputs'!$H$96*BL$22,
0),
0),
0),
0)</f>
        <v>0</v>
      </c>
      <c r="BM170" s="43">
        <f>IFERROR(
IF((BM$14-$G$14+1)&lt;='General parameters'!$G$22,
IF((BM$14-$G$14+1)&gt;=('Option-specific inputs'!$H$94),
IF(MOD((BM$14-$G$14+1-'Option-specific inputs'!$H$94)/'Option-specific inputs'!$H$95,1)=0,
'Option-specific inputs'!$H$96*BM$22,
0),
0),
0),
0)</f>
        <v>0</v>
      </c>
      <c r="BN170" s="43">
        <f>IFERROR(
IF((BN$14-$G$14+1)&lt;='General parameters'!$G$22,
IF((BN$14-$G$14+1)&gt;=('Option-specific inputs'!$H$94),
IF(MOD((BN$14-$G$14+1-'Option-specific inputs'!$H$94)/'Option-specific inputs'!$H$95,1)=0,
'Option-specific inputs'!$H$96*BN$22,
0),
0),
0),
0)</f>
        <v>0</v>
      </c>
      <c r="BO170" s="43">
        <f>IFERROR(
IF((BO$14-$G$14+1)&lt;='General parameters'!$G$22,
IF((BO$14-$G$14+1)&gt;=('Option-specific inputs'!$H$94),
IF(MOD((BO$14-$G$14+1-'Option-specific inputs'!$H$94)/'Option-specific inputs'!$H$95,1)=0,
'Option-specific inputs'!$H$96*BO$22,
0),
0),
0),
0)</f>
        <v>0</v>
      </c>
      <c r="BP170" s="43">
        <f>IFERROR(
IF((BP$14-$G$14+1)&lt;='General parameters'!$G$22,
IF((BP$14-$G$14+1)&gt;=('Option-specific inputs'!$H$94),
IF(MOD((BP$14-$G$14+1-'Option-specific inputs'!$H$94)/'Option-specific inputs'!$H$95,1)=0,
'Option-specific inputs'!$H$96*BP$22,
0),
0),
0),
0)</f>
        <v>0</v>
      </c>
      <c r="BQ170" s="43">
        <f>IFERROR(
IF((BQ$14-$G$14+1)&lt;='General parameters'!$G$22,
IF((BQ$14-$G$14+1)&gt;=('Option-specific inputs'!$H$94),
IF(MOD((BQ$14-$G$14+1-'Option-specific inputs'!$H$94)/'Option-specific inputs'!$H$95,1)=0,
'Option-specific inputs'!$H$96*BQ$22,
0),
0),
0),
0)</f>
        <v>0</v>
      </c>
      <c r="BR170" s="43">
        <f>IFERROR(
IF((BR$14-$G$14+1)&lt;='General parameters'!$G$22,
IF((BR$14-$G$14+1)&gt;=('Option-specific inputs'!$H$94),
IF(MOD((BR$14-$G$14+1-'Option-specific inputs'!$H$94)/'Option-specific inputs'!$H$95,1)=0,
'Option-specific inputs'!$H$96*BR$22,
0),
0),
0),
0)</f>
        <v>0</v>
      </c>
      <c r="BS170" s="43">
        <f>IFERROR(
IF((BS$14-$G$14+1)&lt;='General parameters'!$G$22,
IF((BS$14-$G$14+1)&gt;=('Option-specific inputs'!$H$94),
IF(MOD((BS$14-$G$14+1-'Option-specific inputs'!$H$94)/'Option-specific inputs'!$H$95,1)=0,
'Option-specific inputs'!$H$96*BS$22,
0),
0),
0),
0)</f>
        <v>0</v>
      </c>
      <c r="BT170" s="43">
        <f>IFERROR(
IF((BT$14-$G$14+1)&lt;='General parameters'!$G$22,
IF((BT$14-$G$14+1)&gt;=('Option-specific inputs'!$H$94),
IF(MOD((BT$14-$G$14+1-'Option-specific inputs'!$H$94)/'Option-specific inputs'!$H$95,1)=0,
'Option-specific inputs'!$H$96*BT$22,
0),
0),
0),
0)</f>
        <v>0</v>
      </c>
      <c r="BU170" s="43">
        <f>IFERROR(
IF((BU$14-$G$14+1)&lt;='General parameters'!$G$22,
IF((BU$14-$G$14+1)&gt;=('Option-specific inputs'!$H$94),
IF(MOD((BU$14-$G$14+1-'Option-specific inputs'!$H$94)/'Option-specific inputs'!$H$95,1)=0,
'Option-specific inputs'!$H$96*BU$22,
0),
0),
0),
0)</f>
        <v>0</v>
      </c>
      <c r="BV170" s="43">
        <f>IFERROR(
IF((BV$14-$G$14+1)&lt;='General parameters'!$G$22,
IF((BV$14-$G$14+1)&gt;=('Option-specific inputs'!$H$94),
IF(MOD((BV$14-$G$14+1-'Option-specific inputs'!$H$94)/'Option-specific inputs'!$H$95,1)=0,
'Option-specific inputs'!$H$96*BV$22,
0),
0),
0),
0)</f>
        <v>0</v>
      </c>
      <c r="BW170" s="43">
        <f>IFERROR(
IF((BW$14-$G$14+1)&lt;='General parameters'!$G$22,
IF((BW$14-$G$14+1)&gt;=('Option-specific inputs'!$H$94),
IF(MOD((BW$14-$G$14+1-'Option-specific inputs'!$H$94)/'Option-specific inputs'!$H$95,1)=0,
'Option-specific inputs'!$H$96*BW$22,
0),
0),
0),
0)</f>
        <v>0</v>
      </c>
      <c r="BX170" s="43">
        <f>IFERROR(
IF((BX$14-$G$14+1)&lt;='General parameters'!$G$22,
IF((BX$14-$G$14+1)&gt;=('Option-specific inputs'!$H$94),
IF(MOD((BX$14-$G$14+1-'Option-specific inputs'!$H$94)/'Option-specific inputs'!$H$95,1)=0,
'Option-specific inputs'!$H$96*BX$22,
0),
0),
0),
0)</f>
        <v>0</v>
      </c>
      <c r="BY170" s="43">
        <f>IFERROR(
IF((BY$14-$G$14+1)&lt;='General parameters'!$G$22,
IF((BY$14-$G$14+1)&gt;=('Option-specific inputs'!$H$94),
IF(MOD((BY$14-$G$14+1-'Option-specific inputs'!$H$94)/'Option-specific inputs'!$H$95,1)=0,
'Option-specific inputs'!$H$96*BY$22,
0),
0),
0),
0)</f>
        <v>0</v>
      </c>
      <c r="BZ170" s="43">
        <f>IFERROR(
IF((BZ$14-$G$14+1)&lt;='General parameters'!$G$22,
IF((BZ$14-$G$14+1)&gt;=('Option-specific inputs'!$H$94),
IF(MOD((BZ$14-$G$14+1-'Option-specific inputs'!$H$94)/'Option-specific inputs'!$H$95,1)=0,
'Option-specific inputs'!$H$96*BZ$22,
0),
0),
0),
0)</f>
        <v>0</v>
      </c>
      <c r="CA170" s="43">
        <f>IFERROR(
IF((CA$14-$G$14+1)&lt;='General parameters'!$G$22,
IF((CA$14-$G$14+1)&gt;=('Option-specific inputs'!$H$94),
IF(MOD((CA$14-$G$14+1-'Option-specific inputs'!$H$94)/'Option-specific inputs'!$H$95,1)=0,
'Option-specific inputs'!$H$96*CA$22,
0),
0),
0),
0)</f>
        <v>0</v>
      </c>
      <c r="CB170" s="43">
        <f>IFERROR(
IF((CB$14-$G$14+1)&lt;='General parameters'!$G$22,
IF((CB$14-$G$14+1)&gt;=('Option-specific inputs'!$H$94),
IF(MOD((CB$14-$G$14+1-'Option-specific inputs'!$H$94)/'Option-specific inputs'!$H$95,1)=0,
'Option-specific inputs'!$H$96*CB$22,
0),
0),
0),
0)</f>
        <v>0</v>
      </c>
      <c r="CC170" s="43">
        <f>IFERROR(
IF((CC$14-$G$14+1)&lt;='General parameters'!$G$22,
IF((CC$14-$G$14+1)&gt;=('Option-specific inputs'!$H$94),
IF(MOD((CC$14-$G$14+1-'Option-specific inputs'!$H$94)/'Option-specific inputs'!$H$95,1)=0,
'Option-specific inputs'!$H$96*CC$22,
0),
0),
0),
0)</f>
        <v>0</v>
      </c>
      <c r="CD170" s="43">
        <f>IFERROR(
IF((CD$14-$G$14+1)&lt;='General parameters'!$G$22,
IF((CD$14-$G$14+1)&gt;=('Option-specific inputs'!$H$94),
IF(MOD((CD$14-$G$14+1-'Option-specific inputs'!$H$94)/'Option-specific inputs'!$H$95,1)=0,
'Option-specific inputs'!$H$96*CD$22,
0),
0),
0),
0)</f>
        <v>0</v>
      </c>
      <c r="CE170" s="43">
        <f>IFERROR(
IF((CE$14-$G$14+1)&lt;='General parameters'!$G$22,
IF((CE$14-$G$14+1)&gt;=('Option-specific inputs'!$H$94),
IF(MOD((CE$14-$G$14+1-'Option-specific inputs'!$H$94)/'Option-specific inputs'!$H$95,1)=0,
'Option-specific inputs'!$H$96*CE$22,
0),
0),
0),
0)</f>
        <v>0</v>
      </c>
      <c r="CF170" s="43">
        <f>IFERROR(
IF((CF$14-$G$14+1)&lt;='General parameters'!$G$22,
IF((CF$14-$G$14+1)&gt;=('Option-specific inputs'!$H$94),
IF(MOD((CF$14-$G$14+1-'Option-specific inputs'!$H$94)/'Option-specific inputs'!$H$95,1)=0,
'Option-specific inputs'!$H$96*CF$22,
0),
0),
0),
0)</f>
        <v>0</v>
      </c>
      <c r="CG170" s="43">
        <f>IFERROR(
IF((CG$14-$G$14+1)&lt;='General parameters'!$G$22,
IF((CG$14-$G$14+1)&gt;=('Option-specific inputs'!$H$94),
IF(MOD((CG$14-$G$14+1-'Option-specific inputs'!$H$94)/'Option-specific inputs'!$H$95,1)=0,
'Option-specific inputs'!$H$96*CG$22,
0),
0),
0),
0)</f>
        <v>0</v>
      </c>
      <c r="CH170" s="43">
        <f>IFERROR(
IF((CH$14-$G$14+1)&lt;='General parameters'!$G$22,
IF((CH$14-$G$14+1)&gt;=('Option-specific inputs'!$H$94),
IF(MOD((CH$14-$G$14+1-'Option-specific inputs'!$H$94)/'Option-specific inputs'!$H$95,1)=0,
'Option-specific inputs'!$H$96*CH$22,
0),
0),
0),
0)</f>
        <v>0</v>
      </c>
      <c r="CI170" s="43">
        <f>IFERROR(
IF((CI$14-$G$14+1)&lt;='General parameters'!$G$22,
IF((CI$14-$G$14+1)&gt;=('Option-specific inputs'!$H$94),
IF(MOD((CI$14-$G$14+1-'Option-specific inputs'!$H$94)/'Option-specific inputs'!$H$95,1)=0,
'Option-specific inputs'!$H$96*CI$22,
0),
0),
0),
0)</f>
        <v>0</v>
      </c>
      <c r="CJ170" s="43">
        <f>IFERROR(
IF((CJ$14-$G$14+1)&lt;='General parameters'!$G$22,
IF((CJ$14-$G$14+1)&gt;=('Option-specific inputs'!$H$94),
IF(MOD((CJ$14-$G$14+1-'Option-specific inputs'!$H$94)/'Option-specific inputs'!$H$95,1)=0,
'Option-specific inputs'!$H$96*CJ$22,
0),
0),
0),
0)</f>
        <v>0</v>
      </c>
      <c r="CK170" s="43">
        <f>IFERROR(
IF((CK$14-$G$14+1)&lt;='General parameters'!$G$22,
IF((CK$14-$G$14+1)&gt;=('Option-specific inputs'!$H$94),
IF(MOD((CK$14-$G$14+1-'Option-specific inputs'!$H$94)/'Option-specific inputs'!$H$95,1)=0,
'Option-specific inputs'!$H$96*CK$22,
0),
0),
0),
0)</f>
        <v>0</v>
      </c>
      <c r="CL170" s="43">
        <f>IFERROR(
IF((CL$14-$G$14+1)&lt;='General parameters'!$G$22,
IF((CL$14-$G$14+1)&gt;=('Option-specific inputs'!$H$94),
IF(MOD((CL$14-$G$14+1-'Option-specific inputs'!$H$94)/'Option-specific inputs'!$H$95,1)=0,
'Option-specific inputs'!$H$96*CL$22,
0),
0),
0),
0)</f>
        <v>0</v>
      </c>
      <c r="CM170" s="43">
        <f>IFERROR(
IF((CM$14-$G$14+1)&lt;='General parameters'!$G$22,
IF((CM$14-$G$14+1)&gt;=('Option-specific inputs'!$H$94),
IF(MOD((CM$14-$G$14+1-'Option-specific inputs'!$H$94)/'Option-specific inputs'!$H$95,1)=0,
'Option-specific inputs'!$H$96*CM$22,
0),
0),
0),
0)</f>
        <v>0</v>
      </c>
      <c r="CN170" s="43">
        <f>IFERROR(
IF((CN$14-$G$14+1)&lt;='General parameters'!$G$22,
IF((CN$14-$G$14+1)&gt;=('Option-specific inputs'!$H$94),
IF(MOD((CN$14-$G$14+1-'Option-specific inputs'!$H$94)/'Option-specific inputs'!$H$95,1)=0,
'Option-specific inputs'!$H$96*CN$22,
0),
0),
0),
0)</f>
        <v>0</v>
      </c>
      <c r="CO170" s="43">
        <f>IFERROR(
IF((CO$14-$G$14+1)&lt;='General parameters'!$G$22,
IF((CO$14-$G$14+1)&gt;=('Option-specific inputs'!$H$94),
IF(MOD((CO$14-$G$14+1-'Option-specific inputs'!$H$94)/'Option-specific inputs'!$H$95,1)=0,
'Option-specific inputs'!$H$96*CO$22,
0),
0),
0),
0)</f>
        <v>0</v>
      </c>
      <c r="CP170" s="43">
        <f>IFERROR(
IF((CP$14-$G$14+1)&lt;='General parameters'!$G$22,
IF((CP$14-$G$14+1)&gt;=('Option-specific inputs'!$H$94),
IF(MOD((CP$14-$G$14+1-'Option-specific inputs'!$H$94)/'Option-specific inputs'!$H$95,1)=0,
'Option-specific inputs'!$H$96*CP$22,
0),
0),
0),
0)</f>
        <v>0</v>
      </c>
      <c r="CQ170" s="43">
        <f>IFERROR(
IF((CQ$14-$G$14+1)&lt;='General parameters'!$G$22,
IF((CQ$14-$G$14+1)&gt;=('Option-specific inputs'!$H$94),
IF(MOD((CQ$14-$G$14+1-'Option-specific inputs'!$H$94)/'Option-specific inputs'!$H$95,1)=0,
'Option-specific inputs'!$H$96*CQ$22,
0),
0),
0),
0)</f>
        <v>0</v>
      </c>
      <c r="CR170" s="43">
        <f>IFERROR(
IF((CR$14-$G$14+1)&lt;='General parameters'!$G$22,
IF((CR$14-$G$14+1)&gt;=('Option-specific inputs'!$H$94),
IF(MOD((CR$14-$G$14+1-'Option-specific inputs'!$H$94)/'Option-specific inputs'!$H$95,1)=0,
'Option-specific inputs'!$H$96*CR$22,
0),
0),
0),
0)</f>
        <v>0</v>
      </c>
      <c r="CS170" s="43">
        <f>IFERROR(
IF((CS$14-$G$14+1)&lt;='General parameters'!$G$22,
IF((CS$14-$G$14+1)&gt;=('Option-specific inputs'!$H$94),
IF(MOD((CS$14-$G$14+1-'Option-specific inputs'!$H$94)/'Option-specific inputs'!$H$95,1)=0,
'Option-specific inputs'!$H$96*CS$22,
0),
0),
0),
0)</f>
        <v>0</v>
      </c>
      <c r="CT170" s="43">
        <f>IFERROR(
IF((CT$14-$G$14+1)&lt;='General parameters'!$G$22,
IF((CT$14-$G$14+1)&gt;=('Option-specific inputs'!$H$94),
IF(MOD((CT$14-$G$14+1-'Option-specific inputs'!$H$94)/'Option-specific inputs'!$H$95,1)=0,
'Option-specific inputs'!$H$96*CT$22,
0),
0),
0),
0)</f>
        <v>0</v>
      </c>
      <c r="CU170" s="43">
        <f>IFERROR(
IF((CU$14-$G$14+1)&lt;='General parameters'!$G$22,
IF((CU$14-$G$14+1)&gt;=('Option-specific inputs'!$H$94),
IF(MOD((CU$14-$G$14+1-'Option-specific inputs'!$H$94)/'Option-specific inputs'!$H$95,1)=0,
'Option-specific inputs'!$H$96*CU$22,
0),
0),
0),
0)</f>
        <v>0</v>
      </c>
      <c r="CV170" s="43">
        <f>IFERROR(
IF((CV$14-$G$14+1)&lt;='General parameters'!$G$22,
IF((CV$14-$G$14+1)&gt;=('Option-specific inputs'!$H$94),
IF(MOD((CV$14-$G$14+1-'Option-specific inputs'!$H$94)/'Option-specific inputs'!$H$95,1)=0,
'Option-specific inputs'!$H$96*CV$22,
0),
0),
0),
0)</f>
        <v>0</v>
      </c>
      <c r="CW170" s="43">
        <f>IFERROR(
IF((CW$14-$G$14+1)&lt;='General parameters'!$G$22,
IF((CW$14-$G$14+1)&gt;=('Option-specific inputs'!$H$94),
IF(MOD((CW$14-$G$14+1-'Option-specific inputs'!$H$94)/'Option-specific inputs'!$H$95,1)=0,
'Option-specific inputs'!$H$96*CW$22,
0),
0),
0),
0)</f>
        <v>0</v>
      </c>
      <c r="CX170" s="43">
        <f>IFERROR(
IF((CX$14-$G$14+1)&lt;='General parameters'!$G$22,
IF((CX$14-$G$14+1)&gt;=('Option-specific inputs'!$H$94),
IF(MOD((CX$14-$G$14+1-'Option-specific inputs'!$H$94)/'Option-specific inputs'!$H$95,1)=0,
'Option-specific inputs'!$H$96*CX$22,
0),
0),
0),
0)</f>
        <v>0</v>
      </c>
      <c r="CY170" s="43">
        <f>IFERROR(
IF((CY$14-$G$14+1)&lt;='General parameters'!$G$22,
IF((CY$14-$G$14+1)&gt;=('Option-specific inputs'!$H$94),
IF(MOD((CY$14-$G$14+1-'Option-specific inputs'!$H$94)/'Option-specific inputs'!$H$95,1)=0,
'Option-specific inputs'!$H$96*CY$22,
0),
0),
0),
0)</f>
        <v>0</v>
      </c>
      <c r="CZ170" s="43">
        <f>IFERROR(
IF((CZ$14-$G$14+1)&lt;='General parameters'!$G$22,
IF((CZ$14-$G$14+1)&gt;=('Option-specific inputs'!$H$94),
IF(MOD((CZ$14-$G$14+1-'Option-specific inputs'!$H$94)/'Option-specific inputs'!$H$95,1)=0,
'Option-specific inputs'!$H$96*CZ$22,
0),
0),
0),
0)</f>
        <v>0</v>
      </c>
      <c r="DA170" s="43">
        <f>IFERROR(
IF((DA$14-$G$14+1)&lt;='General parameters'!$G$22,
IF((DA$14-$G$14+1)&gt;=('Option-specific inputs'!$H$94),
IF(MOD((DA$14-$G$14+1-'Option-specific inputs'!$H$94)/'Option-specific inputs'!$H$95,1)=0,
'Option-specific inputs'!$H$96*DA$22,
0),
0),
0),
0)</f>
        <v>0</v>
      </c>
      <c r="DB170" s="43">
        <f>IFERROR(
IF((DB$14-$G$14+1)&lt;='General parameters'!$G$22,
IF((DB$14-$G$14+1)&gt;=('Option-specific inputs'!$H$94),
IF(MOD((DB$14-$G$14+1-'Option-specific inputs'!$H$94)/'Option-specific inputs'!$H$95,1)=0,
'Option-specific inputs'!$H$96*DB$22,
0),
0),
0),
0)</f>
        <v>0</v>
      </c>
      <c r="DC170" s="25"/>
    </row>
    <row r="171" spans="1:107" s="61" customFormat="1" ht="22.5" customHeight="1">
      <c r="A171" s="25"/>
      <c r="B171" s="152"/>
      <c r="C171" s="178" t="s">
        <v>100</v>
      </c>
      <c r="D171" s="46"/>
      <c r="E171" s="37"/>
      <c r="F171" s="32"/>
      <c r="G171" s="43">
        <f>IF(G$14 &lt; YEAR('General parameters'!$G$20) + 'Option-specific inputs'!$H$65 - 1,
0, IFERROR(
IF((G$14-$G$14+1)&lt;='General parameters'!$G$22,
'Option-specific inputs'!$H$98,0),
0)
*G$22)</f>
        <v>0</v>
      </c>
      <c r="H171" s="43">
        <f>IF(H$14 &lt; YEAR('General parameters'!$G$20) + 'Option-specific inputs'!$H$65 - 1,
0, IFERROR(
IF((H$14-$G$14+1)&lt;='General parameters'!$G$22,
'Option-specific inputs'!$H$98,0),
0)
*H$22)</f>
        <v>0</v>
      </c>
      <c r="I171" s="43">
        <f>IF(I$14 &lt; YEAR('General parameters'!$G$20) + 'Option-specific inputs'!$H$65 - 1,
0, IFERROR(
IF((I$14-$G$14+1)&lt;='General parameters'!$G$22,
'Option-specific inputs'!$H$98,0),
0)
*I$22)</f>
        <v>0</v>
      </c>
      <c r="J171" s="43">
        <f>IF(J$14 &lt; YEAR('General parameters'!$G$20) + 'Option-specific inputs'!$H$65 - 1,
0, IFERROR(
IF((J$14-$G$14+1)&lt;='General parameters'!$G$22,
'Option-specific inputs'!$H$98,0),
0)
*J$22)</f>
        <v>0</v>
      </c>
      <c r="K171" s="43">
        <f>IF(K$14 &lt; YEAR('General parameters'!$G$20) + 'Option-specific inputs'!$H$65 - 1,
0, IFERROR(
IF((K$14-$G$14+1)&lt;='General parameters'!$G$22,
'Option-specific inputs'!$H$98,0),
0)
*K$22)</f>
        <v>0</v>
      </c>
      <c r="L171" s="43">
        <f>IF(L$14 &lt; YEAR('General parameters'!$G$20) + 'Option-specific inputs'!$H$65 - 1,
0, IFERROR(
IF((L$14-$G$14+1)&lt;='General parameters'!$G$22,
'Option-specific inputs'!$H$98,0),
0)
*L$22)</f>
        <v>0</v>
      </c>
      <c r="M171" s="43">
        <f>IF(M$14 &lt; YEAR('General parameters'!$G$20) + 'Option-specific inputs'!$H$65 - 1,
0, IFERROR(
IF((M$14-$G$14+1)&lt;='General parameters'!$G$22,
'Option-specific inputs'!$H$98,0),
0)
*M$22)</f>
        <v>0</v>
      </c>
      <c r="N171" s="43">
        <f>IF(N$14 &lt; YEAR('General parameters'!$G$20) + 'Option-specific inputs'!$H$65 - 1,
0, IFERROR(
IF((N$14-$G$14+1)&lt;='General parameters'!$G$22,
'Option-specific inputs'!$H$98,0),
0)
*N$22)</f>
        <v>0</v>
      </c>
      <c r="O171" s="43">
        <f>IF(O$14 &lt; YEAR('General parameters'!$G$20) + 'Option-specific inputs'!$H$65 - 1,
0, IFERROR(
IF((O$14-$G$14+1)&lt;='General parameters'!$G$22,
'Option-specific inputs'!$H$98,0),
0)
*O$22)</f>
        <v>0</v>
      </c>
      <c r="P171" s="43">
        <f>IF(P$14 &lt; YEAR('General parameters'!$G$20) + 'Option-specific inputs'!$H$65 - 1,
0, IFERROR(
IF((P$14-$G$14+1)&lt;='General parameters'!$G$22,
'Option-specific inputs'!$H$98,0),
0)
*P$22)</f>
        <v>0</v>
      </c>
      <c r="Q171" s="43">
        <f>IF(Q$14 &lt; YEAR('General parameters'!$G$20) + 'Option-specific inputs'!$H$65 - 1,
0, IFERROR(
IF((Q$14-$G$14+1)&lt;='General parameters'!$G$22,
'Option-specific inputs'!$H$98,0),
0)
*Q$22)</f>
        <v>0</v>
      </c>
      <c r="R171" s="43">
        <f>IF(R$14 &lt; YEAR('General parameters'!$G$20) + 'Option-specific inputs'!$H$65 - 1,
0, IFERROR(
IF((R$14-$G$14+1)&lt;='General parameters'!$G$22,
'Option-specific inputs'!$H$98,0),
0)
*R$22)</f>
        <v>0</v>
      </c>
      <c r="S171" s="43">
        <f>IF(S$14 &lt; YEAR('General parameters'!$G$20) + 'Option-specific inputs'!$H$65 - 1,
0, IFERROR(
IF((S$14-$G$14+1)&lt;='General parameters'!$G$22,
'Option-specific inputs'!$H$98,0),
0)
*S$22)</f>
        <v>0</v>
      </c>
      <c r="T171" s="43">
        <f>IF(T$14 &lt; YEAR('General parameters'!$G$20) + 'Option-specific inputs'!$H$65 - 1,
0, IFERROR(
IF((T$14-$G$14+1)&lt;='General parameters'!$G$22,
'Option-specific inputs'!$H$98,0),
0)
*T$22)</f>
        <v>0</v>
      </c>
      <c r="U171" s="43">
        <f>IF(U$14 &lt; YEAR('General parameters'!$G$20) + 'Option-specific inputs'!$H$65 - 1,
0, IFERROR(
IF((U$14-$G$14+1)&lt;='General parameters'!$G$22,
'Option-specific inputs'!$H$98,0),
0)
*U$22)</f>
        <v>0</v>
      </c>
      <c r="V171" s="43">
        <f>IF(V$14 &lt; YEAR('General parameters'!$G$20) + 'Option-specific inputs'!$H$65 - 1,
0, IFERROR(
IF((V$14-$G$14+1)&lt;='General parameters'!$G$22,
'Option-specific inputs'!$H$98,0),
0)
*V$22)</f>
        <v>0</v>
      </c>
      <c r="W171" s="43">
        <f>IF(W$14 &lt; YEAR('General parameters'!$G$20) + 'Option-specific inputs'!$H$65 - 1,
0, IFERROR(
IF((W$14-$G$14+1)&lt;='General parameters'!$G$22,
'Option-specific inputs'!$H$98,0),
0)
*W$22)</f>
        <v>0</v>
      </c>
      <c r="X171" s="43">
        <f>IF(X$14 &lt; YEAR('General parameters'!$G$20) + 'Option-specific inputs'!$H$65 - 1,
0, IFERROR(
IF((X$14-$G$14+1)&lt;='General parameters'!$G$22,
'Option-specific inputs'!$H$98,0),
0)
*X$22)</f>
        <v>0</v>
      </c>
      <c r="Y171" s="43">
        <f>IF(Y$14 &lt; YEAR('General parameters'!$G$20) + 'Option-specific inputs'!$H$65 - 1,
0, IFERROR(
IF((Y$14-$G$14+1)&lt;='General parameters'!$G$22,
'Option-specific inputs'!$H$98,0),
0)
*Y$22)</f>
        <v>0</v>
      </c>
      <c r="Z171" s="43">
        <f>IF(Z$14 &lt; YEAR('General parameters'!$G$20) + 'Option-specific inputs'!$H$65 - 1,
0, IFERROR(
IF((Z$14-$G$14+1)&lt;='General parameters'!$G$22,
'Option-specific inputs'!$H$98,0),
0)
*Z$22)</f>
        <v>0</v>
      </c>
      <c r="AA171" s="43">
        <f>IF(AA$14 &lt; YEAR('General parameters'!$G$20) + 'Option-specific inputs'!$H$65 - 1,
0, IFERROR(
IF((AA$14-$G$14+1)&lt;='General parameters'!$G$22,
'Option-specific inputs'!$H$98,0),
0)
*AA$22)</f>
        <v>0</v>
      </c>
      <c r="AB171" s="43">
        <f>IF(AB$14 &lt; YEAR('General parameters'!$G$20) + 'Option-specific inputs'!$H$65 - 1,
0, IFERROR(
IF((AB$14-$G$14+1)&lt;='General parameters'!$G$22,
'Option-specific inputs'!$H$98,0),
0)
*AB$22)</f>
        <v>0</v>
      </c>
      <c r="AC171" s="43">
        <f>IF(AC$14 &lt; YEAR('General parameters'!$G$20) + 'Option-specific inputs'!$H$65 - 1,
0, IFERROR(
IF((AC$14-$G$14+1)&lt;='General parameters'!$G$22,
'Option-specific inputs'!$H$98,0),
0)
*AC$22)</f>
        <v>0</v>
      </c>
      <c r="AD171" s="43">
        <f>IF(AD$14 &lt; YEAR('General parameters'!$G$20) + 'Option-specific inputs'!$H$65 - 1,
0, IFERROR(
IF((AD$14-$G$14+1)&lt;='General parameters'!$G$22,
'Option-specific inputs'!$H$98,0),
0)
*AD$22)</f>
        <v>0</v>
      </c>
      <c r="AE171" s="43">
        <f>IF(AE$14 &lt; YEAR('General parameters'!$G$20) + 'Option-specific inputs'!$H$65 - 1,
0, IFERROR(
IF((AE$14-$G$14+1)&lt;='General parameters'!$G$22,
'Option-specific inputs'!$H$98,0),
0)
*AE$22)</f>
        <v>0</v>
      </c>
      <c r="AF171" s="43">
        <f>IF(AF$14 &lt; YEAR('General parameters'!$G$20) + 'Option-specific inputs'!$H$65 - 1,
0, IFERROR(
IF((AF$14-$G$14+1)&lt;='General parameters'!$G$22,
'Option-specific inputs'!$H$98,0),
0)
*AF$22)</f>
        <v>0</v>
      </c>
      <c r="AG171" s="43">
        <f>IF(AG$14 &lt; YEAR('General parameters'!$G$20) + 'Option-specific inputs'!$H$65 - 1,
0, IFERROR(
IF((AG$14-$G$14+1)&lt;='General parameters'!$G$22,
'Option-specific inputs'!$H$98,0),
0)
*AG$22)</f>
        <v>0</v>
      </c>
      <c r="AH171" s="43">
        <f>IF(AH$14 &lt; YEAR('General parameters'!$G$20) + 'Option-specific inputs'!$H$65 - 1,
0, IFERROR(
IF((AH$14-$G$14+1)&lt;='General parameters'!$G$22,
'Option-specific inputs'!$H$98,0),
0)
*AH$22)</f>
        <v>0</v>
      </c>
      <c r="AI171" s="43">
        <f>IF(AI$14 &lt; YEAR('General parameters'!$G$20) + 'Option-specific inputs'!$H$65 - 1,
0, IFERROR(
IF((AI$14-$G$14+1)&lt;='General parameters'!$G$22,
'Option-specific inputs'!$H$98,0),
0)
*AI$22)</f>
        <v>0</v>
      </c>
      <c r="AJ171" s="43">
        <f>IF(AJ$14 &lt; YEAR('General parameters'!$G$20) + 'Option-specific inputs'!$H$65 - 1,
0, IFERROR(
IF((AJ$14-$G$14+1)&lt;='General parameters'!$G$22,
'Option-specific inputs'!$H$98,0),
0)
*AJ$22)</f>
        <v>0</v>
      </c>
      <c r="AK171" s="43">
        <f>IF(AK$14 &lt; YEAR('General parameters'!$G$20) + 'Option-specific inputs'!$H$65 - 1,
0, IFERROR(
IF((AK$14-$G$14+1)&lt;='General parameters'!$G$22,
'Option-specific inputs'!$H$98,0),
0)
*AK$22)</f>
        <v>0</v>
      </c>
      <c r="AL171" s="43">
        <f>IF(AL$14 &lt; YEAR('General parameters'!$G$20) + 'Option-specific inputs'!$H$65 - 1,
0, IFERROR(
IF((AL$14-$G$14+1)&lt;='General parameters'!$G$22,
'Option-specific inputs'!$H$98,0),
0)
*AL$22)</f>
        <v>0</v>
      </c>
      <c r="AM171" s="43">
        <f>IF(AM$14 &lt; YEAR('General parameters'!$G$20) + 'Option-specific inputs'!$H$65 - 1,
0, IFERROR(
IF((AM$14-$G$14+1)&lt;='General parameters'!$G$22,
'Option-specific inputs'!$H$98,0),
0)
*AM$22)</f>
        <v>0</v>
      </c>
      <c r="AN171" s="43">
        <f>IF(AN$14 &lt; YEAR('General parameters'!$G$20) + 'Option-specific inputs'!$H$65 - 1,
0, IFERROR(
IF((AN$14-$G$14+1)&lt;='General parameters'!$G$22,
'Option-specific inputs'!$H$98,0),
0)
*AN$22)</f>
        <v>0</v>
      </c>
      <c r="AO171" s="43">
        <f>IF(AO$14 &lt; YEAR('General parameters'!$G$20) + 'Option-specific inputs'!$H$65 - 1,
0, IFERROR(
IF((AO$14-$G$14+1)&lt;='General parameters'!$G$22,
'Option-specific inputs'!$H$98,0),
0)
*AO$22)</f>
        <v>0</v>
      </c>
      <c r="AP171" s="43">
        <f>IF(AP$14 &lt; YEAR('General parameters'!$G$20) + 'Option-specific inputs'!$H$65 - 1,
0, IFERROR(
IF((AP$14-$G$14+1)&lt;='General parameters'!$G$22,
'Option-specific inputs'!$H$98,0),
0)
*AP$22)</f>
        <v>0</v>
      </c>
      <c r="AQ171" s="43">
        <f>IF(AQ$14 &lt; YEAR('General parameters'!$G$20) + 'Option-specific inputs'!$H$65 - 1,
0, IFERROR(
IF((AQ$14-$G$14+1)&lt;='General parameters'!$G$22,
'Option-specific inputs'!$H$98,0),
0)
*AQ$22)</f>
        <v>0</v>
      </c>
      <c r="AR171" s="43">
        <f>IF(AR$14 &lt; YEAR('General parameters'!$G$20) + 'Option-specific inputs'!$H$65 - 1,
0, IFERROR(
IF((AR$14-$G$14+1)&lt;='General parameters'!$G$22,
'Option-specific inputs'!$H$98,0),
0)
*AR$22)</f>
        <v>0</v>
      </c>
      <c r="AS171" s="43">
        <f>IF(AS$14 &lt; YEAR('General parameters'!$G$20) + 'Option-specific inputs'!$H$65 - 1,
0, IFERROR(
IF((AS$14-$G$14+1)&lt;='General parameters'!$G$22,
'Option-specific inputs'!$H$98,0),
0)
*AS$22)</f>
        <v>0</v>
      </c>
      <c r="AT171" s="43">
        <f>IF(AT$14 &lt; YEAR('General parameters'!$G$20) + 'Option-specific inputs'!$H$65 - 1,
0, IFERROR(
IF((AT$14-$G$14+1)&lt;='General parameters'!$G$22,
'Option-specific inputs'!$H$98,0),
0)
*AT$22)</f>
        <v>0</v>
      </c>
      <c r="AU171" s="43">
        <f>IF(AU$14 &lt; YEAR('General parameters'!$G$20) + 'Option-specific inputs'!$H$65 - 1,
0, IFERROR(
IF((AU$14-$G$14+1)&lt;='General parameters'!$G$22,
'Option-specific inputs'!$H$98,0),
0)
*AU$22)</f>
        <v>0</v>
      </c>
      <c r="AV171" s="43">
        <f>IF(AV$14 &lt; YEAR('General parameters'!$G$20) + 'Option-specific inputs'!$H$65 - 1,
0, IFERROR(
IF((AV$14-$G$14+1)&lt;='General parameters'!$G$22,
'Option-specific inputs'!$H$98,0),
0)
*AV$22)</f>
        <v>0</v>
      </c>
      <c r="AW171" s="43">
        <f>IF(AW$14 &lt; YEAR('General parameters'!$G$20) + 'Option-specific inputs'!$H$65 - 1,
0, IFERROR(
IF((AW$14-$G$14+1)&lt;='General parameters'!$G$22,
'Option-specific inputs'!$H$98,0),
0)
*AW$22)</f>
        <v>0</v>
      </c>
      <c r="AX171" s="43">
        <f>IF(AX$14 &lt; YEAR('General parameters'!$G$20) + 'Option-specific inputs'!$H$65 - 1,
0, IFERROR(
IF((AX$14-$G$14+1)&lt;='General parameters'!$G$22,
'Option-specific inputs'!$H$98,0),
0)
*AX$22)</f>
        <v>0</v>
      </c>
      <c r="AY171" s="43">
        <f>IF(AY$14 &lt; YEAR('General parameters'!$G$20) + 'Option-specific inputs'!$H$65 - 1,
0, IFERROR(
IF((AY$14-$G$14+1)&lt;='General parameters'!$G$22,
'Option-specific inputs'!$H$98,0),
0)
*AY$22)</f>
        <v>0</v>
      </c>
      <c r="AZ171" s="43">
        <f>IF(AZ$14 &lt; YEAR('General parameters'!$G$20) + 'Option-specific inputs'!$H$65 - 1,
0, IFERROR(
IF((AZ$14-$G$14+1)&lt;='General parameters'!$G$22,
'Option-specific inputs'!$H$98,0),
0)
*AZ$22)</f>
        <v>0</v>
      </c>
      <c r="BA171" s="43">
        <f>IF(BA$14 &lt; YEAR('General parameters'!$G$20) + 'Option-specific inputs'!$H$65 - 1,
0, IFERROR(
IF((BA$14-$G$14+1)&lt;='General parameters'!$G$22,
'Option-specific inputs'!$H$98,0),
0)
*BA$22)</f>
        <v>0</v>
      </c>
      <c r="BB171" s="43">
        <f>IF(BB$14 &lt; YEAR('General parameters'!$G$20) + 'Option-specific inputs'!$H$65 - 1,
0, IFERROR(
IF((BB$14-$G$14+1)&lt;='General parameters'!$G$22,
'Option-specific inputs'!$H$98,0),
0)
*BB$22)</f>
        <v>0</v>
      </c>
      <c r="BC171" s="43">
        <f>IF(BC$14 &lt; YEAR('General parameters'!$G$20) + 'Option-specific inputs'!$H$65 - 1,
0, IFERROR(
IF((BC$14-$G$14+1)&lt;='General parameters'!$G$22,
'Option-specific inputs'!$H$98,0),
0)
*BC$22)</f>
        <v>0</v>
      </c>
      <c r="BD171" s="43">
        <f>IF(BD$14 &lt; YEAR('General parameters'!$G$20) + 'Option-specific inputs'!$H$65 - 1,
0, IFERROR(
IF((BD$14-$G$14+1)&lt;='General parameters'!$G$22,
'Option-specific inputs'!$H$98,0),
0)
*BD$22)</f>
        <v>0</v>
      </c>
      <c r="BE171" s="43">
        <f>IF(BE$14 &lt; YEAR('General parameters'!$G$20) + 'Option-specific inputs'!$H$65 - 1,
0, IFERROR(
IF((BE$14-$G$14+1)&lt;='General parameters'!$G$22,
'Option-specific inputs'!$H$98,0),
0)
*BE$22)</f>
        <v>0</v>
      </c>
      <c r="BF171" s="43">
        <f>IF(BF$14 &lt; YEAR('General parameters'!$G$20) + 'Option-specific inputs'!$H$65 - 1,
0, IFERROR(
IF((BF$14-$G$14+1)&lt;='General parameters'!$G$22,
'Option-specific inputs'!$H$98,0),
0)
*BF$22)</f>
        <v>0</v>
      </c>
      <c r="BG171" s="43">
        <f>IF(BG$14 &lt; YEAR('General parameters'!$G$20) + 'Option-specific inputs'!$H$65 - 1,
0, IFERROR(
IF((BG$14-$G$14+1)&lt;='General parameters'!$G$22,
'Option-specific inputs'!$H$98,0),
0)
*BG$22)</f>
        <v>0</v>
      </c>
      <c r="BH171" s="43">
        <f>IF(BH$14 &lt; YEAR('General parameters'!$G$20) + 'Option-specific inputs'!$H$65 - 1,
0, IFERROR(
IF((BH$14-$G$14+1)&lt;='General parameters'!$G$22,
'Option-specific inputs'!$H$98,0),
0)
*BH$22)</f>
        <v>0</v>
      </c>
      <c r="BI171" s="43">
        <f>IF(BI$14 &lt; YEAR('General parameters'!$G$20) + 'Option-specific inputs'!$H$65 - 1,
0, IFERROR(
IF((BI$14-$G$14+1)&lt;='General parameters'!$G$22,
'Option-specific inputs'!$H$98,0),
0)
*BI$22)</f>
        <v>0</v>
      </c>
      <c r="BJ171" s="43">
        <f>IF(BJ$14 &lt; YEAR('General parameters'!$G$20) + 'Option-specific inputs'!$H$65 - 1,
0, IFERROR(
IF((BJ$14-$G$14+1)&lt;='General parameters'!$G$22,
'Option-specific inputs'!$H$98,0),
0)
*BJ$22)</f>
        <v>0</v>
      </c>
      <c r="BK171" s="43">
        <f>IF(BK$14 &lt; YEAR('General parameters'!$G$20) + 'Option-specific inputs'!$H$65 - 1,
0, IFERROR(
IF((BK$14-$G$14+1)&lt;='General parameters'!$G$22,
'Option-specific inputs'!$H$98,0),
0)
*BK$22)</f>
        <v>0</v>
      </c>
      <c r="BL171" s="43">
        <f>IF(BL$14 &lt; YEAR('General parameters'!$G$20) + 'Option-specific inputs'!$H$65 - 1,
0, IFERROR(
IF((BL$14-$G$14+1)&lt;='General parameters'!$G$22,
'Option-specific inputs'!$H$98,0),
0)
*BL$22)</f>
        <v>0</v>
      </c>
      <c r="BM171" s="43">
        <f>IF(BM$14 &lt; YEAR('General parameters'!$G$20) + 'Option-specific inputs'!$H$65 - 1,
0, IFERROR(
IF((BM$14-$G$14+1)&lt;='General parameters'!$G$22,
'Option-specific inputs'!$H$98,0),
0)
*BM$22)</f>
        <v>0</v>
      </c>
      <c r="BN171" s="43">
        <f>IF(BN$14 &lt; YEAR('General parameters'!$G$20) + 'Option-specific inputs'!$H$65 - 1,
0, IFERROR(
IF((BN$14-$G$14+1)&lt;='General parameters'!$G$22,
'Option-specific inputs'!$H$98,0),
0)
*BN$22)</f>
        <v>0</v>
      </c>
      <c r="BO171" s="43">
        <f>IF(BO$14 &lt; YEAR('General parameters'!$G$20) + 'Option-specific inputs'!$H$65 - 1,
0, IFERROR(
IF((BO$14-$G$14+1)&lt;='General parameters'!$G$22,
'Option-specific inputs'!$H$98,0),
0)
*BO$22)</f>
        <v>0</v>
      </c>
      <c r="BP171" s="43">
        <f>IF(BP$14 &lt; YEAR('General parameters'!$G$20) + 'Option-specific inputs'!$H$65 - 1,
0, IFERROR(
IF((BP$14-$G$14+1)&lt;='General parameters'!$G$22,
'Option-specific inputs'!$H$98,0),
0)
*BP$22)</f>
        <v>0</v>
      </c>
      <c r="BQ171" s="43">
        <f>IF(BQ$14 &lt; YEAR('General parameters'!$G$20) + 'Option-specific inputs'!$H$65 - 1,
0, IFERROR(
IF((BQ$14-$G$14+1)&lt;='General parameters'!$G$22,
'Option-specific inputs'!$H$98,0),
0)
*BQ$22)</f>
        <v>0</v>
      </c>
      <c r="BR171" s="43">
        <f>IF(BR$14 &lt; YEAR('General parameters'!$G$20) + 'Option-specific inputs'!$H$65 - 1,
0, IFERROR(
IF((BR$14-$G$14+1)&lt;='General parameters'!$G$22,
'Option-specific inputs'!$H$98,0),
0)
*BR$22)</f>
        <v>0</v>
      </c>
      <c r="BS171" s="43">
        <f>IF(BS$14 &lt; YEAR('General parameters'!$G$20) + 'Option-specific inputs'!$H$65 - 1,
0, IFERROR(
IF((BS$14-$G$14+1)&lt;='General parameters'!$G$22,
'Option-specific inputs'!$H$98,0),
0)
*BS$22)</f>
        <v>0</v>
      </c>
      <c r="BT171" s="43">
        <f>IF(BT$14 &lt; YEAR('General parameters'!$G$20) + 'Option-specific inputs'!$H$65 - 1,
0, IFERROR(
IF((BT$14-$G$14+1)&lt;='General parameters'!$G$22,
'Option-specific inputs'!$H$98,0),
0)
*BT$22)</f>
        <v>0</v>
      </c>
      <c r="BU171" s="43">
        <f>IF(BU$14 &lt; YEAR('General parameters'!$G$20) + 'Option-specific inputs'!$H$65 - 1,
0, IFERROR(
IF((BU$14-$G$14+1)&lt;='General parameters'!$G$22,
'Option-specific inputs'!$H$98,0),
0)
*BU$22)</f>
        <v>0</v>
      </c>
      <c r="BV171" s="43">
        <f>IF(BV$14 &lt; YEAR('General parameters'!$G$20) + 'Option-specific inputs'!$H$65 - 1,
0, IFERROR(
IF((BV$14-$G$14+1)&lt;='General parameters'!$G$22,
'Option-specific inputs'!$H$98,0),
0)
*BV$22)</f>
        <v>0</v>
      </c>
      <c r="BW171" s="43">
        <f>IF(BW$14 &lt; YEAR('General parameters'!$G$20) + 'Option-specific inputs'!$H$65 - 1,
0, IFERROR(
IF((BW$14-$G$14+1)&lt;='General parameters'!$G$22,
'Option-specific inputs'!$H$98,0),
0)
*BW$22)</f>
        <v>0</v>
      </c>
      <c r="BX171" s="43">
        <f>IF(BX$14 &lt; YEAR('General parameters'!$G$20) + 'Option-specific inputs'!$H$65 - 1,
0, IFERROR(
IF((BX$14-$G$14+1)&lt;='General parameters'!$G$22,
'Option-specific inputs'!$H$98,0),
0)
*BX$22)</f>
        <v>0</v>
      </c>
      <c r="BY171" s="43">
        <f>IF(BY$14 &lt; YEAR('General parameters'!$G$20) + 'Option-specific inputs'!$H$65 - 1,
0, IFERROR(
IF((BY$14-$G$14+1)&lt;='General parameters'!$G$22,
'Option-specific inputs'!$H$98,0),
0)
*BY$22)</f>
        <v>0</v>
      </c>
      <c r="BZ171" s="43">
        <f>IF(BZ$14 &lt; YEAR('General parameters'!$G$20) + 'Option-specific inputs'!$H$65 - 1,
0, IFERROR(
IF((BZ$14-$G$14+1)&lt;='General parameters'!$G$22,
'Option-specific inputs'!$H$98,0),
0)
*BZ$22)</f>
        <v>0</v>
      </c>
      <c r="CA171" s="43">
        <f>IF(CA$14 &lt; YEAR('General parameters'!$G$20) + 'Option-specific inputs'!$H$65 - 1,
0, IFERROR(
IF((CA$14-$G$14+1)&lt;='General parameters'!$G$22,
'Option-specific inputs'!$H$98,0),
0)
*CA$22)</f>
        <v>0</v>
      </c>
      <c r="CB171" s="43">
        <f>IF(CB$14 &lt; YEAR('General parameters'!$G$20) + 'Option-specific inputs'!$H$65 - 1,
0, IFERROR(
IF((CB$14-$G$14+1)&lt;='General parameters'!$G$22,
'Option-specific inputs'!$H$98,0),
0)
*CB$22)</f>
        <v>0</v>
      </c>
      <c r="CC171" s="43">
        <f>IF(CC$14 &lt; YEAR('General parameters'!$G$20) + 'Option-specific inputs'!$H$65 - 1,
0, IFERROR(
IF((CC$14-$G$14+1)&lt;='General parameters'!$G$22,
'Option-specific inputs'!$H$98,0),
0)
*CC$22)</f>
        <v>0</v>
      </c>
      <c r="CD171" s="43">
        <f>IF(CD$14 &lt; YEAR('General parameters'!$G$20) + 'Option-specific inputs'!$H$65 - 1,
0, IFERROR(
IF((CD$14-$G$14+1)&lt;='General parameters'!$G$22,
'Option-specific inputs'!$H$98,0),
0)
*CD$22)</f>
        <v>0</v>
      </c>
      <c r="CE171" s="43">
        <f>IF(CE$14 &lt; YEAR('General parameters'!$G$20) + 'Option-specific inputs'!$H$65 - 1,
0, IFERROR(
IF((CE$14-$G$14+1)&lt;='General parameters'!$G$22,
'Option-specific inputs'!$H$98,0),
0)
*CE$22)</f>
        <v>0</v>
      </c>
      <c r="CF171" s="43">
        <f>IF(CF$14 &lt; YEAR('General parameters'!$G$20) + 'Option-specific inputs'!$H$65 - 1,
0, IFERROR(
IF((CF$14-$G$14+1)&lt;='General parameters'!$G$22,
'Option-specific inputs'!$H$98,0),
0)
*CF$22)</f>
        <v>0</v>
      </c>
      <c r="CG171" s="43">
        <f>IF(CG$14 &lt; YEAR('General parameters'!$G$20) + 'Option-specific inputs'!$H$65 - 1,
0, IFERROR(
IF((CG$14-$G$14+1)&lt;='General parameters'!$G$22,
'Option-specific inputs'!$H$98,0),
0)
*CG$22)</f>
        <v>0</v>
      </c>
      <c r="CH171" s="43">
        <f>IF(CH$14 &lt; YEAR('General parameters'!$G$20) + 'Option-specific inputs'!$H$65 - 1,
0, IFERROR(
IF((CH$14-$G$14+1)&lt;='General parameters'!$G$22,
'Option-specific inputs'!$H$98,0),
0)
*CH$22)</f>
        <v>0</v>
      </c>
      <c r="CI171" s="43">
        <f>IF(CI$14 &lt; YEAR('General parameters'!$G$20) + 'Option-specific inputs'!$H$65 - 1,
0, IFERROR(
IF((CI$14-$G$14+1)&lt;='General parameters'!$G$22,
'Option-specific inputs'!$H$98,0),
0)
*CI$22)</f>
        <v>0</v>
      </c>
      <c r="CJ171" s="43">
        <f>IF(CJ$14 &lt; YEAR('General parameters'!$G$20) + 'Option-specific inputs'!$H$65 - 1,
0, IFERROR(
IF((CJ$14-$G$14+1)&lt;='General parameters'!$G$22,
'Option-specific inputs'!$H$98,0),
0)
*CJ$22)</f>
        <v>0</v>
      </c>
      <c r="CK171" s="43">
        <f>IF(CK$14 &lt; YEAR('General parameters'!$G$20) + 'Option-specific inputs'!$H$65 - 1,
0, IFERROR(
IF((CK$14-$G$14+1)&lt;='General parameters'!$G$22,
'Option-specific inputs'!$H$98,0),
0)
*CK$22)</f>
        <v>0</v>
      </c>
      <c r="CL171" s="43">
        <f>IF(CL$14 &lt; YEAR('General parameters'!$G$20) + 'Option-specific inputs'!$H$65 - 1,
0, IFERROR(
IF((CL$14-$G$14+1)&lt;='General parameters'!$G$22,
'Option-specific inputs'!$H$98,0),
0)
*CL$22)</f>
        <v>0</v>
      </c>
      <c r="CM171" s="43">
        <f>IF(CM$14 &lt; YEAR('General parameters'!$G$20) + 'Option-specific inputs'!$H$65 - 1,
0, IFERROR(
IF((CM$14-$G$14+1)&lt;='General parameters'!$G$22,
'Option-specific inputs'!$H$98,0),
0)
*CM$22)</f>
        <v>0</v>
      </c>
      <c r="CN171" s="43">
        <f>IF(CN$14 &lt; YEAR('General parameters'!$G$20) + 'Option-specific inputs'!$H$65 - 1,
0, IFERROR(
IF((CN$14-$G$14+1)&lt;='General parameters'!$G$22,
'Option-specific inputs'!$H$98,0),
0)
*CN$22)</f>
        <v>0</v>
      </c>
      <c r="CO171" s="43">
        <f>IF(CO$14 &lt; YEAR('General parameters'!$G$20) + 'Option-specific inputs'!$H$65 - 1,
0, IFERROR(
IF((CO$14-$G$14+1)&lt;='General parameters'!$G$22,
'Option-specific inputs'!$H$98,0),
0)
*CO$22)</f>
        <v>0</v>
      </c>
      <c r="CP171" s="43">
        <f>IF(CP$14 &lt; YEAR('General parameters'!$G$20) + 'Option-specific inputs'!$H$65 - 1,
0, IFERROR(
IF((CP$14-$G$14+1)&lt;='General parameters'!$G$22,
'Option-specific inputs'!$H$98,0),
0)
*CP$22)</f>
        <v>0</v>
      </c>
      <c r="CQ171" s="43">
        <f>IF(CQ$14 &lt; YEAR('General parameters'!$G$20) + 'Option-specific inputs'!$H$65 - 1,
0, IFERROR(
IF((CQ$14-$G$14+1)&lt;='General parameters'!$G$22,
'Option-specific inputs'!$H$98,0),
0)
*CQ$22)</f>
        <v>0</v>
      </c>
      <c r="CR171" s="43">
        <f>IF(CR$14 &lt; YEAR('General parameters'!$G$20) + 'Option-specific inputs'!$H$65 - 1,
0, IFERROR(
IF((CR$14-$G$14+1)&lt;='General parameters'!$G$22,
'Option-specific inputs'!$H$98,0),
0)
*CR$22)</f>
        <v>0</v>
      </c>
      <c r="CS171" s="43">
        <f>IF(CS$14 &lt; YEAR('General parameters'!$G$20) + 'Option-specific inputs'!$H$65 - 1,
0, IFERROR(
IF((CS$14-$G$14+1)&lt;='General parameters'!$G$22,
'Option-specific inputs'!$H$98,0),
0)
*CS$22)</f>
        <v>0</v>
      </c>
      <c r="CT171" s="43">
        <f>IF(CT$14 &lt; YEAR('General parameters'!$G$20) + 'Option-specific inputs'!$H$65 - 1,
0, IFERROR(
IF((CT$14-$G$14+1)&lt;='General parameters'!$G$22,
'Option-specific inputs'!$H$98,0),
0)
*CT$22)</f>
        <v>0</v>
      </c>
      <c r="CU171" s="43">
        <f>IF(CU$14 &lt; YEAR('General parameters'!$G$20) + 'Option-specific inputs'!$H$65 - 1,
0, IFERROR(
IF((CU$14-$G$14+1)&lt;='General parameters'!$G$22,
'Option-specific inputs'!$H$98,0),
0)
*CU$22)</f>
        <v>0</v>
      </c>
      <c r="CV171" s="43">
        <f>IF(CV$14 &lt; YEAR('General parameters'!$G$20) + 'Option-specific inputs'!$H$65 - 1,
0, IFERROR(
IF((CV$14-$G$14+1)&lt;='General parameters'!$G$22,
'Option-specific inputs'!$H$98,0),
0)
*CV$22)</f>
        <v>0</v>
      </c>
      <c r="CW171" s="43">
        <f>IF(CW$14 &lt; YEAR('General parameters'!$G$20) + 'Option-specific inputs'!$H$65 - 1,
0, IFERROR(
IF((CW$14-$G$14+1)&lt;='General parameters'!$G$22,
'Option-specific inputs'!$H$98,0),
0)
*CW$22)</f>
        <v>0</v>
      </c>
      <c r="CX171" s="43">
        <f>IF(CX$14 &lt; YEAR('General parameters'!$G$20) + 'Option-specific inputs'!$H$65 - 1,
0, IFERROR(
IF((CX$14-$G$14+1)&lt;='General parameters'!$G$22,
'Option-specific inputs'!$H$98,0),
0)
*CX$22)</f>
        <v>0</v>
      </c>
      <c r="CY171" s="43">
        <f>IF(CY$14 &lt; YEAR('General parameters'!$G$20) + 'Option-specific inputs'!$H$65 - 1,
0, IFERROR(
IF((CY$14-$G$14+1)&lt;='General parameters'!$G$22,
'Option-specific inputs'!$H$98,0),
0)
*CY$22)</f>
        <v>0</v>
      </c>
      <c r="CZ171" s="43">
        <f>IF(CZ$14 &lt; YEAR('General parameters'!$G$20) + 'Option-specific inputs'!$H$65 - 1,
0, IFERROR(
IF((CZ$14-$G$14+1)&lt;='General parameters'!$G$22,
'Option-specific inputs'!$H$98,0),
0)
*CZ$22)</f>
        <v>0</v>
      </c>
      <c r="DA171" s="43">
        <f>IF(DA$14 &lt; YEAR('General parameters'!$G$20) + 'Option-specific inputs'!$H$65 - 1,
0, IFERROR(
IF((DA$14-$G$14+1)&lt;='General parameters'!$G$22,
'Option-specific inputs'!$H$98,0),
0)
*DA$22)</f>
        <v>0</v>
      </c>
      <c r="DB171" s="43">
        <f>IF(DB$14 &lt; YEAR('General parameters'!$G$20) + 'Option-specific inputs'!$H$65 - 1,
0, IFERROR(
IF((DB$14-$G$14+1)&lt;='General parameters'!$G$22,
'Option-specific inputs'!$H$98,0),
0)
*DB$22)</f>
        <v>0</v>
      </c>
      <c r="DC171" s="25"/>
    </row>
    <row r="172" spans="1:107" s="61" customFormat="1" ht="12.6" customHeight="1">
      <c r="A172" s="25"/>
      <c r="B172" s="163"/>
      <c r="C172" s="163"/>
      <c r="D172" s="32"/>
      <c r="E172" s="37"/>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c r="BI172" s="32"/>
      <c r="BJ172" s="32"/>
      <c r="BK172" s="32"/>
      <c r="BL172" s="32"/>
      <c r="BM172" s="32"/>
      <c r="BN172" s="32"/>
      <c r="BO172" s="32"/>
      <c r="BP172" s="32"/>
      <c r="BQ172" s="32"/>
      <c r="BR172" s="32"/>
      <c r="BS172" s="32"/>
      <c r="BT172" s="32"/>
      <c r="BU172" s="32"/>
      <c r="BV172" s="32"/>
      <c r="BW172" s="32"/>
      <c r="BX172" s="32"/>
      <c r="BY172" s="32"/>
      <c r="BZ172" s="32"/>
      <c r="CA172" s="32"/>
      <c r="CB172" s="32"/>
      <c r="CC172" s="32"/>
      <c r="CD172" s="32"/>
      <c r="CE172" s="32"/>
      <c r="CF172" s="32"/>
      <c r="CG172" s="32"/>
      <c r="CH172" s="32"/>
      <c r="CI172" s="32"/>
      <c r="CJ172" s="32"/>
      <c r="CK172" s="32"/>
      <c r="CL172" s="32"/>
      <c r="CM172" s="32"/>
      <c r="CN172" s="32"/>
      <c r="CO172" s="32"/>
      <c r="CP172" s="32"/>
      <c r="CQ172" s="32"/>
      <c r="CR172" s="32"/>
      <c r="CS172" s="32"/>
      <c r="CT172" s="32"/>
      <c r="CU172" s="32"/>
      <c r="CV172" s="32"/>
      <c r="CW172" s="32"/>
      <c r="CX172" s="32"/>
      <c r="CY172" s="32"/>
      <c r="CZ172" s="32"/>
      <c r="DA172" s="32"/>
      <c r="DB172" s="32"/>
      <c r="DC172" s="25"/>
    </row>
    <row r="173" spans="1:107" s="61" customFormat="1" ht="22.5" customHeight="1">
      <c r="A173" s="25"/>
      <c r="B173" s="152"/>
      <c r="C173" s="178" t="s">
        <v>187</v>
      </c>
      <c r="D173" s="46"/>
      <c r="E173" s="37"/>
      <c r="F173" s="32"/>
      <c r="G173" s="44">
        <f>SUM(G167:G171)</f>
        <v>0</v>
      </c>
      <c r="H173" s="44">
        <f t="shared" ref="H173:BS173" si="57">SUM(H167:H171)</f>
        <v>0</v>
      </c>
      <c r="I173" s="44">
        <f t="shared" si="57"/>
        <v>0</v>
      </c>
      <c r="J173" s="44">
        <f t="shared" si="57"/>
        <v>0</v>
      </c>
      <c r="K173" s="44">
        <f t="shared" si="57"/>
        <v>0</v>
      </c>
      <c r="L173" s="44">
        <f t="shared" si="57"/>
        <v>0</v>
      </c>
      <c r="M173" s="44">
        <f t="shared" si="57"/>
        <v>0</v>
      </c>
      <c r="N173" s="44">
        <f t="shared" si="57"/>
        <v>0</v>
      </c>
      <c r="O173" s="44">
        <f t="shared" si="57"/>
        <v>0</v>
      </c>
      <c r="P173" s="44">
        <f t="shared" si="57"/>
        <v>0</v>
      </c>
      <c r="Q173" s="44">
        <f t="shared" si="57"/>
        <v>0</v>
      </c>
      <c r="R173" s="44">
        <f t="shared" si="57"/>
        <v>0</v>
      </c>
      <c r="S173" s="44">
        <f t="shared" si="57"/>
        <v>0</v>
      </c>
      <c r="T173" s="44">
        <f t="shared" si="57"/>
        <v>0</v>
      </c>
      <c r="U173" s="44">
        <f t="shared" si="57"/>
        <v>0</v>
      </c>
      <c r="V173" s="44">
        <f t="shared" si="57"/>
        <v>0</v>
      </c>
      <c r="W173" s="44">
        <f t="shared" si="57"/>
        <v>0</v>
      </c>
      <c r="X173" s="44">
        <f t="shared" si="57"/>
        <v>0</v>
      </c>
      <c r="Y173" s="44">
        <f t="shared" si="57"/>
        <v>0</v>
      </c>
      <c r="Z173" s="44">
        <f t="shared" si="57"/>
        <v>0</v>
      </c>
      <c r="AA173" s="44">
        <f t="shared" si="57"/>
        <v>0</v>
      </c>
      <c r="AB173" s="44">
        <f t="shared" si="57"/>
        <v>0</v>
      </c>
      <c r="AC173" s="44">
        <f t="shared" si="57"/>
        <v>0</v>
      </c>
      <c r="AD173" s="44">
        <f t="shared" si="57"/>
        <v>0</v>
      </c>
      <c r="AE173" s="44">
        <f t="shared" si="57"/>
        <v>0</v>
      </c>
      <c r="AF173" s="44">
        <f t="shared" si="57"/>
        <v>0</v>
      </c>
      <c r="AG173" s="44">
        <f t="shared" si="57"/>
        <v>0</v>
      </c>
      <c r="AH173" s="44">
        <f t="shared" si="57"/>
        <v>0</v>
      </c>
      <c r="AI173" s="44">
        <f t="shared" si="57"/>
        <v>0</v>
      </c>
      <c r="AJ173" s="44">
        <f t="shared" si="57"/>
        <v>0</v>
      </c>
      <c r="AK173" s="44">
        <f t="shared" si="57"/>
        <v>0</v>
      </c>
      <c r="AL173" s="44">
        <f t="shared" si="57"/>
        <v>0</v>
      </c>
      <c r="AM173" s="44">
        <f t="shared" si="57"/>
        <v>0</v>
      </c>
      <c r="AN173" s="44">
        <f t="shared" si="57"/>
        <v>0</v>
      </c>
      <c r="AO173" s="44">
        <f t="shared" si="57"/>
        <v>0</v>
      </c>
      <c r="AP173" s="44">
        <f t="shared" si="57"/>
        <v>0</v>
      </c>
      <c r="AQ173" s="44">
        <f t="shared" si="57"/>
        <v>0</v>
      </c>
      <c r="AR173" s="44">
        <f t="shared" si="57"/>
        <v>0</v>
      </c>
      <c r="AS173" s="44">
        <f t="shared" si="57"/>
        <v>0</v>
      </c>
      <c r="AT173" s="44">
        <f t="shared" si="57"/>
        <v>0</v>
      </c>
      <c r="AU173" s="44">
        <f t="shared" si="57"/>
        <v>0</v>
      </c>
      <c r="AV173" s="44">
        <f t="shared" si="57"/>
        <v>0</v>
      </c>
      <c r="AW173" s="44">
        <f t="shared" si="57"/>
        <v>0</v>
      </c>
      <c r="AX173" s="44">
        <f t="shared" si="57"/>
        <v>0</v>
      </c>
      <c r="AY173" s="44">
        <f t="shared" si="57"/>
        <v>0</v>
      </c>
      <c r="AZ173" s="44">
        <f t="shared" si="57"/>
        <v>0</v>
      </c>
      <c r="BA173" s="44">
        <f t="shared" si="57"/>
        <v>0</v>
      </c>
      <c r="BB173" s="44">
        <f t="shared" si="57"/>
        <v>0</v>
      </c>
      <c r="BC173" s="44">
        <f t="shared" si="57"/>
        <v>0</v>
      </c>
      <c r="BD173" s="44">
        <f t="shared" si="57"/>
        <v>0</v>
      </c>
      <c r="BE173" s="44">
        <f t="shared" si="57"/>
        <v>0</v>
      </c>
      <c r="BF173" s="44">
        <f t="shared" si="57"/>
        <v>0</v>
      </c>
      <c r="BG173" s="44">
        <f t="shared" si="57"/>
        <v>0</v>
      </c>
      <c r="BH173" s="44">
        <f t="shared" si="57"/>
        <v>0</v>
      </c>
      <c r="BI173" s="44">
        <f t="shared" si="57"/>
        <v>0</v>
      </c>
      <c r="BJ173" s="44">
        <f t="shared" si="57"/>
        <v>0</v>
      </c>
      <c r="BK173" s="44">
        <f t="shared" si="57"/>
        <v>0</v>
      </c>
      <c r="BL173" s="44">
        <f t="shared" si="57"/>
        <v>0</v>
      </c>
      <c r="BM173" s="44">
        <f t="shared" si="57"/>
        <v>0</v>
      </c>
      <c r="BN173" s="44">
        <f t="shared" si="57"/>
        <v>0</v>
      </c>
      <c r="BO173" s="44">
        <f t="shared" si="57"/>
        <v>0</v>
      </c>
      <c r="BP173" s="44">
        <f t="shared" si="57"/>
        <v>0</v>
      </c>
      <c r="BQ173" s="44">
        <f t="shared" si="57"/>
        <v>0</v>
      </c>
      <c r="BR173" s="44">
        <f t="shared" si="57"/>
        <v>0</v>
      </c>
      <c r="BS173" s="44">
        <f t="shared" si="57"/>
        <v>0</v>
      </c>
      <c r="BT173" s="44">
        <f t="shared" ref="BT173:DB173" si="58">SUM(BT167:BT171)</f>
        <v>0</v>
      </c>
      <c r="BU173" s="44">
        <f t="shared" si="58"/>
        <v>0</v>
      </c>
      <c r="BV173" s="44">
        <f t="shared" si="58"/>
        <v>0</v>
      </c>
      <c r="BW173" s="44">
        <f t="shared" si="58"/>
        <v>0</v>
      </c>
      <c r="BX173" s="44">
        <f t="shared" si="58"/>
        <v>0</v>
      </c>
      <c r="BY173" s="44">
        <f t="shared" si="58"/>
        <v>0</v>
      </c>
      <c r="BZ173" s="44">
        <f t="shared" si="58"/>
        <v>0</v>
      </c>
      <c r="CA173" s="44">
        <f t="shared" si="58"/>
        <v>0</v>
      </c>
      <c r="CB173" s="44">
        <f t="shared" si="58"/>
        <v>0</v>
      </c>
      <c r="CC173" s="44">
        <f t="shared" si="58"/>
        <v>0</v>
      </c>
      <c r="CD173" s="44">
        <f t="shared" si="58"/>
        <v>0</v>
      </c>
      <c r="CE173" s="44">
        <f t="shared" si="58"/>
        <v>0</v>
      </c>
      <c r="CF173" s="44">
        <f t="shared" si="58"/>
        <v>0</v>
      </c>
      <c r="CG173" s="44">
        <f t="shared" si="58"/>
        <v>0</v>
      </c>
      <c r="CH173" s="44">
        <f t="shared" si="58"/>
        <v>0</v>
      </c>
      <c r="CI173" s="44">
        <f t="shared" si="58"/>
        <v>0</v>
      </c>
      <c r="CJ173" s="44">
        <f t="shared" si="58"/>
        <v>0</v>
      </c>
      <c r="CK173" s="44">
        <f t="shared" si="58"/>
        <v>0</v>
      </c>
      <c r="CL173" s="44">
        <f t="shared" si="58"/>
        <v>0</v>
      </c>
      <c r="CM173" s="44">
        <f t="shared" si="58"/>
        <v>0</v>
      </c>
      <c r="CN173" s="44">
        <f t="shared" si="58"/>
        <v>0</v>
      </c>
      <c r="CO173" s="44">
        <f t="shared" si="58"/>
        <v>0</v>
      </c>
      <c r="CP173" s="44">
        <f t="shared" si="58"/>
        <v>0</v>
      </c>
      <c r="CQ173" s="44">
        <f t="shared" si="58"/>
        <v>0</v>
      </c>
      <c r="CR173" s="44">
        <f t="shared" si="58"/>
        <v>0</v>
      </c>
      <c r="CS173" s="44">
        <f t="shared" si="58"/>
        <v>0</v>
      </c>
      <c r="CT173" s="44">
        <f t="shared" si="58"/>
        <v>0</v>
      </c>
      <c r="CU173" s="44">
        <f t="shared" si="58"/>
        <v>0</v>
      </c>
      <c r="CV173" s="44">
        <f t="shared" si="58"/>
        <v>0</v>
      </c>
      <c r="CW173" s="44">
        <f t="shared" si="58"/>
        <v>0</v>
      </c>
      <c r="CX173" s="44">
        <f t="shared" si="58"/>
        <v>0</v>
      </c>
      <c r="CY173" s="44">
        <f t="shared" si="58"/>
        <v>0</v>
      </c>
      <c r="CZ173" s="44">
        <f t="shared" si="58"/>
        <v>0</v>
      </c>
      <c r="DA173" s="44">
        <f t="shared" si="58"/>
        <v>0</v>
      </c>
      <c r="DB173" s="44">
        <f t="shared" si="58"/>
        <v>0</v>
      </c>
      <c r="DC173" s="25"/>
    </row>
    <row r="174" spans="1:107" s="61" customFormat="1" ht="22.5" customHeight="1">
      <c r="A174" s="25"/>
      <c r="B174" s="163"/>
      <c r="C174" s="178" t="s">
        <v>188</v>
      </c>
      <c r="D174" s="32"/>
      <c r="E174" s="37" t="s">
        <v>28</v>
      </c>
      <c r="F174" s="32"/>
      <c r="G174" s="45">
        <f>SUM(G173:DB173)</f>
        <v>0</v>
      </c>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c r="BI174" s="32"/>
      <c r="BJ174" s="32"/>
      <c r="BK174" s="32"/>
      <c r="BL174" s="32"/>
      <c r="BM174" s="32"/>
      <c r="BN174" s="32"/>
      <c r="BO174" s="32"/>
      <c r="BP174" s="32"/>
      <c r="BQ174" s="32"/>
      <c r="BR174" s="32"/>
      <c r="BS174" s="32"/>
      <c r="BT174" s="32"/>
      <c r="BU174" s="32"/>
      <c r="BV174" s="32"/>
      <c r="BW174" s="32"/>
      <c r="BX174" s="32"/>
      <c r="BY174" s="32"/>
      <c r="BZ174" s="32"/>
      <c r="CA174" s="32"/>
      <c r="CB174" s="32"/>
      <c r="CC174" s="32"/>
      <c r="CD174" s="32"/>
      <c r="CE174" s="32"/>
      <c r="CF174" s="32"/>
      <c r="CG174" s="32"/>
      <c r="CH174" s="32"/>
      <c r="CI174" s="32"/>
      <c r="CJ174" s="32"/>
      <c r="CK174" s="32"/>
      <c r="CL174" s="32"/>
      <c r="CM174" s="32"/>
      <c r="CN174" s="32"/>
      <c r="CO174" s="32"/>
      <c r="CP174" s="32"/>
      <c r="CQ174" s="32"/>
      <c r="CR174" s="32"/>
      <c r="CS174" s="32"/>
      <c r="CT174" s="32"/>
      <c r="CU174" s="32"/>
      <c r="CV174" s="32"/>
      <c r="CW174" s="32"/>
      <c r="CX174" s="32"/>
      <c r="CY174" s="32"/>
      <c r="CZ174" s="32"/>
      <c r="DA174" s="32"/>
      <c r="DB174" s="32"/>
      <c r="DC174" s="25"/>
    </row>
    <row r="175" spans="1:107" s="61" customFormat="1" ht="12.6" customHeight="1">
      <c r="A175" s="25"/>
      <c r="B175" s="163"/>
      <c r="C175" s="163"/>
      <c r="D175" s="32"/>
      <c r="E175" s="37"/>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c r="BI175" s="32"/>
      <c r="BJ175" s="32"/>
      <c r="BK175" s="32"/>
      <c r="BL175" s="32"/>
      <c r="BM175" s="32"/>
      <c r="BN175" s="32"/>
      <c r="BO175" s="32"/>
      <c r="BP175" s="32"/>
      <c r="BQ175" s="32"/>
      <c r="BR175" s="32"/>
      <c r="BS175" s="32"/>
      <c r="BT175" s="32"/>
      <c r="BU175" s="32"/>
      <c r="BV175" s="32"/>
      <c r="BW175" s="32"/>
      <c r="BX175" s="32"/>
      <c r="BY175" s="32"/>
      <c r="BZ175" s="32"/>
      <c r="CA175" s="32"/>
      <c r="CB175" s="32"/>
      <c r="CC175" s="32"/>
      <c r="CD175" s="32"/>
      <c r="CE175" s="32"/>
      <c r="CF175" s="32"/>
      <c r="CG175" s="32"/>
      <c r="CH175" s="32"/>
      <c r="CI175" s="32"/>
      <c r="CJ175" s="32"/>
      <c r="CK175" s="32"/>
      <c r="CL175" s="32"/>
      <c r="CM175" s="32"/>
      <c r="CN175" s="32"/>
      <c r="CO175" s="32"/>
      <c r="CP175" s="32"/>
      <c r="CQ175" s="32"/>
      <c r="CR175" s="32"/>
      <c r="CS175" s="32"/>
      <c r="CT175" s="32"/>
      <c r="CU175" s="32"/>
      <c r="CV175" s="32"/>
      <c r="CW175" s="32"/>
      <c r="CX175" s="32"/>
      <c r="CY175" s="32"/>
      <c r="CZ175" s="32"/>
      <c r="DA175" s="32"/>
      <c r="DB175" s="32"/>
      <c r="DC175" s="25"/>
    </row>
    <row r="176" spans="1:107" s="61" customFormat="1" ht="22.5" customHeight="1">
      <c r="A176" s="25"/>
      <c r="B176" s="163"/>
      <c r="C176" s="178" t="s">
        <v>194</v>
      </c>
      <c r="D176" s="32"/>
      <c r="E176" s="37"/>
      <c r="F176" s="42"/>
      <c r="G176" s="44">
        <f t="shared" ref="G176:AL176" si="59">G173*G$18</f>
        <v>0</v>
      </c>
      <c r="H176" s="44">
        <f t="shared" si="59"/>
        <v>0</v>
      </c>
      <c r="I176" s="44">
        <f t="shared" si="59"/>
        <v>0</v>
      </c>
      <c r="J176" s="44">
        <f t="shared" si="59"/>
        <v>0</v>
      </c>
      <c r="K176" s="44">
        <f t="shared" si="59"/>
        <v>0</v>
      </c>
      <c r="L176" s="44">
        <f t="shared" si="59"/>
        <v>0</v>
      </c>
      <c r="M176" s="44">
        <f t="shared" si="59"/>
        <v>0</v>
      </c>
      <c r="N176" s="44">
        <f t="shared" si="59"/>
        <v>0</v>
      </c>
      <c r="O176" s="44">
        <f t="shared" si="59"/>
        <v>0</v>
      </c>
      <c r="P176" s="44">
        <f t="shared" si="59"/>
        <v>0</v>
      </c>
      <c r="Q176" s="44">
        <f t="shared" si="59"/>
        <v>0</v>
      </c>
      <c r="R176" s="44">
        <f t="shared" si="59"/>
        <v>0</v>
      </c>
      <c r="S176" s="44">
        <f t="shared" si="59"/>
        <v>0</v>
      </c>
      <c r="T176" s="44">
        <f t="shared" si="59"/>
        <v>0</v>
      </c>
      <c r="U176" s="44">
        <f t="shared" si="59"/>
        <v>0</v>
      </c>
      <c r="V176" s="44">
        <f t="shared" si="59"/>
        <v>0</v>
      </c>
      <c r="W176" s="44">
        <f t="shared" si="59"/>
        <v>0</v>
      </c>
      <c r="X176" s="44">
        <f t="shared" si="59"/>
        <v>0</v>
      </c>
      <c r="Y176" s="44">
        <f t="shared" si="59"/>
        <v>0</v>
      </c>
      <c r="Z176" s="44">
        <f t="shared" si="59"/>
        <v>0</v>
      </c>
      <c r="AA176" s="44">
        <f t="shared" si="59"/>
        <v>0</v>
      </c>
      <c r="AB176" s="44">
        <f t="shared" si="59"/>
        <v>0</v>
      </c>
      <c r="AC176" s="44">
        <f t="shared" si="59"/>
        <v>0</v>
      </c>
      <c r="AD176" s="44">
        <f t="shared" si="59"/>
        <v>0</v>
      </c>
      <c r="AE176" s="44">
        <f t="shared" si="59"/>
        <v>0</v>
      </c>
      <c r="AF176" s="44">
        <f t="shared" si="59"/>
        <v>0</v>
      </c>
      <c r="AG176" s="44">
        <f t="shared" si="59"/>
        <v>0</v>
      </c>
      <c r="AH176" s="44">
        <f t="shared" si="59"/>
        <v>0</v>
      </c>
      <c r="AI176" s="44">
        <f t="shared" si="59"/>
        <v>0</v>
      </c>
      <c r="AJ176" s="44">
        <f t="shared" si="59"/>
        <v>0</v>
      </c>
      <c r="AK176" s="44">
        <f t="shared" si="59"/>
        <v>0</v>
      </c>
      <c r="AL176" s="44">
        <f t="shared" si="59"/>
        <v>0</v>
      </c>
      <c r="AM176" s="44">
        <f t="shared" ref="AM176:BR176" si="60">AM173*AM$18</f>
        <v>0</v>
      </c>
      <c r="AN176" s="44">
        <f t="shared" si="60"/>
        <v>0</v>
      </c>
      <c r="AO176" s="44">
        <f t="shared" si="60"/>
        <v>0</v>
      </c>
      <c r="AP176" s="44">
        <f t="shared" si="60"/>
        <v>0</v>
      </c>
      <c r="AQ176" s="44">
        <f t="shared" si="60"/>
        <v>0</v>
      </c>
      <c r="AR176" s="44">
        <f t="shared" si="60"/>
        <v>0</v>
      </c>
      <c r="AS176" s="44">
        <f t="shared" si="60"/>
        <v>0</v>
      </c>
      <c r="AT176" s="44">
        <f t="shared" si="60"/>
        <v>0</v>
      </c>
      <c r="AU176" s="44">
        <f t="shared" si="60"/>
        <v>0</v>
      </c>
      <c r="AV176" s="44">
        <f t="shared" si="60"/>
        <v>0</v>
      </c>
      <c r="AW176" s="44">
        <f t="shared" si="60"/>
        <v>0</v>
      </c>
      <c r="AX176" s="44">
        <f t="shared" si="60"/>
        <v>0</v>
      </c>
      <c r="AY176" s="44">
        <f t="shared" si="60"/>
        <v>0</v>
      </c>
      <c r="AZ176" s="44">
        <f t="shared" si="60"/>
        <v>0</v>
      </c>
      <c r="BA176" s="44">
        <f t="shared" si="60"/>
        <v>0</v>
      </c>
      <c r="BB176" s="44">
        <f t="shared" si="60"/>
        <v>0</v>
      </c>
      <c r="BC176" s="44">
        <f t="shared" si="60"/>
        <v>0</v>
      </c>
      <c r="BD176" s="44">
        <f t="shared" si="60"/>
        <v>0</v>
      </c>
      <c r="BE176" s="44">
        <f t="shared" si="60"/>
        <v>0</v>
      </c>
      <c r="BF176" s="44">
        <f t="shared" si="60"/>
        <v>0</v>
      </c>
      <c r="BG176" s="44">
        <f t="shared" si="60"/>
        <v>0</v>
      </c>
      <c r="BH176" s="44">
        <f t="shared" si="60"/>
        <v>0</v>
      </c>
      <c r="BI176" s="44">
        <f t="shared" si="60"/>
        <v>0</v>
      </c>
      <c r="BJ176" s="44">
        <f t="shared" si="60"/>
        <v>0</v>
      </c>
      <c r="BK176" s="44">
        <f t="shared" si="60"/>
        <v>0</v>
      </c>
      <c r="BL176" s="44">
        <f t="shared" si="60"/>
        <v>0</v>
      </c>
      <c r="BM176" s="44">
        <f t="shared" si="60"/>
        <v>0</v>
      </c>
      <c r="BN176" s="44">
        <f t="shared" si="60"/>
        <v>0</v>
      </c>
      <c r="BO176" s="44">
        <f t="shared" si="60"/>
        <v>0</v>
      </c>
      <c r="BP176" s="44">
        <f t="shared" si="60"/>
        <v>0</v>
      </c>
      <c r="BQ176" s="44">
        <f t="shared" si="60"/>
        <v>0</v>
      </c>
      <c r="BR176" s="44">
        <f t="shared" si="60"/>
        <v>0</v>
      </c>
      <c r="BS176" s="44">
        <f t="shared" ref="BS176:DB176" si="61">BS173*BS$18</f>
        <v>0</v>
      </c>
      <c r="BT176" s="44">
        <f t="shared" si="61"/>
        <v>0</v>
      </c>
      <c r="BU176" s="44">
        <f t="shared" si="61"/>
        <v>0</v>
      </c>
      <c r="BV176" s="44">
        <f t="shared" si="61"/>
        <v>0</v>
      </c>
      <c r="BW176" s="44">
        <f t="shared" si="61"/>
        <v>0</v>
      </c>
      <c r="BX176" s="44">
        <f t="shared" si="61"/>
        <v>0</v>
      </c>
      <c r="BY176" s="44">
        <f t="shared" si="61"/>
        <v>0</v>
      </c>
      <c r="BZ176" s="44">
        <f t="shared" si="61"/>
        <v>0</v>
      </c>
      <c r="CA176" s="44">
        <f t="shared" si="61"/>
        <v>0</v>
      </c>
      <c r="CB176" s="44">
        <f t="shared" si="61"/>
        <v>0</v>
      </c>
      <c r="CC176" s="44">
        <f t="shared" si="61"/>
        <v>0</v>
      </c>
      <c r="CD176" s="44">
        <f t="shared" si="61"/>
        <v>0</v>
      </c>
      <c r="CE176" s="44">
        <f t="shared" si="61"/>
        <v>0</v>
      </c>
      <c r="CF176" s="44">
        <f t="shared" si="61"/>
        <v>0</v>
      </c>
      <c r="CG176" s="44">
        <f t="shared" si="61"/>
        <v>0</v>
      </c>
      <c r="CH176" s="44">
        <f t="shared" si="61"/>
        <v>0</v>
      </c>
      <c r="CI176" s="44">
        <f t="shared" si="61"/>
        <v>0</v>
      </c>
      <c r="CJ176" s="44">
        <f t="shared" si="61"/>
        <v>0</v>
      </c>
      <c r="CK176" s="44">
        <f t="shared" si="61"/>
        <v>0</v>
      </c>
      <c r="CL176" s="44">
        <f t="shared" si="61"/>
        <v>0</v>
      </c>
      <c r="CM176" s="44">
        <f t="shared" si="61"/>
        <v>0</v>
      </c>
      <c r="CN176" s="44">
        <f t="shared" si="61"/>
        <v>0</v>
      </c>
      <c r="CO176" s="44">
        <f t="shared" si="61"/>
        <v>0</v>
      </c>
      <c r="CP176" s="44">
        <f t="shared" si="61"/>
        <v>0</v>
      </c>
      <c r="CQ176" s="44">
        <f t="shared" si="61"/>
        <v>0</v>
      </c>
      <c r="CR176" s="44">
        <f t="shared" si="61"/>
        <v>0</v>
      </c>
      <c r="CS176" s="44">
        <f t="shared" si="61"/>
        <v>0</v>
      </c>
      <c r="CT176" s="44">
        <f t="shared" si="61"/>
        <v>0</v>
      </c>
      <c r="CU176" s="44">
        <f t="shared" si="61"/>
        <v>0</v>
      </c>
      <c r="CV176" s="44">
        <f t="shared" si="61"/>
        <v>0</v>
      </c>
      <c r="CW176" s="44">
        <f t="shared" si="61"/>
        <v>0</v>
      </c>
      <c r="CX176" s="44">
        <f t="shared" si="61"/>
        <v>0</v>
      </c>
      <c r="CY176" s="44">
        <f t="shared" si="61"/>
        <v>0</v>
      </c>
      <c r="CZ176" s="44">
        <f t="shared" si="61"/>
        <v>0</v>
      </c>
      <c r="DA176" s="44">
        <f t="shared" si="61"/>
        <v>0</v>
      </c>
      <c r="DB176" s="44">
        <f t="shared" si="61"/>
        <v>0</v>
      </c>
      <c r="DC176" s="25"/>
    </row>
    <row r="177" spans="1:107" s="61" customFormat="1" ht="22.5" customHeight="1">
      <c r="A177" s="25"/>
      <c r="B177" s="163"/>
      <c r="C177" s="178" t="s">
        <v>189</v>
      </c>
      <c r="D177" s="32"/>
      <c r="E177" s="37"/>
      <c r="F177" s="32"/>
      <c r="G177" s="45">
        <f>SUM(G176:DB176)</f>
        <v>0</v>
      </c>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c r="BJ177" s="32"/>
      <c r="BK177" s="32"/>
      <c r="BL177" s="32"/>
      <c r="BM177" s="32"/>
      <c r="BN177" s="32"/>
      <c r="BO177" s="32"/>
      <c r="BP177" s="32"/>
      <c r="BQ177" s="32"/>
      <c r="BR177" s="32"/>
      <c r="BS177" s="32"/>
      <c r="BT177" s="32"/>
      <c r="BU177" s="32"/>
      <c r="BV177" s="32"/>
      <c r="BW177" s="32"/>
      <c r="BX177" s="32"/>
      <c r="BY177" s="32"/>
      <c r="BZ177" s="32"/>
      <c r="CA177" s="32"/>
      <c r="CB177" s="32"/>
      <c r="CC177" s="32"/>
      <c r="CD177" s="32"/>
      <c r="CE177" s="32"/>
      <c r="CF177" s="32"/>
      <c r="CG177" s="32"/>
      <c r="CH177" s="32"/>
      <c r="CI177" s="32"/>
      <c r="CJ177" s="32"/>
      <c r="CK177" s="32"/>
      <c r="CL177" s="32"/>
      <c r="CM177" s="32"/>
      <c r="CN177" s="32"/>
      <c r="CO177" s="32"/>
      <c r="CP177" s="32"/>
      <c r="CQ177" s="32"/>
      <c r="CR177" s="32"/>
      <c r="CS177" s="32"/>
      <c r="CT177" s="32"/>
      <c r="CU177" s="32"/>
      <c r="CV177" s="32"/>
      <c r="CW177" s="32"/>
      <c r="CX177" s="32"/>
      <c r="CY177" s="32"/>
      <c r="CZ177" s="32"/>
      <c r="DA177" s="32"/>
      <c r="DB177" s="32"/>
      <c r="DC177" s="25"/>
    </row>
    <row r="178" spans="1:107" s="61" customFormat="1" ht="12.6" customHeight="1">
      <c r="A178" s="25"/>
      <c r="B178" s="152"/>
      <c r="C178" s="153"/>
      <c r="D178" s="48"/>
      <c r="E178" s="37"/>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c r="BI178" s="32"/>
      <c r="BJ178" s="32"/>
      <c r="BK178" s="32"/>
      <c r="BL178" s="32"/>
      <c r="BM178" s="32"/>
      <c r="BN178" s="32"/>
      <c r="BO178" s="32"/>
      <c r="BP178" s="32"/>
      <c r="BQ178" s="32"/>
      <c r="BR178" s="32"/>
      <c r="BS178" s="32"/>
      <c r="BT178" s="32"/>
      <c r="BU178" s="32"/>
      <c r="BV178" s="32"/>
      <c r="BW178" s="32"/>
      <c r="BX178" s="32"/>
      <c r="BY178" s="32"/>
      <c r="BZ178" s="32"/>
      <c r="CA178" s="32"/>
      <c r="CB178" s="32"/>
      <c r="CC178" s="32"/>
      <c r="CD178" s="32"/>
      <c r="CE178" s="32"/>
      <c r="CF178" s="32"/>
      <c r="CG178" s="32"/>
      <c r="CH178" s="32"/>
      <c r="CI178" s="32"/>
      <c r="CJ178" s="32"/>
      <c r="CK178" s="32"/>
      <c r="CL178" s="32"/>
      <c r="CM178" s="32"/>
      <c r="CN178" s="32"/>
      <c r="CO178" s="32"/>
      <c r="CP178" s="32"/>
      <c r="CQ178" s="32"/>
      <c r="CR178" s="32"/>
      <c r="CS178" s="32"/>
      <c r="CT178" s="32"/>
      <c r="CU178" s="32"/>
      <c r="CV178" s="32"/>
      <c r="CW178" s="32"/>
      <c r="CX178" s="32"/>
      <c r="CY178" s="32"/>
      <c r="CZ178" s="32"/>
      <c r="DA178" s="32"/>
      <c r="DB178" s="32"/>
      <c r="DC178" s="25"/>
    </row>
    <row r="179" spans="1:107" s="98" customFormat="1" ht="22.5" customHeight="1">
      <c r="A179" s="36"/>
      <c r="B179" s="152" t="s">
        <v>102</v>
      </c>
      <c r="C179" s="153" t="s">
        <v>289</v>
      </c>
      <c r="D179" s="35"/>
      <c r="E179" s="40"/>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c r="CY179" s="36"/>
      <c r="CZ179" s="36"/>
      <c r="DA179" s="36"/>
      <c r="DB179" s="36"/>
      <c r="DC179" s="36"/>
    </row>
    <row r="180" spans="1:107" s="61" customFormat="1" ht="12.6" customHeight="1">
      <c r="A180" s="25"/>
      <c r="B180" s="152"/>
      <c r="C180" s="153"/>
      <c r="D180" s="48"/>
      <c r="E180" s="37"/>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c r="BI180" s="32"/>
      <c r="BJ180" s="32"/>
      <c r="BK180" s="32"/>
      <c r="BL180" s="32"/>
      <c r="BM180" s="32"/>
      <c r="BN180" s="32"/>
      <c r="BO180" s="32"/>
      <c r="BP180" s="32"/>
      <c r="BQ180" s="32"/>
      <c r="BR180" s="32"/>
      <c r="BS180" s="32"/>
      <c r="BT180" s="32"/>
      <c r="BU180" s="32"/>
      <c r="BV180" s="32"/>
      <c r="BW180" s="32"/>
      <c r="BX180" s="32"/>
      <c r="BY180" s="32"/>
      <c r="BZ180" s="32"/>
      <c r="CA180" s="32"/>
      <c r="CB180" s="32"/>
      <c r="CC180" s="32"/>
      <c r="CD180" s="32"/>
      <c r="CE180" s="32"/>
      <c r="CF180" s="32"/>
      <c r="CG180" s="32"/>
      <c r="CH180" s="32"/>
      <c r="CI180" s="32"/>
      <c r="CJ180" s="32"/>
      <c r="CK180" s="32"/>
      <c r="CL180" s="32"/>
      <c r="CM180" s="32"/>
      <c r="CN180" s="32"/>
      <c r="CO180" s="32"/>
      <c r="CP180" s="32"/>
      <c r="CQ180" s="32"/>
      <c r="CR180" s="32"/>
      <c r="CS180" s="32"/>
      <c r="CT180" s="32"/>
      <c r="CU180" s="32"/>
      <c r="CV180" s="32"/>
      <c r="CW180" s="32"/>
      <c r="CX180" s="32"/>
      <c r="CY180" s="32"/>
      <c r="CZ180" s="32"/>
      <c r="DA180" s="32"/>
      <c r="DB180" s="32"/>
      <c r="DC180" s="25"/>
    </row>
    <row r="181" spans="1:107" s="61" customFormat="1" ht="22.5" customHeight="1">
      <c r="A181" s="25"/>
      <c r="B181" s="152"/>
      <c r="C181" s="163" t="s">
        <v>182</v>
      </c>
      <c r="D181" s="33"/>
      <c r="E181" s="37"/>
      <c r="F181" s="32"/>
      <c r="G181" s="43">
        <f>IF(G$13=MAX($G$13:$DB$13),'Option-specific inputs'!$H$105*G$22,0)</f>
        <v>0</v>
      </c>
      <c r="H181" s="43">
        <f>IF(H$13=MAX($G$13:$DB$13),'Option-specific inputs'!$H$105*H$22,0)</f>
        <v>0</v>
      </c>
      <c r="I181" s="43">
        <f>IF(I$13=MAX($G$13:$DB$13),'Option-specific inputs'!$H$105*I$22,0)</f>
        <v>0</v>
      </c>
      <c r="J181" s="43">
        <f>IF(J$13=MAX($G$13:$DB$13),'Option-specific inputs'!$H$105*J$22,0)</f>
        <v>0</v>
      </c>
      <c r="K181" s="43">
        <f>IF(K$13=MAX($G$13:$DB$13),'Option-specific inputs'!$H$105*K$22,0)</f>
        <v>0</v>
      </c>
      <c r="L181" s="43">
        <f>IF(L$13=MAX($G$13:$DB$13),'Option-specific inputs'!$H$105*L$22,0)</f>
        <v>0</v>
      </c>
      <c r="M181" s="43">
        <f>IF(M$13=MAX($G$13:$DB$13),'Option-specific inputs'!$H$105*M$22,0)</f>
        <v>0</v>
      </c>
      <c r="N181" s="43">
        <f>IF(N$13=MAX($G$13:$DB$13),'Option-specific inputs'!$H$105*N$22,0)</f>
        <v>0</v>
      </c>
      <c r="O181" s="43">
        <f>IF(O$13=MAX($G$13:$DB$13),'Option-specific inputs'!$H$105*O$22,0)</f>
        <v>0</v>
      </c>
      <c r="P181" s="43">
        <f>IF(P$13=MAX($G$13:$DB$13),'Option-specific inputs'!$H$105*P$22,0)</f>
        <v>0</v>
      </c>
      <c r="Q181" s="43">
        <f>IF(Q$13=MAX($G$13:$DB$13),'Option-specific inputs'!$H$105*Q$22,0)</f>
        <v>0</v>
      </c>
      <c r="R181" s="43">
        <f>IF(R$13=MAX($G$13:$DB$13),'Option-specific inputs'!$H$105*R$22,0)</f>
        <v>0</v>
      </c>
      <c r="S181" s="43">
        <f>IF(S$13=MAX($G$13:$DB$13),'Option-specific inputs'!$H$105*S$22,0)</f>
        <v>0</v>
      </c>
      <c r="T181" s="43">
        <f>IF(T$13=MAX($G$13:$DB$13),'Option-specific inputs'!$H$105*T$22,0)</f>
        <v>0</v>
      </c>
      <c r="U181" s="43">
        <f>IF(U$13=MAX($G$13:$DB$13),'Option-specific inputs'!$H$105*U$22,0)</f>
        <v>0</v>
      </c>
      <c r="V181" s="43">
        <f>IF(V$13=MAX($G$13:$DB$13),'Option-specific inputs'!$H$105*V$22,0)</f>
        <v>0</v>
      </c>
      <c r="W181" s="43">
        <f>IF(W$13=MAX($G$13:$DB$13),'Option-specific inputs'!$H$105*W$22,0)</f>
        <v>0</v>
      </c>
      <c r="X181" s="43">
        <f>IF(X$13=MAX($G$13:$DB$13),'Option-specific inputs'!$H$105*X$22,0)</f>
        <v>0</v>
      </c>
      <c r="Y181" s="43">
        <f>IF(Y$13=MAX($G$13:$DB$13),'Option-specific inputs'!$H$105*Y$22,0)</f>
        <v>0</v>
      </c>
      <c r="Z181" s="43">
        <f>IF(Z$13=MAX($G$13:$DB$13),'Option-specific inputs'!$H$105*Z$22,0)</f>
        <v>0</v>
      </c>
      <c r="AA181" s="43">
        <f>IF(AA$13=MAX($G$13:$DB$13),'Option-specific inputs'!$H$105*AA$22,0)</f>
        <v>0</v>
      </c>
      <c r="AB181" s="43">
        <f>IF(AB$13=MAX($G$13:$DB$13),'Option-specific inputs'!$H$105*AB$22,0)</f>
        <v>0</v>
      </c>
      <c r="AC181" s="43">
        <f>IF(AC$13=MAX($G$13:$DB$13),'Option-specific inputs'!$H$105*AC$22,0)</f>
        <v>0</v>
      </c>
      <c r="AD181" s="43">
        <f>IF(AD$13=MAX($G$13:$DB$13),'Option-specific inputs'!$H$105*AD$22,0)</f>
        <v>0</v>
      </c>
      <c r="AE181" s="43">
        <f>IF(AE$13=MAX($G$13:$DB$13),'Option-specific inputs'!$H$105*AE$22,0)</f>
        <v>0</v>
      </c>
      <c r="AF181" s="43">
        <f>IF(AF$13=MAX($G$13:$DB$13),'Option-specific inputs'!$H$105*AF$22,0)</f>
        <v>0</v>
      </c>
      <c r="AG181" s="43">
        <f>IF(AG$13=MAX($G$13:$DB$13),'Option-specific inputs'!$H$105*AG$22,0)</f>
        <v>0</v>
      </c>
      <c r="AH181" s="43">
        <f>IF(AH$13=MAX($G$13:$DB$13),'Option-specific inputs'!$H$105*AH$22,0)</f>
        <v>0</v>
      </c>
      <c r="AI181" s="43">
        <f>IF(AI$13=MAX($G$13:$DB$13),'Option-specific inputs'!$H$105*AI$22,0)</f>
        <v>0</v>
      </c>
      <c r="AJ181" s="43">
        <f>IF(AJ$13=MAX($G$13:$DB$13),'Option-specific inputs'!$H$105*AJ$22,0)</f>
        <v>0</v>
      </c>
      <c r="AK181" s="43">
        <f>IF(AK$13=MAX($G$13:$DB$13),'Option-specific inputs'!$H$105*AK$22,0)</f>
        <v>0</v>
      </c>
      <c r="AL181" s="43">
        <f>IF(AL$13=MAX($G$13:$DB$13),'Option-specific inputs'!$H$105*AL$22,0)</f>
        <v>0</v>
      </c>
      <c r="AM181" s="43">
        <f>IF(AM$13=MAX($G$13:$DB$13),'Option-specific inputs'!$H$105*AM$22,0)</f>
        <v>0</v>
      </c>
      <c r="AN181" s="43">
        <f>IF(AN$13=MAX($G$13:$DB$13),'Option-specific inputs'!$H$105*AN$22,0)</f>
        <v>0</v>
      </c>
      <c r="AO181" s="43">
        <f>IF(AO$13=MAX($G$13:$DB$13),'Option-specific inputs'!$H$105*AO$22,0)</f>
        <v>0</v>
      </c>
      <c r="AP181" s="43">
        <f>IF(AP$13=MAX($G$13:$DB$13),'Option-specific inputs'!$H$105*AP$22,0)</f>
        <v>0</v>
      </c>
      <c r="AQ181" s="43">
        <f>IF(AQ$13=MAX($G$13:$DB$13),'Option-specific inputs'!$H$105*AQ$22,0)</f>
        <v>0</v>
      </c>
      <c r="AR181" s="43">
        <f>IF(AR$13=MAX($G$13:$DB$13),'Option-specific inputs'!$H$105*AR$22,0)</f>
        <v>0</v>
      </c>
      <c r="AS181" s="43">
        <f>IF(AS$13=MAX($G$13:$DB$13),'Option-specific inputs'!$H$105*AS$22,0)</f>
        <v>0</v>
      </c>
      <c r="AT181" s="43">
        <f>IF(AT$13=MAX($G$13:$DB$13),'Option-specific inputs'!$H$105*AT$22,0)</f>
        <v>0</v>
      </c>
      <c r="AU181" s="43">
        <f>IF(AU$13=MAX($G$13:$DB$13),'Option-specific inputs'!$H$105*AU$22,0)</f>
        <v>0</v>
      </c>
      <c r="AV181" s="43">
        <f>IF(AV$13=MAX($G$13:$DB$13),'Option-specific inputs'!$H$105*AV$22,0)</f>
        <v>0</v>
      </c>
      <c r="AW181" s="43">
        <f>IF(AW$13=MAX($G$13:$DB$13),'Option-specific inputs'!$H$105*AW$22,0)</f>
        <v>0</v>
      </c>
      <c r="AX181" s="43">
        <f>IF(AX$13=MAX($G$13:$DB$13),'Option-specific inputs'!$H$105*AX$22,0)</f>
        <v>0</v>
      </c>
      <c r="AY181" s="43">
        <f>IF(AY$13=MAX($G$13:$DB$13),'Option-specific inputs'!$H$105*AY$22,0)</f>
        <v>0</v>
      </c>
      <c r="AZ181" s="43">
        <f>IF(AZ$13=MAX($G$13:$DB$13),'Option-specific inputs'!$H$105*AZ$22,0)</f>
        <v>0</v>
      </c>
      <c r="BA181" s="43">
        <f>IF(BA$13=MAX($G$13:$DB$13),'Option-specific inputs'!$H$105*BA$22,0)</f>
        <v>0</v>
      </c>
      <c r="BB181" s="43">
        <f>IF(BB$13=MAX($G$13:$DB$13),'Option-specific inputs'!$H$105*BB$22,0)</f>
        <v>0</v>
      </c>
      <c r="BC181" s="43">
        <f>IF(BC$13=MAX($G$13:$DB$13),'Option-specific inputs'!$H$105*BC$22,0)</f>
        <v>0</v>
      </c>
      <c r="BD181" s="43">
        <f>IF(BD$13=MAX($G$13:$DB$13),'Option-specific inputs'!$H$105*BD$22,0)</f>
        <v>0</v>
      </c>
      <c r="BE181" s="43">
        <f>IF(BE$13=MAX($G$13:$DB$13),'Option-specific inputs'!$H$105*BE$22,0)</f>
        <v>0</v>
      </c>
      <c r="BF181" s="43">
        <f>IF(BF$13=MAX($G$13:$DB$13),'Option-specific inputs'!$H$105*BF$22,0)</f>
        <v>0</v>
      </c>
      <c r="BG181" s="43">
        <f>IF(BG$13=MAX($G$13:$DB$13),'Option-specific inputs'!$H$105*BG$22,0)</f>
        <v>0</v>
      </c>
      <c r="BH181" s="43">
        <f>IF(BH$13=MAX($G$13:$DB$13),'Option-specific inputs'!$H$105*BH$22,0)</f>
        <v>0</v>
      </c>
      <c r="BI181" s="43">
        <f>IF(BI$13=MAX($G$13:$DB$13),'Option-specific inputs'!$H$105*BI$22,0)</f>
        <v>0</v>
      </c>
      <c r="BJ181" s="43">
        <f>IF(BJ$13=MAX($G$13:$DB$13),'Option-specific inputs'!$H$105*BJ$22,0)</f>
        <v>0</v>
      </c>
      <c r="BK181" s="43">
        <f>IF(BK$13=MAX($G$13:$DB$13),'Option-specific inputs'!$H$105*BK$22,0)</f>
        <v>0</v>
      </c>
      <c r="BL181" s="43">
        <f>IF(BL$13=MAX($G$13:$DB$13),'Option-specific inputs'!$H$105*BL$22,0)</f>
        <v>0</v>
      </c>
      <c r="BM181" s="43">
        <f>IF(BM$13=MAX($G$13:$DB$13),'Option-specific inputs'!$H$105*BM$22,0)</f>
        <v>0</v>
      </c>
      <c r="BN181" s="43">
        <f>IF(BN$13=MAX($G$13:$DB$13),'Option-specific inputs'!$H$105*BN$22,0)</f>
        <v>0</v>
      </c>
      <c r="BO181" s="43">
        <f>IF(BO$13=MAX($G$13:$DB$13),'Option-specific inputs'!$H$105*BO$22,0)</f>
        <v>0</v>
      </c>
      <c r="BP181" s="43">
        <f>IF(BP$13=MAX($G$13:$DB$13),'Option-specific inputs'!$H$105*BP$22,0)</f>
        <v>0</v>
      </c>
      <c r="BQ181" s="43">
        <f>IF(BQ$13=MAX($G$13:$DB$13),'Option-specific inputs'!$H$105*BQ$22,0)</f>
        <v>0</v>
      </c>
      <c r="BR181" s="43">
        <f>IF(BR$13=MAX($G$13:$DB$13),'Option-specific inputs'!$H$105*BR$22,0)</f>
        <v>0</v>
      </c>
      <c r="BS181" s="43">
        <f>IF(BS$13=MAX($G$13:$DB$13),'Option-specific inputs'!$H$105*BS$22,0)</f>
        <v>0</v>
      </c>
      <c r="BT181" s="43">
        <f>IF(BT$13=MAX($G$13:$DB$13),'Option-specific inputs'!$H$105*BT$22,0)</f>
        <v>0</v>
      </c>
      <c r="BU181" s="43">
        <f>IF(BU$13=MAX($G$13:$DB$13),'Option-specific inputs'!$H$105*BU$22,0)</f>
        <v>0</v>
      </c>
      <c r="BV181" s="43">
        <f>IF(BV$13=MAX($G$13:$DB$13),'Option-specific inputs'!$H$105*BV$22,0)</f>
        <v>0</v>
      </c>
      <c r="BW181" s="43">
        <f>IF(BW$13=MAX($G$13:$DB$13),'Option-specific inputs'!$H$105*BW$22,0)</f>
        <v>0</v>
      </c>
      <c r="BX181" s="43">
        <f>IF(BX$13=MAX($G$13:$DB$13),'Option-specific inputs'!$H$105*BX$22,0)</f>
        <v>0</v>
      </c>
      <c r="BY181" s="43">
        <f>IF(BY$13=MAX($G$13:$DB$13),'Option-specific inputs'!$H$105*BY$22,0)</f>
        <v>0</v>
      </c>
      <c r="BZ181" s="43">
        <f>IF(BZ$13=MAX($G$13:$DB$13),'Option-specific inputs'!$H$105*BZ$22,0)</f>
        <v>0</v>
      </c>
      <c r="CA181" s="43">
        <f>IF(CA$13=MAX($G$13:$DB$13),'Option-specific inputs'!$H$105*CA$22,0)</f>
        <v>0</v>
      </c>
      <c r="CB181" s="43">
        <f>IF(CB$13=MAX($G$13:$DB$13),'Option-specific inputs'!$H$105*CB$22,0)</f>
        <v>0</v>
      </c>
      <c r="CC181" s="43">
        <f>IF(CC$13=MAX($G$13:$DB$13),'Option-specific inputs'!$H$105*CC$22,0)</f>
        <v>0</v>
      </c>
      <c r="CD181" s="43">
        <f>IF(CD$13=MAX($G$13:$DB$13),'Option-specific inputs'!$H$105*CD$22,0)</f>
        <v>0</v>
      </c>
      <c r="CE181" s="43">
        <f>IF(CE$13=MAX($G$13:$DB$13),'Option-specific inputs'!$H$105*CE$22,0)</f>
        <v>0</v>
      </c>
      <c r="CF181" s="43">
        <f>IF(CF$13=MAX($G$13:$DB$13),'Option-specific inputs'!$H$105*CF$22,0)</f>
        <v>0</v>
      </c>
      <c r="CG181" s="43">
        <f>IF(CG$13=MAX($G$13:$DB$13),'Option-specific inputs'!$H$105*CG$22,0)</f>
        <v>0</v>
      </c>
      <c r="CH181" s="43">
        <f>IF(CH$13=MAX($G$13:$DB$13),'Option-specific inputs'!$H$105*CH$22,0)</f>
        <v>0</v>
      </c>
      <c r="CI181" s="43">
        <f>IF(CI$13=MAX($G$13:$DB$13),'Option-specific inputs'!$H$105*CI$22,0)</f>
        <v>0</v>
      </c>
      <c r="CJ181" s="43">
        <f>IF(CJ$13=MAX($G$13:$DB$13),'Option-specific inputs'!$H$105*CJ$22,0)</f>
        <v>0</v>
      </c>
      <c r="CK181" s="43">
        <f>IF(CK$13=MAX($G$13:$DB$13),'Option-specific inputs'!$H$105*CK$22,0)</f>
        <v>0</v>
      </c>
      <c r="CL181" s="43">
        <f>IF(CL$13=MAX($G$13:$DB$13),'Option-specific inputs'!$H$105*CL$22,0)</f>
        <v>0</v>
      </c>
      <c r="CM181" s="43">
        <f>IF(CM$13=MAX($G$13:$DB$13),'Option-specific inputs'!$H$105*CM$22,0)</f>
        <v>0</v>
      </c>
      <c r="CN181" s="43">
        <f>IF(CN$13=MAX($G$13:$DB$13),'Option-specific inputs'!$H$105*CN$22,0)</f>
        <v>0</v>
      </c>
      <c r="CO181" s="43">
        <f>IF(CO$13=MAX($G$13:$DB$13),'Option-specific inputs'!$H$105*CO$22,0)</f>
        <v>0</v>
      </c>
      <c r="CP181" s="43">
        <f>IF(CP$13=MAX($G$13:$DB$13),'Option-specific inputs'!$H$105*CP$22,0)</f>
        <v>0</v>
      </c>
      <c r="CQ181" s="43">
        <f>IF(CQ$13=MAX($G$13:$DB$13),'Option-specific inputs'!$H$105*CQ$22,0)</f>
        <v>0</v>
      </c>
      <c r="CR181" s="43">
        <f>IF(CR$13=MAX($G$13:$DB$13),'Option-specific inputs'!$H$105*CR$22,0)</f>
        <v>0</v>
      </c>
      <c r="CS181" s="43">
        <f>IF(CS$13=MAX($G$13:$DB$13),'Option-specific inputs'!$H$105*CS$22,0)</f>
        <v>0</v>
      </c>
      <c r="CT181" s="43">
        <f>IF(CT$13=MAX($G$13:$DB$13),'Option-specific inputs'!$H$105*CT$22,0)</f>
        <v>0</v>
      </c>
      <c r="CU181" s="43">
        <f>IF(CU$13=MAX($G$13:$DB$13),'Option-specific inputs'!$H$105*CU$22,0)</f>
        <v>0</v>
      </c>
      <c r="CV181" s="43">
        <f>IF(CV$13=MAX($G$13:$DB$13),'Option-specific inputs'!$H$105*CV$22,0)</f>
        <v>0</v>
      </c>
      <c r="CW181" s="43">
        <f>IF(CW$13=MAX($G$13:$DB$13),'Option-specific inputs'!$H$105*CW$22,0)</f>
        <v>0</v>
      </c>
      <c r="CX181" s="43">
        <f>IF(CX$13=MAX($G$13:$DB$13),'Option-specific inputs'!$H$105*CX$22,0)</f>
        <v>0</v>
      </c>
      <c r="CY181" s="43">
        <f>IF(CY$13=MAX($G$13:$DB$13),'Option-specific inputs'!$H$105*CY$22,0)</f>
        <v>0</v>
      </c>
      <c r="CZ181" s="43">
        <f>IF(CZ$13=MAX($G$13:$DB$13),'Option-specific inputs'!$H$105*CZ$22,0)</f>
        <v>0</v>
      </c>
      <c r="DA181" s="43">
        <f>IF(DA$13=MAX($G$13:$DB$13),'Option-specific inputs'!$H$105*DA$22,0)</f>
        <v>0</v>
      </c>
      <c r="DB181" s="43">
        <f>IF(DB$13=MAX($G$13:$DB$13),'Option-specific inputs'!$H$105*DB$22,0)</f>
        <v>0</v>
      </c>
      <c r="DC181" s="25"/>
    </row>
    <row r="182" spans="1:107" s="61" customFormat="1" ht="12.6" customHeight="1">
      <c r="A182" s="25"/>
      <c r="B182" s="152"/>
      <c r="C182" s="153"/>
      <c r="D182" s="48"/>
      <c r="E182" s="37"/>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c r="BI182" s="32"/>
      <c r="BJ182" s="32"/>
      <c r="BK182" s="32"/>
      <c r="BL182" s="32"/>
      <c r="BM182" s="32"/>
      <c r="BN182" s="32"/>
      <c r="BO182" s="32"/>
      <c r="BP182" s="32"/>
      <c r="BQ182" s="32"/>
      <c r="BR182" s="32"/>
      <c r="BS182" s="32"/>
      <c r="BT182" s="32"/>
      <c r="BU182" s="32"/>
      <c r="BV182" s="32"/>
      <c r="BW182" s="32"/>
      <c r="BX182" s="32"/>
      <c r="BY182" s="32"/>
      <c r="BZ182" s="32"/>
      <c r="CA182" s="32"/>
      <c r="CB182" s="32"/>
      <c r="CC182" s="32"/>
      <c r="CD182" s="32"/>
      <c r="CE182" s="32"/>
      <c r="CF182" s="32"/>
      <c r="CG182" s="32"/>
      <c r="CH182" s="32"/>
      <c r="CI182" s="32"/>
      <c r="CJ182" s="32"/>
      <c r="CK182" s="32"/>
      <c r="CL182" s="32"/>
      <c r="CM182" s="32"/>
      <c r="CN182" s="32"/>
      <c r="CO182" s="32"/>
      <c r="CP182" s="32"/>
      <c r="CQ182" s="32"/>
      <c r="CR182" s="32"/>
      <c r="CS182" s="32"/>
      <c r="CT182" s="32"/>
      <c r="CU182" s="32"/>
      <c r="CV182" s="32"/>
      <c r="CW182" s="32"/>
      <c r="CX182" s="32"/>
      <c r="CY182" s="32"/>
      <c r="CZ182" s="32"/>
      <c r="DA182" s="32"/>
      <c r="DB182" s="32"/>
      <c r="DC182" s="25"/>
    </row>
    <row r="183" spans="1:107" s="61" customFormat="1" ht="22.5" customHeight="1">
      <c r="A183" s="25"/>
      <c r="B183" s="163"/>
      <c r="C183" s="178" t="s">
        <v>235</v>
      </c>
      <c r="D183" s="46"/>
      <c r="E183" s="37"/>
      <c r="F183" s="32"/>
      <c r="G183" s="44">
        <f>G181</f>
        <v>0</v>
      </c>
      <c r="H183" s="44">
        <f t="shared" ref="H183:BS183" si="62">H181</f>
        <v>0</v>
      </c>
      <c r="I183" s="44">
        <f t="shared" si="62"/>
        <v>0</v>
      </c>
      <c r="J183" s="44">
        <f t="shared" si="62"/>
        <v>0</v>
      </c>
      <c r="K183" s="44">
        <f t="shared" si="62"/>
        <v>0</v>
      </c>
      <c r="L183" s="44">
        <f t="shared" si="62"/>
        <v>0</v>
      </c>
      <c r="M183" s="44">
        <f t="shared" si="62"/>
        <v>0</v>
      </c>
      <c r="N183" s="44">
        <f t="shared" si="62"/>
        <v>0</v>
      </c>
      <c r="O183" s="44">
        <f t="shared" si="62"/>
        <v>0</v>
      </c>
      <c r="P183" s="44">
        <f t="shared" si="62"/>
        <v>0</v>
      </c>
      <c r="Q183" s="44">
        <f t="shared" si="62"/>
        <v>0</v>
      </c>
      <c r="R183" s="44">
        <f t="shared" si="62"/>
        <v>0</v>
      </c>
      <c r="S183" s="44">
        <f t="shared" si="62"/>
        <v>0</v>
      </c>
      <c r="T183" s="44">
        <f t="shared" si="62"/>
        <v>0</v>
      </c>
      <c r="U183" s="44">
        <f t="shared" si="62"/>
        <v>0</v>
      </c>
      <c r="V183" s="44">
        <f t="shared" si="62"/>
        <v>0</v>
      </c>
      <c r="W183" s="44">
        <f t="shared" si="62"/>
        <v>0</v>
      </c>
      <c r="X183" s="44">
        <f t="shared" si="62"/>
        <v>0</v>
      </c>
      <c r="Y183" s="44">
        <f t="shared" si="62"/>
        <v>0</v>
      </c>
      <c r="Z183" s="44">
        <f t="shared" si="62"/>
        <v>0</v>
      </c>
      <c r="AA183" s="44">
        <f t="shared" si="62"/>
        <v>0</v>
      </c>
      <c r="AB183" s="44">
        <f t="shared" si="62"/>
        <v>0</v>
      </c>
      <c r="AC183" s="44">
        <f t="shared" si="62"/>
        <v>0</v>
      </c>
      <c r="AD183" s="44">
        <f t="shared" si="62"/>
        <v>0</v>
      </c>
      <c r="AE183" s="44">
        <f t="shared" si="62"/>
        <v>0</v>
      </c>
      <c r="AF183" s="44">
        <f t="shared" si="62"/>
        <v>0</v>
      </c>
      <c r="AG183" s="44">
        <f t="shared" si="62"/>
        <v>0</v>
      </c>
      <c r="AH183" s="44">
        <f t="shared" si="62"/>
        <v>0</v>
      </c>
      <c r="AI183" s="44">
        <f t="shared" si="62"/>
        <v>0</v>
      </c>
      <c r="AJ183" s="44">
        <f t="shared" si="62"/>
        <v>0</v>
      </c>
      <c r="AK183" s="44">
        <f t="shared" si="62"/>
        <v>0</v>
      </c>
      <c r="AL183" s="44">
        <f t="shared" si="62"/>
        <v>0</v>
      </c>
      <c r="AM183" s="44">
        <f t="shared" si="62"/>
        <v>0</v>
      </c>
      <c r="AN183" s="44">
        <f t="shared" si="62"/>
        <v>0</v>
      </c>
      <c r="AO183" s="44">
        <f t="shared" si="62"/>
        <v>0</v>
      </c>
      <c r="AP183" s="44">
        <f t="shared" si="62"/>
        <v>0</v>
      </c>
      <c r="AQ183" s="44">
        <f t="shared" si="62"/>
        <v>0</v>
      </c>
      <c r="AR183" s="44">
        <f t="shared" si="62"/>
        <v>0</v>
      </c>
      <c r="AS183" s="44">
        <f t="shared" si="62"/>
        <v>0</v>
      </c>
      <c r="AT183" s="44">
        <f t="shared" si="62"/>
        <v>0</v>
      </c>
      <c r="AU183" s="44">
        <f t="shared" si="62"/>
        <v>0</v>
      </c>
      <c r="AV183" s="44">
        <f t="shared" si="62"/>
        <v>0</v>
      </c>
      <c r="AW183" s="44">
        <f t="shared" si="62"/>
        <v>0</v>
      </c>
      <c r="AX183" s="44">
        <f t="shared" si="62"/>
        <v>0</v>
      </c>
      <c r="AY183" s="44">
        <f t="shared" si="62"/>
        <v>0</v>
      </c>
      <c r="AZ183" s="44">
        <f t="shared" si="62"/>
        <v>0</v>
      </c>
      <c r="BA183" s="44">
        <f t="shared" si="62"/>
        <v>0</v>
      </c>
      <c r="BB183" s="44">
        <f t="shared" si="62"/>
        <v>0</v>
      </c>
      <c r="BC183" s="44">
        <f t="shared" si="62"/>
        <v>0</v>
      </c>
      <c r="BD183" s="44">
        <f t="shared" si="62"/>
        <v>0</v>
      </c>
      <c r="BE183" s="44">
        <f t="shared" si="62"/>
        <v>0</v>
      </c>
      <c r="BF183" s="44">
        <f t="shared" si="62"/>
        <v>0</v>
      </c>
      <c r="BG183" s="44">
        <f t="shared" si="62"/>
        <v>0</v>
      </c>
      <c r="BH183" s="44">
        <f t="shared" si="62"/>
        <v>0</v>
      </c>
      <c r="BI183" s="44">
        <f t="shared" si="62"/>
        <v>0</v>
      </c>
      <c r="BJ183" s="44">
        <f t="shared" si="62"/>
        <v>0</v>
      </c>
      <c r="BK183" s="44">
        <f t="shared" si="62"/>
        <v>0</v>
      </c>
      <c r="BL183" s="44">
        <f t="shared" si="62"/>
        <v>0</v>
      </c>
      <c r="BM183" s="44">
        <f t="shared" si="62"/>
        <v>0</v>
      </c>
      <c r="BN183" s="44">
        <f t="shared" si="62"/>
        <v>0</v>
      </c>
      <c r="BO183" s="44">
        <f t="shared" si="62"/>
        <v>0</v>
      </c>
      <c r="BP183" s="44">
        <f t="shared" si="62"/>
        <v>0</v>
      </c>
      <c r="BQ183" s="44">
        <f t="shared" si="62"/>
        <v>0</v>
      </c>
      <c r="BR183" s="44">
        <f t="shared" si="62"/>
        <v>0</v>
      </c>
      <c r="BS183" s="44">
        <f t="shared" si="62"/>
        <v>0</v>
      </c>
      <c r="BT183" s="44">
        <f t="shared" ref="BT183:DB183" si="63">BT181</f>
        <v>0</v>
      </c>
      <c r="BU183" s="44">
        <f t="shared" si="63"/>
        <v>0</v>
      </c>
      <c r="BV183" s="44">
        <f t="shared" si="63"/>
        <v>0</v>
      </c>
      <c r="BW183" s="44">
        <f t="shared" si="63"/>
        <v>0</v>
      </c>
      <c r="BX183" s="44">
        <f t="shared" si="63"/>
        <v>0</v>
      </c>
      <c r="BY183" s="44">
        <f t="shared" si="63"/>
        <v>0</v>
      </c>
      <c r="BZ183" s="44">
        <f t="shared" si="63"/>
        <v>0</v>
      </c>
      <c r="CA183" s="44">
        <f t="shared" si="63"/>
        <v>0</v>
      </c>
      <c r="CB183" s="44">
        <f t="shared" si="63"/>
        <v>0</v>
      </c>
      <c r="CC183" s="44">
        <f t="shared" si="63"/>
        <v>0</v>
      </c>
      <c r="CD183" s="44">
        <f t="shared" si="63"/>
        <v>0</v>
      </c>
      <c r="CE183" s="44">
        <f t="shared" si="63"/>
        <v>0</v>
      </c>
      <c r="CF183" s="44">
        <f t="shared" si="63"/>
        <v>0</v>
      </c>
      <c r="CG183" s="44">
        <f t="shared" si="63"/>
        <v>0</v>
      </c>
      <c r="CH183" s="44">
        <f t="shared" si="63"/>
        <v>0</v>
      </c>
      <c r="CI183" s="44">
        <f t="shared" si="63"/>
        <v>0</v>
      </c>
      <c r="CJ183" s="44">
        <f t="shared" si="63"/>
        <v>0</v>
      </c>
      <c r="CK183" s="44">
        <f t="shared" si="63"/>
        <v>0</v>
      </c>
      <c r="CL183" s="44">
        <f t="shared" si="63"/>
        <v>0</v>
      </c>
      <c r="CM183" s="44">
        <f t="shared" si="63"/>
        <v>0</v>
      </c>
      <c r="CN183" s="44">
        <f t="shared" si="63"/>
        <v>0</v>
      </c>
      <c r="CO183" s="44">
        <f t="shared" si="63"/>
        <v>0</v>
      </c>
      <c r="CP183" s="44">
        <f t="shared" si="63"/>
        <v>0</v>
      </c>
      <c r="CQ183" s="44">
        <f t="shared" si="63"/>
        <v>0</v>
      </c>
      <c r="CR183" s="44">
        <f t="shared" si="63"/>
        <v>0</v>
      </c>
      <c r="CS183" s="44">
        <f t="shared" si="63"/>
        <v>0</v>
      </c>
      <c r="CT183" s="44">
        <f t="shared" si="63"/>
        <v>0</v>
      </c>
      <c r="CU183" s="44">
        <f t="shared" si="63"/>
        <v>0</v>
      </c>
      <c r="CV183" s="44">
        <f t="shared" si="63"/>
        <v>0</v>
      </c>
      <c r="CW183" s="44">
        <f t="shared" si="63"/>
        <v>0</v>
      </c>
      <c r="CX183" s="44">
        <f t="shared" si="63"/>
        <v>0</v>
      </c>
      <c r="CY183" s="44">
        <f t="shared" si="63"/>
        <v>0</v>
      </c>
      <c r="CZ183" s="44">
        <f t="shared" si="63"/>
        <v>0</v>
      </c>
      <c r="DA183" s="44">
        <f t="shared" si="63"/>
        <v>0</v>
      </c>
      <c r="DB183" s="44">
        <f t="shared" si="63"/>
        <v>0</v>
      </c>
      <c r="DC183" s="25"/>
    </row>
    <row r="184" spans="1:107" s="61" customFormat="1" ht="22.5" customHeight="1">
      <c r="A184" s="25"/>
      <c r="B184" s="163"/>
      <c r="C184" s="178" t="s">
        <v>236</v>
      </c>
      <c r="D184" s="32"/>
      <c r="E184" s="37" t="s">
        <v>28</v>
      </c>
      <c r="F184" s="32"/>
      <c r="G184" s="45">
        <f>SUM(G183:DB183)</f>
        <v>0</v>
      </c>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c r="BI184" s="32"/>
      <c r="BJ184" s="32"/>
      <c r="BK184" s="32"/>
      <c r="BL184" s="32"/>
      <c r="BM184" s="32"/>
      <c r="BN184" s="32"/>
      <c r="BO184" s="32"/>
      <c r="BP184" s="32"/>
      <c r="BQ184" s="32"/>
      <c r="BR184" s="32"/>
      <c r="BS184" s="32"/>
      <c r="BT184" s="32"/>
      <c r="BU184" s="32"/>
      <c r="BV184" s="32"/>
      <c r="BW184" s="32"/>
      <c r="BX184" s="32"/>
      <c r="BY184" s="32"/>
      <c r="BZ184" s="32"/>
      <c r="CA184" s="32"/>
      <c r="CB184" s="32"/>
      <c r="CC184" s="32"/>
      <c r="CD184" s="32"/>
      <c r="CE184" s="32"/>
      <c r="CF184" s="32"/>
      <c r="CG184" s="32"/>
      <c r="CH184" s="32"/>
      <c r="CI184" s="32"/>
      <c r="CJ184" s="32"/>
      <c r="CK184" s="32"/>
      <c r="CL184" s="32"/>
      <c r="CM184" s="32"/>
      <c r="CN184" s="32"/>
      <c r="CO184" s="32"/>
      <c r="CP184" s="32"/>
      <c r="CQ184" s="32"/>
      <c r="CR184" s="32"/>
      <c r="CS184" s="32"/>
      <c r="CT184" s="32"/>
      <c r="CU184" s="32"/>
      <c r="CV184" s="32"/>
      <c r="CW184" s="32"/>
      <c r="CX184" s="32"/>
      <c r="CY184" s="32"/>
      <c r="CZ184" s="32"/>
      <c r="DA184" s="32"/>
      <c r="DB184" s="32"/>
      <c r="DC184" s="25"/>
    </row>
    <row r="185" spans="1:107" s="61" customFormat="1" ht="12.6" customHeight="1">
      <c r="A185" s="25"/>
      <c r="B185" s="163"/>
      <c r="C185" s="163"/>
      <c r="D185" s="32"/>
      <c r="E185" s="37"/>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c r="BI185" s="32"/>
      <c r="BJ185" s="32"/>
      <c r="BK185" s="32"/>
      <c r="BL185" s="32"/>
      <c r="BM185" s="32"/>
      <c r="BN185" s="32"/>
      <c r="BO185" s="32"/>
      <c r="BP185" s="32"/>
      <c r="BQ185" s="32"/>
      <c r="BR185" s="32"/>
      <c r="BS185" s="32"/>
      <c r="BT185" s="32"/>
      <c r="BU185" s="32"/>
      <c r="BV185" s="32"/>
      <c r="BW185" s="32"/>
      <c r="BX185" s="32"/>
      <c r="BY185" s="32"/>
      <c r="BZ185" s="32"/>
      <c r="CA185" s="32"/>
      <c r="CB185" s="32"/>
      <c r="CC185" s="32"/>
      <c r="CD185" s="32"/>
      <c r="CE185" s="32"/>
      <c r="CF185" s="32"/>
      <c r="CG185" s="32"/>
      <c r="CH185" s="32"/>
      <c r="CI185" s="32"/>
      <c r="CJ185" s="32"/>
      <c r="CK185" s="32"/>
      <c r="CL185" s="32"/>
      <c r="CM185" s="32"/>
      <c r="CN185" s="32"/>
      <c r="CO185" s="32"/>
      <c r="CP185" s="32"/>
      <c r="CQ185" s="32"/>
      <c r="CR185" s="32"/>
      <c r="CS185" s="32"/>
      <c r="CT185" s="32"/>
      <c r="CU185" s="32"/>
      <c r="CV185" s="32"/>
      <c r="CW185" s="32"/>
      <c r="CX185" s="32"/>
      <c r="CY185" s="32"/>
      <c r="CZ185" s="32"/>
      <c r="DA185" s="32"/>
      <c r="DB185" s="32"/>
      <c r="DC185" s="25"/>
    </row>
    <row r="186" spans="1:107" s="61" customFormat="1" ht="22.5" customHeight="1">
      <c r="A186" s="25"/>
      <c r="B186" s="163"/>
      <c r="C186" s="178" t="s">
        <v>237</v>
      </c>
      <c r="D186" s="32"/>
      <c r="E186" s="37"/>
      <c r="F186" s="42"/>
      <c r="G186" s="44">
        <f t="shared" ref="G186:AL186" si="64">G183*G$18</f>
        <v>0</v>
      </c>
      <c r="H186" s="44">
        <f t="shared" si="64"/>
        <v>0</v>
      </c>
      <c r="I186" s="44">
        <f t="shared" si="64"/>
        <v>0</v>
      </c>
      <c r="J186" s="44">
        <f t="shared" si="64"/>
        <v>0</v>
      </c>
      <c r="K186" s="44">
        <f t="shared" si="64"/>
        <v>0</v>
      </c>
      <c r="L186" s="44">
        <f t="shared" si="64"/>
        <v>0</v>
      </c>
      <c r="M186" s="44">
        <f t="shared" si="64"/>
        <v>0</v>
      </c>
      <c r="N186" s="44">
        <f t="shared" si="64"/>
        <v>0</v>
      </c>
      <c r="O186" s="44">
        <f t="shared" si="64"/>
        <v>0</v>
      </c>
      <c r="P186" s="44">
        <f t="shared" si="64"/>
        <v>0</v>
      </c>
      <c r="Q186" s="44">
        <f t="shared" si="64"/>
        <v>0</v>
      </c>
      <c r="R186" s="44">
        <f t="shared" si="64"/>
        <v>0</v>
      </c>
      <c r="S186" s="44">
        <f t="shared" si="64"/>
        <v>0</v>
      </c>
      <c r="T186" s="44">
        <f t="shared" si="64"/>
        <v>0</v>
      </c>
      <c r="U186" s="44">
        <f t="shared" si="64"/>
        <v>0</v>
      </c>
      <c r="V186" s="44">
        <f t="shared" si="64"/>
        <v>0</v>
      </c>
      <c r="W186" s="44">
        <f t="shared" si="64"/>
        <v>0</v>
      </c>
      <c r="X186" s="44">
        <f t="shared" si="64"/>
        <v>0</v>
      </c>
      <c r="Y186" s="44">
        <f t="shared" si="64"/>
        <v>0</v>
      </c>
      <c r="Z186" s="44">
        <f t="shared" si="64"/>
        <v>0</v>
      </c>
      <c r="AA186" s="44">
        <f t="shared" si="64"/>
        <v>0</v>
      </c>
      <c r="AB186" s="44">
        <f t="shared" si="64"/>
        <v>0</v>
      </c>
      <c r="AC186" s="44">
        <f t="shared" si="64"/>
        <v>0</v>
      </c>
      <c r="AD186" s="44">
        <f t="shared" si="64"/>
        <v>0</v>
      </c>
      <c r="AE186" s="44">
        <f t="shared" si="64"/>
        <v>0</v>
      </c>
      <c r="AF186" s="44">
        <f t="shared" si="64"/>
        <v>0</v>
      </c>
      <c r="AG186" s="44">
        <f t="shared" si="64"/>
        <v>0</v>
      </c>
      <c r="AH186" s="44">
        <f t="shared" si="64"/>
        <v>0</v>
      </c>
      <c r="AI186" s="44">
        <f t="shared" si="64"/>
        <v>0</v>
      </c>
      <c r="AJ186" s="44">
        <f t="shared" si="64"/>
        <v>0</v>
      </c>
      <c r="AK186" s="44">
        <f t="shared" si="64"/>
        <v>0</v>
      </c>
      <c r="AL186" s="44">
        <f t="shared" si="64"/>
        <v>0</v>
      </c>
      <c r="AM186" s="44">
        <f t="shared" ref="AM186:BR186" si="65">AM183*AM$18</f>
        <v>0</v>
      </c>
      <c r="AN186" s="44">
        <f t="shared" si="65"/>
        <v>0</v>
      </c>
      <c r="AO186" s="44">
        <f t="shared" si="65"/>
        <v>0</v>
      </c>
      <c r="AP186" s="44">
        <f t="shared" si="65"/>
        <v>0</v>
      </c>
      <c r="AQ186" s="44">
        <f t="shared" si="65"/>
        <v>0</v>
      </c>
      <c r="AR186" s="44">
        <f t="shared" si="65"/>
        <v>0</v>
      </c>
      <c r="AS186" s="44">
        <f t="shared" si="65"/>
        <v>0</v>
      </c>
      <c r="AT186" s="44">
        <f t="shared" si="65"/>
        <v>0</v>
      </c>
      <c r="AU186" s="44">
        <f t="shared" si="65"/>
        <v>0</v>
      </c>
      <c r="AV186" s="44">
        <f t="shared" si="65"/>
        <v>0</v>
      </c>
      <c r="AW186" s="44">
        <f t="shared" si="65"/>
        <v>0</v>
      </c>
      <c r="AX186" s="44">
        <f t="shared" si="65"/>
        <v>0</v>
      </c>
      <c r="AY186" s="44">
        <f t="shared" si="65"/>
        <v>0</v>
      </c>
      <c r="AZ186" s="44">
        <f t="shared" si="65"/>
        <v>0</v>
      </c>
      <c r="BA186" s="44">
        <f t="shared" si="65"/>
        <v>0</v>
      </c>
      <c r="BB186" s="44">
        <f t="shared" si="65"/>
        <v>0</v>
      </c>
      <c r="BC186" s="44">
        <f t="shared" si="65"/>
        <v>0</v>
      </c>
      <c r="BD186" s="44">
        <f t="shared" si="65"/>
        <v>0</v>
      </c>
      <c r="BE186" s="44">
        <f t="shared" si="65"/>
        <v>0</v>
      </c>
      <c r="BF186" s="44">
        <f t="shared" si="65"/>
        <v>0</v>
      </c>
      <c r="BG186" s="44">
        <f t="shared" si="65"/>
        <v>0</v>
      </c>
      <c r="BH186" s="44">
        <f t="shared" si="65"/>
        <v>0</v>
      </c>
      <c r="BI186" s="44">
        <f t="shared" si="65"/>
        <v>0</v>
      </c>
      <c r="BJ186" s="44">
        <f t="shared" si="65"/>
        <v>0</v>
      </c>
      <c r="BK186" s="44">
        <f t="shared" si="65"/>
        <v>0</v>
      </c>
      <c r="BL186" s="44">
        <f t="shared" si="65"/>
        <v>0</v>
      </c>
      <c r="BM186" s="44">
        <f t="shared" si="65"/>
        <v>0</v>
      </c>
      <c r="BN186" s="44">
        <f t="shared" si="65"/>
        <v>0</v>
      </c>
      <c r="BO186" s="44">
        <f t="shared" si="65"/>
        <v>0</v>
      </c>
      <c r="BP186" s="44">
        <f t="shared" si="65"/>
        <v>0</v>
      </c>
      <c r="BQ186" s="44">
        <f t="shared" si="65"/>
        <v>0</v>
      </c>
      <c r="BR186" s="44">
        <f t="shared" si="65"/>
        <v>0</v>
      </c>
      <c r="BS186" s="44">
        <f t="shared" ref="BS186:DB186" si="66">BS183*BS$18</f>
        <v>0</v>
      </c>
      <c r="BT186" s="44">
        <f t="shared" si="66"/>
        <v>0</v>
      </c>
      <c r="BU186" s="44">
        <f t="shared" si="66"/>
        <v>0</v>
      </c>
      <c r="BV186" s="44">
        <f t="shared" si="66"/>
        <v>0</v>
      </c>
      <c r="BW186" s="44">
        <f t="shared" si="66"/>
        <v>0</v>
      </c>
      <c r="BX186" s="44">
        <f t="shared" si="66"/>
        <v>0</v>
      </c>
      <c r="BY186" s="44">
        <f t="shared" si="66"/>
        <v>0</v>
      </c>
      <c r="BZ186" s="44">
        <f t="shared" si="66"/>
        <v>0</v>
      </c>
      <c r="CA186" s="44">
        <f t="shared" si="66"/>
        <v>0</v>
      </c>
      <c r="CB186" s="44">
        <f t="shared" si="66"/>
        <v>0</v>
      </c>
      <c r="CC186" s="44">
        <f t="shared" si="66"/>
        <v>0</v>
      </c>
      <c r="CD186" s="44">
        <f t="shared" si="66"/>
        <v>0</v>
      </c>
      <c r="CE186" s="44">
        <f t="shared" si="66"/>
        <v>0</v>
      </c>
      <c r="CF186" s="44">
        <f t="shared" si="66"/>
        <v>0</v>
      </c>
      <c r="CG186" s="44">
        <f t="shared" si="66"/>
        <v>0</v>
      </c>
      <c r="CH186" s="44">
        <f t="shared" si="66"/>
        <v>0</v>
      </c>
      <c r="CI186" s="44">
        <f t="shared" si="66"/>
        <v>0</v>
      </c>
      <c r="CJ186" s="44">
        <f t="shared" si="66"/>
        <v>0</v>
      </c>
      <c r="CK186" s="44">
        <f t="shared" si="66"/>
        <v>0</v>
      </c>
      <c r="CL186" s="44">
        <f t="shared" si="66"/>
        <v>0</v>
      </c>
      <c r="CM186" s="44">
        <f t="shared" si="66"/>
        <v>0</v>
      </c>
      <c r="CN186" s="44">
        <f t="shared" si="66"/>
        <v>0</v>
      </c>
      <c r="CO186" s="44">
        <f t="shared" si="66"/>
        <v>0</v>
      </c>
      <c r="CP186" s="44">
        <f t="shared" si="66"/>
        <v>0</v>
      </c>
      <c r="CQ186" s="44">
        <f t="shared" si="66"/>
        <v>0</v>
      </c>
      <c r="CR186" s="44">
        <f t="shared" si="66"/>
        <v>0</v>
      </c>
      <c r="CS186" s="44">
        <f t="shared" si="66"/>
        <v>0</v>
      </c>
      <c r="CT186" s="44">
        <f t="shared" si="66"/>
        <v>0</v>
      </c>
      <c r="CU186" s="44">
        <f t="shared" si="66"/>
        <v>0</v>
      </c>
      <c r="CV186" s="44">
        <f t="shared" si="66"/>
        <v>0</v>
      </c>
      <c r="CW186" s="44">
        <f t="shared" si="66"/>
        <v>0</v>
      </c>
      <c r="CX186" s="44">
        <f t="shared" si="66"/>
        <v>0</v>
      </c>
      <c r="CY186" s="44">
        <f t="shared" si="66"/>
        <v>0</v>
      </c>
      <c r="CZ186" s="44">
        <f t="shared" si="66"/>
        <v>0</v>
      </c>
      <c r="DA186" s="44">
        <f t="shared" si="66"/>
        <v>0</v>
      </c>
      <c r="DB186" s="44">
        <f t="shared" si="66"/>
        <v>0</v>
      </c>
      <c r="DC186" s="25"/>
    </row>
    <row r="187" spans="1:107" s="61" customFormat="1" ht="22.5" customHeight="1">
      <c r="A187" s="25"/>
      <c r="B187" s="163"/>
      <c r="C187" s="178" t="s">
        <v>238</v>
      </c>
      <c r="D187" s="32"/>
      <c r="E187" s="37"/>
      <c r="F187" s="32"/>
      <c r="G187" s="45">
        <f>SUM(G186:DB186)</f>
        <v>0</v>
      </c>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c r="BI187" s="32"/>
      <c r="BJ187" s="32"/>
      <c r="BK187" s="32"/>
      <c r="BL187" s="32"/>
      <c r="BM187" s="32"/>
      <c r="BN187" s="32"/>
      <c r="BO187" s="32"/>
      <c r="BP187" s="32"/>
      <c r="BQ187" s="32"/>
      <c r="BR187" s="32"/>
      <c r="BS187" s="32"/>
      <c r="BT187" s="32"/>
      <c r="BU187" s="32"/>
      <c r="BV187" s="32"/>
      <c r="BW187" s="32"/>
      <c r="BX187" s="32"/>
      <c r="BY187" s="32"/>
      <c r="BZ187" s="32"/>
      <c r="CA187" s="32"/>
      <c r="CB187" s="32"/>
      <c r="CC187" s="32"/>
      <c r="CD187" s="32"/>
      <c r="CE187" s="32"/>
      <c r="CF187" s="32"/>
      <c r="CG187" s="32"/>
      <c r="CH187" s="32"/>
      <c r="CI187" s="32"/>
      <c r="CJ187" s="32"/>
      <c r="CK187" s="32"/>
      <c r="CL187" s="32"/>
      <c r="CM187" s="32"/>
      <c r="CN187" s="32"/>
      <c r="CO187" s="32"/>
      <c r="CP187" s="32"/>
      <c r="CQ187" s="32"/>
      <c r="CR187" s="32"/>
      <c r="CS187" s="32"/>
      <c r="CT187" s="32"/>
      <c r="CU187" s="32"/>
      <c r="CV187" s="32"/>
      <c r="CW187" s="32"/>
      <c r="CX187" s="32"/>
      <c r="CY187" s="32"/>
      <c r="CZ187" s="32"/>
      <c r="DA187" s="32"/>
      <c r="DB187" s="32"/>
      <c r="DC187" s="25"/>
    </row>
    <row r="188" spans="1:107" s="61" customFormat="1" ht="12.6" customHeight="1">
      <c r="A188" s="25"/>
      <c r="B188" s="163"/>
      <c r="C188" s="163"/>
      <c r="D188" s="32"/>
      <c r="E188" s="37"/>
      <c r="F188" s="32"/>
      <c r="G188" s="49"/>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c r="BI188" s="32"/>
      <c r="BJ188" s="32"/>
      <c r="BK188" s="32"/>
      <c r="BL188" s="32"/>
      <c r="BM188" s="32"/>
      <c r="BN188" s="32"/>
      <c r="BO188" s="32"/>
      <c r="BP188" s="32"/>
      <c r="BQ188" s="32"/>
      <c r="BR188" s="32"/>
      <c r="BS188" s="32"/>
      <c r="BT188" s="32"/>
      <c r="BU188" s="32"/>
      <c r="BV188" s="32"/>
      <c r="BW188" s="32"/>
      <c r="BX188" s="32"/>
      <c r="BY188" s="32"/>
      <c r="BZ188" s="32"/>
      <c r="CA188" s="32"/>
      <c r="CB188" s="32"/>
      <c r="CC188" s="32"/>
      <c r="CD188" s="32"/>
      <c r="CE188" s="32"/>
      <c r="CF188" s="32"/>
      <c r="CG188" s="32"/>
      <c r="CH188" s="32"/>
      <c r="CI188" s="32"/>
      <c r="CJ188" s="32"/>
      <c r="CK188" s="32"/>
      <c r="CL188" s="32"/>
      <c r="CM188" s="32"/>
      <c r="CN188" s="32"/>
      <c r="CO188" s="32"/>
      <c r="CP188" s="32"/>
      <c r="CQ188" s="32"/>
      <c r="CR188" s="32"/>
      <c r="CS188" s="32"/>
      <c r="CT188" s="32"/>
      <c r="CU188" s="32"/>
      <c r="CV188" s="32"/>
      <c r="CW188" s="32"/>
      <c r="CX188" s="32"/>
      <c r="CY188" s="32"/>
      <c r="CZ188" s="32"/>
      <c r="DA188" s="32"/>
      <c r="DB188" s="32"/>
      <c r="DC188" s="25"/>
    </row>
    <row r="189" spans="1:107" s="98" customFormat="1" ht="22.5" customHeight="1">
      <c r="A189" s="36"/>
      <c r="B189" s="152" t="s">
        <v>101</v>
      </c>
      <c r="C189" s="153" t="s">
        <v>284</v>
      </c>
      <c r="D189" s="35"/>
      <c r="E189" s="40"/>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c r="CY189" s="36"/>
      <c r="CZ189" s="36"/>
      <c r="DA189" s="36"/>
      <c r="DB189" s="36"/>
      <c r="DC189" s="36"/>
    </row>
    <row r="190" spans="1:107" s="61" customFormat="1" ht="12.6" customHeight="1">
      <c r="A190" s="25"/>
      <c r="B190" s="163"/>
      <c r="C190" s="163"/>
      <c r="D190" s="32"/>
      <c r="E190" s="37"/>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c r="BI190" s="32"/>
      <c r="BJ190" s="32"/>
      <c r="BK190" s="32"/>
      <c r="BL190" s="32"/>
      <c r="BM190" s="32"/>
      <c r="BN190" s="32"/>
      <c r="BO190" s="32"/>
      <c r="BP190" s="32"/>
      <c r="BQ190" s="32"/>
      <c r="BR190" s="32"/>
      <c r="BS190" s="32"/>
      <c r="BT190" s="32"/>
      <c r="BU190" s="32"/>
      <c r="BV190" s="32"/>
      <c r="BW190" s="32"/>
      <c r="BX190" s="32"/>
      <c r="BY190" s="32"/>
      <c r="BZ190" s="32"/>
      <c r="CA190" s="32"/>
      <c r="CB190" s="32"/>
      <c r="CC190" s="32"/>
      <c r="CD190" s="32"/>
      <c r="CE190" s="32"/>
      <c r="CF190" s="32"/>
      <c r="CG190" s="32"/>
      <c r="CH190" s="32"/>
      <c r="CI190" s="32"/>
      <c r="CJ190" s="32"/>
      <c r="CK190" s="32"/>
      <c r="CL190" s="32"/>
      <c r="CM190" s="32"/>
      <c r="CN190" s="32"/>
      <c r="CO190" s="32"/>
      <c r="CP190" s="32"/>
      <c r="CQ190" s="32"/>
      <c r="CR190" s="32"/>
      <c r="CS190" s="32"/>
      <c r="CT190" s="32"/>
      <c r="CU190" s="32"/>
      <c r="CV190" s="32"/>
      <c r="CW190" s="32"/>
      <c r="CX190" s="32"/>
      <c r="CY190" s="32"/>
      <c r="CZ190" s="32"/>
      <c r="DA190" s="32"/>
      <c r="DB190" s="32"/>
      <c r="DC190" s="25"/>
    </row>
    <row r="191" spans="1:107" s="61" customFormat="1" ht="22.5" customHeight="1">
      <c r="A191" s="25"/>
      <c r="B191" s="152" t="s">
        <v>208</v>
      </c>
      <c r="C191" s="153" t="s">
        <v>139</v>
      </c>
      <c r="D191" s="32"/>
      <c r="E191" s="37"/>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c r="BI191" s="32"/>
      <c r="BJ191" s="32"/>
      <c r="BK191" s="32"/>
      <c r="BL191" s="32"/>
      <c r="BM191" s="32"/>
      <c r="BN191" s="32"/>
      <c r="BO191" s="32"/>
      <c r="BP191" s="32"/>
      <c r="BQ191" s="32"/>
      <c r="BR191" s="32"/>
      <c r="BS191" s="32"/>
      <c r="BT191" s="32"/>
      <c r="BU191" s="32"/>
      <c r="BV191" s="32"/>
      <c r="BW191" s="32"/>
      <c r="BX191" s="32"/>
      <c r="BY191" s="32"/>
      <c r="BZ191" s="32"/>
      <c r="CA191" s="32"/>
      <c r="CB191" s="32"/>
      <c r="CC191" s="32"/>
      <c r="CD191" s="32"/>
      <c r="CE191" s="32"/>
      <c r="CF191" s="32"/>
      <c r="CG191" s="32"/>
      <c r="CH191" s="32"/>
      <c r="CI191" s="32"/>
      <c r="CJ191" s="32"/>
      <c r="CK191" s="32"/>
      <c r="CL191" s="32"/>
      <c r="CM191" s="32"/>
      <c r="CN191" s="32"/>
      <c r="CO191" s="32"/>
      <c r="CP191" s="32"/>
      <c r="CQ191" s="32"/>
      <c r="CR191" s="32"/>
      <c r="CS191" s="32"/>
      <c r="CT191" s="32"/>
      <c r="CU191" s="32"/>
      <c r="CV191" s="32"/>
      <c r="CW191" s="32"/>
      <c r="CX191" s="32"/>
      <c r="CY191" s="32"/>
      <c r="CZ191" s="32"/>
      <c r="DA191" s="32"/>
      <c r="DB191" s="32"/>
      <c r="DC191" s="25"/>
    </row>
    <row r="192" spans="1:107" s="61" customFormat="1" ht="22.5" customHeight="1">
      <c r="A192" s="25"/>
      <c r="B192" s="163"/>
      <c r="C192" s="170" t="s">
        <v>140</v>
      </c>
      <c r="D192" s="32"/>
      <c r="E192" s="37"/>
      <c r="F192" s="42"/>
      <c r="G192" s="43" cm="1">
        <f t="array" ref="G192">IFERROR(
IF(G$14 - $G$14 + 1 = _xlfn.NUMBERVALUE(TRIM(_xlfn.TEXTAFTER($C192, " ", -1))),
_xlfn.IFS(
'Option-specific inputs'!$H$19="Percentage cost method",('Option-specific inputs'!$H29*'Option-specific inputs'!$H$109*G$26),
'Option-specific inputs'!$H$19="Total cost method",(('Option-specific inputs'!$H52/SUM('Option-specific inputs'!$H$52:$H$61))*'Option-specific inputs'!$H$109*G$26)),0),0)</f>
        <v>0</v>
      </c>
      <c r="H192" s="43" cm="1">
        <f t="array" ref="H192">IFERROR(
IF(H$14 - $G$14 + 1 = _xlfn.NUMBERVALUE(TRIM(_xlfn.TEXTAFTER($C192, " ", -1))),
_xlfn.IFS(
'Option-specific inputs'!$H$19="Percentage cost method",('Option-specific inputs'!$H29*'Option-specific inputs'!$H$109*H$26),
'Option-specific inputs'!$H$19="Total cost method",(('Option-specific inputs'!$H52/SUM('Option-specific inputs'!$H$52:$H$61))*'Option-specific inputs'!$H$109*H$26)),0),0)</f>
        <v>0</v>
      </c>
      <c r="I192" s="43" cm="1">
        <f t="array" ref="I192">IFERROR(
IF(I$14 - $G$14 + 1 = _xlfn.NUMBERVALUE(TRIM(_xlfn.TEXTAFTER($C192, " ", -1))),
_xlfn.IFS(
'Option-specific inputs'!$H$19="Percentage cost method",('Option-specific inputs'!$H29*'Option-specific inputs'!$H$109*I$26),
'Option-specific inputs'!$H$19="Total cost method",(('Option-specific inputs'!$H52/SUM('Option-specific inputs'!$H$52:$H$61))*'Option-specific inputs'!$H$109*I$26)),0),0)</f>
        <v>0</v>
      </c>
      <c r="J192" s="43" cm="1">
        <f t="array" ref="J192">IFERROR(
IF(J$14 - $G$14 + 1 = _xlfn.NUMBERVALUE(TRIM(_xlfn.TEXTAFTER($C192, " ", -1))),
_xlfn.IFS(
'Option-specific inputs'!$H$19="Percentage cost method",('Option-specific inputs'!$H29*'Option-specific inputs'!$H$109*J$26),
'Option-specific inputs'!$H$19="Total cost method",(('Option-specific inputs'!$H52/SUM('Option-specific inputs'!$H$52:$H$61))*'Option-specific inputs'!$H$109*J$26)),0),0)</f>
        <v>0</v>
      </c>
      <c r="K192" s="43" cm="1">
        <f t="array" ref="K192">IFERROR(
IF(K$14 - $G$14 + 1 = _xlfn.NUMBERVALUE(TRIM(_xlfn.TEXTAFTER($C192, " ", -1))),
_xlfn.IFS(
'Option-specific inputs'!$H$19="Percentage cost method",('Option-specific inputs'!$H29*'Option-specific inputs'!$H$109*K$26),
'Option-specific inputs'!$H$19="Total cost method",(('Option-specific inputs'!$H52/SUM('Option-specific inputs'!$H$52:$H$61))*'Option-specific inputs'!$H$109*K$26)),0),0)</f>
        <v>0</v>
      </c>
      <c r="L192" s="43" cm="1">
        <f t="array" ref="L192">IFERROR(
IF(L$14 - $G$14 + 1 = _xlfn.NUMBERVALUE(TRIM(_xlfn.TEXTAFTER($C192, " ", -1))),
_xlfn.IFS(
'Option-specific inputs'!$H$19="Percentage cost method",('Option-specific inputs'!$H29*'Option-specific inputs'!$H$109*L$26),
'Option-specific inputs'!$H$19="Total cost method",(('Option-specific inputs'!$H52/SUM('Option-specific inputs'!$H$52:$H$61))*'Option-specific inputs'!$H$109*L$26)),0),0)</f>
        <v>0</v>
      </c>
      <c r="M192" s="43" cm="1">
        <f t="array" ref="M192">IFERROR(
IF(M$14 - $G$14 + 1 = _xlfn.NUMBERVALUE(TRIM(_xlfn.TEXTAFTER($C192, " ", -1))),
_xlfn.IFS(
'Option-specific inputs'!$H$19="Percentage cost method",('Option-specific inputs'!$H29*'Option-specific inputs'!$H$109*M$26),
'Option-specific inputs'!$H$19="Total cost method",(('Option-specific inputs'!$H52/SUM('Option-specific inputs'!$H$52:$H$61))*'Option-specific inputs'!$H$109*M$26)),0),0)</f>
        <v>0</v>
      </c>
      <c r="N192" s="43" cm="1">
        <f t="array" ref="N192">IFERROR(
IF(N$14 - $G$14 + 1 = _xlfn.NUMBERVALUE(TRIM(_xlfn.TEXTAFTER($C192, " ", -1))),
_xlfn.IFS(
'Option-specific inputs'!$H$19="Percentage cost method",('Option-specific inputs'!$H29*'Option-specific inputs'!$H$109*N$26),
'Option-specific inputs'!$H$19="Total cost method",(('Option-specific inputs'!$H52/SUM('Option-specific inputs'!$H$52:$H$61))*'Option-specific inputs'!$H$109*N$26)),0),0)</f>
        <v>0</v>
      </c>
      <c r="O192" s="43" cm="1">
        <f t="array" ref="O192">IFERROR(
IF(O$14 - $G$14 + 1 = _xlfn.NUMBERVALUE(TRIM(_xlfn.TEXTAFTER($C192, " ", -1))),
_xlfn.IFS(
'Option-specific inputs'!$H$19="Percentage cost method",('Option-specific inputs'!$H29*'Option-specific inputs'!$H$109*O$26),
'Option-specific inputs'!$H$19="Total cost method",(('Option-specific inputs'!$H52/SUM('Option-specific inputs'!$H$52:$H$61))*'Option-specific inputs'!$H$109*O$26)),0),0)</f>
        <v>0</v>
      </c>
      <c r="P192" s="43" cm="1">
        <f t="array" ref="P192">IFERROR(
IF(P$14 - $G$14 + 1 = _xlfn.NUMBERVALUE(TRIM(_xlfn.TEXTAFTER($C192, " ", -1))),
_xlfn.IFS(
'Option-specific inputs'!$H$19="Percentage cost method",('Option-specific inputs'!$H29*'Option-specific inputs'!$H$109*P$26),
'Option-specific inputs'!$H$19="Total cost method",(('Option-specific inputs'!$H52/SUM('Option-specific inputs'!$H$52:$H$61))*'Option-specific inputs'!$H$109*P$26)),0),0)</f>
        <v>0</v>
      </c>
      <c r="Q192" s="43" cm="1">
        <f t="array" ref="Q192">IFERROR(
IF(Q$14 - $G$14 + 1 = _xlfn.NUMBERVALUE(TRIM(_xlfn.TEXTAFTER($C192, " ", -1))),
_xlfn.IFS(
'Option-specific inputs'!$H$19="Percentage cost method",('Option-specific inputs'!$H29*'Option-specific inputs'!$H$109*Q$26),
'Option-specific inputs'!$H$19="Total cost method",(('Option-specific inputs'!$H52/SUM('Option-specific inputs'!$H$52:$H$61))*'Option-specific inputs'!$H$109*Q$26)),0),0)</f>
        <v>0</v>
      </c>
      <c r="R192" s="43" cm="1">
        <f t="array" ref="R192">IFERROR(
IF(R$14 - $G$14 + 1 = _xlfn.NUMBERVALUE(TRIM(_xlfn.TEXTAFTER($C192, " ", -1))),
_xlfn.IFS(
'Option-specific inputs'!$H$19="Percentage cost method",('Option-specific inputs'!$H29*'Option-specific inputs'!$H$109*R$26),
'Option-specific inputs'!$H$19="Total cost method",(('Option-specific inputs'!$H52/SUM('Option-specific inputs'!$H$52:$H$61))*'Option-specific inputs'!$H$109*R$26)),0),0)</f>
        <v>0</v>
      </c>
      <c r="S192" s="43" cm="1">
        <f t="array" ref="S192">IFERROR(
IF(S$14 - $G$14 + 1 = _xlfn.NUMBERVALUE(TRIM(_xlfn.TEXTAFTER($C192, " ", -1))),
_xlfn.IFS(
'Option-specific inputs'!$H$19="Percentage cost method",('Option-specific inputs'!$H29*'Option-specific inputs'!$H$109*S$26),
'Option-specific inputs'!$H$19="Total cost method",(('Option-specific inputs'!$H52/SUM('Option-specific inputs'!$H$52:$H$61))*'Option-specific inputs'!$H$109*S$26)),0),0)</f>
        <v>0</v>
      </c>
      <c r="T192" s="43" cm="1">
        <f t="array" ref="T192">IFERROR(
IF(T$14 - $G$14 + 1 = _xlfn.NUMBERVALUE(TRIM(_xlfn.TEXTAFTER($C192, " ", -1))),
_xlfn.IFS(
'Option-specific inputs'!$H$19="Percentage cost method",('Option-specific inputs'!$H29*'Option-specific inputs'!$H$109*T$26),
'Option-specific inputs'!$H$19="Total cost method",(('Option-specific inputs'!$H52/SUM('Option-specific inputs'!$H$52:$H$61))*'Option-specific inputs'!$H$109*T$26)),0),0)</f>
        <v>0</v>
      </c>
      <c r="U192" s="43" cm="1">
        <f t="array" ref="U192">IFERROR(
IF(U$14 - $G$14 + 1 = _xlfn.NUMBERVALUE(TRIM(_xlfn.TEXTAFTER($C192, " ", -1))),
_xlfn.IFS(
'Option-specific inputs'!$H$19="Percentage cost method",('Option-specific inputs'!$H29*'Option-specific inputs'!$H$109*U$26),
'Option-specific inputs'!$H$19="Total cost method",(('Option-specific inputs'!$H52/SUM('Option-specific inputs'!$H$52:$H$61))*'Option-specific inputs'!$H$109*U$26)),0),0)</f>
        <v>0</v>
      </c>
      <c r="V192" s="43" cm="1">
        <f t="array" ref="V192">IFERROR(
IF(V$14 - $G$14 + 1 = _xlfn.NUMBERVALUE(TRIM(_xlfn.TEXTAFTER($C192, " ", -1))),
_xlfn.IFS(
'Option-specific inputs'!$H$19="Percentage cost method",('Option-specific inputs'!$H29*'Option-specific inputs'!$H$109*V$26),
'Option-specific inputs'!$H$19="Total cost method",(('Option-specific inputs'!$H52/SUM('Option-specific inputs'!$H$52:$H$61))*'Option-specific inputs'!$H$109*V$26)),0),0)</f>
        <v>0</v>
      </c>
      <c r="W192" s="43" cm="1">
        <f t="array" ref="W192">IFERROR(
IF(W$14 - $G$14 + 1 = _xlfn.NUMBERVALUE(TRIM(_xlfn.TEXTAFTER($C192, " ", -1))),
_xlfn.IFS(
'Option-specific inputs'!$H$19="Percentage cost method",('Option-specific inputs'!$H29*'Option-specific inputs'!$H$109*W$26),
'Option-specific inputs'!$H$19="Total cost method",(('Option-specific inputs'!$H52/SUM('Option-specific inputs'!$H$52:$H$61))*'Option-specific inputs'!$H$109*W$26)),0),0)</f>
        <v>0</v>
      </c>
      <c r="X192" s="43" cm="1">
        <f t="array" ref="X192">IFERROR(
IF(X$14 - $G$14 + 1 = _xlfn.NUMBERVALUE(TRIM(_xlfn.TEXTAFTER($C192, " ", -1))),
_xlfn.IFS(
'Option-specific inputs'!$H$19="Percentage cost method",('Option-specific inputs'!$H29*'Option-specific inputs'!$H$109*X$26),
'Option-specific inputs'!$H$19="Total cost method",(('Option-specific inputs'!$H52/SUM('Option-specific inputs'!$H$52:$H$61))*'Option-specific inputs'!$H$109*X$26)),0),0)</f>
        <v>0</v>
      </c>
      <c r="Y192" s="43" cm="1">
        <f t="array" ref="Y192">IFERROR(
IF(Y$14 - $G$14 + 1 = _xlfn.NUMBERVALUE(TRIM(_xlfn.TEXTAFTER($C192, " ", -1))),
_xlfn.IFS(
'Option-specific inputs'!$H$19="Percentage cost method",('Option-specific inputs'!$H29*'Option-specific inputs'!$H$109*Y$26),
'Option-specific inputs'!$H$19="Total cost method",(('Option-specific inputs'!$H52/SUM('Option-specific inputs'!$H$52:$H$61))*'Option-specific inputs'!$H$109*Y$26)),0),0)</f>
        <v>0</v>
      </c>
      <c r="Z192" s="43" cm="1">
        <f t="array" ref="Z192">IFERROR(
IF(Z$14 - $G$14 + 1 = _xlfn.NUMBERVALUE(TRIM(_xlfn.TEXTAFTER($C192, " ", -1))),
_xlfn.IFS(
'Option-specific inputs'!$H$19="Percentage cost method",('Option-specific inputs'!$H29*'Option-specific inputs'!$H$109*Z$26),
'Option-specific inputs'!$H$19="Total cost method",(('Option-specific inputs'!$H52/SUM('Option-specific inputs'!$H$52:$H$61))*'Option-specific inputs'!$H$109*Z$26)),0),0)</f>
        <v>0</v>
      </c>
      <c r="AA192" s="43" cm="1">
        <f t="array" ref="AA192">IFERROR(
IF(AA$14 - $G$14 + 1 = _xlfn.NUMBERVALUE(TRIM(_xlfn.TEXTAFTER($C192, " ", -1))),
_xlfn.IFS(
'Option-specific inputs'!$H$19="Percentage cost method",('Option-specific inputs'!$H29*'Option-specific inputs'!$H$109*AA$26),
'Option-specific inputs'!$H$19="Total cost method",(('Option-specific inputs'!$H52/SUM('Option-specific inputs'!$H$52:$H$61))*'Option-specific inputs'!$H$109*AA$26)),0),0)</f>
        <v>0</v>
      </c>
      <c r="AB192" s="43" cm="1">
        <f t="array" ref="AB192">IFERROR(
IF(AB$14 - $G$14 + 1 = _xlfn.NUMBERVALUE(TRIM(_xlfn.TEXTAFTER($C192, " ", -1))),
_xlfn.IFS(
'Option-specific inputs'!$H$19="Percentage cost method",('Option-specific inputs'!$H29*'Option-specific inputs'!$H$109*AB$26),
'Option-specific inputs'!$H$19="Total cost method",(('Option-specific inputs'!$H52/SUM('Option-specific inputs'!$H$52:$H$61))*'Option-specific inputs'!$H$109*AB$26)),0),0)</f>
        <v>0</v>
      </c>
      <c r="AC192" s="43" cm="1">
        <f t="array" ref="AC192">IFERROR(
IF(AC$14 - $G$14 + 1 = _xlfn.NUMBERVALUE(TRIM(_xlfn.TEXTAFTER($C192, " ", -1))),
_xlfn.IFS(
'Option-specific inputs'!$H$19="Percentage cost method",('Option-specific inputs'!$H29*'Option-specific inputs'!$H$109*AC$26),
'Option-specific inputs'!$H$19="Total cost method",(('Option-specific inputs'!$H52/SUM('Option-specific inputs'!$H$52:$H$61))*'Option-specific inputs'!$H$109*AC$26)),0),0)</f>
        <v>0</v>
      </c>
      <c r="AD192" s="43" cm="1">
        <f t="array" ref="AD192">IFERROR(
IF(AD$14 - $G$14 + 1 = _xlfn.NUMBERVALUE(TRIM(_xlfn.TEXTAFTER($C192, " ", -1))),
_xlfn.IFS(
'Option-specific inputs'!$H$19="Percentage cost method",('Option-specific inputs'!$H29*'Option-specific inputs'!$H$109*AD$26),
'Option-specific inputs'!$H$19="Total cost method",(('Option-specific inputs'!$H52/SUM('Option-specific inputs'!$H$52:$H$61))*'Option-specific inputs'!$H$109*AD$26)),0),0)</f>
        <v>0</v>
      </c>
      <c r="AE192" s="43" cm="1">
        <f t="array" ref="AE192">IFERROR(
IF(AE$14 - $G$14 + 1 = _xlfn.NUMBERVALUE(TRIM(_xlfn.TEXTAFTER($C192, " ", -1))),
_xlfn.IFS(
'Option-specific inputs'!$H$19="Percentage cost method",('Option-specific inputs'!$H29*'Option-specific inputs'!$H$109*AE$26),
'Option-specific inputs'!$H$19="Total cost method",(('Option-specific inputs'!$H52/SUM('Option-specific inputs'!$H$52:$H$61))*'Option-specific inputs'!$H$109*AE$26)),0),0)</f>
        <v>0</v>
      </c>
      <c r="AF192" s="43" cm="1">
        <f t="array" ref="AF192">IFERROR(
IF(AF$14 - $G$14 + 1 = _xlfn.NUMBERVALUE(TRIM(_xlfn.TEXTAFTER($C192, " ", -1))),
_xlfn.IFS(
'Option-specific inputs'!$H$19="Percentage cost method",('Option-specific inputs'!$H29*'Option-specific inputs'!$H$109*AF$26),
'Option-specific inputs'!$H$19="Total cost method",(('Option-specific inputs'!$H52/SUM('Option-specific inputs'!$H$52:$H$61))*'Option-specific inputs'!$H$109*AF$26)),0),0)</f>
        <v>0</v>
      </c>
      <c r="AG192" s="43" cm="1">
        <f t="array" ref="AG192">IFERROR(
IF(AG$14 - $G$14 + 1 = _xlfn.NUMBERVALUE(TRIM(_xlfn.TEXTAFTER($C192, " ", -1))),
_xlfn.IFS(
'Option-specific inputs'!$H$19="Percentage cost method",('Option-specific inputs'!$H29*'Option-specific inputs'!$H$109*AG$26),
'Option-specific inputs'!$H$19="Total cost method",(('Option-specific inputs'!$H52/SUM('Option-specific inputs'!$H$52:$H$61))*'Option-specific inputs'!$H$109*AG$26)),0),0)</f>
        <v>0</v>
      </c>
      <c r="AH192" s="43" cm="1">
        <f t="array" ref="AH192">IFERROR(
IF(AH$14 - $G$14 + 1 = _xlfn.NUMBERVALUE(TRIM(_xlfn.TEXTAFTER($C192, " ", -1))),
_xlfn.IFS(
'Option-specific inputs'!$H$19="Percentage cost method",('Option-specific inputs'!$H29*'Option-specific inputs'!$H$109*AH$26),
'Option-specific inputs'!$H$19="Total cost method",(('Option-specific inputs'!$H52/SUM('Option-specific inputs'!$H$52:$H$61))*'Option-specific inputs'!$H$109*AH$26)),0),0)</f>
        <v>0</v>
      </c>
      <c r="AI192" s="43" cm="1">
        <f t="array" ref="AI192">IFERROR(
IF(AI$14 - $G$14 + 1 = _xlfn.NUMBERVALUE(TRIM(_xlfn.TEXTAFTER($C192, " ", -1))),
_xlfn.IFS(
'Option-specific inputs'!$H$19="Percentage cost method",('Option-specific inputs'!$H29*'Option-specific inputs'!$H$109*AI$26),
'Option-specific inputs'!$H$19="Total cost method",(('Option-specific inputs'!$H52/SUM('Option-specific inputs'!$H$52:$H$61))*'Option-specific inputs'!$H$109*AI$26)),0),0)</f>
        <v>0</v>
      </c>
      <c r="AJ192" s="43" cm="1">
        <f t="array" ref="AJ192">IFERROR(
IF(AJ$14 - $G$14 + 1 = _xlfn.NUMBERVALUE(TRIM(_xlfn.TEXTAFTER($C192, " ", -1))),
_xlfn.IFS(
'Option-specific inputs'!$H$19="Percentage cost method",('Option-specific inputs'!$H29*'Option-specific inputs'!$H$109*AJ$26),
'Option-specific inputs'!$H$19="Total cost method",(('Option-specific inputs'!$H52/SUM('Option-specific inputs'!$H$52:$H$61))*'Option-specific inputs'!$H$109*AJ$26)),0),0)</f>
        <v>0</v>
      </c>
      <c r="AK192" s="43" cm="1">
        <f t="array" ref="AK192">IFERROR(
IF(AK$14 - $G$14 + 1 = _xlfn.NUMBERVALUE(TRIM(_xlfn.TEXTAFTER($C192, " ", -1))),
_xlfn.IFS(
'Option-specific inputs'!$H$19="Percentage cost method",('Option-specific inputs'!$H29*'Option-specific inputs'!$H$109*AK$26),
'Option-specific inputs'!$H$19="Total cost method",(('Option-specific inputs'!$H52/SUM('Option-specific inputs'!$H$52:$H$61))*'Option-specific inputs'!$H$109*AK$26)),0),0)</f>
        <v>0</v>
      </c>
      <c r="AL192" s="43" cm="1">
        <f t="array" ref="AL192">IFERROR(
IF(AL$14 - $G$14 + 1 = _xlfn.NUMBERVALUE(TRIM(_xlfn.TEXTAFTER($C192, " ", -1))),
_xlfn.IFS(
'Option-specific inputs'!$H$19="Percentage cost method",('Option-specific inputs'!$H29*'Option-specific inputs'!$H$109*AL$26),
'Option-specific inputs'!$H$19="Total cost method",(('Option-specific inputs'!$H52/SUM('Option-specific inputs'!$H$52:$H$61))*'Option-specific inputs'!$H$109*AL$26)),0),0)</f>
        <v>0</v>
      </c>
      <c r="AM192" s="43" cm="1">
        <f t="array" ref="AM192">IFERROR(
IF(AM$14 - $G$14 + 1 = _xlfn.NUMBERVALUE(TRIM(_xlfn.TEXTAFTER($C192, " ", -1))),
_xlfn.IFS(
'Option-specific inputs'!$H$19="Percentage cost method",('Option-specific inputs'!$H29*'Option-specific inputs'!$H$109*AM$26),
'Option-specific inputs'!$H$19="Total cost method",(('Option-specific inputs'!$H52/SUM('Option-specific inputs'!$H$52:$H$61))*'Option-specific inputs'!$H$109*AM$26)),0),0)</f>
        <v>0</v>
      </c>
      <c r="AN192" s="43" cm="1">
        <f t="array" ref="AN192">IFERROR(
IF(AN$14 - $G$14 + 1 = _xlfn.NUMBERVALUE(TRIM(_xlfn.TEXTAFTER($C192, " ", -1))),
_xlfn.IFS(
'Option-specific inputs'!$H$19="Percentage cost method",('Option-specific inputs'!$H29*'Option-specific inputs'!$H$109*AN$26),
'Option-specific inputs'!$H$19="Total cost method",(('Option-specific inputs'!$H52/SUM('Option-specific inputs'!$H$52:$H$61))*'Option-specific inputs'!$H$109*AN$26)),0),0)</f>
        <v>0</v>
      </c>
      <c r="AO192" s="43" cm="1">
        <f t="array" ref="AO192">IFERROR(
IF(AO$14 - $G$14 + 1 = _xlfn.NUMBERVALUE(TRIM(_xlfn.TEXTAFTER($C192, " ", -1))),
_xlfn.IFS(
'Option-specific inputs'!$H$19="Percentage cost method",('Option-specific inputs'!$H29*'Option-specific inputs'!$H$109*AO$26),
'Option-specific inputs'!$H$19="Total cost method",(('Option-specific inputs'!$H52/SUM('Option-specific inputs'!$H$52:$H$61))*'Option-specific inputs'!$H$109*AO$26)),0),0)</f>
        <v>0</v>
      </c>
      <c r="AP192" s="43" cm="1">
        <f t="array" ref="AP192">IFERROR(
IF(AP$14 - $G$14 + 1 = _xlfn.NUMBERVALUE(TRIM(_xlfn.TEXTAFTER($C192, " ", -1))),
_xlfn.IFS(
'Option-specific inputs'!$H$19="Percentage cost method",('Option-specific inputs'!$H29*'Option-specific inputs'!$H$109*AP$26),
'Option-specific inputs'!$H$19="Total cost method",(('Option-specific inputs'!$H52/SUM('Option-specific inputs'!$H$52:$H$61))*'Option-specific inputs'!$H$109*AP$26)),0),0)</f>
        <v>0</v>
      </c>
      <c r="AQ192" s="43" cm="1">
        <f t="array" ref="AQ192">IFERROR(
IF(AQ$14 - $G$14 + 1 = _xlfn.NUMBERVALUE(TRIM(_xlfn.TEXTAFTER($C192, " ", -1))),
_xlfn.IFS(
'Option-specific inputs'!$H$19="Percentage cost method",('Option-specific inputs'!$H29*'Option-specific inputs'!$H$109*AQ$26),
'Option-specific inputs'!$H$19="Total cost method",(('Option-specific inputs'!$H52/SUM('Option-specific inputs'!$H$52:$H$61))*'Option-specific inputs'!$H$109*AQ$26)),0),0)</f>
        <v>0</v>
      </c>
      <c r="AR192" s="43" cm="1">
        <f t="array" ref="AR192">IFERROR(
IF(AR$14 - $G$14 + 1 = _xlfn.NUMBERVALUE(TRIM(_xlfn.TEXTAFTER($C192, " ", -1))),
_xlfn.IFS(
'Option-specific inputs'!$H$19="Percentage cost method",('Option-specific inputs'!$H29*'Option-specific inputs'!$H$109*AR$26),
'Option-specific inputs'!$H$19="Total cost method",(('Option-specific inputs'!$H52/SUM('Option-specific inputs'!$H$52:$H$61))*'Option-specific inputs'!$H$109*AR$26)),0),0)</f>
        <v>0</v>
      </c>
      <c r="AS192" s="43" cm="1">
        <f t="array" ref="AS192">IFERROR(
IF(AS$14 - $G$14 + 1 = _xlfn.NUMBERVALUE(TRIM(_xlfn.TEXTAFTER($C192, " ", -1))),
_xlfn.IFS(
'Option-specific inputs'!$H$19="Percentage cost method",('Option-specific inputs'!$H29*'Option-specific inputs'!$H$109*AS$26),
'Option-specific inputs'!$H$19="Total cost method",(('Option-specific inputs'!$H52/SUM('Option-specific inputs'!$H$52:$H$61))*'Option-specific inputs'!$H$109*AS$26)),0),0)</f>
        <v>0</v>
      </c>
      <c r="AT192" s="43" cm="1">
        <f t="array" ref="AT192">IFERROR(
IF(AT$14 - $G$14 + 1 = _xlfn.NUMBERVALUE(TRIM(_xlfn.TEXTAFTER($C192, " ", -1))),
_xlfn.IFS(
'Option-specific inputs'!$H$19="Percentage cost method",('Option-specific inputs'!$H29*'Option-specific inputs'!$H$109*AT$26),
'Option-specific inputs'!$H$19="Total cost method",(('Option-specific inputs'!$H52/SUM('Option-specific inputs'!$H$52:$H$61))*'Option-specific inputs'!$H$109*AT$26)),0),0)</f>
        <v>0</v>
      </c>
      <c r="AU192" s="43" cm="1">
        <f t="array" ref="AU192">IFERROR(
IF(AU$14 - $G$14 + 1 = _xlfn.NUMBERVALUE(TRIM(_xlfn.TEXTAFTER($C192, " ", -1))),
_xlfn.IFS(
'Option-specific inputs'!$H$19="Percentage cost method",('Option-specific inputs'!$H29*'Option-specific inputs'!$H$109*AU$26),
'Option-specific inputs'!$H$19="Total cost method",(('Option-specific inputs'!$H52/SUM('Option-specific inputs'!$H$52:$H$61))*'Option-specific inputs'!$H$109*AU$26)),0),0)</f>
        <v>0</v>
      </c>
      <c r="AV192" s="43" cm="1">
        <f t="array" ref="AV192">IFERROR(
IF(AV$14 - $G$14 + 1 = _xlfn.NUMBERVALUE(TRIM(_xlfn.TEXTAFTER($C192, " ", -1))),
_xlfn.IFS(
'Option-specific inputs'!$H$19="Percentage cost method",('Option-specific inputs'!$H29*'Option-specific inputs'!$H$109*AV$26),
'Option-specific inputs'!$H$19="Total cost method",(('Option-specific inputs'!$H52/SUM('Option-specific inputs'!$H$52:$H$61))*'Option-specific inputs'!$H$109*AV$26)),0),0)</f>
        <v>0</v>
      </c>
      <c r="AW192" s="43" cm="1">
        <f t="array" ref="AW192">IFERROR(
IF(AW$14 - $G$14 + 1 = _xlfn.NUMBERVALUE(TRIM(_xlfn.TEXTAFTER($C192, " ", -1))),
_xlfn.IFS(
'Option-specific inputs'!$H$19="Percentage cost method",('Option-specific inputs'!$H29*'Option-specific inputs'!$H$109*AW$26),
'Option-specific inputs'!$H$19="Total cost method",(('Option-specific inputs'!$H52/SUM('Option-specific inputs'!$H$52:$H$61))*'Option-specific inputs'!$H$109*AW$26)),0),0)</f>
        <v>0</v>
      </c>
      <c r="AX192" s="43" cm="1">
        <f t="array" ref="AX192">IFERROR(
IF(AX$14 - $G$14 + 1 = _xlfn.NUMBERVALUE(TRIM(_xlfn.TEXTAFTER($C192, " ", -1))),
_xlfn.IFS(
'Option-specific inputs'!$H$19="Percentage cost method",('Option-specific inputs'!$H29*'Option-specific inputs'!$H$109*AX$26),
'Option-specific inputs'!$H$19="Total cost method",(('Option-specific inputs'!$H52/SUM('Option-specific inputs'!$H$52:$H$61))*'Option-specific inputs'!$H$109*AX$26)),0),0)</f>
        <v>0</v>
      </c>
      <c r="AY192" s="43" cm="1">
        <f t="array" ref="AY192">IFERROR(
IF(AY$14 - $G$14 + 1 = _xlfn.NUMBERVALUE(TRIM(_xlfn.TEXTAFTER($C192, " ", -1))),
_xlfn.IFS(
'Option-specific inputs'!$H$19="Percentage cost method",('Option-specific inputs'!$H29*'Option-specific inputs'!$H$109*AY$26),
'Option-specific inputs'!$H$19="Total cost method",(('Option-specific inputs'!$H52/SUM('Option-specific inputs'!$H$52:$H$61))*'Option-specific inputs'!$H$109*AY$26)),0),0)</f>
        <v>0</v>
      </c>
      <c r="AZ192" s="43" cm="1">
        <f t="array" ref="AZ192">IFERROR(
IF(AZ$14 - $G$14 + 1 = _xlfn.NUMBERVALUE(TRIM(_xlfn.TEXTAFTER($C192, " ", -1))),
_xlfn.IFS(
'Option-specific inputs'!$H$19="Percentage cost method",('Option-specific inputs'!$H29*'Option-specific inputs'!$H$109*AZ$26),
'Option-specific inputs'!$H$19="Total cost method",(('Option-specific inputs'!$H52/SUM('Option-specific inputs'!$H$52:$H$61))*'Option-specific inputs'!$H$109*AZ$26)),0),0)</f>
        <v>0</v>
      </c>
      <c r="BA192" s="43" cm="1">
        <f t="array" ref="BA192">IFERROR(
IF(BA$14 - $G$14 + 1 = _xlfn.NUMBERVALUE(TRIM(_xlfn.TEXTAFTER($C192, " ", -1))),
_xlfn.IFS(
'Option-specific inputs'!$H$19="Percentage cost method",('Option-specific inputs'!$H29*'Option-specific inputs'!$H$109*BA$26),
'Option-specific inputs'!$H$19="Total cost method",(('Option-specific inputs'!$H52/SUM('Option-specific inputs'!$H$52:$H$61))*'Option-specific inputs'!$H$109*BA$26)),0),0)</f>
        <v>0</v>
      </c>
      <c r="BB192" s="43" cm="1">
        <f t="array" ref="BB192">IFERROR(
IF(BB$14 - $G$14 + 1 = _xlfn.NUMBERVALUE(TRIM(_xlfn.TEXTAFTER($C192, " ", -1))),
_xlfn.IFS(
'Option-specific inputs'!$H$19="Percentage cost method",('Option-specific inputs'!$H29*'Option-specific inputs'!$H$109*BB$26),
'Option-specific inputs'!$H$19="Total cost method",(('Option-specific inputs'!$H52/SUM('Option-specific inputs'!$H$52:$H$61))*'Option-specific inputs'!$H$109*BB$26)),0),0)</f>
        <v>0</v>
      </c>
      <c r="BC192" s="43" cm="1">
        <f t="array" ref="BC192">IFERROR(
IF(BC$14 - $G$14 + 1 = _xlfn.NUMBERVALUE(TRIM(_xlfn.TEXTAFTER($C192, " ", -1))),
_xlfn.IFS(
'Option-specific inputs'!$H$19="Percentage cost method",('Option-specific inputs'!$H29*'Option-specific inputs'!$H$109*BC$26),
'Option-specific inputs'!$H$19="Total cost method",(('Option-specific inputs'!$H52/SUM('Option-specific inputs'!$H$52:$H$61))*'Option-specific inputs'!$H$109*BC$26)),0),0)</f>
        <v>0</v>
      </c>
      <c r="BD192" s="43" cm="1">
        <f t="array" ref="BD192">IFERROR(
IF(BD$14 - $G$14 + 1 = _xlfn.NUMBERVALUE(TRIM(_xlfn.TEXTAFTER($C192, " ", -1))),
_xlfn.IFS(
'Option-specific inputs'!$H$19="Percentage cost method",('Option-specific inputs'!$H29*'Option-specific inputs'!$H$109*BD$26),
'Option-specific inputs'!$H$19="Total cost method",(('Option-specific inputs'!$H52/SUM('Option-specific inputs'!$H$52:$H$61))*'Option-specific inputs'!$H$109*BD$26)),0),0)</f>
        <v>0</v>
      </c>
      <c r="BE192" s="43" cm="1">
        <f t="array" ref="BE192">IFERROR(
IF(BE$14 - $G$14 + 1 = _xlfn.NUMBERVALUE(TRIM(_xlfn.TEXTAFTER($C192, " ", -1))),
_xlfn.IFS(
'Option-specific inputs'!$H$19="Percentage cost method",('Option-specific inputs'!$H29*'Option-specific inputs'!$H$109*BE$26),
'Option-specific inputs'!$H$19="Total cost method",(('Option-specific inputs'!$H52/SUM('Option-specific inputs'!$H$52:$H$61))*'Option-specific inputs'!$H$109*BE$26)),0),0)</f>
        <v>0</v>
      </c>
      <c r="BF192" s="43" cm="1">
        <f t="array" ref="BF192">IFERROR(
IF(BF$14 - $G$14 + 1 = _xlfn.NUMBERVALUE(TRIM(_xlfn.TEXTAFTER($C192, " ", -1))),
_xlfn.IFS(
'Option-specific inputs'!$H$19="Percentage cost method",('Option-specific inputs'!$H29*'Option-specific inputs'!$H$109*BF$26),
'Option-specific inputs'!$H$19="Total cost method",(('Option-specific inputs'!$H52/SUM('Option-specific inputs'!$H$52:$H$61))*'Option-specific inputs'!$H$109*BF$26)),0),0)</f>
        <v>0</v>
      </c>
      <c r="BG192" s="43" cm="1">
        <f t="array" ref="BG192">IFERROR(
IF(BG$14 - $G$14 + 1 = _xlfn.NUMBERVALUE(TRIM(_xlfn.TEXTAFTER($C192, " ", -1))),
_xlfn.IFS(
'Option-specific inputs'!$H$19="Percentage cost method",('Option-specific inputs'!$H29*'Option-specific inputs'!$H$109*BG$26),
'Option-specific inputs'!$H$19="Total cost method",(('Option-specific inputs'!$H52/SUM('Option-specific inputs'!$H$52:$H$61))*'Option-specific inputs'!$H$109*BG$26)),0),0)</f>
        <v>0</v>
      </c>
      <c r="BH192" s="43" cm="1">
        <f t="array" ref="BH192">IFERROR(
IF(BH$14 - $G$14 + 1 = _xlfn.NUMBERVALUE(TRIM(_xlfn.TEXTAFTER($C192, " ", -1))),
_xlfn.IFS(
'Option-specific inputs'!$H$19="Percentage cost method",('Option-specific inputs'!$H29*'Option-specific inputs'!$H$109*BH$26),
'Option-specific inputs'!$H$19="Total cost method",(('Option-specific inputs'!$H52/SUM('Option-specific inputs'!$H$52:$H$61))*'Option-specific inputs'!$H$109*BH$26)),0),0)</f>
        <v>0</v>
      </c>
      <c r="BI192" s="43" cm="1">
        <f t="array" ref="BI192">IFERROR(
IF(BI$14 - $G$14 + 1 = _xlfn.NUMBERVALUE(TRIM(_xlfn.TEXTAFTER($C192, " ", -1))),
_xlfn.IFS(
'Option-specific inputs'!$H$19="Percentage cost method",('Option-specific inputs'!$H29*'Option-specific inputs'!$H$109*BI$26),
'Option-specific inputs'!$H$19="Total cost method",(('Option-specific inputs'!$H52/SUM('Option-specific inputs'!$H$52:$H$61))*'Option-specific inputs'!$H$109*BI$26)),0),0)</f>
        <v>0</v>
      </c>
      <c r="BJ192" s="43" cm="1">
        <f t="array" ref="BJ192">IFERROR(
IF(BJ$14 - $G$14 + 1 = _xlfn.NUMBERVALUE(TRIM(_xlfn.TEXTAFTER($C192, " ", -1))),
_xlfn.IFS(
'Option-specific inputs'!$H$19="Percentage cost method",('Option-specific inputs'!$H29*'Option-specific inputs'!$H$109*BJ$26),
'Option-specific inputs'!$H$19="Total cost method",(('Option-specific inputs'!$H52/SUM('Option-specific inputs'!$H$52:$H$61))*'Option-specific inputs'!$H$109*BJ$26)),0),0)</f>
        <v>0</v>
      </c>
      <c r="BK192" s="43" cm="1">
        <f t="array" ref="BK192">IFERROR(
IF(BK$14 - $G$14 + 1 = _xlfn.NUMBERVALUE(TRIM(_xlfn.TEXTAFTER($C192, " ", -1))),
_xlfn.IFS(
'Option-specific inputs'!$H$19="Percentage cost method",('Option-specific inputs'!$H29*'Option-specific inputs'!$H$109*BK$26),
'Option-specific inputs'!$H$19="Total cost method",(('Option-specific inputs'!$H52/SUM('Option-specific inputs'!$H$52:$H$61))*'Option-specific inputs'!$H$109*BK$26)),0),0)</f>
        <v>0</v>
      </c>
      <c r="BL192" s="43" cm="1">
        <f t="array" ref="BL192">IFERROR(
IF(BL$14 - $G$14 + 1 = _xlfn.NUMBERVALUE(TRIM(_xlfn.TEXTAFTER($C192, " ", -1))),
_xlfn.IFS(
'Option-specific inputs'!$H$19="Percentage cost method",('Option-specific inputs'!$H29*'Option-specific inputs'!$H$109*BL$26),
'Option-specific inputs'!$H$19="Total cost method",(('Option-specific inputs'!$H52/SUM('Option-specific inputs'!$H$52:$H$61))*'Option-specific inputs'!$H$109*BL$26)),0),0)</f>
        <v>0</v>
      </c>
      <c r="BM192" s="43" cm="1">
        <f t="array" ref="BM192">IFERROR(
IF(BM$14 - $G$14 + 1 = _xlfn.NUMBERVALUE(TRIM(_xlfn.TEXTAFTER($C192, " ", -1))),
_xlfn.IFS(
'Option-specific inputs'!$H$19="Percentage cost method",('Option-specific inputs'!$H29*'Option-specific inputs'!$H$109*BM$26),
'Option-specific inputs'!$H$19="Total cost method",(('Option-specific inputs'!$H52/SUM('Option-specific inputs'!$H$52:$H$61))*'Option-specific inputs'!$H$109*BM$26)),0),0)</f>
        <v>0</v>
      </c>
      <c r="BN192" s="43" cm="1">
        <f t="array" ref="BN192">IFERROR(
IF(BN$14 - $G$14 + 1 = _xlfn.NUMBERVALUE(TRIM(_xlfn.TEXTAFTER($C192, " ", -1))),
_xlfn.IFS(
'Option-specific inputs'!$H$19="Percentage cost method",('Option-specific inputs'!$H29*'Option-specific inputs'!$H$109*BN$26),
'Option-specific inputs'!$H$19="Total cost method",(('Option-specific inputs'!$H52/SUM('Option-specific inputs'!$H$52:$H$61))*'Option-specific inputs'!$H$109*BN$26)),0),0)</f>
        <v>0</v>
      </c>
      <c r="BO192" s="43" cm="1">
        <f t="array" ref="BO192">IFERROR(
IF(BO$14 - $G$14 + 1 = _xlfn.NUMBERVALUE(TRIM(_xlfn.TEXTAFTER($C192, " ", -1))),
_xlfn.IFS(
'Option-specific inputs'!$H$19="Percentage cost method",('Option-specific inputs'!$H29*'Option-specific inputs'!$H$109*BO$26),
'Option-specific inputs'!$H$19="Total cost method",(('Option-specific inputs'!$H52/SUM('Option-specific inputs'!$H$52:$H$61))*'Option-specific inputs'!$H$109*BO$26)),0),0)</f>
        <v>0</v>
      </c>
      <c r="BP192" s="43" cm="1">
        <f t="array" ref="BP192">IFERROR(
IF(BP$14 - $G$14 + 1 = _xlfn.NUMBERVALUE(TRIM(_xlfn.TEXTAFTER($C192, " ", -1))),
_xlfn.IFS(
'Option-specific inputs'!$H$19="Percentage cost method",('Option-specific inputs'!$H29*'Option-specific inputs'!$H$109*BP$26),
'Option-specific inputs'!$H$19="Total cost method",(('Option-specific inputs'!$H52/SUM('Option-specific inputs'!$H$52:$H$61))*'Option-specific inputs'!$H$109*BP$26)),0),0)</f>
        <v>0</v>
      </c>
      <c r="BQ192" s="43" cm="1">
        <f t="array" ref="BQ192">IFERROR(
IF(BQ$14 - $G$14 + 1 = _xlfn.NUMBERVALUE(TRIM(_xlfn.TEXTAFTER($C192, " ", -1))),
_xlfn.IFS(
'Option-specific inputs'!$H$19="Percentage cost method",('Option-specific inputs'!$H29*'Option-specific inputs'!$H$109*BQ$26),
'Option-specific inputs'!$H$19="Total cost method",(('Option-specific inputs'!$H52/SUM('Option-specific inputs'!$H$52:$H$61))*'Option-specific inputs'!$H$109*BQ$26)),0),0)</f>
        <v>0</v>
      </c>
      <c r="BR192" s="43" cm="1">
        <f t="array" ref="BR192">IFERROR(
IF(BR$14 - $G$14 + 1 = _xlfn.NUMBERVALUE(TRIM(_xlfn.TEXTAFTER($C192, " ", -1))),
_xlfn.IFS(
'Option-specific inputs'!$H$19="Percentage cost method",('Option-specific inputs'!$H29*'Option-specific inputs'!$H$109*BR$26),
'Option-specific inputs'!$H$19="Total cost method",(('Option-specific inputs'!$H52/SUM('Option-specific inputs'!$H$52:$H$61))*'Option-specific inputs'!$H$109*BR$26)),0),0)</f>
        <v>0</v>
      </c>
      <c r="BS192" s="43" cm="1">
        <f t="array" ref="BS192">IFERROR(
IF(BS$14 - $G$14 + 1 = _xlfn.NUMBERVALUE(TRIM(_xlfn.TEXTAFTER($C192, " ", -1))),
_xlfn.IFS(
'Option-specific inputs'!$H$19="Percentage cost method",('Option-specific inputs'!$H29*'Option-specific inputs'!$H$109*BS$26),
'Option-specific inputs'!$H$19="Total cost method",(('Option-specific inputs'!$H52/SUM('Option-specific inputs'!$H$52:$H$61))*'Option-specific inputs'!$H$109*BS$26)),0),0)</f>
        <v>0</v>
      </c>
      <c r="BT192" s="43" cm="1">
        <f t="array" ref="BT192">IFERROR(
IF(BT$14 - $G$14 + 1 = _xlfn.NUMBERVALUE(TRIM(_xlfn.TEXTAFTER($C192, " ", -1))),
_xlfn.IFS(
'Option-specific inputs'!$H$19="Percentage cost method",('Option-specific inputs'!$H29*'Option-specific inputs'!$H$109*BT$26),
'Option-specific inputs'!$H$19="Total cost method",(('Option-specific inputs'!$H52/SUM('Option-specific inputs'!$H$52:$H$61))*'Option-specific inputs'!$H$109*BT$26)),0),0)</f>
        <v>0</v>
      </c>
      <c r="BU192" s="43" cm="1">
        <f t="array" ref="BU192">IFERROR(
IF(BU$14 - $G$14 + 1 = _xlfn.NUMBERVALUE(TRIM(_xlfn.TEXTAFTER($C192, " ", -1))),
_xlfn.IFS(
'Option-specific inputs'!$H$19="Percentage cost method",('Option-specific inputs'!$H29*'Option-specific inputs'!$H$109*BU$26),
'Option-specific inputs'!$H$19="Total cost method",(('Option-specific inputs'!$H52/SUM('Option-specific inputs'!$H$52:$H$61))*'Option-specific inputs'!$H$109*BU$26)),0),0)</f>
        <v>0</v>
      </c>
      <c r="BV192" s="43" cm="1">
        <f t="array" ref="BV192">IFERROR(
IF(BV$14 - $G$14 + 1 = _xlfn.NUMBERVALUE(TRIM(_xlfn.TEXTAFTER($C192, " ", -1))),
_xlfn.IFS(
'Option-specific inputs'!$H$19="Percentage cost method",('Option-specific inputs'!$H29*'Option-specific inputs'!$H$109*BV$26),
'Option-specific inputs'!$H$19="Total cost method",(('Option-specific inputs'!$H52/SUM('Option-specific inputs'!$H$52:$H$61))*'Option-specific inputs'!$H$109*BV$26)),0),0)</f>
        <v>0</v>
      </c>
      <c r="BW192" s="43" cm="1">
        <f t="array" ref="BW192">IFERROR(
IF(BW$14 - $G$14 + 1 = _xlfn.NUMBERVALUE(TRIM(_xlfn.TEXTAFTER($C192, " ", -1))),
_xlfn.IFS(
'Option-specific inputs'!$H$19="Percentage cost method",('Option-specific inputs'!$H29*'Option-specific inputs'!$H$109*BW$26),
'Option-specific inputs'!$H$19="Total cost method",(('Option-specific inputs'!$H52/SUM('Option-specific inputs'!$H$52:$H$61))*'Option-specific inputs'!$H$109*BW$26)),0),0)</f>
        <v>0</v>
      </c>
      <c r="BX192" s="43" cm="1">
        <f t="array" ref="BX192">IFERROR(
IF(BX$14 - $G$14 + 1 = _xlfn.NUMBERVALUE(TRIM(_xlfn.TEXTAFTER($C192, " ", -1))),
_xlfn.IFS(
'Option-specific inputs'!$H$19="Percentage cost method",('Option-specific inputs'!$H29*'Option-specific inputs'!$H$109*BX$26),
'Option-specific inputs'!$H$19="Total cost method",(('Option-specific inputs'!$H52/SUM('Option-specific inputs'!$H$52:$H$61))*'Option-specific inputs'!$H$109*BX$26)),0),0)</f>
        <v>0</v>
      </c>
      <c r="BY192" s="43" cm="1">
        <f t="array" ref="BY192">IFERROR(
IF(BY$14 - $G$14 + 1 = _xlfn.NUMBERVALUE(TRIM(_xlfn.TEXTAFTER($C192, " ", -1))),
_xlfn.IFS(
'Option-specific inputs'!$H$19="Percentage cost method",('Option-specific inputs'!$H29*'Option-specific inputs'!$H$109*BY$26),
'Option-specific inputs'!$H$19="Total cost method",(('Option-specific inputs'!$H52/SUM('Option-specific inputs'!$H$52:$H$61))*'Option-specific inputs'!$H$109*BY$26)),0),0)</f>
        <v>0</v>
      </c>
      <c r="BZ192" s="43" cm="1">
        <f t="array" ref="BZ192">IFERROR(
IF(BZ$14 - $G$14 + 1 = _xlfn.NUMBERVALUE(TRIM(_xlfn.TEXTAFTER($C192, " ", -1))),
_xlfn.IFS(
'Option-specific inputs'!$H$19="Percentage cost method",('Option-specific inputs'!$H29*'Option-specific inputs'!$H$109*BZ$26),
'Option-specific inputs'!$H$19="Total cost method",(('Option-specific inputs'!$H52/SUM('Option-specific inputs'!$H$52:$H$61))*'Option-specific inputs'!$H$109*BZ$26)),0),0)</f>
        <v>0</v>
      </c>
      <c r="CA192" s="43" cm="1">
        <f t="array" ref="CA192">IFERROR(
IF(CA$14 - $G$14 + 1 = _xlfn.NUMBERVALUE(TRIM(_xlfn.TEXTAFTER($C192, " ", -1))),
_xlfn.IFS(
'Option-specific inputs'!$H$19="Percentage cost method",('Option-specific inputs'!$H29*'Option-specific inputs'!$H$109*CA$26),
'Option-specific inputs'!$H$19="Total cost method",(('Option-specific inputs'!$H52/SUM('Option-specific inputs'!$H$52:$H$61))*'Option-specific inputs'!$H$109*CA$26)),0),0)</f>
        <v>0</v>
      </c>
      <c r="CB192" s="43" cm="1">
        <f t="array" ref="CB192">IFERROR(
IF(CB$14 - $G$14 + 1 = _xlfn.NUMBERVALUE(TRIM(_xlfn.TEXTAFTER($C192, " ", -1))),
_xlfn.IFS(
'Option-specific inputs'!$H$19="Percentage cost method",('Option-specific inputs'!$H29*'Option-specific inputs'!$H$109*CB$26),
'Option-specific inputs'!$H$19="Total cost method",(('Option-specific inputs'!$H52/SUM('Option-specific inputs'!$H$52:$H$61))*'Option-specific inputs'!$H$109*CB$26)),0),0)</f>
        <v>0</v>
      </c>
      <c r="CC192" s="43" cm="1">
        <f t="array" ref="CC192">IFERROR(
IF(CC$14 - $G$14 + 1 = _xlfn.NUMBERVALUE(TRIM(_xlfn.TEXTAFTER($C192, " ", -1))),
_xlfn.IFS(
'Option-specific inputs'!$H$19="Percentage cost method",('Option-specific inputs'!$H29*'Option-specific inputs'!$H$109*CC$26),
'Option-specific inputs'!$H$19="Total cost method",(('Option-specific inputs'!$H52/SUM('Option-specific inputs'!$H$52:$H$61))*'Option-specific inputs'!$H$109*CC$26)),0),0)</f>
        <v>0</v>
      </c>
      <c r="CD192" s="43" cm="1">
        <f t="array" ref="CD192">IFERROR(
IF(CD$14 - $G$14 + 1 = _xlfn.NUMBERVALUE(TRIM(_xlfn.TEXTAFTER($C192, " ", -1))),
_xlfn.IFS(
'Option-specific inputs'!$H$19="Percentage cost method",('Option-specific inputs'!$H29*'Option-specific inputs'!$H$109*CD$26),
'Option-specific inputs'!$H$19="Total cost method",(('Option-specific inputs'!$H52/SUM('Option-specific inputs'!$H$52:$H$61))*'Option-specific inputs'!$H$109*CD$26)),0),0)</f>
        <v>0</v>
      </c>
      <c r="CE192" s="43" cm="1">
        <f t="array" ref="CE192">IFERROR(
IF(CE$14 - $G$14 + 1 = _xlfn.NUMBERVALUE(TRIM(_xlfn.TEXTAFTER($C192, " ", -1))),
_xlfn.IFS(
'Option-specific inputs'!$H$19="Percentage cost method",('Option-specific inputs'!$H29*'Option-specific inputs'!$H$109*CE$26),
'Option-specific inputs'!$H$19="Total cost method",(('Option-specific inputs'!$H52/SUM('Option-specific inputs'!$H$52:$H$61))*'Option-specific inputs'!$H$109*CE$26)),0),0)</f>
        <v>0</v>
      </c>
      <c r="CF192" s="43" cm="1">
        <f t="array" ref="CF192">IFERROR(
IF(CF$14 - $G$14 + 1 = _xlfn.NUMBERVALUE(TRIM(_xlfn.TEXTAFTER($C192, " ", -1))),
_xlfn.IFS(
'Option-specific inputs'!$H$19="Percentage cost method",('Option-specific inputs'!$H29*'Option-specific inputs'!$H$109*CF$26),
'Option-specific inputs'!$H$19="Total cost method",(('Option-specific inputs'!$H52/SUM('Option-specific inputs'!$H$52:$H$61))*'Option-specific inputs'!$H$109*CF$26)),0),0)</f>
        <v>0</v>
      </c>
      <c r="CG192" s="43" cm="1">
        <f t="array" ref="CG192">IFERROR(
IF(CG$14 - $G$14 + 1 = _xlfn.NUMBERVALUE(TRIM(_xlfn.TEXTAFTER($C192, " ", -1))),
_xlfn.IFS(
'Option-specific inputs'!$H$19="Percentage cost method",('Option-specific inputs'!$H29*'Option-specific inputs'!$H$109*CG$26),
'Option-specific inputs'!$H$19="Total cost method",(('Option-specific inputs'!$H52/SUM('Option-specific inputs'!$H$52:$H$61))*'Option-specific inputs'!$H$109*CG$26)),0),0)</f>
        <v>0</v>
      </c>
      <c r="CH192" s="43" cm="1">
        <f t="array" ref="CH192">IFERROR(
IF(CH$14 - $G$14 + 1 = _xlfn.NUMBERVALUE(TRIM(_xlfn.TEXTAFTER($C192, " ", -1))),
_xlfn.IFS(
'Option-specific inputs'!$H$19="Percentage cost method",('Option-specific inputs'!$H29*'Option-specific inputs'!$H$109*CH$26),
'Option-specific inputs'!$H$19="Total cost method",(('Option-specific inputs'!$H52/SUM('Option-specific inputs'!$H$52:$H$61))*'Option-specific inputs'!$H$109*CH$26)),0),0)</f>
        <v>0</v>
      </c>
      <c r="CI192" s="43" cm="1">
        <f t="array" ref="CI192">IFERROR(
IF(CI$14 - $G$14 + 1 = _xlfn.NUMBERVALUE(TRIM(_xlfn.TEXTAFTER($C192, " ", -1))),
_xlfn.IFS(
'Option-specific inputs'!$H$19="Percentage cost method",('Option-specific inputs'!$H29*'Option-specific inputs'!$H$109*CI$26),
'Option-specific inputs'!$H$19="Total cost method",(('Option-specific inputs'!$H52/SUM('Option-specific inputs'!$H$52:$H$61))*'Option-specific inputs'!$H$109*CI$26)),0),0)</f>
        <v>0</v>
      </c>
      <c r="CJ192" s="43" cm="1">
        <f t="array" ref="CJ192">IFERROR(
IF(CJ$14 - $G$14 + 1 = _xlfn.NUMBERVALUE(TRIM(_xlfn.TEXTAFTER($C192, " ", -1))),
_xlfn.IFS(
'Option-specific inputs'!$H$19="Percentage cost method",('Option-specific inputs'!$H29*'Option-specific inputs'!$H$109*CJ$26),
'Option-specific inputs'!$H$19="Total cost method",(('Option-specific inputs'!$H52/SUM('Option-specific inputs'!$H$52:$H$61))*'Option-specific inputs'!$H$109*CJ$26)),0),0)</f>
        <v>0</v>
      </c>
      <c r="CK192" s="43" cm="1">
        <f t="array" ref="CK192">IFERROR(
IF(CK$14 - $G$14 + 1 = _xlfn.NUMBERVALUE(TRIM(_xlfn.TEXTAFTER($C192, " ", -1))),
_xlfn.IFS(
'Option-specific inputs'!$H$19="Percentage cost method",('Option-specific inputs'!$H29*'Option-specific inputs'!$H$109*CK$26),
'Option-specific inputs'!$H$19="Total cost method",(('Option-specific inputs'!$H52/SUM('Option-specific inputs'!$H$52:$H$61))*'Option-specific inputs'!$H$109*CK$26)),0),0)</f>
        <v>0</v>
      </c>
      <c r="CL192" s="43" cm="1">
        <f t="array" ref="CL192">IFERROR(
IF(CL$14 - $G$14 + 1 = _xlfn.NUMBERVALUE(TRIM(_xlfn.TEXTAFTER($C192, " ", -1))),
_xlfn.IFS(
'Option-specific inputs'!$H$19="Percentage cost method",('Option-specific inputs'!$H29*'Option-specific inputs'!$H$109*CL$26),
'Option-specific inputs'!$H$19="Total cost method",(('Option-specific inputs'!$H52/SUM('Option-specific inputs'!$H$52:$H$61))*'Option-specific inputs'!$H$109*CL$26)),0),0)</f>
        <v>0</v>
      </c>
      <c r="CM192" s="43" cm="1">
        <f t="array" ref="CM192">IFERROR(
IF(CM$14 - $G$14 + 1 = _xlfn.NUMBERVALUE(TRIM(_xlfn.TEXTAFTER($C192, " ", -1))),
_xlfn.IFS(
'Option-specific inputs'!$H$19="Percentage cost method",('Option-specific inputs'!$H29*'Option-specific inputs'!$H$109*CM$26),
'Option-specific inputs'!$H$19="Total cost method",(('Option-specific inputs'!$H52/SUM('Option-specific inputs'!$H$52:$H$61))*'Option-specific inputs'!$H$109*CM$26)),0),0)</f>
        <v>0</v>
      </c>
      <c r="CN192" s="43" cm="1">
        <f t="array" ref="CN192">IFERROR(
IF(CN$14 - $G$14 + 1 = _xlfn.NUMBERVALUE(TRIM(_xlfn.TEXTAFTER($C192, " ", -1))),
_xlfn.IFS(
'Option-specific inputs'!$H$19="Percentage cost method",('Option-specific inputs'!$H29*'Option-specific inputs'!$H$109*CN$26),
'Option-specific inputs'!$H$19="Total cost method",(('Option-specific inputs'!$H52/SUM('Option-specific inputs'!$H$52:$H$61))*'Option-specific inputs'!$H$109*CN$26)),0),0)</f>
        <v>0</v>
      </c>
      <c r="CO192" s="43" cm="1">
        <f t="array" ref="CO192">IFERROR(
IF(CO$14 - $G$14 + 1 = _xlfn.NUMBERVALUE(TRIM(_xlfn.TEXTAFTER($C192, " ", -1))),
_xlfn.IFS(
'Option-specific inputs'!$H$19="Percentage cost method",('Option-specific inputs'!$H29*'Option-specific inputs'!$H$109*CO$26),
'Option-specific inputs'!$H$19="Total cost method",(('Option-specific inputs'!$H52/SUM('Option-specific inputs'!$H$52:$H$61))*'Option-specific inputs'!$H$109*CO$26)),0),0)</f>
        <v>0</v>
      </c>
      <c r="CP192" s="43" cm="1">
        <f t="array" ref="CP192">IFERROR(
IF(CP$14 - $G$14 + 1 = _xlfn.NUMBERVALUE(TRIM(_xlfn.TEXTAFTER($C192, " ", -1))),
_xlfn.IFS(
'Option-specific inputs'!$H$19="Percentage cost method",('Option-specific inputs'!$H29*'Option-specific inputs'!$H$109*CP$26),
'Option-specific inputs'!$H$19="Total cost method",(('Option-specific inputs'!$H52/SUM('Option-specific inputs'!$H$52:$H$61))*'Option-specific inputs'!$H$109*CP$26)),0),0)</f>
        <v>0</v>
      </c>
      <c r="CQ192" s="43" cm="1">
        <f t="array" ref="CQ192">IFERROR(
IF(CQ$14 - $G$14 + 1 = _xlfn.NUMBERVALUE(TRIM(_xlfn.TEXTAFTER($C192, " ", -1))),
_xlfn.IFS(
'Option-specific inputs'!$H$19="Percentage cost method",('Option-specific inputs'!$H29*'Option-specific inputs'!$H$109*CQ$26),
'Option-specific inputs'!$H$19="Total cost method",(('Option-specific inputs'!$H52/SUM('Option-specific inputs'!$H$52:$H$61))*'Option-specific inputs'!$H$109*CQ$26)),0),0)</f>
        <v>0</v>
      </c>
      <c r="CR192" s="43" cm="1">
        <f t="array" ref="CR192">IFERROR(
IF(CR$14 - $G$14 + 1 = _xlfn.NUMBERVALUE(TRIM(_xlfn.TEXTAFTER($C192, " ", -1))),
_xlfn.IFS(
'Option-specific inputs'!$H$19="Percentage cost method",('Option-specific inputs'!$H29*'Option-specific inputs'!$H$109*CR$26),
'Option-specific inputs'!$H$19="Total cost method",(('Option-specific inputs'!$H52/SUM('Option-specific inputs'!$H$52:$H$61))*'Option-specific inputs'!$H$109*CR$26)),0),0)</f>
        <v>0</v>
      </c>
      <c r="CS192" s="43" cm="1">
        <f t="array" ref="CS192">IFERROR(
IF(CS$14 - $G$14 + 1 = _xlfn.NUMBERVALUE(TRIM(_xlfn.TEXTAFTER($C192, " ", -1))),
_xlfn.IFS(
'Option-specific inputs'!$H$19="Percentage cost method",('Option-specific inputs'!$H29*'Option-specific inputs'!$H$109*CS$26),
'Option-specific inputs'!$H$19="Total cost method",(('Option-specific inputs'!$H52/SUM('Option-specific inputs'!$H$52:$H$61))*'Option-specific inputs'!$H$109*CS$26)),0),0)</f>
        <v>0</v>
      </c>
      <c r="CT192" s="43" cm="1">
        <f t="array" ref="CT192">IFERROR(
IF(CT$14 - $G$14 + 1 = _xlfn.NUMBERVALUE(TRIM(_xlfn.TEXTAFTER($C192, " ", -1))),
_xlfn.IFS(
'Option-specific inputs'!$H$19="Percentage cost method",('Option-specific inputs'!$H29*'Option-specific inputs'!$H$109*CT$26),
'Option-specific inputs'!$H$19="Total cost method",(('Option-specific inputs'!$H52/SUM('Option-specific inputs'!$H$52:$H$61))*'Option-specific inputs'!$H$109*CT$26)),0),0)</f>
        <v>0</v>
      </c>
      <c r="CU192" s="43" cm="1">
        <f t="array" ref="CU192">IFERROR(
IF(CU$14 - $G$14 + 1 = _xlfn.NUMBERVALUE(TRIM(_xlfn.TEXTAFTER($C192, " ", -1))),
_xlfn.IFS(
'Option-specific inputs'!$H$19="Percentage cost method",('Option-specific inputs'!$H29*'Option-specific inputs'!$H$109*CU$26),
'Option-specific inputs'!$H$19="Total cost method",(('Option-specific inputs'!$H52/SUM('Option-specific inputs'!$H$52:$H$61))*'Option-specific inputs'!$H$109*CU$26)),0),0)</f>
        <v>0</v>
      </c>
      <c r="CV192" s="43" cm="1">
        <f t="array" ref="CV192">IFERROR(
IF(CV$14 - $G$14 + 1 = _xlfn.NUMBERVALUE(TRIM(_xlfn.TEXTAFTER($C192, " ", -1))),
_xlfn.IFS(
'Option-specific inputs'!$H$19="Percentage cost method",('Option-specific inputs'!$H29*'Option-specific inputs'!$H$109*CV$26),
'Option-specific inputs'!$H$19="Total cost method",(('Option-specific inputs'!$H52/SUM('Option-specific inputs'!$H$52:$H$61))*'Option-specific inputs'!$H$109*CV$26)),0),0)</f>
        <v>0</v>
      </c>
      <c r="CW192" s="43" cm="1">
        <f t="array" ref="CW192">IFERROR(
IF(CW$14 - $G$14 + 1 = _xlfn.NUMBERVALUE(TRIM(_xlfn.TEXTAFTER($C192, " ", -1))),
_xlfn.IFS(
'Option-specific inputs'!$H$19="Percentage cost method",('Option-specific inputs'!$H29*'Option-specific inputs'!$H$109*CW$26),
'Option-specific inputs'!$H$19="Total cost method",(('Option-specific inputs'!$H52/SUM('Option-specific inputs'!$H$52:$H$61))*'Option-specific inputs'!$H$109*CW$26)),0),0)</f>
        <v>0</v>
      </c>
      <c r="CX192" s="43" cm="1">
        <f t="array" ref="CX192">IFERROR(
IF(CX$14 - $G$14 + 1 = _xlfn.NUMBERVALUE(TRIM(_xlfn.TEXTAFTER($C192, " ", -1))),
_xlfn.IFS(
'Option-specific inputs'!$H$19="Percentage cost method",('Option-specific inputs'!$H29*'Option-specific inputs'!$H$109*CX$26),
'Option-specific inputs'!$H$19="Total cost method",(('Option-specific inputs'!$H52/SUM('Option-specific inputs'!$H$52:$H$61))*'Option-specific inputs'!$H$109*CX$26)),0),0)</f>
        <v>0</v>
      </c>
      <c r="CY192" s="43" cm="1">
        <f t="array" ref="CY192">IFERROR(
IF(CY$14 - $G$14 + 1 = _xlfn.NUMBERVALUE(TRIM(_xlfn.TEXTAFTER($C192, " ", -1))),
_xlfn.IFS(
'Option-specific inputs'!$H$19="Percentage cost method",('Option-specific inputs'!$H29*'Option-specific inputs'!$H$109*CY$26),
'Option-specific inputs'!$H$19="Total cost method",(('Option-specific inputs'!$H52/SUM('Option-specific inputs'!$H$52:$H$61))*'Option-specific inputs'!$H$109*CY$26)),0),0)</f>
        <v>0</v>
      </c>
      <c r="CZ192" s="43" cm="1">
        <f t="array" ref="CZ192">IFERROR(
IF(CZ$14 - $G$14 + 1 = _xlfn.NUMBERVALUE(TRIM(_xlfn.TEXTAFTER($C192, " ", -1))),
_xlfn.IFS(
'Option-specific inputs'!$H$19="Percentage cost method",('Option-specific inputs'!$H29*'Option-specific inputs'!$H$109*CZ$26),
'Option-specific inputs'!$H$19="Total cost method",(('Option-specific inputs'!$H52/SUM('Option-specific inputs'!$H$52:$H$61))*'Option-specific inputs'!$H$109*CZ$26)),0),0)</f>
        <v>0</v>
      </c>
      <c r="DA192" s="43" cm="1">
        <f t="array" ref="DA192">IFERROR(
IF(DA$14 - $G$14 + 1 = _xlfn.NUMBERVALUE(TRIM(_xlfn.TEXTAFTER($C192, " ", -1))),
_xlfn.IFS(
'Option-specific inputs'!$H$19="Percentage cost method",('Option-specific inputs'!$H29*'Option-specific inputs'!$H$109*DA$26),
'Option-specific inputs'!$H$19="Total cost method",(('Option-specific inputs'!$H52/SUM('Option-specific inputs'!$H$52:$H$61))*'Option-specific inputs'!$H$109*DA$26)),0),0)</f>
        <v>0</v>
      </c>
      <c r="DB192" s="43" cm="1">
        <f t="array" ref="DB192">IFERROR(
IF(DB$14 - $G$14 + 1 = _xlfn.NUMBERVALUE(TRIM(_xlfn.TEXTAFTER($C192, " ", -1))),
_xlfn.IFS(
'Option-specific inputs'!$H$19="Percentage cost method",('Option-specific inputs'!$H29*'Option-specific inputs'!$H$109*DB$26),
'Option-specific inputs'!$H$19="Total cost method",(('Option-specific inputs'!$H52/SUM('Option-specific inputs'!$H$52:$H$61))*'Option-specific inputs'!$H$109*DB$26)),0),0)</f>
        <v>0</v>
      </c>
      <c r="DC192" s="25"/>
    </row>
    <row r="193" spans="1:107" s="61" customFormat="1" ht="22.5" customHeight="1">
      <c r="A193" s="25"/>
      <c r="B193" s="163"/>
      <c r="C193" s="170" t="s">
        <v>141</v>
      </c>
      <c r="D193" s="32"/>
      <c r="E193" s="37"/>
      <c r="F193" s="42"/>
      <c r="G193" s="43" cm="1">
        <f t="array" ref="G193">IFERROR(
IF(G$14 - $G$14 + 1 = _xlfn.NUMBERVALUE(TRIM(_xlfn.TEXTAFTER($C193, " ", -1))),
_xlfn.IFS(
'Option-specific inputs'!$H$19="Percentage cost method",('Option-specific inputs'!$H30*'Option-specific inputs'!$H$109*G$26),
'Option-specific inputs'!$H$19="Total cost method",(('Option-specific inputs'!$H53/SUM('Option-specific inputs'!$H$52:$H$61))*'Option-specific inputs'!$H$109*G$26)),0),0)</f>
        <v>0</v>
      </c>
      <c r="H193" s="43" cm="1">
        <f t="array" ref="H193">IFERROR(
IF(H$14 - $G$14 + 1 = _xlfn.NUMBERVALUE(TRIM(_xlfn.TEXTAFTER($C193, " ", -1))),
_xlfn.IFS(
'Option-specific inputs'!$H$19="Percentage cost method",('Option-specific inputs'!$H30*'Option-specific inputs'!$H$109*H$26),
'Option-specific inputs'!$H$19="Total cost method",(('Option-specific inputs'!$H53/SUM('Option-specific inputs'!$H$52:$H$61))*'Option-specific inputs'!$H$109*H$26)),0),0)</f>
        <v>0</v>
      </c>
      <c r="I193" s="43" cm="1">
        <f t="array" ref="I193">IFERROR(
IF(I$14 - $G$14 + 1 = _xlfn.NUMBERVALUE(TRIM(_xlfn.TEXTAFTER($C193, " ", -1))),
_xlfn.IFS(
'Option-specific inputs'!$H$19="Percentage cost method",('Option-specific inputs'!$H30*'Option-specific inputs'!$H$109*I$26),
'Option-specific inputs'!$H$19="Total cost method",(('Option-specific inputs'!$H53/SUM('Option-specific inputs'!$H$52:$H$61))*'Option-specific inputs'!$H$109*I$26)),0),0)</f>
        <v>0</v>
      </c>
      <c r="J193" s="43" cm="1">
        <f t="array" ref="J193">IFERROR(
IF(J$14 - $G$14 + 1 = _xlfn.NUMBERVALUE(TRIM(_xlfn.TEXTAFTER($C193, " ", -1))),
_xlfn.IFS(
'Option-specific inputs'!$H$19="Percentage cost method",('Option-specific inputs'!$H30*'Option-specific inputs'!$H$109*J$26),
'Option-specific inputs'!$H$19="Total cost method",(('Option-specific inputs'!$H53/SUM('Option-specific inputs'!$H$52:$H$61))*'Option-specific inputs'!$H$109*J$26)),0),0)</f>
        <v>0</v>
      </c>
      <c r="K193" s="43" cm="1">
        <f t="array" ref="K193">IFERROR(
IF(K$14 - $G$14 + 1 = _xlfn.NUMBERVALUE(TRIM(_xlfn.TEXTAFTER($C193, " ", -1))),
_xlfn.IFS(
'Option-specific inputs'!$H$19="Percentage cost method",('Option-specific inputs'!$H30*'Option-specific inputs'!$H$109*K$26),
'Option-specific inputs'!$H$19="Total cost method",(('Option-specific inputs'!$H53/SUM('Option-specific inputs'!$H$52:$H$61))*'Option-specific inputs'!$H$109*K$26)),0),0)</f>
        <v>0</v>
      </c>
      <c r="L193" s="43" cm="1">
        <f t="array" ref="L193">IFERROR(
IF(L$14 - $G$14 + 1 = _xlfn.NUMBERVALUE(TRIM(_xlfn.TEXTAFTER($C193, " ", -1))),
_xlfn.IFS(
'Option-specific inputs'!$H$19="Percentage cost method",('Option-specific inputs'!$H30*'Option-specific inputs'!$H$109*L$26),
'Option-specific inputs'!$H$19="Total cost method",(('Option-specific inputs'!$H53/SUM('Option-specific inputs'!$H$52:$H$61))*'Option-specific inputs'!$H$109*L$26)),0),0)</f>
        <v>0</v>
      </c>
      <c r="M193" s="43" cm="1">
        <f t="array" ref="M193">IFERROR(
IF(M$14 - $G$14 + 1 = _xlfn.NUMBERVALUE(TRIM(_xlfn.TEXTAFTER($C193, " ", -1))),
_xlfn.IFS(
'Option-specific inputs'!$H$19="Percentage cost method",('Option-specific inputs'!$H30*'Option-specific inputs'!$H$109*M$26),
'Option-specific inputs'!$H$19="Total cost method",(('Option-specific inputs'!$H53/SUM('Option-specific inputs'!$H$52:$H$61))*'Option-specific inputs'!$H$109*M$26)),0),0)</f>
        <v>0</v>
      </c>
      <c r="N193" s="43" cm="1">
        <f t="array" ref="N193">IFERROR(
IF(N$14 - $G$14 + 1 = _xlfn.NUMBERVALUE(TRIM(_xlfn.TEXTAFTER($C193, " ", -1))),
_xlfn.IFS(
'Option-specific inputs'!$H$19="Percentage cost method",('Option-specific inputs'!$H30*'Option-specific inputs'!$H$109*N$26),
'Option-specific inputs'!$H$19="Total cost method",(('Option-specific inputs'!$H53/SUM('Option-specific inputs'!$H$52:$H$61))*'Option-specific inputs'!$H$109*N$26)),0),0)</f>
        <v>0</v>
      </c>
      <c r="O193" s="43" cm="1">
        <f t="array" ref="O193">IFERROR(
IF(O$14 - $G$14 + 1 = _xlfn.NUMBERVALUE(TRIM(_xlfn.TEXTAFTER($C193, " ", -1))),
_xlfn.IFS(
'Option-specific inputs'!$H$19="Percentage cost method",('Option-specific inputs'!$H30*'Option-specific inputs'!$H$109*O$26),
'Option-specific inputs'!$H$19="Total cost method",(('Option-specific inputs'!$H53/SUM('Option-specific inputs'!$H$52:$H$61))*'Option-specific inputs'!$H$109*O$26)),0),0)</f>
        <v>0</v>
      </c>
      <c r="P193" s="43" cm="1">
        <f t="array" ref="P193">IFERROR(
IF(P$14 - $G$14 + 1 = _xlfn.NUMBERVALUE(TRIM(_xlfn.TEXTAFTER($C193, " ", -1))),
_xlfn.IFS(
'Option-specific inputs'!$H$19="Percentage cost method",('Option-specific inputs'!$H30*'Option-specific inputs'!$H$109*P$26),
'Option-specific inputs'!$H$19="Total cost method",(('Option-specific inputs'!$H53/SUM('Option-specific inputs'!$H$52:$H$61))*'Option-specific inputs'!$H$109*P$26)),0),0)</f>
        <v>0</v>
      </c>
      <c r="Q193" s="43" cm="1">
        <f t="array" ref="Q193">IFERROR(
IF(Q$14 - $G$14 + 1 = _xlfn.NUMBERVALUE(TRIM(_xlfn.TEXTAFTER($C193, " ", -1))),
_xlfn.IFS(
'Option-specific inputs'!$H$19="Percentage cost method",('Option-specific inputs'!$H30*'Option-specific inputs'!$H$109*Q$26),
'Option-specific inputs'!$H$19="Total cost method",(('Option-specific inputs'!$H53/SUM('Option-specific inputs'!$H$52:$H$61))*'Option-specific inputs'!$H$109*Q$26)),0),0)</f>
        <v>0</v>
      </c>
      <c r="R193" s="43" cm="1">
        <f t="array" ref="R193">IFERROR(
IF(R$14 - $G$14 + 1 = _xlfn.NUMBERVALUE(TRIM(_xlfn.TEXTAFTER($C193, " ", -1))),
_xlfn.IFS(
'Option-specific inputs'!$H$19="Percentage cost method",('Option-specific inputs'!$H30*'Option-specific inputs'!$H$109*R$26),
'Option-specific inputs'!$H$19="Total cost method",(('Option-specific inputs'!$H53/SUM('Option-specific inputs'!$H$52:$H$61))*'Option-specific inputs'!$H$109*R$26)),0),0)</f>
        <v>0</v>
      </c>
      <c r="S193" s="43" cm="1">
        <f t="array" ref="S193">IFERROR(
IF(S$14 - $G$14 + 1 = _xlfn.NUMBERVALUE(TRIM(_xlfn.TEXTAFTER($C193, " ", -1))),
_xlfn.IFS(
'Option-specific inputs'!$H$19="Percentage cost method",('Option-specific inputs'!$H30*'Option-specific inputs'!$H$109*S$26),
'Option-specific inputs'!$H$19="Total cost method",(('Option-specific inputs'!$H53/SUM('Option-specific inputs'!$H$52:$H$61))*'Option-specific inputs'!$H$109*S$26)),0),0)</f>
        <v>0</v>
      </c>
      <c r="T193" s="43" cm="1">
        <f t="array" ref="T193">IFERROR(
IF(T$14 - $G$14 + 1 = _xlfn.NUMBERVALUE(TRIM(_xlfn.TEXTAFTER($C193, " ", -1))),
_xlfn.IFS(
'Option-specific inputs'!$H$19="Percentage cost method",('Option-specific inputs'!$H30*'Option-specific inputs'!$H$109*T$26),
'Option-specific inputs'!$H$19="Total cost method",(('Option-specific inputs'!$H53/SUM('Option-specific inputs'!$H$52:$H$61))*'Option-specific inputs'!$H$109*T$26)),0),0)</f>
        <v>0</v>
      </c>
      <c r="U193" s="43" cm="1">
        <f t="array" ref="U193">IFERROR(
IF(U$14 - $G$14 + 1 = _xlfn.NUMBERVALUE(TRIM(_xlfn.TEXTAFTER($C193, " ", -1))),
_xlfn.IFS(
'Option-specific inputs'!$H$19="Percentage cost method",('Option-specific inputs'!$H30*'Option-specific inputs'!$H$109*U$26),
'Option-specific inputs'!$H$19="Total cost method",(('Option-specific inputs'!$H53/SUM('Option-specific inputs'!$H$52:$H$61))*'Option-specific inputs'!$H$109*U$26)),0),0)</f>
        <v>0</v>
      </c>
      <c r="V193" s="43" cm="1">
        <f t="array" ref="V193">IFERROR(
IF(V$14 - $G$14 + 1 = _xlfn.NUMBERVALUE(TRIM(_xlfn.TEXTAFTER($C193, " ", -1))),
_xlfn.IFS(
'Option-specific inputs'!$H$19="Percentage cost method",('Option-specific inputs'!$H30*'Option-specific inputs'!$H$109*V$26),
'Option-specific inputs'!$H$19="Total cost method",(('Option-specific inputs'!$H53/SUM('Option-specific inputs'!$H$52:$H$61))*'Option-specific inputs'!$H$109*V$26)),0),0)</f>
        <v>0</v>
      </c>
      <c r="W193" s="43" cm="1">
        <f t="array" ref="W193">IFERROR(
IF(W$14 - $G$14 + 1 = _xlfn.NUMBERVALUE(TRIM(_xlfn.TEXTAFTER($C193, " ", -1))),
_xlfn.IFS(
'Option-specific inputs'!$H$19="Percentage cost method",('Option-specific inputs'!$H30*'Option-specific inputs'!$H$109*W$26),
'Option-specific inputs'!$H$19="Total cost method",(('Option-specific inputs'!$H53/SUM('Option-specific inputs'!$H$52:$H$61))*'Option-specific inputs'!$H$109*W$26)),0),0)</f>
        <v>0</v>
      </c>
      <c r="X193" s="43" cm="1">
        <f t="array" ref="X193">IFERROR(
IF(X$14 - $G$14 + 1 = _xlfn.NUMBERVALUE(TRIM(_xlfn.TEXTAFTER($C193, " ", -1))),
_xlfn.IFS(
'Option-specific inputs'!$H$19="Percentage cost method",('Option-specific inputs'!$H30*'Option-specific inputs'!$H$109*X$26),
'Option-specific inputs'!$H$19="Total cost method",(('Option-specific inputs'!$H53/SUM('Option-specific inputs'!$H$52:$H$61))*'Option-specific inputs'!$H$109*X$26)),0),0)</f>
        <v>0</v>
      </c>
      <c r="Y193" s="43" cm="1">
        <f t="array" ref="Y193">IFERROR(
IF(Y$14 - $G$14 + 1 = _xlfn.NUMBERVALUE(TRIM(_xlfn.TEXTAFTER($C193, " ", -1))),
_xlfn.IFS(
'Option-specific inputs'!$H$19="Percentage cost method",('Option-specific inputs'!$H30*'Option-specific inputs'!$H$109*Y$26),
'Option-specific inputs'!$H$19="Total cost method",(('Option-specific inputs'!$H53/SUM('Option-specific inputs'!$H$52:$H$61))*'Option-specific inputs'!$H$109*Y$26)),0),0)</f>
        <v>0</v>
      </c>
      <c r="Z193" s="43" cm="1">
        <f t="array" ref="Z193">IFERROR(
IF(Z$14 - $G$14 + 1 = _xlfn.NUMBERVALUE(TRIM(_xlfn.TEXTAFTER($C193, " ", -1))),
_xlfn.IFS(
'Option-specific inputs'!$H$19="Percentage cost method",('Option-specific inputs'!$H30*'Option-specific inputs'!$H$109*Z$26),
'Option-specific inputs'!$H$19="Total cost method",(('Option-specific inputs'!$H53/SUM('Option-specific inputs'!$H$52:$H$61))*'Option-specific inputs'!$H$109*Z$26)),0),0)</f>
        <v>0</v>
      </c>
      <c r="AA193" s="43" cm="1">
        <f t="array" ref="AA193">IFERROR(
IF(AA$14 - $G$14 + 1 = _xlfn.NUMBERVALUE(TRIM(_xlfn.TEXTAFTER($C193, " ", -1))),
_xlfn.IFS(
'Option-specific inputs'!$H$19="Percentage cost method",('Option-specific inputs'!$H30*'Option-specific inputs'!$H$109*AA$26),
'Option-specific inputs'!$H$19="Total cost method",(('Option-specific inputs'!$H53/SUM('Option-specific inputs'!$H$52:$H$61))*'Option-specific inputs'!$H$109*AA$26)),0),0)</f>
        <v>0</v>
      </c>
      <c r="AB193" s="43" cm="1">
        <f t="array" ref="AB193">IFERROR(
IF(AB$14 - $G$14 + 1 = _xlfn.NUMBERVALUE(TRIM(_xlfn.TEXTAFTER($C193, " ", -1))),
_xlfn.IFS(
'Option-specific inputs'!$H$19="Percentage cost method",('Option-specific inputs'!$H30*'Option-specific inputs'!$H$109*AB$26),
'Option-specific inputs'!$H$19="Total cost method",(('Option-specific inputs'!$H53/SUM('Option-specific inputs'!$H$52:$H$61))*'Option-specific inputs'!$H$109*AB$26)),0),0)</f>
        <v>0</v>
      </c>
      <c r="AC193" s="43" cm="1">
        <f t="array" ref="AC193">IFERROR(
IF(AC$14 - $G$14 + 1 = _xlfn.NUMBERVALUE(TRIM(_xlfn.TEXTAFTER($C193, " ", -1))),
_xlfn.IFS(
'Option-specific inputs'!$H$19="Percentage cost method",('Option-specific inputs'!$H30*'Option-specific inputs'!$H$109*AC$26),
'Option-specific inputs'!$H$19="Total cost method",(('Option-specific inputs'!$H53/SUM('Option-specific inputs'!$H$52:$H$61))*'Option-specific inputs'!$H$109*AC$26)),0),0)</f>
        <v>0</v>
      </c>
      <c r="AD193" s="43" cm="1">
        <f t="array" ref="AD193">IFERROR(
IF(AD$14 - $G$14 + 1 = _xlfn.NUMBERVALUE(TRIM(_xlfn.TEXTAFTER($C193, " ", -1))),
_xlfn.IFS(
'Option-specific inputs'!$H$19="Percentage cost method",('Option-specific inputs'!$H30*'Option-specific inputs'!$H$109*AD$26),
'Option-specific inputs'!$H$19="Total cost method",(('Option-specific inputs'!$H53/SUM('Option-specific inputs'!$H$52:$H$61))*'Option-specific inputs'!$H$109*AD$26)),0),0)</f>
        <v>0</v>
      </c>
      <c r="AE193" s="43" cm="1">
        <f t="array" ref="AE193">IFERROR(
IF(AE$14 - $G$14 + 1 = _xlfn.NUMBERVALUE(TRIM(_xlfn.TEXTAFTER($C193, " ", -1))),
_xlfn.IFS(
'Option-specific inputs'!$H$19="Percentage cost method",('Option-specific inputs'!$H30*'Option-specific inputs'!$H$109*AE$26),
'Option-specific inputs'!$H$19="Total cost method",(('Option-specific inputs'!$H53/SUM('Option-specific inputs'!$H$52:$H$61))*'Option-specific inputs'!$H$109*AE$26)),0),0)</f>
        <v>0</v>
      </c>
      <c r="AF193" s="43" cm="1">
        <f t="array" ref="AF193">IFERROR(
IF(AF$14 - $G$14 + 1 = _xlfn.NUMBERVALUE(TRIM(_xlfn.TEXTAFTER($C193, " ", -1))),
_xlfn.IFS(
'Option-specific inputs'!$H$19="Percentage cost method",('Option-specific inputs'!$H30*'Option-specific inputs'!$H$109*AF$26),
'Option-specific inputs'!$H$19="Total cost method",(('Option-specific inputs'!$H53/SUM('Option-specific inputs'!$H$52:$H$61))*'Option-specific inputs'!$H$109*AF$26)),0),0)</f>
        <v>0</v>
      </c>
      <c r="AG193" s="43" cm="1">
        <f t="array" ref="AG193">IFERROR(
IF(AG$14 - $G$14 + 1 = _xlfn.NUMBERVALUE(TRIM(_xlfn.TEXTAFTER($C193, " ", -1))),
_xlfn.IFS(
'Option-specific inputs'!$H$19="Percentage cost method",('Option-specific inputs'!$H30*'Option-specific inputs'!$H$109*AG$26),
'Option-specific inputs'!$H$19="Total cost method",(('Option-specific inputs'!$H53/SUM('Option-specific inputs'!$H$52:$H$61))*'Option-specific inputs'!$H$109*AG$26)),0),0)</f>
        <v>0</v>
      </c>
      <c r="AH193" s="43" cm="1">
        <f t="array" ref="AH193">IFERROR(
IF(AH$14 - $G$14 + 1 = _xlfn.NUMBERVALUE(TRIM(_xlfn.TEXTAFTER($C193, " ", -1))),
_xlfn.IFS(
'Option-specific inputs'!$H$19="Percentage cost method",('Option-specific inputs'!$H30*'Option-specific inputs'!$H$109*AH$26),
'Option-specific inputs'!$H$19="Total cost method",(('Option-specific inputs'!$H53/SUM('Option-specific inputs'!$H$52:$H$61))*'Option-specific inputs'!$H$109*AH$26)),0),0)</f>
        <v>0</v>
      </c>
      <c r="AI193" s="43" cm="1">
        <f t="array" ref="AI193">IFERROR(
IF(AI$14 - $G$14 + 1 = _xlfn.NUMBERVALUE(TRIM(_xlfn.TEXTAFTER($C193, " ", -1))),
_xlfn.IFS(
'Option-specific inputs'!$H$19="Percentage cost method",('Option-specific inputs'!$H30*'Option-specific inputs'!$H$109*AI$26),
'Option-specific inputs'!$H$19="Total cost method",(('Option-specific inputs'!$H53/SUM('Option-specific inputs'!$H$52:$H$61))*'Option-specific inputs'!$H$109*AI$26)),0),0)</f>
        <v>0</v>
      </c>
      <c r="AJ193" s="43" cm="1">
        <f t="array" ref="AJ193">IFERROR(
IF(AJ$14 - $G$14 + 1 = _xlfn.NUMBERVALUE(TRIM(_xlfn.TEXTAFTER($C193, " ", -1))),
_xlfn.IFS(
'Option-specific inputs'!$H$19="Percentage cost method",('Option-specific inputs'!$H30*'Option-specific inputs'!$H$109*AJ$26),
'Option-specific inputs'!$H$19="Total cost method",(('Option-specific inputs'!$H53/SUM('Option-specific inputs'!$H$52:$H$61))*'Option-specific inputs'!$H$109*AJ$26)),0),0)</f>
        <v>0</v>
      </c>
      <c r="AK193" s="43" cm="1">
        <f t="array" ref="AK193">IFERROR(
IF(AK$14 - $G$14 + 1 = _xlfn.NUMBERVALUE(TRIM(_xlfn.TEXTAFTER($C193, " ", -1))),
_xlfn.IFS(
'Option-specific inputs'!$H$19="Percentage cost method",('Option-specific inputs'!$H30*'Option-specific inputs'!$H$109*AK$26),
'Option-specific inputs'!$H$19="Total cost method",(('Option-specific inputs'!$H53/SUM('Option-specific inputs'!$H$52:$H$61))*'Option-specific inputs'!$H$109*AK$26)),0),0)</f>
        <v>0</v>
      </c>
      <c r="AL193" s="43" cm="1">
        <f t="array" ref="AL193">IFERROR(
IF(AL$14 - $G$14 + 1 = _xlfn.NUMBERVALUE(TRIM(_xlfn.TEXTAFTER($C193, " ", -1))),
_xlfn.IFS(
'Option-specific inputs'!$H$19="Percentage cost method",('Option-specific inputs'!$H30*'Option-specific inputs'!$H$109*AL$26),
'Option-specific inputs'!$H$19="Total cost method",(('Option-specific inputs'!$H53/SUM('Option-specific inputs'!$H$52:$H$61))*'Option-specific inputs'!$H$109*AL$26)),0),0)</f>
        <v>0</v>
      </c>
      <c r="AM193" s="43" cm="1">
        <f t="array" ref="AM193">IFERROR(
IF(AM$14 - $G$14 + 1 = _xlfn.NUMBERVALUE(TRIM(_xlfn.TEXTAFTER($C193, " ", -1))),
_xlfn.IFS(
'Option-specific inputs'!$H$19="Percentage cost method",('Option-specific inputs'!$H30*'Option-specific inputs'!$H$109*AM$26),
'Option-specific inputs'!$H$19="Total cost method",(('Option-specific inputs'!$H53/SUM('Option-specific inputs'!$H$52:$H$61))*'Option-specific inputs'!$H$109*AM$26)),0),0)</f>
        <v>0</v>
      </c>
      <c r="AN193" s="43" cm="1">
        <f t="array" ref="AN193">IFERROR(
IF(AN$14 - $G$14 + 1 = _xlfn.NUMBERVALUE(TRIM(_xlfn.TEXTAFTER($C193, " ", -1))),
_xlfn.IFS(
'Option-specific inputs'!$H$19="Percentage cost method",('Option-specific inputs'!$H30*'Option-specific inputs'!$H$109*AN$26),
'Option-specific inputs'!$H$19="Total cost method",(('Option-specific inputs'!$H53/SUM('Option-specific inputs'!$H$52:$H$61))*'Option-specific inputs'!$H$109*AN$26)),0),0)</f>
        <v>0</v>
      </c>
      <c r="AO193" s="43" cm="1">
        <f t="array" ref="AO193">IFERROR(
IF(AO$14 - $G$14 + 1 = _xlfn.NUMBERVALUE(TRIM(_xlfn.TEXTAFTER($C193, " ", -1))),
_xlfn.IFS(
'Option-specific inputs'!$H$19="Percentage cost method",('Option-specific inputs'!$H30*'Option-specific inputs'!$H$109*AO$26),
'Option-specific inputs'!$H$19="Total cost method",(('Option-specific inputs'!$H53/SUM('Option-specific inputs'!$H$52:$H$61))*'Option-specific inputs'!$H$109*AO$26)),0),0)</f>
        <v>0</v>
      </c>
      <c r="AP193" s="43" cm="1">
        <f t="array" ref="AP193">IFERROR(
IF(AP$14 - $G$14 + 1 = _xlfn.NUMBERVALUE(TRIM(_xlfn.TEXTAFTER($C193, " ", -1))),
_xlfn.IFS(
'Option-specific inputs'!$H$19="Percentage cost method",('Option-specific inputs'!$H30*'Option-specific inputs'!$H$109*AP$26),
'Option-specific inputs'!$H$19="Total cost method",(('Option-specific inputs'!$H53/SUM('Option-specific inputs'!$H$52:$H$61))*'Option-specific inputs'!$H$109*AP$26)),0),0)</f>
        <v>0</v>
      </c>
      <c r="AQ193" s="43" cm="1">
        <f t="array" ref="AQ193">IFERROR(
IF(AQ$14 - $G$14 + 1 = _xlfn.NUMBERVALUE(TRIM(_xlfn.TEXTAFTER($C193, " ", -1))),
_xlfn.IFS(
'Option-specific inputs'!$H$19="Percentage cost method",('Option-specific inputs'!$H30*'Option-specific inputs'!$H$109*AQ$26),
'Option-specific inputs'!$H$19="Total cost method",(('Option-specific inputs'!$H53/SUM('Option-specific inputs'!$H$52:$H$61))*'Option-specific inputs'!$H$109*AQ$26)),0),0)</f>
        <v>0</v>
      </c>
      <c r="AR193" s="43" cm="1">
        <f t="array" ref="AR193">IFERROR(
IF(AR$14 - $G$14 + 1 = _xlfn.NUMBERVALUE(TRIM(_xlfn.TEXTAFTER($C193, " ", -1))),
_xlfn.IFS(
'Option-specific inputs'!$H$19="Percentage cost method",('Option-specific inputs'!$H30*'Option-specific inputs'!$H$109*AR$26),
'Option-specific inputs'!$H$19="Total cost method",(('Option-specific inputs'!$H53/SUM('Option-specific inputs'!$H$52:$H$61))*'Option-specific inputs'!$H$109*AR$26)),0),0)</f>
        <v>0</v>
      </c>
      <c r="AS193" s="43" cm="1">
        <f t="array" ref="AS193">IFERROR(
IF(AS$14 - $G$14 + 1 = _xlfn.NUMBERVALUE(TRIM(_xlfn.TEXTAFTER($C193, " ", -1))),
_xlfn.IFS(
'Option-specific inputs'!$H$19="Percentage cost method",('Option-specific inputs'!$H30*'Option-specific inputs'!$H$109*AS$26),
'Option-specific inputs'!$H$19="Total cost method",(('Option-specific inputs'!$H53/SUM('Option-specific inputs'!$H$52:$H$61))*'Option-specific inputs'!$H$109*AS$26)),0),0)</f>
        <v>0</v>
      </c>
      <c r="AT193" s="43" cm="1">
        <f t="array" ref="AT193">IFERROR(
IF(AT$14 - $G$14 + 1 = _xlfn.NUMBERVALUE(TRIM(_xlfn.TEXTAFTER($C193, " ", -1))),
_xlfn.IFS(
'Option-specific inputs'!$H$19="Percentage cost method",('Option-specific inputs'!$H30*'Option-specific inputs'!$H$109*AT$26),
'Option-specific inputs'!$H$19="Total cost method",(('Option-specific inputs'!$H53/SUM('Option-specific inputs'!$H$52:$H$61))*'Option-specific inputs'!$H$109*AT$26)),0),0)</f>
        <v>0</v>
      </c>
      <c r="AU193" s="43" cm="1">
        <f t="array" ref="AU193">IFERROR(
IF(AU$14 - $G$14 + 1 = _xlfn.NUMBERVALUE(TRIM(_xlfn.TEXTAFTER($C193, " ", -1))),
_xlfn.IFS(
'Option-specific inputs'!$H$19="Percentage cost method",('Option-specific inputs'!$H30*'Option-specific inputs'!$H$109*AU$26),
'Option-specific inputs'!$H$19="Total cost method",(('Option-specific inputs'!$H53/SUM('Option-specific inputs'!$H$52:$H$61))*'Option-specific inputs'!$H$109*AU$26)),0),0)</f>
        <v>0</v>
      </c>
      <c r="AV193" s="43" cm="1">
        <f t="array" ref="AV193">IFERROR(
IF(AV$14 - $G$14 + 1 = _xlfn.NUMBERVALUE(TRIM(_xlfn.TEXTAFTER($C193, " ", -1))),
_xlfn.IFS(
'Option-specific inputs'!$H$19="Percentage cost method",('Option-specific inputs'!$H30*'Option-specific inputs'!$H$109*AV$26),
'Option-specific inputs'!$H$19="Total cost method",(('Option-specific inputs'!$H53/SUM('Option-specific inputs'!$H$52:$H$61))*'Option-specific inputs'!$H$109*AV$26)),0),0)</f>
        <v>0</v>
      </c>
      <c r="AW193" s="43" cm="1">
        <f t="array" ref="AW193">IFERROR(
IF(AW$14 - $G$14 + 1 = _xlfn.NUMBERVALUE(TRIM(_xlfn.TEXTAFTER($C193, " ", -1))),
_xlfn.IFS(
'Option-specific inputs'!$H$19="Percentage cost method",('Option-specific inputs'!$H30*'Option-specific inputs'!$H$109*AW$26),
'Option-specific inputs'!$H$19="Total cost method",(('Option-specific inputs'!$H53/SUM('Option-specific inputs'!$H$52:$H$61))*'Option-specific inputs'!$H$109*AW$26)),0),0)</f>
        <v>0</v>
      </c>
      <c r="AX193" s="43" cm="1">
        <f t="array" ref="AX193">IFERROR(
IF(AX$14 - $G$14 + 1 = _xlfn.NUMBERVALUE(TRIM(_xlfn.TEXTAFTER($C193, " ", -1))),
_xlfn.IFS(
'Option-specific inputs'!$H$19="Percentage cost method",('Option-specific inputs'!$H30*'Option-specific inputs'!$H$109*AX$26),
'Option-specific inputs'!$H$19="Total cost method",(('Option-specific inputs'!$H53/SUM('Option-specific inputs'!$H$52:$H$61))*'Option-specific inputs'!$H$109*AX$26)),0),0)</f>
        <v>0</v>
      </c>
      <c r="AY193" s="43" cm="1">
        <f t="array" ref="AY193">IFERROR(
IF(AY$14 - $G$14 + 1 = _xlfn.NUMBERVALUE(TRIM(_xlfn.TEXTAFTER($C193, " ", -1))),
_xlfn.IFS(
'Option-specific inputs'!$H$19="Percentage cost method",('Option-specific inputs'!$H30*'Option-specific inputs'!$H$109*AY$26),
'Option-specific inputs'!$H$19="Total cost method",(('Option-specific inputs'!$H53/SUM('Option-specific inputs'!$H$52:$H$61))*'Option-specific inputs'!$H$109*AY$26)),0),0)</f>
        <v>0</v>
      </c>
      <c r="AZ193" s="43" cm="1">
        <f t="array" ref="AZ193">IFERROR(
IF(AZ$14 - $G$14 + 1 = _xlfn.NUMBERVALUE(TRIM(_xlfn.TEXTAFTER($C193, " ", -1))),
_xlfn.IFS(
'Option-specific inputs'!$H$19="Percentage cost method",('Option-specific inputs'!$H30*'Option-specific inputs'!$H$109*AZ$26),
'Option-specific inputs'!$H$19="Total cost method",(('Option-specific inputs'!$H53/SUM('Option-specific inputs'!$H$52:$H$61))*'Option-specific inputs'!$H$109*AZ$26)),0),0)</f>
        <v>0</v>
      </c>
      <c r="BA193" s="43" cm="1">
        <f t="array" ref="BA193">IFERROR(
IF(BA$14 - $G$14 + 1 = _xlfn.NUMBERVALUE(TRIM(_xlfn.TEXTAFTER($C193, " ", -1))),
_xlfn.IFS(
'Option-specific inputs'!$H$19="Percentage cost method",('Option-specific inputs'!$H30*'Option-specific inputs'!$H$109*BA$26),
'Option-specific inputs'!$H$19="Total cost method",(('Option-specific inputs'!$H53/SUM('Option-specific inputs'!$H$52:$H$61))*'Option-specific inputs'!$H$109*BA$26)),0),0)</f>
        <v>0</v>
      </c>
      <c r="BB193" s="43" cm="1">
        <f t="array" ref="BB193">IFERROR(
IF(BB$14 - $G$14 + 1 = _xlfn.NUMBERVALUE(TRIM(_xlfn.TEXTAFTER($C193, " ", -1))),
_xlfn.IFS(
'Option-specific inputs'!$H$19="Percentage cost method",('Option-specific inputs'!$H30*'Option-specific inputs'!$H$109*BB$26),
'Option-specific inputs'!$H$19="Total cost method",(('Option-specific inputs'!$H53/SUM('Option-specific inputs'!$H$52:$H$61))*'Option-specific inputs'!$H$109*BB$26)),0),0)</f>
        <v>0</v>
      </c>
      <c r="BC193" s="43" cm="1">
        <f t="array" ref="BC193">IFERROR(
IF(BC$14 - $G$14 + 1 = _xlfn.NUMBERVALUE(TRIM(_xlfn.TEXTAFTER($C193, " ", -1))),
_xlfn.IFS(
'Option-specific inputs'!$H$19="Percentage cost method",('Option-specific inputs'!$H30*'Option-specific inputs'!$H$109*BC$26),
'Option-specific inputs'!$H$19="Total cost method",(('Option-specific inputs'!$H53/SUM('Option-specific inputs'!$H$52:$H$61))*'Option-specific inputs'!$H$109*BC$26)),0),0)</f>
        <v>0</v>
      </c>
      <c r="BD193" s="43" cm="1">
        <f t="array" ref="BD193">IFERROR(
IF(BD$14 - $G$14 + 1 = _xlfn.NUMBERVALUE(TRIM(_xlfn.TEXTAFTER($C193, " ", -1))),
_xlfn.IFS(
'Option-specific inputs'!$H$19="Percentage cost method",('Option-specific inputs'!$H30*'Option-specific inputs'!$H$109*BD$26),
'Option-specific inputs'!$H$19="Total cost method",(('Option-specific inputs'!$H53/SUM('Option-specific inputs'!$H$52:$H$61))*'Option-specific inputs'!$H$109*BD$26)),0),0)</f>
        <v>0</v>
      </c>
      <c r="BE193" s="43" cm="1">
        <f t="array" ref="BE193">IFERROR(
IF(BE$14 - $G$14 + 1 = _xlfn.NUMBERVALUE(TRIM(_xlfn.TEXTAFTER($C193, " ", -1))),
_xlfn.IFS(
'Option-specific inputs'!$H$19="Percentage cost method",('Option-specific inputs'!$H30*'Option-specific inputs'!$H$109*BE$26),
'Option-specific inputs'!$H$19="Total cost method",(('Option-specific inputs'!$H53/SUM('Option-specific inputs'!$H$52:$H$61))*'Option-specific inputs'!$H$109*BE$26)),0),0)</f>
        <v>0</v>
      </c>
      <c r="BF193" s="43" cm="1">
        <f t="array" ref="BF193">IFERROR(
IF(BF$14 - $G$14 + 1 = _xlfn.NUMBERVALUE(TRIM(_xlfn.TEXTAFTER($C193, " ", -1))),
_xlfn.IFS(
'Option-specific inputs'!$H$19="Percentage cost method",('Option-specific inputs'!$H30*'Option-specific inputs'!$H$109*BF$26),
'Option-specific inputs'!$H$19="Total cost method",(('Option-specific inputs'!$H53/SUM('Option-specific inputs'!$H$52:$H$61))*'Option-specific inputs'!$H$109*BF$26)),0),0)</f>
        <v>0</v>
      </c>
      <c r="BG193" s="43" cm="1">
        <f t="array" ref="BG193">IFERROR(
IF(BG$14 - $G$14 + 1 = _xlfn.NUMBERVALUE(TRIM(_xlfn.TEXTAFTER($C193, " ", -1))),
_xlfn.IFS(
'Option-specific inputs'!$H$19="Percentage cost method",('Option-specific inputs'!$H30*'Option-specific inputs'!$H$109*BG$26),
'Option-specific inputs'!$H$19="Total cost method",(('Option-specific inputs'!$H53/SUM('Option-specific inputs'!$H$52:$H$61))*'Option-specific inputs'!$H$109*BG$26)),0),0)</f>
        <v>0</v>
      </c>
      <c r="BH193" s="43" cm="1">
        <f t="array" ref="BH193">IFERROR(
IF(BH$14 - $G$14 + 1 = _xlfn.NUMBERVALUE(TRIM(_xlfn.TEXTAFTER($C193, " ", -1))),
_xlfn.IFS(
'Option-specific inputs'!$H$19="Percentage cost method",('Option-specific inputs'!$H30*'Option-specific inputs'!$H$109*BH$26),
'Option-specific inputs'!$H$19="Total cost method",(('Option-specific inputs'!$H53/SUM('Option-specific inputs'!$H$52:$H$61))*'Option-specific inputs'!$H$109*BH$26)),0),0)</f>
        <v>0</v>
      </c>
      <c r="BI193" s="43" cm="1">
        <f t="array" ref="BI193">IFERROR(
IF(BI$14 - $G$14 + 1 = _xlfn.NUMBERVALUE(TRIM(_xlfn.TEXTAFTER($C193, " ", -1))),
_xlfn.IFS(
'Option-specific inputs'!$H$19="Percentage cost method",('Option-specific inputs'!$H30*'Option-specific inputs'!$H$109*BI$26),
'Option-specific inputs'!$H$19="Total cost method",(('Option-specific inputs'!$H53/SUM('Option-specific inputs'!$H$52:$H$61))*'Option-specific inputs'!$H$109*BI$26)),0),0)</f>
        <v>0</v>
      </c>
      <c r="BJ193" s="43" cm="1">
        <f t="array" ref="BJ193">IFERROR(
IF(BJ$14 - $G$14 + 1 = _xlfn.NUMBERVALUE(TRIM(_xlfn.TEXTAFTER($C193, " ", -1))),
_xlfn.IFS(
'Option-specific inputs'!$H$19="Percentage cost method",('Option-specific inputs'!$H30*'Option-specific inputs'!$H$109*BJ$26),
'Option-specific inputs'!$H$19="Total cost method",(('Option-specific inputs'!$H53/SUM('Option-specific inputs'!$H$52:$H$61))*'Option-specific inputs'!$H$109*BJ$26)),0),0)</f>
        <v>0</v>
      </c>
      <c r="BK193" s="43" cm="1">
        <f t="array" ref="BK193">IFERROR(
IF(BK$14 - $G$14 + 1 = _xlfn.NUMBERVALUE(TRIM(_xlfn.TEXTAFTER($C193, " ", -1))),
_xlfn.IFS(
'Option-specific inputs'!$H$19="Percentage cost method",('Option-specific inputs'!$H30*'Option-specific inputs'!$H$109*BK$26),
'Option-specific inputs'!$H$19="Total cost method",(('Option-specific inputs'!$H53/SUM('Option-specific inputs'!$H$52:$H$61))*'Option-specific inputs'!$H$109*BK$26)),0),0)</f>
        <v>0</v>
      </c>
      <c r="BL193" s="43" cm="1">
        <f t="array" ref="BL193">IFERROR(
IF(BL$14 - $G$14 + 1 = _xlfn.NUMBERVALUE(TRIM(_xlfn.TEXTAFTER($C193, " ", -1))),
_xlfn.IFS(
'Option-specific inputs'!$H$19="Percentage cost method",('Option-specific inputs'!$H30*'Option-specific inputs'!$H$109*BL$26),
'Option-specific inputs'!$H$19="Total cost method",(('Option-specific inputs'!$H53/SUM('Option-specific inputs'!$H$52:$H$61))*'Option-specific inputs'!$H$109*BL$26)),0),0)</f>
        <v>0</v>
      </c>
      <c r="BM193" s="43" cm="1">
        <f t="array" ref="BM193">IFERROR(
IF(BM$14 - $G$14 + 1 = _xlfn.NUMBERVALUE(TRIM(_xlfn.TEXTAFTER($C193, " ", -1))),
_xlfn.IFS(
'Option-specific inputs'!$H$19="Percentage cost method",('Option-specific inputs'!$H30*'Option-specific inputs'!$H$109*BM$26),
'Option-specific inputs'!$H$19="Total cost method",(('Option-specific inputs'!$H53/SUM('Option-specific inputs'!$H$52:$H$61))*'Option-specific inputs'!$H$109*BM$26)),0),0)</f>
        <v>0</v>
      </c>
      <c r="BN193" s="43" cm="1">
        <f t="array" ref="BN193">IFERROR(
IF(BN$14 - $G$14 + 1 = _xlfn.NUMBERVALUE(TRIM(_xlfn.TEXTAFTER($C193, " ", -1))),
_xlfn.IFS(
'Option-specific inputs'!$H$19="Percentage cost method",('Option-specific inputs'!$H30*'Option-specific inputs'!$H$109*BN$26),
'Option-specific inputs'!$H$19="Total cost method",(('Option-specific inputs'!$H53/SUM('Option-specific inputs'!$H$52:$H$61))*'Option-specific inputs'!$H$109*BN$26)),0),0)</f>
        <v>0</v>
      </c>
      <c r="BO193" s="43" cm="1">
        <f t="array" ref="BO193">IFERROR(
IF(BO$14 - $G$14 + 1 = _xlfn.NUMBERVALUE(TRIM(_xlfn.TEXTAFTER($C193, " ", -1))),
_xlfn.IFS(
'Option-specific inputs'!$H$19="Percentage cost method",('Option-specific inputs'!$H30*'Option-specific inputs'!$H$109*BO$26),
'Option-specific inputs'!$H$19="Total cost method",(('Option-specific inputs'!$H53/SUM('Option-specific inputs'!$H$52:$H$61))*'Option-specific inputs'!$H$109*BO$26)),0),0)</f>
        <v>0</v>
      </c>
      <c r="BP193" s="43" cm="1">
        <f t="array" ref="BP193">IFERROR(
IF(BP$14 - $G$14 + 1 = _xlfn.NUMBERVALUE(TRIM(_xlfn.TEXTAFTER($C193, " ", -1))),
_xlfn.IFS(
'Option-specific inputs'!$H$19="Percentage cost method",('Option-specific inputs'!$H30*'Option-specific inputs'!$H$109*BP$26),
'Option-specific inputs'!$H$19="Total cost method",(('Option-specific inputs'!$H53/SUM('Option-specific inputs'!$H$52:$H$61))*'Option-specific inputs'!$H$109*BP$26)),0),0)</f>
        <v>0</v>
      </c>
      <c r="BQ193" s="43" cm="1">
        <f t="array" ref="BQ193">IFERROR(
IF(BQ$14 - $G$14 + 1 = _xlfn.NUMBERVALUE(TRIM(_xlfn.TEXTAFTER($C193, " ", -1))),
_xlfn.IFS(
'Option-specific inputs'!$H$19="Percentage cost method",('Option-specific inputs'!$H30*'Option-specific inputs'!$H$109*BQ$26),
'Option-specific inputs'!$H$19="Total cost method",(('Option-specific inputs'!$H53/SUM('Option-specific inputs'!$H$52:$H$61))*'Option-specific inputs'!$H$109*BQ$26)),0),0)</f>
        <v>0</v>
      </c>
      <c r="BR193" s="43" cm="1">
        <f t="array" ref="BR193">IFERROR(
IF(BR$14 - $G$14 + 1 = _xlfn.NUMBERVALUE(TRIM(_xlfn.TEXTAFTER($C193, " ", -1))),
_xlfn.IFS(
'Option-specific inputs'!$H$19="Percentage cost method",('Option-specific inputs'!$H30*'Option-specific inputs'!$H$109*BR$26),
'Option-specific inputs'!$H$19="Total cost method",(('Option-specific inputs'!$H53/SUM('Option-specific inputs'!$H$52:$H$61))*'Option-specific inputs'!$H$109*BR$26)),0),0)</f>
        <v>0</v>
      </c>
      <c r="BS193" s="43" cm="1">
        <f t="array" ref="BS193">IFERROR(
IF(BS$14 - $G$14 + 1 = _xlfn.NUMBERVALUE(TRIM(_xlfn.TEXTAFTER($C193, " ", -1))),
_xlfn.IFS(
'Option-specific inputs'!$H$19="Percentage cost method",('Option-specific inputs'!$H30*'Option-specific inputs'!$H$109*BS$26),
'Option-specific inputs'!$H$19="Total cost method",(('Option-specific inputs'!$H53/SUM('Option-specific inputs'!$H$52:$H$61))*'Option-specific inputs'!$H$109*BS$26)),0),0)</f>
        <v>0</v>
      </c>
      <c r="BT193" s="43" cm="1">
        <f t="array" ref="BT193">IFERROR(
IF(BT$14 - $G$14 + 1 = _xlfn.NUMBERVALUE(TRIM(_xlfn.TEXTAFTER($C193, " ", -1))),
_xlfn.IFS(
'Option-specific inputs'!$H$19="Percentage cost method",('Option-specific inputs'!$H30*'Option-specific inputs'!$H$109*BT$26),
'Option-specific inputs'!$H$19="Total cost method",(('Option-specific inputs'!$H53/SUM('Option-specific inputs'!$H$52:$H$61))*'Option-specific inputs'!$H$109*BT$26)),0),0)</f>
        <v>0</v>
      </c>
      <c r="BU193" s="43" cm="1">
        <f t="array" ref="BU193">IFERROR(
IF(BU$14 - $G$14 + 1 = _xlfn.NUMBERVALUE(TRIM(_xlfn.TEXTAFTER($C193, " ", -1))),
_xlfn.IFS(
'Option-specific inputs'!$H$19="Percentage cost method",('Option-specific inputs'!$H30*'Option-specific inputs'!$H$109*BU$26),
'Option-specific inputs'!$H$19="Total cost method",(('Option-specific inputs'!$H53/SUM('Option-specific inputs'!$H$52:$H$61))*'Option-specific inputs'!$H$109*BU$26)),0),0)</f>
        <v>0</v>
      </c>
      <c r="BV193" s="43" cm="1">
        <f t="array" ref="BV193">IFERROR(
IF(BV$14 - $G$14 + 1 = _xlfn.NUMBERVALUE(TRIM(_xlfn.TEXTAFTER($C193, " ", -1))),
_xlfn.IFS(
'Option-specific inputs'!$H$19="Percentage cost method",('Option-specific inputs'!$H30*'Option-specific inputs'!$H$109*BV$26),
'Option-specific inputs'!$H$19="Total cost method",(('Option-specific inputs'!$H53/SUM('Option-specific inputs'!$H$52:$H$61))*'Option-specific inputs'!$H$109*BV$26)),0),0)</f>
        <v>0</v>
      </c>
      <c r="BW193" s="43" cm="1">
        <f t="array" ref="BW193">IFERROR(
IF(BW$14 - $G$14 + 1 = _xlfn.NUMBERVALUE(TRIM(_xlfn.TEXTAFTER($C193, " ", -1))),
_xlfn.IFS(
'Option-specific inputs'!$H$19="Percentage cost method",('Option-specific inputs'!$H30*'Option-specific inputs'!$H$109*BW$26),
'Option-specific inputs'!$H$19="Total cost method",(('Option-specific inputs'!$H53/SUM('Option-specific inputs'!$H$52:$H$61))*'Option-specific inputs'!$H$109*BW$26)),0),0)</f>
        <v>0</v>
      </c>
      <c r="BX193" s="43" cm="1">
        <f t="array" ref="BX193">IFERROR(
IF(BX$14 - $G$14 + 1 = _xlfn.NUMBERVALUE(TRIM(_xlfn.TEXTAFTER($C193, " ", -1))),
_xlfn.IFS(
'Option-specific inputs'!$H$19="Percentage cost method",('Option-specific inputs'!$H30*'Option-specific inputs'!$H$109*BX$26),
'Option-specific inputs'!$H$19="Total cost method",(('Option-specific inputs'!$H53/SUM('Option-specific inputs'!$H$52:$H$61))*'Option-specific inputs'!$H$109*BX$26)),0),0)</f>
        <v>0</v>
      </c>
      <c r="BY193" s="43" cm="1">
        <f t="array" ref="BY193">IFERROR(
IF(BY$14 - $G$14 + 1 = _xlfn.NUMBERVALUE(TRIM(_xlfn.TEXTAFTER($C193, " ", -1))),
_xlfn.IFS(
'Option-specific inputs'!$H$19="Percentage cost method",('Option-specific inputs'!$H30*'Option-specific inputs'!$H$109*BY$26),
'Option-specific inputs'!$H$19="Total cost method",(('Option-specific inputs'!$H53/SUM('Option-specific inputs'!$H$52:$H$61))*'Option-specific inputs'!$H$109*BY$26)),0),0)</f>
        <v>0</v>
      </c>
      <c r="BZ193" s="43" cm="1">
        <f t="array" ref="BZ193">IFERROR(
IF(BZ$14 - $G$14 + 1 = _xlfn.NUMBERVALUE(TRIM(_xlfn.TEXTAFTER($C193, " ", -1))),
_xlfn.IFS(
'Option-specific inputs'!$H$19="Percentage cost method",('Option-specific inputs'!$H30*'Option-specific inputs'!$H$109*BZ$26),
'Option-specific inputs'!$H$19="Total cost method",(('Option-specific inputs'!$H53/SUM('Option-specific inputs'!$H$52:$H$61))*'Option-specific inputs'!$H$109*BZ$26)),0),0)</f>
        <v>0</v>
      </c>
      <c r="CA193" s="43" cm="1">
        <f t="array" ref="CA193">IFERROR(
IF(CA$14 - $G$14 + 1 = _xlfn.NUMBERVALUE(TRIM(_xlfn.TEXTAFTER($C193, " ", -1))),
_xlfn.IFS(
'Option-specific inputs'!$H$19="Percentage cost method",('Option-specific inputs'!$H30*'Option-specific inputs'!$H$109*CA$26),
'Option-specific inputs'!$H$19="Total cost method",(('Option-specific inputs'!$H53/SUM('Option-specific inputs'!$H$52:$H$61))*'Option-specific inputs'!$H$109*CA$26)),0),0)</f>
        <v>0</v>
      </c>
      <c r="CB193" s="43" cm="1">
        <f t="array" ref="CB193">IFERROR(
IF(CB$14 - $G$14 + 1 = _xlfn.NUMBERVALUE(TRIM(_xlfn.TEXTAFTER($C193, " ", -1))),
_xlfn.IFS(
'Option-specific inputs'!$H$19="Percentage cost method",('Option-specific inputs'!$H30*'Option-specific inputs'!$H$109*CB$26),
'Option-specific inputs'!$H$19="Total cost method",(('Option-specific inputs'!$H53/SUM('Option-specific inputs'!$H$52:$H$61))*'Option-specific inputs'!$H$109*CB$26)),0),0)</f>
        <v>0</v>
      </c>
      <c r="CC193" s="43" cm="1">
        <f t="array" ref="CC193">IFERROR(
IF(CC$14 - $G$14 + 1 = _xlfn.NUMBERVALUE(TRIM(_xlfn.TEXTAFTER($C193, " ", -1))),
_xlfn.IFS(
'Option-specific inputs'!$H$19="Percentage cost method",('Option-specific inputs'!$H30*'Option-specific inputs'!$H$109*CC$26),
'Option-specific inputs'!$H$19="Total cost method",(('Option-specific inputs'!$H53/SUM('Option-specific inputs'!$H$52:$H$61))*'Option-specific inputs'!$H$109*CC$26)),0),0)</f>
        <v>0</v>
      </c>
      <c r="CD193" s="43" cm="1">
        <f t="array" ref="CD193">IFERROR(
IF(CD$14 - $G$14 + 1 = _xlfn.NUMBERVALUE(TRIM(_xlfn.TEXTAFTER($C193, " ", -1))),
_xlfn.IFS(
'Option-specific inputs'!$H$19="Percentage cost method",('Option-specific inputs'!$H30*'Option-specific inputs'!$H$109*CD$26),
'Option-specific inputs'!$H$19="Total cost method",(('Option-specific inputs'!$H53/SUM('Option-specific inputs'!$H$52:$H$61))*'Option-specific inputs'!$H$109*CD$26)),0),0)</f>
        <v>0</v>
      </c>
      <c r="CE193" s="43" cm="1">
        <f t="array" ref="CE193">IFERROR(
IF(CE$14 - $G$14 + 1 = _xlfn.NUMBERVALUE(TRIM(_xlfn.TEXTAFTER($C193, " ", -1))),
_xlfn.IFS(
'Option-specific inputs'!$H$19="Percentage cost method",('Option-specific inputs'!$H30*'Option-specific inputs'!$H$109*CE$26),
'Option-specific inputs'!$H$19="Total cost method",(('Option-specific inputs'!$H53/SUM('Option-specific inputs'!$H$52:$H$61))*'Option-specific inputs'!$H$109*CE$26)),0),0)</f>
        <v>0</v>
      </c>
      <c r="CF193" s="43" cm="1">
        <f t="array" ref="CF193">IFERROR(
IF(CF$14 - $G$14 + 1 = _xlfn.NUMBERVALUE(TRIM(_xlfn.TEXTAFTER($C193, " ", -1))),
_xlfn.IFS(
'Option-specific inputs'!$H$19="Percentage cost method",('Option-specific inputs'!$H30*'Option-specific inputs'!$H$109*CF$26),
'Option-specific inputs'!$H$19="Total cost method",(('Option-specific inputs'!$H53/SUM('Option-specific inputs'!$H$52:$H$61))*'Option-specific inputs'!$H$109*CF$26)),0),0)</f>
        <v>0</v>
      </c>
      <c r="CG193" s="43" cm="1">
        <f t="array" ref="CG193">IFERROR(
IF(CG$14 - $G$14 + 1 = _xlfn.NUMBERVALUE(TRIM(_xlfn.TEXTAFTER($C193, " ", -1))),
_xlfn.IFS(
'Option-specific inputs'!$H$19="Percentage cost method",('Option-specific inputs'!$H30*'Option-specific inputs'!$H$109*CG$26),
'Option-specific inputs'!$H$19="Total cost method",(('Option-specific inputs'!$H53/SUM('Option-specific inputs'!$H$52:$H$61))*'Option-specific inputs'!$H$109*CG$26)),0),0)</f>
        <v>0</v>
      </c>
      <c r="CH193" s="43" cm="1">
        <f t="array" ref="CH193">IFERROR(
IF(CH$14 - $G$14 + 1 = _xlfn.NUMBERVALUE(TRIM(_xlfn.TEXTAFTER($C193, " ", -1))),
_xlfn.IFS(
'Option-specific inputs'!$H$19="Percentage cost method",('Option-specific inputs'!$H30*'Option-specific inputs'!$H$109*CH$26),
'Option-specific inputs'!$H$19="Total cost method",(('Option-specific inputs'!$H53/SUM('Option-specific inputs'!$H$52:$H$61))*'Option-specific inputs'!$H$109*CH$26)),0),0)</f>
        <v>0</v>
      </c>
      <c r="CI193" s="43" cm="1">
        <f t="array" ref="CI193">IFERROR(
IF(CI$14 - $G$14 + 1 = _xlfn.NUMBERVALUE(TRIM(_xlfn.TEXTAFTER($C193, " ", -1))),
_xlfn.IFS(
'Option-specific inputs'!$H$19="Percentage cost method",('Option-specific inputs'!$H30*'Option-specific inputs'!$H$109*CI$26),
'Option-specific inputs'!$H$19="Total cost method",(('Option-specific inputs'!$H53/SUM('Option-specific inputs'!$H$52:$H$61))*'Option-specific inputs'!$H$109*CI$26)),0),0)</f>
        <v>0</v>
      </c>
      <c r="CJ193" s="43" cm="1">
        <f t="array" ref="CJ193">IFERROR(
IF(CJ$14 - $G$14 + 1 = _xlfn.NUMBERVALUE(TRIM(_xlfn.TEXTAFTER($C193, " ", -1))),
_xlfn.IFS(
'Option-specific inputs'!$H$19="Percentage cost method",('Option-specific inputs'!$H30*'Option-specific inputs'!$H$109*CJ$26),
'Option-specific inputs'!$H$19="Total cost method",(('Option-specific inputs'!$H53/SUM('Option-specific inputs'!$H$52:$H$61))*'Option-specific inputs'!$H$109*CJ$26)),0),0)</f>
        <v>0</v>
      </c>
      <c r="CK193" s="43" cm="1">
        <f t="array" ref="CK193">IFERROR(
IF(CK$14 - $G$14 + 1 = _xlfn.NUMBERVALUE(TRIM(_xlfn.TEXTAFTER($C193, " ", -1))),
_xlfn.IFS(
'Option-specific inputs'!$H$19="Percentage cost method",('Option-specific inputs'!$H30*'Option-specific inputs'!$H$109*CK$26),
'Option-specific inputs'!$H$19="Total cost method",(('Option-specific inputs'!$H53/SUM('Option-specific inputs'!$H$52:$H$61))*'Option-specific inputs'!$H$109*CK$26)),0),0)</f>
        <v>0</v>
      </c>
      <c r="CL193" s="43" cm="1">
        <f t="array" ref="CL193">IFERROR(
IF(CL$14 - $G$14 + 1 = _xlfn.NUMBERVALUE(TRIM(_xlfn.TEXTAFTER($C193, " ", -1))),
_xlfn.IFS(
'Option-specific inputs'!$H$19="Percentage cost method",('Option-specific inputs'!$H30*'Option-specific inputs'!$H$109*CL$26),
'Option-specific inputs'!$H$19="Total cost method",(('Option-specific inputs'!$H53/SUM('Option-specific inputs'!$H$52:$H$61))*'Option-specific inputs'!$H$109*CL$26)),0),0)</f>
        <v>0</v>
      </c>
      <c r="CM193" s="43" cm="1">
        <f t="array" ref="CM193">IFERROR(
IF(CM$14 - $G$14 + 1 = _xlfn.NUMBERVALUE(TRIM(_xlfn.TEXTAFTER($C193, " ", -1))),
_xlfn.IFS(
'Option-specific inputs'!$H$19="Percentage cost method",('Option-specific inputs'!$H30*'Option-specific inputs'!$H$109*CM$26),
'Option-specific inputs'!$H$19="Total cost method",(('Option-specific inputs'!$H53/SUM('Option-specific inputs'!$H$52:$H$61))*'Option-specific inputs'!$H$109*CM$26)),0),0)</f>
        <v>0</v>
      </c>
      <c r="CN193" s="43" cm="1">
        <f t="array" ref="CN193">IFERROR(
IF(CN$14 - $G$14 + 1 = _xlfn.NUMBERVALUE(TRIM(_xlfn.TEXTAFTER($C193, " ", -1))),
_xlfn.IFS(
'Option-specific inputs'!$H$19="Percentage cost method",('Option-specific inputs'!$H30*'Option-specific inputs'!$H$109*CN$26),
'Option-specific inputs'!$H$19="Total cost method",(('Option-specific inputs'!$H53/SUM('Option-specific inputs'!$H$52:$H$61))*'Option-specific inputs'!$H$109*CN$26)),0),0)</f>
        <v>0</v>
      </c>
      <c r="CO193" s="43" cm="1">
        <f t="array" ref="CO193">IFERROR(
IF(CO$14 - $G$14 + 1 = _xlfn.NUMBERVALUE(TRIM(_xlfn.TEXTAFTER($C193, " ", -1))),
_xlfn.IFS(
'Option-specific inputs'!$H$19="Percentage cost method",('Option-specific inputs'!$H30*'Option-specific inputs'!$H$109*CO$26),
'Option-specific inputs'!$H$19="Total cost method",(('Option-specific inputs'!$H53/SUM('Option-specific inputs'!$H$52:$H$61))*'Option-specific inputs'!$H$109*CO$26)),0),0)</f>
        <v>0</v>
      </c>
      <c r="CP193" s="43" cm="1">
        <f t="array" ref="CP193">IFERROR(
IF(CP$14 - $G$14 + 1 = _xlfn.NUMBERVALUE(TRIM(_xlfn.TEXTAFTER($C193, " ", -1))),
_xlfn.IFS(
'Option-specific inputs'!$H$19="Percentage cost method",('Option-specific inputs'!$H30*'Option-specific inputs'!$H$109*CP$26),
'Option-specific inputs'!$H$19="Total cost method",(('Option-specific inputs'!$H53/SUM('Option-specific inputs'!$H$52:$H$61))*'Option-specific inputs'!$H$109*CP$26)),0),0)</f>
        <v>0</v>
      </c>
      <c r="CQ193" s="43" cm="1">
        <f t="array" ref="CQ193">IFERROR(
IF(CQ$14 - $G$14 + 1 = _xlfn.NUMBERVALUE(TRIM(_xlfn.TEXTAFTER($C193, " ", -1))),
_xlfn.IFS(
'Option-specific inputs'!$H$19="Percentage cost method",('Option-specific inputs'!$H30*'Option-specific inputs'!$H$109*CQ$26),
'Option-specific inputs'!$H$19="Total cost method",(('Option-specific inputs'!$H53/SUM('Option-specific inputs'!$H$52:$H$61))*'Option-specific inputs'!$H$109*CQ$26)),0),0)</f>
        <v>0</v>
      </c>
      <c r="CR193" s="43" cm="1">
        <f t="array" ref="CR193">IFERROR(
IF(CR$14 - $G$14 + 1 = _xlfn.NUMBERVALUE(TRIM(_xlfn.TEXTAFTER($C193, " ", -1))),
_xlfn.IFS(
'Option-specific inputs'!$H$19="Percentage cost method",('Option-specific inputs'!$H30*'Option-specific inputs'!$H$109*CR$26),
'Option-specific inputs'!$H$19="Total cost method",(('Option-specific inputs'!$H53/SUM('Option-specific inputs'!$H$52:$H$61))*'Option-specific inputs'!$H$109*CR$26)),0),0)</f>
        <v>0</v>
      </c>
      <c r="CS193" s="43" cm="1">
        <f t="array" ref="CS193">IFERROR(
IF(CS$14 - $G$14 + 1 = _xlfn.NUMBERVALUE(TRIM(_xlfn.TEXTAFTER($C193, " ", -1))),
_xlfn.IFS(
'Option-specific inputs'!$H$19="Percentage cost method",('Option-specific inputs'!$H30*'Option-specific inputs'!$H$109*CS$26),
'Option-specific inputs'!$H$19="Total cost method",(('Option-specific inputs'!$H53/SUM('Option-specific inputs'!$H$52:$H$61))*'Option-specific inputs'!$H$109*CS$26)),0),0)</f>
        <v>0</v>
      </c>
      <c r="CT193" s="43" cm="1">
        <f t="array" ref="CT193">IFERROR(
IF(CT$14 - $G$14 + 1 = _xlfn.NUMBERVALUE(TRIM(_xlfn.TEXTAFTER($C193, " ", -1))),
_xlfn.IFS(
'Option-specific inputs'!$H$19="Percentage cost method",('Option-specific inputs'!$H30*'Option-specific inputs'!$H$109*CT$26),
'Option-specific inputs'!$H$19="Total cost method",(('Option-specific inputs'!$H53/SUM('Option-specific inputs'!$H$52:$H$61))*'Option-specific inputs'!$H$109*CT$26)),0),0)</f>
        <v>0</v>
      </c>
      <c r="CU193" s="43" cm="1">
        <f t="array" ref="CU193">IFERROR(
IF(CU$14 - $G$14 + 1 = _xlfn.NUMBERVALUE(TRIM(_xlfn.TEXTAFTER($C193, " ", -1))),
_xlfn.IFS(
'Option-specific inputs'!$H$19="Percentage cost method",('Option-specific inputs'!$H30*'Option-specific inputs'!$H$109*CU$26),
'Option-specific inputs'!$H$19="Total cost method",(('Option-specific inputs'!$H53/SUM('Option-specific inputs'!$H$52:$H$61))*'Option-specific inputs'!$H$109*CU$26)),0),0)</f>
        <v>0</v>
      </c>
      <c r="CV193" s="43" cm="1">
        <f t="array" ref="CV193">IFERROR(
IF(CV$14 - $G$14 + 1 = _xlfn.NUMBERVALUE(TRIM(_xlfn.TEXTAFTER($C193, " ", -1))),
_xlfn.IFS(
'Option-specific inputs'!$H$19="Percentage cost method",('Option-specific inputs'!$H30*'Option-specific inputs'!$H$109*CV$26),
'Option-specific inputs'!$H$19="Total cost method",(('Option-specific inputs'!$H53/SUM('Option-specific inputs'!$H$52:$H$61))*'Option-specific inputs'!$H$109*CV$26)),0),0)</f>
        <v>0</v>
      </c>
      <c r="CW193" s="43" cm="1">
        <f t="array" ref="CW193">IFERROR(
IF(CW$14 - $G$14 + 1 = _xlfn.NUMBERVALUE(TRIM(_xlfn.TEXTAFTER($C193, " ", -1))),
_xlfn.IFS(
'Option-specific inputs'!$H$19="Percentage cost method",('Option-specific inputs'!$H30*'Option-specific inputs'!$H$109*CW$26),
'Option-specific inputs'!$H$19="Total cost method",(('Option-specific inputs'!$H53/SUM('Option-specific inputs'!$H$52:$H$61))*'Option-specific inputs'!$H$109*CW$26)),0),0)</f>
        <v>0</v>
      </c>
      <c r="CX193" s="43" cm="1">
        <f t="array" ref="CX193">IFERROR(
IF(CX$14 - $G$14 + 1 = _xlfn.NUMBERVALUE(TRIM(_xlfn.TEXTAFTER($C193, " ", -1))),
_xlfn.IFS(
'Option-specific inputs'!$H$19="Percentage cost method",('Option-specific inputs'!$H30*'Option-specific inputs'!$H$109*CX$26),
'Option-specific inputs'!$H$19="Total cost method",(('Option-specific inputs'!$H53/SUM('Option-specific inputs'!$H$52:$H$61))*'Option-specific inputs'!$H$109*CX$26)),0),0)</f>
        <v>0</v>
      </c>
      <c r="CY193" s="43" cm="1">
        <f t="array" ref="CY193">IFERROR(
IF(CY$14 - $G$14 + 1 = _xlfn.NUMBERVALUE(TRIM(_xlfn.TEXTAFTER($C193, " ", -1))),
_xlfn.IFS(
'Option-specific inputs'!$H$19="Percentage cost method",('Option-specific inputs'!$H30*'Option-specific inputs'!$H$109*CY$26),
'Option-specific inputs'!$H$19="Total cost method",(('Option-specific inputs'!$H53/SUM('Option-specific inputs'!$H$52:$H$61))*'Option-specific inputs'!$H$109*CY$26)),0),0)</f>
        <v>0</v>
      </c>
      <c r="CZ193" s="43" cm="1">
        <f t="array" ref="CZ193">IFERROR(
IF(CZ$14 - $G$14 + 1 = _xlfn.NUMBERVALUE(TRIM(_xlfn.TEXTAFTER($C193, " ", -1))),
_xlfn.IFS(
'Option-specific inputs'!$H$19="Percentage cost method",('Option-specific inputs'!$H30*'Option-specific inputs'!$H$109*CZ$26),
'Option-specific inputs'!$H$19="Total cost method",(('Option-specific inputs'!$H53/SUM('Option-specific inputs'!$H$52:$H$61))*'Option-specific inputs'!$H$109*CZ$26)),0),0)</f>
        <v>0</v>
      </c>
      <c r="DA193" s="43" cm="1">
        <f t="array" ref="DA193">IFERROR(
IF(DA$14 - $G$14 + 1 = _xlfn.NUMBERVALUE(TRIM(_xlfn.TEXTAFTER($C193, " ", -1))),
_xlfn.IFS(
'Option-specific inputs'!$H$19="Percentage cost method",('Option-specific inputs'!$H30*'Option-specific inputs'!$H$109*DA$26),
'Option-specific inputs'!$H$19="Total cost method",(('Option-specific inputs'!$H53/SUM('Option-specific inputs'!$H$52:$H$61))*'Option-specific inputs'!$H$109*DA$26)),0),0)</f>
        <v>0</v>
      </c>
      <c r="DB193" s="43" cm="1">
        <f t="array" ref="DB193">IFERROR(
IF(DB$14 - $G$14 + 1 = _xlfn.NUMBERVALUE(TRIM(_xlfn.TEXTAFTER($C193, " ", -1))),
_xlfn.IFS(
'Option-specific inputs'!$H$19="Percentage cost method",('Option-specific inputs'!$H30*'Option-specific inputs'!$H$109*DB$26),
'Option-specific inputs'!$H$19="Total cost method",(('Option-specific inputs'!$H53/SUM('Option-specific inputs'!$H$52:$H$61))*'Option-specific inputs'!$H$109*DB$26)),0),0)</f>
        <v>0</v>
      </c>
      <c r="DC193" s="25"/>
    </row>
    <row r="194" spans="1:107" s="61" customFormat="1" ht="22.5" customHeight="1">
      <c r="A194" s="25"/>
      <c r="B194" s="163"/>
      <c r="C194" s="170" t="s">
        <v>142</v>
      </c>
      <c r="D194" s="32"/>
      <c r="E194" s="37"/>
      <c r="F194" s="42"/>
      <c r="G194" s="43" cm="1">
        <f t="array" ref="G194">IFERROR(
IF(G$14 - $G$14 + 1 = _xlfn.NUMBERVALUE(TRIM(_xlfn.TEXTAFTER($C194, " ", -1))),
_xlfn.IFS(
'Option-specific inputs'!$H$19="Percentage cost method",('Option-specific inputs'!$H31*'Option-specific inputs'!$H$109*G$26),
'Option-specific inputs'!$H$19="Total cost method",(('Option-specific inputs'!$H54/SUM('Option-specific inputs'!$H$52:$H$61))*'Option-specific inputs'!$H$109*G$26)),0),0)</f>
        <v>0</v>
      </c>
      <c r="H194" s="43" cm="1">
        <f t="array" ref="H194">IFERROR(
IF(H$14 - $G$14 + 1 = _xlfn.NUMBERVALUE(TRIM(_xlfn.TEXTAFTER($C194, " ", -1))),
_xlfn.IFS(
'Option-specific inputs'!$H$19="Percentage cost method",('Option-specific inputs'!$H31*'Option-specific inputs'!$H$109*H$26),
'Option-specific inputs'!$H$19="Total cost method",(('Option-specific inputs'!$H54/SUM('Option-specific inputs'!$H$52:$H$61))*'Option-specific inputs'!$H$109*H$26)),0),0)</f>
        <v>0</v>
      </c>
      <c r="I194" s="43" cm="1">
        <f t="array" ref="I194">IFERROR(
IF(I$14 - $G$14 + 1 = _xlfn.NUMBERVALUE(TRIM(_xlfn.TEXTAFTER($C194, " ", -1))),
_xlfn.IFS(
'Option-specific inputs'!$H$19="Percentage cost method",('Option-specific inputs'!$H31*'Option-specific inputs'!$H$109*I$26),
'Option-specific inputs'!$H$19="Total cost method",(('Option-specific inputs'!$H54/SUM('Option-specific inputs'!$H$52:$H$61))*'Option-specific inputs'!$H$109*I$26)),0),0)</f>
        <v>0</v>
      </c>
      <c r="J194" s="43" cm="1">
        <f t="array" ref="J194">IFERROR(
IF(J$14 - $G$14 + 1 = _xlfn.NUMBERVALUE(TRIM(_xlfn.TEXTAFTER($C194, " ", -1))),
_xlfn.IFS(
'Option-specific inputs'!$H$19="Percentage cost method",('Option-specific inputs'!$H31*'Option-specific inputs'!$H$109*J$26),
'Option-specific inputs'!$H$19="Total cost method",(('Option-specific inputs'!$H54/SUM('Option-specific inputs'!$H$52:$H$61))*'Option-specific inputs'!$H$109*J$26)),0),0)</f>
        <v>0</v>
      </c>
      <c r="K194" s="43" cm="1">
        <f t="array" ref="K194">IFERROR(
IF(K$14 - $G$14 + 1 = _xlfn.NUMBERVALUE(TRIM(_xlfn.TEXTAFTER($C194, " ", -1))),
_xlfn.IFS(
'Option-specific inputs'!$H$19="Percentage cost method",('Option-specific inputs'!$H31*'Option-specific inputs'!$H$109*K$26),
'Option-specific inputs'!$H$19="Total cost method",(('Option-specific inputs'!$H54/SUM('Option-specific inputs'!$H$52:$H$61))*'Option-specific inputs'!$H$109*K$26)),0),0)</f>
        <v>0</v>
      </c>
      <c r="L194" s="43" cm="1">
        <f t="array" ref="L194">IFERROR(
IF(L$14 - $G$14 + 1 = _xlfn.NUMBERVALUE(TRIM(_xlfn.TEXTAFTER($C194, " ", -1))),
_xlfn.IFS(
'Option-specific inputs'!$H$19="Percentage cost method",('Option-specific inputs'!$H31*'Option-specific inputs'!$H$109*L$26),
'Option-specific inputs'!$H$19="Total cost method",(('Option-specific inputs'!$H54/SUM('Option-specific inputs'!$H$52:$H$61))*'Option-specific inputs'!$H$109*L$26)),0),0)</f>
        <v>0</v>
      </c>
      <c r="M194" s="43" cm="1">
        <f t="array" ref="M194">IFERROR(
IF(M$14 - $G$14 + 1 = _xlfn.NUMBERVALUE(TRIM(_xlfn.TEXTAFTER($C194, " ", -1))),
_xlfn.IFS(
'Option-specific inputs'!$H$19="Percentage cost method",('Option-specific inputs'!$H31*'Option-specific inputs'!$H$109*M$26),
'Option-specific inputs'!$H$19="Total cost method",(('Option-specific inputs'!$H54/SUM('Option-specific inputs'!$H$52:$H$61))*'Option-specific inputs'!$H$109*M$26)),0),0)</f>
        <v>0</v>
      </c>
      <c r="N194" s="43" cm="1">
        <f t="array" ref="N194">IFERROR(
IF(N$14 - $G$14 + 1 = _xlfn.NUMBERVALUE(TRIM(_xlfn.TEXTAFTER($C194, " ", -1))),
_xlfn.IFS(
'Option-specific inputs'!$H$19="Percentage cost method",('Option-specific inputs'!$H31*'Option-specific inputs'!$H$109*N$26),
'Option-specific inputs'!$H$19="Total cost method",(('Option-specific inputs'!$H54/SUM('Option-specific inputs'!$H$52:$H$61))*'Option-specific inputs'!$H$109*N$26)),0),0)</f>
        <v>0</v>
      </c>
      <c r="O194" s="43" cm="1">
        <f t="array" ref="O194">IFERROR(
IF(O$14 - $G$14 + 1 = _xlfn.NUMBERVALUE(TRIM(_xlfn.TEXTAFTER($C194, " ", -1))),
_xlfn.IFS(
'Option-specific inputs'!$H$19="Percentage cost method",('Option-specific inputs'!$H31*'Option-specific inputs'!$H$109*O$26),
'Option-specific inputs'!$H$19="Total cost method",(('Option-specific inputs'!$H54/SUM('Option-specific inputs'!$H$52:$H$61))*'Option-specific inputs'!$H$109*O$26)),0),0)</f>
        <v>0</v>
      </c>
      <c r="P194" s="43" cm="1">
        <f t="array" ref="P194">IFERROR(
IF(P$14 - $G$14 + 1 = _xlfn.NUMBERVALUE(TRIM(_xlfn.TEXTAFTER($C194, " ", -1))),
_xlfn.IFS(
'Option-specific inputs'!$H$19="Percentage cost method",('Option-specific inputs'!$H31*'Option-specific inputs'!$H$109*P$26),
'Option-specific inputs'!$H$19="Total cost method",(('Option-specific inputs'!$H54/SUM('Option-specific inputs'!$H$52:$H$61))*'Option-specific inputs'!$H$109*P$26)),0),0)</f>
        <v>0</v>
      </c>
      <c r="Q194" s="43" cm="1">
        <f t="array" ref="Q194">IFERROR(
IF(Q$14 - $G$14 + 1 = _xlfn.NUMBERVALUE(TRIM(_xlfn.TEXTAFTER($C194, " ", -1))),
_xlfn.IFS(
'Option-specific inputs'!$H$19="Percentage cost method",('Option-specific inputs'!$H31*'Option-specific inputs'!$H$109*Q$26),
'Option-specific inputs'!$H$19="Total cost method",(('Option-specific inputs'!$H54/SUM('Option-specific inputs'!$H$52:$H$61))*'Option-specific inputs'!$H$109*Q$26)),0),0)</f>
        <v>0</v>
      </c>
      <c r="R194" s="43" cm="1">
        <f t="array" ref="R194">IFERROR(
IF(R$14 - $G$14 + 1 = _xlfn.NUMBERVALUE(TRIM(_xlfn.TEXTAFTER($C194, " ", -1))),
_xlfn.IFS(
'Option-specific inputs'!$H$19="Percentage cost method",('Option-specific inputs'!$H31*'Option-specific inputs'!$H$109*R$26),
'Option-specific inputs'!$H$19="Total cost method",(('Option-specific inputs'!$H54/SUM('Option-specific inputs'!$H$52:$H$61))*'Option-specific inputs'!$H$109*R$26)),0),0)</f>
        <v>0</v>
      </c>
      <c r="S194" s="43" cm="1">
        <f t="array" ref="S194">IFERROR(
IF(S$14 - $G$14 + 1 = _xlfn.NUMBERVALUE(TRIM(_xlfn.TEXTAFTER($C194, " ", -1))),
_xlfn.IFS(
'Option-specific inputs'!$H$19="Percentage cost method",('Option-specific inputs'!$H31*'Option-specific inputs'!$H$109*S$26),
'Option-specific inputs'!$H$19="Total cost method",(('Option-specific inputs'!$H54/SUM('Option-specific inputs'!$H$52:$H$61))*'Option-specific inputs'!$H$109*S$26)),0),0)</f>
        <v>0</v>
      </c>
      <c r="T194" s="43" cm="1">
        <f t="array" ref="T194">IFERROR(
IF(T$14 - $G$14 + 1 = _xlfn.NUMBERVALUE(TRIM(_xlfn.TEXTAFTER($C194, " ", -1))),
_xlfn.IFS(
'Option-specific inputs'!$H$19="Percentage cost method",('Option-specific inputs'!$H31*'Option-specific inputs'!$H$109*T$26),
'Option-specific inputs'!$H$19="Total cost method",(('Option-specific inputs'!$H54/SUM('Option-specific inputs'!$H$52:$H$61))*'Option-specific inputs'!$H$109*T$26)),0),0)</f>
        <v>0</v>
      </c>
      <c r="U194" s="43" cm="1">
        <f t="array" ref="U194">IFERROR(
IF(U$14 - $G$14 + 1 = _xlfn.NUMBERVALUE(TRIM(_xlfn.TEXTAFTER($C194, " ", -1))),
_xlfn.IFS(
'Option-specific inputs'!$H$19="Percentage cost method",('Option-specific inputs'!$H31*'Option-specific inputs'!$H$109*U$26),
'Option-specific inputs'!$H$19="Total cost method",(('Option-specific inputs'!$H54/SUM('Option-specific inputs'!$H$52:$H$61))*'Option-specific inputs'!$H$109*U$26)),0),0)</f>
        <v>0</v>
      </c>
      <c r="V194" s="43" cm="1">
        <f t="array" ref="V194">IFERROR(
IF(V$14 - $G$14 + 1 = _xlfn.NUMBERVALUE(TRIM(_xlfn.TEXTAFTER($C194, " ", -1))),
_xlfn.IFS(
'Option-specific inputs'!$H$19="Percentage cost method",('Option-specific inputs'!$H31*'Option-specific inputs'!$H$109*V$26),
'Option-specific inputs'!$H$19="Total cost method",(('Option-specific inputs'!$H54/SUM('Option-specific inputs'!$H$52:$H$61))*'Option-specific inputs'!$H$109*V$26)),0),0)</f>
        <v>0</v>
      </c>
      <c r="W194" s="43" cm="1">
        <f t="array" ref="W194">IFERROR(
IF(W$14 - $G$14 + 1 = _xlfn.NUMBERVALUE(TRIM(_xlfn.TEXTAFTER($C194, " ", -1))),
_xlfn.IFS(
'Option-specific inputs'!$H$19="Percentage cost method",('Option-specific inputs'!$H31*'Option-specific inputs'!$H$109*W$26),
'Option-specific inputs'!$H$19="Total cost method",(('Option-specific inputs'!$H54/SUM('Option-specific inputs'!$H$52:$H$61))*'Option-specific inputs'!$H$109*W$26)),0),0)</f>
        <v>0</v>
      </c>
      <c r="X194" s="43" cm="1">
        <f t="array" ref="X194">IFERROR(
IF(X$14 - $G$14 + 1 = _xlfn.NUMBERVALUE(TRIM(_xlfn.TEXTAFTER($C194, " ", -1))),
_xlfn.IFS(
'Option-specific inputs'!$H$19="Percentage cost method",('Option-specific inputs'!$H31*'Option-specific inputs'!$H$109*X$26),
'Option-specific inputs'!$H$19="Total cost method",(('Option-specific inputs'!$H54/SUM('Option-specific inputs'!$H$52:$H$61))*'Option-specific inputs'!$H$109*X$26)),0),0)</f>
        <v>0</v>
      </c>
      <c r="Y194" s="43" cm="1">
        <f t="array" ref="Y194">IFERROR(
IF(Y$14 - $G$14 + 1 = _xlfn.NUMBERVALUE(TRIM(_xlfn.TEXTAFTER($C194, " ", -1))),
_xlfn.IFS(
'Option-specific inputs'!$H$19="Percentage cost method",('Option-specific inputs'!$H31*'Option-specific inputs'!$H$109*Y$26),
'Option-specific inputs'!$H$19="Total cost method",(('Option-specific inputs'!$H54/SUM('Option-specific inputs'!$H$52:$H$61))*'Option-specific inputs'!$H$109*Y$26)),0),0)</f>
        <v>0</v>
      </c>
      <c r="Z194" s="43" cm="1">
        <f t="array" ref="Z194">IFERROR(
IF(Z$14 - $G$14 + 1 = _xlfn.NUMBERVALUE(TRIM(_xlfn.TEXTAFTER($C194, " ", -1))),
_xlfn.IFS(
'Option-specific inputs'!$H$19="Percentage cost method",('Option-specific inputs'!$H31*'Option-specific inputs'!$H$109*Z$26),
'Option-specific inputs'!$H$19="Total cost method",(('Option-specific inputs'!$H54/SUM('Option-specific inputs'!$H$52:$H$61))*'Option-specific inputs'!$H$109*Z$26)),0),0)</f>
        <v>0</v>
      </c>
      <c r="AA194" s="43" cm="1">
        <f t="array" ref="AA194">IFERROR(
IF(AA$14 - $G$14 + 1 = _xlfn.NUMBERVALUE(TRIM(_xlfn.TEXTAFTER($C194, " ", -1))),
_xlfn.IFS(
'Option-specific inputs'!$H$19="Percentage cost method",('Option-specific inputs'!$H31*'Option-specific inputs'!$H$109*AA$26),
'Option-specific inputs'!$H$19="Total cost method",(('Option-specific inputs'!$H54/SUM('Option-specific inputs'!$H$52:$H$61))*'Option-specific inputs'!$H$109*AA$26)),0),0)</f>
        <v>0</v>
      </c>
      <c r="AB194" s="43" cm="1">
        <f t="array" ref="AB194">IFERROR(
IF(AB$14 - $G$14 + 1 = _xlfn.NUMBERVALUE(TRIM(_xlfn.TEXTAFTER($C194, " ", -1))),
_xlfn.IFS(
'Option-specific inputs'!$H$19="Percentage cost method",('Option-specific inputs'!$H31*'Option-specific inputs'!$H$109*AB$26),
'Option-specific inputs'!$H$19="Total cost method",(('Option-specific inputs'!$H54/SUM('Option-specific inputs'!$H$52:$H$61))*'Option-specific inputs'!$H$109*AB$26)),0),0)</f>
        <v>0</v>
      </c>
      <c r="AC194" s="43" cm="1">
        <f t="array" ref="AC194">IFERROR(
IF(AC$14 - $G$14 + 1 = _xlfn.NUMBERVALUE(TRIM(_xlfn.TEXTAFTER($C194, " ", -1))),
_xlfn.IFS(
'Option-specific inputs'!$H$19="Percentage cost method",('Option-specific inputs'!$H31*'Option-specific inputs'!$H$109*AC$26),
'Option-specific inputs'!$H$19="Total cost method",(('Option-specific inputs'!$H54/SUM('Option-specific inputs'!$H$52:$H$61))*'Option-specific inputs'!$H$109*AC$26)),0),0)</f>
        <v>0</v>
      </c>
      <c r="AD194" s="43" cm="1">
        <f t="array" ref="AD194">IFERROR(
IF(AD$14 - $G$14 + 1 = _xlfn.NUMBERVALUE(TRIM(_xlfn.TEXTAFTER($C194, " ", -1))),
_xlfn.IFS(
'Option-specific inputs'!$H$19="Percentage cost method",('Option-specific inputs'!$H31*'Option-specific inputs'!$H$109*AD$26),
'Option-specific inputs'!$H$19="Total cost method",(('Option-specific inputs'!$H54/SUM('Option-specific inputs'!$H$52:$H$61))*'Option-specific inputs'!$H$109*AD$26)),0),0)</f>
        <v>0</v>
      </c>
      <c r="AE194" s="43" cm="1">
        <f t="array" ref="AE194">IFERROR(
IF(AE$14 - $G$14 + 1 = _xlfn.NUMBERVALUE(TRIM(_xlfn.TEXTAFTER($C194, " ", -1))),
_xlfn.IFS(
'Option-specific inputs'!$H$19="Percentage cost method",('Option-specific inputs'!$H31*'Option-specific inputs'!$H$109*AE$26),
'Option-specific inputs'!$H$19="Total cost method",(('Option-specific inputs'!$H54/SUM('Option-specific inputs'!$H$52:$H$61))*'Option-specific inputs'!$H$109*AE$26)),0),0)</f>
        <v>0</v>
      </c>
      <c r="AF194" s="43" cm="1">
        <f t="array" ref="AF194">IFERROR(
IF(AF$14 - $G$14 + 1 = _xlfn.NUMBERVALUE(TRIM(_xlfn.TEXTAFTER($C194, " ", -1))),
_xlfn.IFS(
'Option-specific inputs'!$H$19="Percentage cost method",('Option-specific inputs'!$H31*'Option-specific inputs'!$H$109*AF$26),
'Option-specific inputs'!$H$19="Total cost method",(('Option-specific inputs'!$H54/SUM('Option-specific inputs'!$H$52:$H$61))*'Option-specific inputs'!$H$109*AF$26)),0),0)</f>
        <v>0</v>
      </c>
      <c r="AG194" s="43" cm="1">
        <f t="array" ref="AG194">IFERROR(
IF(AG$14 - $G$14 + 1 = _xlfn.NUMBERVALUE(TRIM(_xlfn.TEXTAFTER($C194, " ", -1))),
_xlfn.IFS(
'Option-specific inputs'!$H$19="Percentage cost method",('Option-specific inputs'!$H31*'Option-specific inputs'!$H$109*AG$26),
'Option-specific inputs'!$H$19="Total cost method",(('Option-specific inputs'!$H54/SUM('Option-specific inputs'!$H$52:$H$61))*'Option-specific inputs'!$H$109*AG$26)),0),0)</f>
        <v>0</v>
      </c>
      <c r="AH194" s="43" cm="1">
        <f t="array" ref="AH194">IFERROR(
IF(AH$14 - $G$14 + 1 = _xlfn.NUMBERVALUE(TRIM(_xlfn.TEXTAFTER($C194, " ", -1))),
_xlfn.IFS(
'Option-specific inputs'!$H$19="Percentage cost method",('Option-specific inputs'!$H31*'Option-specific inputs'!$H$109*AH$26),
'Option-specific inputs'!$H$19="Total cost method",(('Option-specific inputs'!$H54/SUM('Option-specific inputs'!$H$52:$H$61))*'Option-specific inputs'!$H$109*AH$26)),0),0)</f>
        <v>0</v>
      </c>
      <c r="AI194" s="43" cm="1">
        <f t="array" ref="AI194">IFERROR(
IF(AI$14 - $G$14 + 1 = _xlfn.NUMBERVALUE(TRIM(_xlfn.TEXTAFTER($C194, " ", -1))),
_xlfn.IFS(
'Option-specific inputs'!$H$19="Percentage cost method",('Option-specific inputs'!$H31*'Option-specific inputs'!$H$109*AI$26),
'Option-specific inputs'!$H$19="Total cost method",(('Option-specific inputs'!$H54/SUM('Option-specific inputs'!$H$52:$H$61))*'Option-specific inputs'!$H$109*AI$26)),0),0)</f>
        <v>0</v>
      </c>
      <c r="AJ194" s="43" cm="1">
        <f t="array" ref="AJ194">IFERROR(
IF(AJ$14 - $G$14 + 1 = _xlfn.NUMBERVALUE(TRIM(_xlfn.TEXTAFTER($C194, " ", -1))),
_xlfn.IFS(
'Option-specific inputs'!$H$19="Percentage cost method",('Option-specific inputs'!$H31*'Option-specific inputs'!$H$109*AJ$26),
'Option-specific inputs'!$H$19="Total cost method",(('Option-specific inputs'!$H54/SUM('Option-specific inputs'!$H$52:$H$61))*'Option-specific inputs'!$H$109*AJ$26)),0),0)</f>
        <v>0</v>
      </c>
      <c r="AK194" s="43" cm="1">
        <f t="array" ref="AK194">IFERROR(
IF(AK$14 - $G$14 + 1 = _xlfn.NUMBERVALUE(TRIM(_xlfn.TEXTAFTER($C194, " ", -1))),
_xlfn.IFS(
'Option-specific inputs'!$H$19="Percentage cost method",('Option-specific inputs'!$H31*'Option-specific inputs'!$H$109*AK$26),
'Option-specific inputs'!$H$19="Total cost method",(('Option-specific inputs'!$H54/SUM('Option-specific inputs'!$H$52:$H$61))*'Option-specific inputs'!$H$109*AK$26)),0),0)</f>
        <v>0</v>
      </c>
      <c r="AL194" s="43" cm="1">
        <f t="array" ref="AL194">IFERROR(
IF(AL$14 - $G$14 + 1 = _xlfn.NUMBERVALUE(TRIM(_xlfn.TEXTAFTER($C194, " ", -1))),
_xlfn.IFS(
'Option-specific inputs'!$H$19="Percentage cost method",('Option-specific inputs'!$H31*'Option-specific inputs'!$H$109*AL$26),
'Option-specific inputs'!$H$19="Total cost method",(('Option-specific inputs'!$H54/SUM('Option-specific inputs'!$H$52:$H$61))*'Option-specific inputs'!$H$109*AL$26)),0),0)</f>
        <v>0</v>
      </c>
      <c r="AM194" s="43" cm="1">
        <f t="array" ref="AM194">IFERROR(
IF(AM$14 - $G$14 + 1 = _xlfn.NUMBERVALUE(TRIM(_xlfn.TEXTAFTER($C194, " ", -1))),
_xlfn.IFS(
'Option-specific inputs'!$H$19="Percentage cost method",('Option-specific inputs'!$H31*'Option-specific inputs'!$H$109*AM$26),
'Option-specific inputs'!$H$19="Total cost method",(('Option-specific inputs'!$H54/SUM('Option-specific inputs'!$H$52:$H$61))*'Option-specific inputs'!$H$109*AM$26)),0),0)</f>
        <v>0</v>
      </c>
      <c r="AN194" s="43" cm="1">
        <f t="array" ref="AN194">IFERROR(
IF(AN$14 - $G$14 + 1 = _xlfn.NUMBERVALUE(TRIM(_xlfn.TEXTAFTER($C194, " ", -1))),
_xlfn.IFS(
'Option-specific inputs'!$H$19="Percentage cost method",('Option-specific inputs'!$H31*'Option-specific inputs'!$H$109*AN$26),
'Option-specific inputs'!$H$19="Total cost method",(('Option-specific inputs'!$H54/SUM('Option-specific inputs'!$H$52:$H$61))*'Option-specific inputs'!$H$109*AN$26)),0),0)</f>
        <v>0</v>
      </c>
      <c r="AO194" s="43" cm="1">
        <f t="array" ref="AO194">IFERROR(
IF(AO$14 - $G$14 + 1 = _xlfn.NUMBERVALUE(TRIM(_xlfn.TEXTAFTER($C194, " ", -1))),
_xlfn.IFS(
'Option-specific inputs'!$H$19="Percentage cost method",('Option-specific inputs'!$H31*'Option-specific inputs'!$H$109*AO$26),
'Option-specific inputs'!$H$19="Total cost method",(('Option-specific inputs'!$H54/SUM('Option-specific inputs'!$H$52:$H$61))*'Option-specific inputs'!$H$109*AO$26)),0),0)</f>
        <v>0</v>
      </c>
      <c r="AP194" s="43" cm="1">
        <f t="array" ref="AP194">IFERROR(
IF(AP$14 - $G$14 + 1 = _xlfn.NUMBERVALUE(TRIM(_xlfn.TEXTAFTER($C194, " ", -1))),
_xlfn.IFS(
'Option-specific inputs'!$H$19="Percentage cost method",('Option-specific inputs'!$H31*'Option-specific inputs'!$H$109*AP$26),
'Option-specific inputs'!$H$19="Total cost method",(('Option-specific inputs'!$H54/SUM('Option-specific inputs'!$H$52:$H$61))*'Option-specific inputs'!$H$109*AP$26)),0),0)</f>
        <v>0</v>
      </c>
      <c r="AQ194" s="43" cm="1">
        <f t="array" ref="AQ194">IFERROR(
IF(AQ$14 - $G$14 + 1 = _xlfn.NUMBERVALUE(TRIM(_xlfn.TEXTAFTER($C194, " ", -1))),
_xlfn.IFS(
'Option-specific inputs'!$H$19="Percentage cost method",('Option-specific inputs'!$H31*'Option-specific inputs'!$H$109*AQ$26),
'Option-specific inputs'!$H$19="Total cost method",(('Option-specific inputs'!$H54/SUM('Option-specific inputs'!$H$52:$H$61))*'Option-specific inputs'!$H$109*AQ$26)),0),0)</f>
        <v>0</v>
      </c>
      <c r="AR194" s="43" cm="1">
        <f t="array" ref="AR194">IFERROR(
IF(AR$14 - $G$14 + 1 = _xlfn.NUMBERVALUE(TRIM(_xlfn.TEXTAFTER($C194, " ", -1))),
_xlfn.IFS(
'Option-specific inputs'!$H$19="Percentage cost method",('Option-specific inputs'!$H31*'Option-specific inputs'!$H$109*AR$26),
'Option-specific inputs'!$H$19="Total cost method",(('Option-specific inputs'!$H54/SUM('Option-specific inputs'!$H$52:$H$61))*'Option-specific inputs'!$H$109*AR$26)),0),0)</f>
        <v>0</v>
      </c>
      <c r="AS194" s="43" cm="1">
        <f t="array" ref="AS194">IFERROR(
IF(AS$14 - $G$14 + 1 = _xlfn.NUMBERVALUE(TRIM(_xlfn.TEXTAFTER($C194, " ", -1))),
_xlfn.IFS(
'Option-specific inputs'!$H$19="Percentage cost method",('Option-specific inputs'!$H31*'Option-specific inputs'!$H$109*AS$26),
'Option-specific inputs'!$H$19="Total cost method",(('Option-specific inputs'!$H54/SUM('Option-specific inputs'!$H$52:$H$61))*'Option-specific inputs'!$H$109*AS$26)),0),0)</f>
        <v>0</v>
      </c>
      <c r="AT194" s="43" cm="1">
        <f t="array" ref="AT194">IFERROR(
IF(AT$14 - $G$14 + 1 = _xlfn.NUMBERVALUE(TRIM(_xlfn.TEXTAFTER($C194, " ", -1))),
_xlfn.IFS(
'Option-specific inputs'!$H$19="Percentage cost method",('Option-specific inputs'!$H31*'Option-specific inputs'!$H$109*AT$26),
'Option-specific inputs'!$H$19="Total cost method",(('Option-specific inputs'!$H54/SUM('Option-specific inputs'!$H$52:$H$61))*'Option-specific inputs'!$H$109*AT$26)),0),0)</f>
        <v>0</v>
      </c>
      <c r="AU194" s="43" cm="1">
        <f t="array" ref="AU194">IFERROR(
IF(AU$14 - $G$14 + 1 = _xlfn.NUMBERVALUE(TRIM(_xlfn.TEXTAFTER($C194, " ", -1))),
_xlfn.IFS(
'Option-specific inputs'!$H$19="Percentage cost method",('Option-specific inputs'!$H31*'Option-specific inputs'!$H$109*AU$26),
'Option-specific inputs'!$H$19="Total cost method",(('Option-specific inputs'!$H54/SUM('Option-specific inputs'!$H$52:$H$61))*'Option-specific inputs'!$H$109*AU$26)),0),0)</f>
        <v>0</v>
      </c>
      <c r="AV194" s="43" cm="1">
        <f t="array" ref="AV194">IFERROR(
IF(AV$14 - $G$14 + 1 = _xlfn.NUMBERVALUE(TRIM(_xlfn.TEXTAFTER($C194, " ", -1))),
_xlfn.IFS(
'Option-specific inputs'!$H$19="Percentage cost method",('Option-specific inputs'!$H31*'Option-specific inputs'!$H$109*AV$26),
'Option-specific inputs'!$H$19="Total cost method",(('Option-specific inputs'!$H54/SUM('Option-specific inputs'!$H$52:$H$61))*'Option-specific inputs'!$H$109*AV$26)),0),0)</f>
        <v>0</v>
      </c>
      <c r="AW194" s="43" cm="1">
        <f t="array" ref="AW194">IFERROR(
IF(AW$14 - $G$14 + 1 = _xlfn.NUMBERVALUE(TRIM(_xlfn.TEXTAFTER($C194, " ", -1))),
_xlfn.IFS(
'Option-specific inputs'!$H$19="Percentage cost method",('Option-specific inputs'!$H31*'Option-specific inputs'!$H$109*AW$26),
'Option-specific inputs'!$H$19="Total cost method",(('Option-specific inputs'!$H54/SUM('Option-specific inputs'!$H$52:$H$61))*'Option-specific inputs'!$H$109*AW$26)),0),0)</f>
        <v>0</v>
      </c>
      <c r="AX194" s="43" cm="1">
        <f t="array" ref="AX194">IFERROR(
IF(AX$14 - $G$14 + 1 = _xlfn.NUMBERVALUE(TRIM(_xlfn.TEXTAFTER($C194, " ", -1))),
_xlfn.IFS(
'Option-specific inputs'!$H$19="Percentage cost method",('Option-specific inputs'!$H31*'Option-specific inputs'!$H$109*AX$26),
'Option-specific inputs'!$H$19="Total cost method",(('Option-specific inputs'!$H54/SUM('Option-specific inputs'!$H$52:$H$61))*'Option-specific inputs'!$H$109*AX$26)),0),0)</f>
        <v>0</v>
      </c>
      <c r="AY194" s="43" cm="1">
        <f t="array" ref="AY194">IFERROR(
IF(AY$14 - $G$14 + 1 = _xlfn.NUMBERVALUE(TRIM(_xlfn.TEXTAFTER($C194, " ", -1))),
_xlfn.IFS(
'Option-specific inputs'!$H$19="Percentage cost method",('Option-specific inputs'!$H31*'Option-specific inputs'!$H$109*AY$26),
'Option-specific inputs'!$H$19="Total cost method",(('Option-specific inputs'!$H54/SUM('Option-specific inputs'!$H$52:$H$61))*'Option-specific inputs'!$H$109*AY$26)),0),0)</f>
        <v>0</v>
      </c>
      <c r="AZ194" s="43" cm="1">
        <f t="array" ref="AZ194">IFERROR(
IF(AZ$14 - $G$14 + 1 = _xlfn.NUMBERVALUE(TRIM(_xlfn.TEXTAFTER($C194, " ", -1))),
_xlfn.IFS(
'Option-specific inputs'!$H$19="Percentage cost method",('Option-specific inputs'!$H31*'Option-specific inputs'!$H$109*AZ$26),
'Option-specific inputs'!$H$19="Total cost method",(('Option-specific inputs'!$H54/SUM('Option-specific inputs'!$H$52:$H$61))*'Option-specific inputs'!$H$109*AZ$26)),0),0)</f>
        <v>0</v>
      </c>
      <c r="BA194" s="43" cm="1">
        <f t="array" ref="BA194">IFERROR(
IF(BA$14 - $G$14 + 1 = _xlfn.NUMBERVALUE(TRIM(_xlfn.TEXTAFTER($C194, " ", -1))),
_xlfn.IFS(
'Option-specific inputs'!$H$19="Percentage cost method",('Option-specific inputs'!$H31*'Option-specific inputs'!$H$109*BA$26),
'Option-specific inputs'!$H$19="Total cost method",(('Option-specific inputs'!$H54/SUM('Option-specific inputs'!$H$52:$H$61))*'Option-specific inputs'!$H$109*BA$26)),0),0)</f>
        <v>0</v>
      </c>
      <c r="BB194" s="43" cm="1">
        <f t="array" ref="BB194">IFERROR(
IF(BB$14 - $G$14 + 1 = _xlfn.NUMBERVALUE(TRIM(_xlfn.TEXTAFTER($C194, " ", -1))),
_xlfn.IFS(
'Option-specific inputs'!$H$19="Percentage cost method",('Option-specific inputs'!$H31*'Option-specific inputs'!$H$109*BB$26),
'Option-specific inputs'!$H$19="Total cost method",(('Option-specific inputs'!$H54/SUM('Option-specific inputs'!$H$52:$H$61))*'Option-specific inputs'!$H$109*BB$26)),0),0)</f>
        <v>0</v>
      </c>
      <c r="BC194" s="43" cm="1">
        <f t="array" ref="BC194">IFERROR(
IF(BC$14 - $G$14 + 1 = _xlfn.NUMBERVALUE(TRIM(_xlfn.TEXTAFTER($C194, " ", -1))),
_xlfn.IFS(
'Option-specific inputs'!$H$19="Percentage cost method",('Option-specific inputs'!$H31*'Option-specific inputs'!$H$109*BC$26),
'Option-specific inputs'!$H$19="Total cost method",(('Option-specific inputs'!$H54/SUM('Option-specific inputs'!$H$52:$H$61))*'Option-specific inputs'!$H$109*BC$26)),0),0)</f>
        <v>0</v>
      </c>
      <c r="BD194" s="43" cm="1">
        <f t="array" ref="BD194">IFERROR(
IF(BD$14 - $G$14 + 1 = _xlfn.NUMBERVALUE(TRIM(_xlfn.TEXTAFTER($C194, " ", -1))),
_xlfn.IFS(
'Option-specific inputs'!$H$19="Percentage cost method",('Option-specific inputs'!$H31*'Option-specific inputs'!$H$109*BD$26),
'Option-specific inputs'!$H$19="Total cost method",(('Option-specific inputs'!$H54/SUM('Option-specific inputs'!$H$52:$H$61))*'Option-specific inputs'!$H$109*BD$26)),0),0)</f>
        <v>0</v>
      </c>
      <c r="BE194" s="43" cm="1">
        <f t="array" ref="BE194">IFERROR(
IF(BE$14 - $G$14 + 1 = _xlfn.NUMBERVALUE(TRIM(_xlfn.TEXTAFTER($C194, " ", -1))),
_xlfn.IFS(
'Option-specific inputs'!$H$19="Percentage cost method",('Option-specific inputs'!$H31*'Option-specific inputs'!$H$109*BE$26),
'Option-specific inputs'!$H$19="Total cost method",(('Option-specific inputs'!$H54/SUM('Option-specific inputs'!$H$52:$H$61))*'Option-specific inputs'!$H$109*BE$26)),0),0)</f>
        <v>0</v>
      </c>
      <c r="BF194" s="43" cm="1">
        <f t="array" ref="BF194">IFERROR(
IF(BF$14 - $G$14 + 1 = _xlfn.NUMBERVALUE(TRIM(_xlfn.TEXTAFTER($C194, " ", -1))),
_xlfn.IFS(
'Option-specific inputs'!$H$19="Percentage cost method",('Option-specific inputs'!$H31*'Option-specific inputs'!$H$109*BF$26),
'Option-specific inputs'!$H$19="Total cost method",(('Option-specific inputs'!$H54/SUM('Option-specific inputs'!$H$52:$H$61))*'Option-specific inputs'!$H$109*BF$26)),0),0)</f>
        <v>0</v>
      </c>
      <c r="BG194" s="43" cm="1">
        <f t="array" ref="BG194">IFERROR(
IF(BG$14 - $G$14 + 1 = _xlfn.NUMBERVALUE(TRIM(_xlfn.TEXTAFTER($C194, " ", -1))),
_xlfn.IFS(
'Option-specific inputs'!$H$19="Percentage cost method",('Option-specific inputs'!$H31*'Option-specific inputs'!$H$109*BG$26),
'Option-specific inputs'!$H$19="Total cost method",(('Option-specific inputs'!$H54/SUM('Option-specific inputs'!$H$52:$H$61))*'Option-specific inputs'!$H$109*BG$26)),0),0)</f>
        <v>0</v>
      </c>
      <c r="BH194" s="43" cm="1">
        <f t="array" ref="BH194">IFERROR(
IF(BH$14 - $G$14 + 1 = _xlfn.NUMBERVALUE(TRIM(_xlfn.TEXTAFTER($C194, " ", -1))),
_xlfn.IFS(
'Option-specific inputs'!$H$19="Percentage cost method",('Option-specific inputs'!$H31*'Option-specific inputs'!$H$109*BH$26),
'Option-specific inputs'!$H$19="Total cost method",(('Option-specific inputs'!$H54/SUM('Option-specific inputs'!$H$52:$H$61))*'Option-specific inputs'!$H$109*BH$26)),0),0)</f>
        <v>0</v>
      </c>
      <c r="BI194" s="43" cm="1">
        <f t="array" ref="BI194">IFERROR(
IF(BI$14 - $G$14 + 1 = _xlfn.NUMBERVALUE(TRIM(_xlfn.TEXTAFTER($C194, " ", -1))),
_xlfn.IFS(
'Option-specific inputs'!$H$19="Percentage cost method",('Option-specific inputs'!$H31*'Option-specific inputs'!$H$109*BI$26),
'Option-specific inputs'!$H$19="Total cost method",(('Option-specific inputs'!$H54/SUM('Option-specific inputs'!$H$52:$H$61))*'Option-specific inputs'!$H$109*BI$26)),0),0)</f>
        <v>0</v>
      </c>
      <c r="BJ194" s="43" cm="1">
        <f t="array" ref="BJ194">IFERROR(
IF(BJ$14 - $G$14 + 1 = _xlfn.NUMBERVALUE(TRIM(_xlfn.TEXTAFTER($C194, " ", -1))),
_xlfn.IFS(
'Option-specific inputs'!$H$19="Percentage cost method",('Option-specific inputs'!$H31*'Option-specific inputs'!$H$109*BJ$26),
'Option-specific inputs'!$H$19="Total cost method",(('Option-specific inputs'!$H54/SUM('Option-specific inputs'!$H$52:$H$61))*'Option-specific inputs'!$H$109*BJ$26)),0),0)</f>
        <v>0</v>
      </c>
      <c r="BK194" s="43" cm="1">
        <f t="array" ref="BK194">IFERROR(
IF(BK$14 - $G$14 + 1 = _xlfn.NUMBERVALUE(TRIM(_xlfn.TEXTAFTER($C194, " ", -1))),
_xlfn.IFS(
'Option-specific inputs'!$H$19="Percentage cost method",('Option-specific inputs'!$H31*'Option-specific inputs'!$H$109*BK$26),
'Option-specific inputs'!$H$19="Total cost method",(('Option-specific inputs'!$H54/SUM('Option-specific inputs'!$H$52:$H$61))*'Option-specific inputs'!$H$109*BK$26)),0),0)</f>
        <v>0</v>
      </c>
      <c r="BL194" s="43" cm="1">
        <f t="array" ref="BL194">IFERROR(
IF(BL$14 - $G$14 + 1 = _xlfn.NUMBERVALUE(TRIM(_xlfn.TEXTAFTER($C194, " ", -1))),
_xlfn.IFS(
'Option-specific inputs'!$H$19="Percentage cost method",('Option-specific inputs'!$H31*'Option-specific inputs'!$H$109*BL$26),
'Option-specific inputs'!$H$19="Total cost method",(('Option-specific inputs'!$H54/SUM('Option-specific inputs'!$H$52:$H$61))*'Option-specific inputs'!$H$109*BL$26)),0),0)</f>
        <v>0</v>
      </c>
      <c r="BM194" s="43" cm="1">
        <f t="array" ref="BM194">IFERROR(
IF(BM$14 - $G$14 + 1 = _xlfn.NUMBERVALUE(TRIM(_xlfn.TEXTAFTER($C194, " ", -1))),
_xlfn.IFS(
'Option-specific inputs'!$H$19="Percentage cost method",('Option-specific inputs'!$H31*'Option-specific inputs'!$H$109*BM$26),
'Option-specific inputs'!$H$19="Total cost method",(('Option-specific inputs'!$H54/SUM('Option-specific inputs'!$H$52:$H$61))*'Option-specific inputs'!$H$109*BM$26)),0),0)</f>
        <v>0</v>
      </c>
      <c r="BN194" s="43" cm="1">
        <f t="array" ref="BN194">IFERROR(
IF(BN$14 - $G$14 + 1 = _xlfn.NUMBERVALUE(TRIM(_xlfn.TEXTAFTER($C194, " ", -1))),
_xlfn.IFS(
'Option-specific inputs'!$H$19="Percentage cost method",('Option-specific inputs'!$H31*'Option-specific inputs'!$H$109*BN$26),
'Option-specific inputs'!$H$19="Total cost method",(('Option-specific inputs'!$H54/SUM('Option-specific inputs'!$H$52:$H$61))*'Option-specific inputs'!$H$109*BN$26)),0),0)</f>
        <v>0</v>
      </c>
      <c r="BO194" s="43" cm="1">
        <f t="array" ref="BO194">IFERROR(
IF(BO$14 - $G$14 + 1 = _xlfn.NUMBERVALUE(TRIM(_xlfn.TEXTAFTER($C194, " ", -1))),
_xlfn.IFS(
'Option-specific inputs'!$H$19="Percentage cost method",('Option-specific inputs'!$H31*'Option-specific inputs'!$H$109*BO$26),
'Option-specific inputs'!$H$19="Total cost method",(('Option-specific inputs'!$H54/SUM('Option-specific inputs'!$H$52:$H$61))*'Option-specific inputs'!$H$109*BO$26)),0),0)</f>
        <v>0</v>
      </c>
      <c r="BP194" s="43" cm="1">
        <f t="array" ref="BP194">IFERROR(
IF(BP$14 - $G$14 + 1 = _xlfn.NUMBERVALUE(TRIM(_xlfn.TEXTAFTER($C194, " ", -1))),
_xlfn.IFS(
'Option-specific inputs'!$H$19="Percentage cost method",('Option-specific inputs'!$H31*'Option-specific inputs'!$H$109*BP$26),
'Option-specific inputs'!$H$19="Total cost method",(('Option-specific inputs'!$H54/SUM('Option-specific inputs'!$H$52:$H$61))*'Option-specific inputs'!$H$109*BP$26)),0),0)</f>
        <v>0</v>
      </c>
      <c r="BQ194" s="43" cm="1">
        <f t="array" ref="BQ194">IFERROR(
IF(BQ$14 - $G$14 + 1 = _xlfn.NUMBERVALUE(TRIM(_xlfn.TEXTAFTER($C194, " ", -1))),
_xlfn.IFS(
'Option-specific inputs'!$H$19="Percentage cost method",('Option-specific inputs'!$H31*'Option-specific inputs'!$H$109*BQ$26),
'Option-specific inputs'!$H$19="Total cost method",(('Option-specific inputs'!$H54/SUM('Option-specific inputs'!$H$52:$H$61))*'Option-specific inputs'!$H$109*BQ$26)),0),0)</f>
        <v>0</v>
      </c>
      <c r="BR194" s="43" cm="1">
        <f t="array" ref="BR194">IFERROR(
IF(BR$14 - $G$14 + 1 = _xlfn.NUMBERVALUE(TRIM(_xlfn.TEXTAFTER($C194, " ", -1))),
_xlfn.IFS(
'Option-specific inputs'!$H$19="Percentage cost method",('Option-specific inputs'!$H31*'Option-specific inputs'!$H$109*BR$26),
'Option-specific inputs'!$H$19="Total cost method",(('Option-specific inputs'!$H54/SUM('Option-specific inputs'!$H$52:$H$61))*'Option-specific inputs'!$H$109*BR$26)),0),0)</f>
        <v>0</v>
      </c>
      <c r="BS194" s="43" cm="1">
        <f t="array" ref="BS194">IFERROR(
IF(BS$14 - $G$14 + 1 = _xlfn.NUMBERVALUE(TRIM(_xlfn.TEXTAFTER($C194, " ", -1))),
_xlfn.IFS(
'Option-specific inputs'!$H$19="Percentage cost method",('Option-specific inputs'!$H31*'Option-specific inputs'!$H$109*BS$26),
'Option-specific inputs'!$H$19="Total cost method",(('Option-specific inputs'!$H54/SUM('Option-specific inputs'!$H$52:$H$61))*'Option-specific inputs'!$H$109*BS$26)),0),0)</f>
        <v>0</v>
      </c>
      <c r="BT194" s="43" cm="1">
        <f t="array" ref="BT194">IFERROR(
IF(BT$14 - $G$14 + 1 = _xlfn.NUMBERVALUE(TRIM(_xlfn.TEXTAFTER($C194, " ", -1))),
_xlfn.IFS(
'Option-specific inputs'!$H$19="Percentage cost method",('Option-specific inputs'!$H31*'Option-specific inputs'!$H$109*BT$26),
'Option-specific inputs'!$H$19="Total cost method",(('Option-specific inputs'!$H54/SUM('Option-specific inputs'!$H$52:$H$61))*'Option-specific inputs'!$H$109*BT$26)),0),0)</f>
        <v>0</v>
      </c>
      <c r="BU194" s="43" cm="1">
        <f t="array" ref="BU194">IFERROR(
IF(BU$14 - $G$14 + 1 = _xlfn.NUMBERVALUE(TRIM(_xlfn.TEXTAFTER($C194, " ", -1))),
_xlfn.IFS(
'Option-specific inputs'!$H$19="Percentage cost method",('Option-specific inputs'!$H31*'Option-specific inputs'!$H$109*BU$26),
'Option-specific inputs'!$H$19="Total cost method",(('Option-specific inputs'!$H54/SUM('Option-specific inputs'!$H$52:$H$61))*'Option-specific inputs'!$H$109*BU$26)),0),0)</f>
        <v>0</v>
      </c>
      <c r="BV194" s="43" cm="1">
        <f t="array" ref="BV194">IFERROR(
IF(BV$14 - $G$14 + 1 = _xlfn.NUMBERVALUE(TRIM(_xlfn.TEXTAFTER($C194, " ", -1))),
_xlfn.IFS(
'Option-specific inputs'!$H$19="Percentage cost method",('Option-specific inputs'!$H31*'Option-specific inputs'!$H$109*BV$26),
'Option-specific inputs'!$H$19="Total cost method",(('Option-specific inputs'!$H54/SUM('Option-specific inputs'!$H$52:$H$61))*'Option-specific inputs'!$H$109*BV$26)),0),0)</f>
        <v>0</v>
      </c>
      <c r="BW194" s="43" cm="1">
        <f t="array" ref="BW194">IFERROR(
IF(BW$14 - $G$14 + 1 = _xlfn.NUMBERVALUE(TRIM(_xlfn.TEXTAFTER($C194, " ", -1))),
_xlfn.IFS(
'Option-specific inputs'!$H$19="Percentage cost method",('Option-specific inputs'!$H31*'Option-specific inputs'!$H$109*BW$26),
'Option-specific inputs'!$H$19="Total cost method",(('Option-specific inputs'!$H54/SUM('Option-specific inputs'!$H$52:$H$61))*'Option-specific inputs'!$H$109*BW$26)),0),0)</f>
        <v>0</v>
      </c>
      <c r="BX194" s="43" cm="1">
        <f t="array" ref="BX194">IFERROR(
IF(BX$14 - $G$14 + 1 = _xlfn.NUMBERVALUE(TRIM(_xlfn.TEXTAFTER($C194, " ", -1))),
_xlfn.IFS(
'Option-specific inputs'!$H$19="Percentage cost method",('Option-specific inputs'!$H31*'Option-specific inputs'!$H$109*BX$26),
'Option-specific inputs'!$H$19="Total cost method",(('Option-specific inputs'!$H54/SUM('Option-specific inputs'!$H$52:$H$61))*'Option-specific inputs'!$H$109*BX$26)),0),0)</f>
        <v>0</v>
      </c>
      <c r="BY194" s="43" cm="1">
        <f t="array" ref="BY194">IFERROR(
IF(BY$14 - $G$14 + 1 = _xlfn.NUMBERVALUE(TRIM(_xlfn.TEXTAFTER($C194, " ", -1))),
_xlfn.IFS(
'Option-specific inputs'!$H$19="Percentage cost method",('Option-specific inputs'!$H31*'Option-specific inputs'!$H$109*BY$26),
'Option-specific inputs'!$H$19="Total cost method",(('Option-specific inputs'!$H54/SUM('Option-specific inputs'!$H$52:$H$61))*'Option-specific inputs'!$H$109*BY$26)),0),0)</f>
        <v>0</v>
      </c>
      <c r="BZ194" s="43" cm="1">
        <f t="array" ref="BZ194">IFERROR(
IF(BZ$14 - $G$14 + 1 = _xlfn.NUMBERVALUE(TRIM(_xlfn.TEXTAFTER($C194, " ", -1))),
_xlfn.IFS(
'Option-specific inputs'!$H$19="Percentage cost method",('Option-specific inputs'!$H31*'Option-specific inputs'!$H$109*BZ$26),
'Option-specific inputs'!$H$19="Total cost method",(('Option-specific inputs'!$H54/SUM('Option-specific inputs'!$H$52:$H$61))*'Option-specific inputs'!$H$109*BZ$26)),0),0)</f>
        <v>0</v>
      </c>
      <c r="CA194" s="43" cm="1">
        <f t="array" ref="CA194">IFERROR(
IF(CA$14 - $G$14 + 1 = _xlfn.NUMBERVALUE(TRIM(_xlfn.TEXTAFTER($C194, " ", -1))),
_xlfn.IFS(
'Option-specific inputs'!$H$19="Percentage cost method",('Option-specific inputs'!$H31*'Option-specific inputs'!$H$109*CA$26),
'Option-specific inputs'!$H$19="Total cost method",(('Option-specific inputs'!$H54/SUM('Option-specific inputs'!$H$52:$H$61))*'Option-specific inputs'!$H$109*CA$26)),0),0)</f>
        <v>0</v>
      </c>
      <c r="CB194" s="43" cm="1">
        <f t="array" ref="CB194">IFERROR(
IF(CB$14 - $G$14 + 1 = _xlfn.NUMBERVALUE(TRIM(_xlfn.TEXTAFTER($C194, " ", -1))),
_xlfn.IFS(
'Option-specific inputs'!$H$19="Percentage cost method",('Option-specific inputs'!$H31*'Option-specific inputs'!$H$109*CB$26),
'Option-specific inputs'!$H$19="Total cost method",(('Option-specific inputs'!$H54/SUM('Option-specific inputs'!$H$52:$H$61))*'Option-specific inputs'!$H$109*CB$26)),0),0)</f>
        <v>0</v>
      </c>
      <c r="CC194" s="43" cm="1">
        <f t="array" ref="CC194">IFERROR(
IF(CC$14 - $G$14 + 1 = _xlfn.NUMBERVALUE(TRIM(_xlfn.TEXTAFTER($C194, " ", -1))),
_xlfn.IFS(
'Option-specific inputs'!$H$19="Percentage cost method",('Option-specific inputs'!$H31*'Option-specific inputs'!$H$109*CC$26),
'Option-specific inputs'!$H$19="Total cost method",(('Option-specific inputs'!$H54/SUM('Option-specific inputs'!$H$52:$H$61))*'Option-specific inputs'!$H$109*CC$26)),0),0)</f>
        <v>0</v>
      </c>
      <c r="CD194" s="43" cm="1">
        <f t="array" ref="CD194">IFERROR(
IF(CD$14 - $G$14 + 1 = _xlfn.NUMBERVALUE(TRIM(_xlfn.TEXTAFTER($C194, " ", -1))),
_xlfn.IFS(
'Option-specific inputs'!$H$19="Percentage cost method",('Option-specific inputs'!$H31*'Option-specific inputs'!$H$109*CD$26),
'Option-specific inputs'!$H$19="Total cost method",(('Option-specific inputs'!$H54/SUM('Option-specific inputs'!$H$52:$H$61))*'Option-specific inputs'!$H$109*CD$26)),0),0)</f>
        <v>0</v>
      </c>
      <c r="CE194" s="43" cm="1">
        <f t="array" ref="CE194">IFERROR(
IF(CE$14 - $G$14 + 1 = _xlfn.NUMBERVALUE(TRIM(_xlfn.TEXTAFTER($C194, " ", -1))),
_xlfn.IFS(
'Option-specific inputs'!$H$19="Percentage cost method",('Option-specific inputs'!$H31*'Option-specific inputs'!$H$109*CE$26),
'Option-specific inputs'!$H$19="Total cost method",(('Option-specific inputs'!$H54/SUM('Option-specific inputs'!$H$52:$H$61))*'Option-specific inputs'!$H$109*CE$26)),0),0)</f>
        <v>0</v>
      </c>
      <c r="CF194" s="43" cm="1">
        <f t="array" ref="CF194">IFERROR(
IF(CF$14 - $G$14 + 1 = _xlfn.NUMBERVALUE(TRIM(_xlfn.TEXTAFTER($C194, " ", -1))),
_xlfn.IFS(
'Option-specific inputs'!$H$19="Percentage cost method",('Option-specific inputs'!$H31*'Option-specific inputs'!$H$109*CF$26),
'Option-specific inputs'!$H$19="Total cost method",(('Option-specific inputs'!$H54/SUM('Option-specific inputs'!$H$52:$H$61))*'Option-specific inputs'!$H$109*CF$26)),0),0)</f>
        <v>0</v>
      </c>
      <c r="CG194" s="43" cm="1">
        <f t="array" ref="CG194">IFERROR(
IF(CG$14 - $G$14 + 1 = _xlfn.NUMBERVALUE(TRIM(_xlfn.TEXTAFTER($C194, " ", -1))),
_xlfn.IFS(
'Option-specific inputs'!$H$19="Percentage cost method",('Option-specific inputs'!$H31*'Option-specific inputs'!$H$109*CG$26),
'Option-specific inputs'!$H$19="Total cost method",(('Option-specific inputs'!$H54/SUM('Option-specific inputs'!$H$52:$H$61))*'Option-specific inputs'!$H$109*CG$26)),0),0)</f>
        <v>0</v>
      </c>
      <c r="CH194" s="43" cm="1">
        <f t="array" ref="CH194">IFERROR(
IF(CH$14 - $G$14 + 1 = _xlfn.NUMBERVALUE(TRIM(_xlfn.TEXTAFTER($C194, " ", -1))),
_xlfn.IFS(
'Option-specific inputs'!$H$19="Percentage cost method",('Option-specific inputs'!$H31*'Option-specific inputs'!$H$109*CH$26),
'Option-specific inputs'!$H$19="Total cost method",(('Option-specific inputs'!$H54/SUM('Option-specific inputs'!$H$52:$H$61))*'Option-specific inputs'!$H$109*CH$26)),0),0)</f>
        <v>0</v>
      </c>
      <c r="CI194" s="43" cm="1">
        <f t="array" ref="CI194">IFERROR(
IF(CI$14 - $G$14 + 1 = _xlfn.NUMBERVALUE(TRIM(_xlfn.TEXTAFTER($C194, " ", -1))),
_xlfn.IFS(
'Option-specific inputs'!$H$19="Percentage cost method",('Option-specific inputs'!$H31*'Option-specific inputs'!$H$109*CI$26),
'Option-specific inputs'!$H$19="Total cost method",(('Option-specific inputs'!$H54/SUM('Option-specific inputs'!$H$52:$H$61))*'Option-specific inputs'!$H$109*CI$26)),0),0)</f>
        <v>0</v>
      </c>
      <c r="CJ194" s="43" cm="1">
        <f t="array" ref="CJ194">IFERROR(
IF(CJ$14 - $G$14 + 1 = _xlfn.NUMBERVALUE(TRIM(_xlfn.TEXTAFTER($C194, " ", -1))),
_xlfn.IFS(
'Option-specific inputs'!$H$19="Percentage cost method",('Option-specific inputs'!$H31*'Option-specific inputs'!$H$109*CJ$26),
'Option-specific inputs'!$H$19="Total cost method",(('Option-specific inputs'!$H54/SUM('Option-specific inputs'!$H$52:$H$61))*'Option-specific inputs'!$H$109*CJ$26)),0),0)</f>
        <v>0</v>
      </c>
      <c r="CK194" s="43" cm="1">
        <f t="array" ref="CK194">IFERROR(
IF(CK$14 - $G$14 + 1 = _xlfn.NUMBERVALUE(TRIM(_xlfn.TEXTAFTER($C194, " ", -1))),
_xlfn.IFS(
'Option-specific inputs'!$H$19="Percentage cost method",('Option-specific inputs'!$H31*'Option-specific inputs'!$H$109*CK$26),
'Option-specific inputs'!$H$19="Total cost method",(('Option-specific inputs'!$H54/SUM('Option-specific inputs'!$H$52:$H$61))*'Option-specific inputs'!$H$109*CK$26)),0),0)</f>
        <v>0</v>
      </c>
      <c r="CL194" s="43" cm="1">
        <f t="array" ref="CL194">IFERROR(
IF(CL$14 - $G$14 + 1 = _xlfn.NUMBERVALUE(TRIM(_xlfn.TEXTAFTER($C194, " ", -1))),
_xlfn.IFS(
'Option-specific inputs'!$H$19="Percentage cost method",('Option-specific inputs'!$H31*'Option-specific inputs'!$H$109*CL$26),
'Option-specific inputs'!$H$19="Total cost method",(('Option-specific inputs'!$H54/SUM('Option-specific inputs'!$H$52:$H$61))*'Option-specific inputs'!$H$109*CL$26)),0),0)</f>
        <v>0</v>
      </c>
      <c r="CM194" s="43" cm="1">
        <f t="array" ref="CM194">IFERROR(
IF(CM$14 - $G$14 + 1 = _xlfn.NUMBERVALUE(TRIM(_xlfn.TEXTAFTER($C194, " ", -1))),
_xlfn.IFS(
'Option-specific inputs'!$H$19="Percentage cost method",('Option-specific inputs'!$H31*'Option-specific inputs'!$H$109*CM$26),
'Option-specific inputs'!$H$19="Total cost method",(('Option-specific inputs'!$H54/SUM('Option-specific inputs'!$H$52:$H$61))*'Option-specific inputs'!$H$109*CM$26)),0),0)</f>
        <v>0</v>
      </c>
      <c r="CN194" s="43" cm="1">
        <f t="array" ref="CN194">IFERROR(
IF(CN$14 - $G$14 + 1 = _xlfn.NUMBERVALUE(TRIM(_xlfn.TEXTAFTER($C194, " ", -1))),
_xlfn.IFS(
'Option-specific inputs'!$H$19="Percentage cost method",('Option-specific inputs'!$H31*'Option-specific inputs'!$H$109*CN$26),
'Option-specific inputs'!$H$19="Total cost method",(('Option-specific inputs'!$H54/SUM('Option-specific inputs'!$H$52:$H$61))*'Option-specific inputs'!$H$109*CN$26)),0),0)</f>
        <v>0</v>
      </c>
      <c r="CO194" s="43" cm="1">
        <f t="array" ref="CO194">IFERROR(
IF(CO$14 - $G$14 + 1 = _xlfn.NUMBERVALUE(TRIM(_xlfn.TEXTAFTER($C194, " ", -1))),
_xlfn.IFS(
'Option-specific inputs'!$H$19="Percentage cost method",('Option-specific inputs'!$H31*'Option-specific inputs'!$H$109*CO$26),
'Option-specific inputs'!$H$19="Total cost method",(('Option-specific inputs'!$H54/SUM('Option-specific inputs'!$H$52:$H$61))*'Option-specific inputs'!$H$109*CO$26)),0),0)</f>
        <v>0</v>
      </c>
      <c r="CP194" s="43" cm="1">
        <f t="array" ref="CP194">IFERROR(
IF(CP$14 - $G$14 + 1 = _xlfn.NUMBERVALUE(TRIM(_xlfn.TEXTAFTER($C194, " ", -1))),
_xlfn.IFS(
'Option-specific inputs'!$H$19="Percentage cost method",('Option-specific inputs'!$H31*'Option-specific inputs'!$H$109*CP$26),
'Option-specific inputs'!$H$19="Total cost method",(('Option-specific inputs'!$H54/SUM('Option-specific inputs'!$H$52:$H$61))*'Option-specific inputs'!$H$109*CP$26)),0),0)</f>
        <v>0</v>
      </c>
      <c r="CQ194" s="43" cm="1">
        <f t="array" ref="CQ194">IFERROR(
IF(CQ$14 - $G$14 + 1 = _xlfn.NUMBERVALUE(TRIM(_xlfn.TEXTAFTER($C194, " ", -1))),
_xlfn.IFS(
'Option-specific inputs'!$H$19="Percentage cost method",('Option-specific inputs'!$H31*'Option-specific inputs'!$H$109*CQ$26),
'Option-specific inputs'!$H$19="Total cost method",(('Option-specific inputs'!$H54/SUM('Option-specific inputs'!$H$52:$H$61))*'Option-specific inputs'!$H$109*CQ$26)),0),0)</f>
        <v>0</v>
      </c>
      <c r="CR194" s="43" cm="1">
        <f t="array" ref="CR194">IFERROR(
IF(CR$14 - $G$14 + 1 = _xlfn.NUMBERVALUE(TRIM(_xlfn.TEXTAFTER($C194, " ", -1))),
_xlfn.IFS(
'Option-specific inputs'!$H$19="Percentage cost method",('Option-specific inputs'!$H31*'Option-specific inputs'!$H$109*CR$26),
'Option-specific inputs'!$H$19="Total cost method",(('Option-specific inputs'!$H54/SUM('Option-specific inputs'!$H$52:$H$61))*'Option-specific inputs'!$H$109*CR$26)),0),0)</f>
        <v>0</v>
      </c>
      <c r="CS194" s="43" cm="1">
        <f t="array" ref="CS194">IFERROR(
IF(CS$14 - $G$14 + 1 = _xlfn.NUMBERVALUE(TRIM(_xlfn.TEXTAFTER($C194, " ", -1))),
_xlfn.IFS(
'Option-specific inputs'!$H$19="Percentage cost method",('Option-specific inputs'!$H31*'Option-specific inputs'!$H$109*CS$26),
'Option-specific inputs'!$H$19="Total cost method",(('Option-specific inputs'!$H54/SUM('Option-specific inputs'!$H$52:$H$61))*'Option-specific inputs'!$H$109*CS$26)),0),0)</f>
        <v>0</v>
      </c>
      <c r="CT194" s="43" cm="1">
        <f t="array" ref="CT194">IFERROR(
IF(CT$14 - $G$14 + 1 = _xlfn.NUMBERVALUE(TRIM(_xlfn.TEXTAFTER($C194, " ", -1))),
_xlfn.IFS(
'Option-specific inputs'!$H$19="Percentage cost method",('Option-specific inputs'!$H31*'Option-specific inputs'!$H$109*CT$26),
'Option-specific inputs'!$H$19="Total cost method",(('Option-specific inputs'!$H54/SUM('Option-specific inputs'!$H$52:$H$61))*'Option-specific inputs'!$H$109*CT$26)),0),0)</f>
        <v>0</v>
      </c>
      <c r="CU194" s="43" cm="1">
        <f t="array" ref="CU194">IFERROR(
IF(CU$14 - $G$14 + 1 = _xlfn.NUMBERVALUE(TRIM(_xlfn.TEXTAFTER($C194, " ", -1))),
_xlfn.IFS(
'Option-specific inputs'!$H$19="Percentage cost method",('Option-specific inputs'!$H31*'Option-specific inputs'!$H$109*CU$26),
'Option-specific inputs'!$H$19="Total cost method",(('Option-specific inputs'!$H54/SUM('Option-specific inputs'!$H$52:$H$61))*'Option-specific inputs'!$H$109*CU$26)),0),0)</f>
        <v>0</v>
      </c>
      <c r="CV194" s="43" cm="1">
        <f t="array" ref="CV194">IFERROR(
IF(CV$14 - $G$14 + 1 = _xlfn.NUMBERVALUE(TRIM(_xlfn.TEXTAFTER($C194, " ", -1))),
_xlfn.IFS(
'Option-specific inputs'!$H$19="Percentage cost method",('Option-specific inputs'!$H31*'Option-specific inputs'!$H$109*CV$26),
'Option-specific inputs'!$H$19="Total cost method",(('Option-specific inputs'!$H54/SUM('Option-specific inputs'!$H$52:$H$61))*'Option-specific inputs'!$H$109*CV$26)),0),0)</f>
        <v>0</v>
      </c>
      <c r="CW194" s="43" cm="1">
        <f t="array" ref="CW194">IFERROR(
IF(CW$14 - $G$14 + 1 = _xlfn.NUMBERVALUE(TRIM(_xlfn.TEXTAFTER($C194, " ", -1))),
_xlfn.IFS(
'Option-specific inputs'!$H$19="Percentage cost method",('Option-specific inputs'!$H31*'Option-specific inputs'!$H$109*CW$26),
'Option-specific inputs'!$H$19="Total cost method",(('Option-specific inputs'!$H54/SUM('Option-specific inputs'!$H$52:$H$61))*'Option-specific inputs'!$H$109*CW$26)),0),0)</f>
        <v>0</v>
      </c>
      <c r="CX194" s="43" cm="1">
        <f t="array" ref="CX194">IFERROR(
IF(CX$14 - $G$14 + 1 = _xlfn.NUMBERVALUE(TRIM(_xlfn.TEXTAFTER($C194, " ", -1))),
_xlfn.IFS(
'Option-specific inputs'!$H$19="Percentage cost method",('Option-specific inputs'!$H31*'Option-specific inputs'!$H$109*CX$26),
'Option-specific inputs'!$H$19="Total cost method",(('Option-specific inputs'!$H54/SUM('Option-specific inputs'!$H$52:$H$61))*'Option-specific inputs'!$H$109*CX$26)),0),0)</f>
        <v>0</v>
      </c>
      <c r="CY194" s="43" cm="1">
        <f t="array" ref="CY194">IFERROR(
IF(CY$14 - $G$14 + 1 = _xlfn.NUMBERVALUE(TRIM(_xlfn.TEXTAFTER($C194, " ", -1))),
_xlfn.IFS(
'Option-specific inputs'!$H$19="Percentage cost method",('Option-specific inputs'!$H31*'Option-specific inputs'!$H$109*CY$26),
'Option-specific inputs'!$H$19="Total cost method",(('Option-specific inputs'!$H54/SUM('Option-specific inputs'!$H$52:$H$61))*'Option-specific inputs'!$H$109*CY$26)),0),0)</f>
        <v>0</v>
      </c>
      <c r="CZ194" s="43" cm="1">
        <f t="array" ref="CZ194">IFERROR(
IF(CZ$14 - $G$14 + 1 = _xlfn.NUMBERVALUE(TRIM(_xlfn.TEXTAFTER($C194, " ", -1))),
_xlfn.IFS(
'Option-specific inputs'!$H$19="Percentage cost method",('Option-specific inputs'!$H31*'Option-specific inputs'!$H$109*CZ$26),
'Option-specific inputs'!$H$19="Total cost method",(('Option-specific inputs'!$H54/SUM('Option-specific inputs'!$H$52:$H$61))*'Option-specific inputs'!$H$109*CZ$26)),0),0)</f>
        <v>0</v>
      </c>
      <c r="DA194" s="43" cm="1">
        <f t="array" ref="DA194">IFERROR(
IF(DA$14 - $G$14 + 1 = _xlfn.NUMBERVALUE(TRIM(_xlfn.TEXTAFTER($C194, " ", -1))),
_xlfn.IFS(
'Option-specific inputs'!$H$19="Percentage cost method",('Option-specific inputs'!$H31*'Option-specific inputs'!$H$109*DA$26),
'Option-specific inputs'!$H$19="Total cost method",(('Option-specific inputs'!$H54/SUM('Option-specific inputs'!$H$52:$H$61))*'Option-specific inputs'!$H$109*DA$26)),0),0)</f>
        <v>0</v>
      </c>
      <c r="DB194" s="43" cm="1">
        <f t="array" ref="DB194">IFERROR(
IF(DB$14 - $G$14 + 1 = _xlfn.NUMBERVALUE(TRIM(_xlfn.TEXTAFTER($C194, " ", -1))),
_xlfn.IFS(
'Option-specific inputs'!$H$19="Percentage cost method",('Option-specific inputs'!$H31*'Option-specific inputs'!$H$109*DB$26),
'Option-specific inputs'!$H$19="Total cost method",(('Option-specific inputs'!$H54/SUM('Option-specific inputs'!$H$52:$H$61))*'Option-specific inputs'!$H$109*DB$26)),0),0)</f>
        <v>0</v>
      </c>
      <c r="DC194" s="25"/>
    </row>
    <row r="195" spans="1:107" s="61" customFormat="1" ht="22.5" customHeight="1">
      <c r="A195" s="25"/>
      <c r="B195" s="163"/>
      <c r="C195" s="170" t="s">
        <v>143</v>
      </c>
      <c r="D195" s="32"/>
      <c r="E195" s="37"/>
      <c r="F195" s="42"/>
      <c r="G195" s="43" cm="1">
        <f t="array" ref="G195">IFERROR(
IF(G$14 - $G$14 + 1 = _xlfn.NUMBERVALUE(TRIM(_xlfn.TEXTAFTER($C195, " ", -1))),
_xlfn.IFS(
'Option-specific inputs'!$H$19="Percentage cost method",('Option-specific inputs'!$H32*'Option-specific inputs'!$H$109*G$26),
'Option-specific inputs'!$H$19="Total cost method",(('Option-specific inputs'!$H55/SUM('Option-specific inputs'!$H$52:$H$61))*'Option-specific inputs'!$H$109*G$26)),0),0)</f>
        <v>0</v>
      </c>
      <c r="H195" s="43" cm="1">
        <f t="array" ref="H195">IFERROR(
IF(H$14 - $G$14 + 1 = _xlfn.NUMBERVALUE(TRIM(_xlfn.TEXTAFTER($C195, " ", -1))),
_xlfn.IFS(
'Option-specific inputs'!$H$19="Percentage cost method",('Option-specific inputs'!$H32*'Option-specific inputs'!$H$109*H$26),
'Option-specific inputs'!$H$19="Total cost method",(('Option-specific inputs'!$H55/SUM('Option-specific inputs'!$H$52:$H$61))*'Option-specific inputs'!$H$109*H$26)),0),0)</f>
        <v>0</v>
      </c>
      <c r="I195" s="43" cm="1">
        <f t="array" ref="I195">IFERROR(
IF(I$14 - $G$14 + 1 = _xlfn.NUMBERVALUE(TRIM(_xlfn.TEXTAFTER($C195, " ", -1))),
_xlfn.IFS(
'Option-specific inputs'!$H$19="Percentage cost method",('Option-specific inputs'!$H32*'Option-specific inputs'!$H$109*I$26),
'Option-specific inputs'!$H$19="Total cost method",(('Option-specific inputs'!$H55/SUM('Option-specific inputs'!$H$52:$H$61))*'Option-specific inputs'!$H$109*I$26)),0),0)</f>
        <v>0</v>
      </c>
      <c r="J195" s="43" cm="1">
        <f t="array" ref="J195">IFERROR(
IF(J$14 - $G$14 + 1 = _xlfn.NUMBERVALUE(TRIM(_xlfn.TEXTAFTER($C195, " ", -1))),
_xlfn.IFS(
'Option-specific inputs'!$H$19="Percentage cost method",('Option-specific inputs'!$H32*'Option-specific inputs'!$H$109*J$26),
'Option-specific inputs'!$H$19="Total cost method",(('Option-specific inputs'!$H55/SUM('Option-specific inputs'!$H$52:$H$61))*'Option-specific inputs'!$H$109*J$26)),0),0)</f>
        <v>0</v>
      </c>
      <c r="K195" s="43" cm="1">
        <f t="array" ref="K195">IFERROR(
IF(K$14 - $G$14 + 1 = _xlfn.NUMBERVALUE(TRIM(_xlfn.TEXTAFTER($C195, " ", -1))),
_xlfn.IFS(
'Option-specific inputs'!$H$19="Percentage cost method",('Option-specific inputs'!$H32*'Option-specific inputs'!$H$109*K$26),
'Option-specific inputs'!$H$19="Total cost method",(('Option-specific inputs'!$H55/SUM('Option-specific inputs'!$H$52:$H$61))*'Option-specific inputs'!$H$109*K$26)),0),0)</f>
        <v>0</v>
      </c>
      <c r="L195" s="43" cm="1">
        <f t="array" ref="L195">IFERROR(
IF(L$14 - $G$14 + 1 = _xlfn.NUMBERVALUE(TRIM(_xlfn.TEXTAFTER($C195, " ", -1))),
_xlfn.IFS(
'Option-specific inputs'!$H$19="Percentage cost method",('Option-specific inputs'!$H32*'Option-specific inputs'!$H$109*L$26),
'Option-specific inputs'!$H$19="Total cost method",(('Option-specific inputs'!$H55/SUM('Option-specific inputs'!$H$52:$H$61))*'Option-specific inputs'!$H$109*L$26)),0),0)</f>
        <v>0</v>
      </c>
      <c r="M195" s="43" cm="1">
        <f t="array" ref="M195">IFERROR(
IF(M$14 - $G$14 + 1 = _xlfn.NUMBERVALUE(TRIM(_xlfn.TEXTAFTER($C195, " ", -1))),
_xlfn.IFS(
'Option-specific inputs'!$H$19="Percentage cost method",('Option-specific inputs'!$H32*'Option-specific inputs'!$H$109*M$26),
'Option-specific inputs'!$H$19="Total cost method",(('Option-specific inputs'!$H55/SUM('Option-specific inputs'!$H$52:$H$61))*'Option-specific inputs'!$H$109*M$26)),0),0)</f>
        <v>0</v>
      </c>
      <c r="N195" s="43" cm="1">
        <f t="array" ref="N195">IFERROR(
IF(N$14 - $G$14 + 1 = _xlfn.NUMBERVALUE(TRIM(_xlfn.TEXTAFTER($C195, " ", -1))),
_xlfn.IFS(
'Option-specific inputs'!$H$19="Percentage cost method",('Option-specific inputs'!$H32*'Option-specific inputs'!$H$109*N$26),
'Option-specific inputs'!$H$19="Total cost method",(('Option-specific inputs'!$H55/SUM('Option-specific inputs'!$H$52:$H$61))*'Option-specific inputs'!$H$109*N$26)),0),0)</f>
        <v>0</v>
      </c>
      <c r="O195" s="43" cm="1">
        <f t="array" ref="O195">IFERROR(
IF(O$14 - $G$14 + 1 = _xlfn.NUMBERVALUE(TRIM(_xlfn.TEXTAFTER($C195, " ", -1))),
_xlfn.IFS(
'Option-specific inputs'!$H$19="Percentage cost method",('Option-specific inputs'!$H32*'Option-specific inputs'!$H$109*O$26),
'Option-specific inputs'!$H$19="Total cost method",(('Option-specific inputs'!$H55/SUM('Option-specific inputs'!$H$52:$H$61))*'Option-specific inputs'!$H$109*O$26)),0),0)</f>
        <v>0</v>
      </c>
      <c r="P195" s="43" cm="1">
        <f t="array" ref="P195">IFERROR(
IF(P$14 - $G$14 + 1 = _xlfn.NUMBERVALUE(TRIM(_xlfn.TEXTAFTER($C195, " ", -1))),
_xlfn.IFS(
'Option-specific inputs'!$H$19="Percentage cost method",('Option-specific inputs'!$H32*'Option-specific inputs'!$H$109*P$26),
'Option-specific inputs'!$H$19="Total cost method",(('Option-specific inputs'!$H55/SUM('Option-specific inputs'!$H$52:$H$61))*'Option-specific inputs'!$H$109*P$26)),0),0)</f>
        <v>0</v>
      </c>
      <c r="Q195" s="43" cm="1">
        <f t="array" ref="Q195">IFERROR(
IF(Q$14 - $G$14 + 1 = _xlfn.NUMBERVALUE(TRIM(_xlfn.TEXTAFTER($C195, " ", -1))),
_xlfn.IFS(
'Option-specific inputs'!$H$19="Percentage cost method",('Option-specific inputs'!$H32*'Option-specific inputs'!$H$109*Q$26),
'Option-specific inputs'!$H$19="Total cost method",(('Option-specific inputs'!$H55/SUM('Option-specific inputs'!$H$52:$H$61))*'Option-specific inputs'!$H$109*Q$26)),0),0)</f>
        <v>0</v>
      </c>
      <c r="R195" s="43" cm="1">
        <f t="array" ref="R195">IFERROR(
IF(R$14 - $G$14 + 1 = _xlfn.NUMBERVALUE(TRIM(_xlfn.TEXTAFTER($C195, " ", -1))),
_xlfn.IFS(
'Option-specific inputs'!$H$19="Percentage cost method",('Option-specific inputs'!$H32*'Option-specific inputs'!$H$109*R$26),
'Option-specific inputs'!$H$19="Total cost method",(('Option-specific inputs'!$H55/SUM('Option-specific inputs'!$H$52:$H$61))*'Option-specific inputs'!$H$109*R$26)),0),0)</f>
        <v>0</v>
      </c>
      <c r="S195" s="43" cm="1">
        <f t="array" ref="S195">IFERROR(
IF(S$14 - $G$14 + 1 = _xlfn.NUMBERVALUE(TRIM(_xlfn.TEXTAFTER($C195, " ", -1))),
_xlfn.IFS(
'Option-specific inputs'!$H$19="Percentage cost method",('Option-specific inputs'!$H32*'Option-specific inputs'!$H$109*S$26),
'Option-specific inputs'!$H$19="Total cost method",(('Option-specific inputs'!$H55/SUM('Option-specific inputs'!$H$52:$H$61))*'Option-specific inputs'!$H$109*S$26)),0),0)</f>
        <v>0</v>
      </c>
      <c r="T195" s="43" cm="1">
        <f t="array" ref="T195">IFERROR(
IF(T$14 - $G$14 + 1 = _xlfn.NUMBERVALUE(TRIM(_xlfn.TEXTAFTER($C195, " ", -1))),
_xlfn.IFS(
'Option-specific inputs'!$H$19="Percentage cost method",('Option-specific inputs'!$H32*'Option-specific inputs'!$H$109*T$26),
'Option-specific inputs'!$H$19="Total cost method",(('Option-specific inputs'!$H55/SUM('Option-specific inputs'!$H$52:$H$61))*'Option-specific inputs'!$H$109*T$26)),0),0)</f>
        <v>0</v>
      </c>
      <c r="U195" s="43" cm="1">
        <f t="array" ref="U195">IFERROR(
IF(U$14 - $G$14 + 1 = _xlfn.NUMBERVALUE(TRIM(_xlfn.TEXTAFTER($C195, " ", -1))),
_xlfn.IFS(
'Option-specific inputs'!$H$19="Percentage cost method",('Option-specific inputs'!$H32*'Option-specific inputs'!$H$109*U$26),
'Option-specific inputs'!$H$19="Total cost method",(('Option-specific inputs'!$H55/SUM('Option-specific inputs'!$H$52:$H$61))*'Option-specific inputs'!$H$109*U$26)),0),0)</f>
        <v>0</v>
      </c>
      <c r="V195" s="43" cm="1">
        <f t="array" ref="V195">IFERROR(
IF(V$14 - $G$14 + 1 = _xlfn.NUMBERVALUE(TRIM(_xlfn.TEXTAFTER($C195, " ", -1))),
_xlfn.IFS(
'Option-specific inputs'!$H$19="Percentage cost method",('Option-specific inputs'!$H32*'Option-specific inputs'!$H$109*V$26),
'Option-specific inputs'!$H$19="Total cost method",(('Option-specific inputs'!$H55/SUM('Option-specific inputs'!$H$52:$H$61))*'Option-specific inputs'!$H$109*V$26)),0),0)</f>
        <v>0</v>
      </c>
      <c r="W195" s="43" cm="1">
        <f t="array" ref="W195">IFERROR(
IF(W$14 - $G$14 + 1 = _xlfn.NUMBERVALUE(TRIM(_xlfn.TEXTAFTER($C195, " ", -1))),
_xlfn.IFS(
'Option-specific inputs'!$H$19="Percentage cost method",('Option-specific inputs'!$H32*'Option-specific inputs'!$H$109*W$26),
'Option-specific inputs'!$H$19="Total cost method",(('Option-specific inputs'!$H55/SUM('Option-specific inputs'!$H$52:$H$61))*'Option-specific inputs'!$H$109*W$26)),0),0)</f>
        <v>0</v>
      </c>
      <c r="X195" s="43" cm="1">
        <f t="array" ref="X195">IFERROR(
IF(X$14 - $G$14 + 1 = _xlfn.NUMBERVALUE(TRIM(_xlfn.TEXTAFTER($C195, " ", -1))),
_xlfn.IFS(
'Option-specific inputs'!$H$19="Percentage cost method",('Option-specific inputs'!$H32*'Option-specific inputs'!$H$109*X$26),
'Option-specific inputs'!$H$19="Total cost method",(('Option-specific inputs'!$H55/SUM('Option-specific inputs'!$H$52:$H$61))*'Option-specific inputs'!$H$109*X$26)),0),0)</f>
        <v>0</v>
      </c>
      <c r="Y195" s="43" cm="1">
        <f t="array" ref="Y195">IFERROR(
IF(Y$14 - $G$14 + 1 = _xlfn.NUMBERVALUE(TRIM(_xlfn.TEXTAFTER($C195, " ", -1))),
_xlfn.IFS(
'Option-specific inputs'!$H$19="Percentage cost method",('Option-specific inputs'!$H32*'Option-specific inputs'!$H$109*Y$26),
'Option-specific inputs'!$H$19="Total cost method",(('Option-specific inputs'!$H55/SUM('Option-specific inputs'!$H$52:$H$61))*'Option-specific inputs'!$H$109*Y$26)),0),0)</f>
        <v>0</v>
      </c>
      <c r="Z195" s="43" cm="1">
        <f t="array" ref="Z195">IFERROR(
IF(Z$14 - $G$14 + 1 = _xlfn.NUMBERVALUE(TRIM(_xlfn.TEXTAFTER($C195, " ", -1))),
_xlfn.IFS(
'Option-specific inputs'!$H$19="Percentage cost method",('Option-specific inputs'!$H32*'Option-specific inputs'!$H$109*Z$26),
'Option-specific inputs'!$H$19="Total cost method",(('Option-specific inputs'!$H55/SUM('Option-specific inputs'!$H$52:$H$61))*'Option-specific inputs'!$H$109*Z$26)),0),0)</f>
        <v>0</v>
      </c>
      <c r="AA195" s="43" cm="1">
        <f t="array" ref="AA195">IFERROR(
IF(AA$14 - $G$14 + 1 = _xlfn.NUMBERVALUE(TRIM(_xlfn.TEXTAFTER($C195, " ", -1))),
_xlfn.IFS(
'Option-specific inputs'!$H$19="Percentage cost method",('Option-specific inputs'!$H32*'Option-specific inputs'!$H$109*AA$26),
'Option-specific inputs'!$H$19="Total cost method",(('Option-specific inputs'!$H55/SUM('Option-specific inputs'!$H$52:$H$61))*'Option-specific inputs'!$H$109*AA$26)),0),0)</f>
        <v>0</v>
      </c>
      <c r="AB195" s="43" cm="1">
        <f t="array" ref="AB195">IFERROR(
IF(AB$14 - $G$14 + 1 = _xlfn.NUMBERVALUE(TRIM(_xlfn.TEXTAFTER($C195, " ", -1))),
_xlfn.IFS(
'Option-specific inputs'!$H$19="Percentage cost method",('Option-specific inputs'!$H32*'Option-specific inputs'!$H$109*AB$26),
'Option-specific inputs'!$H$19="Total cost method",(('Option-specific inputs'!$H55/SUM('Option-specific inputs'!$H$52:$H$61))*'Option-specific inputs'!$H$109*AB$26)),0),0)</f>
        <v>0</v>
      </c>
      <c r="AC195" s="43" cm="1">
        <f t="array" ref="AC195">IFERROR(
IF(AC$14 - $G$14 + 1 = _xlfn.NUMBERVALUE(TRIM(_xlfn.TEXTAFTER($C195, " ", -1))),
_xlfn.IFS(
'Option-specific inputs'!$H$19="Percentage cost method",('Option-specific inputs'!$H32*'Option-specific inputs'!$H$109*AC$26),
'Option-specific inputs'!$H$19="Total cost method",(('Option-specific inputs'!$H55/SUM('Option-specific inputs'!$H$52:$H$61))*'Option-specific inputs'!$H$109*AC$26)),0),0)</f>
        <v>0</v>
      </c>
      <c r="AD195" s="43" cm="1">
        <f t="array" ref="AD195">IFERROR(
IF(AD$14 - $G$14 + 1 = _xlfn.NUMBERVALUE(TRIM(_xlfn.TEXTAFTER($C195, " ", -1))),
_xlfn.IFS(
'Option-specific inputs'!$H$19="Percentage cost method",('Option-specific inputs'!$H32*'Option-specific inputs'!$H$109*AD$26),
'Option-specific inputs'!$H$19="Total cost method",(('Option-specific inputs'!$H55/SUM('Option-specific inputs'!$H$52:$H$61))*'Option-specific inputs'!$H$109*AD$26)),0),0)</f>
        <v>0</v>
      </c>
      <c r="AE195" s="43" cm="1">
        <f t="array" ref="AE195">IFERROR(
IF(AE$14 - $G$14 + 1 = _xlfn.NUMBERVALUE(TRIM(_xlfn.TEXTAFTER($C195, " ", -1))),
_xlfn.IFS(
'Option-specific inputs'!$H$19="Percentage cost method",('Option-specific inputs'!$H32*'Option-specific inputs'!$H$109*AE$26),
'Option-specific inputs'!$H$19="Total cost method",(('Option-specific inputs'!$H55/SUM('Option-specific inputs'!$H$52:$H$61))*'Option-specific inputs'!$H$109*AE$26)),0),0)</f>
        <v>0</v>
      </c>
      <c r="AF195" s="43" cm="1">
        <f t="array" ref="AF195">IFERROR(
IF(AF$14 - $G$14 + 1 = _xlfn.NUMBERVALUE(TRIM(_xlfn.TEXTAFTER($C195, " ", -1))),
_xlfn.IFS(
'Option-specific inputs'!$H$19="Percentage cost method",('Option-specific inputs'!$H32*'Option-specific inputs'!$H$109*AF$26),
'Option-specific inputs'!$H$19="Total cost method",(('Option-specific inputs'!$H55/SUM('Option-specific inputs'!$H$52:$H$61))*'Option-specific inputs'!$H$109*AF$26)),0),0)</f>
        <v>0</v>
      </c>
      <c r="AG195" s="43" cm="1">
        <f t="array" ref="AG195">IFERROR(
IF(AG$14 - $G$14 + 1 = _xlfn.NUMBERVALUE(TRIM(_xlfn.TEXTAFTER($C195, " ", -1))),
_xlfn.IFS(
'Option-specific inputs'!$H$19="Percentage cost method",('Option-specific inputs'!$H32*'Option-specific inputs'!$H$109*AG$26),
'Option-specific inputs'!$H$19="Total cost method",(('Option-specific inputs'!$H55/SUM('Option-specific inputs'!$H$52:$H$61))*'Option-specific inputs'!$H$109*AG$26)),0),0)</f>
        <v>0</v>
      </c>
      <c r="AH195" s="43" cm="1">
        <f t="array" ref="AH195">IFERROR(
IF(AH$14 - $G$14 + 1 = _xlfn.NUMBERVALUE(TRIM(_xlfn.TEXTAFTER($C195, " ", -1))),
_xlfn.IFS(
'Option-specific inputs'!$H$19="Percentage cost method",('Option-specific inputs'!$H32*'Option-specific inputs'!$H$109*AH$26),
'Option-specific inputs'!$H$19="Total cost method",(('Option-specific inputs'!$H55/SUM('Option-specific inputs'!$H$52:$H$61))*'Option-specific inputs'!$H$109*AH$26)),0),0)</f>
        <v>0</v>
      </c>
      <c r="AI195" s="43" cm="1">
        <f t="array" ref="AI195">IFERROR(
IF(AI$14 - $G$14 + 1 = _xlfn.NUMBERVALUE(TRIM(_xlfn.TEXTAFTER($C195, " ", -1))),
_xlfn.IFS(
'Option-specific inputs'!$H$19="Percentage cost method",('Option-specific inputs'!$H32*'Option-specific inputs'!$H$109*AI$26),
'Option-specific inputs'!$H$19="Total cost method",(('Option-specific inputs'!$H55/SUM('Option-specific inputs'!$H$52:$H$61))*'Option-specific inputs'!$H$109*AI$26)),0),0)</f>
        <v>0</v>
      </c>
      <c r="AJ195" s="43" cm="1">
        <f t="array" ref="AJ195">IFERROR(
IF(AJ$14 - $G$14 + 1 = _xlfn.NUMBERVALUE(TRIM(_xlfn.TEXTAFTER($C195, " ", -1))),
_xlfn.IFS(
'Option-specific inputs'!$H$19="Percentage cost method",('Option-specific inputs'!$H32*'Option-specific inputs'!$H$109*AJ$26),
'Option-specific inputs'!$H$19="Total cost method",(('Option-specific inputs'!$H55/SUM('Option-specific inputs'!$H$52:$H$61))*'Option-specific inputs'!$H$109*AJ$26)),0),0)</f>
        <v>0</v>
      </c>
      <c r="AK195" s="43" cm="1">
        <f t="array" ref="AK195">IFERROR(
IF(AK$14 - $G$14 + 1 = _xlfn.NUMBERVALUE(TRIM(_xlfn.TEXTAFTER($C195, " ", -1))),
_xlfn.IFS(
'Option-specific inputs'!$H$19="Percentage cost method",('Option-specific inputs'!$H32*'Option-specific inputs'!$H$109*AK$26),
'Option-specific inputs'!$H$19="Total cost method",(('Option-specific inputs'!$H55/SUM('Option-specific inputs'!$H$52:$H$61))*'Option-specific inputs'!$H$109*AK$26)),0),0)</f>
        <v>0</v>
      </c>
      <c r="AL195" s="43" cm="1">
        <f t="array" ref="AL195">IFERROR(
IF(AL$14 - $G$14 + 1 = _xlfn.NUMBERVALUE(TRIM(_xlfn.TEXTAFTER($C195, " ", -1))),
_xlfn.IFS(
'Option-specific inputs'!$H$19="Percentage cost method",('Option-specific inputs'!$H32*'Option-specific inputs'!$H$109*AL$26),
'Option-specific inputs'!$H$19="Total cost method",(('Option-specific inputs'!$H55/SUM('Option-specific inputs'!$H$52:$H$61))*'Option-specific inputs'!$H$109*AL$26)),0),0)</f>
        <v>0</v>
      </c>
      <c r="AM195" s="43" cm="1">
        <f t="array" ref="AM195">IFERROR(
IF(AM$14 - $G$14 + 1 = _xlfn.NUMBERVALUE(TRIM(_xlfn.TEXTAFTER($C195, " ", -1))),
_xlfn.IFS(
'Option-specific inputs'!$H$19="Percentage cost method",('Option-specific inputs'!$H32*'Option-specific inputs'!$H$109*AM$26),
'Option-specific inputs'!$H$19="Total cost method",(('Option-specific inputs'!$H55/SUM('Option-specific inputs'!$H$52:$H$61))*'Option-specific inputs'!$H$109*AM$26)),0),0)</f>
        <v>0</v>
      </c>
      <c r="AN195" s="43" cm="1">
        <f t="array" ref="AN195">IFERROR(
IF(AN$14 - $G$14 + 1 = _xlfn.NUMBERVALUE(TRIM(_xlfn.TEXTAFTER($C195, " ", -1))),
_xlfn.IFS(
'Option-specific inputs'!$H$19="Percentage cost method",('Option-specific inputs'!$H32*'Option-specific inputs'!$H$109*AN$26),
'Option-specific inputs'!$H$19="Total cost method",(('Option-specific inputs'!$H55/SUM('Option-specific inputs'!$H$52:$H$61))*'Option-specific inputs'!$H$109*AN$26)),0),0)</f>
        <v>0</v>
      </c>
      <c r="AO195" s="43" cm="1">
        <f t="array" ref="AO195">IFERROR(
IF(AO$14 - $G$14 + 1 = _xlfn.NUMBERVALUE(TRIM(_xlfn.TEXTAFTER($C195, " ", -1))),
_xlfn.IFS(
'Option-specific inputs'!$H$19="Percentage cost method",('Option-specific inputs'!$H32*'Option-specific inputs'!$H$109*AO$26),
'Option-specific inputs'!$H$19="Total cost method",(('Option-specific inputs'!$H55/SUM('Option-specific inputs'!$H$52:$H$61))*'Option-specific inputs'!$H$109*AO$26)),0),0)</f>
        <v>0</v>
      </c>
      <c r="AP195" s="43" cm="1">
        <f t="array" ref="AP195">IFERROR(
IF(AP$14 - $G$14 + 1 = _xlfn.NUMBERVALUE(TRIM(_xlfn.TEXTAFTER($C195, " ", -1))),
_xlfn.IFS(
'Option-specific inputs'!$H$19="Percentage cost method",('Option-specific inputs'!$H32*'Option-specific inputs'!$H$109*AP$26),
'Option-specific inputs'!$H$19="Total cost method",(('Option-specific inputs'!$H55/SUM('Option-specific inputs'!$H$52:$H$61))*'Option-specific inputs'!$H$109*AP$26)),0),0)</f>
        <v>0</v>
      </c>
      <c r="AQ195" s="43" cm="1">
        <f t="array" ref="AQ195">IFERROR(
IF(AQ$14 - $G$14 + 1 = _xlfn.NUMBERVALUE(TRIM(_xlfn.TEXTAFTER($C195, " ", -1))),
_xlfn.IFS(
'Option-specific inputs'!$H$19="Percentage cost method",('Option-specific inputs'!$H32*'Option-specific inputs'!$H$109*AQ$26),
'Option-specific inputs'!$H$19="Total cost method",(('Option-specific inputs'!$H55/SUM('Option-specific inputs'!$H$52:$H$61))*'Option-specific inputs'!$H$109*AQ$26)),0),0)</f>
        <v>0</v>
      </c>
      <c r="AR195" s="43" cm="1">
        <f t="array" ref="AR195">IFERROR(
IF(AR$14 - $G$14 + 1 = _xlfn.NUMBERVALUE(TRIM(_xlfn.TEXTAFTER($C195, " ", -1))),
_xlfn.IFS(
'Option-specific inputs'!$H$19="Percentage cost method",('Option-specific inputs'!$H32*'Option-specific inputs'!$H$109*AR$26),
'Option-specific inputs'!$H$19="Total cost method",(('Option-specific inputs'!$H55/SUM('Option-specific inputs'!$H$52:$H$61))*'Option-specific inputs'!$H$109*AR$26)),0),0)</f>
        <v>0</v>
      </c>
      <c r="AS195" s="43" cm="1">
        <f t="array" ref="AS195">IFERROR(
IF(AS$14 - $G$14 + 1 = _xlfn.NUMBERVALUE(TRIM(_xlfn.TEXTAFTER($C195, " ", -1))),
_xlfn.IFS(
'Option-specific inputs'!$H$19="Percentage cost method",('Option-specific inputs'!$H32*'Option-specific inputs'!$H$109*AS$26),
'Option-specific inputs'!$H$19="Total cost method",(('Option-specific inputs'!$H55/SUM('Option-specific inputs'!$H$52:$H$61))*'Option-specific inputs'!$H$109*AS$26)),0),0)</f>
        <v>0</v>
      </c>
      <c r="AT195" s="43" cm="1">
        <f t="array" ref="AT195">IFERROR(
IF(AT$14 - $G$14 + 1 = _xlfn.NUMBERVALUE(TRIM(_xlfn.TEXTAFTER($C195, " ", -1))),
_xlfn.IFS(
'Option-specific inputs'!$H$19="Percentage cost method",('Option-specific inputs'!$H32*'Option-specific inputs'!$H$109*AT$26),
'Option-specific inputs'!$H$19="Total cost method",(('Option-specific inputs'!$H55/SUM('Option-specific inputs'!$H$52:$H$61))*'Option-specific inputs'!$H$109*AT$26)),0),0)</f>
        <v>0</v>
      </c>
      <c r="AU195" s="43" cm="1">
        <f t="array" ref="AU195">IFERROR(
IF(AU$14 - $G$14 + 1 = _xlfn.NUMBERVALUE(TRIM(_xlfn.TEXTAFTER($C195, " ", -1))),
_xlfn.IFS(
'Option-specific inputs'!$H$19="Percentage cost method",('Option-specific inputs'!$H32*'Option-specific inputs'!$H$109*AU$26),
'Option-specific inputs'!$H$19="Total cost method",(('Option-specific inputs'!$H55/SUM('Option-specific inputs'!$H$52:$H$61))*'Option-specific inputs'!$H$109*AU$26)),0),0)</f>
        <v>0</v>
      </c>
      <c r="AV195" s="43" cm="1">
        <f t="array" ref="AV195">IFERROR(
IF(AV$14 - $G$14 + 1 = _xlfn.NUMBERVALUE(TRIM(_xlfn.TEXTAFTER($C195, " ", -1))),
_xlfn.IFS(
'Option-specific inputs'!$H$19="Percentage cost method",('Option-specific inputs'!$H32*'Option-specific inputs'!$H$109*AV$26),
'Option-specific inputs'!$H$19="Total cost method",(('Option-specific inputs'!$H55/SUM('Option-specific inputs'!$H$52:$H$61))*'Option-specific inputs'!$H$109*AV$26)),0),0)</f>
        <v>0</v>
      </c>
      <c r="AW195" s="43" cm="1">
        <f t="array" ref="AW195">IFERROR(
IF(AW$14 - $G$14 + 1 = _xlfn.NUMBERVALUE(TRIM(_xlfn.TEXTAFTER($C195, " ", -1))),
_xlfn.IFS(
'Option-specific inputs'!$H$19="Percentage cost method",('Option-specific inputs'!$H32*'Option-specific inputs'!$H$109*AW$26),
'Option-specific inputs'!$H$19="Total cost method",(('Option-specific inputs'!$H55/SUM('Option-specific inputs'!$H$52:$H$61))*'Option-specific inputs'!$H$109*AW$26)),0),0)</f>
        <v>0</v>
      </c>
      <c r="AX195" s="43" cm="1">
        <f t="array" ref="AX195">IFERROR(
IF(AX$14 - $G$14 + 1 = _xlfn.NUMBERVALUE(TRIM(_xlfn.TEXTAFTER($C195, " ", -1))),
_xlfn.IFS(
'Option-specific inputs'!$H$19="Percentage cost method",('Option-specific inputs'!$H32*'Option-specific inputs'!$H$109*AX$26),
'Option-specific inputs'!$H$19="Total cost method",(('Option-specific inputs'!$H55/SUM('Option-specific inputs'!$H$52:$H$61))*'Option-specific inputs'!$H$109*AX$26)),0),0)</f>
        <v>0</v>
      </c>
      <c r="AY195" s="43" cm="1">
        <f t="array" ref="AY195">IFERROR(
IF(AY$14 - $G$14 + 1 = _xlfn.NUMBERVALUE(TRIM(_xlfn.TEXTAFTER($C195, " ", -1))),
_xlfn.IFS(
'Option-specific inputs'!$H$19="Percentage cost method",('Option-specific inputs'!$H32*'Option-specific inputs'!$H$109*AY$26),
'Option-specific inputs'!$H$19="Total cost method",(('Option-specific inputs'!$H55/SUM('Option-specific inputs'!$H$52:$H$61))*'Option-specific inputs'!$H$109*AY$26)),0),0)</f>
        <v>0</v>
      </c>
      <c r="AZ195" s="43" cm="1">
        <f t="array" ref="AZ195">IFERROR(
IF(AZ$14 - $G$14 + 1 = _xlfn.NUMBERVALUE(TRIM(_xlfn.TEXTAFTER($C195, " ", -1))),
_xlfn.IFS(
'Option-specific inputs'!$H$19="Percentage cost method",('Option-specific inputs'!$H32*'Option-specific inputs'!$H$109*AZ$26),
'Option-specific inputs'!$H$19="Total cost method",(('Option-specific inputs'!$H55/SUM('Option-specific inputs'!$H$52:$H$61))*'Option-specific inputs'!$H$109*AZ$26)),0),0)</f>
        <v>0</v>
      </c>
      <c r="BA195" s="43" cm="1">
        <f t="array" ref="BA195">IFERROR(
IF(BA$14 - $G$14 + 1 = _xlfn.NUMBERVALUE(TRIM(_xlfn.TEXTAFTER($C195, " ", -1))),
_xlfn.IFS(
'Option-specific inputs'!$H$19="Percentage cost method",('Option-specific inputs'!$H32*'Option-specific inputs'!$H$109*BA$26),
'Option-specific inputs'!$H$19="Total cost method",(('Option-specific inputs'!$H55/SUM('Option-specific inputs'!$H$52:$H$61))*'Option-specific inputs'!$H$109*BA$26)),0),0)</f>
        <v>0</v>
      </c>
      <c r="BB195" s="43" cm="1">
        <f t="array" ref="BB195">IFERROR(
IF(BB$14 - $G$14 + 1 = _xlfn.NUMBERVALUE(TRIM(_xlfn.TEXTAFTER($C195, " ", -1))),
_xlfn.IFS(
'Option-specific inputs'!$H$19="Percentage cost method",('Option-specific inputs'!$H32*'Option-specific inputs'!$H$109*BB$26),
'Option-specific inputs'!$H$19="Total cost method",(('Option-specific inputs'!$H55/SUM('Option-specific inputs'!$H$52:$H$61))*'Option-specific inputs'!$H$109*BB$26)),0),0)</f>
        <v>0</v>
      </c>
      <c r="BC195" s="43" cm="1">
        <f t="array" ref="BC195">IFERROR(
IF(BC$14 - $G$14 + 1 = _xlfn.NUMBERVALUE(TRIM(_xlfn.TEXTAFTER($C195, " ", -1))),
_xlfn.IFS(
'Option-specific inputs'!$H$19="Percentage cost method",('Option-specific inputs'!$H32*'Option-specific inputs'!$H$109*BC$26),
'Option-specific inputs'!$H$19="Total cost method",(('Option-specific inputs'!$H55/SUM('Option-specific inputs'!$H$52:$H$61))*'Option-specific inputs'!$H$109*BC$26)),0),0)</f>
        <v>0</v>
      </c>
      <c r="BD195" s="43" cm="1">
        <f t="array" ref="BD195">IFERROR(
IF(BD$14 - $G$14 + 1 = _xlfn.NUMBERVALUE(TRIM(_xlfn.TEXTAFTER($C195, " ", -1))),
_xlfn.IFS(
'Option-specific inputs'!$H$19="Percentage cost method",('Option-specific inputs'!$H32*'Option-specific inputs'!$H$109*BD$26),
'Option-specific inputs'!$H$19="Total cost method",(('Option-specific inputs'!$H55/SUM('Option-specific inputs'!$H$52:$H$61))*'Option-specific inputs'!$H$109*BD$26)),0),0)</f>
        <v>0</v>
      </c>
      <c r="BE195" s="43" cm="1">
        <f t="array" ref="BE195">IFERROR(
IF(BE$14 - $G$14 + 1 = _xlfn.NUMBERVALUE(TRIM(_xlfn.TEXTAFTER($C195, " ", -1))),
_xlfn.IFS(
'Option-specific inputs'!$H$19="Percentage cost method",('Option-specific inputs'!$H32*'Option-specific inputs'!$H$109*BE$26),
'Option-specific inputs'!$H$19="Total cost method",(('Option-specific inputs'!$H55/SUM('Option-specific inputs'!$H$52:$H$61))*'Option-specific inputs'!$H$109*BE$26)),0),0)</f>
        <v>0</v>
      </c>
      <c r="BF195" s="43" cm="1">
        <f t="array" ref="BF195">IFERROR(
IF(BF$14 - $G$14 + 1 = _xlfn.NUMBERVALUE(TRIM(_xlfn.TEXTAFTER($C195, " ", -1))),
_xlfn.IFS(
'Option-specific inputs'!$H$19="Percentage cost method",('Option-specific inputs'!$H32*'Option-specific inputs'!$H$109*BF$26),
'Option-specific inputs'!$H$19="Total cost method",(('Option-specific inputs'!$H55/SUM('Option-specific inputs'!$H$52:$H$61))*'Option-specific inputs'!$H$109*BF$26)),0),0)</f>
        <v>0</v>
      </c>
      <c r="BG195" s="43" cm="1">
        <f t="array" ref="BG195">IFERROR(
IF(BG$14 - $G$14 + 1 = _xlfn.NUMBERVALUE(TRIM(_xlfn.TEXTAFTER($C195, " ", -1))),
_xlfn.IFS(
'Option-specific inputs'!$H$19="Percentage cost method",('Option-specific inputs'!$H32*'Option-specific inputs'!$H$109*BG$26),
'Option-specific inputs'!$H$19="Total cost method",(('Option-specific inputs'!$H55/SUM('Option-specific inputs'!$H$52:$H$61))*'Option-specific inputs'!$H$109*BG$26)),0),0)</f>
        <v>0</v>
      </c>
      <c r="BH195" s="43" cm="1">
        <f t="array" ref="BH195">IFERROR(
IF(BH$14 - $G$14 + 1 = _xlfn.NUMBERVALUE(TRIM(_xlfn.TEXTAFTER($C195, " ", -1))),
_xlfn.IFS(
'Option-specific inputs'!$H$19="Percentage cost method",('Option-specific inputs'!$H32*'Option-specific inputs'!$H$109*BH$26),
'Option-specific inputs'!$H$19="Total cost method",(('Option-specific inputs'!$H55/SUM('Option-specific inputs'!$H$52:$H$61))*'Option-specific inputs'!$H$109*BH$26)),0),0)</f>
        <v>0</v>
      </c>
      <c r="BI195" s="43" cm="1">
        <f t="array" ref="BI195">IFERROR(
IF(BI$14 - $G$14 + 1 = _xlfn.NUMBERVALUE(TRIM(_xlfn.TEXTAFTER($C195, " ", -1))),
_xlfn.IFS(
'Option-specific inputs'!$H$19="Percentage cost method",('Option-specific inputs'!$H32*'Option-specific inputs'!$H$109*BI$26),
'Option-specific inputs'!$H$19="Total cost method",(('Option-specific inputs'!$H55/SUM('Option-specific inputs'!$H$52:$H$61))*'Option-specific inputs'!$H$109*BI$26)),0),0)</f>
        <v>0</v>
      </c>
      <c r="BJ195" s="43" cm="1">
        <f t="array" ref="BJ195">IFERROR(
IF(BJ$14 - $G$14 + 1 = _xlfn.NUMBERVALUE(TRIM(_xlfn.TEXTAFTER($C195, " ", -1))),
_xlfn.IFS(
'Option-specific inputs'!$H$19="Percentage cost method",('Option-specific inputs'!$H32*'Option-specific inputs'!$H$109*BJ$26),
'Option-specific inputs'!$H$19="Total cost method",(('Option-specific inputs'!$H55/SUM('Option-specific inputs'!$H$52:$H$61))*'Option-specific inputs'!$H$109*BJ$26)),0),0)</f>
        <v>0</v>
      </c>
      <c r="BK195" s="43" cm="1">
        <f t="array" ref="BK195">IFERROR(
IF(BK$14 - $G$14 + 1 = _xlfn.NUMBERVALUE(TRIM(_xlfn.TEXTAFTER($C195, " ", -1))),
_xlfn.IFS(
'Option-specific inputs'!$H$19="Percentage cost method",('Option-specific inputs'!$H32*'Option-specific inputs'!$H$109*BK$26),
'Option-specific inputs'!$H$19="Total cost method",(('Option-specific inputs'!$H55/SUM('Option-specific inputs'!$H$52:$H$61))*'Option-specific inputs'!$H$109*BK$26)),0),0)</f>
        <v>0</v>
      </c>
      <c r="BL195" s="43" cm="1">
        <f t="array" ref="BL195">IFERROR(
IF(BL$14 - $G$14 + 1 = _xlfn.NUMBERVALUE(TRIM(_xlfn.TEXTAFTER($C195, " ", -1))),
_xlfn.IFS(
'Option-specific inputs'!$H$19="Percentage cost method",('Option-specific inputs'!$H32*'Option-specific inputs'!$H$109*BL$26),
'Option-specific inputs'!$H$19="Total cost method",(('Option-specific inputs'!$H55/SUM('Option-specific inputs'!$H$52:$H$61))*'Option-specific inputs'!$H$109*BL$26)),0),0)</f>
        <v>0</v>
      </c>
      <c r="BM195" s="43" cm="1">
        <f t="array" ref="BM195">IFERROR(
IF(BM$14 - $G$14 + 1 = _xlfn.NUMBERVALUE(TRIM(_xlfn.TEXTAFTER($C195, " ", -1))),
_xlfn.IFS(
'Option-specific inputs'!$H$19="Percentage cost method",('Option-specific inputs'!$H32*'Option-specific inputs'!$H$109*BM$26),
'Option-specific inputs'!$H$19="Total cost method",(('Option-specific inputs'!$H55/SUM('Option-specific inputs'!$H$52:$H$61))*'Option-specific inputs'!$H$109*BM$26)),0),0)</f>
        <v>0</v>
      </c>
      <c r="BN195" s="43" cm="1">
        <f t="array" ref="BN195">IFERROR(
IF(BN$14 - $G$14 + 1 = _xlfn.NUMBERVALUE(TRIM(_xlfn.TEXTAFTER($C195, " ", -1))),
_xlfn.IFS(
'Option-specific inputs'!$H$19="Percentage cost method",('Option-specific inputs'!$H32*'Option-specific inputs'!$H$109*BN$26),
'Option-specific inputs'!$H$19="Total cost method",(('Option-specific inputs'!$H55/SUM('Option-specific inputs'!$H$52:$H$61))*'Option-specific inputs'!$H$109*BN$26)),0),0)</f>
        <v>0</v>
      </c>
      <c r="BO195" s="43" cm="1">
        <f t="array" ref="BO195">IFERROR(
IF(BO$14 - $G$14 + 1 = _xlfn.NUMBERVALUE(TRIM(_xlfn.TEXTAFTER($C195, " ", -1))),
_xlfn.IFS(
'Option-specific inputs'!$H$19="Percentage cost method",('Option-specific inputs'!$H32*'Option-specific inputs'!$H$109*BO$26),
'Option-specific inputs'!$H$19="Total cost method",(('Option-specific inputs'!$H55/SUM('Option-specific inputs'!$H$52:$H$61))*'Option-specific inputs'!$H$109*BO$26)),0),0)</f>
        <v>0</v>
      </c>
      <c r="BP195" s="43" cm="1">
        <f t="array" ref="BP195">IFERROR(
IF(BP$14 - $G$14 + 1 = _xlfn.NUMBERVALUE(TRIM(_xlfn.TEXTAFTER($C195, " ", -1))),
_xlfn.IFS(
'Option-specific inputs'!$H$19="Percentage cost method",('Option-specific inputs'!$H32*'Option-specific inputs'!$H$109*BP$26),
'Option-specific inputs'!$H$19="Total cost method",(('Option-specific inputs'!$H55/SUM('Option-specific inputs'!$H$52:$H$61))*'Option-specific inputs'!$H$109*BP$26)),0),0)</f>
        <v>0</v>
      </c>
      <c r="BQ195" s="43" cm="1">
        <f t="array" ref="BQ195">IFERROR(
IF(BQ$14 - $G$14 + 1 = _xlfn.NUMBERVALUE(TRIM(_xlfn.TEXTAFTER($C195, " ", -1))),
_xlfn.IFS(
'Option-specific inputs'!$H$19="Percentage cost method",('Option-specific inputs'!$H32*'Option-specific inputs'!$H$109*BQ$26),
'Option-specific inputs'!$H$19="Total cost method",(('Option-specific inputs'!$H55/SUM('Option-specific inputs'!$H$52:$H$61))*'Option-specific inputs'!$H$109*BQ$26)),0),0)</f>
        <v>0</v>
      </c>
      <c r="BR195" s="43" cm="1">
        <f t="array" ref="BR195">IFERROR(
IF(BR$14 - $G$14 + 1 = _xlfn.NUMBERVALUE(TRIM(_xlfn.TEXTAFTER($C195, " ", -1))),
_xlfn.IFS(
'Option-specific inputs'!$H$19="Percentage cost method",('Option-specific inputs'!$H32*'Option-specific inputs'!$H$109*BR$26),
'Option-specific inputs'!$H$19="Total cost method",(('Option-specific inputs'!$H55/SUM('Option-specific inputs'!$H$52:$H$61))*'Option-specific inputs'!$H$109*BR$26)),0),0)</f>
        <v>0</v>
      </c>
      <c r="BS195" s="43" cm="1">
        <f t="array" ref="BS195">IFERROR(
IF(BS$14 - $G$14 + 1 = _xlfn.NUMBERVALUE(TRIM(_xlfn.TEXTAFTER($C195, " ", -1))),
_xlfn.IFS(
'Option-specific inputs'!$H$19="Percentage cost method",('Option-specific inputs'!$H32*'Option-specific inputs'!$H$109*BS$26),
'Option-specific inputs'!$H$19="Total cost method",(('Option-specific inputs'!$H55/SUM('Option-specific inputs'!$H$52:$H$61))*'Option-specific inputs'!$H$109*BS$26)),0),0)</f>
        <v>0</v>
      </c>
      <c r="BT195" s="43" cm="1">
        <f t="array" ref="BT195">IFERROR(
IF(BT$14 - $G$14 + 1 = _xlfn.NUMBERVALUE(TRIM(_xlfn.TEXTAFTER($C195, " ", -1))),
_xlfn.IFS(
'Option-specific inputs'!$H$19="Percentage cost method",('Option-specific inputs'!$H32*'Option-specific inputs'!$H$109*BT$26),
'Option-specific inputs'!$H$19="Total cost method",(('Option-specific inputs'!$H55/SUM('Option-specific inputs'!$H$52:$H$61))*'Option-specific inputs'!$H$109*BT$26)),0),0)</f>
        <v>0</v>
      </c>
      <c r="BU195" s="43" cm="1">
        <f t="array" ref="BU195">IFERROR(
IF(BU$14 - $G$14 + 1 = _xlfn.NUMBERVALUE(TRIM(_xlfn.TEXTAFTER($C195, " ", -1))),
_xlfn.IFS(
'Option-specific inputs'!$H$19="Percentage cost method",('Option-specific inputs'!$H32*'Option-specific inputs'!$H$109*BU$26),
'Option-specific inputs'!$H$19="Total cost method",(('Option-specific inputs'!$H55/SUM('Option-specific inputs'!$H$52:$H$61))*'Option-specific inputs'!$H$109*BU$26)),0),0)</f>
        <v>0</v>
      </c>
      <c r="BV195" s="43" cm="1">
        <f t="array" ref="BV195">IFERROR(
IF(BV$14 - $G$14 + 1 = _xlfn.NUMBERVALUE(TRIM(_xlfn.TEXTAFTER($C195, " ", -1))),
_xlfn.IFS(
'Option-specific inputs'!$H$19="Percentage cost method",('Option-specific inputs'!$H32*'Option-specific inputs'!$H$109*BV$26),
'Option-specific inputs'!$H$19="Total cost method",(('Option-specific inputs'!$H55/SUM('Option-specific inputs'!$H$52:$H$61))*'Option-specific inputs'!$H$109*BV$26)),0),0)</f>
        <v>0</v>
      </c>
      <c r="BW195" s="43" cm="1">
        <f t="array" ref="BW195">IFERROR(
IF(BW$14 - $G$14 + 1 = _xlfn.NUMBERVALUE(TRIM(_xlfn.TEXTAFTER($C195, " ", -1))),
_xlfn.IFS(
'Option-specific inputs'!$H$19="Percentage cost method",('Option-specific inputs'!$H32*'Option-specific inputs'!$H$109*BW$26),
'Option-specific inputs'!$H$19="Total cost method",(('Option-specific inputs'!$H55/SUM('Option-specific inputs'!$H$52:$H$61))*'Option-specific inputs'!$H$109*BW$26)),0),0)</f>
        <v>0</v>
      </c>
      <c r="BX195" s="43" cm="1">
        <f t="array" ref="BX195">IFERROR(
IF(BX$14 - $G$14 + 1 = _xlfn.NUMBERVALUE(TRIM(_xlfn.TEXTAFTER($C195, " ", -1))),
_xlfn.IFS(
'Option-specific inputs'!$H$19="Percentage cost method",('Option-specific inputs'!$H32*'Option-specific inputs'!$H$109*BX$26),
'Option-specific inputs'!$H$19="Total cost method",(('Option-specific inputs'!$H55/SUM('Option-specific inputs'!$H$52:$H$61))*'Option-specific inputs'!$H$109*BX$26)),0),0)</f>
        <v>0</v>
      </c>
      <c r="BY195" s="43" cm="1">
        <f t="array" ref="BY195">IFERROR(
IF(BY$14 - $G$14 + 1 = _xlfn.NUMBERVALUE(TRIM(_xlfn.TEXTAFTER($C195, " ", -1))),
_xlfn.IFS(
'Option-specific inputs'!$H$19="Percentage cost method",('Option-specific inputs'!$H32*'Option-specific inputs'!$H$109*BY$26),
'Option-specific inputs'!$H$19="Total cost method",(('Option-specific inputs'!$H55/SUM('Option-specific inputs'!$H$52:$H$61))*'Option-specific inputs'!$H$109*BY$26)),0),0)</f>
        <v>0</v>
      </c>
      <c r="BZ195" s="43" cm="1">
        <f t="array" ref="BZ195">IFERROR(
IF(BZ$14 - $G$14 + 1 = _xlfn.NUMBERVALUE(TRIM(_xlfn.TEXTAFTER($C195, " ", -1))),
_xlfn.IFS(
'Option-specific inputs'!$H$19="Percentage cost method",('Option-specific inputs'!$H32*'Option-specific inputs'!$H$109*BZ$26),
'Option-specific inputs'!$H$19="Total cost method",(('Option-specific inputs'!$H55/SUM('Option-specific inputs'!$H$52:$H$61))*'Option-specific inputs'!$H$109*BZ$26)),0),0)</f>
        <v>0</v>
      </c>
      <c r="CA195" s="43" cm="1">
        <f t="array" ref="CA195">IFERROR(
IF(CA$14 - $G$14 + 1 = _xlfn.NUMBERVALUE(TRIM(_xlfn.TEXTAFTER($C195, " ", -1))),
_xlfn.IFS(
'Option-specific inputs'!$H$19="Percentage cost method",('Option-specific inputs'!$H32*'Option-specific inputs'!$H$109*CA$26),
'Option-specific inputs'!$H$19="Total cost method",(('Option-specific inputs'!$H55/SUM('Option-specific inputs'!$H$52:$H$61))*'Option-specific inputs'!$H$109*CA$26)),0),0)</f>
        <v>0</v>
      </c>
      <c r="CB195" s="43" cm="1">
        <f t="array" ref="CB195">IFERROR(
IF(CB$14 - $G$14 + 1 = _xlfn.NUMBERVALUE(TRIM(_xlfn.TEXTAFTER($C195, " ", -1))),
_xlfn.IFS(
'Option-specific inputs'!$H$19="Percentage cost method",('Option-specific inputs'!$H32*'Option-specific inputs'!$H$109*CB$26),
'Option-specific inputs'!$H$19="Total cost method",(('Option-specific inputs'!$H55/SUM('Option-specific inputs'!$H$52:$H$61))*'Option-specific inputs'!$H$109*CB$26)),0),0)</f>
        <v>0</v>
      </c>
      <c r="CC195" s="43" cm="1">
        <f t="array" ref="CC195">IFERROR(
IF(CC$14 - $G$14 + 1 = _xlfn.NUMBERVALUE(TRIM(_xlfn.TEXTAFTER($C195, " ", -1))),
_xlfn.IFS(
'Option-specific inputs'!$H$19="Percentage cost method",('Option-specific inputs'!$H32*'Option-specific inputs'!$H$109*CC$26),
'Option-specific inputs'!$H$19="Total cost method",(('Option-specific inputs'!$H55/SUM('Option-specific inputs'!$H$52:$H$61))*'Option-specific inputs'!$H$109*CC$26)),0),0)</f>
        <v>0</v>
      </c>
      <c r="CD195" s="43" cm="1">
        <f t="array" ref="CD195">IFERROR(
IF(CD$14 - $G$14 + 1 = _xlfn.NUMBERVALUE(TRIM(_xlfn.TEXTAFTER($C195, " ", -1))),
_xlfn.IFS(
'Option-specific inputs'!$H$19="Percentage cost method",('Option-specific inputs'!$H32*'Option-specific inputs'!$H$109*CD$26),
'Option-specific inputs'!$H$19="Total cost method",(('Option-specific inputs'!$H55/SUM('Option-specific inputs'!$H$52:$H$61))*'Option-specific inputs'!$H$109*CD$26)),0),0)</f>
        <v>0</v>
      </c>
      <c r="CE195" s="43" cm="1">
        <f t="array" ref="CE195">IFERROR(
IF(CE$14 - $G$14 + 1 = _xlfn.NUMBERVALUE(TRIM(_xlfn.TEXTAFTER($C195, " ", -1))),
_xlfn.IFS(
'Option-specific inputs'!$H$19="Percentage cost method",('Option-specific inputs'!$H32*'Option-specific inputs'!$H$109*CE$26),
'Option-specific inputs'!$H$19="Total cost method",(('Option-specific inputs'!$H55/SUM('Option-specific inputs'!$H$52:$H$61))*'Option-specific inputs'!$H$109*CE$26)),0),0)</f>
        <v>0</v>
      </c>
      <c r="CF195" s="43" cm="1">
        <f t="array" ref="CF195">IFERROR(
IF(CF$14 - $G$14 + 1 = _xlfn.NUMBERVALUE(TRIM(_xlfn.TEXTAFTER($C195, " ", -1))),
_xlfn.IFS(
'Option-specific inputs'!$H$19="Percentage cost method",('Option-specific inputs'!$H32*'Option-specific inputs'!$H$109*CF$26),
'Option-specific inputs'!$H$19="Total cost method",(('Option-specific inputs'!$H55/SUM('Option-specific inputs'!$H$52:$H$61))*'Option-specific inputs'!$H$109*CF$26)),0),0)</f>
        <v>0</v>
      </c>
      <c r="CG195" s="43" cm="1">
        <f t="array" ref="CG195">IFERROR(
IF(CG$14 - $G$14 + 1 = _xlfn.NUMBERVALUE(TRIM(_xlfn.TEXTAFTER($C195, " ", -1))),
_xlfn.IFS(
'Option-specific inputs'!$H$19="Percentage cost method",('Option-specific inputs'!$H32*'Option-specific inputs'!$H$109*CG$26),
'Option-specific inputs'!$H$19="Total cost method",(('Option-specific inputs'!$H55/SUM('Option-specific inputs'!$H$52:$H$61))*'Option-specific inputs'!$H$109*CG$26)),0),0)</f>
        <v>0</v>
      </c>
      <c r="CH195" s="43" cm="1">
        <f t="array" ref="CH195">IFERROR(
IF(CH$14 - $G$14 + 1 = _xlfn.NUMBERVALUE(TRIM(_xlfn.TEXTAFTER($C195, " ", -1))),
_xlfn.IFS(
'Option-specific inputs'!$H$19="Percentage cost method",('Option-specific inputs'!$H32*'Option-specific inputs'!$H$109*CH$26),
'Option-specific inputs'!$H$19="Total cost method",(('Option-specific inputs'!$H55/SUM('Option-specific inputs'!$H$52:$H$61))*'Option-specific inputs'!$H$109*CH$26)),0),0)</f>
        <v>0</v>
      </c>
      <c r="CI195" s="43" cm="1">
        <f t="array" ref="CI195">IFERROR(
IF(CI$14 - $G$14 + 1 = _xlfn.NUMBERVALUE(TRIM(_xlfn.TEXTAFTER($C195, " ", -1))),
_xlfn.IFS(
'Option-specific inputs'!$H$19="Percentage cost method",('Option-specific inputs'!$H32*'Option-specific inputs'!$H$109*CI$26),
'Option-specific inputs'!$H$19="Total cost method",(('Option-specific inputs'!$H55/SUM('Option-specific inputs'!$H$52:$H$61))*'Option-specific inputs'!$H$109*CI$26)),0),0)</f>
        <v>0</v>
      </c>
      <c r="CJ195" s="43" cm="1">
        <f t="array" ref="CJ195">IFERROR(
IF(CJ$14 - $G$14 + 1 = _xlfn.NUMBERVALUE(TRIM(_xlfn.TEXTAFTER($C195, " ", -1))),
_xlfn.IFS(
'Option-specific inputs'!$H$19="Percentage cost method",('Option-specific inputs'!$H32*'Option-specific inputs'!$H$109*CJ$26),
'Option-specific inputs'!$H$19="Total cost method",(('Option-specific inputs'!$H55/SUM('Option-specific inputs'!$H$52:$H$61))*'Option-specific inputs'!$H$109*CJ$26)),0),0)</f>
        <v>0</v>
      </c>
      <c r="CK195" s="43" cm="1">
        <f t="array" ref="CK195">IFERROR(
IF(CK$14 - $G$14 + 1 = _xlfn.NUMBERVALUE(TRIM(_xlfn.TEXTAFTER($C195, " ", -1))),
_xlfn.IFS(
'Option-specific inputs'!$H$19="Percentage cost method",('Option-specific inputs'!$H32*'Option-specific inputs'!$H$109*CK$26),
'Option-specific inputs'!$H$19="Total cost method",(('Option-specific inputs'!$H55/SUM('Option-specific inputs'!$H$52:$H$61))*'Option-specific inputs'!$H$109*CK$26)),0),0)</f>
        <v>0</v>
      </c>
      <c r="CL195" s="43" cm="1">
        <f t="array" ref="CL195">IFERROR(
IF(CL$14 - $G$14 + 1 = _xlfn.NUMBERVALUE(TRIM(_xlfn.TEXTAFTER($C195, " ", -1))),
_xlfn.IFS(
'Option-specific inputs'!$H$19="Percentage cost method",('Option-specific inputs'!$H32*'Option-specific inputs'!$H$109*CL$26),
'Option-specific inputs'!$H$19="Total cost method",(('Option-specific inputs'!$H55/SUM('Option-specific inputs'!$H$52:$H$61))*'Option-specific inputs'!$H$109*CL$26)),0),0)</f>
        <v>0</v>
      </c>
      <c r="CM195" s="43" cm="1">
        <f t="array" ref="CM195">IFERROR(
IF(CM$14 - $G$14 + 1 = _xlfn.NUMBERVALUE(TRIM(_xlfn.TEXTAFTER($C195, " ", -1))),
_xlfn.IFS(
'Option-specific inputs'!$H$19="Percentage cost method",('Option-specific inputs'!$H32*'Option-specific inputs'!$H$109*CM$26),
'Option-specific inputs'!$H$19="Total cost method",(('Option-specific inputs'!$H55/SUM('Option-specific inputs'!$H$52:$H$61))*'Option-specific inputs'!$H$109*CM$26)),0),0)</f>
        <v>0</v>
      </c>
      <c r="CN195" s="43" cm="1">
        <f t="array" ref="CN195">IFERROR(
IF(CN$14 - $G$14 + 1 = _xlfn.NUMBERVALUE(TRIM(_xlfn.TEXTAFTER($C195, " ", -1))),
_xlfn.IFS(
'Option-specific inputs'!$H$19="Percentage cost method",('Option-specific inputs'!$H32*'Option-specific inputs'!$H$109*CN$26),
'Option-specific inputs'!$H$19="Total cost method",(('Option-specific inputs'!$H55/SUM('Option-specific inputs'!$H$52:$H$61))*'Option-specific inputs'!$H$109*CN$26)),0),0)</f>
        <v>0</v>
      </c>
      <c r="CO195" s="43" cm="1">
        <f t="array" ref="CO195">IFERROR(
IF(CO$14 - $G$14 + 1 = _xlfn.NUMBERVALUE(TRIM(_xlfn.TEXTAFTER($C195, " ", -1))),
_xlfn.IFS(
'Option-specific inputs'!$H$19="Percentage cost method",('Option-specific inputs'!$H32*'Option-specific inputs'!$H$109*CO$26),
'Option-specific inputs'!$H$19="Total cost method",(('Option-specific inputs'!$H55/SUM('Option-specific inputs'!$H$52:$H$61))*'Option-specific inputs'!$H$109*CO$26)),0),0)</f>
        <v>0</v>
      </c>
      <c r="CP195" s="43" cm="1">
        <f t="array" ref="CP195">IFERROR(
IF(CP$14 - $G$14 + 1 = _xlfn.NUMBERVALUE(TRIM(_xlfn.TEXTAFTER($C195, " ", -1))),
_xlfn.IFS(
'Option-specific inputs'!$H$19="Percentage cost method",('Option-specific inputs'!$H32*'Option-specific inputs'!$H$109*CP$26),
'Option-specific inputs'!$H$19="Total cost method",(('Option-specific inputs'!$H55/SUM('Option-specific inputs'!$H$52:$H$61))*'Option-specific inputs'!$H$109*CP$26)),0),0)</f>
        <v>0</v>
      </c>
      <c r="CQ195" s="43" cm="1">
        <f t="array" ref="CQ195">IFERROR(
IF(CQ$14 - $G$14 + 1 = _xlfn.NUMBERVALUE(TRIM(_xlfn.TEXTAFTER($C195, " ", -1))),
_xlfn.IFS(
'Option-specific inputs'!$H$19="Percentage cost method",('Option-specific inputs'!$H32*'Option-specific inputs'!$H$109*CQ$26),
'Option-specific inputs'!$H$19="Total cost method",(('Option-specific inputs'!$H55/SUM('Option-specific inputs'!$H$52:$H$61))*'Option-specific inputs'!$H$109*CQ$26)),0),0)</f>
        <v>0</v>
      </c>
      <c r="CR195" s="43" cm="1">
        <f t="array" ref="CR195">IFERROR(
IF(CR$14 - $G$14 + 1 = _xlfn.NUMBERVALUE(TRIM(_xlfn.TEXTAFTER($C195, " ", -1))),
_xlfn.IFS(
'Option-specific inputs'!$H$19="Percentage cost method",('Option-specific inputs'!$H32*'Option-specific inputs'!$H$109*CR$26),
'Option-specific inputs'!$H$19="Total cost method",(('Option-specific inputs'!$H55/SUM('Option-specific inputs'!$H$52:$H$61))*'Option-specific inputs'!$H$109*CR$26)),0),0)</f>
        <v>0</v>
      </c>
      <c r="CS195" s="43" cm="1">
        <f t="array" ref="CS195">IFERROR(
IF(CS$14 - $G$14 + 1 = _xlfn.NUMBERVALUE(TRIM(_xlfn.TEXTAFTER($C195, " ", -1))),
_xlfn.IFS(
'Option-specific inputs'!$H$19="Percentage cost method",('Option-specific inputs'!$H32*'Option-specific inputs'!$H$109*CS$26),
'Option-specific inputs'!$H$19="Total cost method",(('Option-specific inputs'!$H55/SUM('Option-specific inputs'!$H$52:$H$61))*'Option-specific inputs'!$H$109*CS$26)),0),0)</f>
        <v>0</v>
      </c>
      <c r="CT195" s="43" cm="1">
        <f t="array" ref="CT195">IFERROR(
IF(CT$14 - $G$14 + 1 = _xlfn.NUMBERVALUE(TRIM(_xlfn.TEXTAFTER($C195, " ", -1))),
_xlfn.IFS(
'Option-specific inputs'!$H$19="Percentage cost method",('Option-specific inputs'!$H32*'Option-specific inputs'!$H$109*CT$26),
'Option-specific inputs'!$H$19="Total cost method",(('Option-specific inputs'!$H55/SUM('Option-specific inputs'!$H$52:$H$61))*'Option-specific inputs'!$H$109*CT$26)),0),0)</f>
        <v>0</v>
      </c>
      <c r="CU195" s="43" cm="1">
        <f t="array" ref="CU195">IFERROR(
IF(CU$14 - $G$14 + 1 = _xlfn.NUMBERVALUE(TRIM(_xlfn.TEXTAFTER($C195, " ", -1))),
_xlfn.IFS(
'Option-specific inputs'!$H$19="Percentage cost method",('Option-specific inputs'!$H32*'Option-specific inputs'!$H$109*CU$26),
'Option-specific inputs'!$H$19="Total cost method",(('Option-specific inputs'!$H55/SUM('Option-specific inputs'!$H$52:$H$61))*'Option-specific inputs'!$H$109*CU$26)),0),0)</f>
        <v>0</v>
      </c>
      <c r="CV195" s="43" cm="1">
        <f t="array" ref="CV195">IFERROR(
IF(CV$14 - $G$14 + 1 = _xlfn.NUMBERVALUE(TRIM(_xlfn.TEXTAFTER($C195, " ", -1))),
_xlfn.IFS(
'Option-specific inputs'!$H$19="Percentage cost method",('Option-specific inputs'!$H32*'Option-specific inputs'!$H$109*CV$26),
'Option-specific inputs'!$H$19="Total cost method",(('Option-specific inputs'!$H55/SUM('Option-specific inputs'!$H$52:$H$61))*'Option-specific inputs'!$H$109*CV$26)),0),0)</f>
        <v>0</v>
      </c>
      <c r="CW195" s="43" cm="1">
        <f t="array" ref="CW195">IFERROR(
IF(CW$14 - $G$14 + 1 = _xlfn.NUMBERVALUE(TRIM(_xlfn.TEXTAFTER($C195, " ", -1))),
_xlfn.IFS(
'Option-specific inputs'!$H$19="Percentage cost method",('Option-specific inputs'!$H32*'Option-specific inputs'!$H$109*CW$26),
'Option-specific inputs'!$H$19="Total cost method",(('Option-specific inputs'!$H55/SUM('Option-specific inputs'!$H$52:$H$61))*'Option-specific inputs'!$H$109*CW$26)),0),0)</f>
        <v>0</v>
      </c>
      <c r="CX195" s="43" cm="1">
        <f t="array" ref="CX195">IFERROR(
IF(CX$14 - $G$14 + 1 = _xlfn.NUMBERVALUE(TRIM(_xlfn.TEXTAFTER($C195, " ", -1))),
_xlfn.IFS(
'Option-specific inputs'!$H$19="Percentage cost method",('Option-specific inputs'!$H32*'Option-specific inputs'!$H$109*CX$26),
'Option-specific inputs'!$H$19="Total cost method",(('Option-specific inputs'!$H55/SUM('Option-specific inputs'!$H$52:$H$61))*'Option-specific inputs'!$H$109*CX$26)),0),0)</f>
        <v>0</v>
      </c>
      <c r="CY195" s="43" cm="1">
        <f t="array" ref="CY195">IFERROR(
IF(CY$14 - $G$14 + 1 = _xlfn.NUMBERVALUE(TRIM(_xlfn.TEXTAFTER($C195, " ", -1))),
_xlfn.IFS(
'Option-specific inputs'!$H$19="Percentage cost method",('Option-specific inputs'!$H32*'Option-specific inputs'!$H$109*CY$26),
'Option-specific inputs'!$H$19="Total cost method",(('Option-specific inputs'!$H55/SUM('Option-specific inputs'!$H$52:$H$61))*'Option-specific inputs'!$H$109*CY$26)),0),0)</f>
        <v>0</v>
      </c>
      <c r="CZ195" s="43" cm="1">
        <f t="array" ref="CZ195">IFERROR(
IF(CZ$14 - $G$14 + 1 = _xlfn.NUMBERVALUE(TRIM(_xlfn.TEXTAFTER($C195, " ", -1))),
_xlfn.IFS(
'Option-specific inputs'!$H$19="Percentage cost method",('Option-specific inputs'!$H32*'Option-specific inputs'!$H$109*CZ$26),
'Option-specific inputs'!$H$19="Total cost method",(('Option-specific inputs'!$H55/SUM('Option-specific inputs'!$H$52:$H$61))*'Option-specific inputs'!$H$109*CZ$26)),0),0)</f>
        <v>0</v>
      </c>
      <c r="DA195" s="43" cm="1">
        <f t="array" ref="DA195">IFERROR(
IF(DA$14 - $G$14 + 1 = _xlfn.NUMBERVALUE(TRIM(_xlfn.TEXTAFTER($C195, " ", -1))),
_xlfn.IFS(
'Option-specific inputs'!$H$19="Percentage cost method",('Option-specific inputs'!$H32*'Option-specific inputs'!$H$109*DA$26),
'Option-specific inputs'!$H$19="Total cost method",(('Option-specific inputs'!$H55/SUM('Option-specific inputs'!$H$52:$H$61))*'Option-specific inputs'!$H$109*DA$26)),0),0)</f>
        <v>0</v>
      </c>
      <c r="DB195" s="43" cm="1">
        <f t="array" ref="DB195">IFERROR(
IF(DB$14 - $G$14 + 1 = _xlfn.NUMBERVALUE(TRIM(_xlfn.TEXTAFTER($C195, " ", -1))),
_xlfn.IFS(
'Option-specific inputs'!$H$19="Percentage cost method",('Option-specific inputs'!$H32*'Option-specific inputs'!$H$109*DB$26),
'Option-specific inputs'!$H$19="Total cost method",(('Option-specific inputs'!$H55/SUM('Option-specific inputs'!$H$52:$H$61))*'Option-specific inputs'!$H$109*DB$26)),0),0)</f>
        <v>0</v>
      </c>
      <c r="DC195" s="25"/>
    </row>
    <row r="196" spans="1:107" s="61" customFormat="1" ht="22.5" customHeight="1">
      <c r="A196" s="25"/>
      <c r="B196" s="163"/>
      <c r="C196" s="170" t="s">
        <v>144</v>
      </c>
      <c r="D196" s="32"/>
      <c r="E196" s="37"/>
      <c r="F196" s="42"/>
      <c r="G196" s="43" cm="1">
        <f t="array" ref="G196">IFERROR(
IF(G$14 - $G$14 + 1 = _xlfn.NUMBERVALUE(TRIM(_xlfn.TEXTAFTER($C196, " ", -1))),
_xlfn.IFS(
'Option-specific inputs'!$H$19="Percentage cost method",('Option-specific inputs'!$H33*'Option-specific inputs'!$H$109*G$26),
'Option-specific inputs'!$H$19="Total cost method",(('Option-specific inputs'!$H56/SUM('Option-specific inputs'!$H$52:$H$61))*'Option-specific inputs'!$H$109*G$26)),0),0)</f>
        <v>0</v>
      </c>
      <c r="H196" s="43" cm="1">
        <f t="array" ref="H196">IFERROR(
IF(H$14 - $G$14 + 1 = _xlfn.NUMBERVALUE(TRIM(_xlfn.TEXTAFTER($C196, " ", -1))),
_xlfn.IFS(
'Option-specific inputs'!$H$19="Percentage cost method",('Option-specific inputs'!$H33*'Option-specific inputs'!$H$109*H$26),
'Option-specific inputs'!$H$19="Total cost method",(('Option-specific inputs'!$H56/SUM('Option-specific inputs'!$H$52:$H$61))*'Option-specific inputs'!$H$109*H$26)),0),0)</f>
        <v>0</v>
      </c>
      <c r="I196" s="43" cm="1">
        <f t="array" ref="I196">IFERROR(
IF(I$14 - $G$14 + 1 = _xlfn.NUMBERVALUE(TRIM(_xlfn.TEXTAFTER($C196, " ", -1))),
_xlfn.IFS(
'Option-specific inputs'!$H$19="Percentage cost method",('Option-specific inputs'!$H33*'Option-specific inputs'!$H$109*I$26),
'Option-specific inputs'!$H$19="Total cost method",(('Option-specific inputs'!$H56/SUM('Option-specific inputs'!$H$52:$H$61))*'Option-specific inputs'!$H$109*I$26)),0),0)</f>
        <v>0</v>
      </c>
      <c r="J196" s="43" cm="1">
        <f t="array" ref="J196">IFERROR(
IF(J$14 - $G$14 + 1 = _xlfn.NUMBERVALUE(TRIM(_xlfn.TEXTAFTER($C196, " ", -1))),
_xlfn.IFS(
'Option-specific inputs'!$H$19="Percentage cost method",('Option-specific inputs'!$H33*'Option-specific inputs'!$H$109*J$26),
'Option-specific inputs'!$H$19="Total cost method",(('Option-specific inputs'!$H56/SUM('Option-specific inputs'!$H$52:$H$61))*'Option-specific inputs'!$H$109*J$26)),0),0)</f>
        <v>0</v>
      </c>
      <c r="K196" s="43" cm="1">
        <f t="array" ref="K196">IFERROR(
IF(K$14 - $G$14 + 1 = _xlfn.NUMBERVALUE(TRIM(_xlfn.TEXTAFTER($C196, " ", -1))),
_xlfn.IFS(
'Option-specific inputs'!$H$19="Percentage cost method",('Option-specific inputs'!$H33*'Option-specific inputs'!$H$109*K$26),
'Option-specific inputs'!$H$19="Total cost method",(('Option-specific inputs'!$H56/SUM('Option-specific inputs'!$H$52:$H$61))*'Option-specific inputs'!$H$109*K$26)),0),0)</f>
        <v>0</v>
      </c>
      <c r="L196" s="43" cm="1">
        <f t="array" ref="L196">IFERROR(
IF(L$14 - $G$14 + 1 = _xlfn.NUMBERVALUE(TRIM(_xlfn.TEXTAFTER($C196, " ", -1))),
_xlfn.IFS(
'Option-specific inputs'!$H$19="Percentage cost method",('Option-specific inputs'!$H33*'Option-specific inputs'!$H$109*L$26),
'Option-specific inputs'!$H$19="Total cost method",(('Option-specific inputs'!$H56/SUM('Option-specific inputs'!$H$52:$H$61))*'Option-specific inputs'!$H$109*L$26)),0),0)</f>
        <v>0</v>
      </c>
      <c r="M196" s="43" cm="1">
        <f t="array" ref="M196">IFERROR(
IF(M$14 - $G$14 + 1 = _xlfn.NUMBERVALUE(TRIM(_xlfn.TEXTAFTER($C196, " ", -1))),
_xlfn.IFS(
'Option-specific inputs'!$H$19="Percentage cost method",('Option-specific inputs'!$H33*'Option-specific inputs'!$H$109*M$26),
'Option-specific inputs'!$H$19="Total cost method",(('Option-specific inputs'!$H56/SUM('Option-specific inputs'!$H$52:$H$61))*'Option-specific inputs'!$H$109*M$26)),0),0)</f>
        <v>0</v>
      </c>
      <c r="N196" s="43" cm="1">
        <f t="array" ref="N196">IFERROR(
IF(N$14 - $G$14 + 1 = _xlfn.NUMBERVALUE(TRIM(_xlfn.TEXTAFTER($C196, " ", -1))),
_xlfn.IFS(
'Option-specific inputs'!$H$19="Percentage cost method",('Option-specific inputs'!$H33*'Option-specific inputs'!$H$109*N$26),
'Option-specific inputs'!$H$19="Total cost method",(('Option-specific inputs'!$H56/SUM('Option-specific inputs'!$H$52:$H$61))*'Option-specific inputs'!$H$109*N$26)),0),0)</f>
        <v>0</v>
      </c>
      <c r="O196" s="43" cm="1">
        <f t="array" ref="O196">IFERROR(
IF(O$14 - $G$14 + 1 = _xlfn.NUMBERVALUE(TRIM(_xlfn.TEXTAFTER($C196, " ", -1))),
_xlfn.IFS(
'Option-specific inputs'!$H$19="Percentage cost method",('Option-specific inputs'!$H33*'Option-specific inputs'!$H$109*O$26),
'Option-specific inputs'!$H$19="Total cost method",(('Option-specific inputs'!$H56/SUM('Option-specific inputs'!$H$52:$H$61))*'Option-specific inputs'!$H$109*O$26)),0),0)</f>
        <v>0</v>
      </c>
      <c r="P196" s="43" cm="1">
        <f t="array" ref="P196">IFERROR(
IF(P$14 - $G$14 + 1 = _xlfn.NUMBERVALUE(TRIM(_xlfn.TEXTAFTER($C196, " ", -1))),
_xlfn.IFS(
'Option-specific inputs'!$H$19="Percentage cost method",('Option-specific inputs'!$H33*'Option-specific inputs'!$H$109*P$26),
'Option-specific inputs'!$H$19="Total cost method",(('Option-specific inputs'!$H56/SUM('Option-specific inputs'!$H$52:$H$61))*'Option-specific inputs'!$H$109*P$26)),0),0)</f>
        <v>0</v>
      </c>
      <c r="Q196" s="43" cm="1">
        <f t="array" ref="Q196">IFERROR(
IF(Q$14 - $G$14 + 1 = _xlfn.NUMBERVALUE(TRIM(_xlfn.TEXTAFTER($C196, " ", -1))),
_xlfn.IFS(
'Option-specific inputs'!$H$19="Percentage cost method",('Option-specific inputs'!$H33*'Option-specific inputs'!$H$109*Q$26),
'Option-specific inputs'!$H$19="Total cost method",(('Option-specific inputs'!$H56/SUM('Option-specific inputs'!$H$52:$H$61))*'Option-specific inputs'!$H$109*Q$26)),0),0)</f>
        <v>0</v>
      </c>
      <c r="R196" s="43" cm="1">
        <f t="array" ref="R196">IFERROR(
IF(R$14 - $G$14 + 1 = _xlfn.NUMBERVALUE(TRIM(_xlfn.TEXTAFTER($C196, " ", -1))),
_xlfn.IFS(
'Option-specific inputs'!$H$19="Percentage cost method",('Option-specific inputs'!$H33*'Option-specific inputs'!$H$109*R$26),
'Option-specific inputs'!$H$19="Total cost method",(('Option-specific inputs'!$H56/SUM('Option-specific inputs'!$H$52:$H$61))*'Option-specific inputs'!$H$109*R$26)),0),0)</f>
        <v>0</v>
      </c>
      <c r="S196" s="43" cm="1">
        <f t="array" ref="S196">IFERROR(
IF(S$14 - $G$14 + 1 = _xlfn.NUMBERVALUE(TRIM(_xlfn.TEXTAFTER($C196, " ", -1))),
_xlfn.IFS(
'Option-specific inputs'!$H$19="Percentage cost method",('Option-specific inputs'!$H33*'Option-specific inputs'!$H$109*S$26),
'Option-specific inputs'!$H$19="Total cost method",(('Option-specific inputs'!$H56/SUM('Option-specific inputs'!$H$52:$H$61))*'Option-specific inputs'!$H$109*S$26)),0),0)</f>
        <v>0</v>
      </c>
      <c r="T196" s="43" cm="1">
        <f t="array" ref="T196">IFERROR(
IF(T$14 - $G$14 + 1 = _xlfn.NUMBERVALUE(TRIM(_xlfn.TEXTAFTER($C196, " ", -1))),
_xlfn.IFS(
'Option-specific inputs'!$H$19="Percentage cost method",('Option-specific inputs'!$H33*'Option-specific inputs'!$H$109*T$26),
'Option-specific inputs'!$H$19="Total cost method",(('Option-specific inputs'!$H56/SUM('Option-specific inputs'!$H$52:$H$61))*'Option-specific inputs'!$H$109*T$26)),0),0)</f>
        <v>0</v>
      </c>
      <c r="U196" s="43" cm="1">
        <f t="array" ref="U196">IFERROR(
IF(U$14 - $G$14 + 1 = _xlfn.NUMBERVALUE(TRIM(_xlfn.TEXTAFTER($C196, " ", -1))),
_xlfn.IFS(
'Option-specific inputs'!$H$19="Percentage cost method",('Option-specific inputs'!$H33*'Option-specific inputs'!$H$109*U$26),
'Option-specific inputs'!$H$19="Total cost method",(('Option-specific inputs'!$H56/SUM('Option-specific inputs'!$H$52:$H$61))*'Option-specific inputs'!$H$109*U$26)),0),0)</f>
        <v>0</v>
      </c>
      <c r="V196" s="43" cm="1">
        <f t="array" ref="V196">IFERROR(
IF(V$14 - $G$14 + 1 = _xlfn.NUMBERVALUE(TRIM(_xlfn.TEXTAFTER($C196, " ", -1))),
_xlfn.IFS(
'Option-specific inputs'!$H$19="Percentage cost method",('Option-specific inputs'!$H33*'Option-specific inputs'!$H$109*V$26),
'Option-specific inputs'!$H$19="Total cost method",(('Option-specific inputs'!$H56/SUM('Option-specific inputs'!$H$52:$H$61))*'Option-specific inputs'!$H$109*V$26)),0),0)</f>
        <v>0</v>
      </c>
      <c r="W196" s="43" cm="1">
        <f t="array" ref="W196">IFERROR(
IF(W$14 - $G$14 + 1 = _xlfn.NUMBERVALUE(TRIM(_xlfn.TEXTAFTER($C196, " ", -1))),
_xlfn.IFS(
'Option-specific inputs'!$H$19="Percentage cost method",('Option-specific inputs'!$H33*'Option-specific inputs'!$H$109*W$26),
'Option-specific inputs'!$H$19="Total cost method",(('Option-specific inputs'!$H56/SUM('Option-specific inputs'!$H$52:$H$61))*'Option-specific inputs'!$H$109*W$26)),0),0)</f>
        <v>0</v>
      </c>
      <c r="X196" s="43" cm="1">
        <f t="array" ref="X196">IFERROR(
IF(X$14 - $G$14 + 1 = _xlfn.NUMBERVALUE(TRIM(_xlfn.TEXTAFTER($C196, " ", -1))),
_xlfn.IFS(
'Option-specific inputs'!$H$19="Percentage cost method",('Option-specific inputs'!$H33*'Option-specific inputs'!$H$109*X$26),
'Option-specific inputs'!$H$19="Total cost method",(('Option-specific inputs'!$H56/SUM('Option-specific inputs'!$H$52:$H$61))*'Option-specific inputs'!$H$109*X$26)),0),0)</f>
        <v>0</v>
      </c>
      <c r="Y196" s="43" cm="1">
        <f t="array" ref="Y196">IFERROR(
IF(Y$14 - $G$14 + 1 = _xlfn.NUMBERVALUE(TRIM(_xlfn.TEXTAFTER($C196, " ", -1))),
_xlfn.IFS(
'Option-specific inputs'!$H$19="Percentage cost method",('Option-specific inputs'!$H33*'Option-specific inputs'!$H$109*Y$26),
'Option-specific inputs'!$H$19="Total cost method",(('Option-specific inputs'!$H56/SUM('Option-specific inputs'!$H$52:$H$61))*'Option-specific inputs'!$H$109*Y$26)),0),0)</f>
        <v>0</v>
      </c>
      <c r="Z196" s="43" cm="1">
        <f t="array" ref="Z196">IFERROR(
IF(Z$14 - $G$14 + 1 = _xlfn.NUMBERVALUE(TRIM(_xlfn.TEXTAFTER($C196, " ", -1))),
_xlfn.IFS(
'Option-specific inputs'!$H$19="Percentage cost method",('Option-specific inputs'!$H33*'Option-specific inputs'!$H$109*Z$26),
'Option-specific inputs'!$H$19="Total cost method",(('Option-specific inputs'!$H56/SUM('Option-specific inputs'!$H$52:$H$61))*'Option-specific inputs'!$H$109*Z$26)),0),0)</f>
        <v>0</v>
      </c>
      <c r="AA196" s="43" cm="1">
        <f t="array" ref="AA196">IFERROR(
IF(AA$14 - $G$14 + 1 = _xlfn.NUMBERVALUE(TRIM(_xlfn.TEXTAFTER($C196, " ", -1))),
_xlfn.IFS(
'Option-specific inputs'!$H$19="Percentage cost method",('Option-specific inputs'!$H33*'Option-specific inputs'!$H$109*AA$26),
'Option-specific inputs'!$H$19="Total cost method",(('Option-specific inputs'!$H56/SUM('Option-specific inputs'!$H$52:$H$61))*'Option-specific inputs'!$H$109*AA$26)),0),0)</f>
        <v>0</v>
      </c>
      <c r="AB196" s="43" cm="1">
        <f t="array" ref="AB196">IFERROR(
IF(AB$14 - $G$14 + 1 = _xlfn.NUMBERVALUE(TRIM(_xlfn.TEXTAFTER($C196, " ", -1))),
_xlfn.IFS(
'Option-specific inputs'!$H$19="Percentage cost method",('Option-specific inputs'!$H33*'Option-specific inputs'!$H$109*AB$26),
'Option-specific inputs'!$H$19="Total cost method",(('Option-specific inputs'!$H56/SUM('Option-specific inputs'!$H$52:$H$61))*'Option-specific inputs'!$H$109*AB$26)),0),0)</f>
        <v>0</v>
      </c>
      <c r="AC196" s="43" cm="1">
        <f t="array" ref="AC196">IFERROR(
IF(AC$14 - $G$14 + 1 = _xlfn.NUMBERVALUE(TRIM(_xlfn.TEXTAFTER($C196, " ", -1))),
_xlfn.IFS(
'Option-specific inputs'!$H$19="Percentage cost method",('Option-specific inputs'!$H33*'Option-specific inputs'!$H$109*AC$26),
'Option-specific inputs'!$H$19="Total cost method",(('Option-specific inputs'!$H56/SUM('Option-specific inputs'!$H$52:$H$61))*'Option-specific inputs'!$H$109*AC$26)),0),0)</f>
        <v>0</v>
      </c>
      <c r="AD196" s="43" cm="1">
        <f t="array" ref="AD196">IFERROR(
IF(AD$14 - $G$14 + 1 = _xlfn.NUMBERVALUE(TRIM(_xlfn.TEXTAFTER($C196, " ", -1))),
_xlfn.IFS(
'Option-specific inputs'!$H$19="Percentage cost method",('Option-specific inputs'!$H33*'Option-specific inputs'!$H$109*AD$26),
'Option-specific inputs'!$H$19="Total cost method",(('Option-specific inputs'!$H56/SUM('Option-specific inputs'!$H$52:$H$61))*'Option-specific inputs'!$H$109*AD$26)),0),0)</f>
        <v>0</v>
      </c>
      <c r="AE196" s="43" cm="1">
        <f t="array" ref="AE196">IFERROR(
IF(AE$14 - $G$14 + 1 = _xlfn.NUMBERVALUE(TRIM(_xlfn.TEXTAFTER($C196, " ", -1))),
_xlfn.IFS(
'Option-specific inputs'!$H$19="Percentage cost method",('Option-specific inputs'!$H33*'Option-specific inputs'!$H$109*AE$26),
'Option-specific inputs'!$H$19="Total cost method",(('Option-specific inputs'!$H56/SUM('Option-specific inputs'!$H$52:$H$61))*'Option-specific inputs'!$H$109*AE$26)),0),0)</f>
        <v>0</v>
      </c>
      <c r="AF196" s="43" cm="1">
        <f t="array" ref="AF196">IFERROR(
IF(AF$14 - $G$14 + 1 = _xlfn.NUMBERVALUE(TRIM(_xlfn.TEXTAFTER($C196, " ", -1))),
_xlfn.IFS(
'Option-specific inputs'!$H$19="Percentage cost method",('Option-specific inputs'!$H33*'Option-specific inputs'!$H$109*AF$26),
'Option-specific inputs'!$H$19="Total cost method",(('Option-specific inputs'!$H56/SUM('Option-specific inputs'!$H$52:$H$61))*'Option-specific inputs'!$H$109*AF$26)),0),0)</f>
        <v>0</v>
      </c>
      <c r="AG196" s="43" cm="1">
        <f t="array" ref="AG196">IFERROR(
IF(AG$14 - $G$14 + 1 = _xlfn.NUMBERVALUE(TRIM(_xlfn.TEXTAFTER($C196, " ", -1))),
_xlfn.IFS(
'Option-specific inputs'!$H$19="Percentage cost method",('Option-specific inputs'!$H33*'Option-specific inputs'!$H$109*AG$26),
'Option-specific inputs'!$H$19="Total cost method",(('Option-specific inputs'!$H56/SUM('Option-specific inputs'!$H$52:$H$61))*'Option-specific inputs'!$H$109*AG$26)),0),0)</f>
        <v>0</v>
      </c>
      <c r="AH196" s="43" cm="1">
        <f t="array" ref="AH196">IFERROR(
IF(AH$14 - $G$14 + 1 = _xlfn.NUMBERVALUE(TRIM(_xlfn.TEXTAFTER($C196, " ", -1))),
_xlfn.IFS(
'Option-specific inputs'!$H$19="Percentage cost method",('Option-specific inputs'!$H33*'Option-specific inputs'!$H$109*AH$26),
'Option-specific inputs'!$H$19="Total cost method",(('Option-specific inputs'!$H56/SUM('Option-specific inputs'!$H$52:$H$61))*'Option-specific inputs'!$H$109*AH$26)),0),0)</f>
        <v>0</v>
      </c>
      <c r="AI196" s="43" cm="1">
        <f t="array" ref="AI196">IFERROR(
IF(AI$14 - $G$14 + 1 = _xlfn.NUMBERVALUE(TRIM(_xlfn.TEXTAFTER($C196, " ", -1))),
_xlfn.IFS(
'Option-specific inputs'!$H$19="Percentage cost method",('Option-specific inputs'!$H33*'Option-specific inputs'!$H$109*AI$26),
'Option-specific inputs'!$H$19="Total cost method",(('Option-specific inputs'!$H56/SUM('Option-specific inputs'!$H$52:$H$61))*'Option-specific inputs'!$H$109*AI$26)),0),0)</f>
        <v>0</v>
      </c>
      <c r="AJ196" s="43" cm="1">
        <f t="array" ref="AJ196">IFERROR(
IF(AJ$14 - $G$14 + 1 = _xlfn.NUMBERVALUE(TRIM(_xlfn.TEXTAFTER($C196, " ", -1))),
_xlfn.IFS(
'Option-specific inputs'!$H$19="Percentage cost method",('Option-specific inputs'!$H33*'Option-specific inputs'!$H$109*AJ$26),
'Option-specific inputs'!$H$19="Total cost method",(('Option-specific inputs'!$H56/SUM('Option-specific inputs'!$H$52:$H$61))*'Option-specific inputs'!$H$109*AJ$26)),0),0)</f>
        <v>0</v>
      </c>
      <c r="AK196" s="43" cm="1">
        <f t="array" ref="AK196">IFERROR(
IF(AK$14 - $G$14 + 1 = _xlfn.NUMBERVALUE(TRIM(_xlfn.TEXTAFTER($C196, " ", -1))),
_xlfn.IFS(
'Option-specific inputs'!$H$19="Percentage cost method",('Option-specific inputs'!$H33*'Option-specific inputs'!$H$109*AK$26),
'Option-specific inputs'!$H$19="Total cost method",(('Option-specific inputs'!$H56/SUM('Option-specific inputs'!$H$52:$H$61))*'Option-specific inputs'!$H$109*AK$26)),0),0)</f>
        <v>0</v>
      </c>
      <c r="AL196" s="43" cm="1">
        <f t="array" ref="AL196">IFERROR(
IF(AL$14 - $G$14 + 1 = _xlfn.NUMBERVALUE(TRIM(_xlfn.TEXTAFTER($C196, " ", -1))),
_xlfn.IFS(
'Option-specific inputs'!$H$19="Percentage cost method",('Option-specific inputs'!$H33*'Option-specific inputs'!$H$109*AL$26),
'Option-specific inputs'!$H$19="Total cost method",(('Option-specific inputs'!$H56/SUM('Option-specific inputs'!$H$52:$H$61))*'Option-specific inputs'!$H$109*AL$26)),0),0)</f>
        <v>0</v>
      </c>
      <c r="AM196" s="43" cm="1">
        <f t="array" ref="AM196">IFERROR(
IF(AM$14 - $G$14 + 1 = _xlfn.NUMBERVALUE(TRIM(_xlfn.TEXTAFTER($C196, " ", -1))),
_xlfn.IFS(
'Option-specific inputs'!$H$19="Percentage cost method",('Option-specific inputs'!$H33*'Option-specific inputs'!$H$109*AM$26),
'Option-specific inputs'!$H$19="Total cost method",(('Option-specific inputs'!$H56/SUM('Option-specific inputs'!$H$52:$H$61))*'Option-specific inputs'!$H$109*AM$26)),0),0)</f>
        <v>0</v>
      </c>
      <c r="AN196" s="43" cm="1">
        <f t="array" ref="AN196">IFERROR(
IF(AN$14 - $G$14 + 1 = _xlfn.NUMBERVALUE(TRIM(_xlfn.TEXTAFTER($C196, " ", -1))),
_xlfn.IFS(
'Option-specific inputs'!$H$19="Percentage cost method",('Option-specific inputs'!$H33*'Option-specific inputs'!$H$109*AN$26),
'Option-specific inputs'!$H$19="Total cost method",(('Option-specific inputs'!$H56/SUM('Option-specific inputs'!$H$52:$H$61))*'Option-specific inputs'!$H$109*AN$26)),0),0)</f>
        <v>0</v>
      </c>
      <c r="AO196" s="43" cm="1">
        <f t="array" ref="AO196">IFERROR(
IF(AO$14 - $G$14 + 1 = _xlfn.NUMBERVALUE(TRIM(_xlfn.TEXTAFTER($C196, " ", -1))),
_xlfn.IFS(
'Option-specific inputs'!$H$19="Percentage cost method",('Option-specific inputs'!$H33*'Option-specific inputs'!$H$109*AO$26),
'Option-specific inputs'!$H$19="Total cost method",(('Option-specific inputs'!$H56/SUM('Option-specific inputs'!$H$52:$H$61))*'Option-specific inputs'!$H$109*AO$26)),0),0)</f>
        <v>0</v>
      </c>
      <c r="AP196" s="43" cm="1">
        <f t="array" ref="AP196">IFERROR(
IF(AP$14 - $G$14 + 1 = _xlfn.NUMBERVALUE(TRIM(_xlfn.TEXTAFTER($C196, " ", -1))),
_xlfn.IFS(
'Option-specific inputs'!$H$19="Percentage cost method",('Option-specific inputs'!$H33*'Option-specific inputs'!$H$109*AP$26),
'Option-specific inputs'!$H$19="Total cost method",(('Option-specific inputs'!$H56/SUM('Option-specific inputs'!$H$52:$H$61))*'Option-specific inputs'!$H$109*AP$26)),0),0)</f>
        <v>0</v>
      </c>
      <c r="AQ196" s="43" cm="1">
        <f t="array" ref="AQ196">IFERROR(
IF(AQ$14 - $G$14 + 1 = _xlfn.NUMBERVALUE(TRIM(_xlfn.TEXTAFTER($C196, " ", -1))),
_xlfn.IFS(
'Option-specific inputs'!$H$19="Percentage cost method",('Option-specific inputs'!$H33*'Option-specific inputs'!$H$109*AQ$26),
'Option-specific inputs'!$H$19="Total cost method",(('Option-specific inputs'!$H56/SUM('Option-specific inputs'!$H$52:$H$61))*'Option-specific inputs'!$H$109*AQ$26)),0),0)</f>
        <v>0</v>
      </c>
      <c r="AR196" s="43" cm="1">
        <f t="array" ref="AR196">IFERROR(
IF(AR$14 - $G$14 + 1 = _xlfn.NUMBERVALUE(TRIM(_xlfn.TEXTAFTER($C196, " ", -1))),
_xlfn.IFS(
'Option-specific inputs'!$H$19="Percentage cost method",('Option-specific inputs'!$H33*'Option-specific inputs'!$H$109*AR$26),
'Option-specific inputs'!$H$19="Total cost method",(('Option-specific inputs'!$H56/SUM('Option-specific inputs'!$H$52:$H$61))*'Option-specific inputs'!$H$109*AR$26)),0),0)</f>
        <v>0</v>
      </c>
      <c r="AS196" s="43" cm="1">
        <f t="array" ref="AS196">IFERROR(
IF(AS$14 - $G$14 + 1 = _xlfn.NUMBERVALUE(TRIM(_xlfn.TEXTAFTER($C196, " ", -1))),
_xlfn.IFS(
'Option-specific inputs'!$H$19="Percentage cost method",('Option-specific inputs'!$H33*'Option-specific inputs'!$H$109*AS$26),
'Option-specific inputs'!$H$19="Total cost method",(('Option-specific inputs'!$H56/SUM('Option-specific inputs'!$H$52:$H$61))*'Option-specific inputs'!$H$109*AS$26)),0),0)</f>
        <v>0</v>
      </c>
      <c r="AT196" s="43" cm="1">
        <f t="array" ref="AT196">IFERROR(
IF(AT$14 - $G$14 + 1 = _xlfn.NUMBERVALUE(TRIM(_xlfn.TEXTAFTER($C196, " ", -1))),
_xlfn.IFS(
'Option-specific inputs'!$H$19="Percentage cost method",('Option-specific inputs'!$H33*'Option-specific inputs'!$H$109*AT$26),
'Option-specific inputs'!$H$19="Total cost method",(('Option-specific inputs'!$H56/SUM('Option-specific inputs'!$H$52:$H$61))*'Option-specific inputs'!$H$109*AT$26)),0),0)</f>
        <v>0</v>
      </c>
      <c r="AU196" s="43" cm="1">
        <f t="array" ref="AU196">IFERROR(
IF(AU$14 - $G$14 + 1 = _xlfn.NUMBERVALUE(TRIM(_xlfn.TEXTAFTER($C196, " ", -1))),
_xlfn.IFS(
'Option-specific inputs'!$H$19="Percentage cost method",('Option-specific inputs'!$H33*'Option-specific inputs'!$H$109*AU$26),
'Option-specific inputs'!$H$19="Total cost method",(('Option-specific inputs'!$H56/SUM('Option-specific inputs'!$H$52:$H$61))*'Option-specific inputs'!$H$109*AU$26)),0),0)</f>
        <v>0</v>
      </c>
      <c r="AV196" s="43" cm="1">
        <f t="array" ref="AV196">IFERROR(
IF(AV$14 - $G$14 + 1 = _xlfn.NUMBERVALUE(TRIM(_xlfn.TEXTAFTER($C196, " ", -1))),
_xlfn.IFS(
'Option-specific inputs'!$H$19="Percentage cost method",('Option-specific inputs'!$H33*'Option-specific inputs'!$H$109*AV$26),
'Option-specific inputs'!$H$19="Total cost method",(('Option-specific inputs'!$H56/SUM('Option-specific inputs'!$H$52:$H$61))*'Option-specific inputs'!$H$109*AV$26)),0),0)</f>
        <v>0</v>
      </c>
      <c r="AW196" s="43" cm="1">
        <f t="array" ref="AW196">IFERROR(
IF(AW$14 - $G$14 + 1 = _xlfn.NUMBERVALUE(TRIM(_xlfn.TEXTAFTER($C196, " ", -1))),
_xlfn.IFS(
'Option-specific inputs'!$H$19="Percentage cost method",('Option-specific inputs'!$H33*'Option-specific inputs'!$H$109*AW$26),
'Option-specific inputs'!$H$19="Total cost method",(('Option-specific inputs'!$H56/SUM('Option-specific inputs'!$H$52:$H$61))*'Option-specific inputs'!$H$109*AW$26)),0),0)</f>
        <v>0</v>
      </c>
      <c r="AX196" s="43" cm="1">
        <f t="array" ref="AX196">IFERROR(
IF(AX$14 - $G$14 + 1 = _xlfn.NUMBERVALUE(TRIM(_xlfn.TEXTAFTER($C196, " ", -1))),
_xlfn.IFS(
'Option-specific inputs'!$H$19="Percentage cost method",('Option-specific inputs'!$H33*'Option-specific inputs'!$H$109*AX$26),
'Option-specific inputs'!$H$19="Total cost method",(('Option-specific inputs'!$H56/SUM('Option-specific inputs'!$H$52:$H$61))*'Option-specific inputs'!$H$109*AX$26)),0),0)</f>
        <v>0</v>
      </c>
      <c r="AY196" s="43" cm="1">
        <f t="array" ref="AY196">IFERROR(
IF(AY$14 - $G$14 + 1 = _xlfn.NUMBERVALUE(TRIM(_xlfn.TEXTAFTER($C196, " ", -1))),
_xlfn.IFS(
'Option-specific inputs'!$H$19="Percentage cost method",('Option-specific inputs'!$H33*'Option-specific inputs'!$H$109*AY$26),
'Option-specific inputs'!$H$19="Total cost method",(('Option-specific inputs'!$H56/SUM('Option-specific inputs'!$H$52:$H$61))*'Option-specific inputs'!$H$109*AY$26)),0),0)</f>
        <v>0</v>
      </c>
      <c r="AZ196" s="43" cm="1">
        <f t="array" ref="AZ196">IFERROR(
IF(AZ$14 - $G$14 + 1 = _xlfn.NUMBERVALUE(TRIM(_xlfn.TEXTAFTER($C196, " ", -1))),
_xlfn.IFS(
'Option-specific inputs'!$H$19="Percentage cost method",('Option-specific inputs'!$H33*'Option-specific inputs'!$H$109*AZ$26),
'Option-specific inputs'!$H$19="Total cost method",(('Option-specific inputs'!$H56/SUM('Option-specific inputs'!$H$52:$H$61))*'Option-specific inputs'!$H$109*AZ$26)),0),0)</f>
        <v>0</v>
      </c>
      <c r="BA196" s="43" cm="1">
        <f t="array" ref="BA196">IFERROR(
IF(BA$14 - $G$14 + 1 = _xlfn.NUMBERVALUE(TRIM(_xlfn.TEXTAFTER($C196, " ", -1))),
_xlfn.IFS(
'Option-specific inputs'!$H$19="Percentage cost method",('Option-specific inputs'!$H33*'Option-specific inputs'!$H$109*BA$26),
'Option-specific inputs'!$H$19="Total cost method",(('Option-specific inputs'!$H56/SUM('Option-specific inputs'!$H$52:$H$61))*'Option-specific inputs'!$H$109*BA$26)),0),0)</f>
        <v>0</v>
      </c>
      <c r="BB196" s="43" cm="1">
        <f t="array" ref="BB196">IFERROR(
IF(BB$14 - $G$14 + 1 = _xlfn.NUMBERVALUE(TRIM(_xlfn.TEXTAFTER($C196, " ", -1))),
_xlfn.IFS(
'Option-specific inputs'!$H$19="Percentage cost method",('Option-specific inputs'!$H33*'Option-specific inputs'!$H$109*BB$26),
'Option-specific inputs'!$H$19="Total cost method",(('Option-specific inputs'!$H56/SUM('Option-specific inputs'!$H$52:$H$61))*'Option-specific inputs'!$H$109*BB$26)),0),0)</f>
        <v>0</v>
      </c>
      <c r="BC196" s="43" cm="1">
        <f t="array" ref="BC196">IFERROR(
IF(BC$14 - $G$14 + 1 = _xlfn.NUMBERVALUE(TRIM(_xlfn.TEXTAFTER($C196, " ", -1))),
_xlfn.IFS(
'Option-specific inputs'!$H$19="Percentage cost method",('Option-specific inputs'!$H33*'Option-specific inputs'!$H$109*BC$26),
'Option-specific inputs'!$H$19="Total cost method",(('Option-specific inputs'!$H56/SUM('Option-specific inputs'!$H$52:$H$61))*'Option-specific inputs'!$H$109*BC$26)),0),0)</f>
        <v>0</v>
      </c>
      <c r="BD196" s="43" cm="1">
        <f t="array" ref="BD196">IFERROR(
IF(BD$14 - $G$14 + 1 = _xlfn.NUMBERVALUE(TRIM(_xlfn.TEXTAFTER($C196, " ", -1))),
_xlfn.IFS(
'Option-specific inputs'!$H$19="Percentage cost method",('Option-specific inputs'!$H33*'Option-specific inputs'!$H$109*BD$26),
'Option-specific inputs'!$H$19="Total cost method",(('Option-specific inputs'!$H56/SUM('Option-specific inputs'!$H$52:$H$61))*'Option-specific inputs'!$H$109*BD$26)),0),0)</f>
        <v>0</v>
      </c>
      <c r="BE196" s="43" cm="1">
        <f t="array" ref="BE196">IFERROR(
IF(BE$14 - $G$14 + 1 = _xlfn.NUMBERVALUE(TRIM(_xlfn.TEXTAFTER($C196, " ", -1))),
_xlfn.IFS(
'Option-specific inputs'!$H$19="Percentage cost method",('Option-specific inputs'!$H33*'Option-specific inputs'!$H$109*BE$26),
'Option-specific inputs'!$H$19="Total cost method",(('Option-specific inputs'!$H56/SUM('Option-specific inputs'!$H$52:$H$61))*'Option-specific inputs'!$H$109*BE$26)),0),0)</f>
        <v>0</v>
      </c>
      <c r="BF196" s="43" cm="1">
        <f t="array" ref="BF196">IFERROR(
IF(BF$14 - $G$14 + 1 = _xlfn.NUMBERVALUE(TRIM(_xlfn.TEXTAFTER($C196, " ", -1))),
_xlfn.IFS(
'Option-specific inputs'!$H$19="Percentage cost method",('Option-specific inputs'!$H33*'Option-specific inputs'!$H$109*BF$26),
'Option-specific inputs'!$H$19="Total cost method",(('Option-specific inputs'!$H56/SUM('Option-specific inputs'!$H$52:$H$61))*'Option-specific inputs'!$H$109*BF$26)),0),0)</f>
        <v>0</v>
      </c>
      <c r="BG196" s="43" cm="1">
        <f t="array" ref="BG196">IFERROR(
IF(BG$14 - $G$14 + 1 = _xlfn.NUMBERVALUE(TRIM(_xlfn.TEXTAFTER($C196, " ", -1))),
_xlfn.IFS(
'Option-specific inputs'!$H$19="Percentage cost method",('Option-specific inputs'!$H33*'Option-specific inputs'!$H$109*BG$26),
'Option-specific inputs'!$H$19="Total cost method",(('Option-specific inputs'!$H56/SUM('Option-specific inputs'!$H$52:$H$61))*'Option-specific inputs'!$H$109*BG$26)),0),0)</f>
        <v>0</v>
      </c>
      <c r="BH196" s="43" cm="1">
        <f t="array" ref="BH196">IFERROR(
IF(BH$14 - $G$14 + 1 = _xlfn.NUMBERVALUE(TRIM(_xlfn.TEXTAFTER($C196, " ", -1))),
_xlfn.IFS(
'Option-specific inputs'!$H$19="Percentage cost method",('Option-specific inputs'!$H33*'Option-specific inputs'!$H$109*BH$26),
'Option-specific inputs'!$H$19="Total cost method",(('Option-specific inputs'!$H56/SUM('Option-specific inputs'!$H$52:$H$61))*'Option-specific inputs'!$H$109*BH$26)),0),0)</f>
        <v>0</v>
      </c>
      <c r="BI196" s="43" cm="1">
        <f t="array" ref="BI196">IFERROR(
IF(BI$14 - $G$14 + 1 = _xlfn.NUMBERVALUE(TRIM(_xlfn.TEXTAFTER($C196, " ", -1))),
_xlfn.IFS(
'Option-specific inputs'!$H$19="Percentage cost method",('Option-specific inputs'!$H33*'Option-specific inputs'!$H$109*BI$26),
'Option-specific inputs'!$H$19="Total cost method",(('Option-specific inputs'!$H56/SUM('Option-specific inputs'!$H$52:$H$61))*'Option-specific inputs'!$H$109*BI$26)),0),0)</f>
        <v>0</v>
      </c>
      <c r="BJ196" s="43" cm="1">
        <f t="array" ref="BJ196">IFERROR(
IF(BJ$14 - $G$14 + 1 = _xlfn.NUMBERVALUE(TRIM(_xlfn.TEXTAFTER($C196, " ", -1))),
_xlfn.IFS(
'Option-specific inputs'!$H$19="Percentage cost method",('Option-specific inputs'!$H33*'Option-specific inputs'!$H$109*BJ$26),
'Option-specific inputs'!$H$19="Total cost method",(('Option-specific inputs'!$H56/SUM('Option-specific inputs'!$H$52:$H$61))*'Option-specific inputs'!$H$109*BJ$26)),0),0)</f>
        <v>0</v>
      </c>
      <c r="BK196" s="43" cm="1">
        <f t="array" ref="BK196">IFERROR(
IF(BK$14 - $G$14 + 1 = _xlfn.NUMBERVALUE(TRIM(_xlfn.TEXTAFTER($C196, " ", -1))),
_xlfn.IFS(
'Option-specific inputs'!$H$19="Percentage cost method",('Option-specific inputs'!$H33*'Option-specific inputs'!$H$109*BK$26),
'Option-specific inputs'!$H$19="Total cost method",(('Option-specific inputs'!$H56/SUM('Option-specific inputs'!$H$52:$H$61))*'Option-specific inputs'!$H$109*BK$26)),0),0)</f>
        <v>0</v>
      </c>
      <c r="BL196" s="43" cm="1">
        <f t="array" ref="BL196">IFERROR(
IF(BL$14 - $G$14 + 1 = _xlfn.NUMBERVALUE(TRIM(_xlfn.TEXTAFTER($C196, " ", -1))),
_xlfn.IFS(
'Option-specific inputs'!$H$19="Percentage cost method",('Option-specific inputs'!$H33*'Option-specific inputs'!$H$109*BL$26),
'Option-specific inputs'!$H$19="Total cost method",(('Option-specific inputs'!$H56/SUM('Option-specific inputs'!$H$52:$H$61))*'Option-specific inputs'!$H$109*BL$26)),0),0)</f>
        <v>0</v>
      </c>
      <c r="BM196" s="43" cm="1">
        <f t="array" ref="BM196">IFERROR(
IF(BM$14 - $G$14 + 1 = _xlfn.NUMBERVALUE(TRIM(_xlfn.TEXTAFTER($C196, " ", -1))),
_xlfn.IFS(
'Option-specific inputs'!$H$19="Percentage cost method",('Option-specific inputs'!$H33*'Option-specific inputs'!$H$109*BM$26),
'Option-specific inputs'!$H$19="Total cost method",(('Option-specific inputs'!$H56/SUM('Option-specific inputs'!$H$52:$H$61))*'Option-specific inputs'!$H$109*BM$26)),0),0)</f>
        <v>0</v>
      </c>
      <c r="BN196" s="43" cm="1">
        <f t="array" ref="BN196">IFERROR(
IF(BN$14 - $G$14 + 1 = _xlfn.NUMBERVALUE(TRIM(_xlfn.TEXTAFTER($C196, " ", -1))),
_xlfn.IFS(
'Option-specific inputs'!$H$19="Percentage cost method",('Option-specific inputs'!$H33*'Option-specific inputs'!$H$109*BN$26),
'Option-specific inputs'!$H$19="Total cost method",(('Option-specific inputs'!$H56/SUM('Option-specific inputs'!$H$52:$H$61))*'Option-specific inputs'!$H$109*BN$26)),0),0)</f>
        <v>0</v>
      </c>
      <c r="BO196" s="43" cm="1">
        <f t="array" ref="BO196">IFERROR(
IF(BO$14 - $G$14 + 1 = _xlfn.NUMBERVALUE(TRIM(_xlfn.TEXTAFTER($C196, " ", -1))),
_xlfn.IFS(
'Option-specific inputs'!$H$19="Percentage cost method",('Option-specific inputs'!$H33*'Option-specific inputs'!$H$109*BO$26),
'Option-specific inputs'!$H$19="Total cost method",(('Option-specific inputs'!$H56/SUM('Option-specific inputs'!$H$52:$H$61))*'Option-specific inputs'!$H$109*BO$26)),0),0)</f>
        <v>0</v>
      </c>
      <c r="BP196" s="43" cm="1">
        <f t="array" ref="BP196">IFERROR(
IF(BP$14 - $G$14 + 1 = _xlfn.NUMBERVALUE(TRIM(_xlfn.TEXTAFTER($C196, " ", -1))),
_xlfn.IFS(
'Option-specific inputs'!$H$19="Percentage cost method",('Option-specific inputs'!$H33*'Option-specific inputs'!$H$109*BP$26),
'Option-specific inputs'!$H$19="Total cost method",(('Option-specific inputs'!$H56/SUM('Option-specific inputs'!$H$52:$H$61))*'Option-specific inputs'!$H$109*BP$26)),0),0)</f>
        <v>0</v>
      </c>
      <c r="BQ196" s="43" cm="1">
        <f t="array" ref="BQ196">IFERROR(
IF(BQ$14 - $G$14 + 1 = _xlfn.NUMBERVALUE(TRIM(_xlfn.TEXTAFTER($C196, " ", -1))),
_xlfn.IFS(
'Option-specific inputs'!$H$19="Percentage cost method",('Option-specific inputs'!$H33*'Option-specific inputs'!$H$109*BQ$26),
'Option-specific inputs'!$H$19="Total cost method",(('Option-specific inputs'!$H56/SUM('Option-specific inputs'!$H$52:$H$61))*'Option-specific inputs'!$H$109*BQ$26)),0),0)</f>
        <v>0</v>
      </c>
      <c r="BR196" s="43" cm="1">
        <f t="array" ref="BR196">IFERROR(
IF(BR$14 - $G$14 + 1 = _xlfn.NUMBERVALUE(TRIM(_xlfn.TEXTAFTER($C196, " ", -1))),
_xlfn.IFS(
'Option-specific inputs'!$H$19="Percentage cost method",('Option-specific inputs'!$H33*'Option-specific inputs'!$H$109*BR$26),
'Option-specific inputs'!$H$19="Total cost method",(('Option-specific inputs'!$H56/SUM('Option-specific inputs'!$H$52:$H$61))*'Option-specific inputs'!$H$109*BR$26)),0),0)</f>
        <v>0</v>
      </c>
      <c r="BS196" s="43" cm="1">
        <f t="array" ref="BS196">IFERROR(
IF(BS$14 - $G$14 + 1 = _xlfn.NUMBERVALUE(TRIM(_xlfn.TEXTAFTER($C196, " ", -1))),
_xlfn.IFS(
'Option-specific inputs'!$H$19="Percentage cost method",('Option-specific inputs'!$H33*'Option-specific inputs'!$H$109*BS$26),
'Option-specific inputs'!$H$19="Total cost method",(('Option-specific inputs'!$H56/SUM('Option-specific inputs'!$H$52:$H$61))*'Option-specific inputs'!$H$109*BS$26)),0),0)</f>
        <v>0</v>
      </c>
      <c r="BT196" s="43" cm="1">
        <f t="array" ref="BT196">IFERROR(
IF(BT$14 - $G$14 + 1 = _xlfn.NUMBERVALUE(TRIM(_xlfn.TEXTAFTER($C196, " ", -1))),
_xlfn.IFS(
'Option-specific inputs'!$H$19="Percentage cost method",('Option-specific inputs'!$H33*'Option-specific inputs'!$H$109*BT$26),
'Option-specific inputs'!$H$19="Total cost method",(('Option-specific inputs'!$H56/SUM('Option-specific inputs'!$H$52:$H$61))*'Option-specific inputs'!$H$109*BT$26)),0),0)</f>
        <v>0</v>
      </c>
      <c r="BU196" s="43" cm="1">
        <f t="array" ref="BU196">IFERROR(
IF(BU$14 - $G$14 + 1 = _xlfn.NUMBERVALUE(TRIM(_xlfn.TEXTAFTER($C196, " ", -1))),
_xlfn.IFS(
'Option-specific inputs'!$H$19="Percentage cost method",('Option-specific inputs'!$H33*'Option-specific inputs'!$H$109*BU$26),
'Option-specific inputs'!$H$19="Total cost method",(('Option-specific inputs'!$H56/SUM('Option-specific inputs'!$H$52:$H$61))*'Option-specific inputs'!$H$109*BU$26)),0),0)</f>
        <v>0</v>
      </c>
      <c r="BV196" s="43" cm="1">
        <f t="array" ref="BV196">IFERROR(
IF(BV$14 - $G$14 + 1 = _xlfn.NUMBERVALUE(TRIM(_xlfn.TEXTAFTER($C196, " ", -1))),
_xlfn.IFS(
'Option-specific inputs'!$H$19="Percentage cost method",('Option-specific inputs'!$H33*'Option-specific inputs'!$H$109*BV$26),
'Option-specific inputs'!$H$19="Total cost method",(('Option-specific inputs'!$H56/SUM('Option-specific inputs'!$H$52:$H$61))*'Option-specific inputs'!$H$109*BV$26)),0),0)</f>
        <v>0</v>
      </c>
      <c r="BW196" s="43" cm="1">
        <f t="array" ref="BW196">IFERROR(
IF(BW$14 - $G$14 + 1 = _xlfn.NUMBERVALUE(TRIM(_xlfn.TEXTAFTER($C196, " ", -1))),
_xlfn.IFS(
'Option-specific inputs'!$H$19="Percentage cost method",('Option-specific inputs'!$H33*'Option-specific inputs'!$H$109*BW$26),
'Option-specific inputs'!$H$19="Total cost method",(('Option-specific inputs'!$H56/SUM('Option-specific inputs'!$H$52:$H$61))*'Option-specific inputs'!$H$109*BW$26)),0),0)</f>
        <v>0</v>
      </c>
      <c r="BX196" s="43" cm="1">
        <f t="array" ref="BX196">IFERROR(
IF(BX$14 - $G$14 + 1 = _xlfn.NUMBERVALUE(TRIM(_xlfn.TEXTAFTER($C196, " ", -1))),
_xlfn.IFS(
'Option-specific inputs'!$H$19="Percentage cost method",('Option-specific inputs'!$H33*'Option-specific inputs'!$H$109*BX$26),
'Option-specific inputs'!$H$19="Total cost method",(('Option-specific inputs'!$H56/SUM('Option-specific inputs'!$H$52:$H$61))*'Option-specific inputs'!$H$109*BX$26)),0),0)</f>
        <v>0</v>
      </c>
      <c r="BY196" s="43" cm="1">
        <f t="array" ref="BY196">IFERROR(
IF(BY$14 - $G$14 + 1 = _xlfn.NUMBERVALUE(TRIM(_xlfn.TEXTAFTER($C196, " ", -1))),
_xlfn.IFS(
'Option-specific inputs'!$H$19="Percentage cost method",('Option-specific inputs'!$H33*'Option-specific inputs'!$H$109*BY$26),
'Option-specific inputs'!$H$19="Total cost method",(('Option-specific inputs'!$H56/SUM('Option-specific inputs'!$H$52:$H$61))*'Option-specific inputs'!$H$109*BY$26)),0),0)</f>
        <v>0</v>
      </c>
      <c r="BZ196" s="43" cm="1">
        <f t="array" ref="BZ196">IFERROR(
IF(BZ$14 - $G$14 + 1 = _xlfn.NUMBERVALUE(TRIM(_xlfn.TEXTAFTER($C196, " ", -1))),
_xlfn.IFS(
'Option-specific inputs'!$H$19="Percentage cost method",('Option-specific inputs'!$H33*'Option-specific inputs'!$H$109*BZ$26),
'Option-specific inputs'!$H$19="Total cost method",(('Option-specific inputs'!$H56/SUM('Option-specific inputs'!$H$52:$H$61))*'Option-specific inputs'!$H$109*BZ$26)),0),0)</f>
        <v>0</v>
      </c>
      <c r="CA196" s="43" cm="1">
        <f t="array" ref="CA196">IFERROR(
IF(CA$14 - $G$14 + 1 = _xlfn.NUMBERVALUE(TRIM(_xlfn.TEXTAFTER($C196, " ", -1))),
_xlfn.IFS(
'Option-specific inputs'!$H$19="Percentage cost method",('Option-specific inputs'!$H33*'Option-specific inputs'!$H$109*CA$26),
'Option-specific inputs'!$H$19="Total cost method",(('Option-specific inputs'!$H56/SUM('Option-specific inputs'!$H$52:$H$61))*'Option-specific inputs'!$H$109*CA$26)),0),0)</f>
        <v>0</v>
      </c>
      <c r="CB196" s="43" cm="1">
        <f t="array" ref="CB196">IFERROR(
IF(CB$14 - $G$14 + 1 = _xlfn.NUMBERVALUE(TRIM(_xlfn.TEXTAFTER($C196, " ", -1))),
_xlfn.IFS(
'Option-specific inputs'!$H$19="Percentage cost method",('Option-specific inputs'!$H33*'Option-specific inputs'!$H$109*CB$26),
'Option-specific inputs'!$H$19="Total cost method",(('Option-specific inputs'!$H56/SUM('Option-specific inputs'!$H$52:$H$61))*'Option-specific inputs'!$H$109*CB$26)),0),0)</f>
        <v>0</v>
      </c>
      <c r="CC196" s="43" cm="1">
        <f t="array" ref="CC196">IFERROR(
IF(CC$14 - $G$14 + 1 = _xlfn.NUMBERVALUE(TRIM(_xlfn.TEXTAFTER($C196, " ", -1))),
_xlfn.IFS(
'Option-specific inputs'!$H$19="Percentage cost method",('Option-specific inputs'!$H33*'Option-specific inputs'!$H$109*CC$26),
'Option-specific inputs'!$H$19="Total cost method",(('Option-specific inputs'!$H56/SUM('Option-specific inputs'!$H$52:$H$61))*'Option-specific inputs'!$H$109*CC$26)),0),0)</f>
        <v>0</v>
      </c>
      <c r="CD196" s="43" cm="1">
        <f t="array" ref="CD196">IFERROR(
IF(CD$14 - $G$14 + 1 = _xlfn.NUMBERVALUE(TRIM(_xlfn.TEXTAFTER($C196, " ", -1))),
_xlfn.IFS(
'Option-specific inputs'!$H$19="Percentage cost method",('Option-specific inputs'!$H33*'Option-specific inputs'!$H$109*CD$26),
'Option-specific inputs'!$H$19="Total cost method",(('Option-specific inputs'!$H56/SUM('Option-specific inputs'!$H$52:$H$61))*'Option-specific inputs'!$H$109*CD$26)),0),0)</f>
        <v>0</v>
      </c>
      <c r="CE196" s="43" cm="1">
        <f t="array" ref="CE196">IFERROR(
IF(CE$14 - $G$14 + 1 = _xlfn.NUMBERVALUE(TRIM(_xlfn.TEXTAFTER($C196, " ", -1))),
_xlfn.IFS(
'Option-specific inputs'!$H$19="Percentage cost method",('Option-specific inputs'!$H33*'Option-specific inputs'!$H$109*CE$26),
'Option-specific inputs'!$H$19="Total cost method",(('Option-specific inputs'!$H56/SUM('Option-specific inputs'!$H$52:$H$61))*'Option-specific inputs'!$H$109*CE$26)),0),0)</f>
        <v>0</v>
      </c>
      <c r="CF196" s="43" cm="1">
        <f t="array" ref="CF196">IFERROR(
IF(CF$14 - $G$14 + 1 = _xlfn.NUMBERVALUE(TRIM(_xlfn.TEXTAFTER($C196, " ", -1))),
_xlfn.IFS(
'Option-specific inputs'!$H$19="Percentage cost method",('Option-specific inputs'!$H33*'Option-specific inputs'!$H$109*CF$26),
'Option-specific inputs'!$H$19="Total cost method",(('Option-specific inputs'!$H56/SUM('Option-specific inputs'!$H$52:$H$61))*'Option-specific inputs'!$H$109*CF$26)),0),0)</f>
        <v>0</v>
      </c>
      <c r="CG196" s="43" cm="1">
        <f t="array" ref="CG196">IFERROR(
IF(CG$14 - $G$14 + 1 = _xlfn.NUMBERVALUE(TRIM(_xlfn.TEXTAFTER($C196, " ", -1))),
_xlfn.IFS(
'Option-specific inputs'!$H$19="Percentage cost method",('Option-specific inputs'!$H33*'Option-specific inputs'!$H$109*CG$26),
'Option-specific inputs'!$H$19="Total cost method",(('Option-specific inputs'!$H56/SUM('Option-specific inputs'!$H$52:$H$61))*'Option-specific inputs'!$H$109*CG$26)),0),0)</f>
        <v>0</v>
      </c>
      <c r="CH196" s="43" cm="1">
        <f t="array" ref="CH196">IFERROR(
IF(CH$14 - $G$14 + 1 = _xlfn.NUMBERVALUE(TRIM(_xlfn.TEXTAFTER($C196, " ", -1))),
_xlfn.IFS(
'Option-specific inputs'!$H$19="Percentage cost method",('Option-specific inputs'!$H33*'Option-specific inputs'!$H$109*CH$26),
'Option-specific inputs'!$H$19="Total cost method",(('Option-specific inputs'!$H56/SUM('Option-specific inputs'!$H$52:$H$61))*'Option-specific inputs'!$H$109*CH$26)),0),0)</f>
        <v>0</v>
      </c>
      <c r="CI196" s="43" cm="1">
        <f t="array" ref="CI196">IFERROR(
IF(CI$14 - $G$14 + 1 = _xlfn.NUMBERVALUE(TRIM(_xlfn.TEXTAFTER($C196, " ", -1))),
_xlfn.IFS(
'Option-specific inputs'!$H$19="Percentage cost method",('Option-specific inputs'!$H33*'Option-specific inputs'!$H$109*CI$26),
'Option-specific inputs'!$H$19="Total cost method",(('Option-specific inputs'!$H56/SUM('Option-specific inputs'!$H$52:$H$61))*'Option-specific inputs'!$H$109*CI$26)),0),0)</f>
        <v>0</v>
      </c>
      <c r="CJ196" s="43" cm="1">
        <f t="array" ref="CJ196">IFERROR(
IF(CJ$14 - $G$14 + 1 = _xlfn.NUMBERVALUE(TRIM(_xlfn.TEXTAFTER($C196, " ", -1))),
_xlfn.IFS(
'Option-specific inputs'!$H$19="Percentage cost method",('Option-specific inputs'!$H33*'Option-specific inputs'!$H$109*CJ$26),
'Option-specific inputs'!$H$19="Total cost method",(('Option-specific inputs'!$H56/SUM('Option-specific inputs'!$H$52:$H$61))*'Option-specific inputs'!$H$109*CJ$26)),0),0)</f>
        <v>0</v>
      </c>
      <c r="CK196" s="43" cm="1">
        <f t="array" ref="CK196">IFERROR(
IF(CK$14 - $G$14 + 1 = _xlfn.NUMBERVALUE(TRIM(_xlfn.TEXTAFTER($C196, " ", -1))),
_xlfn.IFS(
'Option-specific inputs'!$H$19="Percentage cost method",('Option-specific inputs'!$H33*'Option-specific inputs'!$H$109*CK$26),
'Option-specific inputs'!$H$19="Total cost method",(('Option-specific inputs'!$H56/SUM('Option-specific inputs'!$H$52:$H$61))*'Option-specific inputs'!$H$109*CK$26)),0),0)</f>
        <v>0</v>
      </c>
      <c r="CL196" s="43" cm="1">
        <f t="array" ref="CL196">IFERROR(
IF(CL$14 - $G$14 + 1 = _xlfn.NUMBERVALUE(TRIM(_xlfn.TEXTAFTER($C196, " ", -1))),
_xlfn.IFS(
'Option-specific inputs'!$H$19="Percentage cost method",('Option-specific inputs'!$H33*'Option-specific inputs'!$H$109*CL$26),
'Option-specific inputs'!$H$19="Total cost method",(('Option-specific inputs'!$H56/SUM('Option-specific inputs'!$H$52:$H$61))*'Option-specific inputs'!$H$109*CL$26)),0),0)</f>
        <v>0</v>
      </c>
      <c r="CM196" s="43" cm="1">
        <f t="array" ref="CM196">IFERROR(
IF(CM$14 - $G$14 + 1 = _xlfn.NUMBERVALUE(TRIM(_xlfn.TEXTAFTER($C196, " ", -1))),
_xlfn.IFS(
'Option-specific inputs'!$H$19="Percentage cost method",('Option-specific inputs'!$H33*'Option-specific inputs'!$H$109*CM$26),
'Option-specific inputs'!$H$19="Total cost method",(('Option-specific inputs'!$H56/SUM('Option-specific inputs'!$H$52:$H$61))*'Option-specific inputs'!$H$109*CM$26)),0),0)</f>
        <v>0</v>
      </c>
      <c r="CN196" s="43" cm="1">
        <f t="array" ref="CN196">IFERROR(
IF(CN$14 - $G$14 + 1 = _xlfn.NUMBERVALUE(TRIM(_xlfn.TEXTAFTER($C196, " ", -1))),
_xlfn.IFS(
'Option-specific inputs'!$H$19="Percentage cost method",('Option-specific inputs'!$H33*'Option-specific inputs'!$H$109*CN$26),
'Option-specific inputs'!$H$19="Total cost method",(('Option-specific inputs'!$H56/SUM('Option-specific inputs'!$H$52:$H$61))*'Option-specific inputs'!$H$109*CN$26)),0),0)</f>
        <v>0</v>
      </c>
      <c r="CO196" s="43" cm="1">
        <f t="array" ref="CO196">IFERROR(
IF(CO$14 - $G$14 + 1 = _xlfn.NUMBERVALUE(TRIM(_xlfn.TEXTAFTER($C196, " ", -1))),
_xlfn.IFS(
'Option-specific inputs'!$H$19="Percentage cost method",('Option-specific inputs'!$H33*'Option-specific inputs'!$H$109*CO$26),
'Option-specific inputs'!$H$19="Total cost method",(('Option-specific inputs'!$H56/SUM('Option-specific inputs'!$H$52:$H$61))*'Option-specific inputs'!$H$109*CO$26)),0),0)</f>
        <v>0</v>
      </c>
      <c r="CP196" s="43" cm="1">
        <f t="array" ref="CP196">IFERROR(
IF(CP$14 - $G$14 + 1 = _xlfn.NUMBERVALUE(TRIM(_xlfn.TEXTAFTER($C196, " ", -1))),
_xlfn.IFS(
'Option-specific inputs'!$H$19="Percentage cost method",('Option-specific inputs'!$H33*'Option-specific inputs'!$H$109*CP$26),
'Option-specific inputs'!$H$19="Total cost method",(('Option-specific inputs'!$H56/SUM('Option-specific inputs'!$H$52:$H$61))*'Option-specific inputs'!$H$109*CP$26)),0),0)</f>
        <v>0</v>
      </c>
      <c r="CQ196" s="43" cm="1">
        <f t="array" ref="CQ196">IFERROR(
IF(CQ$14 - $G$14 + 1 = _xlfn.NUMBERVALUE(TRIM(_xlfn.TEXTAFTER($C196, " ", -1))),
_xlfn.IFS(
'Option-specific inputs'!$H$19="Percentage cost method",('Option-specific inputs'!$H33*'Option-specific inputs'!$H$109*CQ$26),
'Option-specific inputs'!$H$19="Total cost method",(('Option-specific inputs'!$H56/SUM('Option-specific inputs'!$H$52:$H$61))*'Option-specific inputs'!$H$109*CQ$26)),0),0)</f>
        <v>0</v>
      </c>
      <c r="CR196" s="43" cm="1">
        <f t="array" ref="CR196">IFERROR(
IF(CR$14 - $G$14 + 1 = _xlfn.NUMBERVALUE(TRIM(_xlfn.TEXTAFTER($C196, " ", -1))),
_xlfn.IFS(
'Option-specific inputs'!$H$19="Percentage cost method",('Option-specific inputs'!$H33*'Option-specific inputs'!$H$109*CR$26),
'Option-specific inputs'!$H$19="Total cost method",(('Option-specific inputs'!$H56/SUM('Option-specific inputs'!$H$52:$H$61))*'Option-specific inputs'!$H$109*CR$26)),0),0)</f>
        <v>0</v>
      </c>
      <c r="CS196" s="43" cm="1">
        <f t="array" ref="CS196">IFERROR(
IF(CS$14 - $G$14 + 1 = _xlfn.NUMBERVALUE(TRIM(_xlfn.TEXTAFTER($C196, " ", -1))),
_xlfn.IFS(
'Option-specific inputs'!$H$19="Percentage cost method",('Option-specific inputs'!$H33*'Option-specific inputs'!$H$109*CS$26),
'Option-specific inputs'!$H$19="Total cost method",(('Option-specific inputs'!$H56/SUM('Option-specific inputs'!$H$52:$H$61))*'Option-specific inputs'!$H$109*CS$26)),0),0)</f>
        <v>0</v>
      </c>
      <c r="CT196" s="43" cm="1">
        <f t="array" ref="CT196">IFERROR(
IF(CT$14 - $G$14 + 1 = _xlfn.NUMBERVALUE(TRIM(_xlfn.TEXTAFTER($C196, " ", -1))),
_xlfn.IFS(
'Option-specific inputs'!$H$19="Percentage cost method",('Option-specific inputs'!$H33*'Option-specific inputs'!$H$109*CT$26),
'Option-specific inputs'!$H$19="Total cost method",(('Option-specific inputs'!$H56/SUM('Option-specific inputs'!$H$52:$H$61))*'Option-specific inputs'!$H$109*CT$26)),0),0)</f>
        <v>0</v>
      </c>
      <c r="CU196" s="43" cm="1">
        <f t="array" ref="CU196">IFERROR(
IF(CU$14 - $G$14 + 1 = _xlfn.NUMBERVALUE(TRIM(_xlfn.TEXTAFTER($C196, " ", -1))),
_xlfn.IFS(
'Option-specific inputs'!$H$19="Percentage cost method",('Option-specific inputs'!$H33*'Option-specific inputs'!$H$109*CU$26),
'Option-specific inputs'!$H$19="Total cost method",(('Option-specific inputs'!$H56/SUM('Option-specific inputs'!$H$52:$H$61))*'Option-specific inputs'!$H$109*CU$26)),0),0)</f>
        <v>0</v>
      </c>
      <c r="CV196" s="43" cm="1">
        <f t="array" ref="CV196">IFERROR(
IF(CV$14 - $G$14 + 1 = _xlfn.NUMBERVALUE(TRIM(_xlfn.TEXTAFTER($C196, " ", -1))),
_xlfn.IFS(
'Option-specific inputs'!$H$19="Percentage cost method",('Option-specific inputs'!$H33*'Option-specific inputs'!$H$109*CV$26),
'Option-specific inputs'!$H$19="Total cost method",(('Option-specific inputs'!$H56/SUM('Option-specific inputs'!$H$52:$H$61))*'Option-specific inputs'!$H$109*CV$26)),0),0)</f>
        <v>0</v>
      </c>
      <c r="CW196" s="43" cm="1">
        <f t="array" ref="CW196">IFERROR(
IF(CW$14 - $G$14 + 1 = _xlfn.NUMBERVALUE(TRIM(_xlfn.TEXTAFTER($C196, " ", -1))),
_xlfn.IFS(
'Option-specific inputs'!$H$19="Percentage cost method",('Option-specific inputs'!$H33*'Option-specific inputs'!$H$109*CW$26),
'Option-specific inputs'!$H$19="Total cost method",(('Option-specific inputs'!$H56/SUM('Option-specific inputs'!$H$52:$H$61))*'Option-specific inputs'!$H$109*CW$26)),0),0)</f>
        <v>0</v>
      </c>
      <c r="CX196" s="43" cm="1">
        <f t="array" ref="CX196">IFERROR(
IF(CX$14 - $G$14 + 1 = _xlfn.NUMBERVALUE(TRIM(_xlfn.TEXTAFTER($C196, " ", -1))),
_xlfn.IFS(
'Option-specific inputs'!$H$19="Percentage cost method",('Option-specific inputs'!$H33*'Option-specific inputs'!$H$109*CX$26),
'Option-specific inputs'!$H$19="Total cost method",(('Option-specific inputs'!$H56/SUM('Option-specific inputs'!$H$52:$H$61))*'Option-specific inputs'!$H$109*CX$26)),0),0)</f>
        <v>0</v>
      </c>
      <c r="CY196" s="43" cm="1">
        <f t="array" ref="CY196">IFERROR(
IF(CY$14 - $G$14 + 1 = _xlfn.NUMBERVALUE(TRIM(_xlfn.TEXTAFTER($C196, " ", -1))),
_xlfn.IFS(
'Option-specific inputs'!$H$19="Percentage cost method",('Option-specific inputs'!$H33*'Option-specific inputs'!$H$109*CY$26),
'Option-specific inputs'!$H$19="Total cost method",(('Option-specific inputs'!$H56/SUM('Option-specific inputs'!$H$52:$H$61))*'Option-specific inputs'!$H$109*CY$26)),0),0)</f>
        <v>0</v>
      </c>
      <c r="CZ196" s="43" cm="1">
        <f t="array" ref="CZ196">IFERROR(
IF(CZ$14 - $G$14 + 1 = _xlfn.NUMBERVALUE(TRIM(_xlfn.TEXTAFTER($C196, " ", -1))),
_xlfn.IFS(
'Option-specific inputs'!$H$19="Percentage cost method",('Option-specific inputs'!$H33*'Option-specific inputs'!$H$109*CZ$26),
'Option-specific inputs'!$H$19="Total cost method",(('Option-specific inputs'!$H56/SUM('Option-specific inputs'!$H$52:$H$61))*'Option-specific inputs'!$H$109*CZ$26)),0),0)</f>
        <v>0</v>
      </c>
      <c r="DA196" s="43" cm="1">
        <f t="array" ref="DA196">IFERROR(
IF(DA$14 - $G$14 + 1 = _xlfn.NUMBERVALUE(TRIM(_xlfn.TEXTAFTER($C196, " ", -1))),
_xlfn.IFS(
'Option-specific inputs'!$H$19="Percentage cost method",('Option-specific inputs'!$H33*'Option-specific inputs'!$H$109*DA$26),
'Option-specific inputs'!$H$19="Total cost method",(('Option-specific inputs'!$H56/SUM('Option-specific inputs'!$H$52:$H$61))*'Option-specific inputs'!$H$109*DA$26)),0),0)</f>
        <v>0</v>
      </c>
      <c r="DB196" s="43" cm="1">
        <f t="array" ref="DB196">IFERROR(
IF(DB$14 - $G$14 + 1 = _xlfn.NUMBERVALUE(TRIM(_xlfn.TEXTAFTER($C196, " ", -1))),
_xlfn.IFS(
'Option-specific inputs'!$H$19="Percentage cost method",('Option-specific inputs'!$H33*'Option-specific inputs'!$H$109*DB$26),
'Option-specific inputs'!$H$19="Total cost method",(('Option-specific inputs'!$H56/SUM('Option-specific inputs'!$H$52:$H$61))*'Option-specific inputs'!$H$109*DB$26)),0),0)</f>
        <v>0</v>
      </c>
      <c r="DC196" s="25"/>
    </row>
    <row r="197" spans="1:107" s="61" customFormat="1" ht="22.5" customHeight="1">
      <c r="A197" s="25"/>
      <c r="B197" s="163"/>
      <c r="C197" s="170" t="s">
        <v>145</v>
      </c>
      <c r="D197" s="32"/>
      <c r="E197" s="37"/>
      <c r="F197" s="42"/>
      <c r="G197" s="43" cm="1">
        <f t="array" ref="G197">IFERROR(
IF(G$14 - $G$14 + 1 = _xlfn.NUMBERVALUE(TRIM(_xlfn.TEXTAFTER($C197, " ", -1))),
_xlfn.IFS(
'Option-specific inputs'!$H$19="Percentage cost method",('Option-specific inputs'!$H34*'Option-specific inputs'!$H$109*G$26),
'Option-specific inputs'!$H$19="Total cost method",(('Option-specific inputs'!$H57/SUM('Option-specific inputs'!$H$52:$H$61))*'Option-specific inputs'!$H$109*G$26)),0),0)</f>
        <v>0</v>
      </c>
      <c r="H197" s="43" cm="1">
        <f t="array" ref="H197">IFERROR(
IF(H$14 - $G$14 + 1 = _xlfn.NUMBERVALUE(TRIM(_xlfn.TEXTAFTER($C197, " ", -1))),
_xlfn.IFS(
'Option-specific inputs'!$H$19="Percentage cost method",('Option-specific inputs'!$H34*'Option-specific inputs'!$H$109*H$26),
'Option-specific inputs'!$H$19="Total cost method",(('Option-specific inputs'!$H57/SUM('Option-specific inputs'!$H$52:$H$61))*'Option-specific inputs'!$H$109*H$26)),0),0)</f>
        <v>0</v>
      </c>
      <c r="I197" s="43" cm="1">
        <f t="array" ref="I197">IFERROR(
IF(I$14 - $G$14 + 1 = _xlfn.NUMBERVALUE(TRIM(_xlfn.TEXTAFTER($C197, " ", -1))),
_xlfn.IFS(
'Option-specific inputs'!$H$19="Percentage cost method",('Option-specific inputs'!$H34*'Option-specific inputs'!$H$109*I$26),
'Option-specific inputs'!$H$19="Total cost method",(('Option-specific inputs'!$H57/SUM('Option-specific inputs'!$H$52:$H$61))*'Option-specific inputs'!$H$109*I$26)),0),0)</f>
        <v>0</v>
      </c>
      <c r="J197" s="43" cm="1">
        <f t="array" ref="J197">IFERROR(
IF(J$14 - $G$14 + 1 = _xlfn.NUMBERVALUE(TRIM(_xlfn.TEXTAFTER($C197, " ", -1))),
_xlfn.IFS(
'Option-specific inputs'!$H$19="Percentage cost method",('Option-specific inputs'!$H34*'Option-specific inputs'!$H$109*J$26),
'Option-specific inputs'!$H$19="Total cost method",(('Option-specific inputs'!$H57/SUM('Option-specific inputs'!$H$52:$H$61))*'Option-specific inputs'!$H$109*J$26)),0),0)</f>
        <v>0</v>
      </c>
      <c r="K197" s="43" cm="1">
        <f t="array" ref="K197">IFERROR(
IF(K$14 - $G$14 + 1 = _xlfn.NUMBERVALUE(TRIM(_xlfn.TEXTAFTER($C197, " ", -1))),
_xlfn.IFS(
'Option-specific inputs'!$H$19="Percentage cost method",('Option-specific inputs'!$H34*'Option-specific inputs'!$H$109*K$26),
'Option-specific inputs'!$H$19="Total cost method",(('Option-specific inputs'!$H57/SUM('Option-specific inputs'!$H$52:$H$61))*'Option-specific inputs'!$H$109*K$26)),0),0)</f>
        <v>0</v>
      </c>
      <c r="L197" s="43" cm="1">
        <f t="array" ref="L197">IFERROR(
IF(L$14 - $G$14 + 1 = _xlfn.NUMBERVALUE(TRIM(_xlfn.TEXTAFTER($C197, " ", -1))),
_xlfn.IFS(
'Option-specific inputs'!$H$19="Percentage cost method",('Option-specific inputs'!$H34*'Option-specific inputs'!$H$109*L$26),
'Option-specific inputs'!$H$19="Total cost method",(('Option-specific inputs'!$H57/SUM('Option-specific inputs'!$H$52:$H$61))*'Option-specific inputs'!$H$109*L$26)),0),0)</f>
        <v>0</v>
      </c>
      <c r="M197" s="43" cm="1">
        <f t="array" ref="M197">IFERROR(
IF(M$14 - $G$14 + 1 = _xlfn.NUMBERVALUE(TRIM(_xlfn.TEXTAFTER($C197, " ", -1))),
_xlfn.IFS(
'Option-specific inputs'!$H$19="Percentage cost method",('Option-specific inputs'!$H34*'Option-specific inputs'!$H$109*M$26),
'Option-specific inputs'!$H$19="Total cost method",(('Option-specific inputs'!$H57/SUM('Option-specific inputs'!$H$52:$H$61))*'Option-specific inputs'!$H$109*M$26)),0),0)</f>
        <v>0</v>
      </c>
      <c r="N197" s="43" cm="1">
        <f t="array" ref="N197">IFERROR(
IF(N$14 - $G$14 + 1 = _xlfn.NUMBERVALUE(TRIM(_xlfn.TEXTAFTER($C197, " ", -1))),
_xlfn.IFS(
'Option-specific inputs'!$H$19="Percentage cost method",('Option-specific inputs'!$H34*'Option-specific inputs'!$H$109*N$26),
'Option-specific inputs'!$H$19="Total cost method",(('Option-specific inputs'!$H57/SUM('Option-specific inputs'!$H$52:$H$61))*'Option-specific inputs'!$H$109*N$26)),0),0)</f>
        <v>0</v>
      </c>
      <c r="O197" s="43" cm="1">
        <f t="array" ref="O197">IFERROR(
IF(O$14 - $G$14 + 1 = _xlfn.NUMBERVALUE(TRIM(_xlfn.TEXTAFTER($C197, " ", -1))),
_xlfn.IFS(
'Option-specific inputs'!$H$19="Percentage cost method",('Option-specific inputs'!$H34*'Option-specific inputs'!$H$109*O$26),
'Option-specific inputs'!$H$19="Total cost method",(('Option-specific inputs'!$H57/SUM('Option-specific inputs'!$H$52:$H$61))*'Option-specific inputs'!$H$109*O$26)),0),0)</f>
        <v>0</v>
      </c>
      <c r="P197" s="43" cm="1">
        <f t="array" ref="P197">IFERROR(
IF(P$14 - $G$14 + 1 = _xlfn.NUMBERVALUE(TRIM(_xlfn.TEXTAFTER($C197, " ", -1))),
_xlfn.IFS(
'Option-specific inputs'!$H$19="Percentage cost method",('Option-specific inputs'!$H34*'Option-specific inputs'!$H$109*P$26),
'Option-specific inputs'!$H$19="Total cost method",(('Option-specific inputs'!$H57/SUM('Option-specific inputs'!$H$52:$H$61))*'Option-specific inputs'!$H$109*P$26)),0),0)</f>
        <v>0</v>
      </c>
      <c r="Q197" s="43" cm="1">
        <f t="array" ref="Q197">IFERROR(
IF(Q$14 - $G$14 + 1 = _xlfn.NUMBERVALUE(TRIM(_xlfn.TEXTAFTER($C197, " ", -1))),
_xlfn.IFS(
'Option-specific inputs'!$H$19="Percentage cost method",('Option-specific inputs'!$H34*'Option-specific inputs'!$H$109*Q$26),
'Option-specific inputs'!$H$19="Total cost method",(('Option-specific inputs'!$H57/SUM('Option-specific inputs'!$H$52:$H$61))*'Option-specific inputs'!$H$109*Q$26)),0),0)</f>
        <v>0</v>
      </c>
      <c r="R197" s="43" cm="1">
        <f t="array" ref="R197">IFERROR(
IF(R$14 - $G$14 + 1 = _xlfn.NUMBERVALUE(TRIM(_xlfn.TEXTAFTER($C197, " ", -1))),
_xlfn.IFS(
'Option-specific inputs'!$H$19="Percentage cost method",('Option-specific inputs'!$H34*'Option-specific inputs'!$H$109*R$26),
'Option-specific inputs'!$H$19="Total cost method",(('Option-specific inputs'!$H57/SUM('Option-specific inputs'!$H$52:$H$61))*'Option-specific inputs'!$H$109*R$26)),0),0)</f>
        <v>0</v>
      </c>
      <c r="S197" s="43" cm="1">
        <f t="array" ref="S197">IFERROR(
IF(S$14 - $G$14 + 1 = _xlfn.NUMBERVALUE(TRIM(_xlfn.TEXTAFTER($C197, " ", -1))),
_xlfn.IFS(
'Option-specific inputs'!$H$19="Percentage cost method",('Option-specific inputs'!$H34*'Option-specific inputs'!$H$109*S$26),
'Option-specific inputs'!$H$19="Total cost method",(('Option-specific inputs'!$H57/SUM('Option-specific inputs'!$H$52:$H$61))*'Option-specific inputs'!$H$109*S$26)),0),0)</f>
        <v>0</v>
      </c>
      <c r="T197" s="43" cm="1">
        <f t="array" ref="T197">IFERROR(
IF(T$14 - $G$14 + 1 = _xlfn.NUMBERVALUE(TRIM(_xlfn.TEXTAFTER($C197, " ", -1))),
_xlfn.IFS(
'Option-specific inputs'!$H$19="Percentage cost method",('Option-specific inputs'!$H34*'Option-specific inputs'!$H$109*T$26),
'Option-specific inputs'!$H$19="Total cost method",(('Option-specific inputs'!$H57/SUM('Option-specific inputs'!$H$52:$H$61))*'Option-specific inputs'!$H$109*T$26)),0),0)</f>
        <v>0</v>
      </c>
      <c r="U197" s="43" cm="1">
        <f t="array" ref="U197">IFERROR(
IF(U$14 - $G$14 + 1 = _xlfn.NUMBERVALUE(TRIM(_xlfn.TEXTAFTER($C197, " ", -1))),
_xlfn.IFS(
'Option-specific inputs'!$H$19="Percentage cost method",('Option-specific inputs'!$H34*'Option-specific inputs'!$H$109*U$26),
'Option-specific inputs'!$H$19="Total cost method",(('Option-specific inputs'!$H57/SUM('Option-specific inputs'!$H$52:$H$61))*'Option-specific inputs'!$H$109*U$26)),0),0)</f>
        <v>0</v>
      </c>
      <c r="V197" s="43" cm="1">
        <f t="array" ref="V197">IFERROR(
IF(V$14 - $G$14 + 1 = _xlfn.NUMBERVALUE(TRIM(_xlfn.TEXTAFTER($C197, " ", -1))),
_xlfn.IFS(
'Option-specific inputs'!$H$19="Percentage cost method",('Option-specific inputs'!$H34*'Option-specific inputs'!$H$109*V$26),
'Option-specific inputs'!$H$19="Total cost method",(('Option-specific inputs'!$H57/SUM('Option-specific inputs'!$H$52:$H$61))*'Option-specific inputs'!$H$109*V$26)),0),0)</f>
        <v>0</v>
      </c>
      <c r="W197" s="43" cm="1">
        <f t="array" ref="W197">IFERROR(
IF(W$14 - $G$14 + 1 = _xlfn.NUMBERVALUE(TRIM(_xlfn.TEXTAFTER($C197, " ", -1))),
_xlfn.IFS(
'Option-specific inputs'!$H$19="Percentage cost method",('Option-specific inputs'!$H34*'Option-specific inputs'!$H$109*W$26),
'Option-specific inputs'!$H$19="Total cost method",(('Option-specific inputs'!$H57/SUM('Option-specific inputs'!$H$52:$H$61))*'Option-specific inputs'!$H$109*W$26)),0),0)</f>
        <v>0</v>
      </c>
      <c r="X197" s="43" cm="1">
        <f t="array" ref="X197">IFERROR(
IF(X$14 - $G$14 + 1 = _xlfn.NUMBERVALUE(TRIM(_xlfn.TEXTAFTER($C197, " ", -1))),
_xlfn.IFS(
'Option-specific inputs'!$H$19="Percentage cost method",('Option-specific inputs'!$H34*'Option-specific inputs'!$H$109*X$26),
'Option-specific inputs'!$H$19="Total cost method",(('Option-specific inputs'!$H57/SUM('Option-specific inputs'!$H$52:$H$61))*'Option-specific inputs'!$H$109*X$26)),0),0)</f>
        <v>0</v>
      </c>
      <c r="Y197" s="43" cm="1">
        <f t="array" ref="Y197">IFERROR(
IF(Y$14 - $G$14 + 1 = _xlfn.NUMBERVALUE(TRIM(_xlfn.TEXTAFTER($C197, " ", -1))),
_xlfn.IFS(
'Option-specific inputs'!$H$19="Percentage cost method",('Option-specific inputs'!$H34*'Option-specific inputs'!$H$109*Y$26),
'Option-specific inputs'!$H$19="Total cost method",(('Option-specific inputs'!$H57/SUM('Option-specific inputs'!$H$52:$H$61))*'Option-specific inputs'!$H$109*Y$26)),0),0)</f>
        <v>0</v>
      </c>
      <c r="Z197" s="43" cm="1">
        <f t="array" ref="Z197">IFERROR(
IF(Z$14 - $G$14 + 1 = _xlfn.NUMBERVALUE(TRIM(_xlfn.TEXTAFTER($C197, " ", -1))),
_xlfn.IFS(
'Option-specific inputs'!$H$19="Percentage cost method",('Option-specific inputs'!$H34*'Option-specific inputs'!$H$109*Z$26),
'Option-specific inputs'!$H$19="Total cost method",(('Option-specific inputs'!$H57/SUM('Option-specific inputs'!$H$52:$H$61))*'Option-specific inputs'!$H$109*Z$26)),0),0)</f>
        <v>0</v>
      </c>
      <c r="AA197" s="43" cm="1">
        <f t="array" ref="AA197">IFERROR(
IF(AA$14 - $G$14 + 1 = _xlfn.NUMBERVALUE(TRIM(_xlfn.TEXTAFTER($C197, " ", -1))),
_xlfn.IFS(
'Option-specific inputs'!$H$19="Percentage cost method",('Option-specific inputs'!$H34*'Option-specific inputs'!$H$109*AA$26),
'Option-specific inputs'!$H$19="Total cost method",(('Option-specific inputs'!$H57/SUM('Option-specific inputs'!$H$52:$H$61))*'Option-specific inputs'!$H$109*AA$26)),0),0)</f>
        <v>0</v>
      </c>
      <c r="AB197" s="43" cm="1">
        <f t="array" ref="AB197">IFERROR(
IF(AB$14 - $G$14 + 1 = _xlfn.NUMBERVALUE(TRIM(_xlfn.TEXTAFTER($C197, " ", -1))),
_xlfn.IFS(
'Option-specific inputs'!$H$19="Percentage cost method",('Option-specific inputs'!$H34*'Option-specific inputs'!$H$109*AB$26),
'Option-specific inputs'!$H$19="Total cost method",(('Option-specific inputs'!$H57/SUM('Option-specific inputs'!$H$52:$H$61))*'Option-specific inputs'!$H$109*AB$26)),0),0)</f>
        <v>0</v>
      </c>
      <c r="AC197" s="43" cm="1">
        <f t="array" ref="AC197">IFERROR(
IF(AC$14 - $G$14 + 1 = _xlfn.NUMBERVALUE(TRIM(_xlfn.TEXTAFTER($C197, " ", -1))),
_xlfn.IFS(
'Option-specific inputs'!$H$19="Percentage cost method",('Option-specific inputs'!$H34*'Option-specific inputs'!$H$109*AC$26),
'Option-specific inputs'!$H$19="Total cost method",(('Option-specific inputs'!$H57/SUM('Option-specific inputs'!$H$52:$H$61))*'Option-specific inputs'!$H$109*AC$26)),0),0)</f>
        <v>0</v>
      </c>
      <c r="AD197" s="43" cm="1">
        <f t="array" ref="AD197">IFERROR(
IF(AD$14 - $G$14 + 1 = _xlfn.NUMBERVALUE(TRIM(_xlfn.TEXTAFTER($C197, " ", -1))),
_xlfn.IFS(
'Option-specific inputs'!$H$19="Percentage cost method",('Option-specific inputs'!$H34*'Option-specific inputs'!$H$109*AD$26),
'Option-specific inputs'!$H$19="Total cost method",(('Option-specific inputs'!$H57/SUM('Option-specific inputs'!$H$52:$H$61))*'Option-specific inputs'!$H$109*AD$26)),0),0)</f>
        <v>0</v>
      </c>
      <c r="AE197" s="43" cm="1">
        <f t="array" ref="AE197">IFERROR(
IF(AE$14 - $G$14 + 1 = _xlfn.NUMBERVALUE(TRIM(_xlfn.TEXTAFTER($C197, " ", -1))),
_xlfn.IFS(
'Option-specific inputs'!$H$19="Percentage cost method",('Option-specific inputs'!$H34*'Option-specific inputs'!$H$109*AE$26),
'Option-specific inputs'!$H$19="Total cost method",(('Option-specific inputs'!$H57/SUM('Option-specific inputs'!$H$52:$H$61))*'Option-specific inputs'!$H$109*AE$26)),0),0)</f>
        <v>0</v>
      </c>
      <c r="AF197" s="43" cm="1">
        <f t="array" ref="AF197">IFERROR(
IF(AF$14 - $G$14 + 1 = _xlfn.NUMBERVALUE(TRIM(_xlfn.TEXTAFTER($C197, " ", -1))),
_xlfn.IFS(
'Option-specific inputs'!$H$19="Percentage cost method",('Option-specific inputs'!$H34*'Option-specific inputs'!$H$109*AF$26),
'Option-specific inputs'!$H$19="Total cost method",(('Option-specific inputs'!$H57/SUM('Option-specific inputs'!$H$52:$H$61))*'Option-specific inputs'!$H$109*AF$26)),0),0)</f>
        <v>0</v>
      </c>
      <c r="AG197" s="43" cm="1">
        <f t="array" ref="AG197">IFERROR(
IF(AG$14 - $G$14 + 1 = _xlfn.NUMBERVALUE(TRIM(_xlfn.TEXTAFTER($C197, " ", -1))),
_xlfn.IFS(
'Option-specific inputs'!$H$19="Percentage cost method",('Option-specific inputs'!$H34*'Option-specific inputs'!$H$109*AG$26),
'Option-specific inputs'!$H$19="Total cost method",(('Option-specific inputs'!$H57/SUM('Option-specific inputs'!$H$52:$H$61))*'Option-specific inputs'!$H$109*AG$26)),0),0)</f>
        <v>0</v>
      </c>
      <c r="AH197" s="43" cm="1">
        <f t="array" ref="AH197">IFERROR(
IF(AH$14 - $G$14 + 1 = _xlfn.NUMBERVALUE(TRIM(_xlfn.TEXTAFTER($C197, " ", -1))),
_xlfn.IFS(
'Option-specific inputs'!$H$19="Percentage cost method",('Option-specific inputs'!$H34*'Option-specific inputs'!$H$109*AH$26),
'Option-specific inputs'!$H$19="Total cost method",(('Option-specific inputs'!$H57/SUM('Option-specific inputs'!$H$52:$H$61))*'Option-specific inputs'!$H$109*AH$26)),0),0)</f>
        <v>0</v>
      </c>
      <c r="AI197" s="43" cm="1">
        <f t="array" ref="AI197">IFERROR(
IF(AI$14 - $G$14 + 1 = _xlfn.NUMBERVALUE(TRIM(_xlfn.TEXTAFTER($C197, " ", -1))),
_xlfn.IFS(
'Option-specific inputs'!$H$19="Percentage cost method",('Option-specific inputs'!$H34*'Option-specific inputs'!$H$109*AI$26),
'Option-specific inputs'!$H$19="Total cost method",(('Option-specific inputs'!$H57/SUM('Option-specific inputs'!$H$52:$H$61))*'Option-specific inputs'!$H$109*AI$26)),0),0)</f>
        <v>0</v>
      </c>
      <c r="AJ197" s="43" cm="1">
        <f t="array" ref="AJ197">IFERROR(
IF(AJ$14 - $G$14 + 1 = _xlfn.NUMBERVALUE(TRIM(_xlfn.TEXTAFTER($C197, " ", -1))),
_xlfn.IFS(
'Option-specific inputs'!$H$19="Percentage cost method",('Option-specific inputs'!$H34*'Option-specific inputs'!$H$109*AJ$26),
'Option-specific inputs'!$H$19="Total cost method",(('Option-specific inputs'!$H57/SUM('Option-specific inputs'!$H$52:$H$61))*'Option-specific inputs'!$H$109*AJ$26)),0),0)</f>
        <v>0</v>
      </c>
      <c r="AK197" s="43" cm="1">
        <f t="array" ref="AK197">IFERROR(
IF(AK$14 - $G$14 + 1 = _xlfn.NUMBERVALUE(TRIM(_xlfn.TEXTAFTER($C197, " ", -1))),
_xlfn.IFS(
'Option-specific inputs'!$H$19="Percentage cost method",('Option-specific inputs'!$H34*'Option-specific inputs'!$H$109*AK$26),
'Option-specific inputs'!$H$19="Total cost method",(('Option-specific inputs'!$H57/SUM('Option-specific inputs'!$H$52:$H$61))*'Option-specific inputs'!$H$109*AK$26)),0),0)</f>
        <v>0</v>
      </c>
      <c r="AL197" s="43" cm="1">
        <f t="array" ref="AL197">IFERROR(
IF(AL$14 - $G$14 + 1 = _xlfn.NUMBERVALUE(TRIM(_xlfn.TEXTAFTER($C197, " ", -1))),
_xlfn.IFS(
'Option-specific inputs'!$H$19="Percentage cost method",('Option-specific inputs'!$H34*'Option-specific inputs'!$H$109*AL$26),
'Option-specific inputs'!$H$19="Total cost method",(('Option-specific inputs'!$H57/SUM('Option-specific inputs'!$H$52:$H$61))*'Option-specific inputs'!$H$109*AL$26)),0),0)</f>
        <v>0</v>
      </c>
      <c r="AM197" s="43" cm="1">
        <f t="array" ref="AM197">IFERROR(
IF(AM$14 - $G$14 + 1 = _xlfn.NUMBERVALUE(TRIM(_xlfn.TEXTAFTER($C197, " ", -1))),
_xlfn.IFS(
'Option-specific inputs'!$H$19="Percentage cost method",('Option-specific inputs'!$H34*'Option-specific inputs'!$H$109*AM$26),
'Option-specific inputs'!$H$19="Total cost method",(('Option-specific inputs'!$H57/SUM('Option-specific inputs'!$H$52:$H$61))*'Option-specific inputs'!$H$109*AM$26)),0),0)</f>
        <v>0</v>
      </c>
      <c r="AN197" s="43" cm="1">
        <f t="array" ref="AN197">IFERROR(
IF(AN$14 - $G$14 + 1 = _xlfn.NUMBERVALUE(TRIM(_xlfn.TEXTAFTER($C197, " ", -1))),
_xlfn.IFS(
'Option-specific inputs'!$H$19="Percentage cost method",('Option-specific inputs'!$H34*'Option-specific inputs'!$H$109*AN$26),
'Option-specific inputs'!$H$19="Total cost method",(('Option-specific inputs'!$H57/SUM('Option-specific inputs'!$H$52:$H$61))*'Option-specific inputs'!$H$109*AN$26)),0),0)</f>
        <v>0</v>
      </c>
      <c r="AO197" s="43" cm="1">
        <f t="array" ref="AO197">IFERROR(
IF(AO$14 - $G$14 + 1 = _xlfn.NUMBERVALUE(TRIM(_xlfn.TEXTAFTER($C197, " ", -1))),
_xlfn.IFS(
'Option-specific inputs'!$H$19="Percentage cost method",('Option-specific inputs'!$H34*'Option-specific inputs'!$H$109*AO$26),
'Option-specific inputs'!$H$19="Total cost method",(('Option-specific inputs'!$H57/SUM('Option-specific inputs'!$H$52:$H$61))*'Option-specific inputs'!$H$109*AO$26)),0),0)</f>
        <v>0</v>
      </c>
      <c r="AP197" s="43" cm="1">
        <f t="array" ref="AP197">IFERROR(
IF(AP$14 - $G$14 + 1 = _xlfn.NUMBERVALUE(TRIM(_xlfn.TEXTAFTER($C197, " ", -1))),
_xlfn.IFS(
'Option-specific inputs'!$H$19="Percentage cost method",('Option-specific inputs'!$H34*'Option-specific inputs'!$H$109*AP$26),
'Option-specific inputs'!$H$19="Total cost method",(('Option-specific inputs'!$H57/SUM('Option-specific inputs'!$H$52:$H$61))*'Option-specific inputs'!$H$109*AP$26)),0),0)</f>
        <v>0</v>
      </c>
      <c r="AQ197" s="43" cm="1">
        <f t="array" ref="AQ197">IFERROR(
IF(AQ$14 - $G$14 + 1 = _xlfn.NUMBERVALUE(TRIM(_xlfn.TEXTAFTER($C197, " ", -1))),
_xlfn.IFS(
'Option-specific inputs'!$H$19="Percentage cost method",('Option-specific inputs'!$H34*'Option-specific inputs'!$H$109*AQ$26),
'Option-specific inputs'!$H$19="Total cost method",(('Option-specific inputs'!$H57/SUM('Option-specific inputs'!$H$52:$H$61))*'Option-specific inputs'!$H$109*AQ$26)),0),0)</f>
        <v>0</v>
      </c>
      <c r="AR197" s="43" cm="1">
        <f t="array" ref="AR197">IFERROR(
IF(AR$14 - $G$14 + 1 = _xlfn.NUMBERVALUE(TRIM(_xlfn.TEXTAFTER($C197, " ", -1))),
_xlfn.IFS(
'Option-specific inputs'!$H$19="Percentage cost method",('Option-specific inputs'!$H34*'Option-specific inputs'!$H$109*AR$26),
'Option-specific inputs'!$H$19="Total cost method",(('Option-specific inputs'!$H57/SUM('Option-specific inputs'!$H$52:$H$61))*'Option-specific inputs'!$H$109*AR$26)),0),0)</f>
        <v>0</v>
      </c>
      <c r="AS197" s="43" cm="1">
        <f t="array" ref="AS197">IFERROR(
IF(AS$14 - $G$14 + 1 = _xlfn.NUMBERVALUE(TRIM(_xlfn.TEXTAFTER($C197, " ", -1))),
_xlfn.IFS(
'Option-specific inputs'!$H$19="Percentage cost method",('Option-specific inputs'!$H34*'Option-specific inputs'!$H$109*AS$26),
'Option-specific inputs'!$H$19="Total cost method",(('Option-specific inputs'!$H57/SUM('Option-specific inputs'!$H$52:$H$61))*'Option-specific inputs'!$H$109*AS$26)),0),0)</f>
        <v>0</v>
      </c>
      <c r="AT197" s="43" cm="1">
        <f t="array" ref="AT197">IFERROR(
IF(AT$14 - $G$14 + 1 = _xlfn.NUMBERVALUE(TRIM(_xlfn.TEXTAFTER($C197, " ", -1))),
_xlfn.IFS(
'Option-specific inputs'!$H$19="Percentage cost method",('Option-specific inputs'!$H34*'Option-specific inputs'!$H$109*AT$26),
'Option-specific inputs'!$H$19="Total cost method",(('Option-specific inputs'!$H57/SUM('Option-specific inputs'!$H$52:$H$61))*'Option-specific inputs'!$H$109*AT$26)),0),0)</f>
        <v>0</v>
      </c>
      <c r="AU197" s="43" cm="1">
        <f t="array" ref="AU197">IFERROR(
IF(AU$14 - $G$14 + 1 = _xlfn.NUMBERVALUE(TRIM(_xlfn.TEXTAFTER($C197, " ", -1))),
_xlfn.IFS(
'Option-specific inputs'!$H$19="Percentage cost method",('Option-specific inputs'!$H34*'Option-specific inputs'!$H$109*AU$26),
'Option-specific inputs'!$H$19="Total cost method",(('Option-specific inputs'!$H57/SUM('Option-specific inputs'!$H$52:$H$61))*'Option-specific inputs'!$H$109*AU$26)),0),0)</f>
        <v>0</v>
      </c>
      <c r="AV197" s="43" cm="1">
        <f t="array" ref="AV197">IFERROR(
IF(AV$14 - $G$14 + 1 = _xlfn.NUMBERVALUE(TRIM(_xlfn.TEXTAFTER($C197, " ", -1))),
_xlfn.IFS(
'Option-specific inputs'!$H$19="Percentage cost method",('Option-specific inputs'!$H34*'Option-specific inputs'!$H$109*AV$26),
'Option-specific inputs'!$H$19="Total cost method",(('Option-specific inputs'!$H57/SUM('Option-specific inputs'!$H$52:$H$61))*'Option-specific inputs'!$H$109*AV$26)),0),0)</f>
        <v>0</v>
      </c>
      <c r="AW197" s="43" cm="1">
        <f t="array" ref="AW197">IFERROR(
IF(AW$14 - $G$14 + 1 = _xlfn.NUMBERVALUE(TRIM(_xlfn.TEXTAFTER($C197, " ", -1))),
_xlfn.IFS(
'Option-specific inputs'!$H$19="Percentage cost method",('Option-specific inputs'!$H34*'Option-specific inputs'!$H$109*AW$26),
'Option-specific inputs'!$H$19="Total cost method",(('Option-specific inputs'!$H57/SUM('Option-specific inputs'!$H$52:$H$61))*'Option-specific inputs'!$H$109*AW$26)),0),0)</f>
        <v>0</v>
      </c>
      <c r="AX197" s="43" cm="1">
        <f t="array" ref="AX197">IFERROR(
IF(AX$14 - $G$14 + 1 = _xlfn.NUMBERVALUE(TRIM(_xlfn.TEXTAFTER($C197, " ", -1))),
_xlfn.IFS(
'Option-specific inputs'!$H$19="Percentage cost method",('Option-specific inputs'!$H34*'Option-specific inputs'!$H$109*AX$26),
'Option-specific inputs'!$H$19="Total cost method",(('Option-specific inputs'!$H57/SUM('Option-specific inputs'!$H$52:$H$61))*'Option-specific inputs'!$H$109*AX$26)),0),0)</f>
        <v>0</v>
      </c>
      <c r="AY197" s="43" cm="1">
        <f t="array" ref="AY197">IFERROR(
IF(AY$14 - $G$14 + 1 = _xlfn.NUMBERVALUE(TRIM(_xlfn.TEXTAFTER($C197, " ", -1))),
_xlfn.IFS(
'Option-specific inputs'!$H$19="Percentage cost method",('Option-specific inputs'!$H34*'Option-specific inputs'!$H$109*AY$26),
'Option-specific inputs'!$H$19="Total cost method",(('Option-specific inputs'!$H57/SUM('Option-specific inputs'!$H$52:$H$61))*'Option-specific inputs'!$H$109*AY$26)),0),0)</f>
        <v>0</v>
      </c>
      <c r="AZ197" s="43" cm="1">
        <f t="array" ref="AZ197">IFERROR(
IF(AZ$14 - $G$14 + 1 = _xlfn.NUMBERVALUE(TRIM(_xlfn.TEXTAFTER($C197, " ", -1))),
_xlfn.IFS(
'Option-specific inputs'!$H$19="Percentage cost method",('Option-specific inputs'!$H34*'Option-specific inputs'!$H$109*AZ$26),
'Option-specific inputs'!$H$19="Total cost method",(('Option-specific inputs'!$H57/SUM('Option-specific inputs'!$H$52:$H$61))*'Option-specific inputs'!$H$109*AZ$26)),0),0)</f>
        <v>0</v>
      </c>
      <c r="BA197" s="43" cm="1">
        <f t="array" ref="BA197">IFERROR(
IF(BA$14 - $G$14 + 1 = _xlfn.NUMBERVALUE(TRIM(_xlfn.TEXTAFTER($C197, " ", -1))),
_xlfn.IFS(
'Option-specific inputs'!$H$19="Percentage cost method",('Option-specific inputs'!$H34*'Option-specific inputs'!$H$109*BA$26),
'Option-specific inputs'!$H$19="Total cost method",(('Option-specific inputs'!$H57/SUM('Option-specific inputs'!$H$52:$H$61))*'Option-specific inputs'!$H$109*BA$26)),0),0)</f>
        <v>0</v>
      </c>
      <c r="BB197" s="43" cm="1">
        <f t="array" ref="BB197">IFERROR(
IF(BB$14 - $G$14 + 1 = _xlfn.NUMBERVALUE(TRIM(_xlfn.TEXTAFTER($C197, " ", -1))),
_xlfn.IFS(
'Option-specific inputs'!$H$19="Percentage cost method",('Option-specific inputs'!$H34*'Option-specific inputs'!$H$109*BB$26),
'Option-specific inputs'!$H$19="Total cost method",(('Option-specific inputs'!$H57/SUM('Option-specific inputs'!$H$52:$H$61))*'Option-specific inputs'!$H$109*BB$26)),0),0)</f>
        <v>0</v>
      </c>
      <c r="BC197" s="43" cm="1">
        <f t="array" ref="BC197">IFERROR(
IF(BC$14 - $G$14 + 1 = _xlfn.NUMBERVALUE(TRIM(_xlfn.TEXTAFTER($C197, " ", -1))),
_xlfn.IFS(
'Option-specific inputs'!$H$19="Percentage cost method",('Option-specific inputs'!$H34*'Option-specific inputs'!$H$109*BC$26),
'Option-specific inputs'!$H$19="Total cost method",(('Option-specific inputs'!$H57/SUM('Option-specific inputs'!$H$52:$H$61))*'Option-specific inputs'!$H$109*BC$26)),0),0)</f>
        <v>0</v>
      </c>
      <c r="BD197" s="43" cm="1">
        <f t="array" ref="BD197">IFERROR(
IF(BD$14 - $G$14 + 1 = _xlfn.NUMBERVALUE(TRIM(_xlfn.TEXTAFTER($C197, " ", -1))),
_xlfn.IFS(
'Option-specific inputs'!$H$19="Percentage cost method",('Option-specific inputs'!$H34*'Option-specific inputs'!$H$109*BD$26),
'Option-specific inputs'!$H$19="Total cost method",(('Option-specific inputs'!$H57/SUM('Option-specific inputs'!$H$52:$H$61))*'Option-specific inputs'!$H$109*BD$26)),0),0)</f>
        <v>0</v>
      </c>
      <c r="BE197" s="43" cm="1">
        <f t="array" ref="BE197">IFERROR(
IF(BE$14 - $G$14 + 1 = _xlfn.NUMBERVALUE(TRIM(_xlfn.TEXTAFTER($C197, " ", -1))),
_xlfn.IFS(
'Option-specific inputs'!$H$19="Percentage cost method",('Option-specific inputs'!$H34*'Option-specific inputs'!$H$109*BE$26),
'Option-specific inputs'!$H$19="Total cost method",(('Option-specific inputs'!$H57/SUM('Option-specific inputs'!$H$52:$H$61))*'Option-specific inputs'!$H$109*BE$26)),0),0)</f>
        <v>0</v>
      </c>
      <c r="BF197" s="43" cm="1">
        <f t="array" ref="BF197">IFERROR(
IF(BF$14 - $G$14 + 1 = _xlfn.NUMBERVALUE(TRIM(_xlfn.TEXTAFTER($C197, " ", -1))),
_xlfn.IFS(
'Option-specific inputs'!$H$19="Percentage cost method",('Option-specific inputs'!$H34*'Option-specific inputs'!$H$109*BF$26),
'Option-specific inputs'!$H$19="Total cost method",(('Option-specific inputs'!$H57/SUM('Option-specific inputs'!$H$52:$H$61))*'Option-specific inputs'!$H$109*BF$26)),0),0)</f>
        <v>0</v>
      </c>
      <c r="BG197" s="43" cm="1">
        <f t="array" ref="BG197">IFERROR(
IF(BG$14 - $G$14 + 1 = _xlfn.NUMBERVALUE(TRIM(_xlfn.TEXTAFTER($C197, " ", -1))),
_xlfn.IFS(
'Option-specific inputs'!$H$19="Percentage cost method",('Option-specific inputs'!$H34*'Option-specific inputs'!$H$109*BG$26),
'Option-specific inputs'!$H$19="Total cost method",(('Option-specific inputs'!$H57/SUM('Option-specific inputs'!$H$52:$H$61))*'Option-specific inputs'!$H$109*BG$26)),0),0)</f>
        <v>0</v>
      </c>
      <c r="BH197" s="43" cm="1">
        <f t="array" ref="BH197">IFERROR(
IF(BH$14 - $G$14 + 1 = _xlfn.NUMBERVALUE(TRIM(_xlfn.TEXTAFTER($C197, " ", -1))),
_xlfn.IFS(
'Option-specific inputs'!$H$19="Percentage cost method",('Option-specific inputs'!$H34*'Option-specific inputs'!$H$109*BH$26),
'Option-specific inputs'!$H$19="Total cost method",(('Option-specific inputs'!$H57/SUM('Option-specific inputs'!$H$52:$H$61))*'Option-specific inputs'!$H$109*BH$26)),0),0)</f>
        <v>0</v>
      </c>
      <c r="BI197" s="43" cm="1">
        <f t="array" ref="BI197">IFERROR(
IF(BI$14 - $G$14 + 1 = _xlfn.NUMBERVALUE(TRIM(_xlfn.TEXTAFTER($C197, " ", -1))),
_xlfn.IFS(
'Option-specific inputs'!$H$19="Percentage cost method",('Option-specific inputs'!$H34*'Option-specific inputs'!$H$109*BI$26),
'Option-specific inputs'!$H$19="Total cost method",(('Option-specific inputs'!$H57/SUM('Option-specific inputs'!$H$52:$H$61))*'Option-specific inputs'!$H$109*BI$26)),0),0)</f>
        <v>0</v>
      </c>
      <c r="BJ197" s="43" cm="1">
        <f t="array" ref="BJ197">IFERROR(
IF(BJ$14 - $G$14 + 1 = _xlfn.NUMBERVALUE(TRIM(_xlfn.TEXTAFTER($C197, " ", -1))),
_xlfn.IFS(
'Option-specific inputs'!$H$19="Percentage cost method",('Option-specific inputs'!$H34*'Option-specific inputs'!$H$109*BJ$26),
'Option-specific inputs'!$H$19="Total cost method",(('Option-specific inputs'!$H57/SUM('Option-specific inputs'!$H$52:$H$61))*'Option-specific inputs'!$H$109*BJ$26)),0),0)</f>
        <v>0</v>
      </c>
      <c r="BK197" s="43" cm="1">
        <f t="array" ref="BK197">IFERROR(
IF(BK$14 - $G$14 + 1 = _xlfn.NUMBERVALUE(TRIM(_xlfn.TEXTAFTER($C197, " ", -1))),
_xlfn.IFS(
'Option-specific inputs'!$H$19="Percentage cost method",('Option-specific inputs'!$H34*'Option-specific inputs'!$H$109*BK$26),
'Option-specific inputs'!$H$19="Total cost method",(('Option-specific inputs'!$H57/SUM('Option-specific inputs'!$H$52:$H$61))*'Option-specific inputs'!$H$109*BK$26)),0),0)</f>
        <v>0</v>
      </c>
      <c r="BL197" s="43" cm="1">
        <f t="array" ref="BL197">IFERROR(
IF(BL$14 - $G$14 + 1 = _xlfn.NUMBERVALUE(TRIM(_xlfn.TEXTAFTER($C197, " ", -1))),
_xlfn.IFS(
'Option-specific inputs'!$H$19="Percentage cost method",('Option-specific inputs'!$H34*'Option-specific inputs'!$H$109*BL$26),
'Option-specific inputs'!$H$19="Total cost method",(('Option-specific inputs'!$H57/SUM('Option-specific inputs'!$H$52:$H$61))*'Option-specific inputs'!$H$109*BL$26)),0),0)</f>
        <v>0</v>
      </c>
      <c r="BM197" s="43" cm="1">
        <f t="array" ref="BM197">IFERROR(
IF(BM$14 - $G$14 + 1 = _xlfn.NUMBERVALUE(TRIM(_xlfn.TEXTAFTER($C197, " ", -1))),
_xlfn.IFS(
'Option-specific inputs'!$H$19="Percentage cost method",('Option-specific inputs'!$H34*'Option-specific inputs'!$H$109*BM$26),
'Option-specific inputs'!$H$19="Total cost method",(('Option-specific inputs'!$H57/SUM('Option-specific inputs'!$H$52:$H$61))*'Option-specific inputs'!$H$109*BM$26)),0),0)</f>
        <v>0</v>
      </c>
      <c r="BN197" s="43" cm="1">
        <f t="array" ref="BN197">IFERROR(
IF(BN$14 - $G$14 + 1 = _xlfn.NUMBERVALUE(TRIM(_xlfn.TEXTAFTER($C197, " ", -1))),
_xlfn.IFS(
'Option-specific inputs'!$H$19="Percentage cost method",('Option-specific inputs'!$H34*'Option-specific inputs'!$H$109*BN$26),
'Option-specific inputs'!$H$19="Total cost method",(('Option-specific inputs'!$H57/SUM('Option-specific inputs'!$H$52:$H$61))*'Option-specific inputs'!$H$109*BN$26)),0),0)</f>
        <v>0</v>
      </c>
      <c r="BO197" s="43" cm="1">
        <f t="array" ref="BO197">IFERROR(
IF(BO$14 - $G$14 + 1 = _xlfn.NUMBERVALUE(TRIM(_xlfn.TEXTAFTER($C197, " ", -1))),
_xlfn.IFS(
'Option-specific inputs'!$H$19="Percentage cost method",('Option-specific inputs'!$H34*'Option-specific inputs'!$H$109*BO$26),
'Option-specific inputs'!$H$19="Total cost method",(('Option-specific inputs'!$H57/SUM('Option-specific inputs'!$H$52:$H$61))*'Option-specific inputs'!$H$109*BO$26)),0),0)</f>
        <v>0</v>
      </c>
      <c r="BP197" s="43" cm="1">
        <f t="array" ref="BP197">IFERROR(
IF(BP$14 - $G$14 + 1 = _xlfn.NUMBERVALUE(TRIM(_xlfn.TEXTAFTER($C197, " ", -1))),
_xlfn.IFS(
'Option-specific inputs'!$H$19="Percentage cost method",('Option-specific inputs'!$H34*'Option-specific inputs'!$H$109*BP$26),
'Option-specific inputs'!$H$19="Total cost method",(('Option-specific inputs'!$H57/SUM('Option-specific inputs'!$H$52:$H$61))*'Option-specific inputs'!$H$109*BP$26)),0),0)</f>
        <v>0</v>
      </c>
      <c r="BQ197" s="43" cm="1">
        <f t="array" ref="BQ197">IFERROR(
IF(BQ$14 - $G$14 + 1 = _xlfn.NUMBERVALUE(TRIM(_xlfn.TEXTAFTER($C197, " ", -1))),
_xlfn.IFS(
'Option-specific inputs'!$H$19="Percentage cost method",('Option-specific inputs'!$H34*'Option-specific inputs'!$H$109*BQ$26),
'Option-specific inputs'!$H$19="Total cost method",(('Option-specific inputs'!$H57/SUM('Option-specific inputs'!$H$52:$H$61))*'Option-specific inputs'!$H$109*BQ$26)),0),0)</f>
        <v>0</v>
      </c>
      <c r="BR197" s="43" cm="1">
        <f t="array" ref="BR197">IFERROR(
IF(BR$14 - $G$14 + 1 = _xlfn.NUMBERVALUE(TRIM(_xlfn.TEXTAFTER($C197, " ", -1))),
_xlfn.IFS(
'Option-specific inputs'!$H$19="Percentage cost method",('Option-specific inputs'!$H34*'Option-specific inputs'!$H$109*BR$26),
'Option-specific inputs'!$H$19="Total cost method",(('Option-specific inputs'!$H57/SUM('Option-specific inputs'!$H$52:$H$61))*'Option-specific inputs'!$H$109*BR$26)),0),0)</f>
        <v>0</v>
      </c>
      <c r="BS197" s="43" cm="1">
        <f t="array" ref="BS197">IFERROR(
IF(BS$14 - $G$14 + 1 = _xlfn.NUMBERVALUE(TRIM(_xlfn.TEXTAFTER($C197, " ", -1))),
_xlfn.IFS(
'Option-specific inputs'!$H$19="Percentage cost method",('Option-specific inputs'!$H34*'Option-specific inputs'!$H$109*BS$26),
'Option-specific inputs'!$H$19="Total cost method",(('Option-specific inputs'!$H57/SUM('Option-specific inputs'!$H$52:$H$61))*'Option-specific inputs'!$H$109*BS$26)),0),0)</f>
        <v>0</v>
      </c>
      <c r="BT197" s="43" cm="1">
        <f t="array" ref="BT197">IFERROR(
IF(BT$14 - $G$14 + 1 = _xlfn.NUMBERVALUE(TRIM(_xlfn.TEXTAFTER($C197, " ", -1))),
_xlfn.IFS(
'Option-specific inputs'!$H$19="Percentage cost method",('Option-specific inputs'!$H34*'Option-specific inputs'!$H$109*BT$26),
'Option-specific inputs'!$H$19="Total cost method",(('Option-specific inputs'!$H57/SUM('Option-specific inputs'!$H$52:$H$61))*'Option-specific inputs'!$H$109*BT$26)),0),0)</f>
        <v>0</v>
      </c>
      <c r="BU197" s="43" cm="1">
        <f t="array" ref="BU197">IFERROR(
IF(BU$14 - $G$14 + 1 = _xlfn.NUMBERVALUE(TRIM(_xlfn.TEXTAFTER($C197, " ", -1))),
_xlfn.IFS(
'Option-specific inputs'!$H$19="Percentage cost method",('Option-specific inputs'!$H34*'Option-specific inputs'!$H$109*BU$26),
'Option-specific inputs'!$H$19="Total cost method",(('Option-specific inputs'!$H57/SUM('Option-specific inputs'!$H$52:$H$61))*'Option-specific inputs'!$H$109*BU$26)),0),0)</f>
        <v>0</v>
      </c>
      <c r="BV197" s="43" cm="1">
        <f t="array" ref="BV197">IFERROR(
IF(BV$14 - $G$14 + 1 = _xlfn.NUMBERVALUE(TRIM(_xlfn.TEXTAFTER($C197, " ", -1))),
_xlfn.IFS(
'Option-specific inputs'!$H$19="Percentage cost method",('Option-specific inputs'!$H34*'Option-specific inputs'!$H$109*BV$26),
'Option-specific inputs'!$H$19="Total cost method",(('Option-specific inputs'!$H57/SUM('Option-specific inputs'!$H$52:$H$61))*'Option-specific inputs'!$H$109*BV$26)),0),0)</f>
        <v>0</v>
      </c>
      <c r="BW197" s="43" cm="1">
        <f t="array" ref="BW197">IFERROR(
IF(BW$14 - $G$14 + 1 = _xlfn.NUMBERVALUE(TRIM(_xlfn.TEXTAFTER($C197, " ", -1))),
_xlfn.IFS(
'Option-specific inputs'!$H$19="Percentage cost method",('Option-specific inputs'!$H34*'Option-specific inputs'!$H$109*BW$26),
'Option-specific inputs'!$H$19="Total cost method",(('Option-specific inputs'!$H57/SUM('Option-specific inputs'!$H$52:$H$61))*'Option-specific inputs'!$H$109*BW$26)),0),0)</f>
        <v>0</v>
      </c>
      <c r="BX197" s="43" cm="1">
        <f t="array" ref="BX197">IFERROR(
IF(BX$14 - $G$14 + 1 = _xlfn.NUMBERVALUE(TRIM(_xlfn.TEXTAFTER($C197, " ", -1))),
_xlfn.IFS(
'Option-specific inputs'!$H$19="Percentage cost method",('Option-specific inputs'!$H34*'Option-specific inputs'!$H$109*BX$26),
'Option-specific inputs'!$H$19="Total cost method",(('Option-specific inputs'!$H57/SUM('Option-specific inputs'!$H$52:$H$61))*'Option-specific inputs'!$H$109*BX$26)),0),0)</f>
        <v>0</v>
      </c>
      <c r="BY197" s="43" cm="1">
        <f t="array" ref="BY197">IFERROR(
IF(BY$14 - $G$14 + 1 = _xlfn.NUMBERVALUE(TRIM(_xlfn.TEXTAFTER($C197, " ", -1))),
_xlfn.IFS(
'Option-specific inputs'!$H$19="Percentage cost method",('Option-specific inputs'!$H34*'Option-specific inputs'!$H$109*BY$26),
'Option-specific inputs'!$H$19="Total cost method",(('Option-specific inputs'!$H57/SUM('Option-specific inputs'!$H$52:$H$61))*'Option-specific inputs'!$H$109*BY$26)),0),0)</f>
        <v>0</v>
      </c>
      <c r="BZ197" s="43" cm="1">
        <f t="array" ref="BZ197">IFERROR(
IF(BZ$14 - $G$14 + 1 = _xlfn.NUMBERVALUE(TRIM(_xlfn.TEXTAFTER($C197, " ", -1))),
_xlfn.IFS(
'Option-specific inputs'!$H$19="Percentage cost method",('Option-specific inputs'!$H34*'Option-specific inputs'!$H$109*BZ$26),
'Option-specific inputs'!$H$19="Total cost method",(('Option-specific inputs'!$H57/SUM('Option-specific inputs'!$H$52:$H$61))*'Option-specific inputs'!$H$109*BZ$26)),0),0)</f>
        <v>0</v>
      </c>
      <c r="CA197" s="43" cm="1">
        <f t="array" ref="CA197">IFERROR(
IF(CA$14 - $G$14 + 1 = _xlfn.NUMBERVALUE(TRIM(_xlfn.TEXTAFTER($C197, " ", -1))),
_xlfn.IFS(
'Option-specific inputs'!$H$19="Percentage cost method",('Option-specific inputs'!$H34*'Option-specific inputs'!$H$109*CA$26),
'Option-specific inputs'!$H$19="Total cost method",(('Option-specific inputs'!$H57/SUM('Option-specific inputs'!$H$52:$H$61))*'Option-specific inputs'!$H$109*CA$26)),0),0)</f>
        <v>0</v>
      </c>
      <c r="CB197" s="43" cm="1">
        <f t="array" ref="CB197">IFERROR(
IF(CB$14 - $G$14 + 1 = _xlfn.NUMBERVALUE(TRIM(_xlfn.TEXTAFTER($C197, " ", -1))),
_xlfn.IFS(
'Option-specific inputs'!$H$19="Percentage cost method",('Option-specific inputs'!$H34*'Option-specific inputs'!$H$109*CB$26),
'Option-specific inputs'!$H$19="Total cost method",(('Option-specific inputs'!$H57/SUM('Option-specific inputs'!$H$52:$H$61))*'Option-specific inputs'!$H$109*CB$26)),0),0)</f>
        <v>0</v>
      </c>
      <c r="CC197" s="43" cm="1">
        <f t="array" ref="CC197">IFERROR(
IF(CC$14 - $G$14 + 1 = _xlfn.NUMBERVALUE(TRIM(_xlfn.TEXTAFTER($C197, " ", -1))),
_xlfn.IFS(
'Option-specific inputs'!$H$19="Percentage cost method",('Option-specific inputs'!$H34*'Option-specific inputs'!$H$109*CC$26),
'Option-specific inputs'!$H$19="Total cost method",(('Option-specific inputs'!$H57/SUM('Option-specific inputs'!$H$52:$H$61))*'Option-specific inputs'!$H$109*CC$26)),0),0)</f>
        <v>0</v>
      </c>
      <c r="CD197" s="43" cm="1">
        <f t="array" ref="CD197">IFERROR(
IF(CD$14 - $G$14 + 1 = _xlfn.NUMBERVALUE(TRIM(_xlfn.TEXTAFTER($C197, " ", -1))),
_xlfn.IFS(
'Option-specific inputs'!$H$19="Percentage cost method",('Option-specific inputs'!$H34*'Option-specific inputs'!$H$109*CD$26),
'Option-specific inputs'!$H$19="Total cost method",(('Option-specific inputs'!$H57/SUM('Option-specific inputs'!$H$52:$H$61))*'Option-specific inputs'!$H$109*CD$26)),0),0)</f>
        <v>0</v>
      </c>
      <c r="CE197" s="43" cm="1">
        <f t="array" ref="CE197">IFERROR(
IF(CE$14 - $G$14 + 1 = _xlfn.NUMBERVALUE(TRIM(_xlfn.TEXTAFTER($C197, " ", -1))),
_xlfn.IFS(
'Option-specific inputs'!$H$19="Percentage cost method",('Option-specific inputs'!$H34*'Option-specific inputs'!$H$109*CE$26),
'Option-specific inputs'!$H$19="Total cost method",(('Option-specific inputs'!$H57/SUM('Option-specific inputs'!$H$52:$H$61))*'Option-specific inputs'!$H$109*CE$26)),0),0)</f>
        <v>0</v>
      </c>
      <c r="CF197" s="43" cm="1">
        <f t="array" ref="CF197">IFERROR(
IF(CF$14 - $G$14 + 1 = _xlfn.NUMBERVALUE(TRIM(_xlfn.TEXTAFTER($C197, " ", -1))),
_xlfn.IFS(
'Option-specific inputs'!$H$19="Percentage cost method",('Option-specific inputs'!$H34*'Option-specific inputs'!$H$109*CF$26),
'Option-specific inputs'!$H$19="Total cost method",(('Option-specific inputs'!$H57/SUM('Option-specific inputs'!$H$52:$H$61))*'Option-specific inputs'!$H$109*CF$26)),0),0)</f>
        <v>0</v>
      </c>
      <c r="CG197" s="43" cm="1">
        <f t="array" ref="CG197">IFERROR(
IF(CG$14 - $G$14 + 1 = _xlfn.NUMBERVALUE(TRIM(_xlfn.TEXTAFTER($C197, " ", -1))),
_xlfn.IFS(
'Option-specific inputs'!$H$19="Percentage cost method",('Option-specific inputs'!$H34*'Option-specific inputs'!$H$109*CG$26),
'Option-specific inputs'!$H$19="Total cost method",(('Option-specific inputs'!$H57/SUM('Option-specific inputs'!$H$52:$H$61))*'Option-specific inputs'!$H$109*CG$26)),0),0)</f>
        <v>0</v>
      </c>
      <c r="CH197" s="43" cm="1">
        <f t="array" ref="CH197">IFERROR(
IF(CH$14 - $G$14 + 1 = _xlfn.NUMBERVALUE(TRIM(_xlfn.TEXTAFTER($C197, " ", -1))),
_xlfn.IFS(
'Option-specific inputs'!$H$19="Percentage cost method",('Option-specific inputs'!$H34*'Option-specific inputs'!$H$109*CH$26),
'Option-specific inputs'!$H$19="Total cost method",(('Option-specific inputs'!$H57/SUM('Option-specific inputs'!$H$52:$H$61))*'Option-specific inputs'!$H$109*CH$26)),0),0)</f>
        <v>0</v>
      </c>
      <c r="CI197" s="43" cm="1">
        <f t="array" ref="CI197">IFERROR(
IF(CI$14 - $G$14 + 1 = _xlfn.NUMBERVALUE(TRIM(_xlfn.TEXTAFTER($C197, " ", -1))),
_xlfn.IFS(
'Option-specific inputs'!$H$19="Percentage cost method",('Option-specific inputs'!$H34*'Option-specific inputs'!$H$109*CI$26),
'Option-specific inputs'!$H$19="Total cost method",(('Option-specific inputs'!$H57/SUM('Option-specific inputs'!$H$52:$H$61))*'Option-specific inputs'!$H$109*CI$26)),0),0)</f>
        <v>0</v>
      </c>
      <c r="CJ197" s="43" cm="1">
        <f t="array" ref="CJ197">IFERROR(
IF(CJ$14 - $G$14 + 1 = _xlfn.NUMBERVALUE(TRIM(_xlfn.TEXTAFTER($C197, " ", -1))),
_xlfn.IFS(
'Option-specific inputs'!$H$19="Percentage cost method",('Option-specific inputs'!$H34*'Option-specific inputs'!$H$109*CJ$26),
'Option-specific inputs'!$H$19="Total cost method",(('Option-specific inputs'!$H57/SUM('Option-specific inputs'!$H$52:$H$61))*'Option-specific inputs'!$H$109*CJ$26)),0),0)</f>
        <v>0</v>
      </c>
      <c r="CK197" s="43" cm="1">
        <f t="array" ref="CK197">IFERROR(
IF(CK$14 - $G$14 + 1 = _xlfn.NUMBERVALUE(TRIM(_xlfn.TEXTAFTER($C197, " ", -1))),
_xlfn.IFS(
'Option-specific inputs'!$H$19="Percentage cost method",('Option-specific inputs'!$H34*'Option-specific inputs'!$H$109*CK$26),
'Option-specific inputs'!$H$19="Total cost method",(('Option-specific inputs'!$H57/SUM('Option-specific inputs'!$H$52:$H$61))*'Option-specific inputs'!$H$109*CK$26)),0),0)</f>
        <v>0</v>
      </c>
      <c r="CL197" s="43" cm="1">
        <f t="array" ref="CL197">IFERROR(
IF(CL$14 - $G$14 + 1 = _xlfn.NUMBERVALUE(TRIM(_xlfn.TEXTAFTER($C197, " ", -1))),
_xlfn.IFS(
'Option-specific inputs'!$H$19="Percentage cost method",('Option-specific inputs'!$H34*'Option-specific inputs'!$H$109*CL$26),
'Option-specific inputs'!$H$19="Total cost method",(('Option-specific inputs'!$H57/SUM('Option-specific inputs'!$H$52:$H$61))*'Option-specific inputs'!$H$109*CL$26)),0),0)</f>
        <v>0</v>
      </c>
      <c r="CM197" s="43" cm="1">
        <f t="array" ref="CM197">IFERROR(
IF(CM$14 - $G$14 + 1 = _xlfn.NUMBERVALUE(TRIM(_xlfn.TEXTAFTER($C197, " ", -1))),
_xlfn.IFS(
'Option-specific inputs'!$H$19="Percentage cost method",('Option-specific inputs'!$H34*'Option-specific inputs'!$H$109*CM$26),
'Option-specific inputs'!$H$19="Total cost method",(('Option-specific inputs'!$H57/SUM('Option-specific inputs'!$H$52:$H$61))*'Option-specific inputs'!$H$109*CM$26)),0),0)</f>
        <v>0</v>
      </c>
      <c r="CN197" s="43" cm="1">
        <f t="array" ref="CN197">IFERROR(
IF(CN$14 - $G$14 + 1 = _xlfn.NUMBERVALUE(TRIM(_xlfn.TEXTAFTER($C197, " ", -1))),
_xlfn.IFS(
'Option-specific inputs'!$H$19="Percentage cost method",('Option-specific inputs'!$H34*'Option-specific inputs'!$H$109*CN$26),
'Option-specific inputs'!$H$19="Total cost method",(('Option-specific inputs'!$H57/SUM('Option-specific inputs'!$H$52:$H$61))*'Option-specific inputs'!$H$109*CN$26)),0),0)</f>
        <v>0</v>
      </c>
      <c r="CO197" s="43" cm="1">
        <f t="array" ref="CO197">IFERROR(
IF(CO$14 - $G$14 + 1 = _xlfn.NUMBERVALUE(TRIM(_xlfn.TEXTAFTER($C197, " ", -1))),
_xlfn.IFS(
'Option-specific inputs'!$H$19="Percentage cost method",('Option-specific inputs'!$H34*'Option-specific inputs'!$H$109*CO$26),
'Option-specific inputs'!$H$19="Total cost method",(('Option-specific inputs'!$H57/SUM('Option-specific inputs'!$H$52:$H$61))*'Option-specific inputs'!$H$109*CO$26)),0),0)</f>
        <v>0</v>
      </c>
      <c r="CP197" s="43" cm="1">
        <f t="array" ref="CP197">IFERROR(
IF(CP$14 - $G$14 + 1 = _xlfn.NUMBERVALUE(TRIM(_xlfn.TEXTAFTER($C197, " ", -1))),
_xlfn.IFS(
'Option-specific inputs'!$H$19="Percentage cost method",('Option-specific inputs'!$H34*'Option-specific inputs'!$H$109*CP$26),
'Option-specific inputs'!$H$19="Total cost method",(('Option-specific inputs'!$H57/SUM('Option-specific inputs'!$H$52:$H$61))*'Option-specific inputs'!$H$109*CP$26)),0),0)</f>
        <v>0</v>
      </c>
      <c r="CQ197" s="43" cm="1">
        <f t="array" ref="CQ197">IFERROR(
IF(CQ$14 - $G$14 + 1 = _xlfn.NUMBERVALUE(TRIM(_xlfn.TEXTAFTER($C197, " ", -1))),
_xlfn.IFS(
'Option-specific inputs'!$H$19="Percentage cost method",('Option-specific inputs'!$H34*'Option-specific inputs'!$H$109*CQ$26),
'Option-specific inputs'!$H$19="Total cost method",(('Option-specific inputs'!$H57/SUM('Option-specific inputs'!$H$52:$H$61))*'Option-specific inputs'!$H$109*CQ$26)),0),0)</f>
        <v>0</v>
      </c>
      <c r="CR197" s="43" cm="1">
        <f t="array" ref="CR197">IFERROR(
IF(CR$14 - $G$14 + 1 = _xlfn.NUMBERVALUE(TRIM(_xlfn.TEXTAFTER($C197, " ", -1))),
_xlfn.IFS(
'Option-specific inputs'!$H$19="Percentage cost method",('Option-specific inputs'!$H34*'Option-specific inputs'!$H$109*CR$26),
'Option-specific inputs'!$H$19="Total cost method",(('Option-specific inputs'!$H57/SUM('Option-specific inputs'!$H$52:$H$61))*'Option-specific inputs'!$H$109*CR$26)),0),0)</f>
        <v>0</v>
      </c>
      <c r="CS197" s="43" cm="1">
        <f t="array" ref="CS197">IFERROR(
IF(CS$14 - $G$14 + 1 = _xlfn.NUMBERVALUE(TRIM(_xlfn.TEXTAFTER($C197, " ", -1))),
_xlfn.IFS(
'Option-specific inputs'!$H$19="Percentage cost method",('Option-specific inputs'!$H34*'Option-specific inputs'!$H$109*CS$26),
'Option-specific inputs'!$H$19="Total cost method",(('Option-specific inputs'!$H57/SUM('Option-specific inputs'!$H$52:$H$61))*'Option-specific inputs'!$H$109*CS$26)),0),0)</f>
        <v>0</v>
      </c>
      <c r="CT197" s="43" cm="1">
        <f t="array" ref="CT197">IFERROR(
IF(CT$14 - $G$14 + 1 = _xlfn.NUMBERVALUE(TRIM(_xlfn.TEXTAFTER($C197, " ", -1))),
_xlfn.IFS(
'Option-specific inputs'!$H$19="Percentage cost method",('Option-specific inputs'!$H34*'Option-specific inputs'!$H$109*CT$26),
'Option-specific inputs'!$H$19="Total cost method",(('Option-specific inputs'!$H57/SUM('Option-specific inputs'!$H$52:$H$61))*'Option-specific inputs'!$H$109*CT$26)),0),0)</f>
        <v>0</v>
      </c>
      <c r="CU197" s="43" cm="1">
        <f t="array" ref="CU197">IFERROR(
IF(CU$14 - $G$14 + 1 = _xlfn.NUMBERVALUE(TRIM(_xlfn.TEXTAFTER($C197, " ", -1))),
_xlfn.IFS(
'Option-specific inputs'!$H$19="Percentage cost method",('Option-specific inputs'!$H34*'Option-specific inputs'!$H$109*CU$26),
'Option-specific inputs'!$H$19="Total cost method",(('Option-specific inputs'!$H57/SUM('Option-specific inputs'!$H$52:$H$61))*'Option-specific inputs'!$H$109*CU$26)),0),0)</f>
        <v>0</v>
      </c>
      <c r="CV197" s="43" cm="1">
        <f t="array" ref="CV197">IFERROR(
IF(CV$14 - $G$14 + 1 = _xlfn.NUMBERVALUE(TRIM(_xlfn.TEXTAFTER($C197, " ", -1))),
_xlfn.IFS(
'Option-specific inputs'!$H$19="Percentage cost method",('Option-specific inputs'!$H34*'Option-specific inputs'!$H$109*CV$26),
'Option-specific inputs'!$H$19="Total cost method",(('Option-specific inputs'!$H57/SUM('Option-specific inputs'!$H$52:$H$61))*'Option-specific inputs'!$H$109*CV$26)),0),0)</f>
        <v>0</v>
      </c>
      <c r="CW197" s="43" cm="1">
        <f t="array" ref="CW197">IFERROR(
IF(CW$14 - $G$14 + 1 = _xlfn.NUMBERVALUE(TRIM(_xlfn.TEXTAFTER($C197, " ", -1))),
_xlfn.IFS(
'Option-specific inputs'!$H$19="Percentage cost method",('Option-specific inputs'!$H34*'Option-specific inputs'!$H$109*CW$26),
'Option-specific inputs'!$H$19="Total cost method",(('Option-specific inputs'!$H57/SUM('Option-specific inputs'!$H$52:$H$61))*'Option-specific inputs'!$H$109*CW$26)),0),0)</f>
        <v>0</v>
      </c>
      <c r="CX197" s="43" cm="1">
        <f t="array" ref="CX197">IFERROR(
IF(CX$14 - $G$14 + 1 = _xlfn.NUMBERVALUE(TRIM(_xlfn.TEXTAFTER($C197, " ", -1))),
_xlfn.IFS(
'Option-specific inputs'!$H$19="Percentage cost method",('Option-specific inputs'!$H34*'Option-specific inputs'!$H$109*CX$26),
'Option-specific inputs'!$H$19="Total cost method",(('Option-specific inputs'!$H57/SUM('Option-specific inputs'!$H$52:$H$61))*'Option-specific inputs'!$H$109*CX$26)),0),0)</f>
        <v>0</v>
      </c>
      <c r="CY197" s="43" cm="1">
        <f t="array" ref="CY197">IFERROR(
IF(CY$14 - $G$14 + 1 = _xlfn.NUMBERVALUE(TRIM(_xlfn.TEXTAFTER($C197, " ", -1))),
_xlfn.IFS(
'Option-specific inputs'!$H$19="Percentage cost method",('Option-specific inputs'!$H34*'Option-specific inputs'!$H$109*CY$26),
'Option-specific inputs'!$H$19="Total cost method",(('Option-specific inputs'!$H57/SUM('Option-specific inputs'!$H$52:$H$61))*'Option-specific inputs'!$H$109*CY$26)),0),0)</f>
        <v>0</v>
      </c>
      <c r="CZ197" s="43" cm="1">
        <f t="array" ref="CZ197">IFERROR(
IF(CZ$14 - $G$14 + 1 = _xlfn.NUMBERVALUE(TRIM(_xlfn.TEXTAFTER($C197, " ", -1))),
_xlfn.IFS(
'Option-specific inputs'!$H$19="Percentage cost method",('Option-specific inputs'!$H34*'Option-specific inputs'!$H$109*CZ$26),
'Option-specific inputs'!$H$19="Total cost method",(('Option-specific inputs'!$H57/SUM('Option-specific inputs'!$H$52:$H$61))*'Option-specific inputs'!$H$109*CZ$26)),0),0)</f>
        <v>0</v>
      </c>
      <c r="DA197" s="43" cm="1">
        <f t="array" ref="DA197">IFERROR(
IF(DA$14 - $G$14 + 1 = _xlfn.NUMBERVALUE(TRIM(_xlfn.TEXTAFTER($C197, " ", -1))),
_xlfn.IFS(
'Option-specific inputs'!$H$19="Percentage cost method",('Option-specific inputs'!$H34*'Option-specific inputs'!$H$109*DA$26),
'Option-specific inputs'!$H$19="Total cost method",(('Option-specific inputs'!$H57/SUM('Option-specific inputs'!$H$52:$H$61))*'Option-specific inputs'!$H$109*DA$26)),0),0)</f>
        <v>0</v>
      </c>
      <c r="DB197" s="43" cm="1">
        <f t="array" ref="DB197">IFERROR(
IF(DB$14 - $G$14 + 1 = _xlfn.NUMBERVALUE(TRIM(_xlfn.TEXTAFTER($C197, " ", -1))),
_xlfn.IFS(
'Option-specific inputs'!$H$19="Percentage cost method",('Option-specific inputs'!$H34*'Option-specific inputs'!$H$109*DB$26),
'Option-specific inputs'!$H$19="Total cost method",(('Option-specific inputs'!$H57/SUM('Option-specific inputs'!$H$52:$H$61))*'Option-specific inputs'!$H$109*DB$26)),0),0)</f>
        <v>0</v>
      </c>
      <c r="DC197" s="25"/>
    </row>
    <row r="198" spans="1:107" s="61" customFormat="1" ht="22.5" customHeight="1">
      <c r="A198" s="25"/>
      <c r="B198" s="163"/>
      <c r="C198" s="170" t="s">
        <v>146</v>
      </c>
      <c r="D198" s="32"/>
      <c r="E198" s="37"/>
      <c r="F198" s="42"/>
      <c r="G198" s="43" cm="1">
        <f t="array" ref="G198">IFERROR(
IF(G$14 - $G$14 + 1 = _xlfn.NUMBERVALUE(TRIM(_xlfn.TEXTAFTER($C198, " ", -1))),
_xlfn.IFS(
'Option-specific inputs'!$H$19="Percentage cost method",('Option-specific inputs'!$H35*'Option-specific inputs'!$H$109*G$26),
'Option-specific inputs'!$H$19="Total cost method",(('Option-specific inputs'!$H58/SUM('Option-specific inputs'!$H$52:$H$61))*'Option-specific inputs'!$H$109*G$26)),0),0)</f>
        <v>0</v>
      </c>
      <c r="H198" s="43" cm="1">
        <f t="array" ref="H198">IFERROR(
IF(H$14 - $G$14 + 1 = _xlfn.NUMBERVALUE(TRIM(_xlfn.TEXTAFTER($C198, " ", -1))),
_xlfn.IFS(
'Option-specific inputs'!$H$19="Percentage cost method",('Option-specific inputs'!$H35*'Option-specific inputs'!$H$109*H$26),
'Option-specific inputs'!$H$19="Total cost method",(('Option-specific inputs'!$H58/SUM('Option-specific inputs'!$H$52:$H$61))*'Option-specific inputs'!$H$109*H$26)),0),0)</f>
        <v>0</v>
      </c>
      <c r="I198" s="43" cm="1">
        <f t="array" ref="I198">IFERROR(
IF(I$14 - $G$14 + 1 = _xlfn.NUMBERVALUE(TRIM(_xlfn.TEXTAFTER($C198, " ", -1))),
_xlfn.IFS(
'Option-specific inputs'!$H$19="Percentage cost method",('Option-specific inputs'!$H35*'Option-specific inputs'!$H$109*I$26),
'Option-specific inputs'!$H$19="Total cost method",(('Option-specific inputs'!$H58/SUM('Option-specific inputs'!$H$52:$H$61))*'Option-specific inputs'!$H$109*I$26)),0),0)</f>
        <v>0</v>
      </c>
      <c r="J198" s="43" cm="1">
        <f t="array" ref="J198">IFERROR(
IF(J$14 - $G$14 + 1 = _xlfn.NUMBERVALUE(TRIM(_xlfn.TEXTAFTER($C198, " ", -1))),
_xlfn.IFS(
'Option-specific inputs'!$H$19="Percentage cost method",('Option-specific inputs'!$H35*'Option-specific inputs'!$H$109*J$26),
'Option-specific inputs'!$H$19="Total cost method",(('Option-specific inputs'!$H58/SUM('Option-specific inputs'!$H$52:$H$61))*'Option-specific inputs'!$H$109*J$26)),0),0)</f>
        <v>0</v>
      </c>
      <c r="K198" s="43" cm="1">
        <f t="array" ref="K198">IFERROR(
IF(K$14 - $G$14 + 1 = _xlfn.NUMBERVALUE(TRIM(_xlfn.TEXTAFTER($C198, " ", -1))),
_xlfn.IFS(
'Option-specific inputs'!$H$19="Percentage cost method",('Option-specific inputs'!$H35*'Option-specific inputs'!$H$109*K$26),
'Option-specific inputs'!$H$19="Total cost method",(('Option-specific inputs'!$H58/SUM('Option-specific inputs'!$H$52:$H$61))*'Option-specific inputs'!$H$109*K$26)),0),0)</f>
        <v>0</v>
      </c>
      <c r="L198" s="43" cm="1">
        <f t="array" ref="L198">IFERROR(
IF(L$14 - $G$14 + 1 = _xlfn.NUMBERVALUE(TRIM(_xlfn.TEXTAFTER($C198, " ", -1))),
_xlfn.IFS(
'Option-specific inputs'!$H$19="Percentage cost method",('Option-specific inputs'!$H35*'Option-specific inputs'!$H$109*L$26),
'Option-specific inputs'!$H$19="Total cost method",(('Option-specific inputs'!$H58/SUM('Option-specific inputs'!$H$52:$H$61))*'Option-specific inputs'!$H$109*L$26)),0),0)</f>
        <v>0</v>
      </c>
      <c r="M198" s="43" cm="1">
        <f t="array" ref="M198">IFERROR(
IF(M$14 - $G$14 + 1 = _xlfn.NUMBERVALUE(TRIM(_xlfn.TEXTAFTER($C198, " ", -1))),
_xlfn.IFS(
'Option-specific inputs'!$H$19="Percentage cost method",('Option-specific inputs'!$H35*'Option-specific inputs'!$H$109*M$26),
'Option-specific inputs'!$H$19="Total cost method",(('Option-specific inputs'!$H58/SUM('Option-specific inputs'!$H$52:$H$61))*'Option-specific inputs'!$H$109*M$26)),0),0)</f>
        <v>0</v>
      </c>
      <c r="N198" s="43" cm="1">
        <f t="array" ref="N198">IFERROR(
IF(N$14 - $G$14 + 1 = _xlfn.NUMBERVALUE(TRIM(_xlfn.TEXTAFTER($C198, " ", -1))),
_xlfn.IFS(
'Option-specific inputs'!$H$19="Percentage cost method",('Option-specific inputs'!$H35*'Option-specific inputs'!$H$109*N$26),
'Option-specific inputs'!$H$19="Total cost method",(('Option-specific inputs'!$H58/SUM('Option-specific inputs'!$H$52:$H$61))*'Option-specific inputs'!$H$109*N$26)),0),0)</f>
        <v>0</v>
      </c>
      <c r="O198" s="43" cm="1">
        <f t="array" ref="O198">IFERROR(
IF(O$14 - $G$14 + 1 = _xlfn.NUMBERVALUE(TRIM(_xlfn.TEXTAFTER($C198, " ", -1))),
_xlfn.IFS(
'Option-specific inputs'!$H$19="Percentage cost method",('Option-specific inputs'!$H35*'Option-specific inputs'!$H$109*O$26),
'Option-specific inputs'!$H$19="Total cost method",(('Option-specific inputs'!$H58/SUM('Option-specific inputs'!$H$52:$H$61))*'Option-specific inputs'!$H$109*O$26)),0),0)</f>
        <v>0</v>
      </c>
      <c r="P198" s="43" cm="1">
        <f t="array" ref="P198">IFERROR(
IF(P$14 - $G$14 + 1 = _xlfn.NUMBERVALUE(TRIM(_xlfn.TEXTAFTER($C198, " ", -1))),
_xlfn.IFS(
'Option-specific inputs'!$H$19="Percentage cost method",('Option-specific inputs'!$H35*'Option-specific inputs'!$H$109*P$26),
'Option-specific inputs'!$H$19="Total cost method",(('Option-specific inputs'!$H58/SUM('Option-specific inputs'!$H$52:$H$61))*'Option-specific inputs'!$H$109*P$26)),0),0)</f>
        <v>0</v>
      </c>
      <c r="Q198" s="43" cm="1">
        <f t="array" ref="Q198">IFERROR(
IF(Q$14 - $G$14 + 1 = _xlfn.NUMBERVALUE(TRIM(_xlfn.TEXTAFTER($C198, " ", -1))),
_xlfn.IFS(
'Option-specific inputs'!$H$19="Percentage cost method",('Option-specific inputs'!$H35*'Option-specific inputs'!$H$109*Q$26),
'Option-specific inputs'!$H$19="Total cost method",(('Option-specific inputs'!$H58/SUM('Option-specific inputs'!$H$52:$H$61))*'Option-specific inputs'!$H$109*Q$26)),0),0)</f>
        <v>0</v>
      </c>
      <c r="R198" s="43" cm="1">
        <f t="array" ref="R198">IFERROR(
IF(R$14 - $G$14 + 1 = _xlfn.NUMBERVALUE(TRIM(_xlfn.TEXTAFTER($C198, " ", -1))),
_xlfn.IFS(
'Option-specific inputs'!$H$19="Percentage cost method",('Option-specific inputs'!$H35*'Option-specific inputs'!$H$109*R$26),
'Option-specific inputs'!$H$19="Total cost method",(('Option-specific inputs'!$H58/SUM('Option-specific inputs'!$H$52:$H$61))*'Option-specific inputs'!$H$109*R$26)),0),0)</f>
        <v>0</v>
      </c>
      <c r="S198" s="43" cm="1">
        <f t="array" ref="S198">IFERROR(
IF(S$14 - $G$14 + 1 = _xlfn.NUMBERVALUE(TRIM(_xlfn.TEXTAFTER($C198, " ", -1))),
_xlfn.IFS(
'Option-specific inputs'!$H$19="Percentage cost method",('Option-specific inputs'!$H35*'Option-specific inputs'!$H$109*S$26),
'Option-specific inputs'!$H$19="Total cost method",(('Option-specific inputs'!$H58/SUM('Option-specific inputs'!$H$52:$H$61))*'Option-specific inputs'!$H$109*S$26)),0),0)</f>
        <v>0</v>
      </c>
      <c r="T198" s="43" cm="1">
        <f t="array" ref="T198">IFERROR(
IF(T$14 - $G$14 + 1 = _xlfn.NUMBERVALUE(TRIM(_xlfn.TEXTAFTER($C198, " ", -1))),
_xlfn.IFS(
'Option-specific inputs'!$H$19="Percentage cost method",('Option-specific inputs'!$H35*'Option-specific inputs'!$H$109*T$26),
'Option-specific inputs'!$H$19="Total cost method",(('Option-specific inputs'!$H58/SUM('Option-specific inputs'!$H$52:$H$61))*'Option-specific inputs'!$H$109*T$26)),0),0)</f>
        <v>0</v>
      </c>
      <c r="U198" s="43" cm="1">
        <f t="array" ref="U198">IFERROR(
IF(U$14 - $G$14 + 1 = _xlfn.NUMBERVALUE(TRIM(_xlfn.TEXTAFTER($C198, " ", -1))),
_xlfn.IFS(
'Option-specific inputs'!$H$19="Percentage cost method",('Option-specific inputs'!$H35*'Option-specific inputs'!$H$109*U$26),
'Option-specific inputs'!$H$19="Total cost method",(('Option-specific inputs'!$H58/SUM('Option-specific inputs'!$H$52:$H$61))*'Option-specific inputs'!$H$109*U$26)),0),0)</f>
        <v>0</v>
      </c>
      <c r="V198" s="43" cm="1">
        <f t="array" ref="V198">IFERROR(
IF(V$14 - $G$14 + 1 = _xlfn.NUMBERVALUE(TRIM(_xlfn.TEXTAFTER($C198, " ", -1))),
_xlfn.IFS(
'Option-specific inputs'!$H$19="Percentage cost method",('Option-specific inputs'!$H35*'Option-specific inputs'!$H$109*V$26),
'Option-specific inputs'!$H$19="Total cost method",(('Option-specific inputs'!$H58/SUM('Option-specific inputs'!$H$52:$H$61))*'Option-specific inputs'!$H$109*V$26)),0),0)</f>
        <v>0</v>
      </c>
      <c r="W198" s="43" cm="1">
        <f t="array" ref="W198">IFERROR(
IF(W$14 - $G$14 + 1 = _xlfn.NUMBERVALUE(TRIM(_xlfn.TEXTAFTER($C198, " ", -1))),
_xlfn.IFS(
'Option-specific inputs'!$H$19="Percentage cost method",('Option-specific inputs'!$H35*'Option-specific inputs'!$H$109*W$26),
'Option-specific inputs'!$H$19="Total cost method",(('Option-specific inputs'!$H58/SUM('Option-specific inputs'!$H$52:$H$61))*'Option-specific inputs'!$H$109*W$26)),0),0)</f>
        <v>0</v>
      </c>
      <c r="X198" s="43" cm="1">
        <f t="array" ref="X198">IFERROR(
IF(X$14 - $G$14 + 1 = _xlfn.NUMBERVALUE(TRIM(_xlfn.TEXTAFTER($C198, " ", -1))),
_xlfn.IFS(
'Option-specific inputs'!$H$19="Percentage cost method",('Option-specific inputs'!$H35*'Option-specific inputs'!$H$109*X$26),
'Option-specific inputs'!$H$19="Total cost method",(('Option-specific inputs'!$H58/SUM('Option-specific inputs'!$H$52:$H$61))*'Option-specific inputs'!$H$109*X$26)),0),0)</f>
        <v>0</v>
      </c>
      <c r="Y198" s="43" cm="1">
        <f t="array" ref="Y198">IFERROR(
IF(Y$14 - $G$14 + 1 = _xlfn.NUMBERVALUE(TRIM(_xlfn.TEXTAFTER($C198, " ", -1))),
_xlfn.IFS(
'Option-specific inputs'!$H$19="Percentage cost method",('Option-specific inputs'!$H35*'Option-specific inputs'!$H$109*Y$26),
'Option-specific inputs'!$H$19="Total cost method",(('Option-specific inputs'!$H58/SUM('Option-specific inputs'!$H$52:$H$61))*'Option-specific inputs'!$H$109*Y$26)),0),0)</f>
        <v>0</v>
      </c>
      <c r="Z198" s="43" cm="1">
        <f t="array" ref="Z198">IFERROR(
IF(Z$14 - $G$14 + 1 = _xlfn.NUMBERVALUE(TRIM(_xlfn.TEXTAFTER($C198, " ", -1))),
_xlfn.IFS(
'Option-specific inputs'!$H$19="Percentage cost method",('Option-specific inputs'!$H35*'Option-specific inputs'!$H$109*Z$26),
'Option-specific inputs'!$H$19="Total cost method",(('Option-specific inputs'!$H58/SUM('Option-specific inputs'!$H$52:$H$61))*'Option-specific inputs'!$H$109*Z$26)),0),0)</f>
        <v>0</v>
      </c>
      <c r="AA198" s="43" cm="1">
        <f t="array" ref="AA198">IFERROR(
IF(AA$14 - $G$14 + 1 = _xlfn.NUMBERVALUE(TRIM(_xlfn.TEXTAFTER($C198, " ", -1))),
_xlfn.IFS(
'Option-specific inputs'!$H$19="Percentage cost method",('Option-specific inputs'!$H35*'Option-specific inputs'!$H$109*AA$26),
'Option-specific inputs'!$H$19="Total cost method",(('Option-specific inputs'!$H58/SUM('Option-specific inputs'!$H$52:$H$61))*'Option-specific inputs'!$H$109*AA$26)),0),0)</f>
        <v>0</v>
      </c>
      <c r="AB198" s="43" cm="1">
        <f t="array" ref="AB198">IFERROR(
IF(AB$14 - $G$14 + 1 = _xlfn.NUMBERVALUE(TRIM(_xlfn.TEXTAFTER($C198, " ", -1))),
_xlfn.IFS(
'Option-specific inputs'!$H$19="Percentage cost method",('Option-specific inputs'!$H35*'Option-specific inputs'!$H$109*AB$26),
'Option-specific inputs'!$H$19="Total cost method",(('Option-specific inputs'!$H58/SUM('Option-specific inputs'!$H$52:$H$61))*'Option-specific inputs'!$H$109*AB$26)),0),0)</f>
        <v>0</v>
      </c>
      <c r="AC198" s="43" cm="1">
        <f t="array" ref="AC198">IFERROR(
IF(AC$14 - $G$14 + 1 = _xlfn.NUMBERVALUE(TRIM(_xlfn.TEXTAFTER($C198, " ", -1))),
_xlfn.IFS(
'Option-specific inputs'!$H$19="Percentage cost method",('Option-specific inputs'!$H35*'Option-specific inputs'!$H$109*AC$26),
'Option-specific inputs'!$H$19="Total cost method",(('Option-specific inputs'!$H58/SUM('Option-specific inputs'!$H$52:$H$61))*'Option-specific inputs'!$H$109*AC$26)),0),0)</f>
        <v>0</v>
      </c>
      <c r="AD198" s="43" cm="1">
        <f t="array" ref="AD198">IFERROR(
IF(AD$14 - $G$14 + 1 = _xlfn.NUMBERVALUE(TRIM(_xlfn.TEXTAFTER($C198, " ", -1))),
_xlfn.IFS(
'Option-specific inputs'!$H$19="Percentage cost method",('Option-specific inputs'!$H35*'Option-specific inputs'!$H$109*AD$26),
'Option-specific inputs'!$H$19="Total cost method",(('Option-specific inputs'!$H58/SUM('Option-specific inputs'!$H$52:$H$61))*'Option-specific inputs'!$H$109*AD$26)),0),0)</f>
        <v>0</v>
      </c>
      <c r="AE198" s="43" cm="1">
        <f t="array" ref="AE198">IFERROR(
IF(AE$14 - $G$14 + 1 = _xlfn.NUMBERVALUE(TRIM(_xlfn.TEXTAFTER($C198, " ", -1))),
_xlfn.IFS(
'Option-specific inputs'!$H$19="Percentage cost method",('Option-specific inputs'!$H35*'Option-specific inputs'!$H$109*AE$26),
'Option-specific inputs'!$H$19="Total cost method",(('Option-specific inputs'!$H58/SUM('Option-specific inputs'!$H$52:$H$61))*'Option-specific inputs'!$H$109*AE$26)),0),0)</f>
        <v>0</v>
      </c>
      <c r="AF198" s="43" cm="1">
        <f t="array" ref="AF198">IFERROR(
IF(AF$14 - $G$14 + 1 = _xlfn.NUMBERVALUE(TRIM(_xlfn.TEXTAFTER($C198, " ", -1))),
_xlfn.IFS(
'Option-specific inputs'!$H$19="Percentage cost method",('Option-specific inputs'!$H35*'Option-specific inputs'!$H$109*AF$26),
'Option-specific inputs'!$H$19="Total cost method",(('Option-specific inputs'!$H58/SUM('Option-specific inputs'!$H$52:$H$61))*'Option-specific inputs'!$H$109*AF$26)),0),0)</f>
        <v>0</v>
      </c>
      <c r="AG198" s="43" cm="1">
        <f t="array" ref="AG198">IFERROR(
IF(AG$14 - $G$14 + 1 = _xlfn.NUMBERVALUE(TRIM(_xlfn.TEXTAFTER($C198, " ", -1))),
_xlfn.IFS(
'Option-specific inputs'!$H$19="Percentage cost method",('Option-specific inputs'!$H35*'Option-specific inputs'!$H$109*AG$26),
'Option-specific inputs'!$H$19="Total cost method",(('Option-specific inputs'!$H58/SUM('Option-specific inputs'!$H$52:$H$61))*'Option-specific inputs'!$H$109*AG$26)),0),0)</f>
        <v>0</v>
      </c>
      <c r="AH198" s="43" cm="1">
        <f t="array" ref="AH198">IFERROR(
IF(AH$14 - $G$14 + 1 = _xlfn.NUMBERVALUE(TRIM(_xlfn.TEXTAFTER($C198, " ", -1))),
_xlfn.IFS(
'Option-specific inputs'!$H$19="Percentage cost method",('Option-specific inputs'!$H35*'Option-specific inputs'!$H$109*AH$26),
'Option-specific inputs'!$H$19="Total cost method",(('Option-specific inputs'!$H58/SUM('Option-specific inputs'!$H$52:$H$61))*'Option-specific inputs'!$H$109*AH$26)),0),0)</f>
        <v>0</v>
      </c>
      <c r="AI198" s="43" cm="1">
        <f t="array" ref="AI198">IFERROR(
IF(AI$14 - $G$14 + 1 = _xlfn.NUMBERVALUE(TRIM(_xlfn.TEXTAFTER($C198, " ", -1))),
_xlfn.IFS(
'Option-specific inputs'!$H$19="Percentage cost method",('Option-specific inputs'!$H35*'Option-specific inputs'!$H$109*AI$26),
'Option-specific inputs'!$H$19="Total cost method",(('Option-specific inputs'!$H58/SUM('Option-specific inputs'!$H$52:$H$61))*'Option-specific inputs'!$H$109*AI$26)),0),0)</f>
        <v>0</v>
      </c>
      <c r="AJ198" s="43" cm="1">
        <f t="array" ref="AJ198">IFERROR(
IF(AJ$14 - $G$14 + 1 = _xlfn.NUMBERVALUE(TRIM(_xlfn.TEXTAFTER($C198, " ", -1))),
_xlfn.IFS(
'Option-specific inputs'!$H$19="Percentage cost method",('Option-specific inputs'!$H35*'Option-specific inputs'!$H$109*AJ$26),
'Option-specific inputs'!$H$19="Total cost method",(('Option-specific inputs'!$H58/SUM('Option-specific inputs'!$H$52:$H$61))*'Option-specific inputs'!$H$109*AJ$26)),0),0)</f>
        <v>0</v>
      </c>
      <c r="AK198" s="43" cm="1">
        <f t="array" ref="AK198">IFERROR(
IF(AK$14 - $G$14 + 1 = _xlfn.NUMBERVALUE(TRIM(_xlfn.TEXTAFTER($C198, " ", -1))),
_xlfn.IFS(
'Option-specific inputs'!$H$19="Percentage cost method",('Option-specific inputs'!$H35*'Option-specific inputs'!$H$109*AK$26),
'Option-specific inputs'!$H$19="Total cost method",(('Option-specific inputs'!$H58/SUM('Option-specific inputs'!$H$52:$H$61))*'Option-specific inputs'!$H$109*AK$26)),0),0)</f>
        <v>0</v>
      </c>
      <c r="AL198" s="43" cm="1">
        <f t="array" ref="AL198">IFERROR(
IF(AL$14 - $G$14 + 1 = _xlfn.NUMBERVALUE(TRIM(_xlfn.TEXTAFTER($C198, " ", -1))),
_xlfn.IFS(
'Option-specific inputs'!$H$19="Percentage cost method",('Option-specific inputs'!$H35*'Option-specific inputs'!$H$109*AL$26),
'Option-specific inputs'!$H$19="Total cost method",(('Option-specific inputs'!$H58/SUM('Option-specific inputs'!$H$52:$H$61))*'Option-specific inputs'!$H$109*AL$26)),0),0)</f>
        <v>0</v>
      </c>
      <c r="AM198" s="43" cm="1">
        <f t="array" ref="AM198">IFERROR(
IF(AM$14 - $G$14 + 1 = _xlfn.NUMBERVALUE(TRIM(_xlfn.TEXTAFTER($C198, " ", -1))),
_xlfn.IFS(
'Option-specific inputs'!$H$19="Percentage cost method",('Option-specific inputs'!$H35*'Option-specific inputs'!$H$109*AM$26),
'Option-specific inputs'!$H$19="Total cost method",(('Option-specific inputs'!$H58/SUM('Option-specific inputs'!$H$52:$H$61))*'Option-specific inputs'!$H$109*AM$26)),0),0)</f>
        <v>0</v>
      </c>
      <c r="AN198" s="43" cm="1">
        <f t="array" ref="AN198">IFERROR(
IF(AN$14 - $G$14 + 1 = _xlfn.NUMBERVALUE(TRIM(_xlfn.TEXTAFTER($C198, " ", -1))),
_xlfn.IFS(
'Option-specific inputs'!$H$19="Percentage cost method",('Option-specific inputs'!$H35*'Option-specific inputs'!$H$109*AN$26),
'Option-specific inputs'!$H$19="Total cost method",(('Option-specific inputs'!$H58/SUM('Option-specific inputs'!$H$52:$H$61))*'Option-specific inputs'!$H$109*AN$26)),0),0)</f>
        <v>0</v>
      </c>
      <c r="AO198" s="43" cm="1">
        <f t="array" ref="AO198">IFERROR(
IF(AO$14 - $G$14 + 1 = _xlfn.NUMBERVALUE(TRIM(_xlfn.TEXTAFTER($C198, " ", -1))),
_xlfn.IFS(
'Option-specific inputs'!$H$19="Percentage cost method",('Option-specific inputs'!$H35*'Option-specific inputs'!$H$109*AO$26),
'Option-specific inputs'!$H$19="Total cost method",(('Option-specific inputs'!$H58/SUM('Option-specific inputs'!$H$52:$H$61))*'Option-specific inputs'!$H$109*AO$26)),0),0)</f>
        <v>0</v>
      </c>
      <c r="AP198" s="43" cm="1">
        <f t="array" ref="AP198">IFERROR(
IF(AP$14 - $G$14 + 1 = _xlfn.NUMBERVALUE(TRIM(_xlfn.TEXTAFTER($C198, " ", -1))),
_xlfn.IFS(
'Option-specific inputs'!$H$19="Percentage cost method",('Option-specific inputs'!$H35*'Option-specific inputs'!$H$109*AP$26),
'Option-specific inputs'!$H$19="Total cost method",(('Option-specific inputs'!$H58/SUM('Option-specific inputs'!$H$52:$H$61))*'Option-specific inputs'!$H$109*AP$26)),0),0)</f>
        <v>0</v>
      </c>
      <c r="AQ198" s="43" cm="1">
        <f t="array" ref="AQ198">IFERROR(
IF(AQ$14 - $G$14 + 1 = _xlfn.NUMBERVALUE(TRIM(_xlfn.TEXTAFTER($C198, " ", -1))),
_xlfn.IFS(
'Option-specific inputs'!$H$19="Percentage cost method",('Option-specific inputs'!$H35*'Option-specific inputs'!$H$109*AQ$26),
'Option-specific inputs'!$H$19="Total cost method",(('Option-specific inputs'!$H58/SUM('Option-specific inputs'!$H$52:$H$61))*'Option-specific inputs'!$H$109*AQ$26)),0),0)</f>
        <v>0</v>
      </c>
      <c r="AR198" s="43" cm="1">
        <f t="array" ref="AR198">IFERROR(
IF(AR$14 - $G$14 + 1 = _xlfn.NUMBERVALUE(TRIM(_xlfn.TEXTAFTER($C198, " ", -1))),
_xlfn.IFS(
'Option-specific inputs'!$H$19="Percentage cost method",('Option-specific inputs'!$H35*'Option-specific inputs'!$H$109*AR$26),
'Option-specific inputs'!$H$19="Total cost method",(('Option-specific inputs'!$H58/SUM('Option-specific inputs'!$H$52:$H$61))*'Option-specific inputs'!$H$109*AR$26)),0),0)</f>
        <v>0</v>
      </c>
      <c r="AS198" s="43" cm="1">
        <f t="array" ref="AS198">IFERROR(
IF(AS$14 - $G$14 + 1 = _xlfn.NUMBERVALUE(TRIM(_xlfn.TEXTAFTER($C198, " ", -1))),
_xlfn.IFS(
'Option-specific inputs'!$H$19="Percentage cost method",('Option-specific inputs'!$H35*'Option-specific inputs'!$H$109*AS$26),
'Option-specific inputs'!$H$19="Total cost method",(('Option-specific inputs'!$H58/SUM('Option-specific inputs'!$H$52:$H$61))*'Option-specific inputs'!$H$109*AS$26)),0),0)</f>
        <v>0</v>
      </c>
      <c r="AT198" s="43" cm="1">
        <f t="array" ref="AT198">IFERROR(
IF(AT$14 - $G$14 + 1 = _xlfn.NUMBERVALUE(TRIM(_xlfn.TEXTAFTER($C198, " ", -1))),
_xlfn.IFS(
'Option-specific inputs'!$H$19="Percentage cost method",('Option-specific inputs'!$H35*'Option-specific inputs'!$H$109*AT$26),
'Option-specific inputs'!$H$19="Total cost method",(('Option-specific inputs'!$H58/SUM('Option-specific inputs'!$H$52:$H$61))*'Option-specific inputs'!$H$109*AT$26)),0),0)</f>
        <v>0</v>
      </c>
      <c r="AU198" s="43" cm="1">
        <f t="array" ref="AU198">IFERROR(
IF(AU$14 - $G$14 + 1 = _xlfn.NUMBERVALUE(TRIM(_xlfn.TEXTAFTER($C198, " ", -1))),
_xlfn.IFS(
'Option-specific inputs'!$H$19="Percentage cost method",('Option-specific inputs'!$H35*'Option-specific inputs'!$H$109*AU$26),
'Option-specific inputs'!$H$19="Total cost method",(('Option-specific inputs'!$H58/SUM('Option-specific inputs'!$H$52:$H$61))*'Option-specific inputs'!$H$109*AU$26)),0),0)</f>
        <v>0</v>
      </c>
      <c r="AV198" s="43" cm="1">
        <f t="array" ref="AV198">IFERROR(
IF(AV$14 - $G$14 + 1 = _xlfn.NUMBERVALUE(TRIM(_xlfn.TEXTAFTER($C198, " ", -1))),
_xlfn.IFS(
'Option-specific inputs'!$H$19="Percentage cost method",('Option-specific inputs'!$H35*'Option-specific inputs'!$H$109*AV$26),
'Option-specific inputs'!$H$19="Total cost method",(('Option-specific inputs'!$H58/SUM('Option-specific inputs'!$H$52:$H$61))*'Option-specific inputs'!$H$109*AV$26)),0),0)</f>
        <v>0</v>
      </c>
      <c r="AW198" s="43" cm="1">
        <f t="array" ref="AW198">IFERROR(
IF(AW$14 - $G$14 + 1 = _xlfn.NUMBERVALUE(TRIM(_xlfn.TEXTAFTER($C198, " ", -1))),
_xlfn.IFS(
'Option-specific inputs'!$H$19="Percentage cost method",('Option-specific inputs'!$H35*'Option-specific inputs'!$H$109*AW$26),
'Option-specific inputs'!$H$19="Total cost method",(('Option-specific inputs'!$H58/SUM('Option-specific inputs'!$H$52:$H$61))*'Option-specific inputs'!$H$109*AW$26)),0),0)</f>
        <v>0</v>
      </c>
      <c r="AX198" s="43" cm="1">
        <f t="array" ref="AX198">IFERROR(
IF(AX$14 - $G$14 + 1 = _xlfn.NUMBERVALUE(TRIM(_xlfn.TEXTAFTER($C198, " ", -1))),
_xlfn.IFS(
'Option-specific inputs'!$H$19="Percentage cost method",('Option-specific inputs'!$H35*'Option-specific inputs'!$H$109*AX$26),
'Option-specific inputs'!$H$19="Total cost method",(('Option-specific inputs'!$H58/SUM('Option-specific inputs'!$H$52:$H$61))*'Option-specific inputs'!$H$109*AX$26)),0),0)</f>
        <v>0</v>
      </c>
      <c r="AY198" s="43" cm="1">
        <f t="array" ref="AY198">IFERROR(
IF(AY$14 - $G$14 + 1 = _xlfn.NUMBERVALUE(TRIM(_xlfn.TEXTAFTER($C198, " ", -1))),
_xlfn.IFS(
'Option-specific inputs'!$H$19="Percentage cost method",('Option-specific inputs'!$H35*'Option-specific inputs'!$H$109*AY$26),
'Option-specific inputs'!$H$19="Total cost method",(('Option-specific inputs'!$H58/SUM('Option-specific inputs'!$H$52:$H$61))*'Option-specific inputs'!$H$109*AY$26)),0),0)</f>
        <v>0</v>
      </c>
      <c r="AZ198" s="43" cm="1">
        <f t="array" ref="AZ198">IFERROR(
IF(AZ$14 - $G$14 + 1 = _xlfn.NUMBERVALUE(TRIM(_xlfn.TEXTAFTER($C198, " ", -1))),
_xlfn.IFS(
'Option-specific inputs'!$H$19="Percentage cost method",('Option-specific inputs'!$H35*'Option-specific inputs'!$H$109*AZ$26),
'Option-specific inputs'!$H$19="Total cost method",(('Option-specific inputs'!$H58/SUM('Option-specific inputs'!$H$52:$H$61))*'Option-specific inputs'!$H$109*AZ$26)),0),0)</f>
        <v>0</v>
      </c>
      <c r="BA198" s="43" cm="1">
        <f t="array" ref="BA198">IFERROR(
IF(BA$14 - $G$14 + 1 = _xlfn.NUMBERVALUE(TRIM(_xlfn.TEXTAFTER($C198, " ", -1))),
_xlfn.IFS(
'Option-specific inputs'!$H$19="Percentage cost method",('Option-specific inputs'!$H35*'Option-specific inputs'!$H$109*BA$26),
'Option-specific inputs'!$H$19="Total cost method",(('Option-specific inputs'!$H58/SUM('Option-specific inputs'!$H$52:$H$61))*'Option-specific inputs'!$H$109*BA$26)),0),0)</f>
        <v>0</v>
      </c>
      <c r="BB198" s="43" cm="1">
        <f t="array" ref="BB198">IFERROR(
IF(BB$14 - $G$14 + 1 = _xlfn.NUMBERVALUE(TRIM(_xlfn.TEXTAFTER($C198, " ", -1))),
_xlfn.IFS(
'Option-specific inputs'!$H$19="Percentage cost method",('Option-specific inputs'!$H35*'Option-specific inputs'!$H$109*BB$26),
'Option-specific inputs'!$H$19="Total cost method",(('Option-specific inputs'!$H58/SUM('Option-specific inputs'!$H$52:$H$61))*'Option-specific inputs'!$H$109*BB$26)),0),0)</f>
        <v>0</v>
      </c>
      <c r="BC198" s="43" cm="1">
        <f t="array" ref="BC198">IFERROR(
IF(BC$14 - $G$14 + 1 = _xlfn.NUMBERVALUE(TRIM(_xlfn.TEXTAFTER($C198, " ", -1))),
_xlfn.IFS(
'Option-specific inputs'!$H$19="Percentage cost method",('Option-specific inputs'!$H35*'Option-specific inputs'!$H$109*BC$26),
'Option-specific inputs'!$H$19="Total cost method",(('Option-specific inputs'!$H58/SUM('Option-specific inputs'!$H$52:$H$61))*'Option-specific inputs'!$H$109*BC$26)),0),0)</f>
        <v>0</v>
      </c>
      <c r="BD198" s="43" cm="1">
        <f t="array" ref="BD198">IFERROR(
IF(BD$14 - $G$14 + 1 = _xlfn.NUMBERVALUE(TRIM(_xlfn.TEXTAFTER($C198, " ", -1))),
_xlfn.IFS(
'Option-specific inputs'!$H$19="Percentage cost method",('Option-specific inputs'!$H35*'Option-specific inputs'!$H$109*BD$26),
'Option-specific inputs'!$H$19="Total cost method",(('Option-specific inputs'!$H58/SUM('Option-specific inputs'!$H$52:$H$61))*'Option-specific inputs'!$H$109*BD$26)),0),0)</f>
        <v>0</v>
      </c>
      <c r="BE198" s="43" cm="1">
        <f t="array" ref="BE198">IFERROR(
IF(BE$14 - $G$14 + 1 = _xlfn.NUMBERVALUE(TRIM(_xlfn.TEXTAFTER($C198, " ", -1))),
_xlfn.IFS(
'Option-specific inputs'!$H$19="Percentage cost method",('Option-specific inputs'!$H35*'Option-specific inputs'!$H$109*BE$26),
'Option-specific inputs'!$H$19="Total cost method",(('Option-specific inputs'!$H58/SUM('Option-specific inputs'!$H$52:$H$61))*'Option-specific inputs'!$H$109*BE$26)),0),0)</f>
        <v>0</v>
      </c>
      <c r="BF198" s="43" cm="1">
        <f t="array" ref="BF198">IFERROR(
IF(BF$14 - $G$14 + 1 = _xlfn.NUMBERVALUE(TRIM(_xlfn.TEXTAFTER($C198, " ", -1))),
_xlfn.IFS(
'Option-specific inputs'!$H$19="Percentage cost method",('Option-specific inputs'!$H35*'Option-specific inputs'!$H$109*BF$26),
'Option-specific inputs'!$H$19="Total cost method",(('Option-specific inputs'!$H58/SUM('Option-specific inputs'!$H$52:$H$61))*'Option-specific inputs'!$H$109*BF$26)),0),0)</f>
        <v>0</v>
      </c>
      <c r="BG198" s="43" cm="1">
        <f t="array" ref="BG198">IFERROR(
IF(BG$14 - $G$14 + 1 = _xlfn.NUMBERVALUE(TRIM(_xlfn.TEXTAFTER($C198, " ", -1))),
_xlfn.IFS(
'Option-specific inputs'!$H$19="Percentage cost method",('Option-specific inputs'!$H35*'Option-specific inputs'!$H$109*BG$26),
'Option-specific inputs'!$H$19="Total cost method",(('Option-specific inputs'!$H58/SUM('Option-specific inputs'!$H$52:$H$61))*'Option-specific inputs'!$H$109*BG$26)),0),0)</f>
        <v>0</v>
      </c>
      <c r="BH198" s="43" cm="1">
        <f t="array" ref="BH198">IFERROR(
IF(BH$14 - $G$14 + 1 = _xlfn.NUMBERVALUE(TRIM(_xlfn.TEXTAFTER($C198, " ", -1))),
_xlfn.IFS(
'Option-specific inputs'!$H$19="Percentage cost method",('Option-specific inputs'!$H35*'Option-specific inputs'!$H$109*BH$26),
'Option-specific inputs'!$H$19="Total cost method",(('Option-specific inputs'!$H58/SUM('Option-specific inputs'!$H$52:$H$61))*'Option-specific inputs'!$H$109*BH$26)),0),0)</f>
        <v>0</v>
      </c>
      <c r="BI198" s="43" cm="1">
        <f t="array" ref="BI198">IFERROR(
IF(BI$14 - $G$14 + 1 = _xlfn.NUMBERVALUE(TRIM(_xlfn.TEXTAFTER($C198, " ", -1))),
_xlfn.IFS(
'Option-specific inputs'!$H$19="Percentage cost method",('Option-specific inputs'!$H35*'Option-specific inputs'!$H$109*BI$26),
'Option-specific inputs'!$H$19="Total cost method",(('Option-specific inputs'!$H58/SUM('Option-specific inputs'!$H$52:$H$61))*'Option-specific inputs'!$H$109*BI$26)),0),0)</f>
        <v>0</v>
      </c>
      <c r="BJ198" s="43" cm="1">
        <f t="array" ref="BJ198">IFERROR(
IF(BJ$14 - $G$14 + 1 = _xlfn.NUMBERVALUE(TRIM(_xlfn.TEXTAFTER($C198, " ", -1))),
_xlfn.IFS(
'Option-specific inputs'!$H$19="Percentage cost method",('Option-specific inputs'!$H35*'Option-specific inputs'!$H$109*BJ$26),
'Option-specific inputs'!$H$19="Total cost method",(('Option-specific inputs'!$H58/SUM('Option-specific inputs'!$H$52:$H$61))*'Option-specific inputs'!$H$109*BJ$26)),0),0)</f>
        <v>0</v>
      </c>
      <c r="BK198" s="43" cm="1">
        <f t="array" ref="BK198">IFERROR(
IF(BK$14 - $G$14 + 1 = _xlfn.NUMBERVALUE(TRIM(_xlfn.TEXTAFTER($C198, " ", -1))),
_xlfn.IFS(
'Option-specific inputs'!$H$19="Percentage cost method",('Option-specific inputs'!$H35*'Option-specific inputs'!$H$109*BK$26),
'Option-specific inputs'!$H$19="Total cost method",(('Option-specific inputs'!$H58/SUM('Option-specific inputs'!$H$52:$H$61))*'Option-specific inputs'!$H$109*BK$26)),0),0)</f>
        <v>0</v>
      </c>
      <c r="BL198" s="43" cm="1">
        <f t="array" ref="BL198">IFERROR(
IF(BL$14 - $G$14 + 1 = _xlfn.NUMBERVALUE(TRIM(_xlfn.TEXTAFTER($C198, " ", -1))),
_xlfn.IFS(
'Option-specific inputs'!$H$19="Percentage cost method",('Option-specific inputs'!$H35*'Option-specific inputs'!$H$109*BL$26),
'Option-specific inputs'!$H$19="Total cost method",(('Option-specific inputs'!$H58/SUM('Option-specific inputs'!$H$52:$H$61))*'Option-specific inputs'!$H$109*BL$26)),0),0)</f>
        <v>0</v>
      </c>
      <c r="BM198" s="43" cm="1">
        <f t="array" ref="BM198">IFERROR(
IF(BM$14 - $G$14 + 1 = _xlfn.NUMBERVALUE(TRIM(_xlfn.TEXTAFTER($C198, " ", -1))),
_xlfn.IFS(
'Option-specific inputs'!$H$19="Percentage cost method",('Option-specific inputs'!$H35*'Option-specific inputs'!$H$109*BM$26),
'Option-specific inputs'!$H$19="Total cost method",(('Option-specific inputs'!$H58/SUM('Option-specific inputs'!$H$52:$H$61))*'Option-specific inputs'!$H$109*BM$26)),0),0)</f>
        <v>0</v>
      </c>
      <c r="BN198" s="43" cm="1">
        <f t="array" ref="BN198">IFERROR(
IF(BN$14 - $G$14 + 1 = _xlfn.NUMBERVALUE(TRIM(_xlfn.TEXTAFTER($C198, " ", -1))),
_xlfn.IFS(
'Option-specific inputs'!$H$19="Percentage cost method",('Option-specific inputs'!$H35*'Option-specific inputs'!$H$109*BN$26),
'Option-specific inputs'!$H$19="Total cost method",(('Option-specific inputs'!$H58/SUM('Option-specific inputs'!$H$52:$H$61))*'Option-specific inputs'!$H$109*BN$26)),0),0)</f>
        <v>0</v>
      </c>
      <c r="BO198" s="43" cm="1">
        <f t="array" ref="BO198">IFERROR(
IF(BO$14 - $G$14 + 1 = _xlfn.NUMBERVALUE(TRIM(_xlfn.TEXTAFTER($C198, " ", -1))),
_xlfn.IFS(
'Option-specific inputs'!$H$19="Percentage cost method",('Option-specific inputs'!$H35*'Option-specific inputs'!$H$109*BO$26),
'Option-specific inputs'!$H$19="Total cost method",(('Option-specific inputs'!$H58/SUM('Option-specific inputs'!$H$52:$H$61))*'Option-specific inputs'!$H$109*BO$26)),0),0)</f>
        <v>0</v>
      </c>
      <c r="BP198" s="43" cm="1">
        <f t="array" ref="BP198">IFERROR(
IF(BP$14 - $G$14 + 1 = _xlfn.NUMBERVALUE(TRIM(_xlfn.TEXTAFTER($C198, " ", -1))),
_xlfn.IFS(
'Option-specific inputs'!$H$19="Percentage cost method",('Option-specific inputs'!$H35*'Option-specific inputs'!$H$109*BP$26),
'Option-specific inputs'!$H$19="Total cost method",(('Option-specific inputs'!$H58/SUM('Option-specific inputs'!$H$52:$H$61))*'Option-specific inputs'!$H$109*BP$26)),0),0)</f>
        <v>0</v>
      </c>
      <c r="BQ198" s="43" cm="1">
        <f t="array" ref="BQ198">IFERROR(
IF(BQ$14 - $G$14 + 1 = _xlfn.NUMBERVALUE(TRIM(_xlfn.TEXTAFTER($C198, " ", -1))),
_xlfn.IFS(
'Option-specific inputs'!$H$19="Percentage cost method",('Option-specific inputs'!$H35*'Option-specific inputs'!$H$109*BQ$26),
'Option-specific inputs'!$H$19="Total cost method",(('Option-specific inputs'!$H58/SUM('Option-specific inputs'!$H$52:$H$61))*'Option-specific inputs'!$H$109*BQ$26)),0),0)</f>
        <v>0</v>
      </c>
      <c r="BR198" s="43" cm="1">
        <f t="array" ref="BR198">IFERROR(
IF(BR$14 - $G$14 + 1 = _xlfn.NUMBERVALUE(TRIM(_xlfn.TEXTAFTER($C198, " ", -1))),
_xlfn.IFS(
'Option-specific inputs'!$H$19="Percentage cost method",('Option-specific inputs'!$H35*'Option-specific inputs'!$H$109*BR$26),
'Option-specific inputs'!$H$19="Total cost method",(('Option-specific inputs'!$H58/SUM('Option-specific inputs'!$H$52:$H$61))*'Option-specific inputs'!$H$109*BR$26)),0),0)</f>
        <v>0</v>
      </c>
      <c r="BS198" s="43" cm="1">
        <f t="array" ref="BS198">IFERROR(
IF(BS$14 - $G$14 + 1 = _xlfn.NUMBERVALUE(TRIM(_xlfn.TEXTAFTER($C198, " ", -1))),
_xlfn.IFS(
'Option-specific inputs'!$H$19="Percentage cost method",('Option-specific inputs'!$H35*'Option-specific inputs'!$H$109*BS$26),
'Option-specific inputs'!$H$19="Total cost method",(('Option-specific inputs'!$H58/SUM('Option-specific inputs'!$H$52:$H$61))*'Option-specific inputs'!$H$109*BS$26)),0),0)</f>
        <v>0</v>
      </c>
      <c r="BT198" s="43" cm="1">
        <f t="array" ref="BT198">IFERROR(
IF(BT$14 - $G$14 + 1 = _xlfn.NUMBERVALUE(TRIM(_xlfn.TEXTAFTER($C198, " ", -1))),
_xlfn.IFS(
'Option-specific inputs'!$H$19="Percentage cost method",('Option-specific inputs'!$H35*'Option-specific inputs'!$H$109*BT$26),
'Option-specific inputs'!$H$19="Total cost method",(('Option-specific inputs'!$H58/SUM('Option-specific inputs'!$H$52:$H$61))*'Option-specific inputs'!$H$109*BT$26)),0),0)</f>
        <v>0</v>
      </c>
      <c r="BU198" s="43" cm="1">
        <f t="array" ref="BU198">IFERROR(
IF(BU$14 - $G$14 + 1 = _xlfn.NUMBERVALUE(TRIM(_xlfn.TEXTAFTER($C198, " ", -1))),
_xlfn.IFS(
'Option-specific inputs'!$H$19="Percentage cost method",('Option-specific inputs'!$H35*'Option-specific inputs'!$H$109*BU$26),
'Option-specific inputs'!$H$19="Total cost method",(('Option-specific inputs'!$H58/SUM('Option-specific inputs'!$H$52:$H$61))*'Option-specific inputs'!$H$109*BU$26)),0),0)</f>
        <v>0</v>
      </c>
      <c r="BV198" s="43" cm="1">
        <f t="array" ref="BV198">IFERROR(
IF(BV$14 - $G$14 + 1 = _xlfn.NUMBERVALUE(TRIM(_xlfn.TEXTAFTER($C198, " ", -1))),
_xlfn.IFS(
'Option-specific inputs'!$H$19="Percentage cost method",('Option-specific inputs'!$H35*'Option-specific inputs'!$H$109*BV$26),
'Option-specific inputs'!$H$19="Total cost method",(('Option-specific inputs'!$H58/SUM('Option-specific inputs'!$H$52:$H$61))*'Option-specific inputs'!$H$109*BV$26)),0),0)</f>
        <v>0</v>
      </c>
      <c r="BW198" s="43" cm="1">
        <f t="array" ref="BW198">IFERROR(
IF(BW$14 - $G$14 + 1 = _xlfn.NUMBERVALUE(TRIM(_xlfn.TEXTAFTER($C198, " ", -1))),
_xlfn.IFS(
'Option-specific inputs'!$H$19="Percentage cost method",('Option-specific inputs'!$H35*'Option-specific inputs'!$H$109*BW$26),
'Option-specific inputs'!$H$19="Total cost method",(('Option-specific inputs'!$H58/SUM('Option-specific inputs'!$H$52:$H$61))*'Option-specific inputs'!$H$109*BW$26)),0),0)</f>
        <v>0</v>
      </c>
      <c r="BX198" s="43" cm="1">
        <f t="array" ref="BX198">IFERROR(
IF(BX$14 - $G$14 + 1 = _xlfn.NUMBERVALUE(TRIM(_xlfn.TEXTAFTER($C198, " ", -1))),
_xlfn.IFS(
'Option-specific inputs'!$H$19="Percentage cost method",('Option-specific inputs'!$H35*'Option-specific inputs'!$H$109*BX$26),
'Option-specific inputs'!$H$19="Total cost method",(('Option-specific inputs'!$H58/SUM('Option-specific inputs'!$H$52:$H$61))*'Option-specific inputs'!$H$109*BX$26)),0),0)</f>
        <v>0</v>
      </c>
      <c r="BY198" s="43" cm="1">
        <f t="array" ref="BY198">IFERROR(
IF(BY$14 - $G$14 + 1 = _xlfn.NUMBERVALUE(TRIM(_xlfn.TEXTAFTER($C198, " ", -1))),
_xlfn.IFS(
'Option-specific inputs'!$H$19="Percentage cost method",('Option-specific inputs'!$H35*'Option-specific inputs'!$H$109*BY$26),
'Option-specific inputs'!$H$19="Total cost method",(('Option-specific inputs'!$H58/SUM('Option-specific inputs'!$H$52:$H$61))*'Option-specific inputs'!$H$109*BY$26)),0),0)</f>
        <v>0</v>
      </c>
      <c r="BZ198" s="43" cm="1">
        <f t="array" ref="BZ198">IFERROR(
IF(BZ$14 - $G$14 + 1 = _xlfn.NUMBERVALUE(TRIM(_xlfn.TEXTAFTER($C198, " ", -1))),
_xlfn.IFS(
'Option-specific inputs'!$H$19="Percentage cost method",('Option-specific inputs'!$H35*'Option-specific inputs'!$H$109*BZ$26),
'Option-specific inputs'!$H$19="Total cost method",(('Option-specific inputs'!$H58/SUM('Option-specific inputs'!$H$52:$H$61))*'Option-specific inputs'!$H$109*BZ$26)),0),0)</f>
        <v>0</v>
      </c>
      <c r="CA198" s="43" cm="1">
        <f t="array" ref="CA198">IFERROR(
IF(CA$14 - $G$14 + 1 = _xlfn.NUMBERVALUE(TRIM(_xlfn.TEXTAFTER($C198, " ", -1))),
_xlfn.IFS(
'Option-specific inputs'!$H$19="Percentage cost method",('Option-specific inputs'!$H35*'Option-specific inputs'!$H$109*CA$26),
'Option-specific inputs'!$H$19="Total cost method",(('Option-specific inputs'!$H58/SUM('Option-specific inputs'!$H$52:$H$61))*'Option-specific inputs'!$H$109*CA$26)),0),0)</f>
        <v>0</v>
      </c>
      <c r="CB198" s="43" cm="1">
        <f t="array" ref="CB198">IFERROR(
IF(CB$14 - $G$14 + 1 = _xlfn.NUMBERVALUE(TRIM(_xlfn.TEXTAFTER($C198, " ", -1))),
_xlfn.IFS(
'Option-specific inputs'!$H$19="Percentage cost method",('Option-specific inputs'!$H35*'Option-specific inputs'!$H$109*CB$26),
'Option-specific inputs'!$H$19="Total cost method",(('Option-specific inputs'!$H58/SUM('Option-specific inputs'!$H$52:$H$61))*'Option-specific inputs'!$H$109*CB$26)),0),0)</f>
        <v>0</v>
      </c>
      <c r="CC198" s="43" cm="1">
        <f t="array" ref="CC198">IFERROR(
IF(CC$14 - $G$14 + 1 = _xlfn.NUMBERVALUE(TRIM(_xlfn.TEXTAFTER($C198, " ", -1))),
_xlfn.IFS(
'Option-specific inputs'!$H$19="Percentage cost method",('Option-specific inputs'!$H35*'Option-specific inputs'!$H$109*CC$26),
'Option-specific inputs'!$H$19="Total cost method",(('Option-specific inputs'!$H58/SUM('Option-specific inputs'!$H$52:$H$61))*'Option-specific inputs'!$H$109*CC$26)),0),0)</f>
        <v>0</v>
      </c>
      <c r="CD198" s="43" cm="1">
        <f t="array" ref="CD198">IFERROR(
IF(CD$14 - $G$14 + 1 = _xlfn.NUMBERVALUE(TRIM(_xlfn.TEXTAFTER($C198, " ", -1))),
_xlfn.IFS(
'Option-specific inputs'!$H$19="Percentage cost method",('Option-specific inputs'!$H35*'Option-specific inputs'!$H$109*CD$26),
'Option-specific inputs'!$H$19="Total cost method",(('Option-specific inputs'!$H58/SUM('Option-specific inputs'!$H$52:$H$61))*'Option-specific inputs'!$H$109*CD$26)),0),0)</f>
        <v>0</v>
      </c>
      <c r="CE198" s="43" cm="1">
        <f t="array" ref="CE198">IFERROR(
IF(CE$14 - $G$14 + 1 = _xlfn.NUMBERVALUE(TRIM(_xlfn.TEXTAFTER($C198, " ", -1))),
_xlfn.IFS(
'Option-specific inputs'!$H$19="Percentage cost method",('Option-specific inputs'!$H35*'Option-specific inputs'!$H$109*CE$26),
'Option-specific inputs'!$H$19="Total cost method",(('Option-specific inputs'!$H58/SUM('Option-specific inputs'!$H$52:$H$61))*'Option-specific inputs'!$H$109*CE$26)),0),0)</f>
        <v>0</v>
      </c>
      <c r="CF198" s="43" cm="1">
        <f t="array" ref="CF198">IFERROR(
IF(CF$14 - $G$14 + 1 = _xlfn.NUMBERVALUE(TRIM(_xlfn.TEXTAFTER($C198, " ", -1))),
_xlfn.IFS(
'Option-specific inputs'!$H$19="Percentage cost method",('Option-specific inputs'!$H35*'Option-specific inputs'!$H$109*CF$26),
'Option-specific inputs'!$H$19="Total cost method",(('Option-specific inputs'!$H58/SUM('Option-specific inputs'!$H$52:$H$61))*'Option-specific inputs'!$H$109*CF$26)),0),0)</f>
        <v>0</v>
      </c>
      <c r="CG198" s="43" cm="1">
        <f t="array" ref="CG198">IFERROR(
IF(CG$14 - $G$14 + 1 = _xlfn.NUMBERVALUE(TRIM(_xlfn.TEXTAFTER($C198, " ", -1))),
_xlfn.IFS(
'Option-specific inputs'!$H$19="Percentage cost method",('Option-specific inputs'!$H35*'Option-specific inputs'!$H$109*CG$26),
'Option-specific inputs'!$H$19="Total cost method",(('Option-specific inputs'!$H58/SUM('Option-specific inputs'!$H$52:$H$61))*'Option-specific inputs'!$H$109*CG$26)),0),0)</f>
        <v>0</v>
      </c>
      <c r="CH198" s="43" cm="1">
        <f t="array" ref="CH198">IFERROR(
IF(CH$14 - $G$14 + 1 = _xlfn.NUMBERVALUE(TRIM(_xlfn.TEXTAFTER($C198, " ", -1))),
_xlfn.IFS(
'Option-specific inputs'!$H$19="Percentage cost method",('Option-specific inputs'!$H35*'Option-specific inputs'!$H$109*CH$26),
'Option-specific inputs'!$H$19="Total cost method",(('Option-specific inputs'!$H58/SUM('Option-specific inputs'!$H$52:$H$61))*'Option-specific inputs'!$H$109*CH$26)),0),0)</f>
        <v>0</v>
      </c>
      <c r="CI198" s="43" cm="1">
        <f t="array" ref="CI198">IFERROR(
IF(CI$14 - $G$14 + 1 = _xlfn.NUMBERVALUE(TRIM(_xlfn.TEXTAFTER($C198, " ", -1))),
_xlfn.IFS(
'Option-specific inputs'!$H$19="Percentage cost method",('Option-specific inputs'!$H35*'Option-specific inputs'!$H$109*CI$26),
'Option-specific inputs'!$H$19="Total cost method",(('Option-specific inputs'!$H58/SUM('Option-specific inputs'!$H$52:$H$61))*'Option-specific inputs'!$H$109*CI$26)),0),0)</f>
        <v>0</v>
      </c>
      <c r="CJ198" s="43" cm="1">
        <f t="array" ref="CJ198">IFERROR(
IF(CJ$14 - $G$14 + 1 = _xlfn.NUMBERVALUE(TRIM(_xlfn.TEXTAFTER($C198, " ", -1))),
_xlfn.IFS(
'Option-specific inputs'!$H$19="Percentage cost method",('Option-specific inputs'!$H35*'Option-specific inputs'!$H$109*CJ$26),
'Option-specific inputs'!$H$19="Total cost method",(('Option-specific inputs'!$H58/SUM('Option-specific inputs'!$H$52:$H$61))*'Option-specific inputs'!$H$109*CJ$26)),0),0)</f>
        <v>0</v>
      </c>
      <c r="CK198" s="43" cm="1">
        <f t="array" ref="CK198">IFERROR(
IF(CK$14 - $G$14 + 1 = _xlfn.NUMBERVALUE(TRIM(_xlfn.TEXTAFTER($C198, " ", -1))),
_xlfn.IFS(
'Option-specific inputs'!$H$19="Percentage cost method",('Option-specific inputs'!$H35*'Option-specific inputs'!$H$109*CK$26),
'Option-specific inputs'!$H$19="Total cost method",(('Option-specific inputs'!$H58/SUM('Option-specific inputs'!$H$52:$H$61))*'Option-specific inputs'!$H$109*CK$26)),0),0)</f>
        <v>0</v>
      </c>
      <c r="CL198" s="43" cm="1">
        <f t="array" ref="CL198">IFERROR(
IF(CL$14 - $G$14 + 1 = _xlfn.NUMBERVALUE(TRIM(_xlfn.TEXTAFTER($C198, " ", -1))),
_xlfn.IFS(
'Option-specific inputs'!$H$19="Percentage cost method",('Option-specific inputs'!$H35*'Option-specific inputs'!$H$109*CL$26),
'Option-specific inputs'!$H$19="Total cost method",(('Option-specific inputs'!$H58/SUM('Option-specific inputs'!$H$52:$H$61))*'Option-specific inputs'!$H$109*CL$26)),0),0)</f>
        <v>0</v>
      </c>
      <c r="CM198" s="43" cm="1">
        <f t="array" ref="CM198">IFERROR(
IF(CM$14 - $G$14 + 1 = _xlfn.NUMBERVALUE(TRIM(_xlfn.TEXTAFTER($C198, " ", -1))),
_xlfn.IFS(
'Option-specific inputs'!$H$19="Percentage cost method",('Option-specific inputs'!$H35*'Option-specific inputs'!$H$109*CM$26),
'Option-specific inputs'!$H$19="Total cost method",(('Option-specific inputs'!$H58/SUM('Option-specific inputs'!$H$52:$H$61))*'Option-specific inputs'!$H$109*CM$26)),0),0)</f>
        <v>0</v>
      </c>
      <c r="CN198" s="43" cm="1">
        <f t="array" ref="CN198">IFERROR(
IF(CN$14 - $G$14 + 1 = _xlfn.NUMBERVALUE(TRIM(_xlfn.TEXTAFTER($C198, " ", -1))),
_xlfn.IFS(
'Option-specific inputs'!$H$19="Percentage cost method",('Option-specific inputs'!$H35*'Option-specific inputs'!$H$109*CN$26),
'Option-specific inputs'!$H$19="Total cost method",(('Option-specific inputs'!$H58/SUM('Option-specific inputs'!$H$52:$H$61))*'Option-specific inputs'!$H$109*CN$26)),0),0)</f>
        <v>0</v>
      </c>
      <c r="CO198" s="43" cm="1">
        <f t="array" ref="CO198">IFERROR(
IF(CO$14 - $G$14 + 1 = _xlfn.NUMBERVALUE(TRIM(_xlfn.TEXTAFTER($C198, " ", -1))),
_xlfn.IFS(
'Option-specific inputs'!$H$19="Percentage cost method",('Option-specific inputs'!$H35*'Option-specific inputs'!$H$109*CO$26),
'Option-specific inputs'!$H$19="Total cost method",(('Option-specific inputs'!$H58/SUM('Option-specific inputs'!$H$52:$H$61))*'Option-specific inputs'!$H$109*CO$26)),0),0)</f>
        <v>0</v>
      </c>
      <c r="CP198" s="43" cm="1">
        <f t="array" ref="CP198">IFERROR(
IF(CP$14 - $G$14 + 1 = _xlfn.NUMBERVALUE(TRIM(_xlfn.TEXTAFTER($C198, " ", -1))),
_xlfn.IFS(
'Option-specific inputs'!$H$19="Percentage cost method",('Option-specific inputs'!$H35*'Option-specific inputs'!$H$109*CP$26),
'Option-specific inputs'!$H$19="Total cost method",(('Option-specific inputs'!$H58/SUM('Option-specific inputs'!$H$52:$H$61))*'Option-specific inputs'!$H$109*CP$26)),0),0)</f>
        <v>0</v>
      </c>
      <c r="CQ198" s="43" cm="1">
        <f t="array" ref="CQ198">IFERROR(
IF(CQ$14 - $G$14 + 1 = _xlfn.NUMBERVALUE(TRIM(_xlfn.TEXTAFTER($C198, " ", -1))),
_xlfn.IFS(
'Option-specific inputs'!$H$19="Percentage cost method",('Option-specific inputs'!$H35*'Option-specific inputs'!$H$109*CQ$26),
'Option-specific inputs'!$H$19="Total cost method",(('Option-specific inputs'!$H58/SUM('Option-specific inputs'!$H$52:$H$61))*'Option-specific inputs'!$H$109*CQ$26)),0),0)</f>
        <v>0</v>
      </c>
      <c r="CR198" s="43" cm="1">
        <f t="array" ref="CR198">IFERROR(
IF(CR$14 - $G$14 + 1 = _xlfn.NUMBERVALUE(TRIM(_xlfn.TEXTAFTER($C198, " ", -1))),
_xlfn.IFS(
'Option-specific inputs'!$H$19="Percentage cost method",('Option-specific inputs'!$H35*'Option-specific inputs'!$H$109*CR$26),
'Option-specific inputs'!$H$19="Total cost method",(('Option-specific inputs'!$H58/SUM('Option-specific inputs'!$H$52:$H$61))*'Option-specific inputs'!$H$109*CR$26)),0),0)</f>
        <v>0</v>
      </c>
      <c r="CS198" s="43" cm="1">
        <f t="array" ref="CS198">IFERROR(
IF(CS$14 - $G$14 + 1 = _xlfn.NUMBERVALUE(TRIM(_xlfn.TEXTAFTER($C198, " ", -1))),
_xlfn.IFS(
'Option-specific inputs'!$H$19="Percentage cost method",('Option-specific inputs'!$H35*'Option-specific inputs'!$H$109*CS$26),
'Option-specific inputs'!$H$19="Total cost method",(('Option-specific inputs'!$H58/SUM('Option-specific inputs'!$H$52:$H$61))*'Option-specific inputs'!$H$109*CS$26)),0),0)</f>
        <v>0</v>
      </c>
      <c r="CT198" s="43" cm="1">
        <f t="array" ref="CT198">IFERROR(
IF(CT$14 - $G$14 + 1 = _xlfn.NUMBERVALUE(TRIM(_xlfn.TEXTAFTER($C198, " ", -1))),
_xlfn.IFS(
'Option-specific inputs'!$H$19="Percentage cost method",('Option-specific inputs'!$H35*'Option-specific inputs'!$H$109*CT$26),
'Option-specific inputs'!$H$19="Total cost method",(('Option-specific inputs'!$H58/SUM('Option-specific inputs'!$H$52:$H$61))*'Option-specific inputs'!$H$109*CT$26)),0),0)</f>
        <v>0</v>
      </c>
      <c r="CU198" s="43" cm="1">
        <f t="array" ref="CU198">IFERROR(
IF(CU$14 - $G$14 + 1 = _xlfn.NUMBERVALUE(TRIM(_xlfn.TEXTAFTER($C198, " ", -1))),
_xlfn.IFS(
'Option-specific inputs'!$H$19="Percentage cost method",('Option-specific inputs'!$H35*'Option-specific inputs'!$H$109*CU$26),
'Option-specific inputs'!$H$19="Total cost method",(('Option-specific inputs'!$H58/SUM('Option-specific inputs'!$H$52:$H$61))*'Option-specific inputs'!$H$109*CU$26)),0),0)</f>
        <v>0</v>
      </c>
      <c r="CV198" s="43" cm="1">
        <f t="array" ref="CV198">IFERROR(
IF(CV$14 - $G$14 + 1 = _xlfn.NUMBERVALUE(TRIM(_xlfn.TEXTAFTER($C198, " ", -1))),
_xlfn.IFS(
'Option-specific inputs'!$H$19="Percentage cost method",('Option-specific inputs'!$H35*'Option-specific inputs'!$H$109*CV$26),
'Option-specific inputs'!$H$19="Total cost method",(('Option-specific inputs'!$H58/SUM('Option-specific inputs'!$H$52:$H$61))*'Option-specific inputs'!$H$109*CV$26)),0),0)</f>
        <v>0</v>
      </c>
      <c r="CW198" s="43" cm="1">
        <f t="array" ref="CW198">IFERROR(
IF(CW$14 - $G$14 + 1 = _xlfn.NUMBERVALUE(TRIM(_xlfn.TEXTAFTER($C198, " ", -1))),
_xlfn.IFS(
'Option-specific inputs'!$H$19="Percentage cost method",('Option-specific inputs'!$H35*'Option-specific inputs'!$H$109*CW$26),
'Option-specific inputs'!$H$19="Total cost method",(('Option-specific inputs'!$H58/SUM('Option-specific inputs'!$H$52:$H$61))*'Option-specific inputs'!$H$109*CW$26)),0),0)</f>
        <v>0</v>
      </c>
      <c r="CX198" s="43" cm="1">
        <f t="array" ref="CX198">IFERROR(
IF(CX$14 - $G$14 + 1 = _xlfn.NUMBERVALUE(TRIM(_xlfn.TEXTAFTER($C198, " ", -1))),
_xlfn.IFS(
'Option-specific inputs'!$H$19="Percentage cost method",('Option-specific inputs'!$H35*'Option-specific inputs'!$H$109*CX$26),
'Option-specific inputs'!$H$19="Total cost method",(('Option-specific inputs'!$H58/SUM('Option-specific inputs'!$H$52:$H$61))*'Option-specific inputs'!$H$109*CX$26)),0),0)</f>
        <v>0</v>
      </c>
      <c r="CY198" s="43" cm="1">
        <f t="array" ref="CY198">IFERROR(
IF(CY$14 - $G$14 + 1 = _xlfn.NUMBERVALUE(TRIM(_xlfn.TEXTAFTER($C198, " ", -1))),
_xlfn.IFS(
'Option-specific inputs'!$H$19="Percentage cost method",('Option-specific inputs'!$H35*'Option-specific inputs'!$H$109*CY$26),
'Option-specific inputs'!$H$19="Total cost method",(('Option-specific inputs'!$H58/SUM('Option-specific inputs'!$H$52:$H$61))*'Option-specific inputs'!$H$109*CY$26)),0),0)</f>
        <v>0</v>
      </c>
      <c r="CZ198" s="43" cm="1">
        <f t="array" ref="CZ198">IFERROR(
IF(CZ$14 - $G$14 + 1 = _xlfn.NUMBERVALUE(TRIM(_xlfn.TEXTAFTER($C198, " ", -1))),
_xlfn.IFS(
'Option-specific inputs'!$H$19="Percentage cost method",('Option-specific inputs'!$H35*'Option-specific inputs'!$H$109*CZ$26),
'Option-specific inputs'!$H$19="Total cost method",(('Option-specific inputs'!$H58/SUM('Option-specific inputs'!$H$52:$H$61))*'Option-specific inputs'!$H$109*CZ$26)),0),0)</f>
        <v>0</v>
      </c>
      <c r="DA198" s="43" cm="1">
        <f t="array" ref="DA198">IFERROR(
IF(DA$14 - $G$14 + 1 = _xlfn.NUMBERVALUE(TRIM(_xlfn.TEXTAFTER($C198, " ", -1))),
_xlfn.IFS(
'Option-specific inputs'!$H$19="Percentage cost method",('Option-specific inputs'!$H35*'Option-specific inputs'!$H$109*DA$26),
'Option-specific inputs'!$H$19="Total cost method",(('Option-specific inputs'!$H58/SUM('Option-specific inputs'!$H$52:$H$61))*'Option-specific inputs'!$H$109*DA$26)),0),0)</f>
        <v>0</v>
      </c>
      <c r="DB198" s="43" cm="1">
        <f t="array" ref="DB198">IFERROR(
IF(DB$14 - $G$14 + 1 = _xlfn.NUMBERVALUE(TRIM(_xlfn.TEXTAFTER($C198, " ", -1))),
_xlfn.IFS(
'Option-specific inputs'!$H$19="Percentage cost method",('Option-specific inputs'!$H35*'Option-specific inputs'!$H$109*DB$26),
'Option-specific inputs'!$H$19="Total cost method",(('Option-specific inputs'!$H58/SUM('Option-specific inputs'!$H$52:$H$61))*'Option-specific inputs'!$H$109*DB$26)),0),0)</f>
        <v>0</v>
      </c>
      <c r="DC198" s="25"/>
    </row>
    <row r="199" spans="1:107" s="61" customFormat="1" ht="22.5" customHeight="1">
      <c r="A199" s="25"/>
      <c r="B199" s="163"/>
      <c r="C199" s="170" t="s">
        <v>147</v>
      </c>
      <c r="D199" s="32"/>
      <c r="E199" s="37"/>
      <c r="F199" s="42"/>
      <c r="G199" s="43" cm="1">
        <f t="array" ref="G199">IFERROR(
IF(G$14 - $G$14 + 1 = _xlfn.NUMBERVALUE(TRIM(_xlfn.TEXTAFTER($C199, " ", -1))),
_xlfn.IFS(
'Option-specific inputs'!$H$19="Percentage cost method",('Option-specific inputs'!$H36*'Option-specific inputs'!$H$109*G$26),
'Option-specific inputs'!$H$19="Total cost method",(('Option-specific inputs'!$H59/SUM('Option-specific inputs'!$H$52:$H$61))*'Option-specific inputs'!$H$109*G$26)),0),0)</f>
        <v>0</v>
      </c>
      <c r="H199" s="43" cm="1">
        <f t="array" ref="H199">IFERROR(
IF(H$14 - $G$14 + 1 = _xlfn.NUMBERVALUE(TRIM(_xlfn.TEXTAFTER($C199, " ", -1))),
_xlfn.IFS(
'Option-specific inputs'!$H$19="Percentage cost method",('Option-specific inputs'!$H36*'Option-specific inputs'!$H$109*H$26),
'Option-specific inputs'!$H$19="Total cost method",(('Option-specific inputs'!$H59/SUM('Option-specific inputs'!$H$52:$H$61))*'Option-specific inputs'!$H$109*H$26)),0),0)</f>
        <v>0</v>
      </c>
      <c r="I199" s="43" cm="1">
        <f t="array" ref="I199">IFERROR(
IF(I$14 - $G$14 + 1 = _xlfn.NUMBERVALUE(TRIM(_xlfn.TEXTAFTER($C199, " ", -1))),
_xlfn.IFS(
'Option-specific inputs'!$H$19="Percentage cost method",('Option-specific inputs'!$H36*'Option-specific inputs'!$H$109*I$26),
'Option-specific inputs'!$H$19="Total cost method",(('Option-specific inputs'!$H59/SUM('Option-specific inputs'!$H$52:$H$61))*'Option-specific inputs'!$H$109*I$26)),0),0)</f>
        <v>0</v>
      </c>
      <c r="J199" s="43" cm="1">
        <f t="array" ref="J199">IFERROR(
IF(J$14 - $G$14 + 1 = _xlfn.NUMBERVALUE(TRIM(_xlfn.TEXTAFTER($C199, " ", -1))),
_xlfn.IFS(
'Option-specific inputs'!$H$19="Percentage cost method",('Option-specific inputs'!$H36*'Option-specific inputs'!$H$109*J$26),
'Option-specific inputs'!$H$19="Total cost method",(('Option-specific inputs'!$H59/SUM('Option-specific inputs'!$H$52:$H$61))*'Option-specific inputs'!$H$109*J$26)),0),0)</f>
        <v>0</v>
      </c>
      <c r="K199" s="43" cm="1">
        <f t="array" ref="K199">IFERROR(
IF(K$14 - $G$14 + 1 = _xlfn.NUMBERVALUE(TRIM(_xlfn.TEXTAFTER($C199, " ", -1))),
_xlfn.IFS(
'Option-specific inputs'!$H$19="Percentage cost method",('Option-specific inputs'!$H36*'Option-specific inputs'!$H$109*K$26),
'Option-specific inputs'!$H$19="Total cost method",(('Option-specific inputs'!$H59/SUM('Option-specific inputs'!$H$52:$H$61))*'Option-specific inputs'!$H$109*K$26)),0),0)</f>
        <v>0</v>
      </c>
      <c r="L199" s="43" cm="1">
        <f t="array" ref="L199">IFERROR(
IF(L$14 - $G$14 + 1 = _xlfn.NUMBERVALUE(TRIM(_xlfn.TEXTAFTER($C199, " ", -1))),
_xlfn.IFS(
'Option-specific inputs'!$H$19="Percentage cost method",('Option-specific inputs'!$H36*'Option-specific inputs'!$H$109*L$26),
'Option-specific inputs'!$H$19="Total cost method",(('Option-specific inputs'!$H59/SUM('Option-specific inputs'!$H$52:$H$61))*'Option-specific inputs'!$H$109*L$26)),0),0)</f>
        <v>0</v>
      </c>
      <c r="M199" s="43" cm="1">
        <f t="array" ref="M199">IFERROR(
IF(M$14 - $G$14 + 1 = _xlfn.NUMBERVALUE(TRIM(_xlfn.TEXTAFTER($C199, " ", -1))),
_xlfn.IFS(
'Option-specific inputs'!$H$19="Percentage cost method",('Option-specific inputs'!$H36*'Option-specific inputs'!$H$109*M$26),
'Option-specific inputs'!$H$19="Total cost method",(('Option-specific inputs'!$H59/SUM('Option-specific inputs'!$H$52:$H$61))*'Option-specific inputs'!$H$109*M$26)),0),0)</f>
        <v>0</v>
      </c>
      <c r="N199" s="43" cm="1">
        <f t="array" ref="N199">IFERROR(
IF(N$14 - $G$14 + 1 = _xlfn.NUMBERVALUE(TRIM(_xlfn.TEXTAFTER($C199, " ", -1))),
_xlfn.IFS(
'Option-specific inputs'!$H$19="Percentage cost method",('Option-specific inputs'!$H36*'Option-specific inputs'!$H$109*N$26),
'Option-specific inputs'!$H$19="Total cost method",(('Option-specific inputs'!$H59/SUM('Option-specific inputs'!$H$52:$H$61))*'Option-specific inputs'!$H$109*N$26)),0),0)</f>
        <v>0</v>
      </c>
      <c r="O199" s="43" cm="1">
        <f t="array" ref="O199">IFERROR(
IF(O$14 - $G$14 + 1 = _xlfn.NUMBERVALUE(TRIM(_xlfn.TEXTAFTER($C199, " ", -1))),
_xlfn.IFS(
'Option-specific inputs'!$H$19="Percentage cost method",('Option-specific inputs'!$H36*'Option-specific inputs'!$H$109*O$26),
'Option-specific inputs'!$H$19="Total cost method",(('Option-specific inputs'!$H59/SUM('Option-specific inputs'!$H$52:$H$61))*'Option-specific inputs'!$H$109*O$26)),0),0)</f>
        <v>0</v>
      </c>
      <c r="P199" s="43" cm="1">
        <f t="array" ref="P199">IFERROR(
IF(P$14 - $G$14 + 1 = _xlfn.NUMBERVALUE(TRIM(_xlfn.TEXTAFTER($C199, " ", -1))),
_xlfn.IFS(
'Option-specific inputs'!$H$19="Percentage cost method",('Option-specific inputs'!$H36*'Option-specific inputs'!$H$109*P$26),
'Option-specific inputs'!$H$19="Total cost method",(('Option-specific inputs'!$H59/SUM('Option-specific inputs'!$H$52:$H$61))*'Option-specific inputs'!$H$109*P$26)),0),0)</f>
        <v>0</v>
      </c>
      <c r="Q199" s="43" cm="1">
        <f t="array" ref="Q199">IFERROR(
IF(Q$14 - $G$14 + 1 = _xlfn.NUMBERVALUE(TRIM(_xlfn.TEXTAFTER($C199, " ", -1))),
_xlfn.IFS(
'Option-specific inputs'!$H$19="Percentage cost method",('Option-specific inputs'!$H36*'Option-specific inputs'!$H$109*Q$26),
'Option-specific inputs'!$H$19="Total cost method",(('Option-specific inputs'!$H59/SUM('Option-specific inputs'!$H$52:$H$61))*'Option-specific inputs'!$H$109*Q$26)),0),0)</f>
        <v>0</v>
      </c>
      <c r="R199" s="43" cm="1">
        <f t="array" ref="R199">IFERROR(
IF(R$14 - $G$14 + 1 = _xlfn.NUMBERVALUE(TRIM(_xlfn.TEXTAFTER($C199, " ", -1))),
_xlfn.IFS(
'Option-specific inputs'!$H$19="Percentage cost method",('Option-specific inputs'!$H36*'Option-specific inputs'!$H$109*R$26),
'Option-specific inputs'!$H$19="Total cost method",(('Option-specific inputs'!$H59/SUM('Option-specific inputs'!$H$52:$H$61))*'Option-specific inputs'!$H$109*R$26)),0),0)</f>
        <v>0</v>
      </c>
      <c r="S199" s="43" cm="1">
        <f t="array" ref="S199">IFERROR(
IF(S$14 - $G$14 + 1 = _xlfn.NUMBERVALUE(TRIM(_xlfn.TEXTAFTER($C199, " ", -1))),
_xlfn.IFS(
'Option-specific inputs'!$H$19="Percentage cost method",('Option-specific inputs'!$H36*'Option-specific inputs'!$H$109*S$26),
'Option-specific inputs'!$H$19="Total cost method",(('Option-specific inputs'!$H59/SUM('Option-specific inputs'!$H$52:$H$61))*'Option-specific inputs'!$H$109*S$26)),0),0)</f>
        <v>0</v>
      </c>
      <c r="T199" s="43" cm="1">
        <f t="array" ref="T199">IFERROR(
IF(T$14 - $G$14 + 1 = _xlfn.NUMBERVALUE(TRIM(_xlfn.TEXTAFTER($C199, " ", -1))),
_xlfn.IFS(
'Option-specific inputs'!$H$19="Percentage cost method",('Option-specific inputs'!$H36*'Option-specific inputs'!$H$109*T$26),
'Option-specific inputs'!$H$19="Total cost method",(('Option-specific inputs'!$H59/SUM('Option-specific inputs'!$H$52:$H$61))*'Option-specific inputs'!$H$109*T$26)),0),0)</f>
        <v>0</v>
      </c>
      <c r="U199" s="43" cm="1">
        <f t="array" ref="U199">IFERROR(
IF(U$14 - $G$14 + 1 = _xlfn.NUMBERVALUE(TRIM(_xlfn.TEXTAFTER($C199, " ", -1))),
_xlfn.IFS(
'Option-specific inputs'!$H$19="Percentage cost method",('Option-specific inputs'!$H36*'Option-specific inputs'!$H$109*U$26),
'Option-specific inputs'!$H$19="Total cost method",(('Option-specific inputs'!$H59/SUM('Option-specific inputs'!$H$52:$H$61))*'Option-specific inputs'!$H$109*U$26)),0),0)</f>
        <v>0</v>
      </c>
      <c r="V199" s="43" cm="1">
        <f t="array" ref="V199">IFERROR(
IF(V$14 - $G$14 + 1 = _xlfn.NUMBERVALUE(TRIM(_xlfn.TEXTAFTER($C199, " ", -1))),
_xlfn.IFS(
'Option-specific inputs'!$H$19="Percentage cost method",('Option-specific inputs'!$H36*'Option-specific inputs'!$H$109*V$26),
'Option-specific inputs'!$H$19="Total cost method",(('Option-specific inputs'!$H59/SUM('Option-specific inputs'!$H$52:$H$61))*'Option-specific inputs'!$H$109*V$26)),0),0)</f>
        <v>0</v>
      </c>
      <c r="W199" s="43" cm="1">
        <f t="array" ref="W199">IFERROR(
IF(W$14 - $G$14 + 1 = _xlfn.NUMBERVALUE(TRIM(_xlfn.TEXTAFTER($C199, " ", -1))),
_xlfn.IFS(
'Option-specific inputs'!$H$19="Percentage cost method",('Option-specific inputs'!$H36*'Option-specific inputs'!$H$109*W$26),
'Option-specific inputs'!$H$19="Total cost method",(('Option-specific inputs'!$H59/SUM('Option-specific inputs'!$H$52:$H$61))*'Option-specific inputs'!$H$109*W$26)),0),0)</f>
        <v>0</v>
      </c>
      <c r="X199" s="43" cm="1">
        <f t="array" ref="X199">IFERROR(
IF(X$14 - $G$14 + 1 = _xlfn.NUMBERVALUE(TRIM(_xlfn.TEXTAFTER($C199, " ", -1))),
_xlfn.IFS(
'Option-specific inputs'!$H$19="Percentage cost method",('Option-specific inputs'!$H36*'Option-specific inputs'!$H$109*X$26),
'Option-specific inputs'!$H$19="Total cost method",(('Option-specific inputs'!$H59/SUM('Option-specific inputs'!$H$52:$H$61))*'Option-specific inputs'!$H$109*X$26)),0),0)</f>
        <v>0</v>
      </c>
      <c r="Y199" s="43" cm="1">
        <f t="array" ref="Y199">IFERROR(
IF(Y$14 - $G$14 + 1 = _xlfn.NUMBERVALUE(TRIM(_xlfn.TEXTAFTER($C199, " ", -1))),
_xlfn.IFS(
'Option-specific inputs'!$H$19="Percentage cost method",('Option-specific inputs'!$H36*'Option-specific inputs'!$H$109*Y$26),
'Option-specific inputs'!$H$19="Total cost method",(('Option-specific inputs'!$H59/SUM('Option-specific inputs'!$H$52:$H$61))*'Option-specific inputs'!$H$109*Y$26)),0),0)</f>
        <v>0</v>
      </c>
      <c r="Z199" s="43" cm="1">
        <f t="array" ref="Z199">IFERROR(
IF(Z$14 - $G$14 + 1 = _xlfn.NUMBERVALUE(TRIM(_xlfn.TEXTAFTER($C199, " ", -1))),
_xlfn.IFS(
'Option-specific inputs'!$H$19="Percentage cost method",('Option-specific inputs'!$H36*'Option-specific inputs'!$H$109*Z$26),
'Option-specific inputs'!$H$19="Total cost method",(('Option-specific inputs'!$H59/SUM('Option-specific inputs'!$H$52:$H$61))*'Option-specific inputs'!$H$109*Z$26)),0),0)</f>
        <v>0</v>
      </c>
      <c r="AA199" s="43" cm="1">
        <f t="array" ref="AA199">IFERROR(
IF(AA$14 - $G$14 + 1 = _xlfn.NUMBERVALUE(TRIM(_xlfn.TEXTAFTER($C199, " ", -1))),
_xlfn.IFS(
'Option-specific inputs'!$H$19="Percentage cost method",('Option-specific inputs'!$H36*'Option-specific inputs'!$H$109*AA$26),
'Option-specific inputs'!$H$19="Total cost method",(('Option-specific inputs'!$H59/SUM('Option-specific inputs'!$H$52:$H$61))*'Option-specific inputs'!$H$109*AA$26)),0),0)</f>
        <v>0</v>
      </c>
      <c r="AB199" s="43" cm="1">
        <f t="array" ref="AB199">IFERROR(
IF(AB$14 - $G$14 + 1 = _xlfn.NUMBERVALUE(TRIM(_xlfn.TEXTAFTER($C199, " ", -1))),
_xlfn.IFS(
'Option-specific inputs'!$H$19="Percentage cost method",('Option-specific inputs'!$H36*'Option-specific inputs'!$H$109*AB$26),
'Option-specific inputs'!$H$19="Total cost method",(('Option-specific inputs'!$H59/SUM('Option-specific inputs'!$H$52:$H$61))*'Option-specific inputs'!$H$109*AB$26)),0),0)</f>
        <v>0</v>
      </c>
      <c r="AC199" s="43" cm="1">
        <f t="array" ref="AC199">IFERROR(
IF(AC$14 - $G$14 + 1 = _xlfn.NUMBERVALUE(TRIM(_xlfn.TEXTAFTER($C199, " ", -1))),
_xlfn.IFS(
'Option-specific inputs'!$H$19="Percentage cost method",('Option-specific inputs'!$H36*'Option-specific inputs'!$H$109*AC$26),
'Option-specific inputs'!$H$19="Total cost method",(('Option-specific inputs'!$H59/SUM('Option-specific inputs'!$H$52:$H$61))*'Option-specific inputs'!$H$109*AC$26)),0),0)</f>
        <v>0</v>
      </c>
      <c r="AD199" s="43" cm="1">
        <f t="array" ref="AD199">IFERROR(
IF(AD$14 - $G$14 + 1 = _xlfn.NUMBERVALUE(TRIM(_xlfn.TEXTAFTER($C199, " ", -1))),
_xlfn.IFS(
'Option-specific inputs'!$H$19="Percentage cost method",('Option-specific inputs'!$H36*'Option-specific inputs'!$H$109*AD$26),
'Option-specific inputs'!$H$19="Total cost method",(('Option-specific inputs'!$H59/SUM('Option-specific inputs'!$H$52:$H$61))*'Option-specific inputs'!$H$109*AD$26)),0),0)</f>
        <v>0</v>
      </c>
      <c r="AE199" s="43" cm="1">
        <f t="array" ref="AE199">IFERROR(
IF(AE$14 - $G$14 + 1 = _xlfn.NUMBERVALUE(TRIM(_xlfn.TEXTAFTER($C199, " ", -1))),
_xlfn.IFS(
'Option-specific inputs'!$H$19="Percentage cost method",('Option-specific inputs'!$H36*'Option-specific inputs'!$H$109*AE$26),
'Option-specific inputs'!$H$19="Total cost method",(('Option-specific inputs'!$H59/SUM('Option-specific inputs'!$H$52:$H$61))*'Option-specific inputs'!$H$109*AE$26)),0),0)</f>
        <v>0</v>
      </c>
      <c r="AF199" s="43" cm="1">
        <f t="array" ref="AF199">IFERROR(
IF(AF$14 - $G$14 + 1 = _xlfn.NUMBERVALUE(TRIM(_xlfn.TEXTAFTER($C199, " ", -1))),
_xlfn.IFS(
'Option-specific inputs'!$H$19="Percentage cost method",('Option-specific inputs'!$H36*'Option-specific inputs'!$H$109*AF$26),
'Option-specific inputs'!$H$19="Total cost method",(('Option-specific inputs'!$H59/SUM('Option-specific inputs'!$H$52:$H$61))*'Option-specific inputs'!$H$109*AF$26)),0),0)</f>
        <v>0</v>
      </c>
      <c r="AG199" s="43" cm="1">
        <f t="array" ref="AG199">IFERROR(
IF(AG$14 - $G$14 + 1 = _xlfn.NUMBERVALUE(TRIM(_xlfn.TEXTAFTER($C199, " ", -1))),
_xlfn.IFS(
'Option-specific inputs'!$H$19="Percentage cost method",('Option-specific inputs'!$H36*'Option-specific inputs'!$H$109*AG$26),
'Option-specific inputs'!$H$19="Total cost method",(('Option-specific inputs'!$H59/SUM('Option-specific inputs'!$H$52:$H$61))*'Option-specific inputs'!$H$109*AG$26)),0),0)</f>
        <v>0</v>
      </c>
      <c r="AH199" s="43" cm="1">
        <f t="array" ref="AH199">IFERROR(
IF(AH$14 - $G$14 + 1 = _xlfn.NUMBERVALUE(TRIM(_xlfn.TEXTAFTER($C199, " ", -1))),
_xlfn.IFS(
'Option-specific inputs'!$H$19="Percentage cost method",('Option-specific inputs'!$H36*'Option-specific inputs'!$H$109*AH$26),
'Option-specific inputs'!$H$19="Total cost method",(('Option-specific inputs'!$H59/SUM('Option-specific inputs'!$H$52:$H$61))*'Option-specific inputs'!$H$109*AH$26)),0),0)</f>
        <v>0</v>
      </c>
      <c r="AI199" s="43" cm="1">
        <f t="array" ref="AI199">IFERROR(
IF(AI$14 - $G$14 + 1 = _xlfn.NUMBERVALUE(TRIM(_xlfn.TEXTAFTER($C199, " ", -1))),
_xlfn.IFS(
'Option-specific inputs'!$H$19="Percentage cost method",('Option-specific inputs'!$H36*'Option-specific inputs'!$H$109*AI$26),
'Option-specific inputs'!$H$19="Total cost method",(('Option-specific inputs'!$H59/SUM('Option-specific inputs'!$H$52:$H$61))*'Option-specific inputs'!$H$109*AI$26)),0),0)</f>
        <v>0</v>
      </c>
      <c r="AJ199" s="43" cm="1">
        <f t="array" ref="AJ199">IFERROR(
IF(AJ$14 - $G$14 + 1 = _xlfn.NUMBERVALUE(TRIM(_xlfn.TEXTAFTER($C199, " ", -1))),
_xlfn.IFS(
'Option-specific inputs'!$H$19="Percentage cost method",('Option-specific inputs'!$H36*'Option-specific inputs'!$H$109*AJ$26),
'Option-specific inputs'!$H$19="Total cost method",(('Option-specific inputs'!$H59/SUM('Option-specific inputs'!$H$52:$H$61))*'Option-specific inputs'!$H$109*AJ$26)),0),0)</f>
        <v>0</v>
      </c>
      <c r="AK199" s="43" cm="1">
        <f t="array" ref="AK199">IFERROR(
IF(AK$14 - $G$14 + 1 = _xlfn.NUMBERVALUE(TRIM(_xlfn.TEXTAFTER($C199, " ", -1))),
_xlfn.IFS(
'Option-specific inputs'!$H$19="Percentage cost method",('Option-specific inputs'!$H36*'Option-specific inputs'!$H$109*AK$26),
'Option-specific inputs'!$H$19="Total cost method",(('Option-specific inputs'!$H59/SUM('Option-specific inputs'!$H$52:$H$61))*'Option-specific inputs'!$H$109*AK$26)),0),0)</f>
        <v>0</v>
      </c>
      <c r="AL199" s="43" cm="1">
        <f t="array" ref="AL199">IFERROR(
IF(AL$14 - $G$14 + 1 = _xlfn.NUMBERVALUE(TRIM(_xlfn.TEXTAFTER($C199, " ", -1))),
_xlfn.IFS(
'Option-specific inputs'!$H$19="Percentage cost method",('Option-specific inputs'!$H36*'Option-specific inputs'!$H$109*AL$26),
'Option-specific inputs'!$H$19="Total cost method",(('Option-specific inputs'!$H59/SUM('Option-specific inputs'!$H$52:$H$61))*'Option-specific inputs'!$H$109*AL$26)),0),0)</f>
        <v>0</v>
      </c>
      <c r="AM199" s="43" cm="1">
        <f t="array" ref="AM199">IFERROR(
IF(AM$14 - $G$14 + 1 = _xlfn.NUMBERVALUE(TRIM(_xlfn.TEXTAFTER($C199, " ", -1))),
_xlfn.IFS(
'Option-specific inputs'!$H$19="Percentage cost method",('Option-specific inputs'!$H36*'Option-specific inputs'!$H$109*AM$26),
'Option-specific inputs'!$H$19="Total cost method",(('Option-specific inputs'!$H59/SUM('Option-specific inputs'!$H$52:$H$61))*'Option-specific inputs'!$H$109*AM$26)),0),0)</f>
        <v>0</v>
      </c>
      <c r="AN199" s="43" cm="1">
        <f t="array" ref="AN199">IFERROR(
IF(AN$14 - $G$14 + 1 = _xlfn.NUMBERVALUE(TRIM(_xlfn.TEXTAFTER($C199, " ", -1))),
_xlfn.IFS(
'Option-specific inputs'!$H$19="Percentage cost method",('Option-specific inputs'!$H36*'Option-specific inputs'!$H$109*AN$26),
'Option-specific inputs'!$H$19="Total cost method",(('Option-specific inputs'!$H59/SUM('Option-specific inputs'!$H$52:$H$61))*'Option-specific inputs'!$H$109*AN$26)),0),0)</f>
        <v>0</v>
      </c>
      <c r="AO199" s="43" cm="1">
        <f t="array" ref="AO199">IFERROR(
IF(AO$14 - $G$14 + 1 = _xlfn.NUMBERVALUE(TRIM(_xlfn.TEXTAFTER($C199, " ", -1))),
_xlfn.IFS(
'Option-specific inputs'!$H$19="Percentage cost method",('Option-specific inputs'!$H36*'Option-specific inputs'!$H$109*AO$26),
'Option-specific inputs'!$H$19="Total cost method",(('Option-specific inputs'!$H59/SUM('Option-specific inputs'!$H$52:$H$61))*'Option-specific inputs'!$H$109*AO$26)),0),0)</f>
        <v>0</v>
      </c>
      <c r="AP199" s="43" cm="1">
        <f t="array" ref="AP199">IFERROR(
IF(AP$14 - $G$14 + 1 = _xlfn.NUMBERVALUE(TRIM(_xlfn.TEXTAFTER($C199, " ", -1))),
_xlfn.IFS(
'Option-specific inputs'!$H$19="Percentage cost method",('Option-specific inputs'!$H36*'Option-specific inputs'!$H$109*AP$26),
'Option-specific inputs'!$H$19="Total cost method",(('Option-specific inputs'!$H59/SUM('Option-specific inputs'!$H$52:$H$61))*'Option-specific inputs'!$H$109*AP$26)),0),0)</f>
        <v>0</v>
      </c>
      <c r="AQ199" s="43" cm="1">
        <f t="array" ref="AQ199">IFERROR(
IF(AQ$14 - $G$14 + 1 = _xlfn.NUMBERVALUE(TRIM(_xlfn.TEXTAFTER($C199, " ", -1))),
_xlfn.IFS(
'Option-specific inputs'!$H$19="Percentage cost method",('Option-specific inputs'!$H36*'Option-specific inputs'!$H$109*AQ$26),
'Option-specific inputs'!$H$19="Total cost method",(('Option-specific inputs'!$H59/SUM('Option-specific inputs'!$H$52:$H$61))*'Option-specific inputs'!$H$109*AQ$26)),0),0)</f>
        <v>0</v>
      </c>
      <c r="AR199" s="43" cm="1">
        <f t="array" ref="AR199">IFERROR(
IF(AR$14 - $G$14 + 1 = _xlfn.NUMBERVALUE(TRIM(_xlfn.TEXTAFTER($C199, " ", -1))),
_xlfn.IFS(
'Option-specific inputs'!$H$19="Percentage cost method",('Option-specific inputs'!$H36*'Option-specific inputs'!$H$109*AR$26),
'Option-specific inputs'!$H$19="Total cost method",(('Option-specific inputs'!$H59/SUM('Option-specific inputs'!$H$52:$H$61))*'Option-specific inputs'!$H$109*AR$26)),0),0)</f>
        <v>0</v>
      </c>
      <c r="AS199" s="43" cm="1">
        <f t="array" ref="AS199">IFERROR(
IF(AS$14 - $G$14 + 1 = _xlfn.NUMBERVALUE(TRIM(_xlfn.TEXTAFTER($C199, " ", -1))),
_xlfn.IFS(
'Option-specific inputs'!$H$19="Percentage cost method",('Option-specific inputs'!$H36*'Option-specific inputs'!$H$109*AS$26),
'Option-specific inputs'!$H$19="Total cost method",(('Option-specific inputs'!$H59/SUM('Option-specific inputs'!$H$52:$H$61))*'Option-specific inputs'!$H$109*AS$26)),0),0)</f>
        <v>0</v>
      </c>
      <c r="AT199" s="43" cm="1">
        <f t="array" ref="AT199">IFERROR(
IF(AT$14 - $G$14 + 1 = _xlfn.NUMBERVALUE(TRIM(_xlfn.TEXTAFTER($C199, " ", -1))),
_xlfn.IFS(
'Option-specific inputs'!$H$19="Percentage cost method",('Option-specific inputs'!$H36*'Option-specific inputs'!$H$109*AT$26),
'Option-specific inputs'!$H$19="Total cost method",(('Option-specific inputs'!$H59/SUM('Option-specific inputs'!$H$52:$H$61))*'Option-specific inputs'!$H$109*AT$26)),0),0)</f>
        <v>0</v>
      </c>
      <c r="AU199" s="43" cm="1">
        <f t="array" ref="AU199">IFERROR(
IF(AU$14 - $G$14 + 1 = _xlfn.NUMBERVALUE(TRIM(_xlfn.TEXTAFTER($C199, " ", -1))),
_xlfn.IFS(
'Option-specific inputs'!$H$19="Percentage cost method",('Option-specific inputs'!$H36*'Option-specific inputs'!$H$109*AU$26),
'Option-specific inputs'!$H$19="Total cost method",(('Option-specific inputs'!$H59/SUM('Option-specific inputs'!$H$52:$H$61))*'Option-specific inputs'!$H$109*AU$26)),0),0)</f>
        <v>0</v>
      </c>
      <c r="AV199" s="43" cm="1">
        <f t="array" ref="AV199">IFERROR(
IF(AV$14 - $G$14 + 1 = _xlfn.NUMBERVALUE(TRIM(_xlfn.TEXTAFTER($C199, " ", -1))),
_xlfn.IFS(
'Option-specific inputs'!$H$19="Percentage cost method",('Option-specific inputs'!$H36*'Option-specific inputs'!$H$109*AV$26),
'Option-specific inputs'!$H$19="Total cost method",(('Option-specific inputs'!$H59/SUM('Option-specific inputs'!$H$52:$H$61))*'Option-specific inputs'!$H$109*AV$26)),0),0)</f>
        <v>0</v>
      </c>
      <c r="AW199" s="43" cm="1">
        <f t="array" ref="AW199">IFERROR(
IF(AW$14 - $G$14 + 1 = _xlfn.NUMBERVALUE(TRIM(_xlfn.TEXTAFTER($C199, " ", -1))),
_xlfn.IFS(
'Option-specific inputs'!$H$19="Percentage cost method",('Option-specific inputs'!$H36*'Option-specific inputs'!$H$109*AW$26),
'Option-specific inputs'!$H$19="Total cost method",(('Option-specific inputs'!$H59/SUM('Option-specific inputs'!$H$52:$H$61))*'Option-specific inputs'!$H$109*AW$26)),0),0)</f>
        <v>0</v>
      </c>
      <c r="AX199" s="43" cm="1">
        <f t="array" ref="AX199">IFERROR(
IF(AX$14 - $G$14 + 1 = _xlfn.NUMBERVALUE(TRIM(_xlfn.TEXTAFTER($C199, " ", -1))),
_xlfn.IFS(
'Option-specific inputs'!$H$19="Percentage cost method",('Option-specific inputs'!$H36*'Option-specific inputs'!$H$109*AX$26),
'Option-specific inputs'!$H$19="Total cost method",(('Option-specific inputs'!$H59/SUM('Option-specific inputs'!$H$52:$H$61))*'Option-specific inputs'!$H$109*AX$26)),0),0)</f>
        <v>0</v>
      </c>
      <c r="AY199" s="43" cm="1">
        <f t="array" ref="AY199">IFERROR(
IF(AY$14 - $G$14 + 1 = _xlfn.NUMBERVALUE(TRIM(_xlfn.TEXTAFTER($C199, " ", -1))),
_xlfn.IFS(
'Option-specific inputs'!$H$19="Percentage cost method",('Option-specific inputs'!$H36*'Option-specific inputs'!$H$109*AY$26),
'Option-specific inputs'!$H$19="Total cost method",(('Option-specific inputs'!$H59/SUM('Option-specific inputs'!$H$52:$H$61))*'Option-specific inputs'!$H$109*AY$26)),0),0)</f>
        <v>0</v>
      </c>
      <c r="AZ199" s="43" cm="1">
        <f t="array" ref="AZ199">IFERROR(
IF(AZ$14 - $G$14 + 1 = _xlfn.NUMBERVALUE(TRIM(_xlfn.TEXTAFTER($C199, " ", -1))),
_xlfn.IFS(
'Option-specific inputs'!$H$19="Percentage cost method",('Option-specific inputs'!$H36*'Option-specific inputs'!$H$109*AZ$26),
'Option-specific inputs'!$H$19="Total cost method",(('Option-specific inputs'!$H59/SUM('Option-specific inputs'!$H$52:$H$61))*'Option-specific inputs'!$H$109*AZ$26)),0),0)</f>
        <v>0</v>
      </c>
      <c r="BA199" s="43" cm="1">
        <f t="array" ref="BA199">IFERROR(
IF(BA$14 - $G$14 + 1 = _xlfn.NUMBERVALUE(TRIM(_xlfn.TEXTAFTER($C199, " ", -1))),
_xlfn.IFS(
'Option-specific inputs'!$H$19="Percentage cost method",('Option-specific inputs'!$H36*'Option-specific inputs'!$H$109*BA$26),
'Option-specific inputs'!$H$19="Total cost method",(('Option-specific inputs'!$H59/SUM('Option-specific inputs'!$H$52:$H$61))*'Option-specific inputs'!$H$109*BA$26)),0),0)</f>
        <v>0</v>
      </c>
      <c r="BB199" s="43" cm="1">
        <f t="array" ref="BB199">IFERROR(
IF(BB$14 - $G$14 + 1 = _xlfn.NUMBERVALUE(TRIM(_xlfn.TEXTAFTER($C199, " ", -1))),
_xlfn.IFS(
'Option-specific inputs'!$H$19="Percentage cost method",('Option-specific inputs'!$H36*'Option-specific inputs'!$H$109*BB$26),
'Option-specific inputs'!$H$19="Total cost method",(('Option-specific inputs'!$H59/SUM('Option-specific inputs'!$H$52:$H$61))*'Option-specific inputs'!$H$109*BB$26)),0),0)</f>
        <v>0</v>
      </c>
      <c r="BC199" s="43" cm="1">
        <f t="array" ref="BC199">IFERROR(
IF(BC$14 - $G$14 + 1 = _xlfn.NUMBERVALUE(TRIM(_xlfn.TEXTAFTER($C199, " ", -1))),
_xlfn.IFS(
'Option-specific inputs'!$H$19="Percentage cost method",('Option-specific inputs'!$H36*'Option-specific inputs'!$H$109*BC$26),
'Option-specific inputs'!$H$19="Total cost method",(('Option-specific inputs'!$H59/SUM('Option-specific inputs'!$H$52:$H$61))*'Option-specific inputs'!$H$109*BC$26)),0),0)</f>
        <v>0</v>
      </c>
      <c r="BD199" s="43" cm="1">
        <f t="array" ref="BD199">IFERROR(
IF(BD$14 - $G$14 + 1 = _xlfn.NUMBERVALUE(TRIM(_xlfn.TEXTAFTER($C199, " ", -1))),
_xlfn.IFS(
'Option-specific inputs'!$H$19="Percentage cost method",('Option-specific inputs'!$H36*'Option-specific inputs'!$H$109*BD$26),
'Option-specific inputs'!$H$19="Total cost method",(('Option-specific inputs'!$H59/SUM('Option-specific inputs'!$H$52:$H$61))*'Option-specific inputs'!$H$109*BD$26)),0),0)</f>
        <v>0</v>
      </c>
      <c r="BE199" s="43" cm="1">
        <f t="array" ref="BE199">IFERROR(
IF(BE$14 - $G$14 + 1 = _xlfn.NUMBERVALUE(TRIM(_xlfn.TEXTAFTER($C199, " ", -1))),
_xlfn.IFS(
'Option-specific inputs'!$H$19="Percentage cost method",('Option-specific inputs'!$H36*'Option-specific inputs'!$H$109*BE$26),
'Option-specific inputs'!$H$19="Total cost method",(('Option-specific inputs'!$H59/SUM('Option-specific inputs'!$H$52:$H$61))*'Option-specific inputs'!$H$109*BE$26)),0),0)</f>
        <v>0</v>
      </c>
      <c r="BF199" s="43" cm="1">
        <f t="array" ref="BF199">IFERROR(
IF(BF$14 - $G$14 + 1 = _xlfn.NUMBERVALUE(TRIM(_xlfn.TEXTAFTER($C199, " ", -1))),
_xlfn.IFS(
'Option-specific inputs'!$H$19="Percentage cost method",('Option-specific inputs'!$H36*'Option-specific inputs'!$H$109*BF$26),
'Option-specific inputs'!$H$19="Total cost method",(('Option-specific inputs'!$H59/SUM('Option-specific inputs'!$H$52:$H$61))*'Option-specific inputs'!$H$109*BF$26)),0),0)</f>
        <v>0</v>
      </c>
      <c r="BG199" s="43" cm="1">
        <f t="array" ref="BG199">IFERROR(
IF(BG$14 - $G$14 + 1 = _xlfn.NUMBERVALUE(TRIM(_xlfn.TEXTAFTER($C199, " ", -1))),
_xlfn.IFS(
'Option-specific inputs'!$H$19="Percentage cost method",('Option-specific inputs'!$H36*'Option-specific inputs'!$H$109*BG$26),
'Option-specific inputs'!$H$19="Total cost method",(('Option-specific inputs'!$H59/SUM('Option-specific inputs'!$H$52:$H$61))*'Option-specific inputs'!$H$109*BG$26)),0),0)</f>
        <v>0</v>
      </c>
      <c r="BH199" s="43" cm="1">
        <f t="array" ref="BH199">IFERROR(
IF(BH$14 - $G$14 + 1 = _xlfn.NUMBERVALUE(TRIM(_xlfn.TEXTAFTER($C199, " ", -1))),
_xlfn.IFS(
'Option-specific inputs'!$H$19="Percentage cost method",('Option-specific inputs'!$H36*'Option-specific inputs'!$H$109*BH$26),
'Option-specific inputs'!$H$19="Total cost method",(('Option-specific inputs'!$H59/SUM('Option-specific inputs'!$H$52:$H$61))*'Option-specific inputs'!$H$109*BH$26)),0),0)</f>
        <v>0</v>
      </c>
      <c r="BI199" s="43" cm="1">
        <f t="array" ref="BI199">IFERROR(
IF(BI$14 - $G$14 + 1 = _xlfn.NUMBERVALUE(TRIM(_xlfn.TEXTAFTER($C199, " ", -1))),
_xlfn.IFS(
'Option-specific inputs'!$H$19="Percentage cost method",('Option-specific inputs'!$H36*'Option-specific inputs'!$H$109*BI$26),
'Option-specific inputs'!$H$19="Total cost method",(('Option-specific inputs'!$H59/SUM('Option-specific inputs'!$H$52:$H$61))*'Option-specific inputs'!$H$109*BI$26)),0),0)</f>
        <v>0</v>
      </c>
      <c r="BJ199" s="43" cm="1">
        <f t="array" ref="BJ199">IFERROR(
IF(BJ$14 - $G$14 + 1 = _xlfn.NUMBERVALUE(TRIM(_xlfn.TEXTAFTER($C199, " ", -1))),
_xlfn.IFS(
'Option-specific inputs'!$H$19="Percentage cost method",('Option-specific inputs'!$H36*'Option-specific inputs'!$H$109*BJ$26),
'Option-specific inputs'!$H$19="Total cost method",(('Option-specific inputs'!$H59/SUM('Option-specific inputs'!$H$52:$H$61))*'Option-specific inputs'!$H$109*BJ$26)),0),0)</f>
        <v>0</v>
      </c>
      <c r="BK199" s="43" cm="1">
        <f t="array" ref="BK199">IFERROR(
IF(BK$14 - $G$14 + 1 = _xlfn.NUMBERVALUE(TRIM(_xlfn.TEXTAFTER($C199, " ", -1))),
_xlfn.IFS(
'Option-specific inputs'!$H$19="Percentage cost method",('Option-specific inputs'!$H36*'Option-specific inputs'!$H$109*BK$26),
'Option-specific inputs'!$H$19="Total cost method",(('Option-specific inputs'!$H59/SUM('Option-specific inputs'!$H$52:$H$61))*'Option-specific inputs'!$H$109*BK$26)),0),0)</f>
        <v>0</v>
      </c>
      <c r="BL199" s="43" cm="1">
        <f t="array" ref="BL199">IFERROR(
IF(BL$14 - $G$14 + 1 = _xlfn.NUMBERVALUE(TRIM(_xlfn.TEXTAFTER($C199, " ", -1))),
_xlfn.IFS(
'Option-specific inputs'!$H$19="Percentage cost method",('Option-specific inputs'!$H36*'Option-specific inputs'!$H$109*BL$26),
'Option-specific inputs'!$H$19="Total cost method",(('Option-specific inputs'!$H59/SUM('Option-specific inputs'!$H$52:$H$61))*'Option-specific inputs'!$H$109*BL$26)),0),0)</f>
        <v>0</v>
      </c>
      <c r="BM199" s="43" cm="1">
        <f t="array" ref="BM199">IFERROR(
IF(BM$14 - $G$14 + 1 = _xlfn.NUMBERVALUE(TRIM(_xlfn.TEXTAFTER($C199, " ", -1))),
_xlfn.IFS(
'Option-specific inputs'!$H$19="Percentage cost method",('Option-specific inputs'!$H36*'Option-specific inputs'!$H$109*BM$26),
'Option-specific inputs'!$H$19="Total cost method",(('Option-specific inputs'!$H59/SUM('Option-specific inputs'!$H$52:$H$61))*'Option-specific inputs'!$H$109*BM$26)),0),0)</f>
        <v>0</v>
      </c>
      <c r="BN199" s="43" cm="1">
        <f t="array" ref="BN199">IFERROR(
IF(BN$14 - $G$14 + 1 = _xlfn.NUMBERVALUE(TRIM(_xlfn.TEXTAFTER($C199, " ", -1))),
_xlfn.IFS(
'Option-specific inputs'!$H$19="Percentage cost method",('Option-specific inputs'!$H36*'Option-specific inputs'!$H$109*BN$26),
'Option-specific inputs'!$H$19="Total cost method",(('Option-specific inputs'!$H59/SUM('Option-specific inputs'!$H$52:$H$61))*'Option-specific inputs'!$H$109*BN$26)),0),0)</f>
        <v>0</v>
      </c>
      <c r="BO199" s="43" cm="1">
        <f t="array" ref="BO199">IFERROR(
IF(BO$14 - $G$14 + 1 = _xlfn.NUMBERVALUE(TRIM(_xlfn.TEXTAFTER($C199, " ", -1))),
_xlfn.IFS(
'Option-specific inputs'!$H$19="Percentage cost method",('Option-specific inputs'!$H36*'Option-specific inputs'!$H$109*BO$26),
'Option-specific inputs'!$H$19="Total cost method",(('Option-specific inputs'!$H59/SUM('Option-specific inputs'!$H$52:$H$61))*'Option-specific inputs'!$H$109*BO$26)),0),0)</f>
        <v>0</v>
      </c>
      <c r="BP199" s="43" cm="1">
        <f t="array" ref="BP199">IFERROR(
IF(BP$14 - $G$14 + 1 = _xlfn.NUMBERVALUE(TRIM(_xlfn.TEXTAFTER($C199, " ", -1))),
_xlfn.IFS(
'Option-specific inputs'!$H$19="Percentage cost method",('Option-specific inputs'!$H36*'Option-specific inputs'!$H$109*BP$26),
'Option-specific inputs'!$H$19="Total cost method",(('Option-specific inputs'!$H59/SUM('Option-specific inputs'!$H$52:$H$61))*'Option-specific inputs'!$H$109*BP$26)),0),0)</f>
        <v>0</v>
      </c>
      <c r="BQ199" s="43" cm="1">
        <f t="array" ref="BQ199">IFERROR(
IF(BQ$14 - $G$14 + 1 = _xlfn.NUMBERVALUE(TRIM(_xlfn.TEXTAFTER($C199, " ", -1))),
_xlfn.IFS(
'Option-specific inputs'!$H$19="Percentage cost method",('Option-specific inputs'!$H36*'Option-specific inputs'!$H$109*BQ$26),
'Option-specific inputs'!$H$19="Total cost method",(('Option-specific inputs'!$H59/SUM('Option-specific inputs'!$H$52:$H$61))*'Option-specific inputs'!$H$109*BQ$26)),0),0)</f>
        <v>0</v>
      </c>
      <c r="BR199" s="43" cm="1">
        <f t="array" ref="BR199">IFERROR(
IF(BR$14 - $G$14 + 1 = _xlfn.NUMBERVALUE(TRIM(_xlfn.TEXTAFTER($C199, " ", -1))),
_xlfn.IFS(
'Option-specific inputs'!$H$19="Percentage cost method",('Option-specific inputs'!$H36*'Option-specific inputs'!$H$109*BR$26),
'Option-specific inputs'!$H$19="Total cost method",(('Option-specific inputs'!$H59/SUM('Option-specific inputs'!$H$52:$H$61))*'Option-specific inputs'!$H$109*BR$26)),0),0)</f>
        <v>0</v>
      </c>
      <c r="BS199" s="43" cm="1">
        <f t="array" ref="BS199">IFERROR(
IF(BS$14 - $G$14 + 1 = _xlfn.NUMBERVALUE(TRIM(_xlfn.TEXTAFTER($C199, " ", -1))),
_xlfn.IFS(
'Option-specific inputs'!$H$19="Percentage cost method",('Option-specific inputs'!$H36*'Option-specific inputs'!$H$109*BS$26),
'Option-specific inputs'!$H$19="Total cost method",(('Option-specific inputs'!$H59/SUM('Option-specific inputs'!$H$52:$H$61))*'Option-specific inputs'!$H$109*BS$26)),0),0)</f>
        <v>0</v>
      </c>
      <c r="BT199" s="43" cm="1">
        <f t="array" ref="BT199">IFERROR(
IF(BT$14 - $G$14 + 1 = _xlfn.NUMBERVALUE(TRIM(_xlfn.TEXTAFTER($C199, " ", -1))),
_xlfn.IFS(
'Option-specific inputs'!$H$19="Percentage cost method",('Option-specific inputs'!$H36*'Option-specific inputs'!$H$109*BT$26),
'Option-specific inputs'!$H$19="Total cost method",(('Option-specific inputs'!$H59/SUM('Option-specific inputs'!$H$52:$H$61))*'Option-specific inputs'!$H$109*BT$26)),0),0)</f>
        <v>0</v>
      </c>
      <c r="BU199" s="43" cm="1">
        <f t="array" ref="BU199">IFERROR(
IF(BU$14 - $G$14 + 1 = _xlfn.NUMBERVALUE(TRIM(_xlfn.TEXTAFTER($C199, " ", -1))),
_xlfn.IFS(
'Option-specific inputs'!$H$19="Percentage cost method",('Option-specific inputs'!$H36*'Option-specific inputs'!$H$109*BU$26),
'Option-specific inputs'!$H$19="Total cost method",(('Option-specific inputs'!$H59/SUM('Option-specific inputs'!$H$52:$H$61))*'Option-specific inputs'!$H$109*BU$26)),0),0)</f>
        <v>0</v>
      </c>
      <c r="BV199" s="43" cm="1">
        <f t="array" ref="BV199">IFERROR(
IF(BV$14 - $G$14 + 1 = _xlfn.NUMBERVALUE(TRIM(_xlfn.TEXTAFTER($C199, " ", -1))),
_xlfn.IFS(
'Option-specific inputs'!$H$19="Percentage cost method",('Option-specific inputs'!$H36*'Option-specific inputs'!$H$109*BV$26),
'Option-specific inputs'!$H$19="Total cost method",(('Option-specific inputs'!$H59/SUM('Option-specific inputs'!$H$52:$H$61))*'Option-specific inputs'!$H$109*BV$26)),0),0)</f>
        <v>0</v>
      </c>
      <c r="BW199" s="43" cm="1">
        <f t="array" ref="BW199">IFERROR(
IF(BW$14 - $G$14 + 1 = _xlfn.NUMBERVALUE(TRIM(_xlfn.TEXTAFTER($C199, " ", -1))),
_xlfn.IFS(
'Option-specific inputs'!$H$19="Percentage cost method",('Option-specific inputs'!$H36*'Option-specific inputs'!$H$109*BW$26),
'Option-specific inputs'!$H$19="Total cost method",(('Option-specific inputs'!$H59/SUM('Option-specific inputs'!$H$52:$H$61))*'Option-specific inputs'!$H$109*BW$26)),0),0)</f>
        <v>0</v>
      </c>
      <c r="BX199" s="43" cm="1">
        <f t="array" ref="BX199">IFERROR(
IF(BX$14 - $G$14 + 1 = _xlfn.NUMBERVALUE(TRIM(_xlfn.TEXTAFTER($C199, " ", -1))),
_xlfn.IFS(
'Option-specific inputs'!$H$19="Percentage cost method",('Option-specific inputs'!$H36*'Option-specific inputs'!$H$109*BX$26),
'Option-specific inputs'!$H$19="Total cost method",(('Option-specific inputs'!$H59/SUM('Option-specific inputs'!$H$52:$H$61))*'Option-specific inputs'!$H$109*BX$26)),0),0)</f>
        <v>0</v>
      </c>
      <c r="BY199" s="43" cm="1">
        <f t="array" ref="BY199">IFERROR(
IF(BY$14 - $G$14 + 1 = _xlfn.NUMBERVALUE(TRIM(_xlfn.TEXTAFTER($C199, " ", -1))),
_xlfn.IFS(
'Option-specific inputs'!$H$19="Percentage cost method",('Option-specific inputs'!$H36*'Option-specific inputs'!$H$109*BY$26),
'Option-specific inputs'!$H$19="Total cost method",(('Option-specific inputs'!$H59/SUM('Option-specific inputs'!$H$52:$H$61))*'Option-specific inputs'!$H$109*BY$26)),0),0)</f>
        <v>0</v>
      </c>
      <c r="BZ199" s="43" cm="1">
        <f t="array" ref="BZ199">IFERROR(
IF(BZ$14 - $G$14 + 1 = _xlfn.NUMBERVALUE(TRIM(_xlfn.TEXTAFTER($C199, " ", -1))),
_xlfn.IFS(
'Option-specific inputs'!$H$19="Percentage cost method",('Option-specific inputs'!$H36*'Option-specific inputs'!$H$109*BZ$26),
'Option-specific inputs'!$H$19="Total cost method",(('Option-specific inputs'!$H59/SUM('Option-specific inputs'!$H$52:$H$61))*'Option-specific inputs'!$H$109*BZ$26)),0),0)</f>
        <v>0</v>
      </c>
      <c r="CA199" s="43" cm="1">
        <f t="array" ref="CA199">IFERROR(
IF(CA$14 - $G$14 + 1 = _xlfn.NUMBERVALUE(TRIM(_xlfn.TEXTAFTER($C199, " ", -1))),
_xlfn.IFS(
'Option-specific inputs'!$H$19="Percentage cost method",('Option-specific inputs'!$H36*'Option-specific inputs'!$H$109*CA$26),
'Option-specific inputs'!$H$19="Total cost method",(('Option-specific inputs'!$H59/SUM('Option-specific inputs'!$H$52:$H$61))*'Option-specific inputs'!$H$109*CA$26)),0),0)</f>
        <v>0</v>
      </c>
      <c r="CB199" s="43" cm="1">
        <f t="array" ref="CB199">IFERROR(
IF(CB$14 - $G$14 + 1 = _xlfn.NUMBERVALUE(TRIM(_xlfn.TEXTAFTER($C199, " ", -1))),
_xlfn.IFS(
'Option-specific inputs'!$H$19="Percentage cost method",('Option-specific inputs'!$H36*'Option-specific inputs'!$H$109*CB$26),
'Option-specific inputs'!$H$19="Total cost method",(('Option-specific inputs'!$H59/SUM('Option-specific inputs'!$H$52:$H$61))*'Option-specific inputs'!$H$109*CB$26)),0),0)</f>
        <v>0</v>
      </c>
      <c r="CC199" s="43" cm="1">
        <f t="array" ref="CC199">IFERROR(
IF(CC$14 - $G$14 + 1 = _xlfn.NUMBERVALUE(TRIM(_xlfn.TEXTAFTER($C199, " ", -1))),
_xlfn.IFS(
'Option-specific inputs'!$H$19="Percentage cost method",('Option-specific inputs'!$H36*'Option-specific inputs'!$H$109*CC$26),
'Option-specific inputs'!$H$19="Total cost method",(('Option-specific inputs'!$H59/SUM('Option-specific inputs'!$H$52:$H$61))*'Option-specific inputs'!$H$109*CC$26)),0),0)</f>
        <v>0</v>
      </c>
      <c r="CD199" s="43" cm="1">
        <f t="array" ref="CD199">IFERROR(
IF(CD$14 - $G$14 + 1 = _xlfn.NUMBERVALUE(TRIM(_xlfn.TEXTAFTER($C199, " ", -1))),
_xlfn.IFS(
'Option-specific inputs'!$H$19="Percentage cost method",('Option-specific inputs'!$H36*'Option-specific inputs'!$H$109*CD$26),
'Option-specific inputs'!$H$19="Total cost method",(('Option-specific inputs'!$H59/SUM('Option-specific inputs'!$H$52:$H$61))*'Option-specific inputs'!$H$109*CD$26)),0),0)</f>
        <v>0</v>
      </c>
      <c r="CE199" s="43" cm="1">
        <f t="array" ref="CE199">IFERROR(
IF(CE$14 - $G$14 + 1 = _xlfn.NUMBERVALUE(TRIM(_xlfn.TEXTAFTER($C199, " ", -1))),
_xlfn.IFS(
'Option-specific inputs'!$H$19="Percentage cost method",('Option-specific inputs'!$H36*'Option-specific inputs'!$H$109*CE$26),
'Option-specific inputs'!$H$19="Total cost method",(('Option-specific inputs'!$H59/SUM('Option-specific inputs'!$H$52:$H$61))*'Option-specific inputs'!$H$109*CE$26)),0),0)</f>
        <v>0</v>
      </c>
      <c r="CF199" s="43" cm="1">
        <f t="array" ref="CF199">IFERROR(
IF(CF$14 - $G$14 + 1 = _xlfn.NUMBERVALUE(TRIM(_xlfn.TEXTAFTER($C199, " ", -1))),
_xlfn.IFS(
'Option-specific inputs'!$H$19="Percentage cost method",('Option-specific inputs'!$H36*'Option-specific inputs'!$H$109*CF$26),
'Option-specific inputs'!$H$19="Total cost method",(('Option-specific inputs'!$H59/SUM('Option-specific inputs'!$H$52:$H$61))*'Option-specific inputs'!$H$109*CF$26)),0),0)</f>
        <v>0</v>
      </c>
      <c r="CG199" s="43" cm="1">
        <f t="array" ref="CG199">IFERROR(
IF(CG$14 - $G$14 + 1 = _xlfn.NUMBERVALUE(TRIM(_xlfn.TEXTAFTER($C199, " ", -1))),
_xlfn.IFS(
'Option-specific inputs'!$H$19="Percentage cost method",('Option-specific inputs'!$H36*'Option-specific inputs'!$H$109*CG$26),
'Option-specific inputs'!$H$19="Total cost method",(('Option-specific inputs'!$H59/SUM('Option-specific inputs'!$H$52:$H$61))*'Option-specific inputs'!$H$109*CG$26)),0),0)</f>
        <v>0</v>
      </c>
      <c r="CH199" s="43" cm="1">
        <f t="array" ref="CH199">IFERROR(
IF(CH$14 - $G$14 + 1 = _xlfn.NUMBERVALUE(TRIM(_xlfn.TEXTAFTER($C199, " ", -1))),
_xlfn.IFS(
'Option-specific inputs'!$H$19="Percentage cost method",('Option-specific inputs'!$H36*'Option-specific inputs'!$H$109*CH$26),
'Option-specific inputs'!$H$19="Total cost method",(('Option-specific inputs'!$H59/SUM('Option-specific inputs'!$H$52:$H$61))*'Option-specific inputs'!$H$109*CH$26)),0),0)</f>
        <v>0</v>
      </c>
      <c r="CI199" s="43" cm="1">
        <f t="array" ref="CI199">IFERROR(
IF(CI$14 - $G$14 + 1 = _xlfn.NUMBERVALUE(TRIM(_xlfn.TEXTAFTER($C199, " ", -1))),
_xlfn.IFS(
'Option-specific inputs'!$H$19="Percentage cost method",('Option-specific inputs'!$H36*'Option-specific inputs'!$H$109*CI$26),
'Option-specific inputs'!$H$19="Total cost method",(('Option-specific inputs'!$H59/SUM('Option-specific inputs'!$H$52:$H$61))*'Option-specific inputs'!$H$109*CI$26)),0),0)</f>
        <v>0</v>
      </c>
      <c r="CJ199" s="43" cm="1">
        <f t="array" ref="CJ199">IFERROR(
IF(CJ$14 - $G$14 + 1 = _xlfn.NUMBERVALUE(TRIM(_xlfn.TEXTAFTER($C199, " ", -1))),
_xlfn.IFS(
'Option-specific inputs'!$H$19="Percentage cost method",('Option-specific inputs'!$H36*'Option-specific inputs'!$H$109*CJ$26),
'Option-specific inputs'!$H$19="Total cost method",(('Option-specific inputs'!$H59/SUM('Option-specific inputs'!$H$52:$H$61))*'Option-specific inputs'!$H$109*CJ$26)),0),0)</f>
        <v>0</v>
      </c>
      <c r="CK199" s="43" cm="1">
        <f t="array" ref="CK199">IFERROR(
IF(CK$14 - $G$14 + 1 = _xlfn.NUMBERVALUE(TRIM(_xlfn.TEXTAFTER($C199, " ", -1))),
_xlfn.IFS(
'Option-specific inputs'!$H$19="Percentage cost method",('Option-specific inputs'!$H36*'Option-specific inputs'!$H$109*CK$26),
'Option-specific inputs'!$H$19="Total cost method",(('Option-specific inputs'!$H59/SUM('Option-specific inputs'!$H$52:$H$61))*'Option-specific inputs'!$H$109*CK$26)),0),0)</f>
        <v>0</v>
      </c>
      <c r="CL199" s="43" cm="1">
        <f t="array" ref="CL199">IFERROR(
IF(CL$14 - $G$14 + 1 = _xlfn.NUMBERVALUE(TRIM(_xlfn.TEXTAFTER($C199, " ", -1))),
_xlfn.IFS(
'Option-specific inputs'!$H$19="Percentage cost method",('Option-specific inputs'!$H36*'Option-specific inputs'!$H$109*CL$26),
'Option-specific inputs'!$H$19="Total cost method",(('Option-specific inputs'!$H59/SUM('Option-specific inputs'!$H$52:$H$61))*'Option-specific inputs'!$H$109*CL$26)),0),0)</f>
        <v>0</v>
      </c>
      <c r="CM199" s="43" cm="1">
        <f t="array" ref="CM199">IFERROR(
IF(CM$14 - $G$14 + 1 = _xlfn.NUMBERVALUE(TRIM(_xlfn.TEXTAFTER($C199, " ", -1))),
_xlfn.IFS(
'Option-specific inputs'!$H$19="Percentage cost method",('Option-specific inputs'!$H36*'Option-specific inputs'!$H$109*CM$26),
'Option-specific inputs'!$H$19="Total cost method",(('Option-specific inputs'!$H59/SUM('Option-specific inputs'!$H$52:$H$61))*'Option-specific inputs'!$H$109*CM$26)),0),0)</f>
        <v>0</v>
      </c>
      <c r="CN199" s="43" cm="1">
        <f t="array" ref="CN199">IFERROR(
IF(CN$14 - $G$14 + 1 = _xlfn.NUMBERVALUE(TRIM(_xlfn.TEXTAFTER($C199, " ", -1))),
_xlfn.IFS(
'Option-specific inputs'!$H$19="Percentage cost method",('Option-specific inputs'!$H36*'Option-specific inputs'!$H$109*CN$26),
'Option-specific inputs'!$H$19="Total cost method",(('Option-specific inputs'!$H59/SUM('Option-specific inputs'!$H$52:$H$61))*'Option-specific inputs'!$H$109*CN$26)),0),0)</f>
        <v>0</v>
      </c>
      <c r="CO199" s="43" cm="1">
        <f t="array" ref="CO199">IFERROR(
IF(CO$14 - $G$14 + 1 = _xlfn.NUMBERVALUE(TRIM(_xlfn.TEXTAFTER($C199, " ", -1))),
_xlfn.IFS(
'Option-specific inputs'!$H$19="Percentage cost method",('Option-specific inputs'!$H36*'Option-specific inputs'!$H$109*CO$26),
'Option-specific inputs'!$H$19="Total cost method",(('Option-specific inputs'!$H59/SUM('Option-specific inputs'!$H$52:$H$61))*'Option-specific inputs'!$H$109*CO$26)),0),0)</f>
        <v>0</v>
      </c>
      <c r="CP199" s="43" cm="1">
        <f t="array" ref="CP199">IFERROR(
IF(CP$14 - $G$14 + 1 = _xlfn.NUMBERVALUE(TRIM(_xlfn.TEXTAFTER($C199, " ", -1))),
_xlfn.IFS(
'Option-specific inputs'!$H$19="Percentage cost method",('Option-specific inputs'!$H36*'Option-specific inputs'!$H$109*CP$26),
'Option-specific inputs'!$H$19="Total cost method",(('Option-specific inputs'!$H59/SUM('Option-specific inputs'!$H$52:$H$61))*'Option-specific inputs'!$H$109*CP$26)),0),0)</f>
        <v>0</v>
      </c>
      <c r="CQ199" s="43" cm="1">
        <f t="array" ref="CQ199">IFERROR(
IF(CQ$14 - $G$14 + 1 = _xlfn.NUMBERVALUE(TRIM(_xlfn.TEXTAFTER($C199, " ", -1))),
_xlfn.IFS(
'Option-specific inputs'!$H$19="Percentage cost method",('Option-specific inputs'!$H36*'Option-specific inputs'!$H$109*CQ$26),
'Option-specific inputs'!$H$19="Total cost method",(('Option-specific inputs'!$H59/SUM('Option-specific inputs'!$H$52:$H$61))*'Option-specific inputs'!$H$109*CQ$26)),0),0)</f>
        <v>0</v>
      </c>
      <c r="CR199" s="43" cm="1">
        <f t="array" ref="CR199">IFERROR(
IF(CR$14 - $G$14 + 1 = _xlfn.NUMBERVALUE(TRIM(_xlfn.TEXTAFTER($C199, " ", -1))),
_xlfn.IFS(
'Option-specific inputs'!$H$19="Percentage cost method",('Option-specific inputs'!$H36*'Option-specific inputs'!$H$109*CR$26),
'Option-specific inputs'!$H$19="Total cost method",(('Option-specific inputs'!$H59/SUM('Option-specific inputs'!$H$52:$H$61))*'Option-specific inputs'!$H$109*CR$26)),0),0)</f>
        <v>0</v>
      </c>
      <c r="CS199" s="43" cm="1">
        <f t="array" ref="CS199">IFERROR(
IF(CS$14 - $G$14 + 1 = _xlfn.NUMBERVALUE(TRIM(_xlfn.TEXTAFTER($C199, " ", -1))),
_xlfn.IFS(
'Option-specific inputs'!$H$19="Percentage cost method",('Option-specific inputs'!$H36*'Option-specific inputs'!$H$109*CS$26),
'Option-specific inputs'!$H$19="Total cost method",(('Option-specific inputs'!$H59/SUM('Option-specific inputs'!$H$52:$H$61))*'Option-specific inputs'!$H$109*CS$26)),0),0)</f>
        <v>0</v>
      </c>
      <c r="CT199" s="43" cm="1">
        <f t="array" ref="CT199">IFERROR(
IF(CT$14 - $G$14 + 1 = _xlfn.NUMBERVALUE(TRIM(_xlfn.TEXTAFTER($C199, " ", -1))),
_xlfn.IFS(
'Option-specific inputs'!$H$19="Percentage cost method",('Option-specific inputs'!$H36*'Option-specific inputs'!$H$109*CT$26),
'Option-specific inputs'!$H$19="Total cost method",(('Option-specific inputs'!$H59/SUM('Option-specific inputs'!$H$52:$H$61))*'Option-specific inputs'!$H$109*CT$26)),0),0)</f>
        <v>0</v>
      </c>
      <c r="CU199" s="43" cm="1">
        <f t="array" ref="CU199">IFERROR(
IF(CU$14 - $G$14 + 1 = _xlfn.NUMBERVALUE(TRIM(_xlfn.TEXTAFTER($C199, " ", -1))),
_xlfn.IFS(
'Option-specific inputs'!$H$19="Percentage cost method",('Option-specific inputs'!$H36*'Option-specific inputs'!$H$109*CU$26),
'Option-specific inputs'!$H$19="Total cost method",(('Option-specific inputs'!$H59/SUM('Option-specific inputs'!$H$52:$H$61))*'Option-specific inputs'!$H$109*CU$26)),0),0)</f>
        <v>0</v>
      </c>
      <c r="CV199" s="43" cm="1">
        <f t="array" ref="CV199">IFERROR(
IF(CV$14 - $G$14 + 1 = _xlfn.NUMBERVALUE(TRIM(_xlfn.TEXTAFTER($C199, " ", -1))),
_xlfn.IFS(
'Option-specific inputs'!$H$19="Percentage cost method",('Option-specific inputs'!$H36*'Option-specific inputs'!$H$109*CV$26),
'Option-specific inputs'!$H$19="Total cost method",(('Option-specific inputs'!$H59/SUM('Option-specific inputs'!$H$52:$H$61))*'Option-specific inputs'!$H$109*CV$26)),0),0)</f>
        <v>0</v>
      </c>
      <c r="CW199" s="43" cm="1">
        <f t="array" ref="CW199">IFERROR(
IF(CW$14 - $G$14 + 1 = _xlfn.NUMBERVALUE(TRIM(_xlfn.TEXTAFTER($C199, " ", -1))),
_xlfn.IFS(
'Option-specific inputs'!$H$19="Percentage cost method",('Option-specific inputs'!$H36*'Option-specific inputs'!$H$109*CW$26),
'Option-specific inputs'!$H$19="Total cost method",(('Option-specific inputs'!$H59/SUM('Option-specific inputs'!$H$52:$H$61))*'Option-specific inputs'!$H$109*CW$26)),0),0)</f>
        <v>0</v>
      </c>
      <c r="CX199" s="43" cm="1">
        <f t="array" ref="CX199">IFERROR(
IF(CX$14 - $G$14 + 1 = _xlfn.NUMBERVALUE(TRIM(_xlfn.TEXTAFTER($C199, " ", -1))),
_xlfn.IFS(
'Option-specific inputs'!$H$19="Percentage cost method",('Option-specific inputs'!$H36*'Option-specific inputs'!$H$109*CX$26),
'Option-specific inputs'!$H$19="Total cost method",(('Option-specific inputs'!$H59/SUM('Option-specific inputs'!$H$52:$H$61))*'Option-specific inputs'!$H$109*CX$26)),0),0)</f>
        <v>0</v>
      </c>
      <c r="CY199" s="43" cm="1">
        <f t="array" ref="CY199">IFERROR(
IF(CY$14 - $G$14 + 1 = _xlfn.NUMBERVALUE(TRIM(_xlfn.TEXTAFTER($C199, " ", -1))),
_xlfn.IFS(
'Option-specific inputs'!$H$19="Percentage cost method",('Option-specific inputs'!$H36*'Option-specific inputs'!$H$109*CY$26),
'Option-specific inputs'!$H$19="Total cost method",(('Option-specific inputs'!$H59/SUM('Option-specific inputs'!$H$52:$H$61))*'Option-specific inputs'!$H$109*CY$26)),0),0)</f>
        <v>0</v>
      </c>
      <c r="CZ199" s="43" cm="1">
        <f t="array" ref="CZ199">IFERROR(
IF(CZ$14 - $G$14 + 1 = _xlfn.NUMBERVALUE(TRIM(_xlfn.TEXTAFTER($C199, " ", -1))),
_xlfn.IFS(
'Option-specific inputs'!$H$19="Percentage cost method",('Option-specific inputs'!$H36*'Option-specific inputs'!$H$109*CZ$26),
'Option-specific inputs'!$H$19="Total cost method",(('Option-specific inputs'!$H59/SUM('Option-specific inputs'!$H$52:$H$61))*'Option-specific inputs'!$H$109*CZ$26)),0),0)</f>
        <v>0</v>
      </c>
      <c r="DA199" s="43" cm="1">
        <f t="array" ref="DA199">IFERROR(
IF(DA$14 - $G$14 + 1 = _xlfn.NUMBERVALUE(TRIM(_xlfn.TEXTAFTER($C199, " ", -1))),
_xlfn.IFS(
'Option-specific inputs'!$H$19="Percentage cost method",('Option-specific inputs'!$H36*'Option-specific inputs'!$H$109*DA$26),
'Option-specific inputs'!$H$19="Total cost method",(('Option-specific inputs'!$H59/SUM('Option-specific inputs'!$H$52:$H$61))*'Option-specific inputs'!$H$109*DA$26)),0),0)</f>
        <v>0</v>
      </c>
      <c r="DB199" s="43" cm="1">
        <f t="array" ref="DB199">IFERROR(
IF(DB$14 - $G$14 + 1 = _xlfn.NUMBERVALUE(TRIM(_xlfn.TEXTAFTER($C199, " ", -1))),
_xlfn.IFS(
'Option-specific inputs'!$H$19="Percentage cost method",('Option-specific inputs'!$H36*'Option-specific inputs'!$H$109*DB$26),
'Option-specific inputs'!$H$19="Total cost method",(('Option-specific inputs'!$H59/SUM('Option-specific inputs'!$H$52:$H$61))*'Option-specific inputs'!$H$109*DB$26)),0),0)</f>
        <v>0</v>
      </c>
      <c r="DC199" s="25"/>
    </row>
    <row r="200" spans="1:107" s="61" customFormat="1" ht="22.5" customHeight="1">
      <c r="A200" s="25"/>
      <c r="B200" s="163"/>
      <c r="C200" s="170" t="s">
        <v>148</v>
      </c>
      <c r="D200" s="32"/>
      <c r="E200" s="37"/>
      <c r="F200" s="42"/>
      <c r="G200" s="43" cm="1">
        <f t="array" ref="G200">IFERROR(
IF(G$14 - $G$14 + 1 = _xlfn.NUMBERVALUE(TRIM(_xlfn.TEXTAFTER($C200, " ", -1))),
_xlfn.IFS(
'Option-specific inputs'!$H$19="Percentage cost method",('Option-specific inputs'!$H37*'Option-specific inputs'!$H$109*G$26),
'Option-specific inputs'!$H$19="Total cost method",(('Option-specific inputs'!$H60/SUM('Option-specific inputs'!$H$52:$H$61))*'Option-specific inputs'!$H$109*G$26)),0),0)</f>
        <v>0</v>
      </c>
      <c r="H200" s="43" cm="1">
        <f t="array" ref="H200">IFERROR(
IF(H$14 - $G$14 + 1 = _xlfn.NUMBERVALUE(TRIM(_xlfn.TEXTAFTER($C200, " ", -1))),
_xlfn.IFS(
'Option-specific inputs'!$H$19="Percentage cost method",('Option-specific inputs'!$H37*'Option-specific inputs'!$H$109*H$26),
'Option-specific inputs'!$H$19="Total cost method",(('Option-specific inputs'!$H60/SUM('Option-specific inputs'!$H$52:$H$61))*'Option-specific inputs'!$H$109*H$26)),0),0)</f>
        <v>0</v>
      </c>
      <c r="I200" s="43" cm="1">
        <f t="array" ref="I200">IFERROR(
IF(I$14 - $G$14 + 1 = _xlfn.NUMBERVALUE(TRIM(_xlfn.TEXTAFTER($C200, " ", -1))),
_xlfn.IFS(
'Option-specific inputs'!$H$19="Percentage cost method",('Option-specific inputs'!$H37*'Option-specific inputs'!$H$109*I$26),
'Option-specific inputs'!$H$19="Total cost method",(('Option-specific inputs'!$H60/SUM('Option-specific inputs'!$H$52:$H$61))*'Option-specific inputs'!$H$109*I$26)),0),0)</f>
        <v>0</v>
      </c>
      <c r="J200" s="43" cm="1">
        <f t="array" ref="J200">IFERROR(
IF(J$14 - $G$14 + 1 = _xlfn.NUMBERVALUE(TRIM(_xlfn.TEXTAFTER($C200, " ", -1))),
_xlfn.IFS(
'Option-specific inputs'!$H$19="Percentage cost method",('Option-specific inputs'!$H37*'Option-specific inputs'!$H$109*J$26),
'Option-specific inputs'!$H$19="Total cost method",(('Option-specific inputs'!$H60/SUM('Option-specific inputs'!$H$52:$H$61))*'Option-specific inputs'!$H$109*J$26)),0),0)</f>
        <v>0</v>
      </c>
      <c r="K200" s="43" cm="1">
        <f t="array" ref="K200">IFERROR(
IF(K$14 - $G$14 + 1 = _xlfn.NUMBERVALUE(TRIM(_xlfn.TEXTAFTER($C200, " ", -1))),
_xlfn.IFS(
'Option-specific inputs'!$H$19="Percentage cost method",('Option-specific inputs'!$H37*'Option-specific inputs'!$H$109*K$26),
'Option-specific inputs'!$H$19="Total cost method",(('Option-specific inputs'!$H60/SUM('Option-specific inputs'!$H$52:$H$61))*'Option-specific inputs'!$H$109*K$26)),0),0)</f>
        <v>0</v>
      </c>
      <c r="L200" s="43" cm="1">
        <f t="array" ref="L200">IFERROR(
IF(L$14 - $G$14 + 1 = _xlfn.NUMBERVALUE(TRIM(_xlfn.TEXTAFTER($C200, " ", -1))),
_xlfn.IFS(
'Option-specific inputs'!$H$19="Percentage cost method",('Option-specific inputs'!$H37*'Option-specific inputs'!$H$109*L$26),
'Option-specific inputs'!$H$19="Total cost method",(('Option-specific inputs'!$H60/SUM('Option-specific inputs'!$H$52:$H$61))*'Option-specific inputs'!$H$109*L$26)),0),0)</f>
        <v>0</v>
      </c>
      <c r="M200" s="43" cm="1">
        <f t="array" ref="M200">IFERROR(
IF(M$14 - $G$14 + 1 = _xlfn.NUMBERVALUE(TRIM(_xlfn.TEXTAFTER($C200, " ", -1))),
_xlfn.IFS(
'Option-specific inputs'!$H$19="Percentage cost method",('Option-specific inputs'!$H37*'Option-specific inputs'!$H$109*M$26),
'Option-specific inputs'!$H$19="Total cost method",(('Option-specific inputs'!$H60/SUM('Option-specific inputs'!$H$52:$H$61))*'Option-specific inputs'!$H$109*M$26)),0),0)</f>
        <v>0</v>
      </c>
      <c r="N200" s="43" cm="1">
        <f t="array" ref="N200">IFERROR(
IF(N$14 - $G$14 + 1 = _xlfn.NUMBERVALUE(TRIM(_xlfn.TEXTAFTER($C200, " ", -1))),
_xlfn.IFS(
'Option-specific inputs'!$H$19="Percentage cost method",('Option-specific inputs'!$H37*'Option-specific inputs'!$H$109*N$26),
'Option-specific inputs'!$H$19="Total cost method",(('Option-specific inputs'!$H60/SUM('Option-specific inputs'!$H$52:$H$61))*'Option-specific inputs'!$H$109*N$26)),0),0)</f>
        <v>0</v>
      </c>
      <c r="O200" s="43" cm="1">
        <f t="array" ref="O200">IFERROR(
IF(O$14 - $G$14 + 1 = _xlfn.NUMBERVALUE(TRIM(_xlfn.TEXTAFTER($C200, " ", -1))),
_xlfn.IFS(
'Option-specific inputs'!$H$19="Percentage cost method",('Option-specific inputs'!$H37*'Option-specific inputs'!$H$109*O$26),
'Option-specific inputs'!$H$19="Total cost method",(('Option-specific inputs'!$H60/SUM('Option-specific inputs'!$H$52:$H$61))*'Option-specific inputs'!$H$109*O$26)),0),0)</f>
        <v>0</v>
      </c>
      <c r="P200" s="43" cm="1">
        <f t="array" ref="P200">IFERROR(
IF(P$14 - $G$14 + 1 = _xlfn.NUMBERVALUE(TRIM(_xlfn.TEXTAFTER($C200, " ", -1))),
_xlfn.IFS(
'Option-specific inputs'!$H$19="Percentage cost method",('Option-specific inputs'!$H37*'Option-specific inputs'!$H$109*P$26),
'Option-specific inputs'!$H$19="Total cost method",(('Option-specific inputs'!$H60/SUM('Option-specific inputs'!$H$52:$H$61))*'Option-specific inputs'!$H$109*P$26)),0),0)</f>
        <v>0</v>
      </c>
      <c r="Q200" s="43" cm="1">
        <f t="array" ref="Q200">IFERROR(
IF(Q$14 - $G$14 + 1 = _xlfn.NUMBERVALUE(TRIM(_xlfn.TEXTAFTER($C200, " ", -1))),
_xlfn.IFS(
'Option-specific inputs'!$H$19="Percentage cost method",('Option-specific inputs'!$H37*'Option-specific inputs'!$H$109*Q$26),
'Option-specific inputs'!$H$19="Total cost method",(('Option-specific inputs'!$H60/SUM('Option-specific inputs'!$H$52:$H$61))*'Option-specific inputs'!$H$109*Q$26)),0),0)</f>
        <v>0</v>
      </c>
      <c r="R200" s="43" cm="1">
        <f t="array" ref="R200">IFERROR(
IF(R$14 - $G$14 + 1 = _xlfn.NUMBERVALUE(TRIM(_xlfn.TEXTAFTER($C200, " ", -1))),
_xlfn.IFS(
'Option-specific inputs'!$H$19="Percentage cost method",('Option-specific inputs'!$H37*'Option-specific inputs'!$H$109*R$26),
'Option-specific inputs'!$H$19="Total cost method",(('Option-specific inputs'!$H60/SUM('Option-specific inputs'!$H$52:$H$61))*'Option-specific inputs'!$H$109*R$26)),0),0)</f>
        <v>0</v>
      </c>
      <c r="S200" s="43" cm="1">
        <f t="array" ref="S200">IFERROR(
IF(S$14 - $G$14 + 1 = _xlfn.NUMBERVALUE(TRIM(_xlfn.TEXTAFTER($C200, " ", -1))),
_xlfn.IFS(
'Option-specific inputs'!$H$19="Percentage cost method",('Option-specific inputs'!$H37*'Option-specific inputs'!$H$109*S$26),
'Option-specific inputs'!$H$19="Total cost method",(('Option-specific inputs'!$H60/SUM('Option-specific inputs'!$H$52:$H$61))*'Option-specific inputs'!$H$109*S$26)),0),0)</f>
        <v>0</v>
      </c>
      <c r="T200" s="43" cm="1">
        <f t="array" ref="T200">IFERROR(
IF(T$14 - $G$14 + 1 = _xlfn.NUMBERVALUE(TRIM(_xlfn.TEXTAFTER($C200, " ", -1))),
_xlfn.IFS(
'Option-specific inputs'!$H$19="Percentage cost method",('Option-specific inputs'!$H37*'Option-specific inputs'!$H$109*T$26),
'Option-specific inputs'!$H$19="Total cost method",(('Option-specific inputs'!$H60/SUM('Option-specific inputs'!$H$52:$H$61))*'Option-specific inputs'!$H$109*T$26)),0),0)</f>
        <v>0</v>
      </c>
      <c r="U200" s="43" cm="1">
        <f t="array" ref="U200">IFERROR(
IF(U$14 - $G$14 + 1 = _xlfn.NUMBERVALUE(TRIM(_xlfn.TEXTAFTER($C200, " ", -1))),
_xlfn.IFS(
'Option-specific inputs'!$H$19="Percentage cost method",('Option-specific inputs'!$H37*'Option-specific inputs'!$H$109*U$26),
'Option-specific inputs'!$H$19="Total cost method",(('Option-specific inputs'!$H60/SUM('Option-specific inputs'!$H$52:$H$61))*'Option-specific inputs'!$H$109*U$26)),0),0)</f>
        <v>0</v>
      </c>
      <c r="V200" s="43" cm="1">
        <f t="array" ref="V200">IFERROR(
IF(V$14 - $G$14 + 1 = _xlfn.NUMBERVALUE(TRIM(_xlfn.TEXTAFTER($C200, " ", -1))),
_xlfn.IFS(
'Option-specific inputs'!$H$19="Percentage cost method",('Option-specific inputs'!$H37*'Option-specific inputs'!$H$109*V$26),
'Option-specific inputs'!$H$19="Total cost method",(('Option-specific inputs'!$H60/SUM('Option-specific inputs'!$H$52:$H$61))*'Option-specific inputs'!$H$109*V$26)),0),0)</f>
        <v>0</v>
      </c>
      <c r="W200" s="43" cm="1">
        <f t="array" ref="W200">IFERROR(
IF(W$14 - $G$14 + 1 = _xlfn.NUMBERVALUE(TRIM(_xlfn.TEXTAFTER($C200, " ", -1))),
_xlfn.IFS(
'Option-specific inputs'!$H$19="Percentage cost method",('Option-specific inputs'!$H37*'Option-specific inputs'!$H$109*W$26),
'Option-specific inputs'!$H$19="Total cost method",(('Option-specific inputs'!$H60/SUM('Option-specific inputs'!$H$52:$H$61))*'Option-specific inputs'!$H$109*W$26)),0),0)</f>
        <v>0</v>
      </c>
      <c r="X200" s="43" cm="1">
        <f t="array" ref="X200">IFERROR(
IF(X$14 - $G$14 + 1 = _xlfn.NUMBERVALUE(TRIM(_xlfn.TEXTAFTER($C200, " ", -1))),
_xlfn.IFS(
'Option-specific inputs'!$H$19="Percentage cost method",('Option-specific inputs'!$H37*'Option-specific inputs'!$H$109*X$26),
'Option-specific inputs'!$H$19="Total cost method",(('Option-specific inputs'!$H60/SUM('Option-specific inputs'!$H$52:$H$61))*'Option-specific inputs'!$H$109*X$26)),0),0)</f>
        <v>0</v>
      </c>
      <c r="Y200" s="43" cm="1">
        <f t="array" ref="Y200">IFERROR(
IF(Y$14 - $G$14 + 1 = _xlfn.NUMBERVALUE(TRIM(_xlfn.TEXTAFTER($C200, " ", -1))),
_xlfn.IFS(
'Option-specific inputs'!$H$19="Percentage cost method",('Option-specific inputs'!$H37*'Option-specific inputs'!$H$109*Y$26),
'Option-specific inputs'!$H$19="Total cost method",(('Option-specific inputs'!$H60/SUM('Option-specific inputs'!$H$52:$H$61))*'Option-specific inputs'!$H$109*Y$26)),0),0)</f>
        <v>0</v>
      </c>
      <c r="Z200" s="43" cm="1">
        <f t="array" ref="Z200">IFERROR(
IF(Z$14 - $G$14 + 1 = _xlfn.NUMBERVALUE(TRIM(_xlfn.TEXTAFTER($C200, " ", -1))),
_xlfn.IFS(
'Option-specific inputs'!$H$19="Percentage cost method",('Option-specific inputs'!$H37*'Option-specific inputs'!$H$109*Z$26),
'Option-specific inputs'!$H$19="Total cost method",(('Option-specific inputs'!$H60/SUM('Option-specific inputs'!$H$52:$H$61))*'Option-specific inputs'!$H$109*Z$26)),0),0)</f>
        <v>0</v>
      </c>
      <c r="AA200" s="43" cm="1">
        <f t="array" ref="AA200">IFERROR(
IF(AA$14 - $G$14 + 1 = _xlfn.NUMBERVALUE(TRIM(_xlfn.TEXTAFTER($C200, " ", -1))),
_xlfn.IFS(
'Option-specific inputs'!$H$19="Percentage cost method",('Option-specific inputs'!$H37*'Option-specific inputs'!$H$109*AA$26),
'Option-specific inputs'!$H$19="Total cost method",(('Option-specific inputs'!$H60/SUM('Option-specific inputs'!$H$52:$H$61))*'Option-specific inputs'!$H$109*AA$26)),0),0)</f>
        <v>0</v>
      </c>
      <c r="AB200" s="43" cm="1">
        <f t="array" ref="AB200">IFERROR(
IF(AB$14 - $G$14 + 1 = _xlfn.NUMBERVALUE(TRIM(_xlfn.TEXTAFTER($C200, " ", -1))),
_xlfn.IFS(
'Option-specific inputs'!$H$19="Percentage cost method",('Option-specific inputs'!$H37*'Option-specific inputs'!$H$109*AB$26),
'Option-specific inputs'!$H$19="Total cost method",(('Option-specific inputs'!$H60/SUM('Option-specific inputs'!$H$52:$H$61))*'Option-specific inputs'!$H$109*AB$26)),0),0)</f>
        <v>0</v>
      </c>
      <c r="AC200" s="43" cm="1">
        <f t="array" ref="AC200">IFERROR(
IF(AC$14 - $G$14 + 1 = _xlfn.NUMBERVALUE(TRIM(_xlfn.TEXTAFTER($C200, " ", -1))),
_xlfn.IFS(
'Option-specific inputs'!$H$19="Percentage cost method",('Option-specific inputs'!$H37*'Option-specific inputs'!$H$109*AC$26),
'Option-specific inputs'!$H$19="Total cost method",(('Option-specific inputs'!$H60/SUM('Option-specific inputs'!$H$52:$H$61))*'Option-specific inputs'!$H$109*AC$26)),0),0)</f>
        <v>0</v>
      </c>
      <c r="AD200" s="43" cm="1">
        <f t="array" ref="AD200">IFERROR(
IF(AD$14 - $G$14 + 1 = _xlfn.NUMBERVALUE(TRIM(_xlfn.TEXTAFTER($C200, " ", -1))),
_xlfn.IFS(
'Option-specific inputs'!$H$19="Percentage cost method",('Option-specific inputs'!$H37*'Option-specific inputs'!$H$109*AD$26),
'Option-specific inputs'!$H$19="Total cost method",(('Option-specific inputs'!$H60/SUM('Option-specific inputs'!$H$52:$H$61))*'Option-specific inputs'!$H$109*AD$26)),0),0)</f>
        <v>0</v>
      </c>
      <c r="AE200" s="43" cm="1">
        <f t="array" ref="AE200">IFERROR(
IF(AE$14 - $G$14 + 1 = _xlfn.NUMBERVALUE(TRIM(_xlfn.TEXTAFTER($C200, " ", -1))),
_xlfn.IFS(
'Option-specific inputs'!$H$19="Percentage cost method",('Option-specific inputs'!$H37*'Option-specific inputs'!$H$109*AE$26),
'Option-specific inputs'!$H$19="Total cost method",(('Option-specific inputs'!$H60/SUM('Option-specific inputs'!$H$52:$H$61))*'Option-specific inputs'!$H$109*AE$26)),0),0)</f>
        <v>0</v>
      </c>
      <c r="AF200" s="43" cm="1">
        <f t="array" ref="AF200">IFERROR(
IF(AF$14 - $G$14 + 1 = _xlfn.NUMBERVALUE(TRIM(_xlfn.TEXTAFTER($C200, " ", -1))),
_xlfn.IFS(
'Option-specific inputs'!$H$19="Percentage cost method",('Option-specific inputs'!$H37*'Option-specific inputs'!$H$109*AF$26),
'Option-specific inputs'!$H$19="Total cost method",(('Option-specific inputs'!$H60/SUM('Option-specific inputs'!$H$52:$H$61))*'Option-specific inputs'!$H$109*AF$26)),0),0)</f>
        <v>0</v>
      </c>
      <c r="AG200" s="43" cm="1">
        <f t="array" ref="AG200">IFERROR(
IF(AG$14 - $G$14 + 1 = _xlfn.NUMBERVALUE(TRIM(_xlfn.TEXTAFTER($C200, " ", -1))),
_xlfn.IFS(
'Option-specific inputs'!$H$19="Percentage cost method",('Option-specific inputs'!$H37*'Option-specific inputs'!$H$109*AG$26),
'Option-specific inputs'!$H$19="Total cost method",(('Option-specific inputs'!$H60/SUM('Option-specific inputs'!$H$52:$H$61))*'Option-specific inputs'!$H$109*AG$26)),0),0)</f>
        <v>0</v>
      </c>
      <c r="AH200" s="43" cm="1">
        <f t="array" ref="AH200">IFERROR(
IF(AH$14 - $G$14 + 1 = _xlfn.NUMBERVALUE(TRIM(_xlfn.TEXTAFTER($C200, " ", -1))),
_xlfn.IFS(
'Option-specific inputs'!$H$19="Percentage cost method",('Option-specific inputs'!$H37*'Option-specific inputs'!$H$109*AH$26),
'Option-specific inputs'!$H$19="Total cost method",(('Option-specific inputs'!$H60/SUM('Option-specific inputs'!$H$52:$H$61))*'Option-specific inputs'!$H$109*AH$26)),0),0)</f>
        <v>0</v>
      </c>
      <c r="AI200" s="43" cm="1">
        <f t="array" ref="AI200">IFERROR(
IF(AI$14 - $G$14 + 1 = _xlfn.NUMBERVALUE(TRIM(_xlfn.TEXTAFTER($C200, " ", -1))),
_xlfn.IFS(
'Option-specific inputs'!$H$19="Percentage cost method",('Option-specific inputs'!$H37*'Option-specific inputs'!$H$109*AI$26),
'Option-specific inputs'!$H$19="Total cost method",(('Option-specific inputs'!$H60/SUM('Option-specific inputs'!$H$52:$H$61))*'Option-specific inputs'!$H$109*AI$26)),0),0)</f>
        <v>0</v>
      </c>
      <c r="AJ200" s="43" cm="1">
        <f t="array" ref="AJ200">IFERROR(
IF(AJ$14 - $G$14 + 1 = _xlfn.NUMBERVALUE(TRIM(_xlfn.TEXTAFTER($C200, " ", -1))),
_xlfn.IFS(
'Option-specific inputs'!$H$19="Percentage cost method",('Option-specific inputs'!$H37*'Option-specific inputs'!$H$109*AJ$26),
'Option-specific inputs'!$H$19="Total cost method",(('Option-specific inputs'!$H60/SUM('Option-specific inputs'!$H$52:$H$61))*'Option-specific inputs'!$H$109*AJ$26)),0),0)</f>
        <v>0</v>
      </c>
      <c r="AK200" s="43" cm="1">
        <f t="array" ref="AK200">IFERROR(
IF(AK$14 - $G$14 + 1 = _xlfn.NUMBERVALUE(TRIM(_xlfn.TEXTAFTER($C200, " ", -1))),
_xlfn.IFS(
'Option-specific inputs'!$H$19="Percentage cost method",('Option-specific inputs'!$H37*'Option-specific inputs'!$H$109*AK$26),
'Option-specific inputs'!$H$19="Total cost method",(('Option-specific inputs'!$H60/SUM('Option-specific inputs'!$H$52:$H$61))*'Option-specific inputs'!$H$109*AK$26)),0),0)</f>
        <v>0</v>
      </c>
      <c r="AL200" s="43" cm="1">
        <f t="array" ref="AL200">IFERROR(
IF(AL$14 - $G$14 + 1 = _xlfn.NUMBERVALUE(TRIM(_xlfn.TEXTAFTER($C200, " ", -1))),
_xlfn.IFS(
'Option-specific inputs'!$H$19="Percentage cost method",('Option-specific inputs'!$H37*'Option-specific inputs'!$H$109*AL$26),
'Option-specific inputs'!$H$19="Total cost method",(('Option-specific inputs'!$H60/SUM('Option-specific inputs'!$H$52:$H$61))*'Option-specific inputs'!$H$109*AL$26)),0),0)</f>
        <v>0</v>
      </c>
      <c r="AM200" s="43" cm="1">
        <f t="array" ref="AM200">IFERROR(
IF(AM$14 - $G$14 + 1 = _xlfn.NUMBERVALUE(TRIM(_xlfn.TEXTAFTER($C200, " ", -1))),
_xlfn.IFS(
'Option-specific inputs'!$H$19="Percentage cost method",('Option-specific inputs'!$H37*'Option-specific inputs'!$H$109*AM$26),
'Option-specific inputs'!$H$19="Total cost method",(('Option-specific inputs'!$H60/SUM('Option-specific inputs'!$H$52:$H$61))*'Option-specific inputs'!$H$109*AM$26)),0),0)</f>
        <v>0</v>
      </c>
      <c r="AN200" s="43" cm="1">
        <f t="array" ref="AN200">IFERROR(
IF(AN$14 - $G$14 + 1 = _xlfn.NUMBERVALUE(TRIM(_xlfn.TEXTAFTER($C200, " ", -1))),
_xlfn.IFS(
'Option-specific inputs'!$H$19="Percentage cost method",('Option-specific inputs'!$H37*'Option-specific inputs'!$H$109*AN$26),
'Option-specific inputs'!$H$19="Total cost method",(('Option-specific inputs'!$H60/SUM('Option-specific inputs'!$H$52:$H$61))*'Option-specific inputs'!$H$109*AN$26)),0),0)</f>
        <v>0</v>
      </c>
      <c r="AO200" s="43" cm="1">
        <f t="array" ref="AO200">IFERROR(
IF(AO$14 - $G$14 + 1 = _xlfn.NUMBERVALUE(TRIM(_xlfn.TEXTAFTER($C200, " ", -1))),
_xlfn.IFS(
'Option-specific inputs'!$H$19="Percentage cost method",('Option-specific inputs'!$H37*'Option-specific inputs'!$H$109*AO$26),
'Option-specific inputs'!$H$19="Total cost method",(('Option-specific inputs'!$H60/SUM('Option-specific inputs'!$H$52:$H$61))*'Option-specific inputs'!$H$109*AO$26)),0),0)</f>
        <v>0</v>
      </c>
      <c r="AP200" s="43" cm="1">
        <f t="array" ref="AP200">IFERROR(
IF(AP$14 - $G$14 + 1 = _xlfn.NUMBERVALUE(TRIM(_xlfn.TEXTAFTER($C200, " ", -1))),
_xlfn.IFS(
'Option-specific inputs'!$H$19="Percentage cost method",('Option-specific inputs'!$H37*'Option-specific inputs'!$H$109*AP$26),
'Option-specific inputs'!$H$19="Total cost method",(('Option-specific inputs'!$H60/SUM('Option-specific inputs'!$H$52:$H$61))*'Option-specific inputs'!$H$109*AP$26)),0),0)</f>
        <v>0</v>
      </c>
      <c r="AQ200" s="43" cm="1">
        <f t="array" ref="AQ200">IFERROR(
IF(AQ$14 - $G$14 + 1 = _xlfn.NUMBERVALUE(TRIM(_xlfn.TEXTAFTER($C200, " ", -1))),
_xlfn.IFS(
'Option-specific inputs'!$H$19="Percentage cost method",('Option-specific inputs'!$H37*'Option-specific inputs'!$H$109*AQ$26),
'Option-specific inputs'!$H$19="Total cost method",(('Option-specific inputs'!$H60/SUM('Option-specific inputs'!$H$52:$H$61))*'Option-specific inputs'!$H$109*AQ$26)),0),0)</f>
        <v>0</v>
      </c>
      <c r="AR200" s="43" cm="1">
        <f t="array" ref="AR200">IFERROR(
IF(AR$14 - $G$14 + 1 = _xlfn.NUMBERVALUE(TRIM(_xlfn.TEXTAFTER($C200, " ", -1))),
_xlfn.IFS(
'Option-specific inputs'!$H$19="Percentage cost method",('Option-specific inputs'!$H37*'Option-specific inputs'!$H$109*AR$26),
'Option-specific inputs'!$H$19="Total cost method",(('Option-specific inputs'!$H60/SUM('Option-specific inputs'!$H$52:$H$61))*'Option-specific inputs'!$H$109*AR$26)),0),0)</f>
        <v>0</v>
      </c>
      <c r="AS200" s="43" cm="1">
        <f t="array" ref="AS200">IFERROR(
IF(AS$14 - $G$14 + 1 = _xlfn.NUMBERVALUE(TRIM(_xlfn.TEXTAFTER($C200, " ", -1))),
_xlfn.IFS(
'Option-specific inputs'!$H$19="Percentage cost method",('Option-specific inputs'!$H37*'Option-specific inputs'!$H$109*AS$26),
'Option-specific inputs'!$H$19="Total cost method",(('Option-specific inputs'!$H60/SUM('Option-specific inputs'!$H$52:$H$61))*'Option-specific inputs'!$H$109*AS$26)),0),0)</f>
        <v>0</v>
      </c>
      <c r="AT200" s="43" cm="1">
        <f t="array" ref="AT200">IFERROR(
IF(AT$14 - $G$14 + 1 = _xlfn.NUMBERVALUE(TRIM(_xlfn.TEXTAFTER($C200, " ", -1))),
_xlfn.IFS(
'Option-specific inputs'!$H$19="Percentage cost method",('Option-specific inputs'!$H37*'Option-specific inputs'!$H$109*AT$26),
'Option-specific inputs'!$H$19="Total cost method",(('Option-specific inputs'!$H60/SUM('Option-specific inputs'!$H$52:$H$61))*'Option-specific inputs'!$H$109*AT$26)),0),0)</f>
        <v>0</v>
      </c>
      <c r="AU200" s="43" cm="1">
        <f t="array" ref="AU200">IFERROR(
IF(AU$14 - $G$14 + 1 = _xlfn.NUMBERVALUE(TRIM(_xlfn.TEXTAFTER($C200, " ", -1))),
_xlfn.IFS(
'Option-specific inputs'!$H$19="Percentage cost method",('Option-specific inputs'!$H37*'Option-specific inputs'!$H$109*AU$26),
'Option-specific inputs'!$H$19="Total cost method",(('Option-specific inputs'!$H60/SUM('Option-specific inputs'!$H$52:$H$61))*'Option-specific inputs'!$H$109*AU$26)),0),0)</f>
        <v>0</v>
      </c>
      <c r="AV200" s="43" cm="1">
        <f t="array" ref="AV200">IFERROR(
IF(AV$14 - $G$14 + 1 = _xlfn.NUMBERVALUE(TRIM(_xlfn.TEXTAFTER($C200, " ", -1))),
_xlfn.IFS(
'Option-specific inputs'!$H$19="Percentage cost method",('Option-specific inputs'!$H37*'Option-specific inputs'!$H$109*AV$26),
'Option-specific inputs'!$H$19="Total cost method",(('Option-specific inputs'!$H60/SUM('Option-specific inputs'!$H$52:$H$61))*'Option-specific inputs'!$H$109*AV$26)),0),0)</f>
        <v>0</v>
      </c>
      <c r="AW200" s="43" cm="1">
        <f t="array" ref="AW200">IFERROR(
IF(AW$14 - $G$14 + 1 = _xlfn.NUMBERVALUE(TRIM(_xlfn.TEXTAFTER($C200, " ", -1))),
_xlfn.IFS(
'Option-specific inputs'!$H$19="Percentage cost method",('Option-specific inputs'!$H37*'Option-specific inputs'!$H$109*AW$26),
'Option-specific inputs'!$H$19="Total cost method",(('Option-specific inputs'!$H60/SUM('Option-specific inputs'!$H$52:$H$61))*'Option-specific inputs'!$H$109*AW$26)),0),0)</f>
        <v>0</v>
      </c>
      <c r="AX200" s="43" cm="1">
        <f t="array" ref="AX200">IFERROR(
IF(AX$14 - $G$14 + 1 = _xlfn.NUMBERVALUE(TRIM(_xlfn.TEXTAFTER($C200, " ", -1))),
_xlfn.IFS(
'Option-specific inputs'!$H$19="Percentage cost method",('Option-specific inputs'!$H37*'Option-specific inputs'!$H$109*AX$26),
'Option-specific inputs'!$H$19="Total cost method",(('Option-specific inputs'!$H60/SUM('Option-specific inputs'!$H$52:$H$61))*'Option-specific inputs'!$H$109*AX$26)),0),0)</f>
        <v>0</v>
      </c>
      <c r="AY200" s="43" cm="1">
        <f t="array" ref="AY200">IFERROR(
IF(AY$14 - $G$14 + 1 = _xlfn.NUMBERVALUE(TRIM(_xlfn.TEXTAFTER($C200, " ", -1))),
_xlfn.IFS(
'Option-specific inputs'!$H$19="Percentage cost method",('Option-specific inputs'!$H37*'Option-specific inputs'!$H$109*AY$26),
'Option-specific inputs'!$H$19="Total cost method",(('Option-specific inputs'!$H60/SUM('Option-specific inputs'!$H$52:$H$61))*'Option-specific inputs'!$H$109*AY$26)),0),0)</f>
        <v>0</v>
      </c>
      <c r="AZ200" s="43" cm="1">
        <f t="array" ref="AZ200">IFERROR(
IF(AZ$14 - $G$14 + 1 = _xlfn.NUMBERVALUE(TRIM(_xlfn.TEXTAFTER($C200, " ", -1))),
_xlfn.IFS(
'Option-specific inputs'!$H$19="Percentage cost method",('Option-specific inputs'!$H37*'Option-specific inputs'!$H$109*AZ$26),
'Option-specific inputs'!$H$19="Total cost method",(('Option-specific inputs'!$H60/SUM('Option-specific inputs'!$H$52:$H$61))*'Option-specific inputs'!$H$109*AZ$26)),0),0)</f>
        <v>0</v>
      </c>
      <c r="BA200" s="43" cm="1">
        <f t="array" ref="BA200">IFERROR(
IF(BA$14 - $G$14 + 1 = _xlfn.NUMBERVALUE(TRIM(_xlfn.TEXTAFTER($C200, " ", -1))),
_xlfn.IFS(
'Option-specific inputs'!$H$19="Percentage cost method",('Option-specific inputs'!$H37*'Option-specific inputs'!$H$109*BA$26),
'Option-specific inputs'!$H$19="Total cost method",(('Option-specific inputs'!$H60/SUM('Option-specific inputs'!$H$52:$H$61))*'Option-specific inputs'!$H$109*BA$26)),0),0)</f>
        <v>0</v>
      </c>
      <c r="BB200" s="43" cm="1">
        <f t="array" ref="BB200">IFERROR(
IF(BB$14 - $G$14 + 1 = _xlfn.NUMBERVALUE(TRIM(_xlfn.TEXTAFTER($C200, " ", -1))),
_xlfn.IFS(
'Option-specific inputs'!$H$19="Percentage cost method",('Option-specific inputs'!$H37*'Option-specific inputs'!$H$109*BB$26),
'Option-specific inputs'!$H$19="Total cost method",(('Option-specific inputs'!$H60/SUM('Option-specific inputs'!$H$52:$H$61))*'Option-specific inputs'!$H$109*BB$26)),0),0)</f>
        <v>0</v>
      </c>
      <c r="BC200" s="43" cm="1">
        <f t="array" ref="BC200">IFERROR(
IF(BC$14 - $G$14 + 1 = _xlfn.NUMBERVALUE(TRIM(_xlfn.TEXTAFTER($C200, " ", -1))),
_xlfn.IFS(
'Option-specific inputs'!$H$19="Percentage cost method",('Option-specific inputs'!$H37*'Option-specific inputs'!$H$109*BC$26),
'Option-specific inputs'!$H$19="Total cost method",(('Option-specific inputs'!$H60/SUM('Option-specific inputs'!$H$52:$H$61))*'Option-specific inputs'!$H$109*BC$26)),0),0)</f>
        <v>0</v>
      </c>
      <c r="BD200" s="43" cm="1">
        <f t="array" ref="BD200">IFERROR(
IF(BD$14 - $G$14 + 1 = _xlfn.NUMBERVALUE(TRIM(_xlfn.TEXTAFTER($C200, " ", -1))),
_xlfn.IFS(
'Option-specific inputs'!$H$19="Percentage cost method",('Option-specific inputs'!$H37*'Option-specific inputs'!$H$109*BD$26),
'Option-specific inputs'!$H$19="Total cost method",(('Option-specific inputs'!$H60/SUM('Option-specific inputs'!$H$52:$H$61))*'Option-specific inputs'!$H$109*BD$26)),0),0)</f>
        <v>0</v>
      </c>
      <c r="BE200" s="43" cm="1">
        <f t="array" ref="BE200">IFERROR(
IF(BE$14 - $G$14 + 1 = _xlfn.NUMBERVALUE(TRIM(_xlfn.TEXTAFTER($C200, " ", -1))),
_xlfn.IFS(
'Option-specific inputs'!$H$19="Percentage cost method",('Option-specific inputs'!$H37*'Option-specific inputs'!$H$109*BE$26),
'Option-specific inputs'!$H$19="Total cost method",(('Option-specific inputs'!$H60/SUM('Option-specific inputs'!$H$52:$H$61))*'Option-specific inputs'!$H$109*BE$26)),0),0)</f>
        <v>0</v>
      </c>
      <c r="BF200" s="43" cm="1">
        <f t="array" ref="BF200">IFERROR(
IF(BF$14 - $G$14 + 1 = _xlfn.NUMBERVALUE(TRIM(_xlfn.TEXTAFTER($C200, " ", -1))),
_xlfn.IFS(
'Option-specific inputs'!$H$19="Percentage cost method",('Option-specific inputs'!$H37*'Option-specific inputs'!$H$109*BF$26),
'Option-specific inputs'!$H$19="Total cost method",(('Option-specific inputs'!$H60/SUM('Option-specific inputs'!$H$52:$H$61))*'Option-specific inputs'!$H$109*BF$26)),0),0)</f>
        <v>0</v>
      </c>
      <c r="BG200" s="43" cm="1">
        <f t="array" ref="BG200">IFERROR(
IF(BG$14 - $G$14 + 1 = _xlfn.NUMBERVALUE(TRIM(_xlfn.TEXTAFTER($C200, " ", -1))),
_xlfn.IFS(
'Option-specific inputs'!$H$19="Percentage cost method",('Option-specific inputs'!$H37*'Option-specific inputs'!$H$109*BG$26),
'Option-specific inputs'!$H$19="Total cost method",(('Option-specific inputs'!$H60/SUM('Option-specific inputs'!$H$52:$H$61))*'Option-specific inputs'!$H$109*BG$26)),0),0)</f>
        <v>0</v>
      </c>
      <c r="BH200" s="43" cm="1">
        <f t="array" ref="BH200">IFERROR(
IF(BH$14 - $G$14 + 1 = _xlfn.NUMBERVALUE(TRIM(_xlfn.TEXTAFTER($C200, " ", -1))),
_xlfn.IFS(
'Option-specific inputs'!$H$19="Percentage cost method",('Option-specific inputs'!$H37*'Option-specific inputs'!$H$109*BH$26),
'Option-specific inputs'!$H$19="Total cost method",(('Option-specific inputs'!$H60/SUM('Option-specific inputs'!$H$52:$H$61))*'Option-specific inputs'!$H$109*BH$26)),0),0)</f>
        <v>0</v>
      </c>
      <c r="BI200" s="43" cm="1">
        <f t="array" ref="BI200">IFERROR(
IF(BI$14 - $G$14 + 1 = _xlfn.NUMBERVALUE(TRIM(_xlfn.TEXTAFTER($C200, " ", -1))),
_xlfn.IFS(
'Option-specific inputs'!$H$19="Percentage cost method",('Option-specific inputs'!$H37*'Option-specific inputs'!$H$109*BI$26),
'Option-specific inputs'!$H$19="Total cost method",(('Option-specific inputs'!$H60/SUM('Option-specific inputs'!$H$52:$H$61))*'Option-specific inputs'!$H$109*BI$26)),0),0)</f>
        <v>0</v>
      </c>
      <c r="BJ200" s="43" cm="1">
        <f t="array" ref="BJ200">IFERROR(
IF(BJ$14 - $G$14 + 1 = _xlfn.NUMBERVALUE(TRIM(_xlfn.TEXTAFTER($C200, " ", -1))),
_xlfn.IFS(
'Option-specific inputs'!$H$19="Percentage cost method",('Option-specific inputs'!$H37*'Option-specific inputs'!$H$109*BJ$26),
'Option-specific inputs'!$H$19="Total cost method",(('Option-specific inputs'!$H60/SUM('Option-specific inputs'!$H$52:$H$61))*'Option-specific inputs'!$H$109*BJ$26)),0),0)</f>
        <v>0</v>
      </c>
      <c r="BK200" s="43" cm="1">
        <f t="array" ref="BK200">IFERROR(
IF(BK$14 - $G$14 + 1 = _xlfn.NUMBERVALUE(TRIM(_xlfn.TEXTAFTER($C200, " ", -1))),
_xlfn.IFS(
'Option-specific inputs'!$H$19="Percentage cost method",('Option-specific inputs'!$H37*'Option-specific inputs'!$H$109*BK$26),
'Option-specific inputs'!$H$19="Total cost method",(('Option-specific inputs'!$H60/SUM('Option-specific inputs'!$H$52:$H$61))*'Option-specific inputs'!$H$109*BK$26)),0),0)</f>
        <v>0</v>
      </c>
      <c r="BL200" s="43" cm="1">
        <f t="array" ref="BL200">IFERROR(
IF(BL$14 - $G$14 + 1 = _xlfn.NUMBERVALUE(TRIM(_xlfn.TEXTAFTER($C200, " ", -1))),
_xlfn.IFS(
'Option-specific inputs'!$H$19="Percentage cost method",('Option-specific inputs'!$H37*'Option-specific inputs'!$H$109*BL$26),
'Option-specific inputs'!$H$19="Total cost method",(('Option-specific inputs'!$H60/SUM('Option-specific inputs'!$H$52:$H$61))*'Option-specific inputs'!$H$109*BL$26)),0),0)</f>
        <v>0</v>
      </c>
      <c r="BM200" s="43" cm="1">
        <f t="array" ref="BM200">IFERROR(
IF(BM$14 - $G$14 + 1 = _xlfn.NUMBERVALUE(TRIM(_xlfn.TEXTAFTER($C200, " ", -1))),
_xlfn.IFS(
'Option-specific inputs'!$H$19="Percentage cost method",('Option-specific inputs'!$H37*'Option-specific inputs'!$H$109*BM$26),
'Option-specific inputs'!$H$19="Total cost method",(('Option-specific inputs'!$H60/SUM('Option-specific inputs'!$H$52:$H$61))*'Option-specific inputs'!$H$109*BM$26)),0),0)</f>
        <v>0</v>
      </c>
      <c r="BN200" s="43" cm="1">
        <f t="array" ref="BN200">IFERROR(
IF(BN$14 - $G$14 + 1 = _xlfn.NUMBERVALUE(TRIM(_xlfn.TEXTAFTER($C200, " ", -1))),
_xlfn.IFS(
'Option-specific inputs'!$H$19="Percentage cost method",('Option-specific inputs'!$H37*'Option-specific inputs'!$H$109*BN$26),
'Option-specific inputs'!$H$19="Total cost method",(('Option-specific inputs'!$H60/SUM('Option-specific inputs'!$H$52:$H$61))*'Option-specific inputs'!$H$109*BN$26)),0),0)</f>
        <v>0</v>
      </c>
      <c r="BO200" s="43" cm="1">
        <f t="array" ref="BO200">IFERROR(
IF(BO$14 - $G$14 + 1 = _xlfn.NUMBERVALUE(TRIM(_xlfn.TEXTAFTER($C200, " ", -1))),
_xlfn.IFS(
'Option-specific inputs'!$H$19="Percentage cost method",('Option-specific inputs'!$H37*'Option-specific inputs'!$H$109*BO$26),
'Option-specific inputs'!$H$19="Total cost method",(('Option-specific inputs'!$H60/SUM('Option-specific inputs'!$H$52:$H$61))*'Option-specific inputs'!$H$109*BO$26)),0),0)</f>
        <v>0</v>
      </c>
      <c r="BP200" s="43" cm="1">
        <f t="array" ref="BP200">IFERROR(
IF(BP$14 - $G$14 + 1 = _xlfn.NUMBERVALUE(TRIM(_xlfn.TEXTAFTER($C200, " ", -1))),
_xlfn.IFS(
'Option-specific inputs'!$H$19="Percentage cost method",('Option-specific inputs'!$H37*'Option-specific inputs'!$H$109*BP$26),
'Option-specific inputs'!$H$19="Total cost method",(('Option-specific inputs'!$H60/SUM('Option-specific inputs'!$H$52:$H$61))*'Option-specific inputs'!$H$109*BP$26)),0),0)</f>
        <v>0</v>
      </c>
      <c r="BQ200" s="43" cm="1">
        <f t="array" ref="BQ200">IFERROR(
IF(BQ$14 - $G$14 + 1 = _xlfn.NUMBERVALUE(TRIM(_xlfn.TEXTAFTER($C200, " ", -1))),
_xlfn.IFS(
'Option-specific inputs'!$H$19="Percentage cost method",('Option-specific inputs'!$H37*'Option-specific inputs'!$H$109*BQ$26),
'Option-specific inputs'!$H$19="Total cost method",(('Option-specific inputs'!$H60/SUM('Option-specific inputs'!$H$52:$H$61))*'Option-specific inputs'!$H$109*BQ$26)),0),0)</f>
        <v>0</v>
      </c>
      <c r="BR200" s="43" cm="1">
        <f t="array" ref="BR200">IFERROR(
IF(BR$14 - $G$14 + 1 = _xlfn.NUMBERVALUE(TRIM(_xlfn.TEXTAFTER($C200, " ", -1))),
_xlfn.IFS(
'Option-specific inputs'!$H$19="Percentage cost method",('Option-specific inputs'!$H37*'Option-specific inputs'!$H$109*BR$26),
'Option-specific inputs'!$H$19="Total cost method",(('Option-specific inputs'!$H60/SUM('Option-specific inputs'!$H$52:$H$61))*'Option-specific inputs'!$H$109*BR$26)),0),0)</f>
        <v>0</v>
      </c>
      <c r="BS200" s="43" cm="1">
        <f t="array" ref="BS200">IFERROR(
IF(BS$14 - $G$14 + 1 = _xlfn.NUMBERVALUE(TRIM(_xlfn.TEXTAFTER($C200, " ", -1))),
_xlfn.IFS(
'Option-specific inputs'!$H$19="Percentage cost method",('Option-specific inputs'!$H37*'Option-specific inputs'!$H$109*BS$26),
'Option-specific inputs'!$H$19="Total cost method",(('Option-specific inputs'!$H60/SUM('Option-specific inputs'!$H$52:$H$61))*'Option-specific inputs'!$H$109*BS$26)),0),0)</f>
        <v>0</v>
      </c>
      <c r="BT200" s="43" cm="1">
        <f t="array" ref="BT200">IFERROR(
IF(BT$14 - $G$14 + 1 = _xlfn.NUMBERVALUE(TRIM(_xlfn.TEXTAFTER($C200, " ", -1))),
_xlfn.IFS(
'Option-specific inputs'!$H$19="Percentage cost method",('Option-specific inputs'!$H37*'Option-specific inputs'!$H$109*BT$26),
'Option-specific inputs'!$H$19="Total cost method",(('Option-specific inputs'!$H60/SUM('Option-specific inputs'!$H$52:$H$61))*'Option-specific inputs'!$H$109*BT$26)),0),0)</f>
        <v>0</v>
      </c>
      <c r="BU200" s="43" cm="1">
        <f t="array" ref="BU200">IFERROR(
IF(BU$14 - $G$14 + 1 = _xlfn.NUMBERVALUE(TRIM(_xlfn.TEXTAFTER($C200, " ", -1))),
_xlfn.IFS(
'Option-specific inputs'!$H$19="Percentage cost method",('Option-specific inputs'!$H37*'Option-specific inputs'!$H$109*BU$26),
'Option-specific inputs'!$H$19="Total cost method",(('Option-specific inputs'!$H60/SUM('Option-specific inputs'!$H$52:$H$61))*'Option-specific inputs'!$H$109*BU$26)),0),0)</f>
        <v>0</v>
      </c>
      <c r="BV200" s="43" cm="1">
        <f t="array" ref="BV200">IFERROR(
IF(BV$14 - $G$14 + 1 = _xlfn.NUMBERVALUE(TRIM(_xlfn.TEXTAFTER($C200, " ", -1))),
_xlfn.IFS(
'Option-specific inputs'!$H$19="Percentage cost method",('Option-specific inputs'!$H37*'Option-specific inputs'!$H$109*BV$26),
'Option-specific inputs'!$H$19="Total cost method",(('Option-specific inputs'!$H60/SUM('Option-specific inputs'!$H$52:$H$61))*'Option-specific inputs'!$H$109*BV$26)),0),0)</f>
        <v>0</v>
      </c>
      <c r="BW200" s="43" cm="1">
        <f t="array" ref="BW200">IFERROR(
IF(BW$14 - $G$14 + 1 = _xlfn.NUMBERVALUE(TRIM(_xlfn.TEXTAFTER($C200, " ", -1))),
_xlfn.IFS(
'Option-specific inputs'!$H$19="Percentage cost method",('Option-specific inputs'!$H37*'Option-specific inputs'!$H$109*BW$26),
'Option-specific inputs'!$H$19="Total cost method",(('Option-specific inputs'!$H60/SUM('Option-specific inputs'!$H$52:$H$61))*'Option-specific inputs'!$H$109*BW$26)),0),0)</f>
        <v>0</v>
      </c>
      <c r="BX200" s="43" cm="1">
        <f t="array" ref="BX200">IFERROR(
IF(BX$14 - $G$14 + 1 = _xlfn.NUMBERVALUE(TRIM(_xlfn.TEXTAFTER($C200, " ", -1))),
_xlfn.IFS(
'Option-specific inputs'!$H$19="Percentage cost method",('Option-specific inputs'!$H37*'Option-specific inputs'!$H$109*BX$26),
'Option-specific inputs'!$H$19="Total cost method",(('Option-specific inputs'!$H60/SUM('Option-specific inputs'!$H$52:$H$61))*'Option-specific inputs'!$H$109*BX$26)),0),0)</f>
        <v>0</v>
      </c>
      <c r="BY200" s="43" cm="1">
        <f t="array" ref="BY200">IFERROR(
IF(BY$14 - $G$14 + 1 = _xlfn.NUMBERVALUE(TRIM(_xlfn.TEXTAFTER($C200, " ", -1))),
_xlfn.IFS(
'Option-specific inputs'!$H$19="Percentage cost method",('Option-specific inputs'!$H37*'Option-specific inputs'!$H$109*BY$26),
'Option-specific inputs'!$H$19="Total cost method",(('Option-specific inputs'!$H60/SUM('Option-specific inputs'!$H$52:$H$61))*'Option-specific inputs'!$H$109*BY$26)),0),0)</f>
        <v>0</v>
      </c>
      <c r="BZ200" s="43" cm="1">
        <f t="array" ref="BZ200">IFERROR(
IF(BZ$14 - $G$14 + 1 = _xlfn.NUMBERVALUE(TRIM(_xlfn.TEXTAFTER($C200, " ", -1))),
_xlfn.IFS(
'Option-specific inputs'!$H$19="Percentage cost method",('Option-specific inputs'!$H37*'Option-specific inputs'!$H$109*BZ$26),
'Option-specific inputs'!$H$19="Total cost method",(('Option-specific inputs'!$H60/SUM('Option-specific inputs'!$H$52:$H$61))*'Option-specific inputs'!$H$109*BZ$26)),0),0)</f>
        <v>0</v>
      </c>
      <c r="CA200" s="43" cm="1">
        <f t="array" ref="CA200">IFERROR(
IF(CA$14 - $G$14 + 1 = _xlfn.NUMBERVALUE(TRIM(_xlfn.TEXTAFTER($C200, " ", -1))),
_xlfn.IFS(
'Option-specific inputs'!$H$19="Percentage cost method",('Option-specific inputs'!$H37*'Option-specific inputs'!$H$109*CA$26),
'Option-specific inputs'!$H$19="Total cost method",(('Option-specific inputs'!$H60/SUM('Option-specific inputs'!$H$52:$H$61))*'Option-specific inputs'!$H$109*CA$26)),0),0)</f>
        <v>0</v>
      </c>
      <c r="CB200" s="43" cm="1">
        <f t="array" ref="CB200">IFERROR(
IF(CB$14 - $G$14 + 1 = _xlfn.NUMBERVALUE(TRIM(_xlfn.TEXTAFTER($C200, " ", -1))),
_xlfn.IFS(
'Option-specific inputs'!$H$19="Percentage cost method",('Option-specific inputs'!$H37*'Option-specific inputs'!$H$109*CB$26),
'Option-specific inputs'!$H$19="Total cost method",(('Option-specific inputs'!$H60/SUM('Option-specific inputs'!$H$52:$H$61))*'Option-specific inputs'!$H$109*CB$26)),0),0)</f>
        <v>0</v>
      </c>
      <c r="CC200" s="43" cm="1">
        <f t="array" ref="CC200">IFERROR(
IF(CC$14 - $G$14 + 1 = _xlfn.NUMBERVALUE(TRIM(_xlfn.TEXTAFTER($C200, " ", -1))),
_xlfn.IFS(
'Option-specific inputs'!$H$19="Percentage cost method",('Option-specific inputs'!$H37*'Option-specific inputs'!$H$109*CC$26),
'Option-specific inputs'!$H$19="Total cost method",(('Option-specific inputs'!$H60/SUM('Option-specific inputs'!$H$52:$H$61))*'Option-specific inputs'!$H$109*CC$26)),0),0)</f>
        <v>0</v>
      </c>
      <c r="CD200" s="43" cm="1">
        <f t="array" ref="CD200">IFERROR(
IF(CD$14 - $G$14 + 1 = _xlfn.NUMBERVALUE(TRIM(_xlfn.TEXTAFTER($C200, " ", -1))),
_xlfn.IFS(
'Option-specific inputs'!$H$19="Percentage cost method",('Option-specific inputs'!$H37*'Option-specific inputs'!$H$109*CD$26),
'Option-specific inputs'!$H$19="Total cost method",(('Option-specific inputs'!$H60/SUM('Option-specific inputs'!$H$52:$H$61))*'Option-specific inputs'!$H$109*CD$26)),0),0)</f>
        <v>0</v>
      </c>
      <c r="CE200" s="43" cm="1">
        <f t="array" ref="CE200">IFERROR(
IF(CE$14 - $G$14 + 1 = _xlfn.NUMBERVALUE(TRIM(_xlfn.TEXTAFTER($C200, " ", -1))),
_xlfn.IFS(
'Option-specific inputs'!$H$19="Percentage cost method",('Option-specific inputs'!$H37*'Option-specific inputs'!$H$109*CE$26),
'Option-specific inputs'!$H$19="Total cost method",(('Option-specific inputs'!$H60/SUM('Option-specific inputs'!$H$52:$H$61))*'Option-specific inputs'!$H$109*CE$26)),0),0)</f>
        <v>0</v>
      </c>
      <c r="CF200" s="43" cm="1">
        <f t="array" ref="CF200">IFERROR(
IF(CF$14 - $G$14 + 1 = _xlfn.NUMBERVALUE(TRIM(_xlfn.TEXTAFTER($C200, " ", -1))),
_xlfn.IFS(
'Option-specific inputs'!$H$19="Percentage cost method",('Option-specific inputs'!$H37*'Option-specific inputs'!$H$109*CF$26),
'Option-specific inputs'!$H$19="Total cost method",(('Option-specific inputs'!$H60/SUM('Option-specific inputs'!$H$52:$H$61))*'Option-specific inputs'!$H$109*CF$26)),0),0)</f>
        <v>0</v>
      </c>
      <c r="CG200" s="43" cm="1">
        <f t="array" ref="CG200">IFERROR(
IF(CG$14 - $G$14 + 1 = _xlfn.NUMBERVALUE(TRIM(_xlfn.TEXTAFTER($C200, " ", -1))),
_xlfn.IFS(
'Option-specific inputs'!$H$19="Percentage cost method",('Option-specific inputs'!$H37*'Option-specific inputs'!$H$109*CG$26),
'Option-specific inputs'!$H$19="Total cost method",(('Option-specific inputs'!$H60/SUM('Option-specific inputs'!$H$52:$H$61))*'Option-specific inputs'!$H$109*CG$26)),0),0)</f>
        <v>0</v>
      </c>
      <c r="CH200" s="43" cm="1">
        <f t="array" ref="CH200">IFERROR(
IF(CH$14 - $G$14 + 1 = _xlfn.NUMBERVALUE(TRIM(_xlfn.TEXTAFTER($C200, " ", -1))),
_xlfn.IFS(
'Option-specific inputs'!$H$19="Percentage cost method",('Option-specific inputs'!$H37*'Option-specific inputs'!$H$109*CH$26),
'Option-specific inputs'!$H$19="Total cost method",(('Option-specific inputs'!$H60/SUM('Option-specific inputs'!$H$52:$H$61))*'Option-specific inputs'!$H$109*CH$26)),0),0)</f>
        <v>0</v>
      </c>
      <c r="CI200" s="43" cm="1">
        <f t="array" ref="CI200">IFERROR(
IF(CI$14 - $G$14 + 1 = _xlfn.NUMBERVALUE(TRIM(_xlfn.TEXTAFTER($C200, " ", -1))),
_xlfn.IFS(
'Option-specific inputs'!$H$19="Percentage cost method",('Option-specific inputs'!$H37*'Option-specific inputs'!$H$109*CI$26),
'Option-specific inputs'!$H$19="Total cost method",(('Option-specific inputs'!$H60/SUM('Option-specific inputs'!$H$52:$H$61))*'Option-specific inputs'!$H$109*CI$26)),0),0)</f>
        <v>0</v>
      </c>
      <c r="CJ200" s="43" cm="1">
        <f t="array" ref="CJ200">IFERROR(
IF(CJ$14 - $G$14 + 1 = _xlfn.NUMBERVALUE(TRIM(_xlfn.TEXTAFTER($C200, " ", -1))),
_xlfn.IFS(
'Option-specific inputs'!$H$19="Percentage cost method",('Option-specific inputs'!$H37*'Option-specific inputs'!$H$109*CJ$26),
'Option-specific inputs'!$H$19="Total cost method",(('Option-specific inputs'!$H60/SUM('Option-specific inputs'!$H$52:$H$61))*'Option-specific inputs'!$H$109*CJ$26)),0),0)</f>
        <v>0</v>
      </c>
      <c r="CK200" s="43" cm="1">
        <f t="array" ref="CK200">IFERROR(
IF(CK$14 - $G$14 + 1 = _xlfn.NUMBERVALUE(TRIM(_xlfn.TEXTAFTER($C200, " ", -1))),
_xlfn.IFS(
'Option-specific inputs'!$H$19="Percentage cost method",('Option-specific inputs'!$H37*'Option-specific inputs'!$H$109*CK$26),
'Option-specific inputs'!$H$19="Total cost method",(('Option-specific inputs'!$H60/SUM('Option-specific inputs'!$H$52:$H$61))*'Option-specific inputs'!$H$109*CK$26)),0),0)</f>
        <v>0</v>
      </c>
      <c r="CL200" s="43" cm="1">
        <f t="array" ref="CL200">IFERROR(
IF(CL$14 - $G$14 + 1 = _xlfn.NUMBERVALUE(TRIM(_xlfn.TEXTAFTER($C200, " ", -1))),
_xlfn.IFS(
'Option-specific inputs'!$H$19="Percentage cost method",('Option-specific inputs'!$H37*'Option-specific inputs'!$H$109*CL$26),
'Option-specific inputs'!$H$19="Total cost method",(('Option-specific inputs'!$H60/SUM('Option-specific inputs'!$H$52:$H$61))*'Option-specific inputs'!$H$109*CL$26)),0),0)</f>
        <v>0</v>
      </c>
      <c r="CM200" s="43" cm="1">
        <f t="array" ref="CM200">IFERROR(
IF(CM$14 - $G$14 + 1 = _xlfn.NUMBERVALUE(TRIM(_xlfn.TEXTAFTER($C200, " ", -1))),
_xlfn.IFS(
'Option-specific inputs'!$H$19="Percentage cost method",('Option-specific inputs'!$H37*'Option-specific inputs'!$H$109*CM$26),
'Option-specific inputs'!$H$19="Total cost method",(('Option-specific inputs'!$H60/SUM('Option-specific inputs'!$H$52:$H$61))*'Option-specific inputs'!$H$109*CM$26)),0),0)</f>
        <v>0</v>
      </c>
      <c r="CN200" s="43" cm="1">
        <f t="array" ref="CN200">IFERROR(
IF(CN$14 - $G$14 + 1 = _xlfn.NUMBERVALUE(TRIM(_xlfn.TEXTAFTER($C200, " ", -1))),
_xlfn.IFS(
'Option-specific inputs'!$H$19="Percentage cost method",('Option-specific inputs'!$H37*'Option-specific inputs'!$H$109*CN$26),
'Option-specific inputs'!$H$19="Total cost method",(('Option-specific inputs'!$H60/SUM('Option-specific inputs'!$H$52:$H$61))*'Option-specific inputs'!$H$109*CN$26)),0),0)</f>
        <v>0</v>
      </c>
      <c r="CO200" s="43" cm="1">
        <f t="array" ref="CO200">IFERROR(
IF(CO$14 - $G$14 + 1 = _xlfn.NUMBERVALUE(TRIM(_xlfn.TEXTAFTER($C200, " ", -1))),
_xlfn.IFS(
'Option-specific inputs'!$H$19="Percentage cost method",('Option-specific inputs'!$H37*'Option-specific inputs'!$H$109*CO$26),
'Option-specific inputs'!$H$19="Total cost method",(('Option-specific inputs'!$H60/SUM('Option-specific inputs'!$H$52:$H$61))*'Option-specific inputs'!$H$109*CO$26)),0),0)</f>
        <v>0</v>
      </c>
      <c r="CP200" s="43" cm="1">
        <f t="array" ref="CP200">IFERROR(
IF(CP$14 - $G$14 + 1 = _xlfn.NUMBERVALUE(TRIM(_xlfn.TEXTAFTER($C200, " ", -1))),
_xlfn.IFS(
'Option-specific inputs'!$H$19="Percentage cost method",('Option-specific inputs'!$H37*'Option-specific inputs'!$H$109*CP$26),
'Option-specific inputs'!$H$19="Total cost method",(('Option-specific inputs'!$H60/SUM('Option-specific inputs'!$H$52:$H$61))*'Option-specific inputs'!$H$109*CP$26)),0),0)</f>
        <v>0</v>
      </c>
      <c r="CQ200" s="43" cm="1">
        <f t="array" ref="CQ200">IFERROR(
IF(CQ$14 - $G$14 + 1 = _xlfn.NUMBERVALUE(TRIM(_xlfn.TEXTAFTER($C200, " ", -1))),
_xlfn.IFS(
'Option-specific inputs'!$H$19="Percentage cost method",('Option-specific inputs'!$H37*'Option-specific inputs'!$H$109*CQ$26),
'Option-specific inputs'!$H$19="Total cost method",(('Option-specific inputs'!$H60/SUM('Option-specific inputs'!$H$52:$H$61))*'Option-specific inputs'!$H$109*CQ$26)),0),0)</f>
        <v>0</v>
      </c>
      <c r="CR200" s="43" cm="1">
        <f t="array" ref="CR200">IFERROR(
IF(CR$14 - $G$14 + 1 = _xlfn.NUMBERVALUE(TRIM(_xlfn.TEXTAFTER($C200, " ", -1))),
_xlfn.IFS(
'Option-specific inputs'!$H$19="Percentage cost method",('Option-specific inputs'!$H37*'Option-specific inputs'!$H$109*CR$26),
'Option-specific inputs'!$H$19="Total cost method",(('Option-specific inputs'!$H60/SUM('Option-specific inputs'!$H$52:$H$61))*'Option-specific inputs'!$H$109*CR$26)),0),0)</f>
        <v>0</v>
      </c>
      <c r="CS200" s="43" cm="1">
        <f t="array" ref="CS200">IFERROR(
IF(CS$14 - $G$14 + 1 = _xlfn.NUMBERVALUE(TRIM(_xlfn.TEXTAFTER($C200, " ", -1))),
_xlfn.IFS(
'Option-specific inputs'!$H$19="Percentage cost method",('Option-specific inputs'!$H37*'Option-specific inputs'!$H$109*CS$26),
'Option-specific inputs'!$H$19="Total cost method",(('Option-specific inputs'!$H60/SUM('Option-specific inputs'!$H$52:$H$61))*'Option-specific inputs'!$H$109*CS$26)),0),0)</f>
        <v>0</v>
      </c>
      <c r="CT200" s="43" cm="1">
        <f t="array" ref="CT200">IFERROR(
IF(CT$14 - $G$14 + 1 = _xlfn.NUMBERVALUE(TRIM(_xlfn.TEXTAFTER($C200, " ", -1))),
_xlfn.IFS(
'Option-specific inputs'!$H$19="Percentage cost method",('Option-specific inputs'!$H37*'Option-specific inputs'!$H$109*CT$26),
'Option-specific inputs'!$H$19="Total cost method",(('Option-specific inputs'!$H60/SUM('Option-specific inputs'!$H$52:$H$61))*'Option-specific inputs'!$H$109*CT$26)),0),0)</f>
        <v>0</v>
      </c>
      <c r="CU200" s="43" cm="1">
        <f t="array" ref="CU200">IFERROR(
IF(CU$14 - $G$14 + 1 = _xlfn.NUMBERVALUE(TRIM(_xlfn.TEXTAFTER($C200, " ", -1))),
_xlfn.IFS(
'Option-specific inputs'!$H$19="Percentage cost method",('Option-specific inputs'!$H37*'Option-specific inputs'!$H$109*CU$26),
'Option-specific inputs'!$H$19="Total cost method",(('Option-specific inputs'!$H60/SUM('Option-specific inputs'!$H$52:$H$61))*'Option-specific inputs'!$H$109*CU$26)),0),0)</f>
        <v>0</v>
      </c>
      <c r="CV200" s="43" cm="1">
        <f t="array" ref="CV200">IFERROR(
IF(CV$14 - $G$14 + 1 = _xlfn.NUMBERVALUE(TRIM(_xlfn.TEXTAFTER($C200, " ", -1))),
_xlfn.IFS(
'Option-specific inputs'!$H$19="Percentage cost method",('Option-specific inputs'!$H37*'Option-specific inputs'!$H$109*CV$26),
'Option-specific inputs'!$H$19="Total cost method",(('Option-specific inputs'!$H60/SUM('Option-specific inputs'!$H$52:$H$61))*'Option-specific inputs'!$H$109*CV$26)),0),0)</f>
        <v>0</v>
      </c>
      <c r="CW200" s="43" cm="1">
        <f t="array" ref="CW200">IFERROR(
IF(CW$14 - $G$14 + 1 = _xlfn.NUMBERVALUE(TRIM(_xlfn.TEXTAFTER($C200, " ", -1))),
_xlfn.IFS(
'Option-specific inputs'!$H$19="Percentage cost method",('Option-specific inputs'!$H37*'Option-specific inputs'!$H$109*CW$26),
'Option-specific inputs'!$H$19="Total cost method",(('Option-specific inputs'!$H60/SUM('Option-specific inputs'!$H$52:$H$61))*'Option-specific inputs'!$H$109*CW$26)),0),0)</f>
        <v>0</v>
      </c>
      <c r="CX200" s="43" cm="1">
        <f t="array" ref="CX200">IFERROR(
IF(CX$14 - $G$14 + 1 = _xlfn.NUMBERVALUE(TRIM(_xlfn.TEXTAFTER($C200, " ", -1))),
_xlfn.IFS(
'Option-specific inputs'!$H$19="Percentage cost method",('Option-specific inputs'!$H37*'Option-specific inputs'!$H$109*CX$26),
'Option-specific inputs'!$H$19="Total cost method",(('Option-specific inputs'!$H60/SUM('Option-specific inputs'!$H$52:$H$61))*'Option-specific inputs'!$H$109*CX$26)),0),0)</f>
        <v>0</v>
      </c>
      <c r="CY200" s="43" cm="1">
        <f t="array" ref="CY200">IFERROR(
IF(CY$14 - $G$14 + 1 = _xlfn.NUMBERVALUE(TRIM(_xlfn.TEXTAFTER($C200, " ", -1))),
_xlfn.IFS(
'Option-specific inputs'!$H$19="Percentage cost method",('Option-specific inputs'!$H37*'Option-specific inputs'!$H$109*CY$26),
'Option-specific inputs'!$H$19="Total cost method",(('Option-specific inputs'!$H60/SUM('Option-specific inputs'!$H$52:$H$61))*'Option-specific inputs'!$H$109*CY$26)),0),0)</f>
        <v>0</v>
      </c>
      <c r="CZ200" s="43" cm="1">
        <f t="array" ref="CZ200">IFERROR(
IF(CZ$14 - $G$14 + 1 = _xlfn.NUMBERVALUE(TRIM(_xlfn.TEXTAFTER($C200, " ", -1))),
_xlfn.IFS(
'Option-specific inputs'!$H$19="Percentage cost method",('Option-specific inputs'!$H37*'Option-specific inputs'!$H$109*CZ$26),
'Option-specific inputs'!$H$19="Total cost method",(('Option-specific inputs'!$H60/SUM('Option-specific inputs'!$H$52:$H$61))*'Option-specific inputs'!$H$109*CZ$26)),0),0)</f>
        <v>0</v>
      </c>
      <c r="DA200" s="43" cm="1">
        <f t="array" ref="DA200">IFERROR(
IF(DA$14 - $G$14 + 1 = _xlfn.NUMBERVALUE(TRIM(_xlfn.TEXTAFTER($C200, " ", -1))),
_xlfn.IFS(
'Option-specific inputs'!$H$19="Percentage cost method",('Option-specific inputs'!$H37*'Option-specific inputs'!$H$109*DA$26),
'Option-specific inputs'!$H$19="Total cost method",(('Option-specific inputs'!$H60/SUM('Option-specific inputs'!$H$52:$H$61))*'Option-specific inputs'!$H$109*DA$26)),0),0)</f>
        <v>0</v>
      </c>
      <c r="DB200" s="43" cm="1">
        <f t="array" ref="DB200">IFERROR(
IF(DB$14 - $G$14 + 1 = _xlfn.NUMBERVALUE(TRIM(_xlfn.TEXTAFTER($C200, " ", -1))),
_xlfn.IFS(
'Option-specific inputs'!$H$19="Percentage cost method",('Option-specific inputs'!$H37*'Option-specific inputs'!$H$109*DB$26),
'Option-specific inputs'!$H$19="Total cost method",(('Option-specific inputs'!$H60/SUM('Option-specific inputs'!$H$52:$H$61))*'Option-specific inputs'!$H$109*DB$26)),0),0)</f>
        <v>0</v>
      </c>
      <c r="DC200" s="25"/>
    </row>
    <row r="201" spans="1:107" s="61" customFormat="1" ht="22.5" customHeight="1">
      <c r="A201" s="25"/>
      <c r="B201" s="163"/>
      <c r="C201" s="170" t="s">
        <v>149</v>
      </c>
      <c r="D201" s="32"/>
      <c r="E201" s="37"/>
      <c r="F201" s="42"/>
      <c r="G201" s="43" cm="1">
        <f t="array" ref="G201">IFERROR(
IF(G$14 - $G$14 + 1 = _xlfn.NUMBERVALUE(TRIM(_xlfn.TEXTAFTER($C201, " ", -1))),
_xlfn.IFS(
'Option-specific inputs'!$H$19="Percentage cost method",('Option-specific inputs'!$H38*'Option-specific inputs'!$H$109*G$26),
'Option-specific inputs'!$H$19="Total cost method",(('Option-specific inputs'!$H61/SUM('Option-specific inputs'!$H$52:$H$61))*'Option-specific inputs'!$H$109*G$26)),0),0)</f>
        <v>0</v>
      </c>
      <c r="H201" s="43" cm="1">
        <f t="array" ref="H201">IFERROR(
IF(H$14 - $G$14 + 1 = _xlfn.NUMBERVALUE(TRIM(_xlfn.TEXTAFTER($C201, " ", -1))),
_xlfn.IFS(
'Option-specific inputs'!$H$19="Percentage cost method",('Option-specific inputs'!$H38*'Option-specific inputs'!$H$109*H$26),
'Option-specific inputs'!$H$19="Total cost method",(('Option-specific inputs'!$H61/SUM('Option-specific inputs'!$H$52:$H$61))*'Option-specific inputs'!$H$109*H$26)),0),0)</f>
        <v>0</v>
      </c>
      <c r="I201" s="43" cm="1">
        <f t="array" ref="I201">IFERROR(
IF(I$14 - $G$14 + 1 = _xlfn.NUMBERVALUE(TRIM(_xlfn.TEXTAFTER($C201, " ", -1))),
_xlfn.IFS(
'Option-specific inputs'!$H$19="Percentage cost method",('Option-specific inputs'!$H38*'Option-specific inputs'!$H$109*I$26),
'Option-specific inputs'!$H$19="Total cost method",(('Option-specific inputs'!$H61/SUM('Option-specific inputs'!$H$52:$H$61))*'Option-specific inputs'!$H$109*I$26)),0),0)</f>
        <v>0</v>
      </c>
      <c r="J201" s="43" cm="1">
        <f t="array" ref="J201">IFERROR(
IF(J$14 - $G$14 + 1 = _xlfn.NUMBERVALUE(TRIM(_xlfn.TEXTAFTER($C201, " ", -1))),
_xlfn.IFS(
'Option-specific inputs'!$H$19="Percentage cost method",('Option-specific inputs'!$H38*'Option-specific inputs'!$H$109*J$26),
'Option-specific inputs'!$H$19="Total cost method",(('Option-specific inputs'!$H61/SUM('Option-specific inputs'!$H$52:$H$61))*'Option-specific inputs'!$H$109*J$26)),0),0)</f>
        <v>0</v>
      </c>
      <c r="K201" s="43" cm="1">
        <f t="array" ref="K201">IFERROR(
IF(K$14 - $G$14 + 1 = _xlfn.NUMBERVALUE(TRIM(_xlfn.TEXTAFTER($C201, " ", -1))),
_xlfn.IFS(
'Option-specific inputs'!$H$19="Percentage cost method",('Option-specific inputs'!$H38*'Option-specific inputs'!$H$109*K$26),
'Option-specific inputs'!$H$19="Total cost method",(('Option-specific inputs'!$H61/SUM('Option-specific inputs'!$H$52:$H$61))*'Option-specific inputs'!$H$109*K$26)),0),0)</f>
        <v>0</v>
      </c>
      <c r="L201" s="43" cm="1">
        <f t="array" ref="L201">IFERROR(
IF(L$14 - $G$14 + 1 = _xlfn.NUMBERVALUE(TRIM(_xlfn.TEXTAFTER($C201, " ", -1))),
_xlfn.IFS(
'Option-specific inputs'!$H$19="Percentage cost method",('Option-specific inputs'!$H38*'Option-specific inputs'!$H$109*L$26),
'Option-specific inputs'!$H$19="Total cost method",(('Option-specific inputs'!$H61/SUM('Option-specific inputs'!$H$52:$H$61))*'Option-specific inputs'!$H$109*L$26)),0),0)</f>
        <v>0</v>
      </c>
      <c r="M201" s="43" cm="1">
        <f t="array" ref="M201">IFERROR(
IF(M$14 - $G$14 + 1 = _xlfn.NUMBERVALUE(TRIM(_xlfn.TEXTAFTER($C201, " ", -1))),
_xlfn.IFS(
'Option-specific inputs'!$H$19="Percentage cost method",('Option-specific inputs'!$H38*'Option-specific inputs'!$H$109*M$26),
'Option-specific inputs'!$H$19="Total cost method",(('Option-specific inputs'!$H61/SUM('Option-specific inputs'!$H$52:$H$61))*'Option-specific inputs'!$H$109*M$26)),0),0)</f>
        <v>0</v>
      </c>
      <c r="N201" s="43" cm="1">
        <f t="array" ref="N201">IFERROR(
IF(N$14 - $G$14 + 1 = _xlfn.NUMBERVALUE(TRIM(_xlfn.TEXTAFTER($C201, " ", -1))),
_xlfn.IFS(
'Option-specific inputs'!$H$19="Percentage cost method",('Option-specific inputs'!$H38*'Option-specific inputs'!$H$109*N$26),
'Option-specific inputs'!$H$19="Total cost method",(('Option-specific inputs'!$H61/SUM('Option-specific inputs'!$H$52:$H$61))*'Option-specific inputs'!$H$109*N$26)),0),0)</f>
        <v>0</v>
      </c>
      <c r="O201" s="43" cm="1">
        <f t="array" ref="O201">IFERROR(
IF(O$14 - $G$14 + 1 = _xlfn.NUMBERVALUE(TRIM(_xlfn.TEXTAFTER($C201, " ", -1))),
_xlfn.IFS(
'Option-specific inputs'!$H$19="Percentage cost method",('Option-specific inputs'!$H38*'Option-specific inputs'!$H$109*O$26),
'Option-specific inputs'!$H$19="Total cost method",(('Option-specific inputs'!$H61/SUM('Option-specific inputs'!$H$52:$H$61))*'Option-specific inputs'!$H$109*O$26)),0),0)</f>
        <v>0</v>
      </c>
      <c r="P201" s="43" cm="1">
        <f t="array" ref="P201">IFERROR(
IF(P$14 - $G$14 + 1 = _xlfn.NUMBERVALUE(TRIM(_xlfn.TEXTAFTER($C201, " ", -1))),
_xlfn.IFS(
'Option-specific inputs'!$H$19="Percentage cost method",('Option-specific inputs'!$H38*'Option-specific inputs'!$H$109*P$26),
'Option-specific inputs'!$H$19="Total cost method",(('Option-specific inputs'!$H61/SUM('Option-specific inputs'!$H$52:$H$61))*'Option-specific inputs'!$H$109*P$26)),0),0)</f>
        <v>0</v>
      </c>
      <c r="Q201" s="43" cm="1">
        <f t="array" ref="Q201">IFERROR(
IF(Q$14 - $G$14 + 1 = _xlfn.NUMBERVALUE(TRIM(_xlfn.TEXTAFTER($C201, " ", -1))),
_xlfn.IFS(
'Option-specific inputs'!$H$19="Percentage cost method",('Option-specific inputs'!$H38*'Option-specific inputs'!$H$109*Q$26),
'Option-specific inputs'!$H$19="Total cost method",(('Option-specific inputs'!$H61/SUM('Option-specific inputs'!$H$52:$H$61))*'Option-specific inputs'!$H$109*Q$26)),0),0)</f>
        <v>0</v>
      </c>
      <c r="R201" s="43" cm="1">
        <f t="array" ref="R201">IFERROR(
IF(R$14 - $G$14 + 1 = _xlfn.NUMBERVALUE(TRIM(_xlfn.TEXTAFTER($C201, " ", -1))),
_xlfn.IFS(
'Option-specific inputs'!$H$19="Percentage cost method",('Option-specific inputs'!$H38*'Option-specific inputs'!$H$109*R$26),
'Option-specific inputs'!$H$19="Total cost method",(('Option-specific inputs'!$H61/SUM('Option-specific inputs'!$H$52:$H$61))*'Option-specific inputs'!$H$109*R$26)),0),0)</f>
        <v>0</v>
      </c>
      <c r="S201" s="43" cm="1">
        <f t="array" ref="S201">IFERROR(
IF(S$14 - $G$14 + 1 = _xlfn.NUMBERVALUE(TRIM(_xlfn.TEXTAFTER($C201, " ", -1))),
_xlfn.IFS(
'Option-specific inputs'!$H$19="Percentage cost method",('Option-specific inputs'!$H38*'Option-specific inputs'!$H$109*S$26),
'Option-specific inputs'!$H$19="Total cost method",(('Option-specific inputs'!$H61/SUM('Option-specific inputs'!$H$52:$H$61))*'Option-specific inputs'!$H$109*S$26)),0),0)</f>
        <v>0</v>
      </c>
      <c r="T201" s="43" cm="1">
        <f t="array" ref="T201">IFERROR(
IF(T$14 - $G$14 + 1 = _xlfn.NUMBERVALUE(TRIM(_xlfn.TEXTAFTER($C201, " ", -1))),
_xlfn.IFS(
'Option-specific inputs'!$H$19="Percentage cost method",('Option-specific inputs'!$H38*'Option-specific inputs'!$H$109*T$26),
'Option-specific inputs'!$H$19="Total cost method",(('Option-specific inputs'!$H61/SUM('Option-specific inputs'!$H$52:$H$61))*'Option-specific inputs'!$H$109*T$26)),0),0)</f>
        <v>0</v>
      </c>
      <c r="U201" s="43" cm="1">
        <f t="array" ref="U201">IFERROR(
IF(U$14 - $G$14 + 1 = _xlfn.NUMBERVALUE(TRIM(_xlfn.TEXTAFTER($C201, " ", -1))),
_xlfn.IFS(
'Option-specific inputs'!$H$19="Percentage cost method",('Option-specific inputs'!$H38*'Option-specific inputs'!$H$109*U$26),
'Option-specific inputs'!$H$19="Total cost method",(('Option-specific inputs'!$H61/SUM('Option-specific inputs'!$H$52:$H$61))*'Option-specific inputs'!$H$109*U$26)),0),0)</f>
        <v>0</v>
      </c>
      <c r="V201" s="43" cm="1">
        <f t="array" ref="V201">IFERROR(
IF(V$14 - $G$14 + 1 = _xlfn.NUMBERVALUE(TRIM(_xlfn.TEXTAFTER($C201, " ", -1))),
_xlfn.IFS(
'Option-specific inputs'!$H$19="Percentage cost method",('Option-specific inputs'!$H38*'Option-specific inputs'!$H$109*V$26),
'Option-specific inputs'!$H$19="Total cost method",(('Option-specific inputs'!$H61/SUM('Option-specific inputs'!$H$52:$H$61))*'Option-specific inputs'!$H$109*V$26)),0),0)</f>
        <v>0</v>
      </c>
      <c r="W201" s="43" cm="1">
        <f t="array" ref="W201">IFERROR(
IF(W$14 - $G$14 + 1 = _xlfn.NUMBERVALUE(TRIM(_xlfn.TEXTAFTER($C201, " ", -1))),
_xlfn.IFS(
'Option-specific inputs'!$H$19="Percentage cost method",('Option-specific inputs'!$H38*'Option-specific inputs'!$H$109*W$26),
'Option-specific inputs'!$H$19="Total cost method",(('Option-specific inputs'!$H61/SUM('Option-specific inputs'!$H$52:$H$61))*'Option-specific inputs'!$H$109*W$26)),0),0)</f>
        <v>0</v>
      </c>
      <c r="X201" s="43" cm="1">
        <f t="array" ref="X201">IFERROR(
IF(X$14 - $G$14 + 1 = _xlfn.NUMBERVALUE(TRIM(_xlfn.TEXTAFTER($C201, " ", -1))),
_xlfn.IFS(
'Option-specific inputs'!$H$19="Percentage cost method",('Option-specific inputs'!$H38*'Option-specific inputs'!$H$109*X$26),
'Option-specific inputs'!$H$19="Total cost method",(('Option-specific inputs'!$H61/SUM('Option-specific inputs'!$H$52:$H$61))*'Option-specific inputs'!$H$109*X$26)),0),0)</f>
        <v>0</v>
      </c>
      <c r="Y201" s="43" cm="1">
        <f t="array" ref="Y201">IFERROR(
IF(Y$14 - $G$14 + 1 = _xlfn.NUMBERVALUE(TRIM(_xlfn.TEXTAFTER($C201, " ", -1))),
_xlfn.IFS(
'Option-specific inputs'!$H$19="Percentage cost method",('Option-specific inputs'!$H38*'Option-specific inputs'!$H$109*Y$26),
'Option-specific inputs'!$H$19="Total cost method",(('Option-specific inputs'!$H61/SUM('Option-specific inputs'!$H$52:$H$61))*'Option-specific inputs'!$H$109*Y$26)),0),0)</f>
        <v>0</v>
      </c>
      <c r="Z201" s="43" cm="1">
        <f t="array" ref="Z201">IFERROR(
IF(Z$14 - $G$14 + 1 = _xlfn.NUMBERVALUE(TRIM(_xlfn.TEXTAFTER($C201, " ", -1))),
_xlfn.IFS(
'Option-specific inputs'!$H$19="Percentage cost method",('Option-specific inputs'!$H38*'Option-specific inputs'!$H$109*Z$26),
'Option-specific inputs'!$H$19="Total cost method",(('Option-specific inputs'!$H61/SUM('Option-specific inputs'!$H$52:$H$61))*'Option-specific inputs'!$H$109*Z$26)),0),0)</f>
        <v>0</v>
      </c>
      <c r="AA201" s="43" cm="1">
        <f t="array" ref="AA201">IFERROR(
IF(AA$14 - $G$14 + 1 = _xlfn.NUMBERVALUE(TRIM(_xlfn.TEXTAFTER($C201, " ", -1))),
_xlfn.IFS(
'Option-specific inputs'!$H$19="Percentage cost method",('Option-specific inputs'!$H38*'Option-specific inputs'!$H$109*AA$26),
'Option-specific inputs'!$H$19="Total cost method",(('Option-specific inputs'!$H61/SUM('Option-specific inputs'!$H$52:$H$61))*'Option-specific inputs'!$H$109*AA$26)),0),0)</f>
        <v>0</v>
      </c>
      <c r="AB201" s="43" cm="1">
        <f t="array" ref="AB201">IFERROR(
IF(AB$14 - $G$14 + 1 = _xlfn.NUMBERVALUE(TRIM(_xlfn.TEXTAFTER($C201, " ", -1))),
_xlfn.IFS(
'Option-specific inputs'!$H$19="Percentage cost method",('Option-specific inputs'!$H38*'Option-specific inputs'!$H$109*AB$26),
'Option-specific inputs'!$H$19="Total cost method",(('Option-specific inputs'!$H61/SUM('Option-specific inputs'!$H$52:$H$61))*'Option-specific inputs'!$H$109*AB$26)),0),0)</f>
        <v>0</v>
      </c>
      <c r="AC201" s="43" cm="1">
        <f t="array" ref="AC201">IFERROR(
IF(AC$14 - $G$14 + 1 = _xlfn.NUMBERVALUE(TRIM(_xlfn.TEXTAFTER($C201, " ", -1))),
_xlfn.IFS(
'Option-specific inputs'!$H$19="Percentage cost method",('Option-specific inputs'!$H38*'Option-specific inputs'!$H$109*AC$26),
'Option-specific inputs'!$H$19="Total cost method",(('Option-specific inputs'!$H61/SUM('Option-specific inputs'!$H$52:$H$61))*'Option-specific inputs'!$H$109*AC$26)),0),0)</f>
        <v>0</v>
      </c>
      <c r="AD201" s="43" cm="1">
        <f t="array" ref="AD201">IFERROR(
IF(AD$14 - $G$14 + 1 = _xlfn.NUMBERVALUE(TRIM(_xlfn.TEXTAFTER($C201, " ", -1))),
_xlfn.IFS(
'Option-specific inputs'!$H$19="Percentage cost method",('Option-specific inputs'!$H38*'Option-specific inputs'!$H$109*AD$26),
'Option-specific inputs'!$H$19="Total cost method",(('Option-specific inputs'!$H61/SUM('Option-specific inputs'!$H$52:$H$61))*'Option-specific inputs'!$H$109*AD$26)),0),0)</f>
        <v>0</v>
      </c>
      <c r="AE201" s="43" cm="1">
        <f t="array" ref="AE201">IFERROR(
IF(AE$14 - $G$14 + 1 = _xlfn.NUMBERVALUE(TRIM(_xlfn.TEXTAFTER($C201, " ", -1))),
_xlfn.IFS(
'Option-specific inputs'!$H$19="Percentage cost method",('Option-specific inputs'!$H38*'Option-specific inputs'!$H$109*AE$26),
'Option-specific inputs'!$H$19="Total cost method",(('Option-specific inputs'!$H61/SUM('Option-specific inputs'!$H$52:$H$61))*'Option-specific inputs'!$H$109*AE$26)),0),0)</f>
        <v>0</v>
      </c>
      <c r="AF201" s="43" cm="1">
        <f t="array" ref="AF201">IFERROR(
IF(AF$14 - $G$14 + 1 = _xlfn.NUMBERVALUE(TRIM(_xlfn.TEXTAFTER($C201, " ", -1))),
_xlfn.IFS(
'Option-specific inputs'!$H$19="Percentage cost method",('Option-specific inputs'!$H38*'Option-specific inputs'!$H$109*AF$26),
'Option-specific inputs'!$H$19="Total cost method",(('Option-specific inputs'!$H61/SUM('Option-specific inputs'!$H$52:$H$61))*'Option-specific inputs'!$H$109*AF$26)),0),0)</f>
        <v>0</v>
      </c>
      <c r="AG201" s="43" cm="1">
        <f t="array" ref="AG201">IFERROR(
IF(AG$14 - $G$14 + 1 = _xlfn.NUMBERVALUE(TRIM(_xlfn.TEXTAFTER($C201, " ", -1))),
_xlfn.IFS(
'Option-specific inputs'!$H$19="Percentage cost method",('Option-specific inputs'!$H38*'Option-specific inputs'!$H$109*AG$26),
'Option-specific inputs'!$H$19="Total cost method",(('Option-specific inputs'!$H61/SUM('Option-specific inputs'!$H$52:$H$61))*'Option-specific inputs'!$H$109*AG$26)),0),0)</f>
        <v>0</v>
      </c>
      <c r="AH201" s="43" cm="1">
        <f t="array" ref="AH201">IFERROR(
IF(AH$14 - $G$14 + 1 = _xlfn.NUMBERVALUE(TRIM(_xlfn.TEXTAFTER($C201, " ", -1))),
_xlfn.IFS(
'Option-specific inputs'!$H$19="Percentage cost method",('Option-specific inputs'!$H38*'Option-specific inputs'!$H$109*AH$26),
'Option-specific inputs'!$H$19="Total cost method",(('Option-specific inputs'!$H61/SUM('Option-specific inputs'!$H$52:$H$61))*'Option-specific inputs'!$H$109*AH$26)),0),0)</f>
        <v>0</v>
      </c>
      <c r="AI201" s="43" cm="1">
        <f t="array" ref="AI201">IFERROR(
IF(AI$14 - $G$14 + 1 = _xlfn.NUMBERVALUE(TRIM(_xlfn.TEXTAFTER($C201, " ", -1))),
_xlfn.IFS(
'Option-specific inputs'!$H$19="Percentage cost method",('Option-specific inputs'!$H38*'Option-specific inputs'!$H$109*AI$26),
'Option-specific inputs'!$H$19="Total cost method",(('Option-specific inputs'!$H61/SUM('Option-specific inputs'!$H$52:$H$61))*'Option-specific inputs'!$H$109*AI$26)),0),0)</f>
        <v>0</v>
      </c>
      <c r="AJ201" s="43" cm="1">
        <f t="array" ref="AJ201">IFERROR(
IF(AJ$14 - $G$14 + 1 = _xlfn.NUMBERVALUE(TRIM(_xlfn.TEXTAFTER($C201, " ", -1))),
_xlfn.IFS(
'Option-specific inputs'!$H$19="Percentage cost method",('Option-specific inputs'!$H38*'Option-specific inputs'!$H$109*AJ$26),
'Option-specific inputs'!$H$19="Total cost method",(('Option-specific inputs'!$H61/SUM('Option-specific inputs'!$H$52:$H$61))*'Option-specific inputs'!$H$109*AJ$26)),0),0)</f>
        <v>0</v>
      </c>
      <c r="AK201" s="43" cm="1">
        <f t="array" ref="AK201">IFERROR(
IF(AK$14 - $G$14 + 1 = _xlfn.NUMBERVALUE(TRIM(_xlfn.TEXTAFTER($C201, " ", -1))),
_xlfn.IFS(
'Option-specific inputs'!$H$19="Percentage cost method",('Option-specific inputs'!$H38*'Option-specific inputs'!$H$109*AK$26),
'Option-specific inputs'!$H$19="Total cost method",(('Option-specific inputs'!$H61/SUM('Option-specific inputs'!$H$52:$H$61))*'Option-specific inputs'!$H$109*AK$26)),0),0)</f>
        <v>0</v>
      </c>
      <c r="AL201" s="43" cm="1">
        <f t="array" ref="AL201">IFERROR(
IF(AL$14 - $G$14 + 1 = _xlfn.NUMBERVALUE(TRIM(_xlfn.TEXTAFTER($C201, " ", -1))),
_xlfn.IFS(
'Option-specific inputs'!$H$19="Percentage cost method",('Option-specific inputs'!$H38*'Option-specific inputs'!$H$109*AL$26),
'Option-specific inputs'!$H$19="Total cost method",(('Option-specific inputs'!$H61/SUM('Option-specific inputs'!$H$52:$H$61))*'Option-specific inputs'!$H$109*AL$26)),0),0)</f>
        <v>0</v>
      </c>
      <c r="AM201" s="43" cm="1">
        <f t="array" ref="AM201">IFERROR(
IF(AM$14 - $G$14 + 1 = _xlfn.NUMBERVALUE(TRIM(_xlfn.TEXTAFTER($C201, " ", -1))),
_xlfn.IFS(
'Option-specific inputs'!$H$19="Percentage cost method",('Option-specific inputs'!$H38*'Option-specific inputs'!$H$109*AM$26),
'Option-specific inputs'!$H$19="Total cost method",(('Option-specific inputs'!$H61/SUM('Option-specific inputs'!$H$52:$H$61))*'Option-specific inputs'!$H$109*AM$26)),0),0)</f>
        <v>0</v>
      </c>
      <c r="AN201" s="43" cm="1">
        <f t="array" ref="AN201">IFERROR(
IF(AN$14 - $G$14 + 1 = _xlfn.NUMBERVALUE(TRIM(_xlfn.TEXTAFTER($C201, " ", -1))),
_xlfn.IFS(
'Option-specific inputs'!$H$19="Percentage cost method",('Option-specific inputs'!$H38*'Option-specific inputs'!$H$109*AN$26),
'Option-specific inputs'!$H$19="Total cost method",(('Option-specific inputs'!$H61/SUM('Option-specific inputs'!$H$52:$H$61))*'Option-specific inputs'!$H$109*AN$26)),0),0)</f>
        <v>0</v>
      </c>
      <c r="AO201" s="43" cm="1">
        <f t="array" ref="AO201">IFERROR(
IF(AO$14 - $G$14 + 1 = _xlfn.NUMBERVALUE(TRIM(_xlfn.TEXTAFTER($C201, " ", -1))),
_xlfn.IFS(
'Option-specific inputs'!$H$19="Percentage cost method",('Option-specific inputs'!$H38*'Option-specific inputs'!$H$109*AO$26),
'Option-specific inputs'!$H$19="Total cost method",(('Option-specific inputs'!$H61/SUM('Option-specific inputs'!$H$52:$H$61))*'Option-specific inputs'!$H$109*AO$26)),0),0)</f>
        <v>0</v>
      </c>
      <c r="AP201" s="43" cm="1">
        <f t="array" ref="AP201">IFERROR(
IF(AP$14 - $G$14 + 1 = _xlfn.NUMBERVALUE(TRIM(_xlfn.TEXTAFTER($C201, " ", -1))),
_xlfn.IFS(
'Option-specific inputs'!$H$19="Percentage cost method",('Option-specific inputs'!$H38*'Option-specific inputs'!$H$109*AP$26),
'Option-specific inputs'!$H$19="Total cost method",(('Option-specific inputs'!$H61/SUM('Option-specific inputs'!$H$52:$H$61))*'Option-specific inputs'!$H$109*AP$26)),0),0)</f>
        <v>0</v>
      </c>
      <c r="AQ201" s="43" cm="1">
        <f t="array" ref="AQ201">IFERROR(
IF(AQ$14 - $G$14 + 1 = _xlfn.NUMBERVALUE(TRIM(_xlfn.TEXTAFTER($C201, " ", -1))),
_xlfn.IFS(
'Option-specific inputs'!$H$19="Percentage cost method",('Option-specific inputs'!$H38*'Option-specific inputs'!$H$109*AQ$26),
'Option-specific inputs'!$H$19="Total cost method",(('Option-specific inputs'!$H61/SUM('Option-specific inputs'!$H$52:$H$61))*'Option-specific inputs'!$H$109*AQ$26)),0),0)</f>
        <v>0</v>
      </c>
      <c r="AR201" s="43" cm="1">
        <f t="array" ref="AR201">IFERROR(
IF(AR$14 - $G$14 + 1 = _xlfn.NUMBERVALUE(TRIM(_xlfn.TEXTAFTER($C201, " ", -1))),
_xlfn.IFS(
'Option-specific inputs'!$H$19="Percentage cost method",('Option-specific inputs'!$H38*'Option-specific inputs'!$H$109*AR$26),
'Option-specific inputs'!$H$19="Total cost method",(('Option-specific inputs'!$H61/SUM('Option-specific inputs'!$H$52:$H$61))*'Option-specific inputs'!$H$109*AR$26)),0),0)</f>
        <v>0</v>
      </c>
      <c r="AS201" s="43" cm="1">
        <f t="array" ref="AS201">IFERROR(
IF(AS$14 - $G$14 + 1 = _xlfn.NUMBERVALUE(TRIM(_xlfn.TEXTAFTER($C201, " ", -1))),
_xlfn.IFS(
'Option-specific inputs'!$H$19="Percentage cost method",('Option-specific inputs'!$H38*'Option-specific inputs'!$H$109*AS$26),
'Option-specific inputs'!$H$19="Total cost method",(('Option-specific inputs'!$H61/SUM('Option-specific inputs'!$H$52:$H$61))*'Option-specific inputs'!$H$109*AS$26)),0),0)</f>
        <v>0</v>
      </c>
      <c r="AT201" s="43" cm="1">
        <f t="array" ref="AT201">IFERROR(
IF(AT$14 - $G$14 + 1 = _xlfn.NUMBERVALUE(TRIM(_xlfn.TEXTAFTER($C201, " ", -1))),
_xlfn.IFS(
'Option-specific inputs'!$H$19="Percentage cost method",('Option-specific inputs'!$H38*'Option-specific inputs'!$H$109*AT$26),
'Option-specific inputs'!$H$19="Total cost method",(('Option-specific inputs'!$H61/SUM('Option-specific inputs'!$H$52:$H$61))*'Option-specific inputs'!$H$109*AT$26)),0),0)</f>
        <v>0</v>
      </c>
      <c r="AU201" s="43" cm="1">
        <f t="array" ref="AU201">IFERROR(
IF(AU$14 - $G$14 + 1 = _xlfn.NUMBERVALUE(TRIM(_xlfn.TEXTAFTER($C201, " ", -1))),
_xlfn.IFS(
'Option-specific inputs'!$H$19="Percentage cost method",('Option-specific inputs'!$H38*'Option-specific inputs'!$H$109*AU$26),
'Option-specific inputs'!$H$19="Total cost method",(('Option-specific inputs'!$H61/SUM('Option-specific inputs'!$H$52:$H$61))*'Option-specific inputs'!$H$109*AU$26)),0),0)</f>
        <v>0</v>
      </c>
      <c r="AV201" s="43" cm="1">
        <f t="array" ref="AV201">IFERROR(
IF(AV$14 - $G$14 + 1 = _xlfn.NUMBERVALUE(TRIM(_xlfn.TEXTAFTER($C201, " ", -1))),
_xlfn.IFS(
'Option-specific inputs'!$H$19="Percentage cost method",('Option-specific inputs'!$H38*'Option-specific inputs'!$H$109*AV$26),
'Option-specific inputs'!$H$19="Total cost method",(('Option-specific inputs'!$H61/SUM('Option-specific inputs'!$H$52:$H$61))*'Option-specific inputs'!$H$109*AV$26)),0),0)</f>
        <v>0</v>
      </c>
      <c r="AW201" s="43" cm="1">
        <f t="array" ref="AW201">IFERROR(
IF(AW$14 - $G$14 + 1 = _xlfn.NUMBERVALUE(TRIM(_xlfn.TEXTAFTER($C201, " ", -1))),
_xlfn.IFS(
'Option-specific inputs'!$H$19="Percentage cost method",('Option-specific inputs'!$H38*'Option-specific inputs'!$H$109*AW$26),
'Option-specific inputs'!$H$19="Total cost method",(('Option-specific inputs'!$H61/SUM('Option-specific inputs'!$H$52:$H$61))*'Option-specific inputs'!$H$109*AW$26)),0),0)</f>
        <v>0</v>
      </c>
      <c r="AX201" s="43" cm="1">
        <f t="array" ref="AX201">IFERROR(
IF(AX$14 - $G$14 + 1 = _xlfn.NUMBERVALUE(TRIM(_xlfn.TEXTAFTER($C201, " ", -1))),
_xlfn.IFS(
'Option-specific inputs'!$H$19="Percentage cost method",('Option-specific inputs'!$H38*'Option-specific inputs'!$H$109*AX$26),
'Option-specific inputs'!$H$19="Total cost method",(('Option-specific inputs'!$H61/SUM('Option-specific inputs'!$H$52:$H$61))*'Option-specific inputs'!$H$109*AX$26)),0),0)</f>
        <v>0</v>
      </c>
      <c r="AY201" s="43" cm="1">
        <f t="array" ref="AY201">IFERROR(
IF(AY$14 - $G$14 + 1 = _xlfn.NUMBERVALUE(TRIM(_xlfn.TEXTAFTER($C201, " ", -1))),
_xlfn.IFS(
'Option-specific inputs'!$H$19="Percentage cost method",('Option-specific inputs'!$H38*'Option-specific inputs'!$H$109*AY$26),
'Option-specific inputs'!$H$19="Total cost method",(('Option-specific inputs'!$H61/SUM('Option-specific inputs'!$H$52:$H$61))*'Option-specific inputs'!$H$109*AY$26)),0),0)</f>
        <v>0</v>
      </c>
      <c r="AZ201" s="43" cm="1">
        <f t="array" ref="AZ201">IFERROR(
IF(AZ$14 - $G$14 + 1 = _xlfn.NUMBERVALUE(TRIM(_xlfn.TEXTAFTER($C201, " ", -1))),
_xlfn.IFS(
'Option-specific inputs'!$H$19="Percentage cost method",('Option-specific inputs'!$H38*'Option-specific inputs'!$H$109*AZ$26),
'Option-specific inputs'!$H$19="Total cost method",(('Option-specific inputs'!$H61/SUM('Option-specific inputs'!$H$52:$H$61))*'Option-specific inputs'!$H$109*AZ$26)),0),0)</f>
        <v>0</v>
      </c>
      <c r="BA201" s="43" cm="1">
        <f t="array" ref="BA201">IFERROR(
IF(BA$14 - $G$14 + 1 = _xlfn.NUMBERVALUE(TRIM(_xlfn.TEXTAFTER($C201, " ", -1))),
_xlfn.IFS(
'Option-specific inputs'!$H$19="Percentage cost method",('Option-specific inputs'!$H38*'Option-specific inputs'!$H$109*BA$26),
'Option-specific inputs'!$H$19="Total cost method",(('Option-specific inputs'!$H61/SUM('Option-specific inputs'!$H$52:$H$61))*'Option-specific inputs'!$H$109*BA$26)),0),0)</f>
        <v>0</v>
      </c>
      <c r="BB201" s="43" cm="1">
        <f t="array" ref="BB201">IFERROR(
IF(BB$14 - $G$14 + 1 = _xlfn.NUMBERVALUE(TRIM(_xlfn.TEXTAFTER($C201, " ", -1))),
_xlfn.IFS(
'Option-specific inputs'!$H$19="Percentage cost method",('Option-specific inputs'!$H38*'Option-specific inputs'!$H$109*BB$26),
'Option-specific inputs'!$H$19="Total cost method",(('Option-specific inputs'!$H61/SUM('Option-specific inputs'!$H$52:$H$61))*'Option-specific inputs'!$H$109*BB$26)),0),0)</f>
        <v>0</v>
      </c>
      <c r="BC201" s="43" cm="1">
        <f t="array" ref="BC201">IFERROR(
IF(BC$14 - $G$14 + 1 = _xlfn.NUMBERVALUE(TRIM(_xlfn.TEXTAFTER($C201, " ", -1))),
_xlfn.IFS(
'Option-specific inputs'!$H$19="Percentage cost method",('Option-specific inputs'!$H38*'Option-specific inputs'!$H$109*BC$26),
'Option-specific inputs'!$H$19="Total cost method",(('Option-specific inputs'!$H61/SUM('Option-specific inputs'!$H$52:$H$61))*'Option-specific inputs'!$H$109*BC$26)),0),0)</f>
        <v>0</v>
      </c>
      <c r="BD201" s="43" cm="1">
        <f t="array" ref="BD201">IFERROR(
IF(BD$14 - $G$14 + 1 = _xlfn.NUMBERVALUE(TRIM(_xlfn.TEXTAFTER($C201, " ", -1))),
_xlfn.IFS(
'Option-specific inputs'!$H$19="Percentage cost method",('Option-specific inputs'!$H38*'Option-specific inputs'!$H$109*BD$26),
'Option-specific inputs'!$H$19="Total cost method",(('Option-specific inputs'!$H61/SUM('Option-specific inputs'!$H$52:$H$61))*'Option-specific inputs'!$H$109*BD$26)),0),0)</f>
        <v>0</v>
      </c>
      <c r="BE201" s="43" cm="1">
        <f t="array" ref="BE201">IFERROR(
IF(BE$14 - $G$14 + 1 = _xlfn.NUMBERVALUE(TRIM(_xlfn.TEXTAFTER($C201, " ", -1))),
_xlfn.IFS(
'Option-specific inputs'!$H$19="Percentage cost method",('Option-specific inputs'!$H38*'Option-specific inputs'!$H$109*BE$26),
'Option-specific inputs'!$H$19="Total cost method",(('Option-specific inputs'!$H61/SUM('Option-specific inputs'!$H$52:$H$61))*'Option-specific inputs'!$H$109*BE$26)),0),0)</f>
        <v>0</v>
      </c>
      <c r="BF201" s="43" cm="1">
        <f t="array" ref="BF201">IFERROR(
IF(BF$14 - $G$14 + 1 = _xlfn.NUMBERVALUE(TRIM(_xlfn.TEXTAFTER($C201, " ", -1))),
_xlfn.IFS(
'Option-specific inputs'!$H$19="Percentage cost method",('Option-specific inputs'!$H38*'Option-specific inputs'!$H$109*BF$26),
'Option-specific inputs'!$H$19="Total cost method",(('Option-specific inputs'!$H61/SUM('Option-specific inputs'!$H$52:$H$61))*'Option-specific inputs'!$H$109*BF$26)),0),0)</f>
        <v>0</v>
      </c>
      <c r="BG201" s="43" cm="1">
        <f t="array" ref="BG201">IFERROR(
IF(BG$14 - $G$14 + 1 = _xlfn.NUMBERVALUE(TRIM(_xlfn.TEXTAFTER($C201, " ", -1))),
_xlfn.IFS(
'Option-specific inputs'!$H$19="Percentage cost method",('Option-specific inputs'!$H38*'Option-specific inputs'!$H$109*BG$26),
'Option-specific inputs'!$H$19="Total cost method",(('Option-specific inputs'!$H61/SUM('Option-specific inputs'!$H$52:$H$61))*'Option-specific inputs'!$H$109*BG$26)),0),0)</f>
        <v>0</v>
      </c>
      <c r="BH201" s="43" cm="1">
        <f t="array" ref="BH201">IFERROR(
IF(BH$14 - $G$14 + 1 = _xlfn.NUMBERVALUE(TRIM(_xlfn.TEXTAFTER($C201, " ", -1))),
_xlfn.IFS(
'Option-specific inputs'!$H$19="Percentage cost method",('Option-specific inputs'!$H38*'Option-specific inputs'!$H$109*BH$26),
'Option-specific inputs'!$H$19="Total cost method",(('Option-specific inputs'!$H61/SUM('Option-specific inputs'!$H$52:$H$61))*'Option-specific inputs'!$H$109*BH$26)),0),0)</f>
        <v>0</v>
      </c>
      <c r="BI201" s="43" cm="1">
        <f t="array" ref="BI201">IFERROR(
IF(BI$14 - $G$14 + 1 = _xlfn.NUMBERVALUE(TRIM(_xlfn.TEXTAFTER($C201, " ", -1))),
_xlfn.IFS(
'Option-specific inputs'!$H$19="Percentage cost method",('Option-specific inputs'!$H38*'Option-specific inputs'!$H$109*BI$26),
'Option-specific inputs'!$H$19="Total cost method",(('Option-specific inputs'!$H61/SUM('Option-specific inputs'!$H$52:$H$61))*'Option-specific inputs'!$H$109*BI$26)),0),0)</f>
        <v>0</v>
      </c>
      <c r="BJ201" s="43" cm="1">
        <f t="array" ref="BJ201">IFERROR(
IF(BJ$14 - $G$14 + 1 = _xlfn.NUMBERVALUE(TRIM(_xlfn.TEXTAFTER($C201, " ", -1))),
_xlfn.IFS(
'Option-specific inputs'!$H$19="Percentage cost method",('Option-specific inputs'!$H38*'Option-specific inputs'!$H$109*BJ$26),
'Option-specific inputs'!$H$19="Total cost method",(('Option-specific inputs'!$H61/SUM('Option-specific inputs'!$H$52:$H$61))*'Option-specific inputs'!$H$109*BJ$26)),0),0)</f>
        <v>0</v>
      </c>
      <c r="BK201" s="43" cm="1">
        <f t="array" ref="BK201">IFERROR(
IF(BK$14 - $G$14 + 1 = _xlfn.NUMBERVALUE(TRIM(_xlfn.TEXTAFTER($C201, " ", -1))),
_xlfn.IFS(
'Option-specific inputs'!$H$19="Percentage cost method",('Option-specific inputs'!$H38*'Option-specific inputs'!$H$109*BK$26),
'Option-specific inputs'!$H$19="Total cost method",(('Option-specific inputs'!$H61/SUM('Option-specific inputs'!$H$52:$H$61))*'Option-specific inputs'!$H$109*BK$26)),0),0)</f>
        <v>0</v>
      </c>
      <c r="BL201" s="43" cm="1">
        <f t="array" ref="BL201">IFERROR(
IF(BL$14 - $G$14 + 1 = _xlfn.NUMBERVALUE(TRIM(_xlfn.TEXTAFTER($C201, " ", -1))),
_xlfn.IFS(
'Option-specific inputs'!$H$19="Percentage cost method",('Option-specific inputs'!$H38*'Option-specific inputs'!$H$109*BL$26),
'Option-specific inputs'!$H$19="Total cost method",(('Option-specific inputs'!$H61/SUM('Option-specific inputs'!$H$52:$H$61))*'Option-specific inputs'!$H$109*BL$26)),0),0)</f>
        <v>0</v>
      </c>
      <c r="BM201" s="43" cm="1">
        <f t="array" ref="BM201">IFERROR(
IF(BM$14 - $G$14 + 1 = _xlfn.NUMBERVALUE(TRIM(_xlfn.TEXTAFTER($C201, " ", -1))),
_xlfn.IFS(
'Option-specific inputs'!$H$19="Percentage cost method",('Option-specific inputs'!$H38*'Option-specific inputs'!$H$109*BM$26),
'Option-specific inputs'!$H$19="Total cost method",(('Option-specific inputs'!$H61/SUM('Option-specific inputs'!$H$52:$H$61))*'Option-specific inputs'!$H$109*BM$26)),0),0)</f>
        <v>0</v>
      </c>
      <c r="BN201" s="43" cm="1">
        <f t="array" ref="BN201">IFERROR(
IF(BN$14 - $G$14 + 1 = _xlfn.NUMBERVALUE(TRIM(_xlfn.TEXTAFTER($C201, " ", -1))),
_xlfn.IFS(
'Option-specific inputs'!$H$19="Percentage cost method",('Option-specific inputs'!$H38*'Option-specific inputs'!$H$109*BN$26),
'Option-specific inputs'!$H$19="Total cost method",(('Option-specific inputs'!$H61/SUM('Option-specific inputs'!$H$52:$H$61))*'Option-specific inputs'!$H$109*BN$26)),0),0)</f>
        <v>0</v>
      </c>
      <c r="BO201" s="43" cm="1">
        <f t="array" ref="BO201">IFERROR(
IF(BO$14 - $G$14 + 1 = _xlfn.NUMBERVALUE(TRIM(_xlfn.TEXTAFTER($C201, " ", -1))),
_xlfn.IFS(
'Option-specific inputs'!$H$19="Percentage cost method",('Option-specific inputs'!$H38*'Option-specific inputs'!$H$109*BO$26),
'Option-specific inputs'!$H$19="Total cost method",(('Option-specific inputs'!$H61/SUM('Option-specific inputs'!$H$52:$H$61))*'Option-specific inputs'!$H$109*BO$26)),0),0)</f>
        <v>0</v>
      </c>
      <c r="BP201" s="43" cm="1">
        <f t="array" ref="BP201">IFERROR(
IF(BP$14 - $G$14 + 1 = _xlfn.NUMBERVALUE(TRIM(_xlfn.TEXTAFTER($C201, " ", -1))),
_xlfn.IFS(
'Option-specific inputs'!$H$19="Percentage cost method",('Option-specific inputs'!$H38*'Option-specific inputs'!$H$109*BP$26),
'Option-specific inputs'!$H$19="Total cost method",(('Option-specific inputs'!$H61/SUM('Option-specific inputs'!$H$52:$H$61))*'Option-specific inputs'!$H$109*BP$26)),0),0)</f>
        <v>0</v>
      </c>
      <c r="BQ201" s="43" cm="1">
        <f t="array" ref="BQ201">IFERROR(
IF(BQ$14 - $G$14 + 1 = _xlfn.NUMBERVALUE(TRIM(_xlfn.TEXTAFTER($C201, " ", -1))),
_xlfn.IFS(
'Option-specific inputs'!$H$19="Percentage cost method",('Option-specific inputs'!$H38*'Option-specific inputs'!$H$109*BQ$26),
'Option-specific inputs'!$H$19="Total cost method",(('Option-specific inputs'!$H61/SUM('Option-specific inputs'!$H$52:$H$61))*'Option-specific inputs'!$H$109*BQ$26)),0),0)</f>
        <v>0</v>
      </c>
      <c r="BR201" s="43" cm="1">
        <f t="array" ref="BR201">IFERROR(
IF(BR$14 - $G$14 + 1 = _xlfn.NUMBERVALUE(TRIM(_xlfn.TEXTAFTER($C201, " ", -1))),
_xlfn.IFS(
'Option-specific inputs'!$H$19="Percentage cost method",('Option-specific inputs'!$H38*'Option-specific inputs'!$H$109*BR$26),
'Option-specific inputs'!$H$19="Total cost method",(('Option-specific inputs'!$H61/SUM('Option-specific inputs'!$H$52:$H$61))*'Option-specific inputs'!$H$109*BR$26)),0),0)</f>
        <v>0</v>
      </c>
      <c r="BS201" s="43" cm="1">
        <f t="array" ref="BS201">IFERROR(
IF(BS$14 - $G$14 + 1 = _xlfn.NUMBERVALUE(TRIM(_xlfn.TEXTAFTER($C201, " ", -1))),
_xlfn.IFS(
'Option-specific inputs'!$H$19="Percentage cost method",('Option-specific inputs'!$H38*'Option-specific inputs'!$H$109*BS$26),
'Option-specific inputs'!$H$19="Total cost method",(('Option-specific inputs'!$H61/SUM('Option-specific inputs'!$H$52:$H$61))*'Option-specific inputs'!$H$109*BS$26)),0),0)</f>
        <v>0</v>
      </c>
      <c r="BT201" s="43" cm="1">
        <f t="array" ref="BT201">IFERROR(
IF(BT$14 - $G$14 + 1 = _xlfn.NUMBERVALUE(TRIM(_xlfn.TEXTAFTER($C201, " ", -1))),
_xlfn.IFS(
'Option-specific inputs'!$H$19="Percentage cost method",('Option-specific inputs'!$H38*'Option-specific inputs'!$H$109*BT$26),
'Option-specific inputs'!$H$19="Total cost method",(('Option-specific inputs'!$H61/SUM('Option-specific inputs'!$H$52:$H$61))*'Option-specific inputs'!$H$109*BT$26)),0),0)</f>
        <v>0</v>
      </c>
      <c r="BU201" s="43" cm="1">
        <f t="array" ref="BU201">IFERROR(
IF(BU$14 - $G$14 + 1 = _xlfn.NUMBERVALUE(TRIM(_xlfn.TEXTAFTER($C201, " ", -1))),
_xlfn.IFS(
'Option-specific inputs'!$H$19="Percentage cost method",('Option-specific inputs'!$H38*'Option-specific inputs'!$H$109*BU$26),
'Option-specific inputs'!$H$19="Total cost method",(('Option-specific inputs'!$H61/SUM('Option-specific inputs'!$H$52:$H$61))*'Option-specific inputs'!$H$109*BU$26)),0),0)</f>
        <v>0</v>
      </c>
      <c r="BV201" s="43" cm="1">
        <f t="array" ref="BV201">IFERROR(
IF(BV$14 - $G$14 + 1 = _xlfn.NUMBERVALUE(TRIM(_xlfn.TEXTAFTER($C201, " ", -1))),
_xlfn.IFS(
'Option-specific inputs'!$H$19="Percentage cost method",('Option-specific inputs'!$H38*'Option-specific inputs'!$H$109*BV$26),
'Option-specific inputs'!$H$19="Total cost method",(('Option-specific inputs'!$H61/SUM('Option-specific inputs'!$H$52:$H$61))*'Option-specific inputs'!$H$109*BV$26)),0),0)</f>
        <v>0</v>
      </c>
      <c r="BW201" s="43" cm="1">
        <f t="array" ref="BW201">IFERROR(
IF(BW$14 - $G$14 + 1 = _xlfn.NUMBERVALUE(TRIM(_xlfn.TEXTAFTER($C201, " ", -1))),
_xlfn.IFS(
'Option-specific inputs'!$H$19="Percentage cost method",('Option-specific inputs'!$H38*'Option-specific inputs'!$H$109*BW$26),
'Option-specific inputs'!$H$19="Total cost method",(('Option-specific inputs'!$H61/SUM('Option-specific inputs'!$H$52:$H$61))*'Option-specific inputs'!$H$109*BW$26)),0),0)</f>
        <v>0</v>
      </c>
      <c r="BX201" s="43" cm="1">
        <f t="array" ref="BX201">IFERROR(
IF(BX$14 - $G$14 + 1 = _xlfn.NUMBERVALUE(TRIM(_xlfn.TEXTAFTER($C201, " ", -1))),
_xlfn.IFS(
'Option-specific inputs'!$H$19="Percentage cost method",('Option-specific inputs'!$H38*'Option-specific inputs'!$H$109*BX$26),
'Option-specific inputs'!$H$19="Total cost method",(('Option-specific inputs'!$H61/SUM('Option-specific inputs'!$H$52:$H$61))*'Option-specific inputs'!$H$109*BX$26)),0),0)</f>
        <v>0</v>
      </c>
      <c r="BY201" s="43" cm="1">
        <f t="array" ref="BY201">IFERROR(
IF(BY$14 - $G$14 + 1 = _xlfn.NUMBERVALUE(TRIM(_xlfn.TEXTAFTER($C201, " ", -1))),
_xlfn.IFS(
'Option-specific inputs'!$H$19="Percentage cost method",('Option-specific inputs'!$H38*'Option-specific inputs'!$H$109*BY$26),
'Option-specific inputs'!$H$19="Total cost method",(('Option-specific inputs'!$H61/SUM('Option-specific inputs'!$H$52:$H$61))*'Option-specific inputs'!$H$109*BY$26)),0),0)</f>
        <v>0</v>
      </c>
      <c r="BZ201" s="43" cm="1">
        <f t="array" ref="BZ201">IFERROR(
IF(BZ$14 - $G$14 + 1 = _xlfn.NUMBERVALUE(TRIM(_xlfn.TEXTAFTER($C201, " ", -1))),
_xlfn.IFS(
'Option-specific inputs'!$H$19="Percentage cost method",('Option-specific inputs'!$H38*'Option-specific inputs'!$H$109*BZ$26),
'Option-specific inputs'!$H$19="Total cost method",(('Option-specific inputs'!$H61/SUM('Option-specific inputs'!$H$52:$H$61))*'Option-specific inputs'!$H$109*BZ$26)),0),0)</f>
        <v>0</v>
      </c>
      <c r="CA201" s="43" cm="1">
        <f t="array" ref="CA201">IFERROR(
IF(CA$14 - $G$14 + 1 = _xlfn.NUMBERVALUE(TRIM(_xlfn.TEXTAFTER($C201, " ", -1))),
_xlfn.IFS(
'Option-specific inputs'!$H$19="Percentage cost method",('Option-specific inputs'!$H38*'Option-specific inputs'!$H$109*CA$26),
'Option-specific inputs'!$H$19="Total cost method",(('Option-specific inputs'!$H61/SUM('Option-specific inputs'!$H$52:$H$61))*'Option-specific inputs'!$H$109*CA$26)),0),0)</f>
        <v>0</v>
      </c>
      <c r="CB201" s="43" cm="1">
        <f t="array" ref="CB201">IFERROR(
IF(CB$14 - $G$14 + 1 = _xlfn.NUMBERVALUE(TRIM(_xlfn.TEXTAFTER($C201, " ", -1))),
_xlfn.IFS(
'Option-specific inputs'!$H$19="Percentage cost method",('Option-specific inputs'!$H38*'Option-specific inputs'!$H$109*CB$26),
'Option-specific inputs'!$H$19="Total cost method",(('Option-specific inputs'!$H61/SUM('Option-specific inputs'!$H$52:$H$61))*'Option-specific inputs'!$H$109*CB$26)),0),0)</f>
        <v>0</v>
      </c>
      <c r="CC201" s="43" cm="1">
        <f t="array" ref="CC201">IFERROR(
IF(CC$14 - $G$14 + 1 = _xlfn.NUMBERVALUE(TRIM(_xlfn.TEXTAFTER($C201, " ", -1))),
_xlfn.IFS(
'Option-specific inputs'!$H$19="Percentage cost method",('Option-specific inputs'!$H38*'Option-specific inputs'!$H$109*CC$26),
'Option-specific inputs'!$H$19="Total cost method",(('Option-specific inputs'!$H61/SUM('Option-specific inputs'!$H$52:$H$61))*'Option-specific inputs'!$H$109*CC$26)),0),0)</f>
        <v>0</v>
      </c>
      <c r="CD201" s="43" cm="1">
        <f t="array" ref="CD201">IFERROR(
IF(CD$14 - $G$14 + 1 = _xlfn.NUMBERVALUE(TRIM(_xlfn.TEXTAFTER($C201, " ", -1))),
_xlfn.IFS(
'Option-specific inputs'!$H$19="Percentage cost method",('Option-specific inputs'!$H38*'Option-specific inputs'!$H$109*CD$26),
'Option-specific inputs'!$H$19="Total cost method",(('Option-specific inputs'!$H61/SUM('Option-specific inputs'!$H$52:$H$61))*'Option-specific inputs'!$H$109*CD$26)),0),0)</f>
        <v>0</v>
      </c>
      <c r="CE201" s="43" cm="1">
        <f t="array" ref="CE201">IFERROR(
IF(CE$14 - $G$14 + 1 = _xlfn.NUMBERVALUE(TRIM(_xlfn.TEXTAFTER($C201, " ", -1))),
_xlfn.IFS(
'Option-specific inputs'!$H$19="Percentage cost method",('Option-specific inputs'!$H38*'Option-specific inputs'!$H$109*CE$26),
'Option-specific inputs'!$H$19="Total cost method",(('Option-specific inputs'!$H61/SUM('Option-specific inputs'!$H$52:$H$61))*'Option-specific inputs'!$H$109*CE$26)),0),0)</f>
        <v>0</v>
      </c>
      <c r="CF201" s="43" cm="1">
        <f t="array" ref="CF201">IFERROR(
IF(CF$14 - $G$14 + 1 = _xlfn.NUMBERVALUE(TRIM(_xlfn.TEXTAFTER($C201, " ", -1))),
_xlfn.IFS(
'Option-specific inputs'!$H$19="Percentage cost method",('Option-specific inputs'!$H38*'Option-specific inputs'!$H$109*CF$26),
'Option-specific inputs'!$H$19="Total cost method",(('Option-specific inputs'!$H61/SUM('Option-specific inputs'!$H$52:$H$61))*'Option-specific inputs'!$H$109*CF$26)),0),0)</f>
        <v>0</v>
      </c>
      <c r="CG201" s="43" cm="1">
        <f t="array" ref="CG201">IFERROR(
IF(CG$14 - $G$14 + 1 = _xlfn.NUMBERVALUE(TRIM(_xlfn.TEXTAFTER($C201, " ", -1))),
_xlfn.IFS(
'Option-specific inputs'!$H$19="Percentage cost method",('Option-specific inputs'!$H38*'Option-specific inputs'!$H$109*CG$26),
'Option-specific inputs'!$H$19="Total cost method",(('Option-specific inputs'!$H61/SUM('Option-specific inputs'!$H$52:$H$61))*'Option-specific inputs'!$H$109*CG$26)),0),0)</f>
        <v>0</v>
      </c>
      <c r="CH201" s="43" cm="1">
        <f t="array" ref="CH201">IFERROR(
IF(CH$14 - $G$14 + 1 = _xlfn.NUMBERVALUE(TRIM(_xlfn.TEXTAFTER($C201, " ", -1))),
_xlfn.IFS(
'Option-specific inputs'!$H$19="Percentage cost method",('Option-specific inputs'!$H38*'Option-specific inputs'!$H$109*CH$26),
'Option-specific inputs'!$H$19="Total cost method",(('Option-specific inputs'!$H61/SUM('Option-specific inputs'!$H$52:$H$61))*'Option-specific inputs'!$H$109*CH$26)),0),0)</f>
        <v>0</v>
      </c>
      <c r="CI201" s="43" cm="1">
        <f t="array" ref="CI201">IFERROR(
IF(CI$14 - $G$14 + 1 = _xlfn.NUMBERVALUE(TRIM(_xlfn.TEXTAFTER($C201, " ", -1))),
_xlfn.IFS(
'Option-specific inputs'!$H$19="Percentage cost method",('Option-specific inputs'!$H38*'Option-specific inputs'!$H$109*CI$26),
'Option-specific inputs'!$H$19="Total cost method",(('Option-specific inputs'!$H61/SUM('Option-specific inputs'!$H$52:$H$61))*'Option-specific inputs'!$H$109*CI$26)),0),0)</f>
        <v>0</v>
      </c>
      <c r="CJ201" s="43" cm="1">
        <f t="array" ref="CJ201">IFERROR(
IF(CJ$14 - $G$14 + 1 = _xlfn.NUMBERVALUE(TRIM(_xlfn.TEXTAFTER($C201, " ", -1))),
_xlfn.IFS(
'Option-specific inputs'!$H$19="Percentage cost method",('Option-specific inputs'!$H38*'Option-specific inputs'!$H$109*CJ$26),
'Option-specific inputs'!$H$19="Total cost method",(('Option-specific inputs'!$H61/SUM('Option-specific inputs'!$H$52:$H$61))*'Option-specific inputs'!$H$109*CJ$26)),0),0)</f>
        <v>0</v>
      </c>
      <c r="CK201" s="43" cm="1">
        <f t="array" ref="CK201">IFERROR(
IF(CK$14 - $G$14 + 1 = _xlfn.NUMBERVALUE(TRIM(_xlfn.TEXTAFTER($C201, " ", -1))),
_xlfn.IFS(
'Option-specific inputs'!$H$19="Percentage cost method",('Option-specific inputs'!$H38*'Option-specific inputs'!$H$109*CK$26),
'Option-specific inputs'!$H$19="Total cost method",(('Option-specific inputs'!$H61/SUM('Option-specific inputs'!$H$52:$H$61))*'Option-specific inputs'!$H$109*CK$26)),0),0)</f>
        <v>0</v>
      </c>
      <c r="CL201" s="43" cm="1">
        <f t="array" ref="CL201">IFERROR(
IF(CL$14 - $G$14 + 1 = _xlfn.NUMBERVALUE(TRIM(_xlfn.TEXTAFTER($C201, " ", -1))),
_xlfn.IFS(
'Option-specific inputs'!$H$19="Percentage cost method",('Option-specific inputs'!$H38*'Option-specific inputs'!$H$109*CL$26),
'Option-specific inputs'!$H$19="Total cost method",(('Option-specific inputs'!$H61/SUM('Option-specific inputs'!$H$52:$H$61))*'Option-specific inputs'!$H$109*CL$26)),0),0)</f>
        <v>0</v>
      </c>
      <c r="CM201" s="43" cm="1">
        <f t="array" ref="CM201">IFERROR(
IF(CM$14 - $G$14 + 1 = _xlfn.NUMBERVALUE(TRIM(_xlfn.TEXTAFTER($C201, " ", -1))),
_xlfn.IFS(
'Option-specific inputs'!$H$19="Percentage cost method",('Option-specific inputs'!$H38*'Option-specific inputs'!$H$109*CM$26),
'Option-specific inputs'!$H$19="Total cost method",(('Option-specific inputs'!$H61/SUM('Option-specific inputs'!$H$52:$H$61))*'Option-specific inputs'!$H$109*CM$26)),0),0)</f>
        <v>0</v>
      </c>
      <c r="CN201" s="43" cm="1">
        <f t="array" ref="CN201">IFERROR(
IF(CN$14 - $G$14 + 1 = _xlfn.NUMBERVALUE(TRIM(_xlfn.TEXTAFTER($C201, " ", -1))),
_xlfn.IFS(
'Option-specific inputs'!$H$19="Percentage cost method",('Option-specific inputs'!$H38*'Option-specific inputs'!$H$109*CN$26),
'Option-specific inputs'!$H$19="Total cost method",(('Option-specific inputs'!$H61/SUM('Option-specific inputs'!$H$52:$H$61))*'Option-specific inputs'!$H$109*CN$26)),0),0)</f>
        <v>0</v>
      </c>
      <c r="CO201" s="43" cm="1">
        <f t="array" ref="CO201">IFERROR(
IF(CO$14 - $G$14 + 1 = _xlfn.NUMBERVALUE(TRIM(_xlfn.TEXTAFTER($C201, " ", -1))),
_xlfn.IFS(
'Option-specific inputs'!$H$19="Percentage cost method",('Option-specific inputs'!$H38*'Option-specific inputs'!$H$109*CO$26),
'Option-specific inputs'!$H$19="Total cost method",(('Option-specific inputs'!$H61/SUM('Option-specific inputs'!$H$52:$H$61))*'Option-specific inputs'!$H$109*CO$26)),0),0)</f>
        <v>0</v>
      </c>
      <c r="CP201" s="43" cm="1">
        <f t="array" ref="CP201">IFERROR(
IF(CP$14 - $G$14 + 1 = _xlfn.NUMBERVALUE(TRIM(_xlfn.TEXTAFTER($C201, " ", -1))),
_xlfn.IFS(
'Option-specific inputs'!$H$19="Percentage cost method",('Option-specific inputs'!$H38*'Option-specific inputs'!$H$109*CP$26),
'Option-specific inputs'!$H$19="Total cost method",(('Option-specific inputs'!$H61/SUM('Option-specific inputs'!$H$52:$H$61))*'Option-specific inputs'!$H$109*CP$26)),0),0)</f>
        <v>0</v>
      </c>
      <c r="CQ201" s="43" cm="1">
        <f t="array" ref="CQ201">IFERROR(
IF(CQ$14 - $G$14 + 1 = _xlfn.NUMBERVALUE(TRIM(_xlfn.TEXTAFTER($C201, " ", -1))),
_xlfn.IFS(
'Option-specific inputs'!$H$19="Percentage cost method",('Option-specific inputs'!$H38*'Option-specific inputs'!$H$109*CQ$26),
'Option-specific inputs'!$H$19="Total cost method",(('Option-specific inputs'!$H61/SUM('Option-specific inputs'!$H$52:$H$61))*'Option-specific inputs'!$H$109*CQ$26)),0),0)</f>
        <v>0</v>
      </c>
      <c r="CR201" s="43" cm="1">
        <f t="array" ref="CR201">IFERROR(
IF(CR$14 - $G$14 + 1 = _xlfn.NUMBERVALUE(TRIM(_xlfn.TEXTAFTER($C201, " ", -1))),
_xlfn.IFS(
'Option-specific inputs'!$H$19="Percentage cost method",('Option-specific inputs'!$H38*'Option-specific inputs'!$H$109*CR$26),
'Option-specific inputs'!$H$19="Total cost method",(('Option-specific inputs'!$H61/SUM('Option-specific inputs'!$H$52:$H$61))*'Option-specific inputs'!$H$109*CR$26)),0),0)</f>
        <v>0</v>
      </c>
      <c r="CS201" s="43" cm="1">
        <f t="array" ref="CS201">IFERROR(
IF(CS$14 - $G$14 + 1 = _xlfn.NUMBERVALUE(TRIM(_xlfn.TEXTAFTER($C201, " ", -1))),
_xlfn.IFS(
'Option-specific inputs'!$H$19="Percentage cost method",('Option-specific inputs'!$H38*'Option-specific inputs'!$H$109*CS$26),
'Option-specific inputs'!$H$19="Total cost method",(('Option-specific inputs'!$H61/SUM('Option-specific inputs'!$H$52:$H$61))*'Option-specific inputs'!$H$109*CS$26)),0),0)</f>
        <v>0</v>
      </c>
      <c r="CT201" s="43" cm="1">
        <f t="array" ref="CT201">IFERROR(
IF(CT$14 - $G$14 + 1 = _xlfn.NUMBERVALUE(TRIM(_xlfn.TEXTAFTER($C201, " ", -1))),
_xlfn.IFS(
'Option-specific inputs'!$H$19="Percentage cost method",('Option-specific inputs'!$H38*'Option-specific inputs'!$H$109*CT$26),
'Option-specific inputs'!$H$19="Total cost method",(('Option-specific inputs'!$H61/SUM('Option-specific inputs'!$H$52:$H$61))*'Option-specific inputs'!$H$109*CT$26)),0),0)</f>
        <v>0</v>
      </c>
      <c r="CU201" s="43" cm="1">
        <f t="array" ref="CU201">IFERROR(
IF(CU$14 - $G$14 + 1 = _xlfn.NUMBERVALUE(TRIM(_xlfn.TEXTAFTER($C201, " ", -1))),
_xlfn.IFS(
'Option-specific inputs'!$H$19="Percentage cost method",('Option-specific inputs'!$H38*'Option-specific inputs'!$H$109*CU$26),
'Option-specific inputs'!$H$19="Total cost method",(('Option-specific inputs'!$H61/SUM('Option-specific inputs'!$H$52:$H$61))*'Option-specific inputs'!$H$109*CU$26)),0),0)</f>
        <v>0</v>
      </c>
      <c r="CV201" s="43" cm="1">
        <f t="array" ref="CV201">IFERROR(
IF(CV$14 - $G$14 + 1 = _xlfn.NUMBERVALUE(TRIM(_xlfn.TEXTAFTER($C201, " ", -1))),
_xlfn.IFS(
'Option-specific inputs'!$H$19="Percentage cost method",('Option-specific inputs'!$H38*'Option-specific inputs'!$H$109*CV$26),
'Option-specific inputs'!$H$19="Total cost method",(('Option-specific inputs'!$H61/SUM('Option-specific inputs'!$H$52:$H$61))*'Option-specific inputs'!$H$109*CV$26)),0),0)</f>
        <v>0</v>
      </c>
      <c r="CW201" s="43" cm="1">
        <f t="array" ref="CW201">IFERROR(
IF(CW$14 - $G$14 + 1 = _xlfn.NUMBERVALUE(TRIM(_xlfn.TEXTAFTER($C201, " ", -1))),
_xlfn.IFS(
'Option-specific inputs'!$H$19="Percentage cost method",('Option-specific inputs'!$H38*'Option-specific inputs'!$H$109*CW$26),
'Option-specific inputs'!$H$19="Total cost method",(('Option-specific inputs'!$H61/SUM('Option-specific inputs'!$H$52:$H$61))*'Option-specific inputs'!$H$109*CW$26)),0),0)</f>
        <v>0</v>
      </c>
      <c r="CX201" s="43" cm="1">
        <f t="array" ref="CX201">IFERROR(
IF(CX$14 - $G$14 + 1 = _xlfn.NUMBERVALUE(TRIM(_xlfn.TEXTAFTER($C201, " ", -1))),
_xlfn.IFS(
'Option-specific inputs'!$H$19="Percentage cost method",('Option-specific inputs'!$H38*'Option-specific inputs'!$H$109*CX$26),
'Option-specific inputs'!$H$19="Total cost method",(('Option-specific inputs'!$H61/SUM('Option-specific inputs'!$H$52:$H$61))*'Option-specific inputs'!$H$109*CX$26)),0),0)</f>
        <v>0</v>
      </c>
      <c r="CY201" s="43" cm="1">
        <f t="array" ref="CY201">IFERROR(
IF(CY$14 - $G$14 + 1 = _xlfn.NUMBERVALUE(TRIM(_xlfn.TEXTAFTER($C201, " ", -1))),
_xlfn.IFS(
'Option-specific inputs'!$H$19="Percentage cost method",('Option-specific inputs'!$H38*'Option-specific inputs'!$H$109*CY$26),
'Option-specific inputs'!$H$19="Total cost method",(('Option-specific inputs'!$H61/SUM('Option-specific inputs'!$H$52:$H$61))*'Option-specific inputs'!$H$109*CY$26)),0),0)</f>
        <v>0</v>
      </c>
      <c r="CZ201" s="43" cm="1">
        <f t="array" ref="CZ201">IFERROR(
IF(CZ$14 - $G$14 + 1 = _xlfn.NUMBERVALUE(TRIM(_xlfn.TEXTAFTER($C201, " ", -1))),
_xlfn.IFS(
'Option-specific inputs'!$H$19="Percentage cost method",('Option-specific inputs'!$H38*'Option-specific inputs'!$H$109*CZ$26),
'Option-specific inputs'!$H$19="Total cost method",(('Option-specific inputs'!$H61/SUM('Option-specific inputs'!$H$52:$H$61))*'Option-specific inputs'!$H$109*CZ$26)),0),0)</f>
        <v>0</v>
      </c>
      <c r="DA201" s="43" cm="1">
        <f t="array" ref="DA201">IFERROR(
IF(DA$14 - $G$14 + 1 = _xlfn.NUMBERVALUE(TRIM(_xlfn.TEXTAFTER($C201, " ", -1))),
_xlfn.IFS(
'Option-specific inputs'!$H$19="Percentage cost method",('Option-specific inputs'!$H38*'Option-specific inputs'!$H$109*DA$26),
'Option-specific inputs'!$H$19="Total cost method",(('Option-specific inputs'!$H61/SUM('Option-specific inputs'!$H$52:$H$61))*'Option-specific inputs'!$H$109*DA$26)),0),0)</f>
        <v>0</v>
      </c>
      <c r="DB201" s="43" cm="1">
        <f t="array" ref="DB201">IFERROR(
IF(DB$14 - $G$14 + 1 = _xlfn.NUMBERVALUE(TRIM(_xlfn.TEXTAFTER($C201, " ", -1))),
_xlfn.IFS(
'Option-specific inputs'!$H$19="Percentage cost method",('Option-specific inputs'!$H38*'Option-specific inputs'!$H$109*DB$26),
'Option-specific inputs'!$H$19="Total cost method",(('Option-specific inputs'!$H61/SUM('Option-specific inputs'!$H$52:$H$61))*'Option-specific inputs'!$H$109*DB$26)),0),0)</f>
        <v>0</v>
      </c>
      <c r="DC201" s="25"/>
    </row>
    <row r="202" spans="1:107" s="49" customFormat="1" ht="12.6" customHeight="1">
      <c r="A202" s="25"/>
      <c r="B202" s="163"/>
      <c r="C202" s="170"/>
      <c r="D202" s="32"/>
      <c r="E202" s="37"/>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c r="BI202" s="32"/>
      <c r="BJ202" s="32"/>
      <c r="BK202" s="32"/>
      <c r="BL202" s="32"/>
      <c r="BM202" s="32"/>
      <c r="BN202" s="32"/>
      <c r="BO202" s="32"/>
      <c r="BP202" s="32"/>
      <c r="BQ202" s="32"/>
      <c r="BR202" s="32"/>
      <c r="BS202" s="32"/>
      <c r="BT202" s="32"/>
      <c r="BU202" s="32"/>
      <c r="BV202" s="32"/>
      <c r="BW202" s="32"/>
      <c r="BX202" s="32"/>
      <c r="BY202" s="32"/>
      <c r="BZ202" s="32"/>
      <c r="CA202" s="32"/>
      <c r="CB202" s="32"/>
      <c r="CC202" s="32"/>
      <c r="CD202" s="32"/>
      <c r="CE202" s="32"/>
      <c r="CF202" s="32"/>
      <c r="CG202" s="32"/>
      <c r="CH202" s="32"/>
      <c r="CI202" s="32"/>
      <c r="CJ202" s="32"/>
      <c r="CK202" s="32"/>
      <c r="CL202" s="32"/>
      <c r="CM202" s="32"/>
      <c r="CN202" s="32"/>
      <c r="CO202" s="32"/>
      <c r="CP202" s="32"/>
      <c r="CQ202" s="32"/>
      <c r="CR202" s="32"/>
      <c r="CS202" s="32"/>
      <c r="CT202" s="32"/>
      <c r="CU202" s="32"/>
      <c r="CV202" s="32"/>
      <c r="CW202" s="32"/>
      <c r="CX202" s="32"/>
      <c r="CY202" s="32"/>
      <c r="CZ202" s="32"/>
      <c r="DA202" s="32"/>
      <c r="DB202" s="32"/>
      <c r="DC202" s="32"/>
    </row>
    <row r="203" spans="1:107" s="61" customFormat="1" ht="22.5" customHeight="1">
      <c r="A203" s="25"/>
      <c r="B203" s="163"/>
      <c r="C203" s="170" t="s">
        <v>150</v>
      </c>
      <c r="D203" s="32"/>
      <c r="E203" s="37"/>
      <c r="F203" s="32"/>
      <c r="G203" s="43">
        <f>IF(G13 &lt; 'General parameters'!$G$20 + 'Option-specific inputs'!$H$65 - 1,
0, IFERROR(
IF((G$14-$G$14+1)&lt;='General parameters'!$G$22,
'Option-specific inputs'!$H$111,0),
0)
*G$26)</f>
        <v>0</v>
      </c>
      <c r="H203" s="43">
        <f>IF(H13 &lt; 'General parameters'!$G$20 + 'Option-specific inputs'!$H$65 - 1,
0, IFERROR(
IF((H$14-$G$14+1)&lt;='General parameters'!$G$22,
'Option-specific inputs'!$H$111,0),
0)
*H$26)</f>
        <v>0</v>
      </c>
      <c r="I203" s="43">
        <f>IF(I13 &lt; 'General parameters'!$G$20 + 'Option-specific inputs'!$H$65 - 1,
0, IFERROR(
IF((I$14-$G$14+1)&lt;='General parameters'!$G$22,
'Option-specific inputs'!$H$111,0),
0)
*I$26)</f>
        <v>0</v>
      </c>
      <c r="J203" s="43">
        <f>IF(J13 &lt; 'General parameters'!$G$20 + 'Option-specific inputs'!$H$65 - 1,
0, IFERROR(
IF((J$14-$G$14+1)&lt;='General parameters'!$G$22,
'Option-specific inputs'!$H$111,0),
0)
*J$26)</f>
        <v>0</v>
      </c>
      <c r="K203" s="43">
        <f>IF(K13 &lt; 'General parameters'!$G$20 + 'Option-specific inputs'!$H$65 - 1,
0, IFERROR(
IF((K$14-$G$14+1)&lt;='General parameters'!$G$22,
'Option-specific inputs'!$H$111,0),
0)
*K$26)</f>
        <v>0</v>
      </c>
      <c r="L203" s="43">
        <f>IF(L13 &lt; 'General parameters'!$G$20 + 'Option-specific inputs'!$H$65 - 1,
0, IFERROR(
IF((L$14-$G$14+1)&lt;='General parameters'!$G$22,
'Option-specific inputs'!$H$111,0),
0)
*L$26)</f>
        <v>0</v>
      </c>
      <c r="M203" s="43">
        <f>IF(M13 &lt; 'General parameters'!$G$20 + 'Option-specific inputs'!$H$65 - 1,
0, IFERROR(
IF((M$14-$G$14+1)&lt;='General parameters'!$G$22,
'Option-specific inputs'!$H$111,0),
0)
*M$26)</f>
        <v>0</v>
      </c>
      <c r="N203" s="43">
        <f>IF(N13 &lt; 'General parameters'!$G$20 + 'Option-specific inputs'!$H$65 - 1,
0, IFERROR(
IF((N$14-$G$14+1)&lt;='General parameters'!$G$22,
'Option-specific inputs'!$H$111,0),
0)
*N$26)</f>
        <v>0</v>
      </c>
      <c r="O203" s="43">
        <f>IF(O13 &lt; 'General parameters'!$G$20 + 'Option-specific inputs'!$H$65 - 1,
0, IFERROR(
IF((O$14-$G$14+1)&lt;='General parameters'!$G$22,
'Option-specific inputs'!$H$111,0),
0)
*O$26)</f>
        <v>0</v>
      </c>
      <c r="P203" s="43">
        <f>IF(P13 &lt; 'General parameters'!$G$20 + 'Option-specific inputs'!$H$65 - 1,
0, IFERROR(
IF((P$14-$G$14+1)&lt;='General parameters'!$G$22,
'Option-specific inputs'!$H$111,0),
0)
*P$26)</f>
        <v>0</v>
      </c>
      <c r="Q203" s="43">
        <f>IF(Q13 &lt; 'General parameters'!$G$20 + 'Option-specific inputs'!$H$65 - 1,
0, IFERROR(
IF((Q$14-$G$14+1)&lt;='General parameters'!$G$22,
'Option-specific inputs'!$H$111,0),
0)
*Q$26)</f>
        <v>0</v>
      </c>
      <c r="R203" s="43">
        <f>IF(R13 &lt; 'General parameters'!$G$20 + 'Option-specific inputs'!$H$65 - 1,
0, IFERROR(
IF((R$14-$G$14+1)&lt;='General parameters'!$G$22,
'Option-specific inputs'!$H$111,0),
0)
*R$26)</f>
        <v>0</v>
      </c>
      <c r="S203" s="43">
        <f>IF(S13 &lt; 'General parameters'!$G$20 + 'Option-specific inputs'!$H$65 - 1,
0, IFERROR(
IF((S$14-$G$14+1)&lt;='General parameters'!$G$22,
'Option-specific inputs'!$H$111,0),
0)
*S$26)</f>
        <v>0</v>
      </c>
      <c r="T203" s="43">
        <f>IF(T13 &lt; 'General parameters'!$G$20 + 'Option-specific inputs'!$H$65 - 1,
0, IFERROR(
IF((T$14-$G$14+1)&lt;='General parameters'!$G$22,
'Option-specific inputs'!$H$111,0),
0)
*T$26)</f>
        <v>0</v>
      </c>
      <c r="U203" s="43">
        <f>IF(U13 &lt; 'General parameters'!$G$20 + 'Option-specific inputs'!$H$65 - 1,
0, IFERROR(
IF((U$14-$G$14+1)&lt;='General parameters'!$G$22,
'Option-specific inputs'!$H$111,0),
0)
*U$26)</f>
        <v>0</v>
      </c>
      <c r="V203" s="43">
        <f>IF(V13 &lt; 'General parameters'!$G$20 + 'Option-specific inputs'!$H$65 - 1,
0, IFERROR(
IF((V$14-$G$14+1)&lt;='General parameters'!$G$22,
'Option-specific inputs'!$H$111,0),
0)
*V$26)</f>
        <v>0</v>
      </c>
      <c r="W203" s="43">
        <f>IF(W13 &lt; 'General parameters'!$G$20 + 'Option-specific inputs'!$H$65 - 1,
0, IFERROR(
IF((W$14-$G$14+1)&lt;='General parameters'!$G$22,
'Option-specific inputs'!$H$111,0),
0)
*W$26)</f>
        <v>0</v>
      </c>
      <c r="X203" s="43">
        <f>IF(X13 &lt; 'General parameters'!$G$20 + 'Option-specific inputs'!$H$65 - 1,
0, IFERROR(
IF((X$14-$G$14+1)&lt;='General parameters'!$G$22,
'Option-specific inputs'!$H$111,0),
0)
*X$26)</f>
        <v>0</v>
      </c>
      <c r="Y203" s="43">
        <f>IF(Y13 &lt; 'General parameters'!$G$20 + 'Option-specific inputs'!$H$65 - 1,
0, IFERROR(
IF((Y$14-$G$14+1)&lt;='General parameters'!$G$22,
'Option-specific inputs'!$H$111,0),
0)
*Y$26)</f>
        <v>0</v>
      </c>
      <c r="Z203" s="43">
        <f>IF(Z13 &lt; 'General parameters'!$G$20 + 'Option-specific inputs'!$H$65 - 1,
0, IFERROR(
IF((Z$14-$G$14+1)&lt;='General parameters'!$G$22,
'Option-specific inputs'!$H$111,0),
0)
*Z$26)</f>
        <v>0</v>
      </c>
      <c r="AA203" s="43">
        <f>IF(AA13 &lt; 'General parameters'!$G$20 + 'Option-specific inputs'!$H$65 - 1,
0, IFERROR(
IF((AA$14-$G$14+1)&lt;='General parameters'!$G$22,
'Option-specific inputs'!$H$111,0),
0)
*AA$26)</f>
        <v>0</v>
      </c>
      <c r="AB203" s="43">
        <f>IF(AB13 &lt; 'General parameters'!$G$20 + 'Option-specific inputs'!$H$65 - 1,
0, IFERROR(
IF((AB$14-$G$14+1)&lt;='General parameters'!$G$22,
'Option-specific inputs'!$H$111,0),
0)
*AB$26)</f>
        <v>0</v>
      </c>
      <c r="AC203" s="43">
        <f>IF(AC13 &lt; 'General parameters'!$G$20 + 'Option-specific inputs'!$H$65 - 1,
0, IFERROR(
IF((AC$14-$G$14+1)&lt;='General parameters'!$G$22,
'Option-specific inputs'!$H$111,0),
0)
*AC$26)</f>
        <v>0</v>
      </c>
      <c r="AD203" s="43">
        <f>IF(AD13 &lt; 'General parameters'!$G$20 + 'Option-specific inputs'!$H$65 - 1,
0, IFERROR(
IF((AD$14-$G$14+1)&lt;='General parameters'!$G$22,
'Option-specific inputs'!$H$111,0),
0)
*AD$26)</f>
        <v>0</v>
      </c>
      <c r="AE203" s="43">
        <f>IF(AE13 &lt; 'General parameters'!$G$20 + 'Option-specific inputs'!$H$65 - 1,
0, IFERROR(
IF((AE$14-$G$14+1)&lt;='General parameters'!$G$22,
'Option-specific inputs'!$H$111,0),
0)
*AE$26)</f>
        <v>0</v>
      </c>
      <c r="AF203" s="43">
        <f>IF(AF13 &lt; 'General parameters'!$G$20 + 'Option-specific inputs'!$H$65 - 1,
0, IFERROR(
IF((AF$14-$G$14+1)&lt;='General parameters'!$G$22,
'Option-specific inputs'!$H$111,0),
0)
*AF$26)</f>
        <v>0</v>
      </c>
      <c r="AG203" s="43">
        <f>IF(AG13 &lt; 'General parameters'!$G$20 + 'Option-specific inputs'!$H$65 - 1,
0, IFERROR(
IF((AG$14-$G$14+1)&lt;='General parameters'!$G$22,
'Option-specific inputs'!$H$111,0),
0)
*AG$26)</f>
        <v>0</v>
      </c>
      <c r="AH203" s="43">
        <f>IF(AH13 &lt; 'General parameters'!$G$20 + 'Option-specific inputs'!$H$65 - 1,
0, IFERROR(
IF((AH$14-$G$14+1)&lt;='General parameters'!$G$22,
'Option-specific inputs'!$H$111,0),
0)
*AH$26)</f>
        <v>0</v>
      </c>
      <c r="AI203" s="43">
        <f>IF(AI13 &lt; 'General parameters'!$G$20 + 'Option-specific inputs'!$H$65 - 1,
0, IFERROR(
IF((AI$14-$G$14+1)&lt;='General parameters'!$G$22,
'Option-specific inputs'!$H$111,0),
0)
*AI$26)</f>
        <v>0</v>
      </c>
      <c r="AJ203" s="43">
        <f>IF(AJ13 &lt; 'General parameters'!$G$20 + 'Option-specific inputs'!$H$65 - 1,
0, IFERROR(
IF((AJ$14-$G$14+1)&lt;='General parameters'!$G$22,
'Option-specific inputs'!$H$111,0),
0)
*AJ$26)</f>
        <v>0</v>
      </c>
      <c r="AK203" s="43">
        <f>IF(AK13 &lt; 'General parameters'!$G$20 + 'Option-specific inputs'!$H$65 - 1,
0, IFERROR(
IF((AK$14-$G$14+1)&lt;='General parameters'!$G$22,
'Option-specific inputs'!$H$111,0),
0)
*AK$26)</f>
        <v>0</v>
      </c>
      <c r="AL203" s="43">
        <f>IF(AL13 &lt; 'General parameters'!$G$20 + 'Option-specific inputs'!$H$65 - 1,
0, IFERROR(
IF((AL$14-$G$14+1)&lt;='General parameters'!$G$22,
'Option-specific inputs'!$H$111,0),
0)
*AL$26)</f>
        <v>0</v>
      </c>
      <c r="AM203" s="43">
        <f>IF(AM13 &lt; 'General parameters'!$G$20 + 'Option-specific inputs'!$H$65 - 1,
0, IFERROR(
IF((AM$14-$G$14+1)&lt;='General parameters'!$G$22,
'Option-specific inputs'!$H$111,0),
0)
*AM$26)</f>
        <v>0</v>
      </c>
      <c r="AN203" s="43">
        <f>IF(AN13 &lt; 'General parameters'!$G$20 + 'Option-specific inputs'!$H$65 - 1,
0, IFERROR(
IF((AN$14-$G$14+1)&lt;='General parameters'!$G$22,
'Option-specific inputs'!$H$111,0),
0)
*AN$26)</f>
        <v>0</v>
      </c>
      <c r="AO203" s="43">
        <f>IF(AO13 &lt; 'General parameters'!$G$20 + 'Option-specific inputs'!$H$65 - 1,
0, IFERROR(
IF((AO$14-$G$14+1)&lt;='General parameters'!$G$22,
'Option-specific inputs'!$H$111,0),
0)
*AO$26)</f>
        <v>0</v>
      </c>
      <c r="AP203" s="43">
        <f>IF(AP13 &lt; 'General parameters'!$G$20 + 'Option-specific inputs'!$H$65 - 1,
0, IFERROR(
IF((AP$14-$G$14+1)&lt;='General parameters'!$G$22,
'Option-specific inputs'!$H$111,0),
0)
*AP$26)</f>
        <v>0</v>
      </c>
      <c r="AQ203" s="43">
        <f>IF(AQ13 &lt; 'General parameters'!$G$20 + 'Option-specific inputs'!$H$65 - 1,
0, IFERROR(
IF((AQ$14-$G$14+1)&lt;='General parameters'!$G$22,
'Option-specific inputs'!$H$111,0),
0)
*AQ$26)</f>
        <v>0</v>
      </c>
      <c r="AR203" s="43">
        <f>IF(AR13 &lt; 'General parameters'!$G$20 + 'Option-specific inputs'!$H$65 - 1,
0, IFERROR(
IF((AR$14-$G$14+1)&lt;='General parameters'!$G$22,
'Option-specific inputs'!$H$111,0),
0)
*AR$26)</f>
        <v>0</v>
      </c>
      <c r="AS203" s="43">
        <f>IF(AS13 &lt; 'General parameters'!$G$20 + 'Option-specific inputs'!$H$65 - 1,
0, IFERROR(
IF((AS$14-$G$14+1)&lt;='General parameters'!$G$22,
'Option-specific inputs'!$H$111,0),
0)
*AS$26)</f>
        <v>0</v>
      </c>
      <c r="AT203" s="43">
        <f>IF(AT13 &lt; 'General parameters'!$G$20 + 'Option-specific inputs'!$H$65 - 1,
0, IFERROR(
IF((AT$14-$G$14+1)&lt;='General parameters'!$G$22,
'Option-specific inputs'!$H$111,0),
0)
*AT$26)</f>
        <v>0</v>
      </c>
      <c r="AU203" s="43">
        <f>IF(AU13 &lt; 'General parameters'!$G$20 + 'Option-specific inputs'!$H$65 - 1,
0, IFERROR(
IF((AU$14-$G$14+1)&lt;='General parameters'!$G$22,
'Option-specific inputs'!$H$111,0),
0)
*AU$26)</f>
        <v>0</v>
      </c>
      <c r="AV203" s="43">
        <f>IF(AV13 &lt; 'General parameters'!$G$20 + 'Option-specific inputs'!$H$65 - 1,
0, IFERROR(
IF((AV$14-$G$14+1)&lt;='General parameters'!$G$22,
'Option-specific inputs'!$H$111,0),
0)
*AV$26)</f>
        <v>0</v>
      </c>
      <c r="AW203" s="43">
        <f>IF(AW13 &lt; 'General parameters'!$G$20 + 'Option-specific inputs'!$H$65 - 1,
0, IFERROR(
IF((AW$14-$G$14+1)&lt;='General parameters'!$G$22,
'Option-specific inputs'!$H$111,0),
0)
*AW$26)</f>
        <v>0</v>
      </c>
      <c r="AX203" s="43">
        <f>IF(AX13 &lt; 'General parameters'!$G$20 + 'Option-specific inputs'!$H$65 - 1,
0, IFERROR(
IF((AX$14-$G$14+1)&lt;='General parameters'!$G$22,
'Option-specific inputs'!$H$111,0),
0)
*AX$26)</f>
        <v>0</v>
      </c>
      <c r="AY203" s="43">
        <f>IF(AY13 &lt; 'General parameters'!$G$20 + 'Option-specific inputs'!$H$65 - 1,
0, IFERROR(
IF((AY$14-$G$14+1)&lt;='General parameters'!$G$22,
'Option-specific inputs'!$H$111,0),
0)
*AY$26)</f>
        <v>0</v>
      </c>
      <c r="AZ203" s="43">
        <f>IF(AZ13 &lt; 'General parameters'!$G$20 + 'Option-specific inputs'!$H$65 - 1,
0, IFERROR(
IF((AZ$14-$G$14+1)&lt;='General parameters'!$G$22,
'Option-specific inputs'!$H$111,0),
0)
*AZ$26)</f>
        <v>0</v>
      </c>
      <c r="BA203" s="43">
        <f>IF(BA13 &lt; 'General parameters'!$G$20 + 'Option-specific inputs'!$H$65 - 1,
0, IFERROR(
IF((BA$14-$G$14+1)&lt;='General parameters'!$G$22,
'Option-specific inputs'!$H$111,0),
0)
*BA$26)</f>
        <v>0</v>
      </c>
      <c r="BB203" s="43">
        <f>IF(BB13 &lt; 'General parameters'!$G$20 + 'Option-specific inputs'!$H$65 - 1,
0, IFERROR(
IF((BB$14-$G$14+1)&lt;='General parameters'!$G$22,
'Option-specific inputs'!$H$111,0),
0)
*BB$26)</f>
        <v>0</v>
      </c>
      <c r="BC203" s="43">
        <f>IF(BC13 &lt; 'General parameters'!$G$20 + 'Option-specific inputs'!$H$65 - 1,
0, IFERROR(
IF((BC$14-$G$14+1)&lt;='General parameters'!$G$22,
'Option-specific inputs'!$H$111,0),
0)
*BC$26)</f>
        <v>0</v>
      </c>
      <c r="BD203" s="43">
        <f>IF(BD13 &lt; 'General parameters'!$G$20 + 'Option-specific inputs'!$H$65 - 1,
0, IFERROR(
IF((BD$14-$G$14+1)&lt;='General parameters'!$G$22,
'Option-specific inputs'!$H$111,0),
0)
*BD$26)</f>
        <v>0</v>
      </c>
      <c r="BE203" s="43">
        <f>IF(BE13 &lt; 'General parameters'!$G$20 + 'Option-specific inputs'!$H$65 - 1,
0, IFERROR(
IF((BE$14-$G$14+1)&lt;='General parameters'!$G$22,
'Option-specific inputs'!$H$111,0),
0)
*BE$26)</f>
        <v>0</v>
      </c>
      <c r="BF203" s="43">
        <f>IF(BF13 &lt; 'General parameters'!$G$20 + 'Option-specific inputs'!$H$65 - 1,
0, IFERROR(
IF((BF$14-$G$14+1)&lt;='General parameters'!$G$22,
'Option-specific inputs'!$H$111,0),
0)
*BF$26)</f>
        <v>0</v>
      </c>
      <c r="BG203" s="43">
        <f>IF(BG13 &lt; 'General parameters'!$G$20 + 'Option-specific inputs'!$H$65 - 1,
0, IFERROR(
IF((BG$14-$G$14+1)&lt;='General parameters'!$G$22,
'Option-specific inputs'!$H$111,0),
0)
*BG$26)</f>
        <v>0</v>
      </c>
      <c r="BH203" s="43">
        <f>IF(BH13 &lt; 'General parameters'!$G$20 + 'Option-specific inputs'!$H$65 - 1,
0, IFERROR(
IF((BH$14-$G$14+1)&lt;='General parameters'!$G$22,
'Option-specific inputs'!$H$111,0),
0)
*BH$26)</f>
        <v>0</v>
      </c>
      <c r="BI203" s="43">
        <f>IF(BI13 &lt; 'General parameters'!$G$20 + 'Option-specific inputs'!$H$65 - 1,
0, IFERROR(
IF((BI$14-$G$14+1)&lt;='General parameters'!$G$22,
'Option-specific inputs'!$H$111,0),
0)
*BI$26)</f>
        <v>0</v>
      </c>
      <c r="BJ203" s="43">
        <f>IF(BJ13 &lt; 'General parameters'!$G$20 + 'Option-specific inputs'!$H$65 - 1,
0, IFERROR(
IF((BJ$14-$G$14+1)&lt;='General parameters'!$G$22,
'Option-specific inputs'!$H$111,0),
0)
*BJ$26)</f>
        <v>0</v>
      </c>
      <c r="BK203" s="43">
        <f>IF(BK13 &lt; 'General parameters'!$G$20 + 'Option-specific inputs'!$H$65 - 1,
0, IFERROR(
IF((BK$14-$G$14+1)&lt;='General parameters'!$G$22,
'Option-specific inputs'!$H$111,0),
0)
*BK$26)</f>
        <v>0</v>
      </c>
      <c r="BL203" s="43">
        <f>IF(BL13 &lt; 'General parameters'!$G$20 + 'Option-specific inputs'!$H$65 - 1,
0, IFERROR(
IF((BL$14-$G$14+1)&lt;='General parameters'!$G$22,
'Option-specific inputs'!$H$111,0),
0)
*BL$26)</f>
        <v>0</v>
      </c>
      <c r="BM203" s="43">
        <f>IF(BM13 &lt; 'General parameters'!$G$20 + 'Option-specific inputs'!$H$65 - 1,
0, IFERROR(
IF((BM$14-$G$14+1)&lt;='General parameters'!$G$22,
'Option-specific inputs'!$H$111,0),
0)
*BM$26)</f>
        <v>0</v>
      </c>
      <c r="BN203" s="43">
        <f>IF(BN13 &lt; 'General parameters'!$G$20 + 'Option-specific inputs'!$H$65 - 1,
0, IFERROR(
IF((BN$14-$G$14+1)&lt;='General parameters'!$G$22,
'Option-specific inputs'!$H$111,0),
0)
*BN$26)</f>
        <v>0</v>
      </c>
      <c r="BO203" s="43">
        <f>IF(BO13 &lt; 'General parameters'!$G$20 + 'Option-specific inputs'!$H$65 - 1,
0, IFERROR(
IF((BO$14-$G$14+1)&lt;='General parameters'!$G$22,
'Option-specific inputs'!$H$111,0),
0)
*BO$26)</f>
        <v>0</v>
      </c>
      <c r="BP203" s="43">
        <f>IF(BP13 &lt; 'General parameters'!$G$20 + 'Option-specific inputs'!$H$65 - 1,
0, IFERROR(
IF((BP$14-$G$14+1)&lt;='General parameters'!$G$22,
'Option-specific inputs'!$H$111,0),
0)
*BP$26)</f>
        <v>0</v>
      </c>
      <c r="BQ203" s="43">
        <f>IF(BQ13 &lt; 'General parameters'!$G$20 + 'Option-specific inputs'!$H$65 - 1,
0, IFERROR(
IF((BQ$14-$G$14+1)&lt;='General parameters'!$G$22,
'Option-specific inputs'!$H$111,0),
0)
*BQ$26)</f>
        <v>0</v>
      </c>
      <c r="BR203" s="43">
        <f>IF(BR13 &lt; 'General parameters'!$G$20 + 'Option-specific inputs'!$H$65 - 1,
0, IFERROR(
IF((BR$14-$G$14+1)&lt;='General parameters'!$G$22,
'Option-specific inputs'!$H$111,0),
0)
*BR$26)</f>
        <v>0</v>
      </c>
      <c r="BS203" s="43">
        <f>IF(BS13 &lt; 'General parameters'!$G$20 + 'Option-specific inputs'!$H$65 - 1,
0, IFERROR(
IF((BS$14-$G$14+1)&lt;='General parameters'!$G$22,
'Option-specific inputs'!$H$111,0),
0)
*BS$26)</f>
        <v>0</v>
      </c>
      <c r="BT203" s="43">
        <f>IF(BT13 &lt; 'General parameters'!$G$20 + 'Option-specific inputs'!$H$65 - 1,
0, IFERROR(
IF((BT$14-$G$14+1)&lt;='General parameters'!$G$22,
'Option-specific inputs'!$H$111,0),
0)
*BT$26)</f>
        <v>0</v>
      </c>
      <c r="BU203" s="43">
        <f>IF(BU13 &lt; 'General parameters'!$G$20 + 'Option-specific inputs'!$H$65 - 1,
0, IFERROR(
IF((BU$14-$G$14+1)&lt;='General parameters'!$G$22,
'Option-specific inputs'!$H$111,0),
0)
*BU$26)</f>
        <v>0</v>
      </c>
      <c r="BV203" s="43">
        <f>IF(BV13 &lt; 'General parameters'!$G$20 + 'Option-specific inputs'!$H$65 - 1,
0, IFERROR(
IF((BV$14-$G$14+1)&lt;='General parameters'!$G$22,
'Option-specific inputs'!$H$111,0),
0)
*BV$26)</f>
        <v>0</v>
      </c>
      <c r="BW203" s="43">
        <f>IF(BW13 &lt; 'General parameters'!$G$20 + 'Option-specific inputs'!$H$65 - 1,
0, IFERROR(
IF((BW$14-$G$14+1)&lt;='General parameters'!$G$22,
'Option-specific inputs'!$H$111,0),
0)
*BW$26)</f>
        <v>0</v>
      </c>
      <c r="BX203" s="43">
        <f>IF(BX13 &lt; 'General parameters'!$G$20 + 'Option-specific inputs'!$H$65 - 1,
0, IFERROR(
IF((BX$14-$G$14+1)&lt;='General parameters'!$G$22,
'Option-specific inputs'!$H$111,0),
0)
*BX$26)</f>
        <v>0</v>
      </c>
      <c r="BY203" s="43">
        <f>IF(BY13 &lt; 'General parameters'!$G$20 + 'Option-specific inputs'!$H$65 - 1,
0, IFERROR(
IF((BY$14-$G$14+1)&lt;='General parameters'!$G$22,
'Option-specific inputs'!$H$111,0),
0)
*BY$26)</f>
        <v>0</v>
      </c>
      <c r="BZ203" s="43">
        <f>IF(BZ13 &lt; 'General parameters'!$G$20 + 'Option-specific inputs'!$H$65 - 1,
0, IFERROR(
IF((BZ$14-$G$14+1)&lt;='General parameters'!$G$22,
'Option-specific inputs'!$H$111,0),
0)
*BZ$26)</f>
        <v>0</v>
      </c>
      <c r="CA203" s="43">
        <f>IF(CA13 &lt; 'General parameters'!$G$20 + 'Option-specific inputs'!$H$65 - 1,
0, IFERROR(
IF((CA$14-$G$14+1)&lt;='General parameters'!$G$22,
'Option-specific inputs'!$H$111,0),
0)
*CA$26)</f>
        <v>0</v>
      </c>
      <c r="CB203" s="43">
        <f>IF(CB13 &lt; 'General parameters'!$G$20 + 'Option-specific inputs'!$H$65 - 1,
0, IFERROR(
IF((CB$14-$G$14+1)&lt;='General parameters'!$G$22,
'Option-specific inputs'!$H$111,0),
0)
*CB$26)</f>
        <v>0</v>
      </c>
      <c r="CC203" s="43">
        <f>IF(CC13 &lt; 'General parameters'!$G$20 + 'Option-specific inputs'!$H$65 - 1,
0, IFERROR(
IF((CC$14-$G$14+1)&lt;='General parameters'!$G$22,
'Option-specific inputs'!$H$111,0),
0)
*CC$26)</f>
        <v>0</v>
      </c>
      <c r="CD203" s="43">
        <f>IF(CD13 &lt; 'General parameters'!$G$20 + 'Option-specific inputs'!$H$65 - 1,
0, IFERROR(
IF((CD$14-$G$14+1)&lt;='General parameters'!$G$22,
'Option-specific inputs'!$H$111,0),
0)
*CD$26)</f>
        <v>0</v>
      </c>
      <c r="CE203" s="43">
        <f>IF(CE13 &lt; 'General parameters'!$G$20 + 'Option-specific inputs'!$H$65 - 1,
0, IFERROR(
IF((CE$14-$G$14+1)&lt;='General parameters'!$G$22,
'Option-specific inputs'!$H$111,0),
0)
*CE$26)</f>
        <v>0</v>
      </c>
      <c r="CF203" s="43">
        <f>IF(CF13 &lt; 'General parameters'!$G$20 + 'Option-specific inputs'!$H$65 - 1,
0, IFERROR(
IF((CF$14-$G$14+1)&lt;='General parameters'!$G$22,
'Option-specific inputs'!$H$111,0),
0)
*CF$26)</f>
        <v>0</v>
      </c>
      <c r="CG203" s="43">
        <f>IF(CG13 &lt; 'General parameters'!$G$20 + 'Option-specific inputs'!$H$65 - 1,
0, IFERROR(
IF((CG$14-$G$14+1)&lt;='General parameters'!$G$22,
'Option-specific inputs'!$H$111,0),
0)
*CG$26)</f>
        <v>0</v>
      </c>
      <c r="CH203" s="43">
        <f>IF(CH13 &lt; 'General parameters'!$G$20 + 'Option-specific inputs'!$H$65 - 1,
0, IFERROR(
IF((CH$14-$G$14+1)&lt;='General parameters'!$G$22,
'Option-specific inputs'!$H$111,0),
0)
*CH$26)</f>
        <v>0</v>
      </c>
      <c r="CI203" s="43">
        <f>IF(CI13 &lt; 'General parameters'!$G$20 + 'Option-specific inputs'!$H$65 - 1,
0, IFERROR(
IF((CI$14-$G$14+1)&lt;='General parameters'!$G$22,
'Option-specific inputs'!$H$111,0),
0)
*CI$26)</f>
        <v>0</v>
      </c>
      <c r="CJ203" s="43">
        <f>IF(CJ13 &lt; 'General parameters'!$G$20 + 'Option-specific inputs'!$H$65 - 1,
0, IFERROR(
IF((CJ$14-$G$14+1)&lt;='General parameters'!$G$22,
'Option-specific inputs'!$H$111,0),
0)
*CJ$26)</f>
        <v>0</v>
      </c>
      <c r="CK203" s="43">
        <f>IF(CK13 &lt; 'General parameters'!$G$20 + 'Option-specific inputs'!$H$65 - 1,
0, IFERROR(
IF((CK$14-$G$14+1)&lt;='General parameters'!$G$22,
'Option-specific inputs'!$H$111,0),
0)
*CK$26)</f>
        <v>0</v>
      </c>
      <c r="CL203" s="43">
        <f>IF(CL13 &lt; 'General parameters'!$G$20 + 'Option-specific inputs'!$H$65 - 1,
0, IFERROR(
IF((CL$14-$G$14+1)&lt;='General parameters'!$G$22,
'Option-specific inputs'!$H$111,0),
0)
*CL$26)</f>
        <v>0</v>
      </c>
      <c r="CM203" s="43">
        <f>IF(CM13 &lt; 'General parameters'!$G$20 + 'Option-specific inputs'!$H$65 - 1,
0, IFERROR(
IF((CM$14-$G$14+1)&lt;='General parameters'!$G$22,
'Option-specific inputs'!$H$111,0),
0)
*CM$26)</f>
        <v>0</v>
      </c>
      <c r="CN203" s="43">
        <f>IF(CN13 &lt; 'General parameters'!$G$20 + 'Option-specific inputs'!$H$65 - 1,
0, IFERROR(
IF((CN$14-$G$14+1)&lt;='General parameters'!$G$22,
'Option-specific inputs'!$H$111,0),
0)
*CN$26)</f>
        <v>0</v>
      </c>
      <c r="CO203" s="43">
        <f>IF(CO13 &lt; 'General parameters'!$G$20 + 'Option-specific inputs'!$H$65 - 1,
0, IFERROR(
IF((CO$14-$G$14+1)&lt;='General parameters'!$G$22,
'Option-specific inputs'!$H$111,0),
0)
*CO$26)</f>
        <v>0</v>
      </c>
      <c r="CP203" s="43">
        <f>IF(CP13 &lt; 'General parameters'!$G$20 + 'Option-specific inputs'!$H$65 - 1,
0, IFERROR(
IF((CP$14-$G$14+1)&lt;='General parameters'!$G$22,
'Option-specific inputs'!$H$111,0),
0)
*CP$26)</f>
        <v>0</v>
      </c>
      <c r="CQ203" s="43">
        <f>IF(CQ13 &lt; 'General parameters'!$G$20 + 'Option-specific inputs'!$H$65 - 1,
0, IFERROR(
IF((CQ$14-$G$14+1)&lt;='General parameters'!$G$22,
'Option-specific inputs'!$H$111,0),
0)
*CQ$26)</f>
        <v>0</v>
      </c>
      <c r="CR203" s="43">
        <f>IF(CR13 &lt; 'General parameters'!$G$20 + 'Option-specific inputs'!$H$65 - 1,
0, IFERROR(
IF((CR$14-$G$14+1)&lt;='General parameters'!$G$22,
'Option-specific inputs'!$H$111,0),
0)
*CR$26)</f>
        <v>0</v>
      </c>
      <c r="CS203" s="43">
        <f>IF(CS13 &lt; 'General parameters'!$G$20 + 'Option-specific inputs'!$H$65 - 1,
0, IFERROR(
IF((CS$14-$G$14+1)&lt;='General parameters'!$G$22,
'Option-specific inputs'!$H$111,0),
0)
*CS$26)</f>
        <v>0</v>
      </c>
      <c r="CT203" s="43">
        <f>IF(CT13 &lt; 'General parameters'!$G$20 + 'Option-specific inputs'!$H$65 - 1,
0, IFERROR(
IF((CT$14-$G$14+1)&lt;='General parameters'!$G$22,
'Option-specific inputs'!$H$111,0),
0)
*CT$26)</f>
        <v>0</v>
      </c>
      <c r="CU203" s="43">
        <f>IF(CU13 &lt; 'General parameters'!$G$20 + 'Option-specific inputs'!$H$65 - 1,
0, IFERROR(
IF((CU$14-$G$14+1)&lt;='General parameters'!$G$22,
'Option-specific inputs'!$H$111,0),
0)
*CU$26)</f>
        <v>0</v>
      </c>
      <c r="CV203" s="43">
        <f>IF(CV13 &lt; 'General parameters'!$G$20 + 'Option-specific inputs'!$H$65 - 1,
0, IFERROR(
IF((CV$14-$G$14+1)&lt;='General parameters'!$G$22,
'Option-specific inputs'!$H$111,0),
0)
*CV$26)</f>
        <v>0</v>
      </c>
      <c r="CW203" s="43">
        <f>IF(CW13 &lt; 'General parameters'!$G$20 + 'Option-specific inputs'!$H$65 - 1,
0, IFERROR(
IF((CW$14-$G$14+1)&lt;='General parameters'!$G$22,
'Option-specific inputs'!$H$111,0),
0)
*CW$26)</f>
        <v>0</v>
      </c>
      <c r="CX203" s="43">
        <f>IF(CX13 &lt; 'General parameters'!$G$20 + 'Option-specific inputs'!$H$65 - 1,
0, IFERROR(
IF((CX$14-$G$14+1)&lt;='General parameters'!$G$22,
'Option-specific inputs'!$H$111,0),
0)
*CX$26)</f>
        <v>0</v>
      </c>
      <c r="CY203" s="43">
        <f>IF(CY13 &lt; 'General parameters'!$G$20 + 'Option-specific inputs'!$H$65 - 1,
0, IFERROR(
IF((CY$14-$G$14+1)&lt;='General parameters'!$G$22,
'Option-specific inputs'!$H$111,0),
0)
*CY$26)</f>
        <v>0</v>
      </c>
      <c r="CZ203" s="43">
        <f>IF(CZ13 &lt; 'General parameters'!$G$20 + 'Option-specific inputs'!$H$65 - 1,
0, IFERROR(
IF((CZ$14-$G$14+1)&lt;='General parameters'!$G$22,
'Option-specific inputs'!$H$111,0),
0)
*CZ$26)</f>
        <v>0</v>
      </c>
      <c r="DA203" s="43">
        <f>IF(DA13 &lt; 'General parameters'!$G$20 + 'Option-specific inputs'!$H$65 - 1,
0, IFERROR(
IF((DA$14-$G$14+1)&lt;='General parameters'!$G$22,
'Option-specific inputs'!$H$111,0),
0)
*DA$26)</f>
        <v>0</v>
      </c>
      <c r="DB203" s="43">
        <f>IF(DB13 &lt; 'General parameters'!$G$20 + 'Option-specific inputs'!$H$65 - 1,
0, IFERROR(
IF((DB$14-$G$14+1)&lt;='General parameters'!$G$22,
'Option-specific inputs'!$H$111,0),
0)
*DB$26)</f>
        <v>0</v>
      </c>
      <c r="DC203" s="25"/>
    </row>
    <row r="204" spans="1:107" s="61" customFormat="1" ht="22.5" customHeight="1">
      <c r="A204" s="25"/>
      <c r="B204" s="163"/>
      <c r="C204" s="170" t="s">
        <v>151</v>
      </c>
      <c r="D204" s="32"/>
      <c r="E204" s="37"/>
      <c r="F204" s="32"/>
      <c r="G204" s="43">
        <f>IF(G13 &lt; 'General parameters'!$G$20 + 'Option-specific inputs'!$H$65 - 1,
0, IFERROR(
IF((G$14-$G$14+1)&lt;='General parameters'!$G$22,
'Option-specific inputs'!$H$112,0),
0)
*G$26)</f>
        <v>0</v>
      </c>
      <c r="H204" s="43">
        <f>IF(H13 &lt; 'General parameters'!$G$20 + 'Option-specific inputs'!$H$65 - 1,
0, IFERROR(
IF((H$14-$G$14+1)&lt;='General parameters'!$G$22,
'Option-specific inputs'!$H$112,0),
0)
*H$26)</f>
        <v>0</v>
      </c>
      <c r="I204" s="43">
        <f>IF(I13 &lt; 'General parameters'!$G$20 + 'Option-specific inputs'!$H$65 - 1,
0, IFERROR(
IF((I$14-$G$14+1)&lt;='General parameters'!$G$22,
'Option-specific inputs'!$H$112,0),
0)
*I$26)</f>
        <v>0</v>
      </c>
      <c r="J204" s="43">
        <f>IF(J13 &lt; 'General parameters'!$G$20 + 'Option-specific inputs'!$H$65 - 1,
0, IFERROR(
IF((J$14-$G$14+1)&lt;='General parameters'!$G$22,
'Option-specific inputs'!$H$112,0),
0)
*J$26)</f>
        <v>0</v>
      </c>
      <c r="K204" s="43">
        <f>IF(K13 &lt; 'General parameters'!$G$20 + 'Option-specific inputs'!$H$65 - 1,
0, IFERROR(
IF((K$14-$G$14+1)&lt;='General parameters'!$G$22,
'Option-specific inputs'!$H$112,0),
0)
*K$26)</f>
        <v>0</v>
      </c>
      <c r="L204" s="43">
        <f>IF(L13 &lt; 'General parameters'!$G$20 + 'Option-specific inputs'!$H$65 - 1,
0, IFERROR(
IF((L$14-$G$14+1)&lt;='General parameters'!$G$22,
'Option-specific inputs'!$H$112,0),
0)
*L$26)</f>
        <v>0</v>
      </c>
      <c r="M204" s="43">
        <f>IF(M13 &lt; 'General parameters'!$G$20 + 'Option-specific inputs'!$H$65 - 1,
0, IFERROR(
IF((M$14-$G$14+1)&lt;='General parameters'!$G$22,
'Option-specific inputs'!$H$112,0),
0)
*M$26)</f>
        <v>0</v>
      </c>
      <c r="N204" s="43">
        <f>IF(N13 &lt; 'General parameters'!$G$20 + 'Option-specific inputs'!$H$65 - 1,
0, IFERROR(
IF((N$14-$G$14+1)&lt;='General parameters'!$G$22,
'Option-specific inputs'!$H$112,0),
0)
*N$26)</f>
        <v>0</v>
      </c>
      <c r="O204" s="43">
        <f>IF(O13 &lt; 'General parameters'!$G$20 + 'Option-specific inputs'!$H$65 - 1,
0, IFERROR(
IF((O$14-$G$14+1)&lt;='General parameters'!$G$22,
'Option-specific inputs'!$H$112,0),
0)
*O$26)</f>
        <v>0</v>
      </c>
      <c r="P204" s="43">
        <f>IF(P13 &lt; 'General parameters'!$G$20 + 'Option-specific inputs'!$H$65 - 1,
0, IFERROR(
IF((P$14-$G$14+1)&lt;='General parameters'!$G$22,
'Option-specific inputs'!$H$112,0),
0)
*P$26)</f>
        <v>0</v>
      </c>
      <c r="Q204" s="43">
        <f>IF(Q13 &lt; 'General parameters'!$G$20 + 'Option-specific inputs'!$H$65 - 1,
0, IFERROR(
IF((Q$14-$G$14+1)&lt;='General parameters'!$G$22,
'Option-specific inputs'!$H$112,0),
0)
*Q$26)</f>
        <v>0</v>
      </c>
      <c r="R204" s="43">
        <f>IF(R13 &lt; 'General parameters'!$G$20 + 'Option-specific inputs'!$H$65 - 1,
0, IFERROR(
IF((R$14-$G$14+1)&lt;='General parameters'!$G$22,
'Option-specific inputs'!$H$112,0),
0)
*R$26)</f>
        <v>0</v>
      </c>
      <c r="S204" s="43">
        <f>IF(S13 &lt; 'General parameters'!$G$20 + 'Option-specific inputs'!$H$65 - 1,
0, IFERROR(
IF((S$14-$G$14+1)&lt;='General parameters'!$G$22,
'Option-specific inputs'!$H$112,0),
0)
*S$26)</f>
        <v>0</v>
      </c>
      <c r="T204" s="43">
        <f>IF(T13 &lt; 'General parameters'!$G$20 + 'Option-specific inputs'!$H$65 - 1,
0, IFERROR(
IF((T$14-$G$14+1)&lt;='General parameters'!$G$22,
'Option-specific inputs'!$H$112,0),
0)
*T$26)</f>
        <v>0</v>
      </c>
      <c r="U204" s="43">
        <f>IF(U13 &lt; 'General parameters'!$G$20 + 'Option-specific inputs'!$H$65 - 1,
0, IFERROR(
IF((U$14-$G$14+1)&lt;='General parameters'!$G$22,
'Option-specific inputs'!$H$112,0),
0)
*U$26)</f>
        <v>0</v>
      </c>
      <c r="V204" s="43">
        <f>IF(V13 &lt; 'General parameters'!$G$20 + 'Option-specific inputs'!$H$65 - 1,
0, IFERROR(
IF((V$14-$G$14+1)&lt;='General parameters'!$G$22,
'Option-specific inputs'!$H$112,0),
0)
*V$26)</f>
        <v>0</v>
      </c>
      <c r="W204" s="43">
        <f>IF(W13 &lt; 'General parameters'!$G$20 + 'Option-specific inputs'!$H$65 - 1,
0, IFERROR(
IF((W$14-$G$14+1)&lt;='General parameters'!$G$22,
'Option-specific inputs'!$H$112,0),
0)
*W$26)</f>
        <v>0</v>
      </c>
      <c r="X204" s="43">
        <f>IF(X13 &lt; 'General parameters'!$G$20 + 'Option-specific inputs'!$H$65 - 1,
0, IFERROR(
IF((X$14-$G$14+1)&lt;='General parameters'!$G$22,
'Option-specific inputs'!$H$112,0),
0)
*X$26)</f>
        <v>0</v>
      </c>
      <c r="Y204" s="43">
        <f>IF(Y13 &lt; 'General parameters'!$G$20 + 'Option-specific inputs'!$H$65 - 1,
0, IFERROR(
IF((Y$14-$G$14+1)&lt;='General parameters'!$G$22,
'Option-specific inputs'!$H$112,0),
0)
*Y$26)</f>
        <v>0</v>
      </c>
      <c r="Z204" s="43">
        <f>IF(Z13 &lt; 'General parameters'!$G$20 + 'Option-specific inputs'!$H$65 - 1,
0, IFERROR(
IF((Z$14-$G$14+1)&lt;='General parameters'!$G$22,
'Option-specific inputs'!$H$112,0),
0)
*Z$26)</f>
        <v>0</v>
      </c>
      <c r="AA204" s="43">
        <f>IF(AA13 &lt; 'General parameters'!$G$20 + 'Option-specific inputs'!$H$65 - 1,
0, IFERROR(
IF((AA$14-$G$14+1)&lt;='General parameters'!$G$22,
'Option-specific inputs'!$H$112,0),
0)
*AA$26)</f>
        <v>0</v>
      </c>
      <c r="AB204" s="43">
        <f>IF(AB13 &lt; 'General parameters'!$G$20 + 'Option-specific inputs'!$H$65 - 1,
0, IFERROR(
IF((AB$14-$G$14+1)&lt;='General parameters'!$G$22,
'Option-specific inputs'!$H$112,0),
0)
*AB$26)</f>
        <v>0</v>
      </c>
      <c r="AC204" s="43">
        <f>IF(AC13 &lt; 'General parameters'!$G$20 + 'Option-specific inputs'!$H$65 - 1,
0, IFERROR(
IF((AC$14-$G$14+1)&lt;='General parameters'!$G$22,
'Option-specific inputs'!$H$112,0),
0)
*AC$26)</f>
        <v>0</v>
      </c>
      <c r="AD204" s="43">
        <f>IF(AD13 &lt; 'General parameters'!$G$20 + 'Option-specific inputs'!$H$65 - 1,
0, IFERROR(
IF((AD$14-$G$14+1)&lt;='General parameters'!$G$22,
'Option-specific inputs'!$H$112,0),
0)
*AD$26)</f>
        <v>0</v>
      </c>
      <c r="AE204" s="43">
        <f>IF(AE13 &lt; 'General parameters'!$G$20 + 'Option-specific inputs'!$H$65 - 1,
0, IFERROR(
IF((AE$14-$G$14+1)&lt;='General parameters'!$G$22,
'Option-specific inputs'!$H$112,0),
0)
*AE$26)</f>
        <v>0</v>
      </c>
      <c r="AF204" s="43">
        <f>IF(AF13 &lt; 'General parameters'!$G$20 + 'Option-specific inputs'!$H$65 - 1,
0, IFERROR(
IF((AF$14-$G$14+1)&lt;='General parameters'!$G$22,
'Option-specific inputs'!$H$112,0),
0)
*AF$26)</f>
        <v>0</v>
      </c>
      <c r="AG204" s="43">
        <f>IF(AG13 &lt; 'General parameters'!$G$20 + 'Option-specific inputs'!$H$65 - 1,
0, IFERROR(
IF((AG$14-$G$14+1)&lt;='General parameters'!$G$22,
'Option-specific inputs'!$H$112,0),
0)
*AG$26)</f>
        <v>0</v>
      </c>
      <c r="AH204" s="43">
        <f>IF(AH13 &lt; 'General parameters'!$G$20 + 'Option-specific inputs'!$H$65 - 1,
0, IFERROR(
IF((AH$14-$G$14+1)&lt;='General parameters'!$G$22,
'Option-specific inputs'!$H$112,0),
0)
*AH$26)</f>
        <v>0</v>
      </c>
      <c r="AI204" s="43">
        <f>IF(AI13 &lt; 'General parameters'!$G$20 + 'Option-specific inputs'!$H$65 - 1,
0, IFERROR(
IF((AI$14-$G$14+1)&lt;='General parameters'!$G$22,
'Option-specific inputs'!$H$112,0),
0)
*AI$26)</f>
        <v>0</v>
      </c>
      <c r="AJ204" s="43">
        <f>IF(AJ13 &lt; 'General parameters'!$G$20 + 'Option-specific inputs'!$H$65 - 1,
0, IFERROR(
IF((AJ$14-$G$14+1)&lt;='General parameters'!$G$22,
'Option-specific inputs'!$H$112,0),
0)
*AJ$26)</f>
        <v>0</v>
      </c>
      <c r="AK204" s="43">
        <f>IF(AK13 &lt; 'General parameters'!$G$20 + 'Option-specific inputs'!$H$65 - 1,
0, IFERROR(
IF((AK$14-$G$14+1)&lt;='General parameters'!$G$22,
'Option-specific inputs'!$H$112,0),
0)
*AK$26)</f>
        <v>0</v>
      </c>
      <c r="AL204" s="43">
        <f>IF(AL13 &lt; 'General parameters'!$G$20 + 'Option-specific inputs'!$H$65 - 1,
0, IFERROR(
IF((AL$14-$G$14+1)&lt;='General parameters'!$G$22,
'Option-specific inputs'!$H$112,0),
0)
*AL$26)</f>
        <v>0</v>
      </c>
      <c r="AM204" s="43">
        <f>IF(AM13 &lt; 'General parameters'!$G$20 + 'Option-specific inputs'!$H$65 - 1,
0, IFERROR(
IF((AM$14-$G$14+1)&lt;='General parameters'!$G$22,
'Option-specific inputs'!$H$112,0),
0)
*AM$26)</f>
        <v>0</v>
      </c>
      <c r="AN204" s="43">
        <f>IF(AN13 &lt; 'General parameters'!$G$20 + 'Option-specific inputs'!$H$65 - 1,
0, IFERROR(
IF((AN$14-$G$14+1)&lt;='General parameters'!$G$22,
'Option-specific inputs'!$H$112,0),
0)
*AN$26)</f>
        <v>0</v>
      </c>
      <c r="AO204" s="43">
        <f>IF(AO13 &lt; 'General parameters'!$G$20 + 'Option-specific inputs'!$H$65 - 1,
0, IFERROR(
IF((AO$14-$G$14+1)&lt;='General parameters'!$G$22,
'Option-specific inputs'!$H$112,0),
0)
*AO$26)</f>
        <v>0</v>
      </c>
      <c r="AP204" s="43">
        <f>IF(AP13 &lt; 'General parameters'!$G$20 + 'Option-specific inputs'!$H$65 - 1,
0, IFERROR(
IF((AP$14-$G$14+1)&lt;='General parameters'!$G$22,
'Option-specific inputs'!$H$112,0),
0)
*AP$26)</f>
        <v>0</v>
      </c>
      <c r="AQ204" s="43">
        <f>IF(AQ13 &lt; 'General parameters'!$G$20 + 'Option-specific inputs'!$H$65 - 1,
0, IFERROR(
IF((AQ$14-$G$14+1)&lt;='General parameters'!$G$22,
'Option-specific inputs'!$H$112,0),
0)
*AQ$26)</f>
        <v>0</v>
      </c>
      <c r="AR204" s="43">
        <f>IF(AR13 &lt; 'General parameters'!$G$20 + 'Option-specific inputs'!$H$65 - 1,
0, IFERROR(
IF((AR$14-$G$14+1)&lt;='General parameters'!$G$22,
'Option-specific inputs'!$H$112,0),
0)
*AR$26)</f>
        <v>0</v>
      </c>
      <c r="AS204" s="43">
        <f>IF(AS13 &lt; 'General parameters'!$G$20 + 'Option-specific inputs'!$H$65 - 1,
0, IFERROR(
IF((AS$14-$G$14+1)&lt;='General parameters'!$G$22,
'Option-specific inputs'!$H$112,0),
0)
*AS$26)</f>
        <v>0</v>
      </c>
      <c r="AT204" s="43">
        <f>IF(AT13 &lt; 'General parameters'!$G$20 + 'Option-specific inputs'!$H$65 - 1,
0, IFERROR(
IF((AT$14-$G$14+1)&lt;='General parameters'!$G$22,
'Option-specific inputs'!$H$112,0),
0)
*AT$26)</f>
        <v>0</v>
      </c>
      <c r="AU204" s="43">
        <f>IF(AU13 &lt; 'General parameters'!$G$20 + 'Option-specific inputs'!$H$65 - 1,
0, IFERROR(
IF((AU$14-$G$14+1)&lt;='General parameters'!$G$22,
'Option-specific inputs'!$H$112,0),
0)
*AU$26)</f>
        <v>0</v>
      </c>
      <c r="AV204" s="43">
        <f>IF(AV13 &lt; 'General parameters'!$G$20 + 'Option-specific inputs'!$H$65 - 1,
0, IFERROR(
IF((AV$14-$G$14+1)&lt;='General parameters'!$G$22,
'Option-specific inputs'!$H$112,0),
0)
*AV$26)</f>
        <v>0</v>
      </c>
      <c r="AW204" s="43">
        <f>IF(AW13 &lt; 'General parameters'!$G$20 + 'Option-specific inputs'!$H$65 - 1,
0, IFERROR(
IF((AW$14-$G$14+1)&lt;='General parameters'!$G$22,
'Option-specific inputs'!$H$112,0),
0)
*AW$26)</f>
        <v>0</v>
      </c>
      <c r="AX204" s="43">
        <f>IF(AX13 &lt; 'General parameters'!$G$20 + 'Option-specific inputs'!$H$65 - 1,
0, IFERROR(
IF((AX$14-$G$14+1)&lt;='General parameters'!$G$22,
'Option-specific inputs'!$H$112,0),
0)
*AX$26)</f>
        <v>0</v>
      </c>
      <c r="AY204" s="43">
        <f>IF(AY13 &lt; 'General parameters'!$G$20 + 'Option-specific inputs'!$H$65 - 1,
0, IFERROR(
IF((AY$14-$G$14+1)&lt;='General parameters'!$G$22,
'Option-specific inputs'!$H$112,0),
0)
*AY$26)</f>
        <v>0</v>
      </c>
      <c r="AZ204" s="43">
        <f>IF(AZ13 &lt; 'General parameters'!$G$20 + 'Option-specific inputs'!$H$65 - 1,
0, IFERROR(
IF((AZ$14-$G$14+1)&lt;='General parameters'!$G$22,
'Option-specific inputs'!$H$112,0),
0)
*AZ$26)</f>
        <v>0</v>
      </c>
      <c r="BA204" s="43">
        <f>IF(BA13 &lt; 'General parameters'!$G$20 + 'Option-specific inputs'!$H$65 - 1,
0, IFERROR(
IF((BA$14-$G$14+1)&lt;='General parameters'!$G$22,
'Option-specific inputs'!$H$112,0),
0)
*BA$26)</f>
        <v>0</v>
      </c>
      <c r="BB204" s="43">
        <f>IF(BB13 &lt; 'General parameters'!$G$20 + 'Option-specific inputs'!$H$65 - 1,
0, IFERROR(
IF((BB$14-$G$14+1)&lt;='General parameters'!$G$22,
'Option-specific inputs'!$H$112,0),
0)
*BB$26)</f>
        <v>0</v>
      </c>
      <c r="BC204" s="43">
        <f>IF(BC13 &lt; 'General parameters'!$G$20 + 'Option-specific inputs'!$H$65 - 1,
0, IFERROR(
IF((BC$14-$G$14+1)&lt;='General parameters'!$G$22,
'Option-specific inputs'!$H$112,0),
0)
*BC$26)</f>
        <v>0</v>
      </c>
      <c r="BD204" s="43">
        <f>IF(BD13 &lt; 'General parameters'!$G$20 + 'Option-specific inputs'!$H$65 - 1,
0, IFERROR(
IF((BD$14-$G$14+1)&lt;='General parameters'!$G$22,
'Option-specific inputs'!$H$112,0),
0)
*BD$26)</f>
        <v>0</v>
      </c>
      <c r="BE204" s="43">
        <f>IF(BE13 &lt; 'General parameters'!$G$20 + 'Option-specific inputs'!$H$65 - 1,
0, IFERROR(
IF((BE$14-$G$14+1)&lt;='General parameters'!$G$22,
'Option-specific inputs'!$H$112,0),
0)
*BE$26)</f>
        <v>0</v>
      </c>
      <c r="BF204" s="43">
        <f>IF(BF13 &lt; 'General parameters'!$G$20 + 'Option-specific inputs'!$H$65 - 1,
0, IFERROR(
IF((BF$14-$G$14+1)&lt;='General parameters'!$G$22,
'Option-specific inputs'!$H$112,0),
0)
*BF$26)</f>
        <v>0</v>
      </c>
      <c r="BG204" s="43">
        <f>IF(BG13 &lt; 'General parameters'!$G$20 + 'Option-specific inputs'!$H$65 - 1,
0, IFERROR(
IF((BG$14-$G$14+1)&lt;='General parameters'!$G$22,
'Option-specific inputs'!$H$112,0),
0)
*BG$26)</f>
        <v>0</v>
      </c>
      <c r="BH204" s="43">
        <f>IF(BH13 &lt; 'General parameters'!$G$20 + 'Option-specific inputs'!$H$65 - 1,
0, IFERROR(
IF((BH$14-$G$14+1)&lt;='General parameters'!$G$22,
'Option-specific inputs'!$H$112,0),
0)
*BH$26)</f>
        <v>0</v>
      </c>
      <c r="BI204" s="43">
        <f>IF(BI13 &lt; 'General parameters'!$G$20 + 'Option-specific inputs'!$H$65 - 1,
0, IFERROR(
IF((BI$14-$G$14+1)&lt;='General parameters'!$G$22,
'Option-specific inputs'!$H$112,0),
0)
*BI$26)</f>
        <v>0</v>
      </c>
      <c r="BJ204" s="43">
        <f>IF(BJ13 &lt; 'General parameters'!$G$20 + 'Option-specific inputs'!$H$65 - 1,
0, IFERROR(
IF((BJ$14-$G$14+1)&lt;='General parameters'!$G$22,
'Option-specific inputs'!$H$112,0),
0)
*BJ$26)</f>
        <v>0</v>
      </c>
      <c r="BK204" s="43">
        <f>IF(BK13 &lt; 'General parameters'!$G$20 + 'Option-specific inputs'!$H$65 - 1,
0, IFERROR(
IF((BK$14-$G$14+1)&lt;='General parameters'!$G$22,
'Option-specific inputs'!$H$112,0),
0)
*BK$26)</f>
        <v>0</v>
      </c>
      <c r="BL204" s="43">
        <f>IF(BL13 &lt; 'General parameters'!$G$20 + 'Option-specific inputs'!$H$65 - 1,
0, IFERROR(
IF((BL$14-$G$14+1)&lt;='General parameters'!$G$22,
'Option-specific inputs'!$H$112,0),
0)
*BL$26)</f>
        <v>0</v>
      </c>
      <c r="BM204" s="43">
        <f>IF(BM13 &lt; 'General parameters'!$G$20 + 'Option-specific inputs'!$H$65 - 1,
0, IFERROR(
IF((BM$14-$G$14+1)&lt;='General parameters'!$G$22,
'Option-specific inputs'!$H$112,0),
0)
*BM$26)</f>
        <v>0</v>
      </c>
      <c r="BN204" s="43">
        <f>IF(BN13 &lt; 'General parameters'!$G$20 + 'Option-specific inputs'!$H$65 - 1,
0, IFERROR(
IF((BN$14-$G$14+1)&lt;='General parameters'!$G$22,
'Option-specific inputs'!$H$112,0),
0)
*BN$26)</f>
        <v>0</v>
      </c>
      <c r="BO204" s="43">
        <f>IF(BO13 &lt; 'General parameters'!$G$20 + 'Option-specific inputs'!$H$65 - 1,
0, IFERROR(
IF((BO$14-$G$14+1)&lt;='General parameters'!$G$22,
'Option-specific inputs'!$H$112,0),
0)
*BO$26)</f>
        <v>0</v>
      </c>
      <c r="BP204" s="43">
        <f>IF(BP13 &lt; 'General parameters'!$G$20 + 'Option-specific inputs'!$H$65 - 1,
0, IFERROR(
IF((BP$14-$G$14+1)&lt;='General parameters'!$G$22,
'Option-specific inputs'!$H$112,0),
0)
*BP$26)</f>
        <v>0</v>
      </c>
      <c r="BQ204" s="43">
        <f>IF(BQ13 &lt; 'General parameters'!$G$20 + 'Option-specific inputs'!$H$65 - 1,
0, IFERROR(
IF((BQ$14-$G$14+1)&lt;='General parameters'!$G$22,
'Option-specific inputs'!$H$112,0),
0)
*BQ$26)</f>
        <v>0</v>
      </c>
      <c r="BR204" s="43">
        <f>IF(BR13 &lt; 'General parameters'!$G$20 + 'Option-specific inputs'!$H$65 - 1,
0, IFERROR(
IF((BR$14-$G$14+1)&lt;='General parameters'!$G$22,
'Option-specific inputs'!$H$112,0),
0)
*BR$26)</f>
        <v>0</v>
      </c>
      <c r="BS204" s="43">
        <f>IF(BS13 &lt; 'General parameters'!$G$20 + 'Option-specific inputs'!$H$65 - 1,
0, IFERROR(
IF((BS$14-$G$14+1)&lt;='General parameters'!$G$22,
'Option-specific inputs'!$H$112,0),
0)
*BS$26)</f>
        <v>0</v>
      </c>
      <c r="BT204" s="43">
        <f>IF(BT13 &lt; 'General parameters'!$G$20 + 'Option-specific inputs'!$H$65 - 1,
0, IFERROR(
IF((BT$14-$G$14+1)&lt;='General parameters'!$G$22,
'Option-specific inputs'!$H$112,0),
0)
*BT$26)</f>
        <v>0</v>
      </c>
      <c r="BU204" s="43">
        <f>IF(BU13 &lt; 'General parameters'!$G$20 + 'Option-specific inputs'!$H$65 - 1,
0, IFERROR(
IF((BU$14-$G$14+1)&lt;='General parameters'!$G$22,
'Option-specific inputs'!$H$112,0),
0)
*BU$26)</f>
        <v>0</v>
      </c>
      <c r="BV204" s="43">
        <f>IF(BV13 &lt; 'General parameters'!$G$20 + 'Option-specific inputs'!$H$65 - 1,
0, IFERROR(
IF((BV$14-$G$14+1)&lt;='General parameters'!$G$22,
'Option-specific inputs'!$H$112,0),
0)
*BV$26)</f>
        <v>0</v>
      </c>
      <c r="BW204" s="43">
        <f>IF(BW13 &lt; 'General parameters'!$G$20 + 'Option-specific inputs'!$H$65 - 1,
0, IFERROR(
IF((BW$14-$G$14+1)&lt;='General parameters'!$G$22,
'Option-specific inputs'!$H$112,0),
0)
*BW$26)</f>
        <v>0</v>
      </c>
      <c r="BX204" s="43">
        <f>IF(BX13 &lt; 'General parameters'!$G$20 + 'Option-specific inputs'!$H$65 - 1,
0, IFERROR(
IF((BX$14-$G$14+1)&lt;='General parameters'!$G$22,
'Option-specific inputs'!$H$112,0),
0)
*BX$26)</f>
        <v>0</v>
      </c>
      <c r="BY204" s="43">
        <f>IF(BY13 &lt; 'General parameters'!$G$20 + 'Option-specific inputs'!$H$65 - 1,
0, IFERROR(
IF((BY$14-$G$14+1)&lt;='General parameters'!$G$22,
'Option-specific inputs'!$H$112,0),
0)
*BY$26)</f>
        <v>0</v>
      </c>
      <c r="BZ204" s="43">
        <f>IF(BZ13 &lt; 'General parameters'!$G$20 + 'Option-specific inputs'!$H$65 - 1,
0, IFERROR(
IF((BZ$14-$G$14+1)&lt;='General parameters'!$G$22,
'Option-specific inputs'!$H$112,0),
0)
*BZ$26)</f>
        <v>0</v>
      </c>
      <c r="CA204" s="43">
        <f>IF(CA13 &lt; 'General parameters'!$G$20 + 'Option-specific inputs'!$H$65 - 1,
0, IFERROR(
IF((CA$14-$G$14+1)&lt;='General parameters'!$G$22,
'Option-specific inputs'!$H$112,0),
0)
*CA$26)</f>
        <v>0</v>
      </c>
      <c r="CB204" s="43">
        <f>IF(CB13 &lt; 'General parameters'!$G$20 + 'Option-specific inputs'!$H$65 - 1,
0, IFERROR(
IF((CB$14-$G$14+1)&lt;='General parameters'!$G$22,
'Option-specific inputs'!$H$112,0),
0)
*CB$26)</f>
        <v>0</v>
      </c>
      <c r="CC204" s="43">
        <f>IF(CC13 &lt; 'General parameters'!$G$20 + 'Option-specific inputs'!$H$65 - 1,
0, IFERROR(
IF((CC$14-$G$14+1)&lt;='General parameters'!$G$22,
'Option-specific inputs'!$H$112,0),
0)
*CC$26)</f>
        <v>0</v>
      </c>
      <c r="CD204" s="43">
        <f>IF(CD13 &lt; 'General parameters'!$G$20 + 'Option-specific inputs'!$H$65 - 1,
0, IFERROR(
IF((CD$14-$G$14+1)&lt;='General parameters'!$G$22,
'Option-specific inputs'!$H$112,0),
0)
*CD$26)</f>
        <v>0</v>
      </c>
      <c r="CE204" s="43">
        <f>IF(CE13 &lt; 'General parameters'!$G$20 + 'Option-specific inputs'!$H$65 - 1,
0, IFERROR(
IF((CE$14-$G$14+1)&lt;='General parameters'!$G$22,
'Option-specific inputs'!$H$112,0),
0)
*CE$26)</f>
        <v>0</v>
      </c>
      <c r="CF204" s="43">
        <f>IF(CF13 &lt; 'General parameters'!$G$20 + 'Option-specific inputs'!$H$65 - 1,
0, IFERROR(
IF((CF$14-$G$14+1)&lt;='General parameters'!$G$22,
'Option-specific inputs'!$H$112,0),
0)
*CF$26)</f>
        <v>0</v>
      </c>
      <c r="CG204" s="43">
        <f>IF(CG13 &lt; 'General parameters'!$G$20 + 'Option-specific inputs'!$H$65 - 1,
0, IFERROR(
IF((CG$14-$G$14+1)&lt;='General parameters'!$G$22,
'Option-specific inputs'!$H$112,0),
0)
*CG$26)</f>
        <v>0</v>
      </c>
      <c r="CH204" s="43">
        <f>IF(CH13 &lt; 'General parameters'!$G$20 + 'Option-specific inputs'!$H$65 - 1,
0, IFERROR(
IF((CH$14-$G$14+1)&lt;='General parameters'!$G$22,
'Option-specific inputs'!$H$112,0),
0)
*CH$26)</f>
        <v>0</v>
      </c>
      <c r="CI204" s="43">
        <f>IF(CI13 &lt; 'General parameters'!$G$20 + 'Option-specific inputs'!$H$65 - 1,
0, IFERROR(
IF((CI$14-$G$14+1)&lt;='General parameters'!$G$22,
'Option-specific inputs'!$H$112,0),
0)
*CI$26)</f>
        <v>0</v>
      </c>
      <c r="CJ204" s="43">
        <f>IF(CJ13 &lt; 'General parameters'!$G$20 + 'Option-specific inputs'!$H$65 - 1,
0, IFERROR(
IF((CJ$14-$G$14+1)&lt;='General parameters'!$G$22,
'Option-specific inputs'!$H$112,0),
0)
*CJ$26)</f>
        <v>0</v>
      </c>
      <c r="CK204" s="43">
        <f>IF(CK13 &lt; 'General parameters'!$G$20 + 'Option-specific inputs'!$H$65 - 1,
0, IFERROR(
IF((CK$14-$G$14+1)&lt;='General parameters'!$G$22,
'Option-specific inputs'!$H$112,0),
0)
*CK$26)</f>
        <v>0</v>
      </c>
      <c r="CL204" s="43">
        <f>IF(CL13 &lt; 'General parameters'!$G$20 + 'Option-specific inputs'!$H$65 - 1,
0, IFERROR(
IF((CL$14-$G$14+1)&lt;='General parameters'!$G$22,
'Option-specific inputs'!$H$112,0),
0)
*CL$26)</f>
        <v>0</v>
      </c>
      <c r="CM204" s="43">
        <f>IF(CM13 &lt; 'General parameters'!$G$20 + 'Option-specific inputs'!$H$65 - 1,
0, IFERROR(
IF((CM$14-$G$14+1)&lt;='General parameters'!$G$22,
'Option-specific inputs'!$H$112,0),
0)
*CM$26)</f>
        <v>0</v>
      </c>
      <c r="CN204" s="43">
        <f>IF(CN13 &lt; 'General parameters'!$G$20 + 'Option-specific inputs'!$H$65 - 1,
0, IFERROR(
IF((CN$14-$G$14+1)&lt;='General parameters'!$G$22,
'Option-specific inputs'!$H$112,0),
0)
*CN$26)</f>
        <v>0</v>
      </c>
      <c r="CO204" s="43">
        <f>IF(CO13 &lt; 'General parameters'!$G$20 + 'Option-specific inputs'!$H$65 - 1,
0, IFERROR(
IF((CO$14-$G$14+1)&lt;='General parameters'!$G$22,
'Option-specific inputs'!$H$112,0),
0)
*CO$26)</f>
        <v>0</v>
      </c>
      <c r="CP204" s="43">
        <f>IF(CP13 &lt; 'General parameters'!$G$20 + 'Option-specific inputs'!$H$65 - 1,
0, IFERROR(
IF((CP$14-$G$14+1)&lt;='General parameters'!$G$22,
'Option-specific inputs'!$H$112,0),
0)
*CP$26)</f>
        <v>0</v>
      </c>
      <c r="CQ204" s="43">
        <f>IF(CQ13 &lt; 'General parameters'!$G$20 + 'Option-specific inputs'!$H$65 - 1,
0, IFERROR(
IF((CQ$14-$G$14+1)&lt;='General parameters'!$G$22,
'Option-specific inputs'!$H$112,0),
0)
*CQ$26)</f>
        <v>0</v>
      </c>
      <c r="CR204" s="43">
        <f>IF(CR13 &lt; 'General parameters'!$G$20 + 'Option-specific inputs'!$H$65 - 1,
0, IFERROR(
IF((CR$14-$G$14+1)&lt;='General parameters'!$G$22,
'Option-specific inputs'!$H$112,0),
0)
*CR$26)</f>
        <v>0</v>
      </c>
      <c r="CS204" s="43">
        <f>IF(CS13 &lt; 'General parameters'!$G$20 + 'Option-specific inputs'!$H$65 - 1,
0, IFERROR(
IF((CS$14-$G$14+1)&lt;='General parameters'!$G$22,
'Option-specific inputs'!$H$112,0),
0)
*CS$26)</f>
        <v>0</v>
      </c>
      <c r="CT204" s="43">
        <f>IF(CT13 &lt; 'General parameters'!$G$20 + 'Option-specific inputs'!$H$65 - 1,
0, IFERROR(
IF((CT$14-$G$14+1)&lt;='General parameters'!$G$22,
'Option-specific inputs'!$H$112,0),
0)
*CT$26)</f>
        <v>0</v>
      </c>
      <c r="CU204" s="43">
        <f>IF(CU13 &lt; 'General parameters'!$G$20 + 'Option-specific inputs'!$H$65 - 1,
0, IFERROR(
IF((CU$14-$G$14+1)&lt;='General parameters'!$G$22,
'Option-specific inputs'!$H$112,0),
0)
*CU$26)</f>
        <v>0</v>
      </c>
      <c r="CV204" s="43">
        <f>IF(CV13 &lt; 'General parameters'!$G$20 + 'Option-specific inputs'!$H$65 - 1,
0, IFERROR(
IF((CV$14-$G$14+1)&lt;='General parameters'!$G$22,
'Option-specific inputs'!$H$112,0),
0)
*CV$26)</f>
        <v>0</v>
      </c>
      <c r="CW204" s="43">
        <f>IF(CW13 &lt; 'General parameters'!$G$20 + 'Option-specific inputs'!$H$65 - 1,
0, IFERROR(
IF((CW$14-$G$14+1)&lt;='General parameters'!$G$22,
'Option-specific inputs'!$H$112,0),
0)
*CW$26)</f>
        <v>0</v>
      </c>
      <c r="CX204" s="43">
        <f>IF(CX13 &lt; 'General parameters'!$G$20 + 'Option-specific inputs'!$H$65 - 1,
0, IFERROR(
IF((CX$14-$G$14+1)&lt;='General parameters'!$G$22,
'Option-specific inputs'!$H$112,0),
0)
*CX$26)</f>
        <v>0</v>
      </c>
      <c r="CY204" s="43">
        <f>IF(CY13 &lt; 'General parameters'!$G$20 + 'Option-specific inputs'!$H$65 - 1,
0, IFERROR(
IF((CY$14-$G$14+1)&lt;='General parameters'!$G$22,
'Option-specific inputs'!$H$112,0),
0)
*CY$26)</f>
        <v>0</v>
      </c>
      <c r="CZ204" s="43">
        <f>IF(CZ13 &lt; 'General parameters'!$G$20 + 'Option-specific inputs'!$H$65 - 1,
0, IFERROR(
IF((CZ$14-$G$14+1)&lt;='General parameters'!$G$22,
'Option-specific inputs'!$H$112,0),
0)
*CZ$26)</f>
        <v>0</v>
      </c>
      <c r="DA204" s="43">
        <f>IF(DA13 &lt; 'General parameters'!$G$20 + 'Option-specific inputs'!$H$65 - 1,
0, IFERROR(
IF((DA$14-$G$14+1)&lt;='General parameters'!$G$22,
'Option-specific inputs'!$H$112,0),
0)
*DA$26)</f>
        <v>0</v>
      </c>
      <c r="DB204" s="43">
        <f>IF(DB13 &lt; 'General parameters'!$G$20 + 'Option-specific inputs'!$H$65 - 1,
0, IFERROR(
IF((DB$14-$G$14+1)&lt;='General parameters'!$G$22,
'Option-specific inputs'!$H$112,0),
0)
*DB$26)</f>
        <v>0</v>
      </c>
      <c r="DC204" s="25"/>
    </row>
    <row r="205" spans="1:107" s="61" customFormat="1" ht="12.6" customHeight="1">
      <c r="A205" s="25"/>
      <c r="B205" s="152"/>
      <c r="C205" s="212"/>
      <c r="D205" s="48"/>
      <c r="E205" s="37"/>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c r="BI205" s="32"/>
      <c r="BJ205" s="32"/>
      <c r="BK205" s="32"/>
      <c r="BL205" s="32"/>
      <c r="BM205" s="32"/>
      <c r="BN205" s="32"/>
      <c r="BO205" s="32"/>
      <c r="BP205" s="32"/>
      <c r="BQ205" s="32"/>
      <c r="BR205" s="32"/>
      <c r="BS205" s="32"/>
      <c r="BT205" s="32"/>
      <c r="BU205" s="32"/>
      <c r="BV205" s="32"/>
      <c r="BW205" s="32"/>
      <c r="BX205" s="32"/>
      <c r="BY205" s="32"/>
      <c r="BZ205" s="32"/>
      <c r="CA205" s="32"/>
      <c r="CB205" s="32"/>
      <c r="CC205" s="32"/>
      <c r="CD205" s="32"/>
      <c r="CE205" s="32"/>
      <c r="CF205" s="32"/>
      <c r="CG205" s="32"/>
      <c r="CH205" s="32"/>
      <c r="CI205" s="32"/>
      <c r="CJ205" s="32"/>
      <c r="CK205" s="32"/>
      <c r="CL205" s="32"/>
      <c r="CM205" s="32"/>
      <c r="CN205" s="32"/>
      <c r="CO205" s="32"/>
      <c r="CP205" s="32"/>
      <c r="CQ205" s="32"/>
      <c r="CR205" s="32"/>
      <c r="CS205" s="32"/>
      <c r="CT205" s="32"/>
      <c r="CU205" s="32"/>
      <c r="CV205" s="32"/>
      <c r="CW205" s="32"/>
      <c r="CX205" s="32"/>
      <c r="CY205" s="32"/>
      <c r="CZ205" s="32"/>
      <c r="DA205" s="32"/>
      <c r="DB205" s="32"/>
      <c r="DC205" s="25"/>
    </row>
    <row r="206" spans="1:107" s="61" customFormat="1" ht="22.5" customHeight="1">
      <c r="A206" s="25"/>
      <c r="B206" s="152"/>
      <c r="C206" s="170" t="str">
        <f>"Maintenance event 1: "&amp;'Option-specific inputs'!$H$78</f>
        <v xml:space="preserve">Maintenance event 1: </v>
      </c>
      <c r="D206" s="48"/>
      <c r="E206" s="37"/>
      <c r="F206" s="32"/>
      <c r="G206" s="43">
        <f>IFERROR(
IF((G$14-$G$14+1)&lt;='General parameters'!$G$22,
IF((G$14-$G$14+1)&gt;=('Option-specific inputs'!$H$79),
IF(MOD((G$14-$G$14+1-'Option-specific inputs'!$H$79)/('Option-specific inputs'!$H$80),1)=0,
'Option-specific inputs'!$H$114*G$26,
0),
0),
0),
0)</f>
        <v>0</v>
      </c>
      <c r="H206" s="43">
        <f>IFERROR(
IF((H$14-$G$14+1)&lt;='General parameters'!$G$22,
IF((H$14-$G$14+1)&gt;=('Option-specific inputs'!$H$79),
IF(MOD((H$14-$G$14+1-'Option-specific inputs'!$H$79)/('Option-specific inputs'!$H$80),1)=0,
'Option-specific inputs'!$H$114*H$26,
0),
0),
0),
0)</f>
        <v>0</v>
      </c>
      <c r="I206" s="43">
        <f>IFERROR(
IF((I$14-$G$14+1)&lt;='General parameters'!$G$22,
IF((I$14-$G$14+1)&gt;=('Option-specific inputs'!$H$79),
IF(MOD((I$14-$G$14+1-'Option-specific inputs'!$H$79)/('Option-specific inputs'!$H$80),1)=0,
'Option-specific inputs'!$H$114*I$26,
0),
0),
0),
0)</f>
        <v>0</v>
      </c>
      <c r="J206" s="43">
        <f>IFERROR(
IF((J$14-$G$14+1)&lt;='General parameters'!$G$22,
IF((J$14-$G$14+1)&gt;=('Option-specific inputs'!$H$79),
IF(MOD((J$14-$G$14+1-'Option-specific inputs'!$H$79)/('Option-specific inputs'!$H$80),1)=0,
'Option-specific inputs'!$H$114*J$26,
0),
0),
0),
0)</f>
        <v>0</v>
      </c>
      <c r="K206" s="43">
        <f>IFERROR(
IF((K$14-$G$14+1)&lt;='General parameters'!$G$22,
IF((K$14-$G$14+1)&gt;=('Option-specific inputs'!$H$79),
IF(MOD((K$14-$G$14+1-'Option-specific inputs'!$H$79)/('Option-specific inputs'!$H$80),1)=0,
'Option-specific inputs'!$H$114*K$26,
0),
0),
0),
0)</f>
        <v>0</v>
      </c>
      <c r="L206" s="43">
        <f>IFERROR(
IF((L$14-$G$14+1)&lt;='General parameters'!$G$22,
IF((L$14-$G$14+1)&gt;=('Option-specific inputs'!$H$79),
IF(MOD((L$14-$G$14+1-'Option-specific inputs'!$H$79)/('Option-specific inputs'!$H$80),1)=0,
'Option-specific inputs'!$H$114*L$26,
0),
0),
0),
0)</f>
        <v>0</v>
      </c>
      <c r="M206" s="43">
        <f>IFERROR(
IF((M$14-$G$14+1)&lt;='General parameters'!$G$22,
IF((M$14-$G$14+1)&gt;=('Option-specific inputs'!$H$79),
IF(MOD((M$14-$G$14+1-'Option-specific inputs'!$H$79)/('Option-specific inputs'!$H$80),1)=0,
'Option-specific inputs'!$H$114*M$26,
0),
0),
0),
0)</f>
        <v>0</v>
      </c>
      <c r="N206" s="43">
        <f>IFERROR(
IF((N$14-$G$14+1)&lt;='General parameters'!$G$22,
IF((N$14-$G$14+1)&gt;=('Option-specific inputs'!$H$79),
IF(MOD((N$14-$G$14+1-'Option-specific inputs'!$H$79)/('Option-specific inputs'!$H$80),1)=0,
'Option-specific inputs'!$H$114*N$26,
0),
0),
0),
0)</f>
        <v>0</v>
      </c>
      <c r="O206" s="43">
        <f>IFERROR(
IF((O$14-$G$14+1)&lt;='General parameters'!$G$22,
IF((O$14-$G$14+1)&gt;=('Option-specific inputs'!$H$79),
IF(MOD((O$14-$G$14+1-'Option-specific inputs'!$H$79)/('Option-specific inputs'!$H$80),1)=0,
'Option-specific inputs'!$H$114*O$26,
0),
0),
0),
0)</f>
        <v>0</v>
      </c>
      <c r="P206" s="43">
        <f>IFERROR(
IF((P$14-$G$14+1)&lt;='General parameters'!$G$22,
IF((P$14-$G$14+1)&gt;=('Option-specific inputs'!$H$79),
IF(MOD((P$14-$G$14+1-'Option-specific inputs'!$H$79)/('Option-specific inputs'!$H$80),1)=0,
'Option-specific inputs'!$H$114*P$26,
0),
0),
0),
0)</f>
        <v>0</v>
      </c>
      <c r="Q206" s="43">
        <f>IFERROR(
IF((Q$14-$G$14+1)&lt;='General parameters'!$G$22,
IF((Q$14-$G$14+1)&gt;=('Option-specific inputs'!$H$79),
IF(MOD((Q$14-$G$14+1-'Option-specific inputs'!$H$79)/('Option-specific inputs'!$H$80),1)=0,
'Option-specific inputs'!$H$114*Q$26,
0),
0),
0),
0)</f>
        <v>0</v>
      </c>
      <c r="R206" s="43">
        <f>IFERROR(
IF((R$14-$G$14+1)&lt;='General parameters'!$G$22,
IF((R$14-$G$14+1)&gt;=('Option-specific inputs'!$H$79),
IF(MOD((R$14-$G$14+1-'Option-specific inputs'!$H$79)/('Option-specific inputs'!$H$80),1)=0,
'Option-specific inputs'!$H$114*R$26,
0),
0),
0),
0)</f>
        <v>0</v>
      </c>
      <c r="S206" s="43">
        <f>IFERROR(
IF((S$14-$G$14+1)&lt;='General parameters'!$G$22,
IF((S$14-$G$14+1)&gt;=('Option-specific inputs'!$H$79),
IF(MOD((S$14-$G$14+1-'Option-specific inputs'!$H$79)/('Option-specific inputs'!$H$80),1)=0,
'Option-specific inputs'!$H$114*S$26,
0),
0),
0),
0)</f>
        <v>0</v>
      </c>
      <c r="T206" s="43">
        <f>IFERROR(
IF((T$14-$G$14+1)&lt;='General parameters'!$G$22,
IF((T$14-$G$14+1)&gt;=('Option-specific inputs'!$H$79),
IF(MOD((T$14-$G$14+1-'Option-specific inputs'!$H$79)/('Option-specific inputs'!$H$80),1)=0,
'Option-specific inputs'!$H$114*T$26,
0),
0),
0),
0)</f>
        <v>0</v>
      </c>
      <c r="U206" s="43">
        <f>IFERROR(
IF((U$14-$G$14+1)&lt;='General parameters'!$G$22,
IF((U$14-$G$14+1)&gt;=('Option-specific inputs'!$H$79),
IF(MOD((U$14-$G$14+1-'Option-specific inputs'!$H$79)/('Option-specific inputs'!$H$80),1)=0,
'Option-specific inputs'!$H$114*U$26,
0),
0),
0),
0)</f>
        <v>0</v>
      </c>
      <c r="V206" s="43">
        <f>IFERROR(
IF((V$14-$G$14+1)&lt;='General parameters'!$G$22,
IF((V$14-$G$14+1)&gt;=('Option-specific inputs'!$H$79),
IF(MOD((V$14-$G$14+1-'Option-specific inputs'!$H$79)/('Option-specific inputs'!$H$80),1)=0,
'Option-specific inputs'!$H$114*V$26,
0),
0),
0),
0)</f>
        <v>0</v>
      </c>
      <c r="W206" s="43">
        <f>IFERROR(
IF((W$14-$G$14+1)&lt;='General parameters'!$G$22,
IF((W$14-$G$14+1)&gt;=('Option-specific inputs'!$H$79),
IF(MOD((W$14-$G$14+1-'Option-specific inputs'!$H$79)/('Option-specific inputs'!$H$80),1)=0,
'Option-specific inputs'!$H$114*W$26,
0),
0),
0),
0)</f>
        <v>0</v>
      </c>
      <c r="X206" s="43">
        <f>IFERROR(
IF((X$14-$G$14+1)&lt;='General parameters'!$G$22,
IF((X$14-$G$14+1)&gt;=('Option-specific inputs'!$H$79),
IF(MOD((X$14-$G$14+1-'Option-specific inputs'!$H$79)/('Option-specific inputs'!$H$80),1)=0,
'Option-specific inputs'!$H$114*X$26,
0),
0),
0),
0)</f>
        <v>0</v>
      </c>
      <c r="Y206" s="43">
        <f>IFERROR(
IF((Y$14-$G$14+1)&lt;='General parameters'!$G$22,
IF((Y$14-$G$14+1)&gt;=('Option-specific inputs'!$H$79),
IF(MOD((Y$14-$G$14+1-'Option-specific inputs'!$H$79)/('Option-specific inputs'!$H$80),1)=0,
'Option-specific inputs'!$H$114*Y$26,
0),
0),
0),
0)</f>
        <v>0</v>
      </c>
      <c r="Z206" s="43">
        <f>IFERROR(
IF((Z$14-$G$14+1)&lt;='General parameters'!$G$22,
IF((Z$14-$G$14+1)&gt;=('Option-specific inputs'!$H$79),
IF(MOD((Z$14-$G$14+1-'Option-specific inputs'!$H$79)/('Option-specific inputs'!$H$80),1)=0,
'Option-specific inputs'!$H$114*Z$26,
0),
0),
0),
0)</f>
        <v>0</v>
      </c>
      <c r="AA206" s="43">
        <f>IFERROR(
IF((AA$14-$G$14+1)&lt;='General parameters'!$G$22,
IF((AA$14-$G$14+1)&gt;=('Option-specific inputs'!$H$79),
IF(MOD((AA$14-$G$14+1-'Option-specific inputs'!$H$79)/('Option-specific inputs'!$H$80),1)=0,
'Option-specific inputs'!$H$114*AA$26,
0),
0),
0),
0)</f>
        <v>0</v>
      </c>
      <c r="AB206" s="43">
        <f>IFERROR(
IF((AB$14-$G$14+1)&lt;='General parameters'!$G$22,
IF((AB$14-$G$14+1)&gt;=('Option-specific inputs'!$H$79),
IF(MOD((AB$14-$G$14+1-'Option-specific inputs'!$H$79)/('Option-specific inputs'!$H$80),1)=0,
'Option-specific inputs'!$H$114*AB$26,
0),
0),
0),
0)</f>
        <v>0</v>
      </c>
      <c r="AC206" s="43">
        <f>IFERROR(
IF((AC$14-$G$14+1)&lt;='General parameters'!$G$22,
IF((AC$14-$G$14+1)&gt;=('Option-specific inputs'!$H$79),
IF(MOD((AC$14-$G$14+1-'Option-specific inputs'!$H$79)/('Option-specific inputs'!$H$80),1)=0,
'Option-specific inputs'!$H$114*AC$26,
0),
0),
0),
0)</f>
        <v>0</v>
      </c>
      <c r="AD206" s="43">
        <f>IFERROR(
IF((AD$14-$G$14+1)&lt;='General parameters'!$G$22,
IF((AD$14-$G$14+1)&gt;=('Option-specific inputs'!$H$79),
IF(MOD((AD$14-$G$14+1-'Option-specific inputs'!$H$79)/('Option-specific inputs'!$H$80),1)=0,
'Option-specific inputs'!$H$114*AD$26,
0),
0),
0),
0)</f>
        <v>0</v>
      </c>
      <c r="AE206" s="43">
        <f>IFERROR(
IF((AE$14-$G$14+1)&lt;='General parameters'!$G$22,
IF((AE$14-$G$14+1)&gt;=('Option-specific inputs'!$H$79),
IF(MOD((AE$14-$G$14+1-'Option-specific inputs'!$H$79)/('Option-specific inputs'!$H$80),1)=0,
'Option-specific inputs'!$H$114*AE$26,
0),
0),
0),
0)</f>
        <v>0</v>
      </c>
      <c r="AF206" s="43">
        <f>IFERROR(
IF((AF$14-$G$14+1)&lt;='General parameters'!$G$22,
IF((AF$14-$G$14+1)&gt;=('Option-specific inputs'!$H$79),
IF(MOD((AF$14-$G$14+1-'Option-specific inputs'!$H$79)/('Option-specific inputs'!$H$80),1)=0,
'Option-specific inputs'!$H$114*AF$26,
0),
0),
0),
0)</f>
        <v>0</v>
      </c>
      <c r="AG206" s="43">
        <f>IFERROR(
IF((AG$14-$G$14+1)&lt;='General parameters'!$G$22,
IF((AG$14-$G$14+1)&gt;=('Option-specific inputs'!$H$79),
IF(MOD((AG$14-$G$14+1-'Option-specific inputs'!$H$79)/('Option-specific inputs'!$H$80),1)=0,
'Option-specific inputs'!$H$114*AG$26,
0),
0),
0),
0)</f>
        <v>0</v>
      </c>
      <c r="AH206" s="43">
        <f>IFERROR(
IF((AH$14-$G$14+1)&lt;='General parameters'!$G$22,
IF((AH$14-$G$14+1)&gt;=('Option-specific inputs'!$H$79),
IF(MOD((AH$14-$G$14+1-'Option-specific inputs'!$H$79)/('Option-specific inputs'!$H$80),1)=0,
'Option-specific inputs'!$H$114*AH$26,
0),
0),
0),
0)</f>
        <v>0</v>
      </c>
      <c r="AI206" s="43">
        <f>IFERROR(
IF((AI$14-$G$14+1)&lt;='General parameters'!$G$22,
IF((AI$14-$G$14+1)&gt;=('Option-specific inputs'!$H$79),
IF(MOD((AI$14-$G$14+1-'Option-specific inputs'!$H$79)/('Option-specific inputs'!$H$80),1)=0,
'Option-specific inputs'!$H$114*AI$26,
0),
0),
0),
0)</f>
        <v>0</v>
      </c>
      <c r="AJ206" s="43">
        <f>IFERROR(
IF((AJ$14-$G$14+1)&lt;='General parameters'!$G$22,
IF((AJ$14-$G$14+1)&gt;=('Option-specific inputs'!$H$79),
IF(MOD((AJ$14-$G$14+1-'Option-specific inputs'!$H$79)/('Option-specific inputs'!$H$80),1)=0,
'Option-specific inputs'!$H$114*AJ$26,
0),
0),
0),
0)</f>
        <v>0</v>
      </c>
      <c r="AK206" s="43">
        <f>IFERROR(
IF((AK$14-$G$14+1)&lt;='General parameters'!$G$22,
IF((AK$14-$G$14+1)&gt;=('Option-specific inputs'!$H$79),
IF(MOD((AK$14-$G$14+1-'Option-specific inputs'!$H$79)/('Option-specific inputs'!$H$80),1)=0,
'Option-specific inputs'!$H$114*AK$26,
0),
0),
0),
0)</f>
        <v>0</v>
      </c>
      <c r="AL206" s="43">
        <f>IFERROR(
IF((AL$14-$G$14+1)&lt;='General parameters'!$G$22,
IF((AL$14-$G$14+1)&gt;=('Option-specific inputs'!$H$79),
IF(MOD((AL$14-$G$14+1-'Option-specific inputs'!$H$79)/('Option-specific inputs'!$H$80),1)=0,
'Option-specific inputs'!$H$114*AL$26,
0),
0),
0),
0)</f>
        <v>0</v>
      </c>
      <c r="AM206" s="43">
        <f>IFERROR(
IF((AM$14-$G$14+1)&lt;='General parameters'!$G$22,
IF((AM$14-$G$14+1)&gt;=('Option-specific inputs'!$H$79),
IF(MOD((AM$14-$G$14+1-'Option-specific inputs'!$H$79)/('Option-specific inputs'!$H$80),1)=0,
'Option-specific inputs'!$H$114*AM$26,
0),
0),
0),
0)</f>
        <v>0</v>
      </c>
      <c r="AN206" s="43">
        <f>IFERROR(
IF((AN$14-$G$14+1)&lt;='General parameters'!$G$22,
IF((AN$14-$G$14+1)&gt;=('Option-specific inputs'!$H$79),
IF(MOD((AN$14-$G$14+1-'Option-specific inputs'!$H$79)/('Option-specific inputs'!$H$80),1)=0,
'Option-specific inputs'!$H$114*AN$26,
0),
0),
0),
0)</f>
        <v>0</v>
      </c>
      <c r="AO206" s="43">
        <f>IFERROR(
IF((AO$14-$G$14+1)&lt;='General parameters'!$G$22,
IF((AO$14-$G$14+1)&gt;=('Option-specific inputs'!$H$79),
IF(MOD((AO$14-$G$14+1-'Option-specific inputs'!$H$79)/('Option-specific inputs'!$H$80),1)=0,
'Option-specific inputs'!$H$114*AO$26,
0),
0),
0),
0)</f>
        <v>0</v>
      </c>
      <c r="AP206" s="43">
        <f>IFERROR(
IF((AP$14-$G$14+1)&lt;='General parameters'!$G$22,
IF((AP$14-$G$14+1)&gt;=('Option-specific inputs'!$H$79),
IF(MOD((AP$14-$G$14+1-'Option-specific inputs'!$H$79)/('Option-specific inputs'!$H$80),1)=0,
'Option-specific inputs'!$H$114*AP$26,
0),
0),
0),
0)</f>
        <v>0</v>
      </c>
      <c r="AQ206" s="43">
        <f>IFERROR(
IF((AQ$14-$G$14+1)&lt;='General parameters'!$G$22,
IF((AQ$14-$G$14+1)&gt;=('Option-specific inputs'!$H$79),
IF(MOD((AQ$14-$G$14+1-'Option-specific inputs'!$H$79)/('Option-specific inputs'!$H$80),1)=0,
'Option-specific inputs'!$H$114*AQ$26,
0),
0),
0),
0)</f>
        <v>0</v>
      </c>
      <c r="AR206" s="43">
        <f>IFERROR(
IF((AR$14-$G$14+1)&lt;='General parameters'!$G$22,
IF((AR$14-$G$14+1)&gt;=('Option-specific inputs'!$H$79),
IF(MOD((AR$14-$G$14+1-'Option-specific inputs'!$H$79)/('Option-specific inputs'!$H$80),1)=0,
'Option-specific inputs'!$H$114*AR$26,
0),
0),
0),
0)</f>
        <v>0</v>
      </c>
      <c r="AS206" s="43">
        <f>IFERROR(
IF((AS$14-$G$14+1)&lt;='General parameters'!$G$22,
IF((AS$14-$G$14+1)&gt;=('Option-specific inputs'!$H$79),
IF(MOD((AS$14-$G$14+1-'Option-specific inputs'!$H$79)/('Option-specific inputs'!$H$80),1)=0,
'Option-specific inputs'!$H$114*AS$26,
0),
0),
0),
0)</f>
        <v>0</v>
      </c>
      <c r="AT206" s="43">
        <f>IFERROR(
IF((AT$14-$G$14+1)&lt;='General parameters'!$G$22,
IF((AT$14-$G$14+1)&gt;=('Option-specific inputs'!$H$79),
IF(MOD((AT$14-$G$14+1-'Option-specific inputs'!$H$79)/('Option-specific inputs'!$H$80),1)=0,
'Option-specific inputs'!$H$114*AT$26,
0),
0),
0),
0)</f>
        <v>0</v>
      </c>
      <c r="AU206" s="43">
        <f>IFERROR(
IF((AU$14-$G$14+1)&lt;='General parameters'!$G$22,
IF((AU$14-$G$14+1)&gt;=('Option-specific inputs'!$H$79),
IF(MOD((AU$14-$G$14+1-'Option-specific inputs'!$H$79)/('Option-specific inputs'!$H$80),1)=0,
'Option-specific inputs'!$H$114*AU$26,
0),
0),
0),
0)</f>
        <v>0</v>
      </c>
      <c r="AV206" s="43">
        <f>IFERROR(
IF((AV$14-$G$14+1)&lt;='General parameters'!$G$22,
IF((AV$14-$G$14+1)&gt;=('Option-specific inputs'!$H$79),
IF(MOD((AV$14-$G$14+1-'Option-specific inputs'!$H$79)/('Option-specific inputs'!$H$80),1)=0,
'Option-specific inputs'!$H$114*AV$26,
0),
0),
0),
0)</f>
        <v>0</v>
      </c>
      <c r="AW206" s="43">
        <f>IFERROR(
IF((AW$14-$G$14+1)&lt;='General parameters'!$G$22,
IF((AW$14-$G$14+1)&gt;=('Option-specific inputs'!$H$79),
IF(MOD((AW$14-$G$14+1-'Option-specific inputs'!$H$79)/('Option-specific inputs'!$H$80),1)=0,
'Option-specific inputs'!$H$114*AW$26,
0),
0),
0),
0)</f>
        <v>0</v>
      </c>
      <c r="AX206" s="43">
        <f>IFERROR(
IF((AX$14-$G$14+1)&lt;='General parameters'!$G$22,
IF((AX$14-$G$14+1)&gt;=('Option-specific inputs'!$H$79),
IF(MOD((AX$14-$G$14+1-'Option-specific inputs'!$H$79)/('Option-specific inputs'!$H$80),1)=0,
'Option-specific inputs'!$H$114*AX$26,
0),
0),
0),
0)</f>
        <v>0</v>
      </c>
      <c r="AY206" s="43">
        <f>IFERROR(
IF((AY$14-$G$14+1)&lt;='General parameters'!$G$22,
IF((AY$14-$G$14+1)&gt;=('Option-specific inputs'!$H$79),
IF(MOD((AY$14-$G$14+1-'Option-specific inputs'!$H$79)/('Option-specific inputs'!$H$80),1)=0,
'Option-specific inputs'!$H$114*AY$26,
0),
0),
0),
0)</f>
        <v>0</v>
      </c>
      <c r="AZ206" s="43">
        <f>IFERROR(
IF((AZ$14-$G$14+1)&lt;='General parameters'!$G$22,
IF((AZ$14-$G$14+1)&gt;=('Option-specific inputs'!$H$79),
IF(MOD((AZ$14-$G$14+1-'Option-specific inputs'!$H$79)/('Option-specific inputs'!$H$80),1)=0,
'Option-specific inputs'!$H$114*AZ$26,
0),
0),
0),
0)</f>
        <v>0</v>
      </c>
      <c r="BA206" s="43">
        <f>IFERROR(
IF((BA$14-$G$14+1)&lt;='General parameters'!$G$22,
IF((BA$14-$G$14+1)&gt;=('Option-specific inputs'!$H$79),
IF(MOD((BA$14-$G$14+1-'Option-specific inputs'!$H$79)/('Option-specific inputs'!$H$80),1)=0,
'Option-specific inputs'!$H$114*BA$26,
0),
0),
0),
0)</f>
        <v>0</v>
      </c>
      <c r="BB206" s="43">
        <f>IFERROR(
IF((BB$14-$G$14+1)&lt;='General parameters'!$G$22,
IF((BB$14-$G$14+1)&gt;=('Option-specific inputs'!$H$79),
IF(MOD((BB$14-$G$14+1-'Option-specific inputs'!$H$79)/('Option-specific inputs'!$H$80),1)=0,
'Option-specific inputs'!$H$114*BB$26,
0),
0),
0),
0)</f>
        <v>0</v>
      </c>
      <c r="BC206" s="43">
        <f>IFERROR(
IF((BC$14-$G$14+1)&lt;='General parameters'!$G$22,
IF((BC$14-$G$14+1)&gt;=('Option-specific inputs'!$H$79),
IF(MOD((BC$14-$G$14+1-'Option-specific inputs'!$H$79)/('Option-specific inputs'!$H$80),1)=0,
'Option-specific inputs'!$H$114*BC$26,
0),
0),
0),
0)</f>
        <v>0</v>
      </c>
      <c r="BD206" s="43">
        <f>IFERROR(
IF((BD$14-$G$14+1)&lt;='General parameters'!$G$22,
IF((BD$14-$G$14+1)&gt;=('Option-specific inputs'!$H$79),
IF(MOD((BD$14-$G$14+1-'Option-specific inputs'!$H$79)/('Option-specific inputs'!$H$80),1)=0,
'Option-specific inputs'!$H$114*BD$26,
0),
0),
0),
0)</f>
        <v>0</v>
      </c>
      <c r="BE206" s="43">
        <f>IFERROR(
IF((BE$14-$G$14+1)&lt;='General parameters'!$G$22,
IF((BE$14-$G$14+1)&gt;=('Option-specific inputs'!$H$79),
IF(MOD((BE$14-$G$14+1-'Option-specific inputs'!$H$79)/('Option-specific inputs'!$H$80),1)=0,
'Option-specific inputs'!$H$114*BE$26,
0),
0),
0),
0)</f>
        <v>0</v>
      </c>
      <c r="BF206" s="43">
        <f>IFERROR(
IF((BF$14-$G$14+1)&lt;='General parameters'!$G$22,
IF((BF$14-$G$14+1)&gt;=('Option-specific inputs'!$H$79),
IF(MOD((BF$14-$G$14+1-'Option-specific inputs'!$H$79)/('Option-specific inputs'!$H$80),1)=0,
'Option-specific inputs'!$H$114*BF$26,
0),
0),
0),
0)</f>
        <v>0</v>
      </c>
      <c r="BG206" s="43">
        <f>IFERROR(
IF((BG$14-$G$14+1)&lt;='General parameters'!$G$22,
IF((BG$14-$G$14+1)&gt;=('Option-specific inputs'!$H$79),
IF(MOD((BG$14-$G$14+1-'Option-specific inputs'!$H$79)/('Option-specific inputs'!$H$80),1)=0,
'Option-specific inputs'!$H$114*BG$26,
0),
0),
0),
0)</f>
        <v>0</v>
      </c>
      <c r="BH206" s="43">
        <f>IFERROR(
IF((BH$14-$G$14+1)&lt;='General parameters'!$G$22,
IF((BH$14-$G$14+1)&gt;=('Option-specific inputs'!$H$79),
IF(MOD((BH$14-$G$14+1-'Option-specific inputs'!$H$79)/('Option-specific inputs'!$H$80),1)=0,
'Option-specific inputs'!$H$114*BH$26,
0),
0),
0),
0)</f>
        <v>0</v>
      </c>
      <c r="BI206" s="43">
        <f>IFERROR(
IF((BI$14-$G$14+1)&lt;='General parameters'!$G$22,
IF((BI$14-$G$14+1)&gt;=('Option-specific inputs'!$H$79),
IF(MOD((BI$14-$G$14+1-'Option-specific inputs'!$H$79)/('Option-specific inputs'!$H$80),1)=0,
'Option-specific inputs'!$H$114*BI$26,
0),
0),
0),
0)</f>
        <v>0</v>
      </c>
      <c r="BJ206" s="43">
        <f>IFERROR(
IF((BJ$14-$G$14+1)&lt;='General parameters'!$G$22,
IF((BJ$14-$G$14+1)&gt;=('Option-specific inputs'!$H$79),
IF(MOD((BJ$14-$G$14+1-'Option-specific inputs'!$H$79)/('Option-specific inputs'!$H$80),1)=0,
'Option-specific inputs'!$H$114*BJ$26,
0),
0),
0),
0)</f>
        <v>0</v>
      </c>
      <c r="BK206" s="43">
        <f>IFERROR(
IF((BK$14-$G$14+1)&lt;='General parameters'!$G$22,
IF((BK$14-$G$14+1)&gt;=('Option-specific inputs'!$H$79),
IF(MOD((BK$14-$G$14+1-'Option-specific inputs'!$H$79)/('Option-specific inputs'!$H$80),1)=0,
'Option-specific inputs'!$H$114*BK$26,
0),
0),
0),
0)</f>
        <v>0</v>
      </c>
      <c r="BL206" s="43">
        <f>IFERROR(
IF((BL$14-$G$14+1)&lt;='General parameters'!$G$22,
IF((BL$14-$G$14+1)&gt;=('Option-specific inputs'!$H$79),
IF(MOD((BL$14-$G$14+1-'Option-specific inputs'!$H$79)/('Option-specific inputs'!$H$80),1)=0,
'Option-specific inputs'!$H$114*BL$26,
0),
0),
0),
0)</f>
        <v>0</v>
      </c>
      <c r="BM206" s="43">
        <f>IFERROR(
IF((BM$14-$G$14+1)&lt;='General parameters'!$G$22,
IF((BM$14-$G$14+1)&gt;=('Option-specific inputs'!$H$79),
IF(MOD((BM$14-$G$14+1-'Option-specific inputs'!$H$79)/('Option-specific inputs'!$H$80),1)=0,
'Option-specific inputs'!$H$114*BM$26,
0),
0),
0),
0)</f>
        <v>0</v>
      </c>
      <c r="BN206" s="43">
        <f>IFERROR(
IF((BN$14-$G$14+1)&lt;='General parameters'!$G$22,
IF((BN$14-$G$14+1)&gt;=('Option-specific inputs'!$H$79),
IF(MOD((BN$14-$G$14+1-'Option-specific inputs'!$H$79)/('Option-specific inputs'!$H$80),1)=0,
'Option-specific inputs'!$H$114*BN$26,
0),
0),
0),
0)</f>
        <v>0</v>
      </c>
      <c r="BO206" s="43">
        <f>IFERROR(
IF((BO$14-$G$14+1)&lt;='General parameters'!$G$22,
IF((BO$14-$G$14+1)&gt;=('Option-specific inputs'!$H$79),
IF(MOD((BO$14-$G$14+1-'Option-specific inputs'!$H$79)/('Option-specific inputs'!$H$80),1)=0,
'Option-specific inputs'!$H$114*BO$26,
0),
0),
0),
0)</f>
        <v>0</v>
      </c>
      <c r="BP206" s="43">
        <f>IFERROR(
IF((BP$14-$G$14+1)&lt;='General parameters'!$G$22,
IF((BP$14-$G$14+1)&gt;=('Option-specific inputs'!$H$79),
IF(MOD((BP$14-$G$14+1-'Option-specific inputs'!$H$79)/('Option-specific inputs'!$H$80),1)=0,
'Option-specific inputs'!$H$114*BP$26,
0),
0),
0),
0)</f>
        <v>0</v>
      </c>
      <c r="BQ206" s="43">
        <f>IFERROR(
IF((BQ$14-$G$14+1)&lt;='General parameters'!$G$22,
IF((BQ$14-$G$14+1)&gt;=('Option-specific inputs'!$H$79),
IF(MOD((BQ$14-$G$14+1-'Option-specific inputs'!$H$79)/('Option-specific inputs'!$H$80),1)=0,
'Option-specific inputs'!$H$114*BQ$26,
0),
0),
0),
0)</f>
        <v>0</v>
      </c>
      <c r="BR206" s="43">
        <f>IFERROR(
IF((BR$14-$G$14+1)&lt;='General parameters'!$G$22,
IF((BR$14-$G$14+1)&gt;=('Option-specific inputs'!$H$79),
IF(MOD((BR$14-$G$14+1-'Option-specific inputs'!$H$79)/('Option-specific inputs'!$H$80),1)=0,
'Option-specific inputs'!$H$114*BR$26,
0),
0),
0),
0)</f>
        <v>0</v>
      </c>
      <c r="BS206" s="43">
        <f>IFERROR(
IF((BS$14-$G$14+1)&lt;='General parameters'!$G$22,
IF((BS$14-$G$14+1)&gt;=('Option-specific inputs'!$H$79),
IF(MOD((BS$14-$G$14+1-'Option-specific inputs'!$H$79)/('Option-specific inputs'!$H$80),1)=0,
'Option-specific inputs'!$H$114*BS$26,
0),
0),
0),
0)</f>
        <v>0</v>
      </c>
      <c r="BT206" s="43">
        <f>IFERROR(
IF((BT$14-$G$14+1)&lt;='General parameters'!$G$22,
IF((BT$14-$G$14+1)&gt;=('Option-specific inputs'!$H$79),
IF(MOD((BT$14-$G$14+1-'Option-specific inputs'!$H$79)/('Option-specific inputs'!$H$80),1)=0,
'Option-specific inputs'!$H$114*BT$26,
0),
0),
0),
0)</f>
        <v>0</v>
      </c>
      <c r="BU206" s="43">
        <f>IFERROR(
IF((BU$14-$G$14+1)&lt;='General parameters'!$G$22,
IF((BU$14-$G$14+1)&gt;=('Option-specific inputs'!$H$79),
IF(MOD((BU$14-$G$14+1-'Option-specific inputs'!$H$79)/('Option-specific inputs'!$H$80),1)=0,
'Option-specific inputs'!$H$114*BU$26,
0),
0),
0),
0)</f>
        <v>0</v>
      </c>
      <c r="BV206" s="43">
        <f>IFERROR(
IF((BV$14-$G$14+1)&lt;='General parameters'!$G$22,
IF((BV$14-$G$14+1)&gt;=('Option-specific inputs'!$H$79),
IF(MOD((BV$14-$G$14+1-'Option-specific inputs'!$H$79)/('Option-specific inputs'!$H$80),1)=0,
'Option-specific inputs'!$H$114*BV$26,
0),
0),
0),
0)</f>
        <v>0</v>
      </c>
      <c r="BW206" s="43">
        <f>IFERROR(
IF((BW$14-$G$14+1)&lt;='General parameters'!$G$22,
IF((BW$14-$G$14+1)&gt;=('Option-specific inputs'!$H$79),
IF(MOD((BW$14-$G$14+1-'Option-specific inputs'!$H$79)/('Option-specific inputs'!$H$80),1)=0,
'Option-specific inputs'!$H$114*BW$26,
0),
0),
0),
0)</f>
        <v>0</v>
      </c>
      <c r="BX206" s="43">
        <f>IFERROR(
IF((BX$14-$G$14+1)&lt;='General parameters'!$G$22,
IF((BX$14-$G$14+1)&gt;=('Option-specific inputs'!$H$79),
IF(MOD((BX$14-$G$14+1-'Option-specific inputs'!$H$79)/('Option-specific inputs'!$H$80),1)=0,
'Option-specific inputs'!$H$114*BX$26,
0),
0),
0),
0)</f>
        <v>0</v>
      </c>
      <c r="BY206" s="43">
        <f>IFERROR(
IF((BY$14-$G$14+1)&lt;='General parameters'!$G$22,
IF((BY$14-$G$14+1)&gt;=('Option-specific inputs'!$H$79),
IF(MOD((BY$14-$G$14+1-'Option-specific inputs'!$H$79)/('Option-specific inputs'!$H$80),1)=0,
'Option-specific inputs'!$H$114*BY$26,
0),
0),
0),
0)</f>
        <v>0</v>
      </c>
      <c r="BZ206" s="43">
        <f>IFERROR(
IF((BZ$14-$G$14+1)&lt;='General parameters'!$G$22,
IF((BZ$14-$G$14+1)&gt;=('Option-specific inputs'!$H$79),
IF(MOD((BZ$14-$G$14+1-'Option-specific inputs'!$H$79)/('Option-specific inputs'!$H$80),1)=0,
'Option-specific inputs'!$H$114*BZ$26,
0),
0),
0),
0)</f>
        <v>0</v>
      </c>
      <c r="CA206" s="43">
        <f>IFERROR(
IF((CA$14-$G$14+1)&lt;='General parameters'!$G$22,
IF((CA$14-$G$14+1)&gt;=('Option-specific inputs'!$H$79),
IF(MOD((CA$14-$G$14+1-'Option-specific inputs'!$H$79)/('Option-specific inputs'!$H$80),1)=0,
'Option-specific inputs'!$H$114*CA$26,
0),
0),
0),
0)</f>
        <v>0</v>
      </c>
      <c r="CB206" s="43">
        <f>IFERROR(
IF((CB$14-$G$14+1)&lt;='General parameters'!$G$22,
IF((CB$14-$G$14+1)&gt;=('Option-specific inputs'!$H$79),
IF(MOD((CB$14-$G$14+1-'Option-specific inputs'!$H$79)/('Option-specific inputs'!$H$80),1)=0,
'Option-specific inputs'!$H$114*CB$26,
0),
0),
0),
0)</f>
        <v>0</v>
      </c>
      <c r="CC206" s="43">
        <f>IFERROR(
IF((CC$14-$G$14+1)&lt;='General parameters'!$G$22,
IF((CC$14-$G$14+1)&gt;=('Option-specific inputs'!$H$79),
IF(MOD((CC$14-$G$14+1-'Option-specific inputs'!$H$79)/('Option-specific inputs'!$H$80),1)=0,
'Option-specific inputs'!$H$114*CC$26,
0),
0),
0),
0)</f>
        <v>0</v>
      </c>
      <c r="CD206" s="43">
        <f>IFERROR(
IF((CD$14-$G$14+1)&lt;='General parameters'!$G$22,
IF((CD$14-$G$14+1)&gt;=('Option-specific inputs'!$H$79),
IF(MOD((CD$14-$G$14+1-'Option-specific inputs'!$H$79)/('Option-specific inputs'!$H$80),1)=0,
'Option-specific inputs'!$H$114*CD$26,
0),
0),
0),
0)</f>
        <v>0</v>
      </c>
      <c r="CE206" s="43">
        <f>IFERROR(
IF((CE$14-$G$14+1)&lt;='General parameters'!$G$22,
IF((CE$14-$G$14+1)&gt;=('Option-specific inputs'!$H$79),
IF(MOD((CE$14-$G$14+1-'Option-specific inputs'!$H$79)/('Option-specific inputs'!$H$80),1)=0,
'Option-specific inputs'!$H$114*CE$26,
0),
0),
0),
0)</f>
        <v>0</v>
      </c>
      <c r="CF206" s="43">
        <f>IFERROR(
IF((CF$14-$G$14+1)&lt;='General parameters'!$G$22,
IF((CF$14-$G$14+1)&gt;=('Option-specific inputs'!$H$79),
IF(MOD((CF$14-$G$14+1-'Option-specific inputs'!$H$79)/('Option-specific inputs'!$H$80),1)=0,
'Option-specific inputs'!$H$114*CF$26,
0),
0),
0),
0)</f>
        <v>0</v>
      </c>
      <c r="CG206" s="43">
        <f>IFERROR(
IF((CG$14-$G$14+1)&lt;='General parameters'!$G$22,
IF((CG$14-$G$14+1)&gt;=('Option-specific inputs'!$H$79),
IF(MOD((CG$14-$G$14+1-'Option-specific inputs'!$H$79)/('Option-specific inputs'!$H$80),1)=0,
'Option-specific inputs'!$H$114*CG$26,
0),
0),
0),
0)</f>
        <v>0</v>
      </c>
      <c r="CH206" s="43">
        <f>IFERROR(
IF((CH$14-$G$14+1)&lt;='General parameters'!$G$22,
IF((CH$14-$G$14+1)&gt;=('Option-specific inputs'!$H$79),
IF(MOD((CH$14-$G$14+1-'Option-specific inputs'!$H$79)/('Option-specific inputs'!$H$80),1)=0,
'Option-specific inputs'!$H$114*CH$26,
0),
0),
0),
0)</f>
        <v>0</v>
      </c>
      <c r="CI206" s="43">
        <f>IFERROR(
IF((CI$14-$G$14+1)&lt;='General parameters'!$G$22,
IF((CI$14-$G$14+1)&gt;=('Option-specific inputs'!$H$79),
IF(MOD((CI$14-$G$14+1-'Option-specific inputs'!$H$79)/('Option-specific inputs'!$H$80),1)=0,
'Option-specific inputs'!$H$114*CI$26,
0),
0),
0),
0)</f>
        <v>0</v>
      </c>
      <c r="CJ206" s="43">
        <f>IFERROR(
IF((CJ$14-$G$14+1)&lt;='General parameters'!$G$22,
IF((CJ$14-$G$14+1)&gt;=('Option-specific inputs'!$H$79),
IF(MOD((CJ$14-$G$14+1-'Option-specific inputs'!$H$79)/('Option-specific inputs'!$H$80),1)=0,
'Option-specific inputs'!$H$114*CJ$26,
0),
0),
0),
0)</f>
        <v>0</v>
      </c>
      <c r="CK206" s="43">
        <f>IFERROR(
IF((CK$14-$G$14+1)&lt;='General parameters'!$G$22,
IF((CK$14-$G$14+1)&gt;=('Option-specific inputs'!$H$79),
IF(MOD((CK$14-$G$14+1-'Option-specific inputs'!$H$79)/('Option-specific inputs'!$H$80),1)=0,
'Option-specific inputs'!$H$114*CK$26,
0),
0),
0),
0)</f>
        <v>0</v>
      </c>
      <c r="CL206" s="43">
        <f>IFERROR(
IF((CL$14-$G$14+1)&lt;='General parameters'!$G$22,
IF((CL$14-$G$14+1)&gt;=('Option-specific inputs'!$H$79),
IF(MOD((CL$14-$G$14+1-'Option-specific inputs'!$H$79)/('Option-specific inputs'!$H$80),1)=0,
'Option-specific inputs'!$H$114*CL$26,
0),
0),
0),
0)</f>
        <v>0</v>
      </c>
      <c r="CM206" s="43">
        <f>IFERROR(
IF((CM$14-$G$14+1)&lt;='General parameters'!$G$22,
IF((CM$14-$G$14+1)&gt;=('Option-specific inputs'!$H$79),
IF(MOD((CM$14-$G$14+1-'Option-specific inputs'!$H$79)/('Option-specific inputs'!$H$80),1)=0,
'Option-specific inputs'!$H$114*CM$26,
0),
0),
0),
0)</f>
        <v>0</v>
      </c>
      <c r="CN206" s="43">
        <f>IFERROR(
IF((CN$14-$G$14+1)&lt;='General parameters'!$G$22,
IF((CN$14-$G$14+1)&gt;=('Option-specific inputs'!$H$79),
IF(MOD((CN$14-$G$14+1-'Option-specific inputs'!$H$79)/('Option-specific inputs'!$H$80),1)=0,
'Option-specific inputs'!$H$114*CN$26,
0),
0),
0),
0)</f>
        <v>0</v>
      </c>
      <c r="CO206" s="43">
        <f>IFERROR(
IF((CO$14-$G$14+1)&lt;='General parameters'!$G$22,
IF((CO$14-$G$14+1)&gt;=('Option-specific inputs'!$H$79),
IF(MOD((CO$14-$G$14+1-'Option-specific inputs'!$H$79)/('Option-specific inputs'!$H$80),1)=0,
'Option-specific inputs'!$H$114*CO$26,
0),
0),
0),
0)</f>
        <v>0</v>
      </c>
      <c r="CP206" s="43">
        <f>IFERROR(
IF((CP$14-$G$14+1)&lt;='General parameters'!$G$22,
IF((CP$14-$G$14+1)&gt;=('Option-specific inputs'!$H$79),
IF(MOD((CP$14-$G$14+1-'Option-specific inputs'!$H$79)/('Option-specific inputs'!$H$80),1)=0,
'Option-specific inputs'!$H$114*CP$26,
0),
0),
0),
0)</f>
        <v>0</v>
      </c>
      <c r="CQ206" s="43">
        <f>IFERROR(
IF((CQ$14-$G$14+1)&lt;='General parameters'!$G$22,
IF((CQ$14-$G$14+1)&gt;=('Option-specific inputs'!$H$79),
IF(MOD((CQ$14-$G$14+1-'Option-specific inputs'!$H$79)/('Option-specific inputs'!$H$80),1)=0,
'Option-specific inputs'!$H$114*CQ$26,
0),
0),
0),
0)</f>
        <v>0</v>
      </c>
      <c r="CR206" s="43">
        <f>IFERROR(
IF((CR$14-$G$14+1)&lt;='General parameters'!$G$22,
IF((CR$14-$G$14+1)&gt;=('Option-specific inputs'!$H$79),
IF(MOD((CR$14-$G$14+1-'Option-specific inputs'!$H$79)/('Option-specific inputs'!$H$80),1)=0,
'Option-specific inputs'!$H$114*CR$26,
0),
0),
0),
0)</f>
        <v>0</v>
      </c>
      <c r="CS206" s="43">
        <f>IFERROR(
IF((CS$14-$G$14+1)&lt;='General parameters'!$G$22,
IF((CS$14-$G$14+1)&gt;=('Option-specific inputs'!$H$79),
IF(MOD((CS$14-$G$14+1-'Option-specific inputs'!$H$79)/('Option-specific inputs'!$H$80),1)=0,
'Option-specific inputs'!$H$114*CS$26,
0),
0),
0),
0)</f>
        <v>0</v>
      </c>
      <c r="CT206" s="43">
        <f>IFERROR(
IF((CT$14-$G$14+1)&lt;='General parameters'!$G$22,
IF((CT$14-$G$14+1)&gt;=('Option-specific inputs'!$H$79),
IF(MOD((CT$14-$G$14+1-'Option-specific inputs'!$H$79)/('Option-specific inputs'!$H$80),1)=0,
'Option-specific inputs'!$H$114*CT$26,
0),
0),
0),
0)</f>
        <v>0</v>
      </c>
      <c r="CU206" s="43">
        <f>IFERROR(
IF((CU$14-$G$14+1)&lt;='General parameters'!$G$22,
IF((CU$14-$G$14+1)&gt;=('Option-specific inputs'!$H$79),
IF(MOD((CU$14-$G$14+1-'Option-specific inputs'!$H$79)/('Option-specific inputs'!$H$80),1)=0,
'Option-specific inputs'!$H$114*CU$26,
0),
0),
0),
0)</f>
        <v>0</v>
      </c>
      <c r="CV206" s="43">
        <f>IFERROR(
IF((CV$14-$G$14+1)&lt;='General parameters'!$G$22,
IF((CV$14-$G$14+1)&gt;=('Option-specific inputs'!$H$79),
IF(MOD((CV$14-$G$14+1-'Option-specific inputs'!$H$79)/('Option-specific inputs'!$H$80),1)=0,
'Option-specific inputs'!$H$114*CV$26,
0),
0),
0),
0)</f>
        <v>0</v>
      </c>
      <c r="CW206" s="43">
        <f>IFERROR(
IF((CW$14-$G$14+1)&lt;='General parameters'!$G$22,
IF((CW$14-$G$14+1)&gt;=('Option-specific inputs'!$H$79),
IF(MOD((CW$14-$G$14+1-'Option-specific inputs'!$H$79)/('Option-specific inputs'!$H$80),1)=0,
'Option-specific inputs'!$H$114*CW$26,
0),
0),
0),
0)</f>
        <v>0</v>
      </c>
      <c r="CX206" s="43">
        <f>IFERROR(
IF((CX$14-$G$14+1)&lt;='General parameters'!$G$22,
IF((CX$14-$G$14+1)&gt;=('Option-specific inputs'!$H$79),
IF(MOD((CX$14-$G$14+1-'Option-specific inputs'!$H$79)/('Option-specific inputs'!$H$80),1)=0,
'Option-specific inputs'!$H$114*CX$26,
0),
0),
0),
0)</f>
        <v>0</v>
      </c>
      <c r="CY206" s="43">
        <f>IFERROR(
IF((CY$14-$G$14+1)&lt;='General parameters'!$G$22,
IF((CY$14-$G$14+1)&gt;=('Option-specific inputs'!$H$79),
IF(MOD((CY$14-$G$14+1-'Option-specific inputs'!$H$79)/('Option-specific inputs'!$H$80),1)=0,
'Option-specific inputs'!$H$114*CY$26,
0),
0),
0),
0)</f>
        <v>0</v>
      </c>
      <c r="CZ206" s="43">
        <f>IFERROR(
IF((CZ$14-$G$14+1)&lt;='General parameters'!$G$22,
IF((CZ$14-$G$14+1)&gt;=('Option-specific inputs'!$H$79),
IF(MOD((CZ$14-$G$14+1-'Option-specific inputs'!$H$79)/('Option-specific inputs'!$H$80),1)=0,
'Option-specific inputs'!$H$114*CZ$26,
0),
0),
0),
0)</f>
        <v>0</v>
      </c>
      <c r="DA206" s="43">
        <f>IFERROR(
IF((DA$14-$G$14+1)&lt;='General parameters'!$G$22,
IF((DA$14-$G$14+1)&gt;=('Option-specific inputs'!$H$79),
IF(MOD((DA$14-$G$14+1-'Option-specific inputs'!$H$79)/('Option-specific inputs'!$H$80),1)=0,
'Option-specific inputs'!$H$114*DA$26,
0),
0),
0),
0)</f>
        <v>0</v>
      </c>
      <c r="DB206" s="43">
        <f>IFERROR(
IF((DB$14-$G$14+1)&lt;='General parameters'!$G$22,
IF((DB$14-$G$14+1)&gt;=('Option-specific inputs'!$H$79),
IF(MOD((DB$14-$G$14+1-'Option-specific inputs'!$H$79)/('Option-specific inputs'!$H$80),1)=0,
'Option-specific inputs'!$H$114*DB$26,
0),
0),
0),
0)</f>
        <v>0</v>
      </c>
      <c r="DC206" s="25"/>
    </row>
    <row r="207" spans="1:107" s="61" customFormat="1" ht="22.5" customHeight="1">
      <c r="A207" s="25"/>
      <c r="B207" s="152"/>
      <c r="C207" s="170" t="str">
        <f>"Maintenance event 2: "&amp;'Option-specific inputs'!$H$83</f>
        <v xml:space="preserve">Maintenance event 2: </v>
      </c>
      <c r="D207" s="48"/>
      <c r="E207" s="37"/>
      <c r="F207" s="32"/>
      <c r="G207" s="43">
        <f>IFERROR(
IF((G$14-$G$14+1)&lt;='General parameters'!$G$22,
IF((G$14-$G$14+1)&gt;=('Option-specific inputs'!$H$84),
IF(MOD((G$14-$G$14+1-'Option-specific inputs'!$H$84)/'Option-specific inputs'!$H$85,1)=0,
'Option-specific inputs'!$H$115*G$26,
0),
0),
0),
0)</f>
        <v>0</v>
      </c>
      <c r="H207" s="43">
        <f>IFERROR(
IF((H$14-$G$14+1)&lt;='General parameters'!$G$22,
IF((H$14-$G$14+1)&gt;=('Option-specific inputs'!$H$84),
IF(MOD((H$14-$G$14+1-'Option-specific inputs'!$H$84)/'Option-specific inputs'!$H$85,1)=0,
'Option-specific inputs'!$H$115*H$26,
0),
0),
0),
0)</f>
        <v>0</v>
      </c>
      <c r="I207" s="43">
        <f>IFERROR(
IF((I$14-$G$14+1)&lt;='General parameters'!$G$22,
IF((I$14-$G$14+1)&gt;=('Option-specific inputs'!$H$84),
IF(MOD((I$14-$G$14+1-'Option-specific inputs'!$H$84)/'Option-specific inputs'!$H$85,1)=0,
'Option-specific inputs'!$H$115*I$26,
0),
0),
0),
0)</f>
        <v>0</v>
      </c>
      <c r="J207" s="43">
        <f>IFERROR(
IF((J$14-$G$14+1)&lt;='General parameters'!$G$22,
IF((J$14-$G$14+1)&gt;=('Option-specific inputs'!$H$84),
IF(MOD((J$14-$G$14+1-'Option-specific inputs'!$H$84)/'Option-specific inputs'!$H$85,1)=0,
'Option-specific inputs'!$H$115*J$26,
0),
0),
0),
0)</f>
        <v>0</v>
      </c>
      <c r="K207" s="43">
        <f>IFERROR(
IF((K$14-$G$14+1)&lt;='General parameters'!$G$22,
IF((K$14-$G$14+1)&gt;=('Option-specific inputs'!$H$84),
IF(MOD((K$14-$G$14+1-'Option-specific inputs'!$H$84)/'Option-specific inputs'!$H$85,1)=0,
'Option-specific inputs'!$H$115*K$26,
0),
0),
0),
0)</f>
        <v>0</v>
      </c>
      <c r="L207" s="43">
        <f>IFERROR(
IF((L$14-$G$14+1)&lt;='General parameters'!$G$22,
IF((L$14-$G$14+1)&gt;=('Option-specific inputs'!$H$84),
IF(MOD((L$14-$G$14+1-'Option-specific inputs'!$H$84)/'Option-specific inputs'!$H$85,1)=0,
'Option-specific inputs'!$H$115*L$26,
0),
0),
0),
0)</f>
        <v>0</v>
      </c>
      <c r="M207" s="43">
        <f>IFERROR(
IF((M$14-$G$14+1)&lt;='General parameters'!$G$22,
IF((M$14-$G$14+1)&gt;=('Option-specific inputs'!$H$84),
IF(MOD((M$14-$G$14+1-'Option-specific inputs'!$H$84)/'Option-specific inputs'!$H$85,1)=0,
'Option-specific inputs'!$H$115*M$26,
0),
0),
0),
0)</f>
        <v>0</v>
      </c>
      <c r="N207" s="43">
        <f>IFERROR(
IF((N$14-$G$14+1)&lt;='General parameters'!$G$22,
IF((N$14-$G$14+1)&gt;=('Option-specific inputs'!$H$84),
IF(MOD((N$14-$G$14+1-'Option-specific inputs'!$H$84)/'Option-specific inputs'!$H$85,1)=0,
'Option-specific inputs'!$H$115*N$26,
0),
0),
0),
0)</f>
        <v>0</v>
      </c>
      <c r="O207" s="43">
        <f>IFERROR(
IF((O$14-$G$14+1)&lt;='General parameters'!$G$22,
IF((O$14-$G$14+1)&gt;=('Option-specific inputs'!$H$84),
IF(MOD((O$14-$G$14+1-'Option-specific inputs'!$H$84)/'Option-specific inputs'!$H$85,1)=0,
'Option-specific inputs'!$H$115*O$26,
0),
0),
0),
0)</f>
        <v>0</v>
      </c>
      <c r="P207" s="43">
        <f>IFERROR(
IF((P$14-$G$14+1)&lt;='General parameters'!$G$22,
IF((P$14-$G$14+1)&gt;=('Option-specific inputs'!$H$84),
IF(MOD((P$14-$G$14+1-'Option-specific inputs'!$H$84)/'Option-specific inputs'!$H$85,1)=0,
'Option-specific inputs'!$H$115*P$26,
0),
0),
0),
0)</f>
        <v>0</v>
      </c>
      <c r="Q207" s="43">
        <f>IFERROR(
IF((Q$14-$G$14+1)&lt;='General parameters'!$G$22,
IF((Q$14-$G$14+1)&gt;=('Option-specific inputs'!$H$84),
IF(MOD((Q$14-$G$14+1-'Option-specific inputs'!$H$84)/'Option-specific inputs'!$H$85,1)=0,
'Option-specific inputs'!$H$115*Q$26,
0),
0),
0),
0)</f>
        <v>0</v>
      </c>
      <c r="R207" s="43">
        <f>IFERROR(
IF((R$14-$G$14+1)&lt;='General parameters'!$G$22,
IF((R$14-$G$14+1)&gt;=('Option-specific inputs'!$H$84),
IF(MOD((R$14-$G$14+1-'Option-specific inputs'!$H$84)/'Option-specific inputs'!$H$85,1)=0,
'Option-specific inputs'!$H$115*R$26,
0),
0),
0),
0)</f>
        <v>0</v>
      </c>
      <c r="S207" s="43">
        <f>IFERROR(
IF((S$14-$G$14+1)&lt;='General parameters'!$G$22,
IF((S$14-$G$14+1)&gt;=('Option-specific inputs'!$H$84),
IF(MOD((S$14-$G$14+1-'Option-specific inputs'!$H$84)/'Option-specific inputs'!$H$85,1)=0,
'Option-specific inputs'!$H$115*S$26,
0),
0),
0),
0)</f>
        <v>0</v>
      </c>
      <c r="T207" s="43">
        <f>IFERROR(
IF((T$14-$G$14+1)&lt;='General parameters'!$G$22,
IF((T$14-$G$14+1)&gt;=('Option-specific inputs'!$H$84),
IF(MOD((T$14-$G$14+1-'Option-specific inputs'!$H$84)/'Option-specific inputs'!$H$85,1)=0,
'Option-specific inputs'!$H$115*T$26,
0),
0),
0),
0)</f>
        <v>0</v>
      </c>
      <c r="U207" s="43">
        <f>IFERROR(
IF((U$14-$G$14+1)&lt;='General parameters'!$G$22,
IF((U$14-$G$14+1)&gt;=('Option-specific inputs'!$H$84),
IF(MOD((U$14-$G$14+1-'Option-specific inputs'!$H$84)/'Option-specific inputs'!$H$85,1)=0,
'Option-specific inputs'!$H$115*U$26,
0),
0),
0),
0)</f>
        <v>0</v>
      </c>
      <c r="V207" s="43">
        <f>IFERROR(
IF((V$14-$G$14+1)&lt;='General parameters'!$G$22,
IF((V$14-$G$14+1)&gt;=('Option-specific inputs'!$H$84),
IF(MOD((V$14-$G$14+1-'Option-specific inputs'!$H$84)/'Option-specific inputs'!$H$85,1)=0,
'Option-specific inputs'!$H$115*V$26,
0),
0),
0),
0)</f>
        <v>0</v>
      </c>
      <c r="W207" s="43">
        <f>IFERROR(
IF((W$14-$G$14+1)&lt;='General parameters'!$G$22,
IF((W$14-$G$14+1)&gt;=('Option-specific inputs'!$H$84),
IF(MOD((W$14-$G$14+1-'Option-specific inputs'!$H$84)/'Option-specific inputs'!$H$85,1)=0,
'Option-specific inputs'!$H$115*W$26,
0),
0),
0),
0)</f>
        <v>0</v>
      </c>
      <c r="X207" s="43">
        <f>IFERROR(
IF((X$14-$G$14+1)&lt;='General parameters'!$G$22,
IF((X$14-$G$14+1)&gt;=('Option-specific inputs'!$H$84),
IF(MOD((X$14-$G$14+1-'Option-specific inputs'!$H$84)/'Option-specific inputs'!$H$85,1)=0,
'Option-specific inputs'!$H$115*X$26,
0),
0),
0),
0)</f>
        <v>0</v>
      </c>
      <c r="Y207" s="43">
        <f>IFERROR(
IF((Y$14-$G$14+1)&lt;='General parameters'!$G$22,
IF((Y$14-$G$14+1)&gt;=('Option-specific inputs'!$H$84),
IF(MOD((Y$14-$G$14+1-'Option-specific inputs'!$H$84)/'Option-specific inputs'!$H$85,1)=0,
'Option-specific inputs'!$H$115*Y$26,
0),
0),
0),
0)</f>
        <v>0</v>
      </c>
      <c r="Z207" s="43">
        <f>IFERROR(
IF((Z$14-$G$14+1)&lt;='General parameters'!$G$22,
IF((Z$14-$G$14+1)&gt;=('Option-specific inputs'!$H$84),
IF(MOD((Z$14-$G$14+1-'Option-specific inputs'!$H$84)/'Option-specific inputs'!$H$85,1)=0,
'Option-specific inputs'!$H$115*Z$26,
0),
0),
0),
0)</f>
        <v>0</v>
      </c>
      <c r="AA207" s="43">
        <f>IFERROR(
IF((AA$14-$G$14+1)&lt;='General parameters'!$G$22,
IF((AA$14-$G$14+1)&gt;=('Option-specific inputs'!$H$84),
IF(MOD((AA$14-$G$14+1-'Option-specific inputs'!$H$84)/'Option-specific inputs'!$H$85,1)=0,
'Option-specific inputs'!$H$115*AA$26,
0),
0),
0),
0)</f>
        <v>0</v>
      </c>
      <c r="AB207" s="43">
        <f>IFERROR(
IF((AB$14-$G$14+1)&lt;='General parameters'!$G$22,
IF((AB$14-$G$14+1)&gt;=('Option-specific inputs'!$H$84),
IF(MOD((AB$14-$G$14+1-'Option-specific inputs'!$H$84)/'Option-specific inputs'!$H$85,1)=0,
'Option-specific inputs'!$H$115*AB$26,
0),
0),
0),
0)</f>
        <v>0</v>
      </c>
      <c r="AC207" s="43">
        <f>IFERROR(
IF((AC$14-$G$14+1)&lt;='General parameters'!$G$22,
IF((AC$14-$G$14+1)&gt;=('Option-specific inputs'!$H$84),
IF(MOD((AC$14-$G$14+1-'Option-specific inputs'!$H$84)/'Option-specific inputs'!$H$85,1)=0,
'Option-specific inputs'!$H$115*AC$26,
0),
0),
0),
0)</f>
        <v>0</v>
      </c>
      <c r="AD207" s="43">
        <f>IFERROR(
IF((AD$14-$G$14+1)&lt;='General parameters'!$G$22,
IF((AD$14-$G$14+1)&gt;=('Option-specific inputs'!$H$84),
IF(MOD((AD$14-$G$14+1-'Option-specific inputs'!$H$84)/'Option-specific inputs'!$H$85,1)=0,
'Option-specific inputs'!$H$115*AD$26,
0),
0),
0),
0)</f>
        <v>0</v>
      </c>
      <c r="AE207" s="43">
        <f>IFERROR(
IF((AE$14-$G$14+1)&lt;='General parameters'!$G$22,
IF((AE$14-$G$14+1)&gt;=('Option-specific inputs'!$H$84),
IF(MOD((AE$14-$G$14+1-'Option-specific inputs'!$H$84)/'Option-specific inputs'!$H$85,1)=0,
'Option-specific inputs'!$H$115*AE$26,
0),
0),
0),
0)</f>
        <v>0</v>
      </c>
      <c r="AF207" s="43">
        <f>IFERROR(
IF((AF$14-$G$14+1)&lt;='General parameters'!$G$22,
IF((AF$14-$G$14+1)&gt;=('Option-specific inputs'!$H$84),
IF(MOD((AF$14-$G$14+1-'Option-specific inputs'!$H$84)/'Option-specific inputs'!$H$85,1)=0,
'Option-specific inputs'!$H$115*AF$26,
0),
0),
0),
0)</f>
        <v>0</v>
      </c>
      <c r="AG207" s="43">
        <f>IFERROR(
IF((AG$14-$G$14+1)&lt;='General parameters'!$G$22,
IF((AG$14-$G$14+1)&gt;=('Option-specific inputs'!$H$84),
IF(MOD((AG$14-$G$14+1-'Option-specific inputs'!$H$84)/'Option-specific inputs'!$H$85,1)=0,
'Option-specific inputs'!$H$115*AG$26,
0),
0),
0),
0)</f>
        <v>0</v>
      </c>
      <c r="AH207" s="43">
        <f>IFERROR(
IF((AH$14-$G$14+1)&lt;='General parameters'!$G$22,
IF((AH$14-$G$14+1)&gt;=('Option-specific inputs'!$H$84),
IF(MOD((AH$14-$G$14+1-'Option-specific inputs'!$H$84)/'Option-specific inputs'!$H$85,1)=0,
'Option-specific inputs'!$H$115*AH$26,
0),
0),
0),
0)</f>
        <v>0</v>
      </c>
      <c r="AI207" s="43">
        <f>IFERROR(
IF((AI$14-$G$14+1)&lt;='General parameters'!$G$22,
IF((AI$14-$G$14+1)&gt;=('Option-specific inputs'!$H$84),
IF(MOD((AI$14-$G$14+1-'Option-specific inputs'!$H$84)/'Option-specific inputs'!$H$85,1)=0,
'Option-specific inputs'!$H$115*AI$26,
0),
0),
0),
0)</f>
        <v>0</v>
      </c>
      <c r="AJ207" s="43">
        <f>IFERROR(
IF((AJ$14-$G$14+1)&lt;='General parameters'!$G$22,
IF((AJ$14-$G$14+1)&gt;=('Option-specific inputs'!$H$84),
IF(MOD((AJ$14-$G$14+1-'Option-specific inputs'!$H$84)/'Option-specific inputs'!$H$85,1)=0,
'Option-specific inputs'!$H$115*AJ$26,
0),
0),
0),
0)</f>
        <v>0</v>
      </c>
      <c r="AK207" s="43">
        <f>IFERROR(
IF((AK$14-$G$14+1)&lt;='General parameters'!$G$22,
IF((AK$14-$G$14+1)&gt;=('Option-specific inputs'!$H$84),
IF(MOD((AK$14-$G$14+1-'Option-specific inputs'!$H$84)/'Option-specific inputs'!$H$85,1)=0,
'Option-specific inputs'!$H$115*AK$26,
0),
0),
0),
0)</f>
        <v>0</v>
      </c>
      <c r="AL207" s="43">
        <f>IFERROR(
IF((AL$14-$G$14+1)&lt;='General parameters'!$G$22,
IF((AL$14-$G$14+1)&gt;=('Option-specific inputs'!$H$84),
IF(MOD((AL$14-$G$14+1-'Option-specific inputs'!$H$84)/'Option-specific inputs'!$H$85,1)=0,
'Option-specific inputs'!$H$115*AL$26,
0),
0),
0),
0)</f>
        <v>0</v>
      </c>
      <c r="AM207" s="43">
        <f>IFERROR(
IF((AM$14-$G$14+1)&lt;='General parameters'!$G$22,
IF((AM$14-$G$14+1)&gt;=('Option-specific inputs'!$H$84),
IF(MOD((AM$14-$G$14+1-'Option-specific inputs'!$H$84)/'Option-specific inputs'!$H$85,1)=0,
'Option-specific inputs'!$H$115*AM$26,
0),
0),
0),
0)</f>
        <v>0</v>
      </c>
      <c r="AN207" s="43">
        <f>IFERROR(
IF((AN$14-$G$14+1)&lt;='General parameters'!$G$22,
IF((AN$14-$G$14+1)&gt;=('Option-specific inputs'!$H$84),
IF(MOD((AN$14-$G$14+1-'Option-specific inputs'!$H$84)/'Option-specific inputs'!$H$85,1)=0,
'Option-specific inputs'!$H$115*AN$26,
0),
0),
0),
0)</f>
        <v>0</v>
      </c>
      <c r="AO207" s="43">
        <f>IFERROR(
IF((AO$14-$G$14+1)&lt;='General parameters'!$G$22,
IF((AO$14-$G$14+1)&gt;=('Option-specific inputs'!$H$84),
IF(MOD((AO$14-$G$14+1-'Option-specific inputs'!$H$84)/'Option-specific inputs'!$H$85,1)=0,
'Option-specific inputs'!$H$115*AO$26,
0),
0),
0),
0)</f>
        <v>0</v>
      </c>
      <c r="AP207" s="43">
        <f>IFERROR(
IF((AP$14-$G$14+1)&lt;='General parameters'!$G$22,
IF((AP$14-$G$14+1)&gt;=('Option-specific inputs'!$H$84),
IF(MOD((AP$14-$G$14+1-'Option-specific inputs'!$H$84)/'Option-specific inputs'!$H$85,1)=0,
'Option-specific inputs'!$H$115*AP$26,
0),
0),
0),
0)</f>
        <v>0</v>
      </c>
      <c r="AQ207" s="43">
        <f>IFERROR(
IF((AQ$14-$G$14+1)&lt;='General parameters'!$G$22,
IF((AQ$14-$G$14+1)&gt;=('Option-specific inputs'!$H$84),
IF(MOD((AQ$14-$G$14+1-'Option-specific inputs'!$H$84)/'Option-specific inputs'!$H$85,1)=0,
'Option-specific inputs'!$H$115*AQ$26,
0),
0),
0),
0)</f>
        <v>0</v>
      </c>
      <c r="AR207" s="43">
        <f>IFERROR(
IF((AR$14-$G$14+1)&lt;='General parameters'!$G$22,
IF((AR$14-$G$14+1)&gt;=('Option-specific inputs'!$H$84),
IF(MOD((AR$14-$G$14+1-'Option-specific inputs'!$H$84)/'Option-specific inputs'!$H$85,1)=0,
'Option-specific inputs'!$H$115*AR$26,
0),
0),
0),
0)</f>
        <v>0</v>
      </c>
      <c r="AS207" s="43">
        <f>IFERROR(
IF((AS$14-$G$14+1)&lt;='General parameters'!$G$22,
IF((AS$14-$G$14+1)&gt;=('Option-specific inputs'!$H$84),
IF(MOD((AS$14-$G$14+1-'Option-specific inputs'!$H$84)/'Option-specific inputs'!$H$85,1)=0,
'Option-specific inputs'!$H$115*AS$26,
0),
0),
0),
0)</f>
        <v>0</v>
      </c>
      <c r="AT207" s="43">
        <f>IFERROR(
IF((AT$14-$G$14+1)&lt;='General parameters'!$G$22,
IF((AT$14-$G$14+1)&gt;=('Option-specific inputs'!$H$84),
IF(MOD((AT$14-$G$14+1-'Option-specific inputs'!$H$84)/'Option-specific inputs'!$H$85,1)=0,
'Option-specific inputs'!$H$115*AT$26,
0),
0),
0),
0)</f>
        <v>0</v>
      </c>
      <c r="AU207" s="43">
        <f>IFERROR(
IF((AU$14-$G$14+1)&lt;='General parameters'!$G$22,
IF((AU$14-$G$14+1)&gt;=('Option-specific inputs'!$H$84),
IF(MOD((AU$14-$G$14+1-'Option-specific inputs'!$H$84)/'Option-specific inputs'!$H$85,1)=0,
'Option-specific inputs'!$H$115*AU$26,
0),
0),
0),
0)</f>
        <v>0</v>
      </c>
      <c r="AV207" s="43">
        <f>IFERROR(
IF((AV$14-$G$14+1)&lt;='General parameters'!$G$22,
IF((AV$14-$G$14+1)&gt;=('Option-specific inputs'!$H$84),
IF(MOD((AV$14-$G$14+1-'Option-specific inputs'!$H$84)/'Option-specific inputs'!$H$85,1)=0,
'Option-specific inputs'!$H$115*AV$26,
0),
0),
0),
0)</f>
        <v>0</v>
      </c>
      <c r="AW207" s="43">
        <f>IFERROR(
IF((AW$14-$G$14+1)&lt;='General parameters'!$G$22,
IF((AW$14-$G$14+1)&gt;=('Option-specific inputs'!$H$84),
IF(MOD((AW$14-$G$14+1-'Option-specific inputs'!$H$84)/'Option-specific inputs'!$H$85,1)=0,
'Option-specific inputs'!$H$115*AW$26,
0),
0),
0),
0)</f>
        <v>0</v>
      </c>
      <c r="AX207" s="43">
        <f>IFERROR(
IF((AX$14-$G$14+1)&lt;='General parameters'!$G$22,
IF((AX$14-$G$14+1)&gt;=('Option-specific inputs'!$H$84),
IF(MOD((AX$14-$G$14+1-'Option-specific inputs'!$H$84)/'Option-specific inputs'!$H$85,1)=0,
'Option-specific inputs'!$H$115*AX$26,
0),
0),
0),
0)</f>
        <v>0</v>
      </c>
      <c r="AY207" s="43">
        <f>IFERROR(
IF((AY$14-$G$14+1)&lt;='General parameters'!$G$22,
IF((AY$14-$G$14+1)&gt;=('Option-specific inputs'!$H$84),
IF(MOD((AY$14-$G$14+1-'Option-specific inputs'!$H$84)/'Option-specific inputs'!$H$85,1)=0,
'Option-specific inputs'!$H$115*AY$26,
0),
0),
0),
0)</f>
        <v>0</v>
      </c>
      <c r="AZ207" s="43">
        <f>IFERROR(
IF((AZ$14-$G$14+1)&lt;='General parameters'!$G$22,
IF((AZ$14-$G$14+1)&gt;=('Option-specific inputs'!$H$84),
IF(MOD((AZ$14-$G$14+1-'Option-specific inputs'!$H$84)/'Option-specific inputs'!$H$85,1)=0,
'Option-specific inputs'!$H$115*AZ$26,
0),
0),
0),
0)</f>
        <v>0</v>
      </c>
      <c r="BA207" s="43">
        <f>IFERROR(
IF((BA$14-$G$14+1)&lt;='General parameters'!$G$22,
IF((BA$14-$G$14+1)&gt;=('Option-specific inputs'!$H$84),
IF(MOD((BA$14-$G$14+1-'Option-specific inputs'!$H$84)/'Option-specific inputs'!$H$85,1)=0,
'Option-specific inputs'!$H$115*BA$26,
0),
0),
0),
0)</f>
        <v>0</v>
      </c>
      <c r="BB207" s="43">
        <f>IFERROR(
IF((BB$14-$G$14+1)&lt;='General parameters'!$G$22,
IF((BB$14-$G$14+1)&gt;=('Option-specific inputs'!$H$84),
IF(MOD((BB$14-$G$14+1-'Option-specific inputs'!$H$84)/'Option-specific inputs'!$H$85,1)=0,
'Option-specific inputs'!$H$115*BB$26,
0),
0),
0),
0)</f>
        <v>0</v>
      </c>
      <c r="BC207" s="43">
        <f>IFERROR(
IF((BC$14-$G$14+1)&lt;='General parameters'!$G$22,
IF((BC$14-$G$14+1)&gt;=('Option-specific inputs'!$H$84),
IF(MOD((BC$14-$G$14+1-'Option-specific inputs'!$H$84)/'Option-specific inputs'!$H$85,1)=0,
'Option-specific inputs'!$H$115*BC$26,
0),
0),
0),
0)</f>
        <v>0</v>
      </c>
      <c r="BD207" s="43">
        <f>IFERROR(
IF((BD$14-$G$14+1)&lt;='General parameters'!$G$22,
IF((BD$14-$G$14+1)&gt;=('Option-specific inputs'!$H$84),
IF(MOD((BD$14-$G$14+1-'Option-specific inputs'!$H$84)/'Option-specific inputs'!$H$85,1)=0,
'Option-specific inputs'!$H$115*BD$26,
0),
0),
0),
0)</f>
        <v>0</v>
      </c>
      <c r="BE207" s="43">
        <f>IFERROR(
IF((BE$14-$G$14+1)&lt;='General parameters'!$G$22,
IF((BE$14-$G$14+1)&gt;=('Option-specific inputs'!$H$84),
IF(MOD((BE$14-$G$14+1-'Option-specific inputs'!$H$84)/'Option-specific inputs'!$H$85,1)=0,
'Option-specific inputs'!$H$115*BE$26,
0),
0),
0),
0)</f>
        <v>0</v>
      </c>
      <c r="BF207" s="43">
        <f>IFERROR(
IF((BF$14-$G$14+1)&lt;='General parameters'!$G$22,
IF((BF$14-$G$14+1)&gt;=('Option-specific inputs'!$H$84),
IF(MOD((BF$14-$G$14+1-'Option-specific inputs'!$H$84)/'Option-specific inputs'!$H$85,1)=0,
'Option-specific inputs'!$H$115*BF$26,
0),
0),
0),
0)</f>
        <v>0</v>
      </c>
      <c r="BG207" s="43">
        <f>IFERROR(
IF((BG$14-$G$14+1)&lt;='General parameters'!$G$22,
IF((BG$14-$G$14+1)&gt;=('Option-specific inputs'!$H$84),
IF(MOD((BG$14-$G$14+1-'Option-specific inputs'!$H$84)/'Option-specific inputs'!$H$85,1)=0,
'Option-specific inputs'!$H$115*BG$26,
0),
0),
0),
0)</f>
        <v>0</v>
      </c>
      <c r="BH207" s="43">
        <f>IFERROR(
IF((BH$14-$G$14+1)&lt;='General parameters'!$G$22,
IF((BH$14-$G$14+1)&gt;=('Option-specific inputs'!$H$84),
IF(MOD((BH$14-$G$14+1-'Option-specific inputs'!$H$84)/'Option-specific inputs'!$H$85,1)=0,
'Option-specific inputs'!$H$115*BH$26,
0),
0),
0),
0)</f>
        <v>0</v>
      </c>
      <c r="BI207" s="43">
        <f>IFERROR(
IF((BI$14-$G$14+1)&lt;='General parameters'!$G$22,
IF((BI$14-$G$14+1)&gt;=('Option-specific inputs'!$H$84),
IF(MOD((BI$14-$G$14+1-'Option-specific inputs'!$H$84)/'Option-specific inputs'!$H$85,1)=0,
'Option-specific inputs'!$H$115*BI$26,
0),
0),
0),
0)</f>
        <v>0</v>
      </c>
      <c r="BJ207" s="43">
        <f>IFERROR(
IF((BJ$14-$G$14+1)&lt;='General parameters'!$G$22,
IF((BJ$14-$G$14+1)&gt;=('Option-specific inputs'!$H$84),
IF(MOD((BJ$14-$G$14+1-'Option-specific inputs'!$H$84)/'Option-specific inputs'!$H$85,1)=0,
'Option-specific inputs'!$H$115*BJ$26,
0),
0),
0),
0)</f>
        <v>0</v>
      </c>
      <c r="BK207" s="43">
        <f>IFERROR(
IF((BK$14-$G$14+1)&lt;='General parameters'!$G$22,
IF((BK$14-$G$14+1)&gt;=('Option-specific inputs'!$H$84),
IF(MOD((BK$14-$G$14+1-'Option-specific inputs'!$H$84)/'Option-specific inputs'!$H$85,1)=0,
'Option-specific inputs'!$H$115*BK$26,
0),
0),
0),
0)</f>
        <v>0</v>
      </c>
      <c r="BL207" s="43">
        <f>IFERROR(
IF((BL$14-$G$14+1)&lt;='General parameters'!$G$22,
IF((BL$14-$G$14+1)&gt;=('Option-specific inputs'!$H$84),
IF(MOD((BL$14-$G$14+1-'Option-specific inputs'!$H$84)/'Option-specific inputs'!$H$85,1)=0,
'Option-specific inputs'!$H$115*BL$26,
0),
0),
0),
0)</f>
        <v>0</v>
      </c>
      <c r="BM207" s="43">
        <f>IFERROR(
IF((BM$14-$G$14+1)&lt;='General parameters'!$G$22,
IF((BM$14-$G$14+1)&gt;=('Option-specific inputs'!$H$84),
IF(MOD((BM$14-$G$14+1-'Option-specific inputs'!$H$84)/'Option-specific inputs'!$H$85,1)=0,
'Option-specific inputs'!$H$115*BM$26,
0),
0),
0),
0)</f>
        <v>0</v>
      </c>
      <c r="BN207" s="43">
        <f>IFERROR(
IF((BN$14-$G$14+1)&lt;='General parameters'!$G$22,
IF((BN$14-$G$14+1)&gt;=('Option-specific inputs'!$H$84),
IF(MOD((BN$14-$G$14+1-'Option-specific inputs'!$H$84)/'Option-specific inputs'!$H$85,1)=0,
'Option-specific inputs'!$H$115*BN$26,
0),
0),
0),
0)</f>
        <v>0</v>
      </c>
      <c r="BO207" s="43">
        <f>IFERROR(
IF((BO$14-$G$14+1)&lt;='General parameters'!$G$22,
IF((BO$14-$G$14+1)&gt;=('Option-specific inputs'!$H$84),
IF(MOD((BO$14-$G$14+1-'Option-specific inputs'!$H$84)/'Option-specific inputs'!$H$85,1)=0,
'Option-specific inputs'!$H$115*BO$26,
0),
0),
0),
0)</f>
        <v>0</v>
      </c>
      <c r="BP207" s="43">
        <f>IFERROR(
IF((BP$14-$G$14+1)&lt;='General parameters'!$G$22,
IF((BP$14-$G$14+1)&gt;=('Option-specific inputs'!$H$84),
IF(MOD((BP$14-$G$14+1-'Option-specific inputs'!$H$84)/'Option-specific inputs'!$H$85,1)=0,
'Option-specific inputs'!$H$115*BP$26,
0),
0),
0),
0)</f>
        <v>0</v>
      </c>
      <c r="BQ207" s="43">
        <f>IFERROR(
IF((BQ$14-$G$14+1)&lt;='General parameters'!$G$22,
IF((BQ$14-$G$14+1)&gt;=('Option-specific inputs'!$H$84),
IF(MOD((BQ$14-$G$14+1-'Option-specific inputs'!$H$84)/'Option-specific inputs'!$H$85,1)=0,
'Option-specific inputs'!$H$115*BQ$26,
0),
0),
0),
0)</f>
        <v>0</v>
      </c>
      <c r="BR207" s="43">
        <f>IFERROR(
IF((BR$14-$G$14+1)&lt;='General parameters'!$G$22,
IF((BR$14-$G$14+1)&gt;=('Option-specific inputs'!$H$84),
IF(MOD((BR$14-$G$14+1-'Option-specific inputs'!$H$84)/'Option-specific inputs'!$H$85,1)=0,
'Option-specific inputs'!$H$115*BR$26,
0),
0),
0),
0)</f>
        <v>0</v>
      </c>
      <c r="BS207" s="43">
        <f>IFERROR(
IF((BS$14-$G$14+1)&lt;='General parameters'!$G$22,
IF((BS$14-$G$14+1)&gt;=('Option-specific inputs'!$H$84),
IF(MOD((BS$14-$G$14+1-'Option-specific inputs'!$H$84)/'Option-specific inputs'!$H$85,1)=0,
'Option-specific inputs'!$H$115*BS$26,
0),
0),
0),
0)</f>
        <v>0</v>
      </c>
      <c r="BT207" s="43">
        <f>IFERROR(
IF((BT$14-$G$14+1)&lt;='General parameters'!$G$22,
IF((BT$14-$G$14+1)&gt;=('Option-specific inputs'!$H$84),
IF(MOD((BT$14-$G$14+1-'Option-specific inputs'!$H$84)/'Option-specific inputs'!$H$85,1)=0,
'Option-specific inputs'!$H$115*BT$26,
0),
0),
0),
0)</f>
        <v>0</v>
      </c>
      <c r="BU207" s="43">
        <f>IFERROR(
IF((BU$14-$G$14+1)&lt;='General parameters'!$G$22,
IF((BU$14-$G$14+1)&gt;=('Option-specific inputs'!$H$84),
IF(MOD((BU$14-$G$14+1-'Option-specific inputs'!$H$84)/'Option-specific inputs'!$H$85,1)=0,
'Option-specific inputs'!$H$115*BU$26,
0),
0),
0),
0)</f>
        <v>0</v>
      </c>
      <c r="BV207" s="43">
        <f>IFERROR(
IF((BV$14-$G$14+1)&lt;='General parameters'!$G$22,
IF((BV$14-$G$14+1)&gt;=('Option-specific inputs'!$H$84),
IF(MOD((BV$14-$G$14+1-'Option-specific inputs'!$H$84)/'Option-specific inputs'!$H$85,1)=0,
'Option-specific inputs'!$H$115*BV$26,
0),
0),
0),
0)</f>
        <v>0</v>
      </c>
      <c r="BW207" s="43">
        <f>IFERROR(
IF((BW$14-$G$14+1)&lt;='General parameters'!$G$22,
IF((BW$14-$G$14+1)&gt;=('Option-specific inputs'!$H$84),
IF(MOD((BW$14-$G$14+1-'Option-specific inputs'!$H$84)/'Option-specific inputs'!$H$85,1)=0,
'Option-specific inputs'!$H$115*BW$26,
0),
0),
0),
0)</f>
        <v>0</v>
      </c>
      <c r="BX207" s="43">
        <f>IFERROR(
IF((BX$14-$G$14+1)&lt;='General parameters'!$G$22,
IF((BX$14-$G$14+1)&gt;=('Option-specific inputs'!$H$84),
IF(MOD((BX$14-$G$14+1-'Option-specific inputs'!$H$84)/'Option-specific inputs'!$H$85,1)=0,
'Option-specific inputs'!$H$115*BX$26,
0),
0),
0),
0)</f>
        <v>0</v>
      </c>
      <c r="BY207" s="43">
        <f>IFERROR(
IF((BY$14-$G$14+1)&lt;='General parameters'!$G$22,
IF((BY$14-$G$14+1)&gt;=('Option-specific inputs'!$H$84),
IF(MOD((BY$14-$G$14+1-'Option-specific inputs'!$H$84)/'Option-specific inputs'!$H$85,1)=0,
'Option-specific inputs'!$H$115*BY$26,
0),
0),
0),
0)</f>
        <v>0</v>
      </c>
      <c r="BZ207" s="43">
        <f>IFERROR(
IF((BZ$14-$G$14+1)&lt;='General parameters'!$G$22,
IF((BZ$14-$G$14+1)&gt;=('Option-specific inputs'!$H$84),
IF(MOD((BZ$14-$G$14+1-'Option-specific inputs'!$H$84)/'Option-specific inputs'!$H$85,1)=0,
'Option-specific inputs'!$H$115*BZ$26,
0),
0),
0),
0)</f>
        <v>0</v>
      </c>
      <c r="CA207" s="43">
        <f>IFERROR(
IF((CA$14-$G$14+1)&lt;='General parameters'!$G$22,
IF((CA$14-$G$14+1)&gt;=('Option-specific inputs'!$H$84),
IF(MOD((CA$14-$G$14+1-'Option-specific inputs'!$H$84)/'Option-specific inputs'!$H$85,1)=0,
'Option-specific inputs'!$H$115*CA$26,
0),
0),
0),
0)</f>
        <v>0</v>
      </c>
      <c r="CB207" s="43">
        <f>IFERROR(
IF((CB$14-$G$14+1)&lt;='General parameters'!$G$22,
IF((CB$14-$G$14+1)&gt;=('Option-specific inputs'!$H$84),
IF(MOD((CB$14-$G$14+1-'Option-specific inputs'!$H$84)/'Option-specific inputs'!$H$85,1)=0,
'Option-specific inputs'!$H$115*CB$26,
0),
0),
0),
0)</f>
        <v>0</v>
      </c>
      <c r="CC207" s="43">
        <f>IFERROR(
IF((CC$14-$G$14+1)&lt;='General parameters'!$G$22,
IF((CC$14-$G$14+1)&gt;=('Option-specific inputs'!$H$84),
IF(MOD((CC$14-$G$14+1-'Option-specific inputs'!$H$84)/'Option-specific inputs'!$H$85,1)=0,
'Option-specific inputs'!$H$115*CC$26,
0),
0),
0),
0)</f>
        <v>0</v>
      </c>
      <c r="CD207" s="43">
        <f>IFERROR(
IF((CD$14-$G$14+1)&lt;='General parameters'!$G$22,
IF((CD$14-$G$14+1)&gt;=('Option-specific inputs'!$H$84),
IF(MOD((CD$14-$G$14+1-'Option-specific inputs'!$H$84)/'Option-specific inputs'!$H$85,1)=0,
'Option-specific inputs'!$H$115*CD$26,
0),
0),
0),
0)</f>
        <v>0</v>
      </c>
      <c r="CE207" s="43">
        <f>IFERROR(
IF((CE$14-$G$14+1)&lt;='General parameters'!$G$22,
IF((CE$14-$G$14+1)&gt;=('Option-specific inputs'!$H$84),
IF(MOD((CE$14-$G$14+1-'Option-specific inputs'!$H$84)/'Option-specific inputs'!$H$85,1)=0,
'Option-specific inputs'!$H$115*CE$26,
0),
0),
0),
0)</f>
        <v>0</v>
      </c>
      <c r="CF207" s="43">
        <f>IFERROR(
IF((CF$14-$G$14+1)&lt;='General parameters'!$G$22,
IF((CF$14-$G$14+1)&gt;=('Option-specific inputs'!$H$84),
IF(MOD((CF$14-$G$14+1-'Option-specific inputs'!$H$84)/'Option-specific inputs'!$H$85,1)=0,
'Option-specific inputs'!$H$115*CF$26,
0),
0),
0),
0)</f>
        <v>0</v>
      </c>
      <c r="CG207" s="43">
        <f>IFERROR(
IF((CG$14-$G$14+1)&lt;='General parameters'!$G$22,
IF((CG$14-$G$14+1)&gt;=('Option-specific inputs'!$H$84),
IF(MOD((CG$14-$G$14+1-'Option-specific inputs'!$H$84)/'Option-specific inputs'!$H$85,1)=0,
'Option-specific inputs'!$H$115*CG$26,
0),
0),
0),
0)</f>
        <v>0</v>
      </c>
      <c r="CH207" s="43">
        <f>IFERROR(
IF((CH$14-$G$14+1)&lt;='General parameters'!$G$22,
IF((CH$14-$G$14+1)&gt;=('Option-specific inputs'!$H$84),
IF(MOD((CH$14-$G$14+1-'Option-specific inputs'!$H$84)/'Option-specific inputs'!$H$85,1)=0,
'Option-specific inputs'!$H$115*CH$26,
0),
0),
0),
0)</f>
        <v>0</v>
      </c>
      <c r="CI207" s="43">
        <f>IFERROR(
IF((CI$14-$G$14+1)&lt;='General parameters'!$G$22,
IF((CI$14-$G$14+1)&gt;=('Option-specific inputs'!$H$84),
IF(MOD((CI$14-$G$14+1-'Option-specific inputs'!$H$84)/'Option-specific inputs'!$H$85,1)=0,
'Option-specific inputs'!$H$115*CI$26,
0),
0),
0),
0)</f>
        <v>0</v>
      </c>
      <c r="CJ207" s="43">
        <f>IFERROR(
IF((CJ$14-$G$14+1)&lt;='General parameters'!$G$22,
IF((CJ$14-$G$14+1)&gt;=('Option-specific inputs'!$H$84),
IF(MOD((CJ$14-$G$14+1-'Option-specific inputs'!$H$84)/'Option-specific inputs'!$H$85,1)=0,
'Option-specific inputs'!$H$115*CJ$26,
0),
0),
0),
0)</f>
        <v>0</v>
      </c>
      <c r="CK207" s="43">
        <f>IFERROR(
IF((CK$14-$G$14+1)&lt;='General parameters'!$G$22,
IF((CK$14-$G$14+1)&gt;=('Option-specific inputs'!$H$84),
IF(MOD((CK$14-$G$14+1-'Option-specific inputs'!$H$84)/'Option-specific inputs'!$H$85,1)=0,
'Option-specific inputs'!$H$115*CK$26,
0),
0),
0),
0)</f>
        <v>0</v>
      </c>
      <c r="CL207" s="43">
        <f>IFERROR(
IF((CL$14-$G$14+1)&lt;='General parameters'!$G$22,
IF((CL$14-$G$14+1)&gt;=('Option-specific inputs'!$H$84),
IF(MOD((CL$14-$G$14+1-'Option-specific inputs'!$H$84)/'Option-specific inputs'!$H$85,1)=0,
'Option-specific inputs'!$H$115*CL$26,
0),
0),
0),
0)</f>
        <v>0</v>
      </c>
      <c r="CM207" s="43">
        <f>IFERROR(
IF((CM$14-$G$14+1)&lt;='General parameters'!$G$22,
IF((CM$14-$G$14+1)&gt;=('Option-specific inputs'!$H$84),
IF(MOD((CM$14-$G$14+1-'Option-specific inputs'!$H$84)/'Option-specific inputs'!$H$85,1)=0,
'Option-specific inputs'!$H$115*CM$26,
0),
0),
0),
0)</f>
        <v>0</v>
      </c>
      <c r="CN207" s="43">
        <f>IFERROR(
IF((CN$14-$G$14+1)&lt;='General parameters'!$G$22,
IF((CN$14-$G$14+1)&gt;=('Option-specific inputs'!$H$84),
IF(MOD((CN$14-$G$14+1-'Option-specific inputs'!$H$84)/'Option-specific inputs'!$H$85,1)=0,
'Option-specific inputs'!$H$115*CN$26,
0),
0),
0),
0)</f>
        <v>0</v>
      </c>
      <c r="CO207" s="43">
        <f>IFERROR(
IF((CO$14-$G$14+1)&lt;='General parameters'!$G$22,
IF((CO$14-$G$14+1)&gt;=('Option-specific inputs'!$H$84),
IF(MOD((CO$14-$G$14+1-'Option-specific inputs'!$H$84)/'Option-specific inputs'!$H$85,1)=0,
'Option-specific inputs'!$H$115*CO$26,
0),
0),
0),
0)</f>
        <v>0</v>
      </c>
      <c r="CP207" s="43">
        <f>IFERROR(
IF((CP$14-$G$14+1)&lt;='General parameters'!$G$22,
IF((CP$14-$G$14+1)&gt;=('Option-specific inputs'!$H$84),
IF(MOD((CP$14-$G$14+1-'Option-specific inputs'!$H$84)/'Option-specific inputs'!$H$85,1)=0,
'Option-specific inputs'!$H$115*CP$26,
0),
0),
0),
0)</f>
        <v>0</v>
      </c>
      <c r="CQ207" s="43">
        <f>IFERROR(
IF((CQ$14-$G$14+1)&lt;='General parameters'!$G$22,
IF((CQ$14-$G$14+1)&gt;=('Option-specific inputs'!$H$84),
IF(MOD((CQ$14-$G$14+1-'Option-specific inputs'!$H$84)/'Option-specific inputs'!$H$85,1)=0,
'Option-specific inputs'!$H$115*CQ$26,
0),
0),
0),
0)</f>
        <v>0</v>
      </c>
      <c r="CR207" s="43">
        <f>IFERROR(
IF((CR$14-$G$14+1)&lt;='General parameters'!$G$22,
IF((CR$14-$G$14+1)&gt;=('Option-specific inputs'!$H$84),
IF(MOD((CR$14-$G$14+1-'Option-specific inputs'!$H$84)/'Option-specific inputs'!$H$85,1)=0,
'Option-specific inputs'!$H$115*CR$26,
0),
0),
0),
0)</f>
        <v>0</v>
      </c>
      <c r="CS207" s="43">
        <f>IFERROR(
IF((CS$14-$G$14+1)&lt;='General parameters'!$G$22,
IF((CS$14-$G$14+1)&gt;=('Option-specific inputs'!$H$84),
IF(MOD((CS$14-$G$14+1-'Option-specific inputs'!$H$84)/'Option-specific inputs'!$H$85,1)=0,
'Option-specific inputs'!$H$115*CS$26,
0),
0),
0),
0)</f>
        <v>0</v>
      </c>
      <c r="CT207" s="43">
        <f>IFERROR(
IF((CT$14-$G$14+1)&lt;='General parameters'!$G$22,
IF((CT$14-$G$14+1)&gt;=('Option-specific inputs'!$H$84),
IF(MOD((CT$14-$G$14+1-'Option-specific inputs'!$H$84)/'Option-specific inputs'!$H$85,1)=0,
'Option-specific inputs'!$H$115*CT$26,
0),
0),
0),
0)</f>
        <v>0</v>
      </c>
      <c r="CU207" s="43">
        <f>IFERROR(
IF((CU$14-$G$14+1)&lt;='General parameters'!$G$22,
IF((CU$14-$G$14+1)&gt;=('Option-specific inputs'!$H$84),
IF(MOD((CU$14-$G$14+1-'Option-specific inputs'!$H$84)/'Option-specific inputs'!$H$85,1)=0,
'Option-specific inputs'!$H$115*CU$26,
0),
0),
0),
0)</f>
        <v>0</v>
      </c>
      <c r="CV207" s="43">
        <f>IFERROR(
IF((CV$14-$G$14+1)&lt;='General parameters'!$G$22,
IF((CV$14-$G$14+1)&gt;=('Option-specific inputs'!$H$84),
IF(MOD((CV$14-$G$14+1-'Option-specific inputs'!$H$84)/'Option-specific inputs'!$H$85,1)=0,
'Option-specific inputs'!$H$115*CV$26,
0),
0),
0),
0)</f>
        <v>0</v>
      </c>
      <c r="CW207" s="43">
        <f>IFERROR(
IF((CW$14-$G$14+1)&lt;='General parameters'!$G$22,
IF((CW$14-$G$14+1)&gt;=('Option-specific inputs'!$H$84),
IF(MOD((CW$14-$G$14+1-'Option-specific inputs'!$H$84)/'Option-specific inputs'!$H$85,1)=0,
'Option-specific inputs'!$H$115*CW$26,
0),
0),
0),
0)</f>
        <v>0</v>
      </c>
      <c r="CX207" s="43">
        <f>IFERROR(
IF((CX$14-$G$14+1)&lt;='General parameters'!$G$22,
IF((CX$14-$G$14+1)&gt;=('Option-specific inputs'!$H$84),
IF(MOD((CX$14-$G$14+1-'Option-specific inputs'!$H$84)/'Option-specific inputs'!$H$85,1)=0,
'Option-specific inputs'!$H$115*CX$26,
0),
0),
0),
0)</f>
        <v>0</v>
      </c>
      <c r="CY207" s="43">
        <f>IFERROR(
IF((CY$14-$G$14+1)&lt;='General parameters'!$G$22,
IF((CY$14-$G$14+1)&gt;=('Option-specific inputs'!$H$84),
IF(MOD((CY$14-$G$14+1-'Option-specific inputs'!$H$84)/'Option-specific inputs'!$H$85,1)=0,
'Option-specific inputs'!$H$115*CY$26,
0),
0),
0),
0)</f>
        <v>0</v>
      </c>
      <c r="CZ207" s="43">
        <f>IFERROR(
IF((CZ$14-$G$14+1)&lt;='General parameters'!$G$22,
IF((CZ$14-$G$14+1)&gt;=('Option-specific inputs'!$H$84),
IF(MOD((CZ$14-$G$14+1-'Option-specific inputs'!$H$84)/'Option-specific inputs'!$H$85,1)=0,
'Option-specific inputs'!$H$115*CZ$26,
0),
0),
0),
0)</f>
        <v>0</v>
      </c>
      <c r="DA207" s="43">
        <f>IFERROR(
IF((DA$14-$G$14+1)&lt;='General parameters'!$G$22,
IF((DA$14-$G$14+1)&gt;=('Option-specific inputs'!$H$84),
IF(MOD((DA$14-$G$14+1-'Option-specific inputs'!$H$84)/'Option-specific inputs'!$H$85,1)=0,
'Option-specific inputs'!$H$115*DA$26,
0),
0),
0),
0)</f>
        <v>0</v>
      </c>
      <c r="DB207" s="43">
        <f>IFERROR(
IF((DB$14-$G$14+1)&lt;='General parameters'!$G$22,
IF((DB$14-$G$14+1)&gt;=('Option-specific inputs'!$H$84),
IF(MOD((DB$14-$G$14+1-'Option-specific inputs'!$H$84)/'Option-specific inputs'!$H$85,1)=0,
'Option-specific inputs'!$H$115*DB$26,
0),
0),
0),
0)</f>
        <v>0</v>
      </c>
      <c r="DC207" s="25"/>
    </row>
    <row r="208" spans="1:107" s="61" customFormat="1" ht="22.5" customHeight="1">
      <c r="A208" s="25"/>
      <c r="B208" s="152"/>
      <c r="C208" s="170" t="str">
        <f>"Maintenance event 3: "&amp;'Option-specific inputs'!$H$88</f>
        <v xml:space="preserve">Maintenance event 3: </v>
      </c>
      <c r="D208" s="48"/>
      <c r="E208" s="37"/>
      <c r="F208" s="32"/>
      <c r="G208" s="43">
        <f>IFERROR(
IF((G$14-$G$14+1)&lt;='General parameters'!$G$22,
IF((G$14-$G$14+1)&gt;=('Option-specific inputs'!$H$89),
IF(MOD((G$14-$G$14+1-'Option-specific inputs'!$H$89)/'Option-specific inputs'!$H$90,1)=0,
'Option-specific inputs'!$H$116*G$26,
0),
0),
0),
0)</f>
        <v>0</v>
      </c>
      <c r="H208" s="43">
        <f>IFERROR(
IF((H$14-$G$14+1)&lt;='General parameters'!$G$22,
IF((H$14-$G$14+1)&gt;=('Option-specific inputs'!$H$89),
IF(MOD((H$14-$G$14+1-'Option-specific inputs'!$H$89)/'Option-specific inputs'!$H$90,1)=0,
'Option-specific inputs'!$H$116*H$26,
0),
0),
0),
0)</f>
        <v>0</v>
      </c>
      <c r="I208" s="43">
        <f>IFERROR(
IF((I$14-$G$14+1)&lt;='General parameters'!$G$22,
IF((I$14-$G$14+1)&gt;=('Option-specific inputs'!$H$89),
IF(MOD((I$14-$G$14+1-'Option-specific inputs'!$H$89)/'Option-specific inputs'!$H$90,1)=0,
'Option-specific inputs'!$H$116*I$26,
0),
0),
0),
0)</f>
        <v>0</v>
      </c>
      <c r="J208" s="43">
        <f>IFERROR(
IF((J$14-$G$14+1)&lt;='General parameters'!$G$22,
IF((J$14-$G$14+1)&gt;=('Option-specific inputs'!$H$89),
IF(MOD((J$14-$G$14+1-'Option-specific inputs'!$H$89)/'Option-specific inputs'!$H$90,1)=0,
'Option-specific inputs'!$H$116*J$26,
0),
0),
0),
0)</f>
        <v>0</v>
      </c>
      <c r="K208" s="43">
        <f>IFERROR(
IF((K$14-$G$14+1)&lt;='General parameters'!$G$22,
IF((K$14-$G$14+1)&gt;=('Option-specific inputs'!$H$89),
IF(MOD((K$14-$G$14+1-'Option-specific inputs'!$H$89)/'Option-specific inputs'!$H$90,1)=0,
'Option-specific inputs'!$H$116*K$26,
0),
0),
0),
0)</f>
        <v>0</v>
      </c>
      <c r="L208" s="43">
        <f>IFERROR(
IF((L$14-$G$14+1)&lt;='General parameters'!$G$22,
IF((L$14-$G$14+1)&gt;=('Option-specific inputs'!$H$89),
IF(MOD((L$14-$G$14+1-'Option-specific inputs'!$H$89)/'Option-specific inputs'!$H$90,1)=0,
'Option-specific inputs'!$H$116*L$26,
0),
0),
0),
0)</f>
        <v>0</v>
      </c>
      <c r="M208" s="43">
        <f>IFERROR(
IF((M$14-$G$14+1)&lt;='General parameters'!$G$22,
IF((M$14-$G$14+1)&gt;=('Option-specific inputs'!$H$89),
IF(MOD((M$14-$G$14+1-'Option-specific inputs'!$H$89)/'Option-specific inputs'!$H$90,1)=0,
'Option-specific inputs'!$H$116*M$26,
0),
0),
0),
0)</f>
        <v>0</v>
      </c>
      <c r="N208" s="43">
        <f>IFERROR(
IF((N$14-$G$14+1)&lt;='General parameters'!$G$22,
IF((N$14-$G$14+1)&gt;=('Option-specific inputs'!$H$89),
IF(MOD((N$14-$G$14+1-'Option-specific inputs'!$H$89)/'Option-specific inputs'!$H$90,1)=0,
'Option-specific inputs'!$H$116*N$26,
0),
0),
0),
0)</f>
        <v>0</v>
      </c>
      <c r="O208" s="43">
        <f>IFERROR(
IF((O$14-$G$14+1)&lt;='General parameters'!$G$22,
IF((O$14-$G$14+1)&gt;=('Option-specific inputs'!$H$89),
IF(MOD((O$14-$G$14+1-'Option-specific inputs'!$H$89)/'Option-specific inputs'!$H$90,1)=0,
'Option-specific inputs'!$H$116*O$26,
0),
0),
0),
0)</f>
        <v>0</v>
      </c>
      <c r="P208" s="43">
        <f>IFERROR(
IF((P$14-$G$14+1)&lt;='General parameters'!$G$22,
IF((P$14-$G$14+1)&gt;=('Option-specific inputs'!$H$89),
IF(MOD((P$14-$G$14+1-'Option-specific inputs'!$H$89)/'Option-specific inputs'!$H$90,1)=0,
'Option-specific inputs'!$H$116*P$26,
0),
0),
0),
0)</f>
        <v>0</v>
      </c>
      <c r="Q208" s="43">
        <f>IFERROR(
IF((Q$14-$G$14+1)&lt;='General parameters'!$G$22,
IF((Q$14-$G$14+1)&gt;=('Option-specific inputs'!$H$89),
IF(MOD((Q$14-$G$14+1-'Option-specific inputs'!$H$89)/'Option-specific inputs'!$H$90,1)=0,
'Option-specific inputs'!$H$116*Q$26,
0),
0),
0),
0)</f>
        <v>0</v>
      </c>
      <c r="R208" s="43">
        <f>IFERROR(
IF((R$14-$G$14+1)&lt;='General parameters'!$G$22,
IF((R$14-$G$14+1)&gt;=('Option-specific inputs'!$H$89),
IF(MOD((R$14-$G$14+1-'Option-specific inputs'!$H$89)/'Option-specific inputs'!$H$90,1)=0,
'Option-specific inputs'!$H$116*R$26,
0),
0),
0),
0)</f>
        <v>0</v>
      </c>
      <c r="S208" s="43">
        <f>IFERROR(
IF((S$14-$G$14+1)&lt;='General parameters'!$G$22,
IF((S$14-$G$14+1)&gt;=('Option-specific inputs'!$H$89),
IF(MOD((S$14-$G$14+1-'Option-specific inputs'!$H$89)/'Option-specific inputs'!$H$90,1)=0,
'Option-specific inputs'!$H$116*S$26,
0),
0),
0),
0)</f>
        <v>0</v>
      </c>
      <c r="T208" s="43">
        <f>IFERROR(
IF((T$14-$G$14+1)&lt;='General parameters'!$G$22,
IF((T$14-$G$14+1)&gt;=('Option-specific inputs'!$H$89),
IF(MOD((T$14-$G$14+1-'Option-specific inputs'!$H$89)/'Option-specific inputs'!$H$90,1)=0,
'Option-specific inputs'!$H$116*T$26,
0),
0),
0),
0)</f>
        <v>0</v>
      </c>
      <c r="U208" s="43">
        <f>IFERROR(
IF((U$14-$G$14+1)&lt;='General parameters'!$G$22,
IF((U$14-$G$14+1)&gt;=('Option-specific inputs'!$H$89),
IF(MOD((U$14-$G$14+1-'Option-specific inputs'!$H$89)/'Option-specific inputs'!$H$90,1)=0,
'Option-specific inputs'!$H$116*U$26,
0),
0),
0),
0)</f>
        <v>0</v>
      </c>
      <c r="V208" s="43">
        <f>IFERROR(
IF((V$14-$G$14+1)&lt;='General parameters'!$G$22,
IF((V$14-$G$14+1)&gt;=('Option-specific inputs'!$H$89),
IF(MOD((V$14-$G$14+1-'Option-specific inputs'!$H$89)/'Option-specific inputs'!$H$90,1)=0,
'Option-specific inputs'!$H$116*V$26,
0),
0),
0),
0)</f>
        <v>0</v>
      </c>
      <c r="W208" s="43">
        <f>IFERROR(
IF((W$14-$G$14+1)&lt;='General parameters'!$G$22,
IF((W$14-$G$14+1)&gt;=('Option-specific inputs'!$H$89),
IF(MOD((W$14-$G$14+1-'Option-specific inputs'!$H$89)/'Option-specific inputs'!$H$90,1)=0,
'Option-specific inputs'!$H$116*W$26,
0),
0),
0),
0)</f>
        <v>0</v>
      </c>
      <c r="X208" s="43">
        <f>IFERROR(
IF((X$14-$G$14+1)&lt;='General parameters'!$G$22,
IF((X$14-$G$14+1)&gt;=('Option-specific inputs'!$H$89),
IF(MOD((X$14-$G$14+1-'Option-specific inputs'!$H$89)/'Option-specific inputs'!$H$90,1)=0,
'Option-specific inputs'!$H$116*X$26,
0),
0),
0),
0)</f>
        <v>0</v>
      </c>
      <c r="Y208" s="43">
        <f>IFERROR(
IF((Y$14-$G$14+1)&lt;='General parameters'!$G$22,
IF((Y$14-$G$14+1)&gt;=('Option-specific inputs'!$H$89),
IF(MOD((Y$14-$G$14+1-'Option-specific inputs'!$H$89)/'Option-specific inputs'!$H$90,1)=0,
'Option-specific inputs'!$H$116*Y$26,
0),
0),
0),
0)</f>
        <v>0</v>
      </c>
      <c r="Z208" s="43">
        <f>IFERROR(
IF((Z$14-$G$14+1)&lt;='General parameters'!$G$22,
IF((Z$14-$G$14+1)&gt;=('Option-specific inputs'!$H$89),
IF(MOD((Z$14-$G$14+1-'Option-specific inputs'!$H$89)/'Option-specific inputs'!$H$90,1)=0,
'Option-specific inputs'!$H$116*Z$26,
0),
0),
0),
0)</f>
        <v>0</v>
      </c>
      <c r="AA208" s="43">
        <f>IFERROR(
IF((AA$14-$G$14+1)&lt;='General parameters'!$G$22,
IF((AA$14-$G$14+1)&gt;=('Option-specific inputs'!$H$89),
IF(MOD((AA$14-$G$14+1-'Option-specific inputs'!$H$89)/'Option-specific inputs'!$H$90,1)=0,
'Option-specific inputs'!$H$116*AA$26,
0),
0),
0),
0)</f>
        <v>0</v>
      </c>
      <c r="AB208" s="43">
        <f>IFERROR(
IF((AB$14-$G$14+1)&lt;='General parameters'!$G$22,
IF((AB$14-$G$14+1)&gt;=('Option-specific inputs'!$H$89),
IF(MOD((AB$14-$G$14+1-'Option-specific inputs'!$H$89)/'Option-specific inputs'!$H$90,1)=0,
'Option-specific inputs'!$H$116*AB$26,
0),
0),
0),
0)</f>
        <v>0</v>
      </c>
      <c r="AC208" s="43">
        <f>IFERROR(
IF((AC$14-$G$14+1)&lt;='General parameters'!$G$22,
IF((AC$14-$G$14+1)&gt;=('Option-specific inputs'!$H$89),
IF(MOD((AC$14-$G$14+1-'Option-specific inputs'!$H$89)/'Option-specific inputs'!$H$90,1)=0,
'Option-specific inputs'!$H$116*AC$26,
0),
0),
0),
0)</f>
        <v>0</v>
      </c>
      <c r="AD208" s="43">
        <f>IFERROR(
IF((AD$14-$G$14+1)&lt;='General parameters'!$G$22,
IF((AD$14-$G$14+1)&gt;=('Option-specific inputs'!$H$89),
IF(MOD((AD$14-$G$14+1-'Option-specific inputs'!$H$89)/'Option-specific inputs'!$H$90,1)=0,
'Option-specific inputs'!$H$116*AD$26,
0),
0),
0),
0)</f>
        <v>0</v>
      </c>
      <c r="AE208" s="43">
        <f>IFERROR(
IF((AE$14-$G$14+1)&lt;='General parameters'!$G$22,
IF((AE$14-$G$14+1)&gt;=('Option-specific inputs'!$H$89),
IF(MOD((AE$14-$G$14+1-'Option-specific inputs'!$H$89)/'Option-specific inputs'!$H$90,1)=0,
'Option-specific inputs'!$H$116*AE$26,
0),
0),
0),
0)</f>
        <v>0</v>
      </c>
      <c r="AF208" s="43">
        <f>IFERROR(
IF((AF$14-$G$14+1)&lt;='General parameters'!$G$22,
IF((AF$14-$G$14+1)&gt;=('Option-specific inputs'!$H$89),
IF(MOD((AF$14-$G$14+1-'Option-specific inputs'!$H$89)/'Option-specific inputs'!$H$90,1)=0,
'Option-specific inputs'!$H$116*AF$26,
0),
0),
0),
0)</f>
        <v>0</v>
      </c>
      <c r="AG208" s="43">
        <f>IFERROR(
IF((AG$14-$G$14+1)&lt;='General parameters'!$G$22,
IF((AG$14-$G$14+1)&gt;=('Option-specific inputs'!$H$89),
IF(MOD((AG$14-$G$14+1-'Option-specific inputs'!$H$89)/'Option-specific inputs'!$H$90,1)=0,
'Option-specific inputs'!$H$116*AG$26,
0),
0),
0),
0)</f>
        <v>0</v>
      </c>
      <c r="AH208" s="43">
        <f>IFERROR(
IF((AH$14-$G$14+1)&lt;='General parameters'!$G$22,
IF((AH$14-$G$14+1)&gt;=('Option-specific inputs'!$H$89),
IF(MOD((AH$14-$G$14+1-'Option-specific inputs'!$H$89)/'Option-specific inputs'!$H$90,1)=0,
'Option-specific inputs'!$H$116*AH$26,
0),
0),
0),
0)</f>
        <v>0</v>
      </c>
      <c r="AI208" s="43">
        <f>IFERROR(
IF((AI$14-$G$14+1)&lt;='General parameters'!$G$22,
IF((AI$14-$G$14+1)&gt;=('Option-specific inputs'!$H$89),
IF(MOD((AI$14-$G$14+1-'Option-specific inputs'!$H$89)/'Option-specific inputs'!$H$90,1)=0,
'Option-specific inputs'!$H$116*AI$26,
0),
0),
0),
0)</f>
        <v>0</v>
      </c>
      <c r="AJ208" s="43">
        <f>IFERROR(
IF((AJ$14-$G$14+1)&lt;='General parameters'!$G$22,
IF((AJ$14-$G$14+1)&gt;=('Option-specific inputs'!$H$89),
IF(MOD((AJ$14-$G$14+1-'Option-specific inputs'!$H$89)/'Option-specific inputs'!$H$90,1)=0,
'Option-specific inputs'!$H$116*AJ$26,
0),
0),
0),
0)</f>
        <v>0</v>
      </c>
      <c r="AK208" s="43">
        <f>IFERROR(
IF((AK$14-$G$14+1)&lt;='General parameters'!$G$22,
IF((AK$14-$G$14+1)&gt;=('Option-specific inputs'!$H$89),
IF(MOD((AK$14-$G$14+1-'Option-specific inputs'!$H$89)/'Option-specific inputs'!$H$90,1)=0,
'Option-specific inputs'!$H$116*AK$26,
0),
0),
0),
0)</f>
        <v>0</v>
      </c>
      <c r="AL208" s="43">
        <f>IFERROR(
IF((AL$14-$G$14+1)&lt;='General parameters'!$G$22,
IF((AL$14-$G$14+1)&gt;=('Option-specific inputs'!$H$89),
IF(MOD((AL$14-$G$14+1-'Option-specific inputs'!$H$89)/'Option-specific inputs'!$H$90,1)=0,
'Option-specific inputs'!$H$116*AL$26,
0),
0),
0),
0)</f>
        <v>0</v>
      </c>
      <c r="AM208" s="43">
        <f>IFERROR(
IF((AM$14-$G$14+1)&lt;='General parameters'!$G$22,
IF((AM$14-$G$14+1)&gt;=('Option-specific inputs'!$H$89),
IF(MOD((AM$14-$G$14+1-'Option-specific inputs'!$H$89)/'Option-specific inputs'!$H$90,1)=0,
'Option-specific inputs'!$H$116*AM$26,
0),
0),
0),
0)</f>
        <v>0</v>
      </c>
      <c r="AN208" s="43">
        <f>IFERROR(
IF((AN$14-$G$14+1)&lt;='General parameters'!$G$22,
IF((AN$14-$G$14+1)&gt;=('Option-specific inputs'!$H$89),
IF(MOD((AN$14-$G$14+1-'Option-specific inputs'!$H$89)/'Option-specific inputs'!$H$90,1)=0,
'Option-specific inputs'!$H$116*AN$26,
0),
0),
0),
0)</f>
        <v>0</v>
      </c>
      <c r="AO208" s="43">
        <f>IFERROR(
IF((AO$14-$G$14+1)&lt;='General parameters'!$G$22,
IF((AO$14-$G$14+1)&gt;=('Option-specific inputs'!$H$89),
IF(MOD((AO$14-$G$14+1-'Option-specific inputs'!$H$89)/'Option-specific inputs'!$H$90,1)=0,
'Option-specific inputs'!$H$116*AO$26,
0),
0),
0),
0)</f>
        <v>0</v>
      </c>
      <c r="AP208" s="43">
        <f>IFERROR(
IF((AP$14-$G$14+1)&lt;='General parameters'!$G$22,
IF((AP$14-$G$14+1)&gt;=('Option-specific inputs'!$H$89),
IF(MOD((AP$14-$G$14+1-'Option-specific inputs'!$H$89)/'Option-specific inputs'!$H$90,1)=0,
'Option-specific inputs'!$H$116*AP$26,
0),
0),
0),
0)</f>
        <v>0</v>
      </c>
      <c r="AQ208" s="43">
        <f>IFERROR(
IF((AQ$14-$G$14+1)&lt;='General parameters'!$G$22,
IF((AQ$14-$G$14+1)&gt;=('Option-specific inputs'!$H$89),
IF(MOD((AQ$14-$G$14+1-'Option-specific inputs'!$H$89)/'Option-specific inputs'!$H$90,1)=0,
'Option-specific inputs'!$H$116*AQ$26,
0),
0),
0),
0)</f>
        <v>0</v>
      </c>
      <c r="AR208" s="43">
        <f>IFERROR(
IF((AR$14-$G$14+1)&lt;='General parameters'!$G$22,
IF((AR$14-$G$14+1)&gt;=('Option-specific inputs'!$H$89),
IF(MOD((AR$14-$G$14+1-'Option-specific inputs'!$H$89)/'Option-specific inputs'!$H$90,1)=0,
'Option-specific inputs'!$H$116*AR$26,
0),
0),
0),
0)</f>
        <v>0</v>
      </c>
      <c r="AS208" s="43">
        <f>IFERROR(
IF((AS$14-$G$14+1)&lt;='General parameters'!$G$22,
IF((AS$14-$G$14+1)&gt;=('Option-specific inputs'!$H$89),
IF(MOD((AS$14-$G$14+1-'Option-specific inputs'!$H$89)/'Option-specific inputs'!$H$90,1)=0,
'Option-specific inputs'!$H$116*AS$26,
0),
0),
0),
0)</f>
        <v>0</v>
      </c>
      <c r="AT208" s="43">
        <f>IFERROR(
IF((AT$14-$G$14+1)&lt;='General parameters'!$G$22,
IF((AT$14-$G$14+1)&gt;=('Option-specific inputs'!$H$89),
IF(MOD((AT$14-$G$14+1-'Option-specific inputs'!$H$89)/'Option-specific inputs'!$H$90,1)=0,
'Option-specific inputs'!$H$116*AT$26,
0),
0),
0),
0)</f>
        <v>0</v>
      </c>
      <c r="AU208" s="43">
        <f>IFERROR(
IF((AU$14-$G$14+1)&lt;='General parameters'!$G$22,
IF((AU$14-$G$14+1)&gt;=('Option-specific inputs'!$H$89),
IF(MOD((AU$14-$G$14+1-'Option-specific inputs'!$H$89)/'Option-specific inputs'!$H$90,1)=0,
'Option-specific inputs'!$H$116*AU$26,
0),
0),
0),
0)</f>
        <v>0</v>
      </c>
      <c r="AV208" s="43">
        <f>IFERROR(
IF((AV$14-$G$14+1)&lt;='General parameters'!$G$22,
IF((AV$14-$G$14+1)&gt;=('Option-specific inputs'!$H$89),
IF(MOD((AV$14-$G$14+1-'Option-specific inputs'!$H$89)/'Option-specific inputs'!$H$90,1)=0,
'Option-specific inputs'!$H$116*AV$26,
0),
0),
0),
0)</f>
        <v>0</v>
      </c>
      <c r="AW208" s="43">
        <f>IFERROR(
IF((AW$14-$G$14+1)&lt;='General parameters'!$G$22,
IF((AW$14-$G$14+1)&gt;=('Option-specific inputs'!$H$89),
IF(MOD((AW$14-$G$14+1-'Option-specific inputs'!$H$89)/'Option-specific inputs'!$H$90,1)=0,
'Option-specific inputs'!$H$116*AW$26,
0),
0),
0),
0)</f>
        <v>0</v>
      </c>
      <c r="AX208" s="43">
        <f>IFERROR(
IF((AX$14-$G$14+1)&lt;='General parameters'!$G$22,
IF((AX$14-$G$14+1)&gt;=('Option-specific inputs'!$H$89),
IF(MOD((AX$14-$G$14+1-'Option-specific inputs'!$H$89)/'Option-specific inputs'!$H$90,1)=0,
'Option-specific inputs'!$H$116*AX$26,
0),
0),
0),
0)</f>
        <v>0</v>
      </c>
      <c r="AY208" s="43">
        <f>IFERROR(
IF((AY$14-$G$14+1)&lt;='General parameters'!$G$22,
IF((AY$14-$G$14+1)&gt;=('Option-specific inputs'!$H$89),
IF(MOD((AY$14-$G$14+1-'Option-specific inputs'!$H$89)/'Option-specific inputs'!$H$90,1)=0,
'Option-specific inputs'!$H$116*AY$26,
0),
0),
0),
0)</f>
        <v>0</v>
      </c>
      <c r="AZ208" s="43">
        <f>IFERROR(
IF((AZ$14-$G$14+1)&lt;='General parameters'!$G$22,
IF((AZ$14-$G$14+1)&gt;=('Option-specific inputs'!$H$89),
IF(MOD((AZ$14-$G$14+1-'Option-specific inputs'!$H$89)/'Option-specific inputs'!$H$90,1)=0,
'Option-specific inputs'!$H$116*AZ$26,
0),
0),
0),
0)</f>
        <v>0</v>
      </c>
      <c r="BA208" s="43">
        <f>IFERROR(
IF((BA$14-$G$14+1)&lt;='General parameters'!$G$22,
IF((BA$14-$G$14+1)&gt;=('Option-specific inputs'!$H$89),
IF(MOD((BA$14-$G$14+1-'Option-specific inputs'!$H$89)/'Option-specific inputs'!$H$90,1)=0,
'Option-specific inputs'!$H$116*BA$26,
0),
0),
0),
0)</f>
        <v>0</v>
      </c>
      <c r="BB208" s="43">
        <f>IFERROR(
IF((BB$14-$G$14+1)&lt;='General parameters'!$G$22,
IF((BB$14-$G$14+1)&gt;=('Option-specific inputs'!$H$89),
IF(MOD((BB$14-$G$14+1-'Option-specific inputs'!$H$89)/'Option-specific inputs'!$H$90,1)=0,
'Option-specific inputs'!$H$116*BB$26,
0),
0),
0),
0)</f>
        <v>0</v>
      </c>
      <c r="BC208" s="43">
        <f>IFERROR(
IF((BC$14-$G$14+1)&lt;='General parameters'!$G$22,
IF((BC$14-$G$14+1)&gt;=('Option-specific inputs'!$H$89),
IF(MOD((BC$14-$G$14+1-'Option-specific inputs'!$H$89)/'Option-specific inputs'!$H$90,1)=0,
'Option-specific inputs'!$H$116*BC$26,
0),
0),
0),
0)</f>
        <v>0</v>
      </c>
      <c r="BD208" s="43">
        <f>IFERROR(
IF((BD$14-$G$14+1)&lt;='General parameters'!$G$22,
IF((BD$14-$G$14+1)&gt;=('Option-specific inputs'!$H$89),
IF(MOD((BD$14-$G$14+1-'Option-specific inputs'!$H$89)/'Option-specific inputs'!$H$90,1)=0,
'Option-specific inputs'!$H$116*BD$26,
0),
0),
0),
0)</f>
        <v>0</v>
      </c>
      <c r="BE208" s="43">
        <f>IFERROR(
IF((BE$14-$G$14+1)&lt;='General parameters'!$G$22,
IF((BE$14-$G$14+1)&gt;=('Option-specific inputs'!$H$89),
IF(MOD((BE$14-$G$14+1-'Option-specific inputs'!$H$89)/'Option-specific inputs'!$H$90,1)=0,
'Option-specific inputs'!$H$116*BE$26,
0),
0),
0),
0)</f>
        <v>0</v>
      </c>
      <c r="BF208" s="43">
        <f>IFERROR(
IF((BF$14-$G$14+1)&lt;='General parameters'!$G$22,
IF((BF$14-$G$14+1)&gt;=('Option-specific inputs'!$H$89),
IF(MOD((BF$14-$G$14+1-'Option-specific inputs'!$H$89)/'Option-specific inputs'!$H$90,1)=0,
'Option-specific inputs'!$H$116*BF$26,
0),
0),
0),
0)</f>
        <v>0</v>
      </c>
      <c r="BG208" s="43">
        <f>IFERROR(
IF((BG$14-$G$14+1)&lt;='General parameters'!$G$22,
IF((BG$14-$G$14+1)&gt;=('Option-specific inputs'!$H$89),
IF(MOD((BG$14-$G$14+1-'Option-specific inputs'!$H$89)/'Option-specific inputs'!$H$90,1)=0,
'Option-specific inputs'!$H$116*BG$26,
0),
0),
0),
0)</f>
        <v>0</v>
      </c>
      <c r="BH208" s="43">
        <f>IFERROR(
IF((BH$14-$G$14+1)&lt;='General parameters'!$G$22,
IF((BH$14-$G$14+1)&gt;=('Option-specific inputs'!$H$89),
IF(MOD((BH$14-$G$14+1-'Option-specific inputs'!$H$89)/'Option-specific inputs'!$H$90,1)=0,
'Option-specific inputs'!$H$116*BH$26,
0),
0),
0),
0)</f>
        <v>0</v>
      </c>
      <c r="BI208" s="43">
        <f>IFERROR(
IF((BI$14-$G$14+1)&lt;='General parameters'!$G$22,
IF((BI$14-$G$14+1)&gt;=('Option-specific inputs'!$H$89),
IF(MOD((BI$14-$G$14+1-'Option-specific inputs'!$H$89)/'Option-specific inputs'!$H$90,1)=0,
'Option-specific inputs'!$H$116*BI$26,
0),
0),
0),
0)</f>
        <v>0</v>
      </c>
      <c r="BJ208" s="43">
        <f>IFERROR(
IF((BJ$14-$G$14+1)&lt;='General parameters'!$G$22,
IF((BJ$14-$G$14+1)&gt;=('Option-specific inputs'!$H$89),
IF(MOD((BJ$14-$G$14+1-'Option-specific inputs'!$H$89)/'Option-specific inputs'!$H$90,1)=0,
'Option-specific inputs'!$H$116*BJ$26,
0),
0),
0),
0)</f>
        <v>0</v>
      </c>
      <c r="BK208" s="43">
        <f>IFERROR(
IF((BK$14-$G$14+1)&lt;='General parameters'!$G$22,
IF((BK$14-$G$14+1)&gt;=('Option-specific inputs'!$H$89),
IF(MOD((BK$14-$G$14+1-'Option-specific inputs'!$H$89)/'Option-specific inputs'!$H$90,1)=0,
'Option-specific inputs'!$H$116*BK$26,
0),
0),
0),
0)</f>
        <v>0</v>
      </c>
      <c r="BL208" s="43">
        <f>IFERROR(
IF((BL$14-$G$14+1)&lt;='General parameters'!$G$22,
IF((BL$14-$G$14+1)&gt;=('Option-specific inputs'!$H$89),
IF(MOD((BL$14-$G$14+1-'Option-specific inputs'!$H$89)/'Option-specific inputs'!$H$90,1)=0,
'Option-specific inputs'!$H$116*BL$26,
0),
0),
0),
0)</f>
        <v>0</v>
      </c>
      <c r="BM208" s="43">
        <f>IFERROR(
IF((BM$14-$G$14+1)&lt;='General parameters'!$G$22,
IF((BM$14-$G$14+1)&gt;=('Option-specific inputs'!$H$89),
IF(MOD((BM$14-$G$14+1-'Option-specific inputs'!$H$89)/'Option-specific inputs'!$H$90,1)=0,
'Option-specific inputs'!$H$116*BM$26,
0),
0),
0),
0)</f>
        <v>0</v>
      </c>
      <c r="BN208" s="43">
        <f>IFERROR(
IF((BN$14-$G$14+1)&lt;='General parameters'!$G$22,
IF((BN$14-$G$14+1)&gt;=('Option-specific inputs'!$H$89),
IF(MOD((BN$14-$G$14+1-'Option-specific inputs'!$H$89)/'Option-specific inputs'!$H$90,1)=0,
'Option-specific inputs'!$H$116*BN$26,
0),
0),
0),
0)</f>
        <v>0</v>
      </c>
      <c r="BO208" s="43">
        <f>IFERROR(
IF((BO$14-$G$14+1)&lt;='General parameters'!$G$22,
IF((BO$14-$G$14+1)&gt;=('Option-specific inputs'!$H$89),
IF(MOD((BO$14-$G$14+1-'Option-specific inputs'!$H$89)/'Option-specific inputs'!$H$90,1)=0,
'Option-specific inputs'!$H$116*BO$26,
0),
0),
0),
0)</f>
        <v>0</v>
      </c>
      <c r="BP208" s="43">
        <f>IFERROR(
IF((BP$14-$G$14+1)&lt;='General parameters'!$G$22,
IF((BP$14-$G$14+1)&gt;=('Option-specific inputs'!$H$89),
IF(MOD((BP$14-$G$14+1-'Option-specific inputs'!$H$89)/'Option-specific inputs'!$H$90,1)=0,
'Option-specific inputs'!$H$116*BP$26,
0),
0),
0),
0)</f>
        <v>0</v>
      </c>
      <c r="BQ208" s="43">
        <f>IFERROR(
IF((BQ$14-$G$14+1)&lt;='General parameters'!$G$22,
IF((BQ$14-$G$14+1)&gt;=('Option-specific inputs'!$H$89),
IF(MOD((BQ$14-$G$14+1-'Option-specific inputs'!$H$89)/'Option-specific inputs'!$H$90,1)=0,
'Option-specific inputs'!$H$116*BQ$26,
0),
0),
0),
0)</f>
        <v>0</v>
      </c>
      <c r="BR208" s="43">
        <f>IFERROR(
IF((BR$14-$G$14+1)&lt;='General parameters'!$G$22,
IF((BR$14-$G$14+1)&gt;=('Option-specific inputs'!$H$89),
IF(MOD((BR$14-$G$14+1-'Option-specific inputs'!$H$89)/'Option-specific inputs'!$H$90,1)=0,
'Option-specific inputs'!$H$116*BR$26,
0),
0),
0),
0)</f>
        <v>0</v>
      </c>
      <c r="BS208" s="43">
        <f>IFERROR(
IF((BS$14-$G$14+1)&lt;='General parameters'!$G$22,
IF((BS$14-$G$14+1)&gt;=('Option-specific inputs'!$H$89),
IF(MOD((BS$14-$G$14+1-'Option-specific inputs'!$H$89)/'Option-specific inputs'!$H$90,1)=0,
'Option-specific inputs'!$H$116*BS$26,
0),
0),
0),
0)</f>
        <v>0</v>
      </c>
      <c r="BT208" s="43">
        <f>IFERROR(
IF((BT$14-$G$14+1)&lt;='General parameters'!$G$22,
IF((BT$14-$G$14+1)&gt;=('Option-specific inputs'!$H$89),
IF(MOD((BT$14-$G$14+1-'Option-specific inputs'!$H$89)/'Option-specific inputs'!$H$90,1)=0,
'Option-specific inputs'!$H$116*BT$26,
0),
0),
0),
0)</f>
        <v>0</v>
      </c>
      <c r="BU208" s="43">
        <f>IFERROR(
IF((BU$14-$G$14+1)&lt;='General parameters'!$G$22,
IF((BU$14-$G$14+1)&gt;=('Option-specific inputs'!$H$89),
IF(MOD((BU$14-$G$14+1-'Option-specific inputs'!$H$89)/'Option-specific inputs'!$H$90,1)=0,
'Option-specific inputs'!$H$116*BU$26,
0),
0),
0),
0)</f>
        <v>0</v>
      </c>
      <c r="BV208" s="43">
        <f>IFERROR(
IF((BV$14-$G$14+1)&lt;='General parameters'!$G$22,
IF((BV$14-$G$14+1)&gt;=('Option-specific inputs'!$H$89),
IF(MOD((BV$14-$G$14+1-'Option-specific inputs'!$H$89)/'Option-specific inputs'!$H$90,1)=0,
'Option-specific inputs'!$H$116*BV$26,
0),
0),
0),
0)</f>
        <v>0</v>
      </c>
      <c r="BW208" s="43">
        <f>IFERROR(
IF((BW$14-$G$14+1)&lt;='General parameters'!$G$22,
IF((BW$14-$G$14+1)&gt;=('Option-specific inputs'!$H$89),
IF(MOD((BW$14-$G$14+1-'Option-specific inputs'!$H$89)/'Option-specific inputs'!$H$90,1)=0,
'Option-specific inputs'!$H$116*BW$26,
0),
0),
0),
0)</f>
        <v>0</v>
      </c>
      <c r="BX208" s="43">
        <f>IFERROR(
IF((BX$14-$G$14+1)&lt;='General parameters'!$G$22,
IF((BX$14-$G$14+1)&gt;=('Option-specific inputs'!$H$89),
IF(MOD((BX$14-$G$14+1-'Option-specific inputs'!$H$89)/'Option-specific inputs'!$H$90,1)=0,
'Option-specific inputs'!$H$116*BX$26,
0),
0),
0),
0)</f>
        <v>0</v>
      </c>
      <c r="BY208" s="43">
        <f>IFERROR(
IF((BY$14-$G$14+1)&lt;='General parameters'!$G$22,
IF((BY$14-$G$14+1)&gt;=('Option-specific inputs'!$H$89),
IF(MOD((BY$14-$G$14+1-'Option-specific inputs'!$H$89)/'Option-specific inputs'!$H$90,1)=0,
'Option-specific inputs'!$H$116*BY$26,
0),
0),
0),
0)</f>
        <v>0</v>
      </c>
      <c r="BZ208" s="43">
        <f>IFERROR(
IF((BZ$14-$G$14+1)&lt;='General parameters'!$G$22,
IF((BZ$14-$G$14+1)&gt;=('Option-specific inputs'!$H$89),
IF(MOD((BZ$14-$G$14+1-'Option-specific inputs'!$H$89)/'Option-specific inputs'!$H$90,1)=0,
'Option-specific inputs'!$H$116*BZ$26,
0),
0),
0),
0)</f>
        <v>0</v>
      </c>
      <c r="CA208" s="43">
        <f>IFERROR(
IF((CA$14-$G$14+1)&lt;='General parameters'!$G$22,
IF((CA$14-$G$14+1)&gt;=('Option-specific inputs'!$H$89),
IF(MOD((CA$14-$G$14+1-'Option-specific inputs'!$H$89)/'Option-specific inputs'!$H$90,1)=0,
'Option-specific inputs'!$H$116*CA$26,
0),
0),
0),
0)</f>
        <v>0</v>
      </c>
      <c r="CB208" s="43">
        <f>IFERROR(
IF((CB$14-$G$14+1)&lt;='General parameters'!$G$22,
IF((CB$14-$G$14+1)&gt;=('Option-specific inputs'!$H$89),
IF(MOD((CB$14-$G$14+1-'Option-specific inputs'!$H$89)/'Option-specific inputs'!$H$90,1)=0,
'Option-specific inputs'!$H$116*CB$26,
0),
0),
0),
0)</f>
        <v>0</v>
      </c>
      <c r="CC208" s="43">
        <f>IFERROR(
IF((CC$14-$G$14+1)&lt;='General parameters'!$G$22,
IF((CC$14-$G$14+1)&gt;=('Option-specific inputs'!$H$89),
IF(MOD((CC$14-$G$14+1-'Option-specific inputs'!$H$89)/'Option-specific inputs'!$H$90,1)=0,
'Option-specific inputs'!$H$116*CC$26,
0),
0),
0),
0)</f>
        <v>0</v>
      </c>
      <c r="CD208" s="43">
        <f>IFERROR(
IF((CD$14-$G$14+1)&lt;='General parameters'!$G$22,
IF((CD$14-$G$14+1)&gt;=('Option-specific inputs'!$H$89),
IF(MOD((CD$14-$G$14+1-'Option-specific inputs'!$H$89)/'Option-specific inputs'!$H$90,1)=0,
'Option-specific inputs'!$H$116*CD$26,
0),
0),
0),
0)</f>
        <v>0</v>
      </c>
      <c r="CE208" s="43">
        <f>IFERROR(
IF((CE$14-$G$14+1)&lt;='General parameters'!$G$22,
IF((CE$14-$G$14+1)&gt;=('Option-specific inputs'!$H$89),
IF(MOD((CE$14-$G$14+1-'Option-specific inputs'!$H$89)/'Option-specific inputs'!$H$90,1)=0,
'Option-specific inputs'!$H$116*CE$26,
0),
0),
0),
0)</f>
        <v>0</v>
      </c>
      <c r="CF208" s="43">
        <f>IFERROR(
IF((CF$14-$G$14+1)&lt;='General parameters'!$G$22,
IF((CF$14-$G$14+1)&gt;=('Option-specific inputs'!$H$89),
IF(MOD((CF$14-$G$14+1-'Option-specific inputs'!$H$89)/'Option-specific inputs'!$H$90,1)=0,
'Option-specific inputs'!$H$116*CF$26,
0),
0),
0),
0)</f>
        <v>0</v>
      </c>
      <c r="CG208" s="43">
        <f>IFERROR(
IF((CG$14-$G$14+1)&lt;='General parameters'!$G$22,
IF((CG$14-$G$14+1)&gt;=('Option-specific inputs'!$H$89),
IF(MOD((CG$14-$G$14+1-'Option-specific inputs'!$H$89)/'Option-specific inputs'!$H$90,1)=0,
'Option-specific inputs'!$H$116*CG$26,
0),
0),
0),
0)</f>
        <v>0</v>
      </c>
      <c r="CH208" s="43">
        <f>IFERROR(
IF((CH$14-$G$14+1)&lt;='General parameters'!$G$22,
IF((CH$14-$G$14+1)&gt;=('Option-specific inputs'!$H$89),
IF(MOD((CH$14-$G$14+1-'Option-specific inputs'!$H$89)/'Option-specific inputs'!$H$90,1)=0,
'Option-specific inputs'!$H$116*CH$26,
0),
0),
0),
0)</f>
        <v>0</v>
      </c>
      <c r="CI208" s="43">
        <f>IFERROR(
IF((CI$14-$G$14+1)&lt;='General parameters'!$G$22,
IF((CI$14-$G$14+1)&gt;=('Option-specific inputs'!$H$89),
IF(MOD((CI$14-$G$14+1-'Option-specific inputs'!$H$89)/'Option-specific inputs'!$H$90,1)=0,
'Option-specific inputs'!$H$116*CI$26,
0),
0),
0),
0)</f>
        <v>0</v>
      </c>
      <c r="CJ208" s="43">
        <f>IFERROR(
IF((CJ$14-$G$14+1)&lt;='General parameters'!$G$22,
IF((CJ$14-$G$14+1)&gt;=('Option-specific inputs'!$H$89),
IF(MOD((CJ$14-$G$14+1-'Option-specific inputs'!$H$89)/'Option-specific inputs'!$H$90,1)=0,
'Option-specific inputs'!$H$116*CJ$26,
0),
0),
0),
0)</f>
        <v>0</v>
      </c>
      <c r="CK208" s="43">
        <f>IFERROR(
IF((CK$14-$G$14+1)&lt;='General parameters'!$G$22,
IF((CK$14-$G$14+1)&gt;=('Option-specific inputs'!$H$89),
IF(MOD((CK$14-$G$14+1-'Option-specific inputs'!$H$89)/'Option-specific inputs'!$H$90,1)=0,
'Option-specific inputs'!$H$116*CK$26,
0),
0),
0),
0)</f>
        <v>0</v>
      </c>
      <c r="CL208" s="43">
        <f>IFERROR(
IF((CL$14-$G$14+1)&lt;='General parameters'!$G$22,
IF((CL$14-$G$14+1)&gt;=('Option-specific inputs'!$H$89),
IF(MOD((CL$14-$G$14+1-'Option-specific inputs'!$H$89)/'Option-specific inputs'!$H$90,1)=0,
'Option-specific inputs'!$H$116*CL$26,
0),
0),
0),
0)</f>
        <v>0</v>
      </c>
      <c r="CM208" s="43">
        <f>IFERROR(
IF((CM$14-$G$14+1)&lt;='General parameters'!$G$22,
IF((CM$14-$G$14+1)&gt;=('Option-specific inputs'!$H$89),
IF(MOD((CM$14-$G$14+1-'Option-specific inputs'!$H$89)/'Option-specific inputs'!$H$90,1)=0,
'Option-specific inputs'!$H$116*CM$26,
0),
0),
0),
0)</f>
        <v>0</v>
      </c>
      <c r="CN208" s="43">
        <f>IFERROR(
IF((CN$14-$G$14+1)&lt;='General parameters'!$G$22,
IF((CN$14-$G$14+1)&gt;=('Option-specific inputs'!$H$89),
IF(MOD((CN$14-$G$14+1-'Option-specific inputs'!$H$89)/'Option-specific inputs'!$H$90,1)=0,
'Option-specific inputs'!$H$116*CN$26,
0),
0),
0),
0)</f>
        <v>0</v>
      </c>
      <c r="CO208" s="43">
        <f>IFERROR(
IF((CO$14-$G$14+1)&lt;='General parameters'!$G$22,
IF((CO$14-$G$14+1)&gt;=('Option-specific inputs'!$H$89),
IF(MOD((CO$14-$G$14+1-'Option-specific inputs'!$H$89)/'Option-specific inputs'!$H$90,1)=0,
'Option-specific inputs'!$H$116*CO$26,
0),
0),
0),
0)</f>
        <v>0</v>
      </c>
      <c r="CP208" s="43">
        <f>IFERROR(
IF((CP$14-$G$14+1)&lt;='General parameters'!$G$22,
IF((CP$14-$G$14+1)&gt;=('Option-specific inputs'!$H$89),
IF(MOD((CP$14-$G$14+1-'Option-specific inputs'!$H$89)/'Option-specific inputs'!$H$90,1)=0,
'Option-specific inputs'!$H$116*CP$26,
0),
0),
0),
0)</f>
        <v>0</v>
      </c>
      <c r="CQ208" s="43">
        <f>IFERROR(
IF((CQ$14-$G$14+1)&lt;='General parameters'!$G$22,
IF((CQ$14-$G$14+1)&gt;=('Option-specific inputs'!$H$89),
IF(MOD((CQ$14-$G$14+1-'Option-specific inputs'!$H$89)/'Option-specific inputs'!$H$90,1)=0,
'Option-specific inputs'!$H$116*CQ$26,
0),
0),
0),
0)</f>
        <v>0</v>
      </c>
      <c r="CR208" s="43">
        <f>IFERROR(
IF((CR$14-$G$14+1)&lt;='General parameters'!$G$22,
IF((CR$14-$G$14+1)&gt;=('Option-specific inputs'!$H$89),
IF(MOD((CR$14-$G$14+1-'Option-specific inputs'!$H$89)/'Option-specific inputs'!$H$90,1)=0,
'Option-specific inputs'!$H$116*CR$26,
0),
0),
0),
0)</f>
        <v>0</v>
      </c>
      <c r="CS208" s="43">
        <f>IFERROR(
IF((CS$14-$G$14+1)&lt;='General parameters'!$G$22,
IF((CS$14-$G$14+1)&gt;=('Option-specific inputs'!$H$89),
IF(MOD((CS$14-$G$14+1-'Option-specific inputs'!$H$89)/'Option-specific inputs'!$H$90,1)=0,
'Option-specific inputs'!$H$116*CS$26,
0),
0),
0),
0)</f>
        <v>0</v>
      </c>
      <c r="CT208" s="43">
        <f>IFERROR(
IF((CT$14-$G$14+1)&lt;='General parameters'!$G$22,
IF((CT$14-$G$14+1)&gt;=('Option-specific inputs'!$H$89),
IF(MOD((CT$14-$G$14+1-'Option-specific inputs'!$H$89)/'Option-specific inputs'!$H$90,1)=0,
'Option-specific inputs'!$H$116*CT$26,
0),
0),
0),
0)</f>
        <v>0</v>
      </c>
      <c r="CU208" s="43">
        <f>IFERROR(
IF((CU$14-$G$14+1)&lt;='General parameters'!$G$22,
IF((CU$14-$G$14+1)&gt;=('Option-specific inputs'!$H$89),
IF(MOD((CU$14-$G$14+1-'Option-specific inputs'!$H$89)/'Option-specific inputs'!$H$90,1)=0,
'Option-specific inputs'!$H$116*CU$26,
0),
0),
0),
0)</f>
        <v>0</v>
      </c>
      <c r="CV208" s="43">
        <f>IFERROR(
IF((CV$14-$G$14+1)&lt;='General parameters'!$G$22,
IF((CV$14-$G$14+1)&gt;=('Option-specific inputs'!$H$89),
IF(MOD((CV$14-$G$14+1-'Option-specific inputs'!$H$89)/'Option-specific inputs'!$H$90,1)=0,
'Option-specific inputs'!$H$116*CV$26,
0),
0),
0),
0)</f>
        <v>0</v>
      </c>
      <c r="CW208" s="43">
        <f>IFERROR(
IF((CW$14-$G$14+1)&lt;='General parameters'!$G$22,
IF((CW$14-$G$14+1)&gt;=('Option-specific inputs'!$H$89),
IF(MOD((CW$14-$G$14+1-'Option-specific inputs'!$H$89)/'Option-specific inputs'!$H$90,1)=0,
'Option-specific inputs'!$H$116*CW$26,
0),
0),
0),
0)</f>
        <v>0</v>
      </c>
      <c r="CX208" s="43">
        <f>IFERROR(
IF((CX$14-$G$14+1)&lt;='General parameters'!$G$22,
IF((CX$14-$G$14+1)&gt;=('Option-specific inputs'!$H$89),
IF(MOD((CX$14-$G$14+1-'Option-specific inputs'!$H$89)/'Option-specific inputs'!$H$90,1)=0,
'Option-specific inputs'!$H$116*CX$26,
0),
0),
0),
0)</f>
        <v>0</v>
      </c>
      <c r="CY208" s="43">
        <f>IFERROR(
IF((CY$14-$G$14+1)&lt;='General parameters'!$G$22,
IF((CY$14-$G$14+1)&gt;=('Option-specific inputs'!$H$89),
IF(MOD((CY$14-$G$14+1-'Option-specific inputs'!$H$89)/'Option-specific inputs'!$H$90,1)=0,
'Option-specific inputs'!$H$116*CY$26,
0),
0),
0),
0)</f>
        <v>0</v>
      </c>
      <c r="CZ208" s="43">
        <f>IFERROR(
IF((CZ$14-$G$14+1)&lt;='General parameters'!$G$22,
IF((CZ$14-$G$14+1)&gt;=('Option-specific inputs'!$H$89),
IF(MOD((CZ$14-$G$14+1-'Option-specific inputs'!$H$89)/'Option-specific inputs'!$H$90,1)=0,
'Option-specific inputs'!$H$116*CZ$26,
0),
0),
0),
0)</f>
        <v>0</v>
      </c>
      <c r="DA208" s="43">
        <f>IFERROR(
IF((DA$14-$G$14+1)&lt;='General parameters'!$G$22,
IF((DA$14-$G$14+1)&gt;=('Option-specific inputs'!$H$89),
IF(MOD((DA$14-$G$14+1-'Option-specific inputs'!$H$89)/'Option-specific inputs'!$H$90,1)=0,
'Option-specific inputs'!$H$116*DA$26,
0),
0),
0),
0)</f>
        <v>0</v>
      </c>
      <c r="DB208" s="43">
        <f>IFERROR(
IF((DB$14-$G$14+1)&lt;='General parameters'!$G$22,
IF((DB$14-$G$14+1)&gt;=('Option-specific inputs'!$H$89),
IF(MOD((DB$14-$G$14+1-'Option-specific inputs'!$H$89)/'Option-specific inputs'!$H$90,1)=0,
'Option-specific inputs'!$H$116*DB$26,
0),
0),
0),
0)</f>
        <v>0</v>
      </c>
      <c r="DC208" s="25"/>
    </row>
    <row r="209" spans="1:107" s="61" customFormat="1" ht="22.5" customHeight="1">
      <c r="A209" s="25"/>
      <c r="B209" s="152"/>
      <c r="C209" s="170" t="str">
        <f>"Maintenance event 4: "&amp;'Option-specific inputs'!$H$93</f>
        <v xml:space="preserve">Maintenance event 4: </v>
      </c>
      <c r="D209" s="48"/>
      <c r="E209" s="37"/>
      <c r="F209" s="32"/>
      <c r="G209" s="43">
        <f>IFERROR(
IF((G$14-$G$14+1)&lt;='General parameters'!$G$22,
IF((G$14-$G$14+1)&gt;=('Option-specific inputs'!$H$94),
IF(MOD((G$14-$G$14+1-'Option-specific inputs'!$H$94)/'Option-specific inputs'!$H$95,1)=0,
'Option-specific inputs'!$H$117*G$26,
0),
0),
0),
0)</f>
        <v>0</v>
      </c>
      <c r="H209" s="43">
        <f>IFERROR(
IF((H$14-$G$14+1)&lt;='General parameters'!$G$22,
IF((H$14-$G$14+1)&gt;=('Option-specific inputs'!$H$94),
IF(MOD((H$14-$G$14+1-'Option-specific inputs'!$H$94)/'Option-specific inputs'!$H$95,1)=0,
'Option-specific inputs'!$H$117*H$26,
0),
0),
0),
0)</f>
        <v>0</v>
      </c>
      <c r="I209" s="43">
        <f>IFERROR(
IF((I$14-$G$14+1)&lt;='General parameters'!$G$22,
IF((I$14-$G$14+1)&gt;=('Option-specific inputs'!$H$94),
IF(MOD((I$14-$G$14+1-'Option-specific inputs'!$H$94)/'Option-specific inputs'!$H$95,1)=0,
'Option-specific inputs'!$H$117*I$26,
0),
0),
0),
0)</f>
        <v>0</v>
      </c>
      <c r="J209" s="43">
        <f>IFERROR(
IF((J$14-$G$14+1)&lt;='General parameters'!$G$22,
IF((J$14-$G$14+1)&gt;=('Option-specific inputs'!$H$94),
IF(MOD((J$14-$G$14+1-'Option-specific inputs'!$H$94)/'Option-specific inputs'!$H$95,1)=0,
'Option-specific inputs'!$H$117*J$26,
0),
0),
0),
0)</f>
        <v>0</v>
      </c>
      <c r="K209" s="43">
        <f>IFERROR(
IF((K$14-$G$14+1)&lt;='General parameters'!$G$22,
IF((K$14-$G$14+1)&gt;=('Option-specific inputs'!$H$94),
IF(MOD((K$14-$G$14+1-'Option-specific inputs'!$H$94)/'Option-specific inputs'!$H$95,1)=0,
'Option-specific inputs'!$H$117*K$26,
0),
0),
0),
0)</f>
        <v>0</v>
      </c>
      <c r="L209" s="43">
        <f>IFERROR(
IF((L$14-$G$14+1)&lt;='General parameters'!$G$22,
IF((L$14-$G$14+1)&gt;=('Option-specific inputs'!$H$94),
IF(MOD((L$14-$G$14+1-'Option-specific inputs'!$H$94)/'Option-specific inputs'!$H$95,1)=0,
'Option-specific inputs'!$H$117*L$26,
0),
0),
0),
0)</f>
        <v>0</v>
      </c>
      <c r="M209" s="43">
        <f>IFERROR(
IF((M$14-$G$14+1)&lt;='General parameters'!$G$22,
IF((M$14-$G$14+1)&gt;=('Option-specific inputs'!$H$94),
IF(MOD((M$14-$G$14+1-'Option-specific inputs'!$H$94)/'Option-specific inputs'!$H$95,1)=0,
'Option-specific inputs'!$H$117*M$26,
0),
0),
0),
0)</f>
        <v>0</v>
      </c>
      <c r="N209" s="43">
        <f>IFERROR(
IF((N$14-$G$14+1)&lt;='General parameters'!$G$22,
IF((N$14-$G$14+1)&gt;=('Option-specific inputs'!$H$94),
IF(MOD((N$14-$G$14+1-'Option-specific inputs'!$H$94)/'Option-specific inputs'!$H$95,1)=0,
'Option-specific inputs'!$H$117*N$26,
0),
0),
0),
0)</f>
        <v>0</v>
      </c>
      <c r="O209" s="43">
        <f>IFERROR(
IF((O$14-$G$14+1)&lt;='General parameters'!$G$22,
IF((O$14-$G$14+1)&gt;=('Option-specific inputs'!$H$94),
IF(MOD((O$14-$G$14+1-'Option-specific inputs'!$H$94)/'Option-specific inputs'!$H$95,1)=0,
'Option-specific inputs'!$H$117*O$26,
0),
0),
0),
0)</f>
        <v>0</v>
      </c>
      <c r="P209" s="43">
        <f>IFERROR(
IF((P$14-$G$14+1)&lt;='General parameters'!$G$22,
IF((P$14-$G$14+1)&gt;=('Option-specific inputs'!$H$94),
IF(MOD((P$14-$G$14+1-'Option-specific inputs'!$H$94)/'Option-specific inputs'!$H$95,1)=0,
'Option-specific inputs'!$H$117*P$26,
0),
0),
0),
0)</f>
        <v>0</v>
      </c>
      <c r="Q209" s="43">
        <f>IFERROR(
IF((Q$14-$G$14+1)&lt;='General parameters'!$G$22,
IF((Q$14-$G$14+1)&gt;=('Option-specific inputs'!$H$94),
IF(MOD((Q$14-$G$14+1-'Option-specific inputs'!$H$94)/'Option-specific inputs'!$H$95,1)=0,
'Option-specific inputs'!$H$117*Q$26,
0),
0),
0),
0)</f>
        <v>0</v>
      </c>
      <c r="R209" s="43">
        <f>IFERROR(
IF((R$14-$G$14+1)&lt;='General parameters'!$G$22,
IF((R$14-$G$14+1)&gt;=('Option-specific inputs'!$H$94),
IF(MOD((R$14-$G$14+1-'Option-specific inputs'!$H$94)/'Option-specific inputs'!$H$95,1)=0,
'Option-specific inputs'!$H$117*R$26,
0),
0),
0),
0)</f>
        <v>0</v>
      </c>
      <c r="S209" s="43">
        <f>IFERROR(
IF((S$14-$G$14+1)&lt;='General parameters'!$G$22,
IF((S$14-$G$14+1)&gt;=('Option-specific inputs'!$H$94),
IF(MOD((S$14-$G$14+1-'Option-specific inputs'!$H$94)/'Option-specific inputs'!$H$95,1)=0,
'Option-specific inputs'!$H$117*S$26,
0),
0),
0),
0)</f>
        <v>0</v>
      </c>
      <c r="T209" s="43">
        <f>IFERROR(
IF((T$14-$G$14+1)&lt;='General parameters'!$G$22,
IF((T$14-$G$14+1)&gt;=('Option-specific inputs'!$H$94),
IF(MOD((T$14-$G$14+1-'Option-specific inputs'!$H$94)/'Option-specific inputs'!$H$95,1)=0,
'Option-specific inputs'!$H$117*T$26,
0),
0),
0),
0)</f>
        <v>0</v>
      </c>
      <c r="U209" s="43">
        <f>IFERROR(
IF((U$14-$G$14+1)&lt;='General parameters'!$G$22,
IF((U$14-$G$14+1)&gt;=('Option-specific inputs'!$H$94),
IF(MOD((U$14-$G$14+1-'Option-specific inputs'!$H$94)/'Option-specific inputs'!$H$95,1)=0,
'Option-specific inputs'!$H$117*U$26,
0),
0),
0),
0)</f>
        <v>0</v>
      </c>
      <c r="V209" s="43">
        <f>IFERROR(
IF((V$14-$G$14+1)&lt;='General parameters'!$G$22,
IF((V$14-$G$14+1)&gt;=('Option-specific inputs'!$H$94),
IF(MOD((V$14-$G$14+1-'Option-specific inputs'!$H$94)/'Option-specific inputs'!$H$95,1)=0,
'Option-specific inputs'!$H$117*V$26,
0),
0),
0),
0)</f>
        <v>0</v>
      </c>
      <c r="W209" s="43">
        <f>IFERROR(
IF((W$14-$G$14+1)&lt;='General parameters'!$G$22,
IF((W$14-$G$14+1)&gt;=('Option-specific inputs'!$H$94),
IF(MOD((W$14-$G$14+1-'Option-specific inputs'!$H$94)/'Option-specific inputs'!$H$95,1)=0,
'Option-specific inputs'!$H$117*W$26,
0),
0),
0),
0)</f>
        <v>0</v>
      </c>
      <c r="X209" s="43">
        <f>IFERROR(
IF((X$14-$G$14+1)&lt;='General parameters'!$G$22,
IF((X$14-$G$14+1)&gt;=('Option-specific inputs'!$H$94),
IF(MOD((X$14-$G$14+1-'Option-specific inputs'!$H$94)/'Option-specific inputs'!$H$95,1)=0,
'Option-specific inputs'!$H$117*X$26,
0),
0),
0),
0)</f>
        <v>0</v>
      </c>
      <c r="Y209" s="43">
        <f>IFERROR(
IF((Y$14-$G$14+1)&lt;='General parameters'!$G$22,
IF((Y$14-$G$14+1)&gt;=('Option-specific inputs'!$H$94),
IF(MOD((Y$14-$G$14+1-'Option-specific inputs'!$H$94)/'Option-specific inputs'!$H$95,1)=0,
'Option-specific inputs'!$H$117*Y$26,
0),
0),
0),
0)</f>
        <v>0</v>
      </c>
      <c r="Z209" s="43">
        <f>IFERROR(
IF((Z$14-$G$14+1)&lt;='General parameters'!$G$22,
IF((Z$14-$G$14+1)&gt;=('Option-specific inputs'!$H$94),
IF(MOD((Z$14-$G$14+1-'Option-specific inputs'!$H$94)/'Option-specific inputs'!$H$95,1)=0,
'Option-specific inputs'!$H$117*Z$26,
0),
0),
0),
0)</f>
        <v>0</v>
      </c>
      <c r="AA209" s="43">
        <f>IFERROR(
IF((AA$14-$G$14+1)&lt;='General parameters'!$G$22,
IF((AA$14-$G$14+1)&gt;=('Option-specific inputs'!$H$94),
IF(MOD((AA$14-$G$14+1-'Option-specific inputs'!$H$94)/'Option-specific inputs'!$H$95,1)=0,
'Option-specific inputs'!$H$117*AA$26,
0),
0),
0),
0)</f>
        <v>0</v>
      </c>
      <c r="AB209" s="43">
        <f>IFERROR(
IF((AB$14-$G$14+1)&lt;='General parameters'!$G$22,
IF((AB$14-$G$14+1)&gt;=('Option-specific inputs'!$H$94),
IF(MOD((AB$14-$G$14+1-'Option-specific inputs'!$H$94)/'Option-specific inputs'!$H$95,1)=0,
'Option-specific inputs'!$H$117*AB$26,
0),
0),
0),
0)</f>
        <v>0</v>
      </c>
      <c r="AC209" s="43">
        <f>IFERROR(
IF((AC$14-$G$14+1)&lt;='General parameters'!$G$22,
IF((AC$14-$G$14+1)&gt;=('Option-specific inputs'!$H$94),
IF(MOD((AC$14-$G$14+1-'Option-specific inputs'!$H$94)/'Option-specific inputs'!$H$95,1)=0,
'Option-specific inputs'!$H$117*AC$26,
0),
0),
0),
0)</f>
        <v>0</v>
      </c>
      <c r="AD209" s="43">
        <f>IFERROR(
IF((AD$14-$G$14+1)&lt;='General parameters'!$G$22,
IF((AD$14-$G$14+1)&gt;=('Option-specific inputs'!$H$94),
IF(MOD((AD$14-$G$14+1-'Option-specific inputs'!$H$94)/'Option-specific inputs'!$H$95,1)=0,
'Option-specific inputs'!$H$117*AD$26,
0),
0),
0),
0)</f>
        <v>0</v>
      </c>
      <c r="AE209" s="43">
        <f>IFERROR(
IF((AE$14-$G$14+1)&lt;='General parameters'!$G$22,
IF((AE$14-$G$14+1)&gt;=('Option-specific inputs'!$H$94),
IF(MOD((AE$14-$G$14+1-'Option-specific inputs'!$H$94)/'Option-specific inputs'!$H$95,1)=0,
'Option-specific inputs'!$H$117*AE$26,
0),
0),
0),
0)</f>
        <v>0</v>
      </c>
      <c r="AF209" s="43">
        <f>IFERROR(
IF((AF$14-$G$14+1)&lt;='General parameters'!$G$22,
IF((AF$14-$G$14+1)&gt;=('Option-specific inputs'!$H$94),
IF(MOD((AF$14-$G$14+1-'Option-specific inputs'!$H$94)/'Option-specific inputs'!$H$95,1)=0,
'Option-specific inputs'!$H$117*AF$26,
0),
0),
0),
0)</f>
        <v>0</v>
      </c>
      <c r="AG209" s="43">
        <f>IFERROR(
IF((AG$14-$G$14+1)&lt;='General parameters'!$G$22,
IF((AG$14-$G$14+1)&gt;=('Option-specific inputs'!$H$94),
IF(MOD((AG$14-$G$14+1-'Option-specific inputs'!$H$94)/'Option-specific inputs'!$H$95,1)=0,
'Option-specific inputs'!$H$117*AG$26,
0),
0),
0),
0)</f>
        <v>0</v>
      </c>
      <c r="AH209" s="43">
        <f>IFERROR(
IF((AH$14-$G$14+1)&lt;='General parameters'!$G$22,
IF((AH$14-$G$14+1)&gt;=('Option-specific inputs'!$H$94),
IF(MOD((AH$14-$G$14+1-'Option-specific inputs'!$H$94)/'Option-specific inputs'!$H$95,1)=0,
'Option-specific inputs'!$H$117*AH$26,
0),
0),
0),
0)</f>
        <v>0</v>
      </c>
      <c r="AI209" s="43">
        <f>IFERROR(
IF((AI$14-$G$14+1)&lt;='General parameters'!$G$22,
IF((AI$14-$G$14+1)&gt;=('Option-specific inputs'!$H$94),
IF(MOD((AI$14-$G$14+1-'Option-specific inputs'!$H$94)/'Option-specific inputs'!$H$95,1)=0,
'Option-specific inputs'!$H$117*AI$26,
0),
0),
0),
0)</f>
        <v>0</v>
      </c>
      <c r="AJ209" s="43">
        <f>IFERROR(
IF((AJ$14-$G$14+1)&lt;='General parameters'!$G$22,
IF((AJ$14-$G$14+1)&gt;=('Option-specific inputs'!$H$94),
IF(MOD((AJ$14-$G$14+1-'Option-specific inputs'!$H$94)/'Option-specific inputs'!$H$95,1)=0,
'Option-specific inputs'!$H$117*AJ$26,
0),
0),
0),
0)</f>
        <v>0</v>
      </c>
      <c r="AK209" s="43">
        <f>IFERROR(
IF((AK$14-$G$14+1)&lt;='General parameters'!$G$22,
IF((AK$14-$G$14+1)&gt;=('Option-specific inputs'!$H$94),
IF(MOD((AK$14-$G$14+1-'Option-specific inputs'!$H$94)/'Option-specific inputs'!$H$95,1)=0,
'Option-specific inputs'!$H$117*AK$26,
0),
0),
0),
0)</f>
        <v>0</v>
      </c>
      <c r="AL209" s="43">
        <f>IFERROR(
IF((AL$14-$G$14+1)&lt;='General parameters'!$G$22,
IF((AL$14-$G$14+1)&gt;=('Option-specific inputs'!$H$94),
IF(MOD((AL$14-$G$14+1-'Option-specific inputs'!$H$94)/'Option-specific inputs'!$H$95,1)=0,
'Option-specific inputs'!$H$117*AL$26,
0),
0),
0),
0)</f>
        <v>0</v>
      </c>
      <c r="AM209" s="43">
        <f>IFERROR(
IF((AM$14-$G$14+1)&lt;='General parameters'!$G$22,
IF((AM$14-$G$14+1)&gt;=('Option-specific inputs'!$H$94),
IF(MOD((AM$14-$G$14+1-'Option-specific inputs'!$H$94)/'Option-specific inputs'!$H$95,1)=0,
'Option-specific inputs'!$H$117*AM$26,
0),
0),
0),
0)</f>
        <v>0</v>
      </c>
      <c r="AN209" s="43">
        <f>IFERROR(
IF((AN$14-$G$14+1)&lt;='General parameters'!$G$22,
IF((AN$14-$G$14+1)&gt;=('Option-specific inputs'!$H$94),
IF(MOD((AN$14-$G$14+1-'Option-specific inputs'!$H$94)/'Option-specific inputs'!$H$95,1)=0,
'Option-specific inputs'!$H$117*AN$26,
0),
0),
0),
0)</f>
        <v>0</v>
      </c>
      <c r="AO209" s="43">
        <f>IFERROR(
IF((AO$14-$G$14+1)&lt;='General parameters'!$G$22,
IF((AO$14-$G$14+1)&gt;=('Option-specific inputs'!$H$94),
IF(MOD((AO$14-$G$14+1-'Option-specific inputs'!$H$94)/'Option-specific inputs'!$H$95,1)=0,
'Option-specific inputs'!$H$117*AO$26,
0),
0),
0),
0)</f>
        <v>0</v>
      </c>
      <c r="AP209" s="43">
        <f>IFERROR(
IF((AP$14-$G$14+1)&lt;='General parameters'!$G$22,
IF((AP$14-$G$14+1)&gt;=('Option-specific inputs'!$H$94),
IF(MOD((AP$14-$G$14+1-'Option-specific inputs'!$H$94)/'Option-specific inputs'!$H$95,1)=0,
'Option-specific inputs'!$H$117*AP$26,
0),
0),
0),
0)</f>
        <v>0</v>
      </c>
      <c r="AQ209" s="43">
        <f>IFERROR(
IF((AQ$14-$G$14+1)&lt;='General parameters'!$G$22,
IF((AQ$14-$G$14+1)&gt;=('Option-specific inputs'!$H$94),
IF(MOD((AQ$14-$G$14+1-'Option-specific inputs'!$H$94)/'Option-specific inputs'!$H$95,1)=0,
'Option-specific inputs'!$H$117*AQ$26,
0),
0),
0),
0)</f>
        <v>0</v>
      </c>
      <c r="AR209" s="43">
        <f>IFERROR(
IF((AR$14-$G$14+1)&lt;='General parameters'!$G$22,
IF((AR$14-$G$14+1)&gt;=('Option-specific inputs'!$H$94),
IF(MOD((AR$14-$G$14+1-'Option-specific inputs'!$H$94)/'Option-specific inputs'!$H$95,1)=0,
'Option-specific inputs'!$H$117*AR$26,
0),
0),
0),
0)</f>
        <v>0</v>
      </c>
      <c r="AS209" s="43">
        <f>IFERROR(
IF((AS$14-$G$14+1)&lt;='General parameters'!$G$22,
IF((AS$14-$G$14+1)&gt;=('Option-specific inputs'!$H$94),
IF(MOD((AS$14-$G$14+1-'Option-specific inputs'!$H$94)/'Option-specific inputs'!$H$95,1)=0,
'Option-specific inputs'!$H$117*AS$26,
0),
0),
0),
0)</f>
        <v>0</v>
      </c>
      <c r="AT209" s="43">
        <f>IFERROR(
IF((AT$14-$G$14+1)&lt;='General parameters'!$G$22,
IF((AT$14-$G$14+1)&gt;=('Option-specific inputs'!$H$94),
IF(MOD((AT$14-$G$14+1-'Option-specific inputs'!$H$94)/'Option-specific inputs'!$H$95,1)=0,
'Option-specific inputs'!$H$117*AT$26,
0),
0),
0),
0)</f>
        <v>0</v>
      </c>
      <c r="AU209" s="43">
        <f>IFERROR(
IF((AU$14-$G$14+1)&lt;='General parameters'!$G$22,
IF((AU$14-$G$14+1)&gt;=('Option-specific inputs'!$H$94),
IF(MOD((AU$14-$G$14+1-'Option-specific inputs'!$H$94)/'Option-specific inputs'!$H$95,1)=0,
'Option-specific inputs'!$H$117*AU$26,
0),
0),
0),
0)</f>
        <v>0</v>
      </c>
      <c r="AV209" s="43">
        <f>IFERROR(
IF((AV$14-$G$14+1)&lt;='General parameters'!$G$22,
IF((AV$14-$G$14+1)&gt;=('Option-specific inputs'!$H$94),
IF(MOD((AV$14-$G$14+1-'Option-specific inputs'!$H$94)/'Option-specific inputs'!$H$95,1)=0,
'Option-specific inputs'!$H$117*AV$26,
0),
0),
0),
0)</f>
        <v>0</v>
      </c>
      <c r="AW209" s="43">
        <f>IFERROR(
IF((AW$14-$G$14+1)&lt;='General parameters'!$G$22,
IF((AW$14-$G$14+1)&gt;=('Option-specific inputs'!$H$94),
IF(MOD((AW$14-$G$14+1-'Option-specific inputs'!$H$94)/'Option-specific inputs'!$H$95,1)=0,
'Option-specific inputs'!$H$117*AW$26,
0),
0),
0),
0)</f>
        <v>0</v>
      </c>
      <c r="AX209" s="43">
        <f>IFERROR(
IF((AX$14-$G$14+1)&lt;='General parameters'!$G$22,
IF((AX$14-$G$14+1)&gt;=('Option-specific inputs'!$H$94),
IF(MOD((AX$14-$G$14+1-'Option-specific inputs'!$H$94)/'Option-specific inputs'!$H$95,1)=0,
'Option-specific inputs'!$H$117*AX$26,
0),
0),
0),
0)</f>
        <v>0</v>
      </c>
      <c r="AY209" s="43">
        <f>IFERROR(
IF((AY$14-$G$14+1)&lt;='General parameters'!$G$22,
IF((AY$14-$G$14+1)&gt;=('Option-specific inputs'!$H$94),
IF(MOD((AY$14-$G$14+1-'Option-specific inputs'!$H$94)/'Option-specific inputs'!$H$95,1)=0,
'Option-specific inputs'!$H$117*AY$26,
0),
0),
0),
0)</f>
        <v>0</v>
      </c>
      <c r="AZ209" s="43">
        <f>IFERROR(
IF((AZ$14-$G$14+1)&lt;='General parameters'!$G$22,
IF((AZ$14-$G$14+1)&gt;=('Option-specific inputs'!$H$94),
IF(MOD((AZ$14-$G$14+1-'Option-specific inputs'!$H$94)/'Option-specific inputs'!$H$95,1)=0,
'Option-specific inputs'!$H$117*AZ$26,
0),
0),
0),
0)</f>
        <v>0</v>
      </c>
      <c r="BA209" s="43">
        <f>IFERROR(
IF((BA$14-$G$14+1)&lt;='General parameters'!$G$22,
IF((BA$14-$G$14+1)&gt;=('Option-specific inputs'!$H$94),
IF(MOD((BA$14-$G$14+1-'Option-specific inputs'!$H$94)/'Option-specific inputs'!$H$95,1)=0,
'Option-specific inputs'!$H$117*BA$26,
0),
0),
0),
0)</f>
        <v>0</v>
      </c>
      <c r="BB209" s="43">
        <f>IFERROR(
IF((BB$14-$G$14+1)&lt;='General parameters'!$G$22,
IF((BB$14-$G$14+1)&gt;=('Option-specific inputs'!$H$94),
IF(MOD((BB$14-$G$14+1-'Option-specific inputs'!$H$94)/'Option-specific inputs'!$H$95,1)=0,
'Option-specific inputs'!$H$117*BB$26,
0),
0),
0),
0)</f>
        <v>0</v>
      </c>
      <c r="BC209" s="43">
        <f>IFERROR(
IF((BC$14-$G$14+1)&lt;='General parameters'!$G$22,
IF((BC$14-$G$14+1)&gt;=('Option-specific inputs'!$H$94),
IF(MOD((BC$14-$G$14+1-'Option-specific inputs'!$H$94)/'Option-specific inputs'!$H$95,1)=0,
'Option-specific inputs'!$H$117*BC$26,
0),
0),
0),
0)</f>
        <v>0</v>
      </c>
      <c r="BD209" s="43">
        <f>IFERROR(
IF((BD$14-$G$14+1)&lt;='General parameters'!$G$22,
IF((BD$14-$G$14+1)&gt;=('Option-specific inputs'!$H$94),
IF(MOD((BD$14-$G$14+1-'Option-specific inputs'!$H$94)/'Option-specific inputs'!$H$95,1)=0,
'Option-specific inputs'!$H$117*BD$26,
0),
0),
0),
0)</f>
        <v>0</v>
      </c>
      <c r="BE209" s="43">
        <f>IFERROR(
IF((BE$14-$G$14+1)&lt;='General parameters'!$G$22,
IF((BE$14-$G$14+1)&gt;=('Option-specific inputs'!$H$94),
IF(MOD((BE$14-$G$14+1-'Option-specific inputs'!$H$94)/'Option-specific inputs'!$H$95,1)=0,
'Option-specific inputs'!$H$117*BE$26,
0),
0),
0),
0)</f>
        <v>0</v>
      </c>
      <c r="BF209" s="43">
        <f>IFERROR(
IF((BF$14-$G$14+1)&lt;='General parameters'!$G$22,
IF((BF$14-$G$14+1)&gt;=('Option-specific inputs'!$H$94),
IF(MOD((BF$14-$G$14+1-'Option-specific inputs'!$H$94)/'Option-specific inputs'!$H$95,1)=0,
'Option-specific inputs'!$H$117*BF$26,
0),
0),
0),
0)</f>
        <v>0</v>
      </c>
      <c r="BG209" s="43">
        <f>IFERROR(
IF((BG$14-$G$14+1)&lt;='General parameters'!$G$22,
IF((BG$14-$G$14+1)&gt;=('Option-specific inputs'!$H$94),
IF(MOD((BG$14-$G$14+1-'Option-specific inputs'!$H$94)/'Option-specific inputs'!$H$95,1)=0,
'Option-specific inputs'!$H$117*BG$26,
0),
0),
0),
0)</f>
        <v>0</v>
      </c>
      <c r="BH209" s="43">
        <f>IFERROR(
IF((BH$14-$G$14+1)&lt;='General parameters'!$G$22,
IF((BH$14-$G$14+1)&gt;=('Option-specific inputs'!$H$94),
IF(MOD((BH$14-$G$14+1-'Option-specific inputs'!$H$94)/'Option-specific inputs'!$H$95,1)=0,
'Option-specific inputs'!$H$117*BH$26,
0),
0),
0),
0)</f>
        <v>0</v>
      </c>
      <c r="BI209" s="43">
        <f>IFERROR(
IF((BI$14-$G$14+1)&lt;='General parameters'!$G$22,
IF((BI$14-$G$14+1)&gt;=('Option-specific inputs'!$H$94),
IF(MOD((BI$14-$G$14+1-'Option-specific inputs'!$H$94)/'Option-specific inputs'!$H$95,1)=0,
'Option-specific inputs'!$H$117*BI$26,
0),
0),
0),
0)</f>
        <v>0</v>
      </c>
      <c r="BJ209" s="43">
        <f>IFERROR(
IF((BJ$14-$G$14+1)&lt;='General parameters'!$G$22,
IF((BJ$14-$G$14+1)&gt;=('Option-specific inputs'!$H$94),
IF(MOD((BJ$14-$G$14+1-'Option-specific inputs'!$H$94)/'Option-specific inputs'!$H$95,1)=0,
'Option-specific inputs'!$H$117*BJ$26,
0),
0),
0),
0)</f>
        <v>0</v>
      </c>
      <c r="BK209" s="43">
        <f>IFERROR(
IF((BK$14-$G$14+1)&lt;='General parameters'!$G$22,
IF((BK$14-$G$14+1)&gt;=('Option-specific inputs'!$H$94),
IF(MOD((BK$14-$G$14+1-'Option-specific inputs'!$H$94)/'Option-specific inputs'!$H$95,1)=0,
'Option-specific inputs'!$H$117*BK$26,
0),
0),
0),
0)</f>
        <v>0</v>
      </c>
      <c r="BL209" s="43">
        <f>IFERROR(
IF((BL$14-$G$14+1)&lt;='General parameters'!$G$22,
IF((BL$14-$G$14+1)&gt;=('Option-specific inputs'!$H$94),
IF(MOD((BL$14-$G$14+1-'Option-specific inputs'!$H$94)/'Option-specific inputs'!$H$95,1)=0,
'Option-specific inputs'!$H$117*BL$26,
0),
0),
0),
0)</f>
        <v>0</v>
      </c>
      <c r="BM209" s="43">
        <f>IFERROR(
IF((BM$14-$G$14+1)&lt;='General parameters'!$G$22,
IF((BM$14-$G$14+1)&gt;=('Option-specific inputs'!$H$94),
IF(MOD((BM$14-$G$14+1-'Option-specific inputs'!$H$94)/'Option-specific inputs'!$H$95,1)=0,
'Option-specific inputs'!$H$117*BM$26,
0),
0),
0),
0)</f>
        <v>0</v>
      </c>
      <c r="BN209" s="43">
        <f>IFERROR(
IF((BN$14-$G$14+1)&lt;='General parameters'!$G$22,
IF((BN$14-$G$14+1)&gt;=('Option-specific inputs'!$H$94),
IF(MOD((BN$14-$G$14+1-'Option-specific inputs'!$H$94)/'Option-specific inputs'!$H$95,1)=0,
'Option-specific inputs'!$H$117*BN$26,
0),
0),
0),
0)</f>
        <v>0</v>
      </c>
      <c r="BO209" s="43">
        <f>IFERROR(
IF((BO$14-$G$14+1)&lt;='General parameters'!$G$22,
IF((BO$14-$G$14+1)&gt;=('Option-specific inputs'!$H$94),
IF(MOD((BO$14-$G$14+1-'Option-specific inputs'!$H$94)/'Option-specific inputs'!$H$95,1)=0,
'Option-specific inputs'!$H$117*BO$26,
0),
0),
0),
0)</f>
        <v>0</v>
      </c>
      <c r="BP209" s="43">
        <f>IFERROR(
IF((BP$14-$G$14+1)&lt;='General parameters'!$G$22,
IF((BP$14-$G$14+1)&gt;=('Option-specific inputs'!$H$94),
IF(MOD((BP$14-$G$14+1-'Option-specific inputs'!$H$94)/'Option-specific inputs'!$H$95,1)=0,
'Option-specific inputs'!$H$117*BP$26,
0),
0),
0),
0)</f>
        <v>0</v>
      </c>
      <c r="BQ209" s="43">
        <f>IFERROR(
IF((BQ$14-$G$14+1)&lt;='General parameters'!$G$22,
IF((BQ$14-$G$14+1)&gt;=('Option-specific inputs'!$H$94),
IF(MOD((BQ$14-$G$14+1-'Option-specific inputs'!$H$94)/'Option-specific inputs'!$H$95,1)=0,
'Option-specific inputs'!$H$117*BQ$26,
0),
0),
0),
0)</f>
        <v>0</v>
      </c>
      <c r="BR209" s="43">
        <f>IFERROR(
IF((BR$14-$G$14+1)&lt;='General parameters'!$G$22,
IF((BR$14-$G$14+1)&gt;=('Option-specific inputs'!$H$94),
IF(MOD((BR$14-$G$14+1-'Option-specific inputs'!$H$94)/'Option-specific inputs'!$H$95,1)=0,
'Option-specific inputs'!$H$117*BR$26,
0),
0),
0),
0)</f>
        <v>0</v>
      </c>
      <c r="BS209" s="43">
        <f>IFERROR(
IF((BS$14-$G$14+1)&lt;='General parameters'!$G$22,
IF((BS$14-$G$14+1)&gt;=('Option-specific inputs'!$H$94),
IF(MOD((BS$14-$G$14+1-'Option-specific inputs'!$H$94)/'Option-specific inputs'!$H$95,1)=0,
'Option-specific inputs'!$H$117*BS$26,
0),
0),
0),
0)</f>
        <v>0</v>
      </c>
      <c r="BT209" s="43">
        <f>IFERROR(
IF((BT$14-$G$14+1)&lt;='General parameters'!$G$22,
IF((BT$14-$G$14+1)&gt;=('Option-specific inputs'!$H$94),
IF(MOD((BT$14-$G$14+1-'Option-specific inputs'!$H$94)/'Option-specific inputs'!$H$95,1)=0,
'Option-specific inputs'!$H$117*BT$26,
0),
0),
0),
0)</f>
        <v>0</v>
      </c>
      <c r="BU209" s="43">
        <f>IFERROR(
IF((BU$14-$G$14+1)&lt;='General parameters'!$G$22,
IF((BU$14-$G$14+1)&gt;=('Option-specific inputs'!$H$94),
IF(MOD((BU$14-$G$14+1-'Option-specific inputs'!$H$94)/'Option-specific inputs'!$H$95,1)=0,
'Option-specific inputs'!$H$117*BU$26,
0),
0),
0),
0)</f>
        <v>0</v>
      </c>
      <c r="BV209" s="43">
        <f>IFERROR(
IF((BV$14-$G$14+1)&lt;='General parameters'!$G$22,
IF((BV$14-$G$14+1)&gt;=('Option-specific inputs'!$H$94),
IF(MOD((BV$14-$G$14+1-'Option-specific inputs'!$H$94)/'Option-specific inputs'!$H$95,1)=0,
'Option-specific inputs'!$H$117*BV$26,
0),
0),
0),
0)</f>
        <v>0</v>
      </c>
      <c r="BW209" s="43">
        <f>IFERROR(
IF((BW$14-$G$14+1)&lt;='General parameters'!$G$22,
IF((BW$14-$G$14+1)&gt;=('Option-specific inputs'!$H$94),
IF(MOD((BW$14-$G$14+1-'Option-specific inputs'!$H$94)/'Option-specific inputs'!$H$95,1)=0,
'Option-specific inputs'!$H$117*BW$26,
0),
0),
0),
0)</f>
        <v>0</v>
      </c>
      <c r="BX209" s="43">
        <f>IFERROR(
IF((BX$14-$G$14+1)&lt;='General parameters'!$G$22,
IF((BX$14-$G$14+1)&gt;=('Option-specific inputs'!$H$94),
IF(MOD((BX$14-$G$14+1-'Option-specific inputs'!$H$94)/'Option-specific inputs'!$H$95,1)=0,
'Option-specific inputs'!$H$117*BX$26,
0),
0),
0),
0)</f>
        <v>0</v>
      </c>
      <c r="BY209" s="43">
        <f>IFERROR(
IF((BY$14-$G$14+1)&lt;='General parameters'!$G$22,
IF((BY$14-$G$14+1)&gt;=('Option-specific inputs'!$H$94),
IF(MOD((BY$14-$G$14+1-'Option-specific inputs'!$H$94)/'Option-specific inputs'!$H$95,1)=0,
'Option-specific inputs'!$H$117*BY$26,
0),
0),
0),
0)</f>
        <v>0</v>
      </c>
      <c r="BZ209" s="43">
        <f>IFERROR(
IF((BZ$14-$G$14+1)&lt;='General parameters'!$G$22,
IF((BZ$14-$G$14+1)&gt;=('Option-specific inputs'!$H$94),
IF(MOD((BZ$14-$G$14+1-'Option-specific inputs'!$H$94)/'Option-specific inputs'!$H$95,1)=0,
'Option-specific inputs'!$H$117*BZ$26,
0),
0),
0),
0)</f>
        <v>0</v>
      </c>
      <c r="CA209" s="43">
        <f>IFERROR(
IF((CA$14-$G$14+1)&lt;='General parameters'!$G$22,
IF((CA$14-$G$14+1)&gt;=('Option-specific inputs'!$H$94),
IF(MOD((CA$14-$G$14+1-'Option-specific inputs'!$H$94)/'Option-specific inputs'!$H$95,1)=0,
'Option-specific inputs'!$H$117*CA$26,
0),
0),
0),
0)</f>
        <v>0</v>
      </c>
      <c r="CB209" s="43">
        <f>IFERROR(
IF((CB$14-$G$14+1)&lt;='General parameters'!$G$22,
IF((CB$14-$G$14+1)&gt;=('Option-specific inputs'!$H$94),
IF(MOD((CB$14-$G$14+1-'Option-specific inputs'!$H$94)/'Option-specific inputs'!$H$95,1)=0,
'Option-specific inputs'!$H$117*CB$26,
0),
0),
0),
0)</f>
        <v>0</v>
      </c>
      <c r="CC209" s="43">
        <f>IFERROR(
IF((CC$14-$G$14+1)&lt;='General parameters'!$G$22,
IF((CC$14-$G$14+1)&gt;=('Option-specific inputs'!$H$94),
IF(MOD((CC$14-$G$14+1-'Option-specific inputs'!$H$94)/'Option-specific inputs'!$H$95,1)=0,
'Option-specific inputs'!$H$117*CC$26,
0),
0),
0),
0)</f>
        <v>0</v>
      </c>
      <c r="CD209" s="43">
        <f>IFERROR(
IF((CD$14-$G$14+1)&lt;='General parameters'!$G$22,
IF((CD$14-$G$14+1)&gt;=('Option-specific inputs'!$H$94),
IF(MOD((CD$14-$G$14+1-'Option-specific inputs'!$H$94)/'Option-specific inputs'!$H$95,1)=0,
'Option-specific inputs'!$H$117*CD$26,
0),
0),
0),
0)</f>
        <v>0</v>
      </c>
      <c r="CE209" s="43">
        <f>IFERROR(
IF((CE$14-$G$14+1)&lt;='General parameters'!$G$22,
IF((CE$14-$G$14+1)&gt;=('Option-specific inputs'!$H$94),
IF(MOD((CE$14-$G$14+1-'Option-specific inputs'!$H$94)/'Option-specific inputs'!$H$95,1)=0,
'Option-specific inputs'!$H$117*CE$26,
0),
0),
0),
0)</f>
        <v>0</v>
      </c>
      <c r="CF209" s="43">
        <f>IFERROR(
IF((CF$14-$G$14+1)&lt;='General parameters'!$G$22,
IF((CF$14-$G$14+1)&gt;=('Option-specific inputs'!$H$94),
IF(MOD((CF$14-$G$14+1-'Option-specific inputs'!$H$94)/'Option-specific inputs'!$H$95,1)=0,
'Option-specific inputs'!$H$117*CF$26,
0),
0),
0),
0)</f>
        <v>0</v>
      </c>
      <c r="CG209" s="43">
        <f>IFERROR(
IF((CG$14-$G$14+1)&lt;='General parameters'!$G$22,
IF((CG$14-$G$14+1)&gt;=('Option-specific inputs'!$H$94),
IF(MOD((CG$14-$G$14+1-'Option-specific inputs'!$H$94)/'Option-specific inputs'!$H$95,1)=0,
'Option-specific inputs'!$H$117*CG$26,
0),
0),
0),
0)</f>
        <v>0</v>
      </c>
      <c r="CH209" s="43">
        <f>IFERROR(
IF((CH$14-$G$14+1)&lt;='General parameters'!$G$22,
IF((CH$14-$G$14+1)&gt;=('Option-specific inputs'!$H$94),
IF(MOD((CH$14-$G$14+1-'Option-specific inputs'!$H$94)/'Option-specific inputs'!$H$95,1)=0,
'Option-specific inputs'!$H$117*CH$26,
0),
0),
0),
0)</f>
        <v>0</v>
      </c>
      <c r="CI209" s="43">
        <f>IFERROR(
IF((CI$14-$G$14+1)&lt;='General parameters'!$G$22,
IF((CI$14-$G$14+1)&gt;=('Option-specific inputs'!$H$94),
IF(MOD((CI$14-$G$14+1-'Option-specific inputs'!$H$94)/'Option-specific inputs'!$H$95,1)=0,
'Option-specific inputs'!$H$117*CI$26,
0),
0),
0),
0)</f>
        <v>0</v>
      </c>
      <c r="CJ209" s="43">
        <f>IFERROR(
IF((CJ$14-$G$14+1)&lt;='General parameters'!$G$22,
IF((CJ$14-$G$14+1)&gt;=('Option-specific inputs'!$H$94),
IF(MOD((CJ$14-$G$14+1-'Option-specific inputs'!$H$94)/'Option-specific inputs'!$H$95,1)=0,
'Option-specific inputs'!$H$117*CJ$26,
0),
0),
0),
0)</f>
        <v>0</v>
      </c>
      <c r="CK209" s="43">
        <f>IFERROR(
IF((CK$14-$G$14+1)&lt;='General parameters'!$G$22,
IF((CK$14-$G$14+1)&gt;=('Option-specific inputs'!$H$94),
IF(MOD((CK$14-$G$14+1-'Option-specific inputs'!$H$94)/'Option-specific inputs'!$H$95,1)=0,
'Option-specific inputs'!$H$117*CK$26,
0),
0),
0),
0)</f>
        <v>0</v>
      </c>
      <c r="CL209" s="43">
        <f>IFERROR(
IF((CL$14-$G$14+1)&lt;='General parameters'!$G$22,
IF((CL$14-$G$14+1)&gt;=('Option-specific inputs'!$H$94),
IF(MOD((CL$14-$G$14+1-'Option-specific inputs'!$H$94)/'Option-specific inputs'!$H$95,1)=0,
'Option-specific inputs'!$H$117*CL$26,
0),
0),
0),
0)</f>
        <v>0</v>
      </c>
      <c r="CM209" s="43">
        <f>IFERROR(
IF((CM$14-$G$14+1)&lt;='General parameters'!$G$22,
IF((CM$14-$G$14+1)&gt;=('Option-specific inputs'!$H$94),
IF(MOD((CM$14-$G$14+1-'Option-specific inputs'!$H$94)/'Option-specific inputs'!$H$95,1)=0,
'Option-specific inputs'!$H$117*CM$26,
0),
0),
0),
0)</f>
        <v>0</v>
      </c>
      <c r="CN209" s="43">
        <f>IFERROR(
IF((CN$14-$G$14+1)&lt;='General parameters'!$G$22,
IF((CN$14-$G$14+1)&gt;=('Option-specific inputs'!$H$94),
IF(MOD((CN$14-$G$14+1-'Option-specific inputs'!$H$94)/'Option-specific inputs'!$H$95,1)=0,
'Option-specific inputs'!$H$117*CN$26,
0),
0),
0),
0)</f>
        <v>0</v>
      </c>
      <c r="CO209" s="43">
        <f>IFERROR(
IF((CO$14-$G$14+1)&lt;='General parameters'!$G$22,
IF((CO$14-$G$14+1)&gt;=('Option-specific inputs'!$H$94),
IF(MOD((CO$14-$G$14+1-'Option-specific inputs'!$H$94)/'Option-specific inputs'!$H$95,1)=0,
'Option-specific inputs'!$H$117*CO$26,
0),
0),
0),
0)</f>
        <v>0</v>
      </c>
      <c r="CP209" s="43">
        <f>IFERROR(
IF((CP$14-$G$14+1)&lt;='General parameters'!$G$22,
IF((CP$14-$G$14+1)&gt;=('Option-specific inputs'!$H$94),
IF(MOD((CP$14-$G$14+1-'Option-specific inputs'!$H$94)/'Option-specific inputs'!$H$95,1)=0,
'Option-specific inputs'!$H$117*CP$26,
0),
0),
0),
0)</f>
        <v>0</v>
      </c>
      <c r="CQ209" s="43">
        <f>IFERROR(
IF((CQ$14-$G$14+1)&lt;='General parameters'!$G$22,
IF((CQ$14-$G$14+1)&gt;=('Option-specific inputs'!$H$94),
IF(MOD((CQ$14-$G$14+1-'Option-specific inputs'!$H$94)/'Option-specific inputs'!$H$95,1)=0,
'Option-specific inputs'!$H$117*CQ$26,
0),
0),
0),
0)</f>
        <v>0</v>
      </c>
      <c r="CR209" s="43">
        <f>IFERROR(
IF((CR$14-$G$14+1)&lt;='General parameters'!$G$22,
IF((CR$14-$G$14+1)&gt;=('Option-specific inputs'!$H$94),
IF(MOD((CR$14-$G$14+1-'Option-specific inputs'!$H$94)/'Option-specific inputs'!$H$95,1)=0,
'Option-specific inputs'!$H$117*CR$26,
0),
0),
0),
0)</f>
        <v>0</v>
      </c>
      <c r="CS209" s="43">
        <f>IFERROR(
IF((CS$14-$G$14+1)&lt;='General parameters'!$G$22,
IF((CS$14-$G$14+1)&gt;=('Option-specific inputs'!$H$94),
IF(MOD((CS$14-$G$14+1-'Option-specific inputs'!$H$94)/'Option-specific inputs'!$H$95,1)=0,
'Option-specific inputs'!$H$117*CS$26,
0),
0),
0),
0)</f>
        <v>0</v>
      </c>
      <c r="CT209" s="43">
        <f>IFERROR(
IF((CT$14-$G$14+1)&lt;='General parameters'!$G$22,
IF((CT$14-$G$14+1)&gt;=('Option-specific inputs'!$H$94),
IF(MOD((CT$14-$G$14+1-'Option-specific inputs'!$H$94)/'Option-specific inputs'!$H$95,1)=0,
'Option-specific inputs'!$H$117*CT$26,
0),
0),
0),
0)</f>
        <v>0</v>
      </c>
      <c r="CU209" s="43">
        <f>IFERROR(
IF((CU$14-$G$14+1)&lt;='General parameters'!$G$22,
IF((CU$14-$G$14+1)&gt;=('Option-specific inputs'!$H$94),
IF(MOD((CU$14-$G$14+1-'Option-specific inputs'!$H$94)/'Option-specific inputs'!$H$95,1)=0,
'Option-specific inputs'!$H$117*CU$26,
0),
0),
0),
0)</f>
        <v>0</v>
      </c>
      <c r="CV209" s="43">
        <f>IFERROR(
IF((CV$14-$G$14+1)&lt;='General parameters'!$G$22,
IF((CV$14-$G$14+1)&gt;=('Option-specific inputs'!$H$94),
IF(MOD((CV$14-$G$14+1-'Option-specific inputs'!$H$94)/'Option-specific inputs'!$H$95,1)=0,
'Option-specific inputs'!$H$117*CV$26,
0),
0),
0),
0)</f>
        <v>0</v>
      </c>
      <c r="CW209" s="43">
        <f>IFERROR(
IF((CW$14-$G$14+1)&lt;='General parameters'!$G$22,
IF((CW$14-$G$14+1)&gt;=('Option-specific inputs'!$H$94),
IF(MOD((CW$14-$G$14+1-'Option-specific inputs'!$H$94)/'Option-specific inputs'!$H$95,1)=0,
'Option-specific inputs'!$H$117*CW$26,
0),
0),
0),
0)</f>
        <v>0</v>
      </c>
      <c r="CX209" s="43">
        <f>IFERROR(
IF((CX$14-$G$14+1)&lt;='General parameters'!$G$22,
IF((CX$14-$G$14+1)&gt;=('Option-specific inputs'!$H$94),
IF(MOD((CX$14-$G$14+1-'Option-specific inputs'!$H$94)/'Option-specific inputs'!$H$95,1)=0,
'Option-specific inputs'!$H$117*CX$26,
0),
0),
0),
0)</f>
        <v>0</v>
      </c>
      <c r="CY209" s="43">
        <f>IFERROR(
IF((CY$14-$G$14+1)&lt;='General parameters'!$G$22,
IF((CY$14-$G$14+1)&gt;=('Option-specific inputs'!$H$94),
IF(MOD((CY$14-$G$14+1-'Option-specific inputs'!$H$94)/'Option-specific inputs'!$H$95,1)=0,
'Option-specific inputs'!$H$117*CY$26,
0),
0),
0),
0)</f>
        <v>0</v>
      </c>
      <c r="CZ209" s="43">
        <f>IFERROR(
IF((CZ$14-$G$14+1)&lt;='General parameters'!$G$22,
IF((CZ$14-$G$14+1)&gt;=('Option-specific inputs'!$H$94),
IF(MOD((CZ$14-$G$14+1-'Option-specific inputs'!$H$94)/'Option-specific inputs'!$H$95,1)=0,
'Option-specific inputs'!$H$117*CZ$26,
0),
0),
0),
0)</f>
        <v>0</v>
      </c>
      <c r="DA209" s="43">
        <f>IFERROR(
IF((DA$14-$G$14+1)&lt;='General parameters'!$G$22,
IF((DA$14-$G$14+1)&gt;=('Option-specific inputs'!$H$94),
IF(MOD((DA$14-$G$14+1-'Option-specific inputs'!$H$94)/'Option-specific inputs'!$H$95,1)=0,
'Option-specific inputs'!$H$117*DA$26,
0),
0),
0),
0)</f>
        <v>0</v>
      </c>
      <c r="DB209" s="43">
        <f>IFERROR(
IF((DB$14-$G$14+1)&lt;='General parameters'!$G$22,
IF((DB$14-$G$14+1)&gt;=('Option-specific inputs'!$H$94),
IF(MOD((DB$14-$G$14+1-'Option-specific inputs'!$H$94)/'Option-specific inputs'!$H$95,1)=0,
'Option-specific inputs'!$H$117*DB$26,
0),
0),
0),
0)</f>
        <v>0</v>
      </c>
      <c r="DC209" s="25"/>
    </row>
    <row r="210" spans="1:107" s="61" customFormat="1" ht="22.5" customHeight="1">
      <c r="A210" s="25"/>
      <c r="B210" s="152"/>
      <c r="C210" s="213" t="s">
        <v>152</v>
      </c>
      <c r="D210" s="46"/>
      <c r="E210" s="37"/>
      <c r="F210" s="32"/>
      <c r="G210" s="43">
        <f>IF(G$14 &lt; YEAR('General parameters'!$G$20) + 'Option-specific inputs'!$H$65 - 1,
0, IFERROR(
IF((G$14-$G$14+1)&lt;='General parameters'!$G$22,
'Option-specific inputs'!$H$118,0)*G$26,
0))</f>
        <v>0</v>
      </c>
      <c r="H210" s="43">
        <f>IF(H$14 &lt; YEAR('General parameters'!$G$20) + 'Option-specific inputs'!$H$65 - 1,
0, IFERROR(
IF((H$14-$G$14+1)&lt;='General parameters'!$G$22,
'Option-specific inputs'!$H$118,0)*H$26,
0))</f>
        <v>0</v>
      </c>
      <c r="I210" s="43">
        <f>IF(I$14 &lt; YEAR('General parameters'!$G$20) + 'Option-specific inputs'!$H$65 - 1,
0, IFERROR(
IF((I$14-$G$14+1)&lt;='General parameters'!$G$22,
'Option-specific inputs'!$H$118,0)*I$26,
0))</f>
        <v>0</v>
      </c>
      <c r="J210" s="43">
        <f>IF(J$14 &lt; YEAR('General parameters'!$G$20) + 'Option-specific inputs'!$H$65 - 1,
0, IFERROR(
IF((J$14-$G$14+1)&lt;='General parameters'!$G$22,
'Option-specific inputs'!$H$118,0)*J$26,
0))</f>
        <v>0</v>
      </c>
      <c r="K210" s="43">
        <f>IF(K$14 &lt; YEAR('General parameters'!$G$20) + 'Option-specific inputs'!$H$65 - 1,
0, IFERROR(
IF((K$14-$G$14+1)&lt;='General parameters'!$G$22,
'Option-specific inputs'!$H$118,0)*K$26,
0))</f>
        <v>0</v>
      </c>
      <c r="L210" s="43">
        <f>IF(L$14 &lt; YEAR('General parameters'!$G$20) + 'Option-specific inputs'!$H$65 - 1,
0, IFERROR(
IF((L$14-$G$14+1)&lt;='General parameters'!$G$22,
'Option-specific inputs'!$H$118,0)*L$26,
0))</f>
        <v>0</v>
      </c>
      <c r="M210" s="43">
        <f>IF(M$14 &lt; YEAR('General parameters'!$G$20) + 'Option-specific inputs'!$H$65 - 1,
0, IFERROR(
IF((M$14-$G$14+1)&lt;='General parameters'!$G$22,
'Option-specific inputs'!$H$118,0)*M$26,
0))</f>
        <v>0</v>
      </c>
      <c r="N210" s="43">
        <f>IF(N$14 &lt; YEAR('General parameters'!$G$20) + 'Option-specific inputs'!$H$65 - 1,
0, IFERROR(
IF((N$14-$G$14+1)&lt;='General parameters'!$G$22,
'Option-specific inputs'!$H$118,0)*N$26,
0))</f>
        <v>0</v>
      </c>
      <c r="O210" s="43">
        <f>IF(O$14 &lt; YEAR('General parameters'!$G$20) + 'Option-specific inputs'!$H$65 - 1,
0, IFERROR(
IF((O$14-$G$14+1)&lt;='General parameters'!$G$22,
'Option-specific inputs'!$H$118,0)*O$26,
0))</f>
        <v>0</v>
      </c>
      <c r="P210" s="43">
        <f>IF(P$14 &lt; YEAR('General parameters'!$G$20) + 'Option-specific inputs'!$H$65 - 1,
0, IFERROR(
IF((P$14-$G$14+1)&lt;='General parameters'!$G$22,
'Option-specific inputs'!$H$118,0)*P$26,
0))</f>
        <v>0</v>
      </c>
      <c r="Q210" s="43">
        <f>IF(Q$14 &lt; YEAR('General parameters'!$G$20) + 'Option-specific inputs'!$H$65 - 1,
0, IFERROR(
IF((Q$14-$G$14+1)&lt;='General parameters'!$G$22,
'Option-specific inputs'!$H$118,0)*Q$26,
0))</f>
        <v>0</v>
      </c>
      <c r="R210" s="43">
        <f>IF(R$14 &lt; YEAR('General parameters'!$G$20) + 'Option-specific inputs'!$H$65 - 1,
0, IFERROR(
IF((R$14-$G$14+1)&lt;='General parameters'!$G$22,
'Option-specific inputs'!$H$118,0)*R$26,
0))</f>
        <v>0</v>
      </c>
      <c r="S210" s="43">
        <f>IF(S$14 &lt; YEAR('General parameters'!$G$20) + 'Option-specific inputs'!$H$65 - 1,
0, IFERROR(
IF((S$14-$G$14+1)&lt;='General parameters'!$G$22,
'Option-specific inputs'!$H$118,0)*S$26,
0))</f>
        <v>0</v>
      </c>
      <c r="T210" s="43">
        <f>IF(T$14 &lt; YEAR('General parameters'!$G$20) + 'Option-specific inputs'!$H$65 - 1,
0, IFERROR(
IF((T$14-$G$14+1)&lt;='General parameters'!$G$22,
'Option-specific inputs'!$H$118,0)*T$26,
0))</f>
        <v>0</v>
      </c>
      <c r="U210" s="43">
        <f>IF(U$14 &lt; YEAR('General parameters'!$G$20) + 'Option-specific inputs'!$H$65 - 1,
0, IFERROR(
IF((U$14-$G$14+1)&lt;='General parameters'!$G$22,
'Option-specific inputs'!$H$118,0)*U$26,
0))</f>
        <v>0</v>
      </c>
      <c r="V210" s="43">
        <f>IF(V$14 &lt; YEAR('General parameters'!$G$20) + 'Option-specific inputs'!$H$65 - 1,
0, IFERROR(
IF((V$14-$G$14+1)&lt;='General parameters'!$G$22,
'Option-specific inputs'!$H$118,0)*V$26,
0))</f>
        <v>0</v>
      </c>
      <c r="W210" s="43">
        <f>IF(W$14 &lt; YEAR('General parameters'!$G$20) + 'Option-specific inputs'!$H$65 - 1,
0, IFERROR(
IF((W$14-$G$14+1)&lt;='General parameters'!$G$22,
'Option-specific inputs'!$H$118,0)*W$26,
0))</f>
        <v>0</v>
      </c>
      <c r="X210" s="43">
        <f>IF(X$14 &lt; YEAR('General parameters'!$G$20) + 'Option-specific inputs'!$H$65 - 1,
0, IFERROR(
IF((X$14-$G$14+1)&lt;='General parameters'!$G$22,
'Option-specific inputs'!$H$118,0)*X$26,
0))</f>
        <v>0</v>
      </c>
      <c r="Y210" s="43">
        <f>IF(Y$14 &lt; YEAR('General parameters'!$G$20) + 'Option-specific inputs'!$H$65 - 1,
0, IFERROR(
IF((Y$14-$G$14+1)&lt;='General parameters'!$G$22,
'Option-specific inputs'!$H$118,0)*Y$26,
0))</f>
        <v>0</v>
      </c>
      <c r="Z210" s="43">
        <f>IF(Z$14 &lt; YEAR('General parameters'!$G$20) + 'Option-specific inputs'!$H$65 - 1,
0, IFERROR(
IF((Z$14-$G$14+1)&lt;='General parameters'!$G$22,
'Option-specific inputs'!$H$118,0)*Z$26,
0))</f>
        <v>0</v>
      </c>
      <c r="AA210" s="43">
        <f>IF(AA$14 &lt; YEAR('General parameters'!$G$20) + 'Option-specific inputs'!$H$65 - 1,
0, IFERROR(
IF((AA$14-$G$14+1)&lt;='General parameters'!$G$22,
'Option-specific inputs'!$H$118,0)*AA$26,
0))</f>
        <v>0</v>
      </c>
      <c r="AB210" s="43">
        <f>IF(AB$14 &lt; YEAR('General parameters'!$G$20) + 'Option-specific inputs'!$H$65 - 1,
0, IFERROR(
IF((AB$14-$G$14+1)&lt;='General parameters'!$G$22,
'Option-specific inputs'!$H$118,0)*AB$26,
0))</f>
        <v>0</v>
      </c>
      <c r="AC210" s="43">
        <f>IF(AC$14 &lt; YEAR('General parameters'!$G$20) + 'Option-specific inputs'!$H$65 - 1,
0, IFERROR(
IF((AC$14-$G$14+1)&lt;='General parameters'!$G$22,
'Option-specific inputs'!$H$118,0)*AC$26,
0))</f>
        <v>0</v>
      </c>
      <c r="AD210" s="43">
        <f>IF(AD$14 &lt; YEAR('General parameters'!$G$20) + 'Option-specific inputs'!$H$65 - 1,
0, IFERROR(
IF((AD$14-$G$14+1)&lt;='General parameters'!$G$22,
'Option-specific inputs'!$H$118,0)*AD$26,
0))</f>
        <v>0</v>
      </c>
      <c r="AE210" s="43">
        <f>IF(AE$14 &lt; YEAR('General parameters'!$G$20) + 'Option-specific inputs'!$H$65 - 1,
0, IFERROR(
IF((AE$14-$G$14+1)&lt;='General parameters'!$G$22,
'Option-specific inputs'!$H$118,0)*AE$26,
0))</f>
        <v>0</v>
      </c>
      <c r="AF210" s="43">
        <f>IF(AF$14 &lt; YEAR('General parameters'!$G$20) + 'Option-specific inputs'!$H$65 - 1,
0, IFERROR(
IF((AF$14-$G$14+1)&lt;='General parameters'!$G$22,
'Option-specific inputs'!$H$118,0)*AF$26,
0))</f>
        <v>0</v>
      </c>
      <c r="AG210" s="43">
        <f>IF(AG$14 &lt; YEAR('General parameters'!$G$20) + 'Option-specific inputs'!$H$65 - 1,
0, IFERROR(
IF((AG$14-$G$14+1)&lt;='General parameters'!$G$22,
'Option-specific inputs'!$H$118,0)*AG$26,
0))</f>
        <v>0</v>
      </c>
      <c r="AH210" s="43">
        <f>IF(AH$14 &lt; YEAR('General parameters'!$G$20) + 'Option-specific inputs'!$H$65 - 1,
0, IFERROR(
IF((AH$14-$G$14+1)&lt;='General parameters'!$G$22,
'Option-specific inputs'!$H$118,0)*AH$26,
0))</f>
        <v>0</v>
      </c>
      <c r="AI210" s="43">
        <f>IF(AI$14 &lt; YEAR('General parameters'!$G$20) + 'Option-specific inputs'!$H$65 - 1,
0, IFERROR(
IF((AI$14-$G$14+1)&lt;='General parameters'!$G$22,
'Option-specific inputs'!$H$118,0)*AI$26,
0))</f>
        <v>0</v>
      </c>
      <c r="AJ210" s="43">
        <f>IF(AJ$14 &lt; YEAR('General parameters'!$G$20) + 'Option-specific inputs'!$H$65 - 1,
0, IFERROR(
IF((AJ$14-$G$14+1)&lt;='General parameters'!$G$22,
'Option-specific inputs'!$H$118,0)*AJ$26,
0))</f>
        <v>0</v>
      </c>
      <c r="AK210" s="43">
        <f>IF(AK$14 &lt; YEAR('General parameters'!$G$20) + 'Option-specific inputs'!$H$65 - 1,
0, IFERROR(
IF((AK$14-$G$14+1)&lt;='General parameters'!$G$22,
'Option-specific inputs'!$H$118,0)*AK$26,
0))</f>
        <v>0</v>
      </c>
      <c r="AL210" s="43">
        <f>IF(AL$14 &lt; YEAR('General parameters'!$G$20) + 'Option-specific inputs'!$H$65 - 1,
0, IFERROR(
IF((AL$14-$G$14+1)&lt;='General parameters'!$G$22,
'Option-specific inputs'!$H$118,0)*AL$26,
0))</f>
        <v>0</v>
      </c>
      <c r="AM210" s="43">
        <f>IF(AM$14 &lt; YEAR('General parameters'!$G$20) + 'Option-specific inputs'!$H$65 - 1,
0, IFERROR(
IF((AM$14-$G$14+1)&lt;='General parameters'!$G$22,
'Option-specific inputs'!$H$118,0)*AM$26,
0))</f>
        <v>0</v>
      </c>
      <c r="AN210" s="43">
        <f>IF(AN$14 &lt; YEAR('General parameters'!$G$20) + 'Option-specific inputs'!$H$65 - 1,
0, IFERROR(
IF((AN$14-$G$14+1)&lt;='General parameters'!$G$22,
'Option-specific inputs'!$H$118,0)*AN$26,
0))</f>
        <v>0</v>
      </c>
      <c r="AO210" s="43">
        <f>IF(AO$14 &lt; YEAR('General parameters'!$G$20) + 'Option-specific inputs'!$H$65 - 1,
0, IFERROR(
IF((AO$14-$G$14+1)&lt;='General parameters'!$G$22,
'Option-specific inputs'!$H$118,0)*AO$26,
0))</f>
        <v>0</v>
      </c>
      <c r="AP210" s="43">
        <f>IF(AP$14 &lt; YEAR('General parameters'!$G$20) + 'Option-specific inputs'!$H$65 - 1,
0, IFERROR(
IF((AP$14-$G$14+1)&lt;='General parameters'!$G$22,
'Option-specific inputs'!$H$118,0)*AP$26,
0))</f>
        <v>0</v>
      </c>
      <c r="AQ210" s="43">
        <f>IF(AQ$14 &lt; YEAR('General parameters'!$G$20) + 'Option-specific inputs'!$H$65 - 1,
0, IFERROR(
IF((AQ$14-$G$14+1)&lt;='General parameters'!$G$22,
'Option-specific inputs'!$H$118,0)*AQ$26,
0))</f>
        <v>0</v>
      </c>
      <c r="AR210" s="43">
        <f>IF(AR$14 &lt; YEAR('General parameters'!$G$20) + 'Option-specific inputs'!$H$65 - 1,
0, IFERROR(
IF((AR$14-$G$14+1)&lt;='General parameters'!$G$22,
'Option-specific inputs'!$H$118,0)*AR$26,
0))</f>
        <v>0</v>
      </c>
      <c r="AS210" s="43">
        <f>IF(AS$14 &lt; YEAR('General parameters'!$G$20) + 'Option-specific inputs'!$H$65 - 1,
0, IFERROR(
IF((AS$14-$G$14+1)&lt;='General parameters'!$G$22,
'Option-specific inputs'!$H$118,0)*AS$26,
0))</f>
        <v>0</v>
      </c>
      <c r="AT210" s="43">
        <f>IF(AT$14 &lt; YEAR('General parameters'!$G$20) + 'Option-specific inputs'!$H$65 - 1,
0, IFERROR(
IF((AT$14-$G$14+1)&lt;='General parameters'!$G$22,
'Option-specific inputs'!$H$118,0)*AT$26,
0))</f>
        <v>0</v>
      </c>
      <c r="AU210" s="43">
        <f>IF(AU$14 &lt; YEAR('General parameters'!$G$20) + 'Option-specific inputs'!$H$65 - 1,
0, IFERROR(
IF((AU$14-$G$14+1)&lt;='General parameters'!$G$22,
'Option-specific inputs'!$H$118,0)*AU$26,
0))</f>
        <v>0</v>
      </c>
      <c r="AV210" s="43">
        <f>IF(AV$14 &lt; YEAR('General parameters'!$G$20) + 'Option-specific inputs'!$H$65 - 1,
0, IFERROR(
IF((AV$14-$G$14+1)&lt;='General parameters'!$G$22,
'Option-specific inputs'!$H$118,0)*AV$26,
0))</f>
        <v>0</v>
      </c>
      <c r="AW210" s="43">
        <f>IF(AW$14 &lt; YEAR('General parameters'!$G$20) + 'Option-specific inputs'!$H$65 - 1,
0, IFERROR(
IF((AW$14-$G$14+1)&lt;='General parameters'!$G$22,
'Option-specific inputs'!$H$118,0)*AW$26,
0))</f>
        <v>0</v>
      </c>
      <c r="AX210" s="43">
        <f>IF(AX$14 &lt; YEAR('General parameters'!$G$20) + 'Option-specific inputs'!$H$65 - 1,
0, IFERROR(
IF((AX$14-$G$14+1)&lt;='General parameters'!$G$22,
'Option-specific inputs'!$H$118,0)*AX$26,
0))</f>
        <v>0</v>
      </c>
      <c r="AY210" s="43">
        <f>IF(AY$14 &lt; YEAR('General parameters'!$G$20) + 'Option-specific inputs'!$H$65 - 1,
0, IFERROR(
IF((AY$14-$G$14+1)&lt;='General parameters'!$G$22,
'Option-specific inputs'!$H$118,0)*AY$26,
0))</f>
        <v>0</v>
      </c>
      <c r="AZ210" s="43">
        <f>IF(AZ$14 &lt; YEAR('General parameters'!$G$20) + 'Option-specific inputs'!$H$65 - 1,
0, IFERROR(
IF((AZ$14-$G$14+1)&lt;='General parameters'!$G$22,
'Option-specific inputs'!$H$118,0)*AZ$26,
0))</f>
        <v>0</v>
      </c>
      <c r="BA210" s="43">
        <f>IF(BA$14 &lt; YEAR('General parameters'!$G$20) + 'Option-specific inputs'!$H$65 - 1,
0, IFERROR(
IF((BA$14-$G$14+1)&lt;='General parameters'!$G$22,
'Option-specific inputs'!$H$118,0)*BA$26,
0))</f>
        <v>0</v>
      </c>
      <c r="BB210" s="43">
        <f>IF(BB$14 &lt; YEAR('General parameters'!$G$20) + 'Option-specific inputs'!$H$65 - 1,
0, IFERROR(
IF((BB$14-$G$14+1)&lt;='General parameters'!$G$22,
'Option-specific inputs'!$H$118,0)*BB$26,
0))</f>
        <v>0</v>
      </c>
      <c r="BC210" s="43">
        <f>IF(BC$14 &lt; YEAR('General parameters'!$G$20) + 'Option-specific inputs'!$H$65 - 1,
0, IFERROR(
IF((BC$14-$G$14+1)&lt;='General parameters'!$G$22,
'Option-specific inputs'!$H$118,0)*BC$26,
0))</f>
        <v>0</v>
      </c>
      <c r="BD210" s="43">
        <f>IF(BD$14 &lt; YEAR('General parameters'!$G$20) + 'Option-specific inputs'!$H$65 - 1,
0, IFERROR(
IF((BD$14-$G$14+1)&lt;='General parameters'!$G$22,
'Option-specific inputs'!$H$118,0)*BD$26,
0))</f>
        <v>0</v>
      </c>
      <c r="BE210" s="43">
        <f>IF(BE$14 &lt; YEAR('General parameters'!$G$20) + 'Option-specific inputs'!$H$65 - 1,
0, IFERROR(
IF((BE$14-$G$14+1)&lt;='General parameters'!$G$22,
'Option-specific inputs'!$H$118,0)*BE$26,
0))</f>
        <v>0</v>
      </c>
      <c r="BF210" s="43">
        <f>IF(BF$14 &lt; YEAR('General parameters'!$G$20) + 'Option-specific inputs'!$H$65 - 1,
0, IFERROR(
IF((BF$14-$G$14+1)&lt;='General parameters'!$G$22,
'Option-specific inputs'!$H$118,0)*BF$26,
0))</f>
        <v>0</v>
      </c>
      <c r="BG210" s="43">
        <f>IF(BG$14 &lt; YEAR('General parameters'!$G$20) + 'Option-specific inputs'!$H$65 - 1,
0, IFERROR(
IF((BG$14-$G$14+1)&lt;='General parameters'!$G$22,
'Option-specific inputs'!$H$118,0)*BG$26,
0))</f>
        <v>0</v>
      </c>
      <c r="BH210" s="43">
        <f>IF(BH$14 &lt; YEAR('General parameters'!$G$20) + 'Option-specific inputs'!$H$65 - 1,
0, IFERROR(
IF((BH$14-$G$14+1)&lt;='General parameters'!$G$22,
'Option-specific inputs'!$H$118,0)*BH$26,
0))</f>
        <v>0</v>
      </c>
      <c r="BI210" s="43">
        <f>IF(BI$14 &lt; YEAR('General parameters'!$G$20) + 'Option-specific inputs'!$H$65 - 1,
0, IFERROR(
IF((BI$14-$G$14+1)&lt;='General parameters'!$G$22,
'Option-specific inputs'!$H$118,0)*BI$26,
0))</f>
        <v>0</v>
      </c>
      <c r="BJ210" s="43">
        <f>IF(BJ$14 &lt; YEAR('General parameters'!$G$20) + 'Option-specific inputs'!$H$65 - 1,
0, IFERROR(
IF((BJ$14-$G$14+1)&lt;='General parameters'!$G$22,
'Option-specific inputs'!$H$118,0)*BJ$26,
0))</f>
        <v>0</v>
      </c>
      <c r="BK210" s="43">
        <f>IF(BK$14 &lt; YEAR('General parameters'!$G$20) + 'Option-specific inputs'!$H$65 - 1,
0, IFERROR(
IF((BK$14-$G$14+1)&lt;='General parameters'!$G$22,
'Option-specific inputs'!$H$118,0)*BK$26,
0))</f>
        <v>0</v>
      </c>
      <c r="BL210" s="43">
        <f>IF(BL$14 &lt; YEAR('General parameters'!$G$20) + 'Option-specific inputs'!$H$65 - 1,
0, IFERROR(
IF((BL$14-$G$14+1)&lt;='General parameters'!$G$22,
'Option-specific inputs'!$H$118,0)*BL$26,
0))</f>
        <v>0</v>
      </c>
      <c r="BM210" s="43">
        <f>IF(BM$14 &lt; YEAR('General parameters'!$G$20) + 'Option-specific inputs'!$H$65 - 1,
0, IFERROR(
IF((BM$14-$G$14+1)&lt;='General parameters'!$G$22,
'Option-specific inputs'!$H$118,0)*BM$26,
0))</f>
        <v>0</v>
      </c>
      <c r="BN210" s="43">
        <f>IF(BN$14 &lt; YEAR('General parameters'!$G$20) + 'Option-specific inputs'!$H$65 - 1,
0, IFERROR(
IF((BN$14-$G$14+1)&lt;='General parameters'!$G$22,
'Option-specific inputs'!$H$118,0)*BN$26,
0))</f>
        <v>0</v>
      </c>
      <c r="BO210" s="43">
        <f>IF(BO$14 &lt; YEAR('General parameters'!$G$20) + 'Option-specific inputs'!$H$65 - 1,
0, IFERROR(
IF((BO$14-$G$14+1)&lt;='General parameters'!$G$22,
'Option-specific inputs'!$H$118,0)*BO$26,
0))</f>
        <v>0</v>
      </c>
      <c r="BP210" s="43">
        <f>IF(BP$14 &lt; YEAR('General parameters'!$G$20) + 'Option-specific inputs'!$H$65 - 1,
0, IFERROR(
IF((BP$14-$G$14+1)&lt;='General parameters'!$G$22,
'Option-specific inputs'!$H$118,0)*BP$26,
0))</f>
        <v>0</v>
      </c>
      <c r="BQ210" s="43">
        <f>IF(BQ$14 &lt; YEAR('General parameters'!$G$20) + 'Option-specific inputs'!$H$65 - 1,
0, IFERROR(
IF((BQ$14-$G$14+1)&lt;='General parameters'!$G$22,
'Option-specific inputs'!$H$118,0)*BQ$26,
0))</f>
        <v>0</v>
      </c>
      <c r="BR210" s="43">
        <f>IF(BR$14 &lt; YEAR('General parameters'!$G$20) + 'Option-specific inputs'!$H$65 - 1,
0, IFERROR(
IF((BR$14-$G$14+1)&lt;='General parameters'!$G$22,
'Option-specific inputs'!$H$118,0)*BR$26,
0))</f>
        <v>0</v>
      </c>
      <c r="BS210" s="43">
        <f>IF(BS$14 &lt; YEAR('General parameters'!$G$20) + 'Option-specific inputs'!$H$65 - 1,
0, IFERROR(
IF((BS$14-$G$14+1)&lt;='General parameters'!$G$22,
'Option-specific inputs'!$H$118,0)*BS$26,
0))</f>
        <v>0</v>
      </c>
      <c r="BT210" s="43">
        <f>IF(BT$14 &lt; YEAR('General parameters'!$G$20) + 'Option-specific inputs'!$H$65 - 1,
0, IFERROR(
IF((BT$14-$G$14+1)&lt;='General parameters'!$G$22,
'Option-specific inputs'!$H$118,0)*BT$26,
0))</f>
        <v>0</v>
      </c>
      <c r="BU210" s="43">
        <f>IF(BU$14 &lt; YEAR('General parameters'!$G$20) + 'Option-specific inputs'!$H$65 - 1,
0, IFERROR(
IF((BU$14-$G$14+1)&lt;='General parameters'!$G$22,
'Option-specific inputs'!$H$118,0)*BU$26,
0))</f>
        <v>0</v>
      </c>
      <c r="BV210" s="43">
        <f>IF(BV$14 &lt; YEAR('General parameters'!$G$20) + 'Option-specific inputs'!$H$65 - 1,
0, IFERROR(
IF((BV$14-$G$14+1)&lt;='General parameters'!$G$22,
'Option-specific inputs'!$H$118,0)*BV$26,
0))</f>
        <v>0</v>
      </c>
      <c r="BW210" s="43">
        <f>IF(BW$14 &lt; YEAR('General parameters'!$G$20) + 'Option-specific inputs'!$H$65 - 1,
0, IFERROR(
IF((BW$14-$G$14+1)&lt;='General parameters'!$G$22,
'Option-specific inputs'!$H$118,0)*BW$26,
0))</f>
        <v>0</v>
      </c>
      <c r="BX210" s="43">
        <f>IF(BX$14 &lt; YEAR('General parameters'!$G$20) + 'Option-specific inputs'!$H$65 - 1,
0, IFERROR(
IF((BX$14-$G$14+1)&lt;='General parameters'!$G$22,
'Option-specific inputs'!$H$118,0)*BX$26,
0))</f>
        <v>0</v>
      </c>
      <c r="BY210" s="43">
        <f>IF(BY$14 &lt; YEAR('General parameters'!$G$20) + 'Option-specific inputs'!$H$65 - 1,
0, IFERROR(
IF((BY$14-$G$14+1)&lt;='General parameters'!$G$22,
'Option-specific inputs'!$H$118,0)*BY$26,
0))</f>
        <v>0</v>
      </c>
      <c r="BZ210" s="43">
        <f>IF(BZ$14 &lt; YEAR('General parameters'!$G$20) + 'Option-specific inputs'!$H$65 - 1,
0, IFERROR(
IF((BZ$14-$G$14+1)&lt;='General parameters'!$G$22,
'Option-specific inputs'!$H$118,0)*BZ$26,
0))</f>
        <v>0</v>
      </c>
      <c r="CA210" s="43">
        <f>IF(CA$14 &lt; YEAR('General parameters'!$G$20) + 'Option-specific inputs'!$H$65 - 1,
0, IFERROR(
IF((CA$14-$G$14+1)&lt;='General parameters'!$G$22,
'Option-specific inputs'!$H$118,0)*CA$26,
0))</f>
        <v>0</v>
      </c>
      <c r="CB210" s="43">
        <f>IF(CB$14 &lt; YEAR('General parameters'!$G$20) + 'Option-specific inputs'!$H$65 - 1,
0, IFERROR(
IF((CB$14-$G$14+1)&lt;='General parameters'!$G$22,
'Option-specific inputs'!$H$118,0)*CB$26,
0))</f>
        <v>0</v>
      </c>
      <c r="CC210" s="43">
        <f>IF(CC$14 &lt; YEAR('General parameters'!$G$20) + 'Option-specific inputs'!$H$65 - 1,
0, IFERROR(
IF((CC$14-$G$14+1)&lt;='General parameters'!$G$22,
'Option-specific inputs'!$H$118,0)*CC$26,
0))</f>
        <v>0</v>
      </c>
      <c r="CD210" s="43">
        <f>IF(CD$14 &lt; YEAR('General parameters'!$G$20) + 'Option-specific inputs'!$H$65 - 1,
0, IFERROR(
IF((CD$14-$G$14+1)&lt;='General parameters'!$G$22,
'Option-specific inputs'!$H$118,0)*CD$26,
0))</f>
        <v>0</v>
      </c>
      <c r="CE210" s="43">
        <f>IF(CE$14 &lt; YEAR('General parameters'!$G$20) + 'Option-specific inputs'!$H$65 - 1,
0, IFERROR(
IF((CE$14-$G$14+1)&lt;='General parameters'!$G$22,
'Option-specific inputs'!$H$118,0)*CE$26,
0))</f>
        <v>0</v>
      </c>
      <c r="CF210" s="43">
        <f>IF(CF$14 &lt; YEAR('General parameters'!$G$20) + 'Option-specific inputs'!$H$65 - 1,
0, IFERROR(
IF((CF$14-$G$14+1)&lt;='General parameters'!$G$22,
'Option-specific inputs'!$H$118,0)*CF$26,
0))</f>
        <v>0</v>
      </c>
      <c r="CG210" s="43">
        <f>IF(CG$14 &lt; YEAR('General parameters'!$G$20) + 'Option-specific inputs'!$H$65 - 1,
0, IFERROR(
IF((CG$14-$G$14+1)&lt;='General parameters'!$G$22,
'Option-specific inputs'!$H$118,0)*CG$26,
0))</f>
        <v>0</v>
      </c>
      <c r="CH210" s="43">
        <f>IF(CH$14 &lt; YEAR('General parameters'!$G$20) + 'Option-specific inputs'!$H$65 - 1,
0, IFERROR(
IF((CH$14-$G$14+1)&lt;='General parameters'!$G$22,
'Option-specific inputs'!$H$118,0)*CH$26,
0))</f>
        <v>0</v>
      </c>
      <c r="CI210" s="43">
        <f>IF(CI$14 &lt; YEAR('General parameters'!$G$20) + 'Option-specific inputs'!$H$65 - 1,
0, IFERROR(
IF((CI$14-$G$14+1)&lt;='General parameters'!$G$22,
'Option-specific inputs'!$H$118,0)*CI$26,
0))</f>
        <v>0</v>
      </c>
      <c r="CJ210" s="43">
        <f>IF(CJ$14 &lt; YEAR('General parameters'!$G$20) + 'Option-specific inputs'!$H$65 - 1,
0, IFERROR(
IF((CJ$14-$G$14+1)&lt;='General parameters'!$G$22,
'Option-specific inputs'!$H$118,0)*CJ$26,
0))</f>
        <v>0</v>
      </c>
      <c r="CK210" s="43">
        <f>IF(CK$14 &lt; YEAR('General parameters'!$G$20) + 'Option-specific inputs'!$H$65 - 1,
0, IFERROR(
IF((CK$14-$G$14+1)&lt;='General parameters'!$G$22,
'Option-specific inputs'!$H$118,0)*CK$26,
0))</f>
        <v>0</v>
      </c>
      <c r="CL210" s="43">
        <f>IF(CL$14 &lt; YEAR('General parameters'!$G$20) + 'Option-specific inputs'!$H$65 - 1,
0, IFERROR(
IF((CL$14-$G$14+1)&lt;='General parameters'!$G$22,
'Option-specific inputs'!$H$118,0)*CL$26,
0))</f>
        <v>0</v>
      </c>
      <c r="CM210" s="43">
        <f>IF(CM$14 &lt; YEAR('General parameters'!$G$20) + 'Option-specific inputs'!$H$65 - 1,
0, IFERROR(
IF((CM$14-$G$14+1)&lt;='General parameters'!$G$22,
'Option-specific inputs'!$H$118,0)*CM$26,
0))</f>
        <v>0</v>
      </c>
      <c r="CN210" s="43">
        <f>IF(CN$14 &lt; YEAR('General parameters'!$G$20) + 'Option-specific inputs'!$H$65 - 1,
0, IFERROR(
IF((CN$14-$G$14+1)&lt;='General parameters'!$G$22,
'Option-specific inputs'!$H$118,0)*CN$26,
0))</f>
        <v>0</v>
      </c>
      <c r="CO210" s="43">
        <f>IF(CO$14 &lt; YEAR('General parameters'!$G$20) + 'Option-specific inputs'!$H$65 - 1,
0, IFERROR(
IF((CO$14-$G$14+1)&lt;='General parameters'!$G$22,
'Option-specific inputs'!$H$118,0)*CO$26,
0))</f>
        <v>0</v>
      </c>
      <c r="CP210" s="43">
        <f>IF(CP$14 &lt; YEAR('General parameters'!$G$20) + 'Option-specific inputs'!$H$65 - 1,
0, IFERROR(
IF((CP$14-$G$14+1)&lt;='General parameters'!$G$22,
'Option-specific inputs'!$H$118,0)*CP$26,
0))</f>
        <v>0</v>
      </c>
      <c r="CQ210" s="43">
        <f>IF(CQ$14 &lt; YEAR('General parameters'!$G$20) + 'Option-specific inputs'!$H$65 - 1,
0, IFERROR(
IF((CQ$14-$G$14+1)&lt;='General parameters'!$G$22,
'Option-specific inputs'!$H$118,0)*CQ$26,
0))</f>
        <v>0</v>
      </c>
      <c r="CR210" s="43">
        <f>IF(CR$14 &lt; YEAR('General parameters'!$G$20) + 'Option-specific inputs'!$H$65 - 1,
0, IFERROR(
IF((CR$14-$G$14+1)&lt;='General parameters'!$G$22,
'Option-specific inputs'!$H$118,0)*CR$26,
0))</f>
        <v>0</v>
      </c>
      <c r="CS210" s="43">
        <f>IF(CS$14 &lt; YEAR('General parameters'!$G$20) + 'Option-specific inputs'!$H$65 - 1,
0, IFERROR(
IF((CS$14-$G$14+1)&lt;='General parameters'!$G$22,
'Option-specific inputs'!$H$118,0)*CS$26,
0))</f>
        <v>0</v>
      </c>
      <c r="CT210" s="43">
        <f>IF(CT$14 &lt; YEAR('General parameters'!$G$20) + 'Option-specific inputs'!$H$65 - 1,
0, IFERROR(
IF((CT$14-$G$14+1)&lt;='General parameters'!$G$22,
'Option-specific inputs'!$H$118,0)*CT$26,
0))</f>
        <v>0</v>
      </c>
      <c r="CU210" s="43">
        <f>IF(CU$14 &lt; YEAR('General parameters'!$G$20) + 'Option-specific inputs'!$H$65 - 1,
0, IFERROR(
IF((CU$14-$G$14+1)&lt;='General parameters'!$G$22,
'Option-specific inputs'!$H$118,0)*CU$26,
0))</f>
        <v>0</v>
      </c>
      <c r="CV210" s="43">
        <f>IF(CV$14 &lt; YEAR('General parameters'!$G$20) + 'Option-specific inputs'!$H$65 - 1,
0, IFERROR(
IF((CV$14-$G$14+1)&lt;='General parameters'!$G$22,
'Option-specific inputs'!$H$118,0)*CV$26,
0))</f>
        <v>0</v>
      </c>
      <c r="CW210" s="43">
        <f>IF(CW$14 &lt; YEAR('General parameters'!$G$20) + 'Option-specific inputs'!$H$65 - 1,
0, IFERROR(
IF((CW$14-$G$14+1)&lt;='General parameters'!$G$22,
'Option-specific inputs'!$H$118,0)*CW$26,
0))</f>
        <v>0</v>
      </c>
      <c r="CX210" s="43">
        <f>IF(CX$14 &lt; YEAR('General parameters'!$G$20) + 'Option-specific inputs'!$H$65 - 1,
0, IFERROR(
IF((CX$14-$G$14+1)&lt;='General parameters'!$G$22,
'Option-specific inputs'!$H$118,0)*CX$26,
0))</f>
        <v>0</v>
      </c>
      <c r="CY210" s="43">
        <f>IF(CY$14 &lt; YEAR('General parameters'!$G$20) + 'Option-specific inputs'!$H$65 - 1,
0, IFERROR(
IF((CY$14-$G$14+1)&lt;='General parameters'!$G$22,
'Option-specific inputs'!$H$118,0)*CY$26,
0))</f>
        <v>0</v>
      </c>
      <c r="CZ210" s="43">
        <f>IF(CZ$14 &lt; YEAR('General parameters'!$G$20) + 'Option-specific inputs'!$H$65 - 1,
0, IFERROR(
IF((CZ$14-$G$14+1)&lt;='General parameters'!$G$22,
'Option-specific inputs'!$H$118,0)*CZ$26,
0))</f>
        <v>0</v>
      </c>
      <c r="DA210" s="43">
        <f>IF(DA$14 &lt; YEAR('General parameters'!$G$20) + 'Option-specific inputs'!$H$65 - 1,
0, IFERROR(
IF((DA$14-$G$14+1)&lt;='General parameters'!$G$22,
'Option-specific inputs'!$H$118,0)*DA$26,
0))</f>
        <v>0</v>
      </c>
      <c r="DB210" s="43">
        <f>IF(DB$14 &lt; YEAR('General parameters'!$G$20) + 'Option-specific inputs'!$H$65 - 1,
0, IFERROR(
IF((DB$14-$G$14+1)&lt;='General parameters'!$G$22,
'Option-specific inputs'!$H$118,0)*DB$26,
0))</f>
        <v>0</v>
      </c>
      <c r="DC210" s="25"/>
    </row>
    <row r="211" spans="1:107" s="49" customFormat="1" ht="12.6" customHeight="1">
      <c r="A211" s="25"/>
      <c r="B211" s="163"/>
      <c r="C211" s="170"/>
      <c r="D211" s="32"/>
      <c r="E211" s="37"/>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c r="BI211" s="32"/>
      <c r="BJ211" s="32"/>
      <c r="BK211" s="32"/>
      <c r="BL211" s="32"/>
      <c r="BM211" s="32"/>
      <c r="BN211" s="32"/>
      <c r="BO211" s="32"/>
      <c r="BP211" s="32"/>
      <c r="BQ211" s="32"/>
      <c r="BR211" s="32"/>
      <c r="BS211" s="32"/>
      <c r="BT211" s="32"/>
      <c r="BU211" s="32"/>
      <c r="BV211" s="32"/>
      <c r="BW211" s="32"/>
      <c r="BX211" s="32"/>
      <c r="BY211" s="32"/>
      <c r="BZ211" s="32"/>
      <c r="CA211" s="32"/>
      <c r="CB211" s="32"/>
      <c r="CC211" s="32"/>
      <c r="CD211" s="32"/>
      <c r="CE211" s="32"/>
      <c r="CF211" s="32"/>
      <c r="CG211" s="32"/>
      <c r="CH211" s="32"/>
      <c r="CI211" s="32"/>
      <c r="CJ211" s="32"/>
      <c r="CK211" s="32"/>
      <c r="CL211" s="32"/>
      <c r="CM211" s="32"/>
      <c r="CN211" s="32"/>
      <c r="CO211" s="32"/>
      <c r="CP211" s="32"/>
      <c r="CQ211" s="32"/>
      <c r="CR211" s="32"/>
      <c r="CS211" s="32"/>
      <c r="CT211" s="32"/>
      <c r="CU211" s="32"/>
      <c r="CV211" s="32"/>
      <c r="CW211" s="32"/>
      <c r="CX211" s="32"/>
      <c r="CY211" s="32"/>
      <c r="CZ211" s="32"/>
      <c r="DA211" s="32"/>
      <c r="DB211" s="32"/>
      <c r="DC211" s="32"/>
    </row>
    <row r="212" spans="1:107" s="61" customFormat="1" ht="22.5" customHeight="1">
      <c r="A212" s="25"/>
      <c r="B212" s="163"/>
      <c r="C212" s="170" t="s">
        <v>289</v>
      </c>
      <c r="D212" s="32"/>
      <c r="E212" s="37"/>
      <c r="F212" s="32"/>
      <c r="G212" s="43">
        <f>G222*G$26</f>
        <v>0</v>
      </c>
      <c r="H212" s="43">
        <f t="shared" ref="H212:BS212" si="67">H222*H$26</f>
        <v>0</v>
      </c>
      <c r="I212" s="43">
        <f t="shared" si="67"/>
        <v>0</v>
      </c>
      <c r="J212" s="43">
        <f t="shared" si="67"/>
        <v>0</v>
      </c>
      <c r="K212" s="43">
        <f t="shared" si="67"/>
        <v>0</v>
      </c>
      <c r="L212" s="43">
        <f t="shared" si="67"/>
        <v>0</v>
      </c>
      <c r="M212" s="43">
        <f t="shared" si="67"/>
        <v>0</v>
      </c>
      <c r="N212" s="43">
        <f t="shared" si="67"/>
        <v>0</v>
      </c>
      <c r="O212" s="43">
        <f t="shared" si="67"/>
        <v>0</v>
      </c>
      <c r="P212" s="43">
        <f t="shared" si="67"/>
        <v>0</v>
      </c>
      <c r="Q212" s="43">
        <f t="shared" si="67"/>
        <v>0</v>
      </c>
      <c r="R212" s="43">
        <f t="shared" si="67"/>
        <v>0</v>
      </c>
      <c r="S212" s="43">
        <f t="shared" si="67"/>
        <v>0</v>
      </c>
      <c r="T212" s="43">
        <f t="shared" si="67"/>
        <v>0</v>
      </c>
      <c r="U212" s="43">
        <f t="shared" si="67"/>
        <v>0</v>
      </c>
      <c r="V212" s="43">
        <f t="shared" si="67"/>
        <v>0</v>
      </c>
      <c r="W212" s="43">
        <f t="shared" si="67"/>
        <v>0</v>
      </c>
      <c r="X212" s="43">
        <f t="shared" si="67"/>
        <v>0</v>
      </c>
      <c r="Y212" s="43">
        <f t="shared" si="67"/>
        <v>0</v>
      </c>
      <c r="Z212" s="43">
        <f t="shared" si="67"/>
        <v>0</v>
      </c>
      <c r="AA212" s="43">
        <f t="shared" si="67"/>
        <v>0</v>
      </c>
      <c r="AB212" s="43">
        <f t="shared" si="67"/>
        <v>0</v>
      </c>
      <c r="AC212" s="43">
        <f t="shared" si="67"/>
        <v>0</v>
      </c>
      <c r="AD212" s="43">
        <f t="shared" si="67"/>
        <v>0</v>
      </c>
      <c r="AE212" s="43">
        <f t="shared" si="67"/>
        <v>0</v>
      </c>
      <c r="AF212" s="43">
        <f t="shared" si="67"/>
        <v>0</v>
      </c>
      <c r="AG212" s="43">
        <f t="shared" si="67"/>
        <v>0</v>
      </c>
      <c r="AH212" s="43">
        <f t="shared" si="67"/>
        <v>0</v>
      </c>
      <c r="AI212" s="43">
        <f t="shared" si="67"/>
        <v>0</v>
      </c>
      <c r="AJ212" s="43">
        <f t="shared" si="67"/>
        <v>0</v>
      </c>
      <c r="AK212" s="43">
        <f t="shared" si="67"/>
        <v>0</v>
      </c>
      <c r="AL212" s="43">
        <f t="shared" si="67"/>
        <v>0</v>
      </c>
      <c r="AM212" s="43">
        <f t="shared" si="67"/>
        <v>0</v>
      </c>
      <c r="AN212" s="43">
        <f t="shared" si="67"/>
        <v>0</v>
      </c>
      <c r="AO212" s="43">
        <f t="shared" si="67"/>
        <v>0</v>
      </c>
      <c r="AP212" s="43">
        <f t="shared" si="67"/>
        <v>0</v>
      </c>
      <c r="AQ212" s="43">
        <f t="shared" si="67"/>
        <v>0</v>
      </c>
      <c r="AR212" s="43">
        <f t="shared" si="67"/>
        <v>0</v>
      </c>
      <c r="AS212" s="43">
        <f t="shared" si="67"/>
        <v>0</v>
      </c>
      <c r="AT212" s="43">
        <f t="shared" si="67"/>
        <v>0</v>
      </c>
      <c r="AU212" s="43">
        <f t="shared" si="67"/>
        <v>0</v>
      </c>
      <c r="AV212" s="43">
        <f t="shared" si="67"/>
        <v>0</v>
      </c>
      <c r="AW212" s="43">
        <f t="shared" si="67"/>
        <v>0</v>
      </c>
      <c r="AX212" s="43">
        <f t="shared" si="67"/>
        <v>0</v>
      </c>
      <c r="AY212" s="43">
        <f t="shared" si="67"/>
        <v>0</v>
      </c>
      <c r="AZ212" s="43">
        <f t="shared" si="67"/>
        <v>0</v>
      </c>
      <c r="BA212" s="43">
        <f t="shared" si="67"/>
        <v>0</v>
      </c>
      <c r="BB212" s="43">
        <f t="shared" si="67"/>
        <v>0</v>
      </c>
      <c r="BC212" s="43">
        <f t="shared" si="67"/>
        <v>0</v>
      </c>
      <c r="BD212" s="43">
        <f t="shared" si="67"/>
        <v>0</v>
      </c>
      <c r="BE212" s="43">
        <f t="shared" si="67"/>
        <v>0</v>
      </c>
      <c r="BF212" s="43">
        <f t="shared" si="67"/>
        <v>0</v>
      </c>
      <c r="BG212" s="43">
        <f t="shared" si="67"/>
        <v>0</v>
      </c>
      <c r="BH212" s="43">
        <f t="shared" si="67"/>
        <v>0</v>
      </c>
      <c r="BI212" s="43">
        <f t="shared" si="67"/>
        <v>0</v>
      </c>
      <c r="BJ212" s="43">
        <f t="shared" si="67"/>
        <v>0</v>
      </c>
      <c r="BK212" s="43">
        <f t="shared" si="67"/>
        <v>0</v>
      </c>
      <c r="BL212" s="43">
        <f t="shared" si="67"/>
        <v>0</v>
      </c>
      <c r="BM212" s="43">
        <f t="shared" si="67"/>
        <v>0</v>
      </c>
      <c r="BN212" s="43">
        <f t="shared" si="67"/>
        <v>0</v>
      </c>
      <c r="BO212" s="43">
        <f t="shared" si="67"/>
        <v>0</v>
      </c>
      <c r="BP212" s="43">
        <f t="shared" si="67"/>
        <v>0</v>
      </c>
      <c r="BQ212" s="43">
        <f t="shared" si="67"/>
        <v>0</v>
      </c>
      <c r="BR212" s="43">
        <f t="shared" si="67"/>
        <v>0</v>
      </c>
      <c r="BS212" s="43">
        <f t="shared" si="67"/>
        <v>0</v>
      </c>
      <c r="BT212" s="43">
        <f t="shared" ref="BT212:DB212" si="68">BT222*BT$26</f>
        <v>0</v>
      </c>
      <c r="BU212" s="43">
        <f t="shared" si="68"/>
        <v>0</v>
      </c>
      <c r="BV212" s="43">
        <f t="shared" si="68"/>
        <v>0</v>
      </c>
      <c r="BW212" s="43">
        <f t="shared" si="68"/>
        <v>0</v>
      </c>
      <c r="BX212" s="43">
        <f t="shared" si="68"/>
        <v>0</v>
      </c>
      <c r="BY212" s="43">
        <f t="shared" si="68"/>
        <v>0</v>
      </c>
      <c r="BZ212" s="43">
        <f t="shared" si="68"/>
        <v>0</v>
      </c>
      <c r="CA212" s="43">
        <f t="shared" si="68"/>
        <v>0</v>
      </c>
      <c r="CB212" s="43">
        <f t="shared" si="68"/>
        <v>0</v>
      </c>
      <c r="CC212" s="43">
        <f t="shared" si="68"/>
        <v>0</v>
      </c>
      <c r="CD212" s="43">
        <f t="shared" si="68"/>
        <v>0</v>
      </c>
      <c r="CE212" s="43">
        <f t="shared" si="68"/>
        <v>0</v>
      </c>
      <c r="CF212" s="43">
        <f t="shared" si="68"/>
        <v>0</v>
      </c>
      <c r="CG212" s="43">
        <f t="shared" si="68"/>
        <v>0</v>
      </c>
      <c r="CH212" s="43">
        <f t="shared" si="68"/>
        <v>0</v>
      </c>
      <c r="CI212" s="43">
        <f t="shared" si="68"/>
        <v>0</v>
      </c>
      <c r="CJ212" s="43">
        <f t="shared" si="68"/>
        <v>0</v>
      </c>
      <c r="CK212" s="43">
        <f t="shared" si="68"/>
        <v>0</v>
      </c>
      <c r="CL212" s="43">
        <f t="shared" si="68"/>
        <v>0</v>
      </c>
      <c r="CM212" s="43">
        <f t="shared" si="68"/>
        <v>0</v>
      </c>
      <c r="CN212" s="43">
        <f t="shared" si="68"/>
        <v>0</v>
      </c>
      <c r="CO212" s="43">
        <f t="shared" si="68"/>
        <v>0</v>
      </c>
      <c r="CP212" s="43">
        <f t="shared" si="68"/>
        <v>0</v>
      </c>
      <c r="CQ212" s="43">
        <f t="shared" si="68"/>
        <v>0</v>
      </c>
      <c r="CR212" s="43">
        <f t="shared" si="68"/>
        <v>0</v>
      </c>
      <c r="CS212" s="43">
        <f t="shared" si="68"/>
        <v>0</v>
      </c>
      <c r="CT212" s="43">
        <f t="shared" si="68"/>
        <v>0</v>
      </c>
      <c r="CU212" s="43">
        <f t="shared" si="68"/>
        <v>0</v>
      </c>
      <c r="CV212" s="43">
        <f t="shared" si="68"/>
        <v>0</v>
      </c>
      <c r="CW212" s="43">
        <f t="shared" si="68"/>
        <v>0</v>
      </c>
      <c r="CX212" s="43">
        <f t="shared" si="68"/>
        <v>0</v>
      </c>
      <c r="CY212" s="43">
        <f t="shared" si="68"/>
        <v>0</v>
      </c>
      <c r="CZ212" s="43">
        <f t="shared" si="68"/>
        <v>0</v>
      </c>
      <c r="DA212" s="43">
        <f t="shared" si="68"/>
        <v>0</v>
      </c>
      <c r="DB212" s="43">
        <f t="shared" si="68"/>
        <v>0</v>
      </c>
      <c r="DC212" s="25"/>
    </row>
    <row r="213" spans="1:107" s="61" customFormat="1" ht="12.6" customHeight="1">
      <c r="A213" s="25"/>
      <c r="B213" s="163"/>
      <c r="C213" s="163"/>
      <c r="D213" s="32"/>
      <c r="E213" s="37"/>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c r="BI213" s="32"/>
      <c r="BJ213" s="32"/>
      <c r="BK213" s="32"/>
      <c r="BL213" s="32"/>
      <c r="BM213" s="32"/>
      <c r="BN213" s="32"/>
      <c r="BO213" s="32"/>
      <c r="BP213" s="32"/>
      <c r="BQ213" s="32"/>
      <c r="BR213" s="32"/>
      <c r="BS213" s="32"/>
      <c r="BT213" s="32"/>
      <c r="BU213" s="32"/>
      <c r="BV213" s="32"/>
      <c r="BW213" s="32"/>
      <c r="BX213" s="32"/>
      <c r="BY213" s="32"/>
      <c r="BZ213" s="32"/>
      <c r="CA213" s="32"/>
      <c r="CB213" s="32"/>
      <c r="CC213" s="32"/>
      <c r="CD213" s="32"/>
      <c r="CE213" s="32"/>
      <c r="CF213" s="32"/>
      <c r="CG213" s="32"/>
      <c r="CH213" s="32"/>
      <c r="CI213" s="32"/>
      <c r="CJ213" s="32"/>
      <c r="CK213" s="32"/>
      <c r="CL213" s="32"/>
      <c r="CM213" s="32"/>
      <c r="CN213" s="32"/>
      <c r="CO213" s="32"/>
      <c r="CP213" s="32"/>
      <c r="CQ213" s="32"/>
      <c r="CR213" s="32"/>
      <c r="CS213" s="32"/>
      <c r="CT213" s="32"/>
      <c r="CU213" s="32"/>
      <c r="CV213" s="32"/>
      <c r="CW213" s="32"/>
      <c r="CX213" s="32"/>
      <c r="CY213" s="32"/>
      <c r="CZ213" s="32"/>
      <c r="DA213" s="32"/>
      <c r="DB213" s="32"/>
      <c r="DC213" s="25"/>
    </row>
    <row r="214" spans="1:107" s="61" customFormat="1" ht="22.5" customHeight="1">
      <c r="A214" s="25"/>
      <c r="B214" s="163"/>
      <c r="C214" s="170" t="s">
        <v>285</v>
      </c>
      <c r="D214" s="46"/>
      <c r="E214" s="37"/>
      <c r="F214" s="32"/>
      <c r="G214" s="44">
        <f>SUM(G192:G212)</f>
        <v>0</v>
      </c>
      <c r="H214" s="44">
        <f t="shared" ref="H214:BS214" si="69">SUM(H192:H212)</f>
        <v>0</v>
      </c>
      <c r="I214" s="44">
        <f t="shared" si="69"/>
        <v>0</v>
      </c>
      <c r="J214" s="44">
        <f t="shared" si="69"/>
        <v>0</v>
      </c>
      <c r="K214" s="44">
        <f t="shared" si="69"/>
        <v>0</v>
      </c>
      <c r="L214" s="44">
        <f t="shared" si="69"/>
        <v>0</v>
      </c>
      <c r="M214" s="44">
        <f t="shared" si="69"/>
        <v>0</v>
      </c>
      <c r="N214" s="44">
        <f t="shared" si="69"/>
        <v>0</v>
      </c>
      <c r="O214" s="44">
        <f t="shared" si="69"/>
        <v>0</v>
      </c>
      <c r="P214" s="44">
        <f t="shared" si="69"/>
        <v>0</v>
      </c>
      <c r="Q214" s="44">
        <f t="shared" si="69"/>
        <v>0</v>
      </c>
      <c r="R214" s="44">
        <f t="shared" si="69"/>
        <v>0</v>
      </c>
      <c r="S214" s="44">
        <f t="shared" si="69"/>
        <v>0</v>
      </c>
      <c r="T214" s="44">
        <f t="shared" si="69"/>
        <v>0</v>
      </c>
      <c r="U214" s="44">
        <f t="shared" si="69"/>
        <v>0</v>
      </c>
      <c r="V214" s="44">
        <f t="shared" si="69"/>
        <v>0</v>
      </c>
      <c r="W214" s="44">
        <f t="shared" si="69"/>
        <v>0</v>
      </c>
      <c r="X214" s="44">
        <f t="shared" si="69"/>
        <v>0</v>
      </c>
      <c r="Y214" s="44">
        <f t="shared" si="69"/>
        <v>0</v>
      </c>
      <c r="Z214" s="44">
        <f t="shared" si="69"/>
        <v>0</v>
      </c>
      <c r="AA214" s="44">
        <f t="shared" si="69"/>
        <v>0</v>
      </c>
      <c r="AB214" s="44">
        <f t="shared" si="69"/>
        <v>0</v>
      </c>
      <c r="AC214" s="44">
        <f t="shared" si="69"/>
        <v>0</v>
      </c>
      <c r="AD214" s="44">
        <f t="shared" si="69"/>
        <v>0</v>
      </c>
      <c r="AE214" s="44">
        <f t="shared" si="69"/>
        <v>0</v>
      </c>
      <c r="AF214" s="44">
        <f t="shared" si="69"/>
        <v>0</v>
      </c>
      <c r="AG214" s="44">
        <f t="shared" si="69"/>
        <v>0</v>
      </c>
      <c r="AH214" s="44">
        <f t="shared" si="69"/>
        <v>0</v>
      </c>
      <c r="AI214" s="44">
        <f t="shared" si="69"/>
        <v>0</v>
      </c>
      <c r="AJ214" s="44">
        <f t="shared" si="69"/>
        <v>0</v>
      </c>
      <c r="AK214" s="44">
        <f t="shared" si="69"/>
        <v>0</v>
      </c>
      <c r="AL214" s="44">
        <f t="shared" si="69"/>
        <v>0</v>
      </c>
      <c r="AM214" s="44">
        <f t="shared" si="69"/>
        <v>0</v>
      </c>
      <c r="AN214" s="44">
        <f t="shared" si="69"/>
        <v>0</v>
      </c>
      <c r="AO214" s="44">
        <f t="shared" si="69"/>
        <v>0</v>
      </c>
      <c r="AP214" s="44">
        <f t="shared" si="69"/>
        <v>0</v>
      </c>
      <c r="AQ214" s="44">
        <f t="shared" si="69"/>
        <v>0</v>
      </c>
      <c r="AR214" s="44">
        <f t="shared" si="69"/>
        <v>0</v>
      </c>
      <c r="AS214" s="44">
        <f t="shared" si="69"/>
        <v>0</v>
      </c>
      <c r="AT214" s="44">
        <f t="shared" si="69"/>
        <v>0</v>
      </c>
      <c r="AU214" s="44">
        <f t="shared" si="69"/>
        <v>0</v>
      </c>
      <c r="AV214" s="44">
        <f t="shared" si="69"/>
        <v>0</v>
      </c>
      <c r="AW214" s="44">
        <f t="shared" si="69"/>
        <v>0</v>
      </c>
      <c r="AX214" s="44">
        <f t="shared" si="69"/>
        <v>0</v>
      </c>
      <c r="AY214" s="44">
        <f t="shared" si="69"/>
        <v>0</v>
      </c>
      <c r="AZ214" s="44">
        <f t="shared" si="69"/>
        <v>0</v>
      </c>
      <c r="BA214" s="44">
        <f t="shared" si="69"/>
        <v>0</v>
      </c>
      <c r="BB214" s="44">
        <f t="shared" si="69"/>
        <v>0</v>
      </c>
      <c r="BC214" s="44">
        <f t="shared" si="69"/>
        <v>0</v>
      </c>
      <c r="BD214" s="44">
        <f t="shared" si="69"/>
        <v>0</v>
      </c>
      <c r="BE214" s="44">
        <f t="shared" si="69"/>
        <v>0</v>
      </c>
      <c r="BF214" s="44">
        <f t="shared" si="69"/>
        <v>0</v>
      </c>
      <c r="BG214" s="44">
        <f t="shared" si="69"/>
        <v>0</v>
      </c>
      <c r="BH214" s="44">
        <f t="shared" si="69"/>
        <v>0</v>
      </c>
      <c r="BI214" s="44">
        <f t="shared" si="69"/>
        <v>0</v>
      </c>
      <c r="BJ214" s="44">
        <f t="shared" si="69"/>
        <v>0</v>
      </c>
      <c r="BK214" s="44">
        <f t="shared" si="69"/>
        <v>0</v>
      </c>
      <c r="BL214" s="44">
        <f t="shared" si="69"/>
        <v>0</v>
      </c>
      <c r="BM214" s="44">
        <f t="shared" si="69"/>
        <v>0</v>
      </c>
      <c r="BN214" s="44">
        <f t="shared" si="69"/>
        <v>0</v>
      </c>
      <c r="BO214" s="44">
        <f t="shared" si="69"/>
        <v>0</v>
      </c>
      <c r="BP214" s="44">
        <f t="shared" si="69"/>
        <v>0</v>
      </c>
      <c r="BQ214" s="44">
        <f t="shared" si="69"/>
        <v>0</v>
      </c>
      <c r="BR214" s="44">
        <f t="shared" si="69"/>
        <v>0</v>
      </c>
      <c r="BS214" s="44">
        <f t="shared" si="69"/>
        <v>0</v>
      </c>
      <c r="BT214" s="44">
        <f t="shared" ref="BT214:DB214" si="70">SUM(BT192:BT212)</f>
        <v>0</v>
      </c>
      <c r="BU214" s="44">
        <f t="shared" si="70"/>
        <v>0</v>
      </c>
      <c r="BV214" s="44">
        <f t="shared" si="70"/>
        <v>0</v>
      </c>
      <c r="BW214" s="44">
        <f t="shared" si="70"/>
        <v>0</v>
      </c>
      <c r="BX214" s="44">
        <f t="shared" si="70"/>
        <v>0</v>
      </c>
      <c r="BY214" s="44">
        <f t="shared" si="70"/>
        <v>0</v>
      </c>
      <c r="BZ214" s="44">
        <f t="shared" si="70"/>
        <v>0</v>
      </c>
      <c r="CA214" s="44">
        <f t="shared" si="70"/>
        <v>0</v>
      </c>
      <c r="CB214" s="44">
        <f t="shared" si="70"/>
        <v>0</v>
      </c>
      <c r="CC214" s="44">
        <f t="shared" si="70"/>
        <v>0</v>
      </c>
      <c r="CD214" s="44">
        <f t="shared" si="70"/>
        <v>0</v>
      </c>
      <c r="CE214" s="44">
        <f t="shared" si="70"/>
        <v>0</v>
      </c>
      <c r="CF214" s="44">
        <f t="shared" si="70"/>
        <v>0</v>
      </c>
      <c r="CG214" s="44">
        <f t="shared" si="70"/>
        <v>0</v>
      </c>
      <c r="CH214" s="44">
        <f t="shared" si="70"/>
        <v>0</v>
      </c>
      <c r="CI214" s="44">
        <f t="shared" si="70"/>
        <v>0</v>
      </c>
      <c r="CJ214" s="44">
        <f t="shared" si="70"/>
        <v>0</v>
      </c>
      <c r="CK214" s="44">
        <f t="shared" si="70"/>
        <v>0</v>
      </c>
      <c r="CL214" s="44">
        <f t="shared" si="70"/>
        <v>0</v>
      </c>
      <c r="CM214" s="44">
        <f t="shared" si="70"/>
        <v>0</v>
      </c>
      <c r="CN214" s="44">
        <f t="shared" si="70"/>
        <v>0</v>
      </c>
      <c r="CO214" s="44">
        <f t="shared" si="70"/>
        <v>0</v>
      </c>
      <c r="CP214" s="44">
        <f t="shared" si="70"/>
        <v>0</v>
      </c>
      <c r="CQ214" s="44">
        <f t="shared" si="70"/>
        <v>0</v>
      </c>
      <c r="CR214" s="44">
        <f t="shared" si="70"/>
        <v>0</v>
      </c>
      <c r="CS214" s="44">
        <f t="shared" si="70"/>
        <v>0</v>
      </c>
      <c r="CT214" s="44">
        <f t="shared" si="70"/>
        <v>0</v>
      </c>
      <c r="CU214" s="44">
        <f t="shared" si="70"/>
        <v>0</v>
      </c>
      <c r="CV214" s="44">
        <f t="shared" si="70"/>
        <v>0</v>
      </c>
      <c r="CW214" s="44">
        <f t="shared" si="70"/>
        <v>0</v>
      </c>
      <c r="CX214" s="44">
        <f t="shared" si="70"/>
        <v>0</v>
      </c>
      <c r="CY214" s="44">
        <f t="shared" si="70"/>
        <v>0</v>
      </c>
      <c r="CZ214" s="44">
        <f t="shared" si="70"/>
        <v>0</v>
      </c>
      <c r="DA214" s="44">
        <f t="shared" si="70"/>
        <v>0</v>
      </c>
      <c r="DB214" s="44">
        <f t="shared" si="70"/>
        <v>0</v>
      </c>
      <c r="DC214" s="25"/>
    </row>
    <row r="215" spans="1:107" s="61" customFormat="1" ht="22.5" customHeight="1">
      <c r="A215" s="25"/>
      <c r="B215" s="163"/>
      <c r="C215" s="170" t="s">
        <v>153</v>
      </c>
      <c r="D215" s="32"/>
      <c r="E215" s="51" t="s">
        <v>28</v>
      </c>
      <c r="F215" s="32"/>
      <c r="G215" s="45">
        <f>SUM(G135:DB214)</f>
        <v>0</v>
      </c>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c r="BI215" s="32"/>
      <c r="BJ215" s="32"/>
      <c r="BK215" s="32"/>
      <c r="BL215" s="32"/>
      <c r="BM215" s="32"/>
      <c r="BN215" s="32"/>
      <c r="BO215" s="32"/>
      <c r="BP215" s="32"/>
      <c r="BQ215" s="32"/>
      <c r="BR215" s="32"/>
      <c r="BS215" s="32"/>
      <c r="BT215" s="32"/>
      <c r="BU215" s="32"/>
      <c r="BV215" s="32"/>
      <c r="BW215" s="32"/>
      <c r="BX215" s="32"/>
      <c r="BY215" s="32"/>
      <c r="BZ215" s="32"/>
      <c r="CA215" s="32"/>
      <c r="CB215" s="32"/>
      <c r="CC215" s="32"/>
      <c r="CD215" s="32"/>
      <c r="CE215" s="32"/>
      <c r="CF215" s="32"/>
      <c r="CG215" s="32"/>
      <c r="CH215" s="32"/>
      <c r="CI215" s="32"/>
      <c r="CJ215" s="32"/>
      <c r="CK215" s="32"/>
      <c r="CL215" s="32"/>
      <c r="CM215" s="32"/>
      <c r="CN215" s="32"/>
      <c r="CO215" s="32"/>
      <c r="CP215" s="32"/>
      <c r="CQ215" s="32"/>
      <c r="CR215" s="32"/>
      <c r="CS215" s="32"/>
      <c r="CT215" s="32"/>
      <c r="CU215" s="32"/>
      <c r="CV215" s="32"/>
      <c r="CW215" s="32"/>
      <c r="CX215" s="32"/>
      <c r="CY215" s="32"/>
      <c r="CZ215" s="32"/>
      <c r="DA215" s="32"/>
      <c r="DB215" s="32"/>
      <c r="DC215" s="25"/>
    </row>
    <row r="216" spans="1:107" s="61" customFormat="1" ht="12.6" customHeight="1">
      <c r="A216" s="25"/>
      <c r="B216" s="163"/>
      <c r="C216" s="163"/>
      <c r="D216" s="32"/>
      <c r="E216" s="37"/>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c r="BI216" s="32"/>
      <c r="BJ216" s="32"/>
      <c r="BK216" s="32"/>
      <c r="BL216" s="32"/>
      <c r="BM216" s="32"/>
      <c r="BN216" s="32"/>
      <c r="BO216" s="32"/>
      <c r="BP216" s="32"/>
      <c r="BQ216" s="32"/>
      <c r="BR216" s="32"/>
      <c r="BS216" s="32"/>
      <c r="BT216" s="32"/>
      <c r="BU216" s="32"/>
      <c r="BV216" s="32"/>
      <c r="BW216" s="32"/>
      <c r="BX216" s="32"/>
      <c r="BY216" s="32"/>
      <c r="BZ216" s="32"/>
      <c r="CA216" s="32"/>
      <c r="CB216" s="32"/>
      <c r="CC216" s="32"/>
      <c r="CD216" s="32"/>
      <c r="CE216" s="32"/>
      <c r="CF216" s="32"/>
      <c r="CG216" s="32"/>
      <c r="CH216" s="32"/>
      <c r="CI216" s="32"/>
      <c r="CJ216" s="32"/>
      <c r="CK216" s="32"/>
      <c r="CL216" s="32"/>
      <c r="CM216" s="32"/>
      <c r="CN216" s="32"/>
      <c r="CO216" s="32"/>
      <c r="CP216" s="32"/>
      <c r="CQ216" s="32"/>
      <c r="CR216" s="32"/>
      <c r="CS216" s="32"/>
      <c r="CT216" s="32"/>
      <c r="CU216" s="32"/>
      <c r="CV216" s="32"/>
      <c r="CW216" s="32"/>
      <c r="CX216" s="32"/>
      <c r="CY216" s="32"/>
      <c r="CZ216" s="32"/>
      <c r="DA216" s="32"/>
      <c r="DB216" s="32"/>
      <c r="DC216" s="25"/>
    </row>
    <row r="217" spans="1:107" s="61" customFormat="1" ht="22.5" customHeight="1">
      <c r="A217" s="25"/>
      <c r="B217" s="152" t="s">
        <v>209</v>
      </c>
      <c r="C217" s="153" t="s">
        <v>154</v>
      </c>
      <c r="D217" s="32"/>
      <c r="E217" s="37"/>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c r="BI217" s="32"/>
      <c r="BJ217" s="32"/>
      <c r="BK217" s="32"/>
      <c r="BL217" s="32"/>
      <c r="BM217" s="32"/>
      <c r="BN217" s="32"/>
      <c r="BO217" s="32"/>
      <c r="BP217" s="32"/>
      <c r="BQ217" s="32"/>
      <c r="BR217" s="32"/>
      <c r="BS217" s="32"/>
      <c r="BT217" s="32"/>
      <c r="BU217" s="32"/>
      <c r="BV217" s="32"/>
      <c r="BW217" s="32"/>
      <c r="BX217" s="32"/>
      <c r="BY217" s="32"/>
      <c r="BZ217" s="32"/>
      <c r="CA217" s="32"/>
      <c r="CB217" s="32"/>
      <c r="CC217" s="32"/>
      <c r="CD217" s="32"/>
      <c r="CE217" s="32"/>
      <c r="CF217" s="32"/>
      <c r="CG217" s="32"/>
      <c r="CH217" s="32"/>
      <c r="CI217" s="32"/>
      <c r="CJ217" s="32"/>
      <c r="CK217" s="32"/>
      <c r="CL217" s="32"/>
      <c r="CM217" s="32"/>
      <c r="CN217" s="32"/>
      <c r="CO217" s="32"/>
      <c r="CP217" s="32"/>
      <c r="CQ217" s="32"/>
      <c r="CR217" s="32"/>
      <c r="CS217" s="32"/>
      <c r="CT217" s="32"/>
      <c r="CU217" s="32"/>
      <c r="CV217" s="32"/>
      <c r="CW217" s="32"/>
      <c r="CX217" s="32"/>
      <c r="CY217" s="32"/>
      <c r="CZ217" s="32"/>
      <c r="DA217" s="32"/>
      <c r="DB217" s="32"/>
      <c r="DC217" s="25"/>
    </row>
    <row r="218" spans="1:107" s="61" customFormat="1" ht="22.5" customHeight="1">
      <c r="A218" s="25"/>
      <c r="B218" s="163"/>
      <c r="C218" s="170" t="s">
        <v>155</v>
      </c>
      <c r="D218" s="32"/>
      <c r="E218" s="37"/>
      <c r="F218" s="32"/>
      <c r="G218" s="52">
        <f>IFERROR(SUM(G192:G201)/G$26,0)</f>
        <v>0</v>
      </c>
      <c r="H218" s="52">
        <f t="shared" ref="H218:BS218" si="71">IFERROR(SUM(H192:H201)/H$26,0)</f>
        <v>0</v>
      </c>
      <c r="I218" s="52">
        <f t="shared" si="71"/>
        <v>0</v>
      </c>
      <c r="J218" s="52">
        <f t="shared" si="71"/>
        <v>0</v>
      </c>
      <c r="K218" s="52">
        <f t="shared" si="71"/>
        <v>0</v>
      </c>
      <c r="L218" s="52">
        <f t="shared" si="71"/>
        <v>0</v>
      </c>
      <c r="M218" s="52">
        <f t="shared" si="71"/>
        <v>0</v>
      </c>
      <c r="N218" s="52">
        <f t="shared" si="71"/>
        <v>0</v>
      </c>
      <c r="O218" s="52">
        <f t="shared" si="71"/>
        <v>0</v>
      </c>
      <c r="P218" s="52">
        <f t="shared" si="71"/>
        <v>0</v>
      </c>
      <c r="Q218" s="52">
        <f t="shared" si="71"/>
        <v>0</v>
      </c>
      <c r="R218" s="52">
        <f t="shared" si="71"/>
        <v>0</v>
      </c>
      <c r="S218" s="52">
        <f t="shared" si="71"/>
        <v>0</v>
      </c>
      <c r="T218" s="52">
        <f t="shared" si="71"/>
        <v>0</v>
      </c>
      <c r="U218" s="52">
        <f t="shared" si="71"/>
        <v>0</v>
      </c>
      <c r="V218" s="52">
        <f t="shared" si="71"/>
        <v>0</v>
      </c>
      <c r="W218" s="52">
        <f t="shared" si="71"/>
        <v>0</v>
      </c>
      <c r="X218" s="52">
        <f t="shared" si="71"/>
        <v>0</v>
      </c>
      <c r="Y218" s="52">
        <f t="shared" si="71"/>
        <v>0</v>
      </c>
      <c r="Z218" s="52">
        <f t="shared" si="71"/>
        <v>0</v>
      </c>
      <c r="AA218" s="52">
        <f t="shared" si="71"/>
        <v>0</v>
      </c>
      <c r="AB218" s="52">
        <f t="shared" si="71"/>
        <v>0</v>
      </c>
      <c r="AC218" s="52">
        <f t="shared" si="71"/>
        <v>0</v>
      </c>
      <c r="AD218" s="52">
        <f t="shared" si="71"/>
        <v>0</v>
      </c>
      <c r="AE218" s="52">
        <f t="shared" si="71"/>
        <v>0</v>
      </c>
      <c r="AF218" s="52">
        <f t="shared" si="71"/>
        <v>0</v>
      </c>
      <c r="AG218" s="52">
        <f t="shared" si="71"/>
        <v>0</v>
      </c>
      <c r="AH218" s="52">
        <f t="shared" si="71"/>
        <v>0</v>
      </c>
      <c r="AI218" s="52">
        <f t="shared" si="71"/>
        <v>0</v>
      </c>
      <c r="AJ218" s="52">
        <f t="shared" si="71"/>
        <v>0</v>
      </c>
      <c r="AK218" s="52">
        <f t="shared" si="71"/>
        <v>0</v>
      </c>
      <c r="AL218" s="52">
        <f t="shared" si="71"/>
        <v>0</v>
      </c>
      <c r="AM218" s="52">
        <f t="shared" si="71"/>
        <v>0</v>
      </c>
      <c r="AN218" s="52">
        <f t="shared" si="71"/>
        <v>0</v>
      </c>
      <c r="AO218" s="52">
        <f t="shared" si="71"/>
        <v>0</v>
      </c>
      <c r="AP218" s="52">
        <f t="shared" si="71"/>
        <v>0</v>
      </c>
      <c r="AQ218" s="52">
        <f t="shared" si="71"/>
        <v>0</v>
      </c>
      <c r="AR218" s="52">
        <f t="shared" si="71"/>
        <v>0</v>
      </c>
      <c r="AS218" s="52">
        <f t="shared" si="71"/>
        <v>0</v>
      </c>
      <c r="AT218" s="52">
        <f t="shared" si="71"/>
        <v>0</v>
      </c>
      <c r="AU218" s="52">
        <f t="shared" si="71"/>
        <v>0</v>
      </c>
      <c r="AV218" s="52">
        <f t="shared" si="71"/>
        <v>0</v>
      </c>
      <c r="AW218" s="52">
        <f t="shared" si="71"/>
        <v>0</v>
      </c>
      <c r="AX218" s="52">
        <f t="shared" si="71"/>
        <v>0</v>
      </c>
      <c r="AY218" s="52">
        <f t="shared" si="71"/>
        <v>0</v>
      </c>
      <c r="AZ218" s="52">
        <f t="shared" si="71"/>
        <v>0</v>
      </c>
      <c r="BA218" s="52">
        <f t="shared" si="71"/>
        <v>0</v>
      </c>
      <c r="BB218" s="52">
        <f t="shared" si="71"/>
        <v>0</v>
      </c>
      <c r="BC218" s="52">
        <f t="shared" si="71"/>
        <v>0</v>
      </c>
      <c r="BD218" s="52">
        <f t="shared" si="71"/>
        <v>0</v>
      </c>
      <c r="BE218" s="52">
        <f t="shared" si="71"/>
        <v>0</v>
      </c>
      <c r="BF218" s="52">
        <f t="shared" si="71"/>
        <v>0</v>
      </c>
      <c r="BG218" s="52">
        <f t="shared" si="71"/>
        <v>0</v>
      </c>
      <c r="BH218" s="52">
        <f t="shared" si="71"/>
        <v>0</v>
      </c>
      <c r="BI218" s="52">
        <f t="shared" si="71"/>
        <v>0</v>
      </c>
      <c r="BJ218" s="52">
        <f t="shared" si="71"/>
        <v>0</v>
      </c>
      <c r="BK218" s="52">
        <f t="shared" si="71"/>
        <v>0</v>
      </c>
      <c r="BL218" s="52">
        <f t="shared" si="71"/>
        <v>0</v>
      </c>
      <c r="BM218" s="52">
        <f t="shared" si="71"/>
        <v>0</v>
      </c>
      <c r="BN218" s="52">
        <f t="shared" si="71"/>
        <v>0</v>
      </c>
      <c r="BO218" s="52">
        <f t="shared" si="71"/>
        <v>0</v>
      </c>
      <c r="BP218" s="52">
        <f t="shared" si="71"/>
        <v>0</v>
      </c>
      <c r="BQ218" s="52">
        <f t="shared" si="71"/>
        <v>0</v>
      </c>
      <c r="BR218" s="52">
        <f t="shared" si="71"/>
        <v>0</v>
      </c>
      <c r="BS218" s="52">
        <f t="shared" si="71"/>
        <v>0</v>
      </c>
      <c r="BT218" s="52">
        <f t="shared" ref="BT218:DB218" si="72">IFERROR(SUM(BT192:BT201)/BT$26,0)</f>
        <v>0</v>
      </c>
      <c r="BU218" s="52">
        <f t="shared" si="72"/>
        <v>0</v>
      </c>
      <c r="BV218" s="52">
        <f t="shared" si="72"/>
        <v>0</v>
      </c>
      <c r="BW218" s="52">
        <f t="shared" si="72"/>
        <v>0</v>
      </c>
      <c r="BX218" s="52">
        <f t="shared" si="72"/>
        <v>0</v>
      </c>
      <c r="BY218" s="52">
        <f t="shared" si="72"/>
        <v>0</v>
      </c>
      <c r="BZ218" s="52">
        <f t="shared" si="72"/>
        <v>0</v>
      </c>
      <c r="CA218" s="52">
        <f t="shared" si="72"/>
        <v>0</v>
      </c>
      <c r="CB218" s="52">
        <f t="shared" si="72"/>
        <v>0</v>
      </c>
      <c r="CC218" s="52">
        <f t="shared" si="72"/>
        <v>0</v>
      </c>
      <c r="CD218" s="52">
        <f t="shared" si="72"/>
        <v>0</v>
      </c>
      <c r="CE218" s="52">
        <f t="shared" si="72"/>
        <v>0</v>
      </c>
      <c r="CF218" s="52">
        <f t="shared" si="72"/>
        <v>0</v>
      </c>
      <c r="CG218" s="52">
        <f t="shared" si="72"/>
        <v>0</v>
      </c>
      <c r="CH218" s="52">
        <f t="shared" si="72"/>
        <v>0</v>
      </c>
      <c r="CI218" s="52">
        <f t="shared" si="72"/>
        <v>0</v>
      </c>
      <c r="CJ218" s="52">
        <f t="shared" si="72"/>
        <v>0</v>
      </c>
      <c r="CK218" s="52">
        <f t="shared" si="72"/>
        <v>0</v>
      </c>
      <c r="CL218" s="52">
        <f t="shared" si="72"/>
        <v>0</v>
      </c>
      <c r="CM218" s="52">
        <f t="shared" si="72"/>
        <v>0</v>
      </c>
      <c r="CN218" s="52">
        <f t="shared" si="72"/>
        <v>0</v>
      </c>
      <c r="CO218" s="52">
        <f t="shared" si="72"/>
        <v>0</v>
      </c>
      <c r="CP218" s="52">
        <f t="shared" si="72"/>
        <v>0</v>
      </c>
      <c r="CQ218" s="52">
        <f t="shared" si="72"/>
        <v>0</v>
      </c>
      <c r="CR218" s="52">
        <f t="shared" si="72"/>
        <v>0</v>
      </c>
      <c r="CS218" s="52">
        <f t="shared" si="72"/>
        <v>0</v>
      </c>
      <c r="CT218" s="52">
        <f t="shared" si="72"/>
        <v>0</v>
      </c>
      <c r="CU218" s="52">
        <f t="shared" si="72"/>
        <v>0</v>
      </c>
      <c r="CV218" s="52">
        <f t="shared" si="72"/>
        <v>0</v>
      </c>
      <c r="CW218" s="52">
        <f t="shared" si="72"/>
        <v>0</v>
      </c>
      <c r="CX218" s="52">
        <f t="shared" si="72"/>
        <v>0</v>
      </c>
      <c r="CY218" s="52">
        <f t="shared" si="72"/>
        <v>0</v>
      </c>
      <c r="CZ218" s="52">
        <f t="shared" si="72"/>
        <v>0</v>
      </c>
      <c r="DA218" s="52">
        <f t="shared" si="72"/>
        <v>0</v>
      </c>
      <c r="DB218" s="52">
        <f t="shared" si="72"/>
        <v>0</v>
      </c>
      <c r="DC218" s="25"/>
    </row>
    <row r="219" spans="1:107" s="61" customFormat="1" ht="22.5" customHeight="1">
      <c r="A219" s="25"/>
      <c r="B219" s="163"/>
      <c r="C219" s="170" t="s">
        <v>150</v>
      </c>
      <c r="D219" s="32"/>
      <c r="E219" s="37"/>
      <c r="F219" s="32"/>
      <c r="G219" s="52">
        <f>IF(G13 &lt; 'General parameters'!$G$20 + 'Option-specific inputs'!$H$65 - 1,
0, IFERROR(
IF((G$14-$G$14+1)&lt;='General parameters'!$G$22,
'Option-specific inputs'!$H$111,0),
0))</f>
        <v>0</v>
      </c>
      <c r="H219" s="52">
        <f>IF(H13 &lt; 'General parameters'!$G$20 + 'Option-specific inputs'!$H$65 - 1,
0, IFERROR(
IF((H$14-$G$14+1)&lt;='General parameters'!$G$22,
'Option-specific inputs'!$H$111,0),
0))</f>
        <v>0</v>
      </c>
      <c r="I219" s="52">
        <f>IF(I13 &lt; 'General parameters'!$G$20 + 'Option-specific inputs'!$H$65 - 1,
0, IFERROR(
IF((I$14-$G$14+1)&lt;='General parameters'!$G$22,
'Option-specific inputs'!$H$111,0),
0))</f>
        <v>0</v>
      </c>
      <c r="J219" s="52">
        <f>IF(J13 &lt; 'General parameters'!$G$20 + 'Option-specific inputs'!$H$65 - 1,
0, IFERROR(
IF((J$14-$G$14+1)&lt;='General parameters'!$G$22,
'Option-specific inputs'!$H$111,0),
0))</f>
        <v>0</v>
      </c>
      <c r="K219" s="52">
        <f>IF(K13 &lt; 'General parameters'!$G$20 + 'Option-specific inputs'!$H$65 - 1,
0, IFERROR(
IF((K$14-$G$14+1)&lt;='General parameters'!$G$22,
'Option-specific inputs'!$H$111,0),
0))</f>
        <v>0</v>
      </c>
      <c r="L219" s="52">
        <f>IF(L13 &lt; 'General parameters'!$G$20 + 'Option-specific inputs'!$H$65 - 1,
0, IFERROR(
IF((L$14-$G$14+1)&lt;='General parameters'!$G$22,
'Option-specific inputs'!$H$111,0),
0))</f>
        <v>0</v>
      </c>
      <c r="M219" s="52">
        <f>IF(M13 &lt; 'General parameters'!$G$20 + 'Option-specific inputs'!$H$65 - 1,
0, IFERROR(
IF((M$14-$G$14+1)&lt;='General parameters'!$G$22,
'Option-specific inputs'!$H$111,0),
0))</f>
        <v>0</v>
      </c>
      <c r="N219" s="52">
        <f>IF(N13 &lt; 'General parameters'!$G$20 + 'Option-specific inputs'!$H$65 - 1,
0, IFERROR(
IF((N$14-$G$14+1)&lt;='General parameters'!$G$22,
'Option-specific inputs'!$H$111,0),
0))</f>
        <v>0</v>
      </c>
      <c r="O219" s="52">
        <f>IF(O13 &lt; 'General parameters'!$G$20 + 'Option-specific inputs'!$H$65 - 1,
0, IFERROR(
IF((O$14-$G$14+1)&lt;='General parameters'!$G$22,
'Option-specific inputs'!$H$111,0),
0))</f>
        <v>0</v>
      </c>
      <c r="P219" s="52">
        <f>IF(P13 &lt; 'General parameters'!$G$20 + 'Option-specific inputs'!$H$65 - 1,
0, IFERROR(
IF((P$14-$G$14+1)&lt;='General parameters'!$G$22,
'Option-specific inputs'!$H$111,0),
0))</f>
        <v>0</v>
      </c>
      <c r="Q219" s="52">
        <f>IF(Q13 &lt; 'General parameters'!$G$20 + 'Option-specific inputs'!$H$65 - 1,
0, IFERROR(
IF((Q$14-$G$14+1)&lt;='General parameters'!$G$22,
'Option-specific inputs'!$H$111,0),
0))</f>
        <v>0</v>
      </c>
      <c r="R219" s="52">
        <f>IF(R13 &lt; 'General parameters'!$G$20 + 'Option-specific inputs'!$H$65 - 1,
0, IFERROR(
IF((R$14-$G$14+1)&lt;='General parameters'!$G$22,
'Option-specific inputs'!$H$111,0),
0))</f>
        <v>0</v>
      </c>
      <c r="S219" s="52">
        <f>IF(S13 &lt; 'General parameters'!$G$20 + 'Option-specific inputs'!$H$65 - 1,
0, IFERROR(
IF((S$14-$G$14+1)&lt;='General parameters'!$G$22,
'Option-specific inputs'!$H$111,0),
0))</f>
        <v>0</v>
      </c>
      <c r="T219" s="52">
        <f>IF(T13 &lt; 'General parameters'!$G$20 + 'Option-specific inputs'!$H$65 - 1,
0, IFERROR(
IF((T$14-$G$14+1)&lt;='General parameters'!$G$22,
'Option-specific inputs'!$H$111,0),
0))</f>
        <v>0</v>
      </c>
      <c r="U219" s="52">
        <f>IF(U13 &lt; 'General parameters'!$G$20 + 'Option-specific inputs'!$H$65 - 1,
0, IFERROR(
IF((U$14-$G$14+1)&lt;='General parameters'!$G$22,
'Option-specific inputs'!$H$111,0),
0))</f>
        <v>0</v>
      </c>
      <c r="V219" s="52">
        <f>IF(V13 &lt; 'General parameters'!$G$20 + 'Option-specific inputs'!$H$65 - 1,
0, IFERROR(
IF((V$14-$G$14+1)&lt;='General parameters'!$G$22,
'Option-specific inputs'!$H$111,0),
0))</f>
        <v>0</v>
      </c>
      <c r="W219" s="52">
        <f>IF(W13 &lt; 'General parameters'!$G$20 + 'Option-specific inputs'!$H$65 - 1,
0, IFERROR(
IF((W$14-$G$14+1)&lt;='General parameters'!$G$22,
'Option-specific inputs'!$H$111,0),
0))</f>
        <v>0</v>
      </c>
      <c r="X219" s="52">
        <f>IF(X13 &lt; 'General parameters'!$G$20 + 'Option-specific inputs'!$H$65 - 1,
0, IFERROR(
IF((X$14-$G$14+1)&lt;='General parameters'!$G$22,
'Option-specific inputs'!$H$111,0),
0))</f>
        <v>0</v>
      </c>
      <c r="Y219" s="52">
        <f>IF(Y13 &lt; 'General parameters'!$G$20 + 'Option-specific inputs'!$H$65 - 1,
0, IFERROR(
IF((Y$14-$G$14+1)&lt;='General parameters'!$G$22,
'Option-specific inputs'!$H$111,0),
0))</f>
        <v>0</v>
      </c>
      <c r="Z219" s="52">
        <f>IF(Z13 &lt; 'General parameters'!$G$20 + 'Option-specific inputs'!$H$65 - 1,
0, IFERROR(
IF((Z$14-$G$14+1)&lt;='General parameters'!$G$22,
'Option-specific inputs'!$H$111,0),
0))</f>
        <v>0</v>
      </c>
      <c r="AA219" s="52">
        <f>IF(AA13 &lt; 'General parameters'!$G$20 + 'Option-specific inputs'!$H$65 - 1,
0, IFERROR(
IF((AA$14-$G$14+1)&lt;='General parameters'!$G$22,
'Option-specific inputs'!$H$111,0),
0))</f>
        <v>0</v>
      </c>
      <c r="AB219" s="52">
        <f>IF(AB13 &lt; 'General parameters'!$G$20 + 'Option-specific inputs'!$H$65 - 1,
0, IFERROR(
IF((AB$14-$G$14+1)&lt;='General parameters'!$G$22,
'Option-specific inputs'!$H$111,0),
0))</f>
        <v>0</v>
      </c>
      <c r="AC219" s="52">
        <f>IF(AC13 &lt; 'General parameters'!$G$20 + 'Option-specific inputs'!$H$65 - 1,
0, IFERROR(
IF((AC$14-$G$14+1)&lt;='General parameters'!$G$22,
'Option-specific inputs'!$H$111,0),
0))</f>
        <v>0</v>
      </c>
      <c r="AD219" s="52">
        <f>IF(AD13 &lt; 'General parameters'!$G$20 + 'Option-specific inputs'!$H$65 - 1,
0, IFERROR(
IF((AD$14-$G$14+1)&lt;='General parameters'!$G$22,
'Option-specific inputs'!$H$111,0),
0))</f>
        <v>0</v>
      </c>
      <c r="AE219" s="52">
        <f>IF(AE13 &lt; 'General parameters'!$G$20 + 'Option-specific inputs'!$H$65 - 1,
0, IFERROR(
IF((AE$14-$G$14+1)&lt;='General parameters'!$G$22,
'Option-specific inputs'!$H$111,0),
0))</f>
        <v>0</v>
      </c>
      <c r="AF219" s="52">
        <f>IF(AF13 &lt; 'General parameters'!$G$20 + 'Option-specific inputs'!$H$65 - 1,
0, IFERROR(
IF((AF$14-$G$14+1)&lt;='General parameters'!$G$22,
'Option-specific inputs'!$H$111,0),
0))</f>
        <v>0</v>
      </c>
      <c r="AG219" s="52">
        <f>IF(AG13 &lt; 'General parameters'!$G$20 + 'Option-specific inputs'!$H$65 - 1,
0, IFERROR(
IF((AG$14-$G$14+1)&lt;='General parameters'!$G$22,
'Option-specific inputs'!$H$111,0),
0))</f>
        <v>0</v>
      </c>
      <c r="AH219" s="52">
        <f>IF(AH13 &lt; 'General parameters'!$G$20 + 'Option-specific inputs'!$H$65 - 1,
0, IFERROR(
IF((AH$14-$G$14+1)&lt;='General parameters'!$G$22,
'Option-specific inputs'!$H$111,0),
0))</f>
        <v>0</v>
      </c>
      <c r="AI219" s="52">
        <f>IF(AI13 &lt; 'General parameters'!$G$20 + 'Option-specific inputs'!$H$65 - 1,
0, IFERROR(
IF((AI$14-$G$14+1)&lt;='General parameters'!$G$22,
'Option-specific inputs'!$H$111,0),
0))</f>
        <v>0</v>
      </c>
      <c r="AJ219" s="52">
        <f>IF(AJ13 &lt; 'General parameters'!$G$20 + 'Option-specific inputs'!$H$65 - 1,
0, IFERROR(
IF((AJ$14-$G$14+1)&lt;='General parameters'!$G$22,
'Option-specific inputs'!$H$111,0),
0))</f>
        <v>0</v>
      </c>
      <c r="AK219" s="52">
        <f>IF(AK13 &lt; 'General parameters'!$G$20 + 'Option-specific inputs'!$H$65 - 1,
0, IFERROR(
IF((AK$14-$G$14+1)&lt;='General parameters'!$G$22,
'Option-specific inputs'!$H$111,0),
0))</f>
        <v>0</v>
      </c>
      <c r="AL219" s="52">
        <f>IF(AL13 &lt; 'General parameters'!$G$20 + 'Option-specific inputs'!$H$65 - 1,
0, IFERROR(
IF((AL$14-$G$14+1)&lt;='General parameters'!$G$22,
'Option-specific inputs'!$H$111,0),
0))</f>
        <v>0</v>
      </c>
      <c r="AM219" s="52">
        <f>IF(AM13 &lt; 'General parameters'!$G$20 + 'Option-specific inputs'!$H$65 - 1,
0, IFERROR(
IF((AM$14-$G$14+1)&lt;='General parameters'!$G$22,
'Option-specific inputs'!$H$111,0),
0))</f>
        <v>0</v>
      </c>
      <c r="AN219" s="52">
        <f>IF(AN13 &lt; 'General parameters'!$G$20 + 'Option-specific inputs'!$H$65 - 1,
0, IFERROR(
IF((AN$14-$G$14+1)&lt;='General parameters'!$G$22,
'Option-specific inputs'!$H$111,0),
0))</f>
        <v>0</v>
      </c>
      <c r="AO219" s="52">
        <f>IF(AO13 &lt; 'General parameters'!$G$20 + 'Option-specific inputs'!$H$65 - 1,
0, IFERROR(
IF((AO$14-$G$14+1)&lt;='General parameters'!$G$22,
'Option-specific inputs'!$H$111,0),
0))</f>
        <v>0</v>
      </c>
      <c r="AP219" s="52">
        <f>IF(AP13 &lt; 'General parameters'!$G$20 + 'Option-specific inputs'!$H$65 - 1,
0, IFERROR(
IF((AP$14-$G$14+1)&lt;='General parameters'!$G$22,
'Option-specific inputs'!$H$111,0),
0))</f>
        <v>0</v>
      </c>
      <c r="AQ219" s="52">
        <f>IF(AQ13 &lt; 'General parameters'!$G$20 + 'Option-specific inputs'!$H$65 - 1,
0, IFERROR(
IF((AQ$14-$G$14+1)&lt;='General parameters'!$G$22,
'Option-specific inputs'!$H$111,0),
0))</f>
        <v>0</v>
      </c>
      <c r="AR219" s="52">
        <f>IF(AR13 &lt; 'General parameters'!$G$20 + 'Option-specific inputs'!$H$65 - 1,
0, IFERROR(
IF((AR$14-$G$14+1)&lt;='General parameters'!$G$22,
'Option-specific inputs'!$H$111,0),
0))</f>
        <v>0</v>
      </c>
      <c r="AS219" s="52">
        <f>IF(AS13 &lt; 'General parameters'!$G$20 + 'Option-specific inputs'!$H$65 - 1,
0, IFERROR(
IF((AS$14-$G$14+1)&lt;='General parameters'!$G$22,
'Option-specific inputs'!$H$111,0),
0))</f>
        <v>0</v>
      </c>
      <c r="AT219" s="52">
        <f>IF(AT13 &lt; 'General parameters'!$G$20 + 'Option-specific inputs'!$H$65 - 1,
0, IFERROR(
IF((AT$14-$G$14+1)&lt;='General parameters'!$G$22,
'Option-specific inputs'!$H$111,0),
0))</f>
        <v>0</v>
      </c>
      <c r="AU219" s="52">
        <f>IF(AU13 &lt; 'General parameters'!$G$20 + 'Option-specific inputs'!$H$65 - 1,
0, IFERROR(
IF((AU$14-$G$14+1)&lt;='General parameters'!$G$22,
'Option-specific inputs'!$H$111,0),
0))</f>
        <v>0</v>
      </c>
      <c r="AV219" s="52">
        <f>IF(AV13 &lt; 'General parameters'!$G$20 + 'Option-specific inputs'!$H$65 - 1,
0, IFERROR(
IF((AV$14-$G$14+1)&lt;='General parameters'!$G$22,
'Option-specific inputs'!$H$111,0),
0))</f>
        <v>0</v>
      </c>
      <c r="AW219" s="52">
        <f>IF(AW13 &lt; 'General parameters'!$G$20 + 'Option-specific inputs'!$H$65 - 1,
0, IFERROR(
IF((AW$14-$G$14+1)&lt;='General parameters'!$G$22,
'Option-specific inputs'!$H$111,0),
0))</f>
        <v>0</v>
      </c>
      <c r="AX219" s="52">
        <f>IF(AX13 &lt; 'General parameters'!$G$20 + 'Option-specific inputs'!$H$65 - 1,
0, IFERROR(
IF((AX$14-$G$14+1)&lt;='General parameters'!$G$22,
'Option-specific inputs'!$H$111,0),
0))</f>
        <v>0</v>
      </c>
      <c r="AY219" s="52">
        <f>IF(AY13 &lt; 'General parameters'!$G$20 + 'Option-specific inputs'!$H$65 - 1,
0, IFERROR(
IF((AY$14-$G$14+1)&lt;='General parameters'!$G$22,
'Option-specific inputs'!$H$111,0),
0))</f>
        <v>0</v>
      </c>
      <c r="AZ219" s="52">
        <f>IF(AZ13 &lt; 'General parameters'!$G$20 + 'Option-specific inputs'!$H$65 - 1,
0, IFERROR(
IF((AZ$14-$G$14+1)&lt;='General parameters'!$G$22,
'Option-specific inputs'!$H$111,0),
0))</f>
        <v>0</v>
      </c>
      <c r="BA219" s="52">
        <f>IF(BA13 &lt; 'General parameters'!$G$20 + 'Option-specific inputs'!$H$65 - 1,
0, IFERROR(
IF((BA$14-$G$14+1)&lt;='General parameters'!$G$22,
'Option-specific inputs'!$H$111,0),
0))</f>
        <v>0</v>
      </c>
      <c r="BB219" s="52">
        <f>IF(BB13 &lt; 'General parameters'!$G$20 + 'Option-specific inputs'!$H$65 - 1,
0, IFERROR(
IF((BB$14-$G$14+1)&lt;='General parameters'!$G$22,
'Option-specific inputs'!$H$111,0),
0))</f>
        <v>0</v>
      </c>
      <c r="BC219" s="52">
        <f>IF(BC13 &lt; 'General parameters'!$G$20 + 'Option-specific inputs'!$H$65 - 1,
0, IFERROR(
IF((BC$14-$G$14+1)&lt;='General parameters'!$G$22,
'Option-specific inputs'!$H$111,0),
0))</f>
        <v>0</v>
      </c>
      <c r="BD219" s="52">
        <f>IF(BD13 &lt; 'General parameters'!$G$20 + 'Option-specific inputs'!$H$65 - 1,
0, IFERROR(
IF((BD$14-$G$14+1)&lt;='General parameters'!$G$22,
'Option-specific inputs'!$H$111,0),
0))</f>
        <v>0</v>
      </c>
      <c r="BE219" s="52">
        <f>IF(BE13 &lt; 'General parameters'!$G$20 + 'Option-specific inputs'!$H$65 - 1,
0, IFERROR(
IF((BE$14-$G$14+1)&lt;='General parameters'!$G$22,
'Option-specific inputs'!$H$111,0),
0))</f>
        <v>0</v>
      </c>
      <c r="BF219" s="52">
        <f>IF(BF13 &lt; 'General parameters'!$G$20 + 'Option-specific inputs'!$H$65 - 1,
0, IFERROR(
IF((BF$14-$G$14+1)&lt;='General parameters'!$G$22,
'Option-specific inputs'!$H$111,0),
0))</f>
        <v>0</v>
      </c>
      <c r="BG219" s="52">
        <f>IF(BG13 &lt; 'General parameters'!$G$20 + 'Option-specific inputs'!$H$65 - 1,
0, IFERROR(
IF((BG$14-$G$14+1)&lt;='General parameters'!$G$22,
'Option-specific inputs'!$H$111,0),
0))</f>
        <v>0</v>
      </c>
      <c r="BH219" s="52">
        <f>IF(BH13 &lt; 'General parameters'!$G$20 + 'Option-specific inputs'!$H$65 - 1,
0, IFERROR(
IF((BH$14-$G$14+1)&lt;='General parameters'!$G$22,
'Option-specific inputs'!$H$111,0),
0))</f>
        <v>0</v>
      </c>
      <c r="BI219" s="52">
        <f>IF(BI13 &lt; 'General parameters'!$G$20 + 'Option-specific inputs'!$H$65 - 1,
0, IFERROR(
IF((BI$14-$G$14+1)&lt;='General parameters'!$G$22,
'Option-specific inputs'!$H$111,0),
0))</f>
        <v>0</v>
      </c>
      <c r="BJ219" s="52">
        <f>IF(BJ13 &lt; 'General parameters'!$G$20 + 'Option-specific inputs'!$H$65 - 1,
0, IFERROR(
IF((BJ$14-$G$14+1)&lt;='General parameters'!$G$22,
'Option-specific inputs'!$H$111,0),
0))</f>
        <v>0</v>
      </c>
      <c r="BK219" s="52">
        <f>IF(BK13 &lt; 'General parameters'!$G$20 + 'Option-specific inputs'!$H$65 - 1,
0, IFERROR(
IF((BK$14-$G$14+1)&lt;='General parameters'!$G$22,
'Option-specific inputs'!$H$111,0),
0))</f>
        <v>0</v>
      </c>
      <c r="BL219" s="52">
        <f>IF(BL13 &lt; 'General parameters'!$G$20 + 'Option-specific inputs'!$H$65 - 1,
0, IFERROR(
IF((BL$14-$G$14+1)&lt;='General parameters'!$G$22,
'Option-specific inputs'!$H$111,0),
0))</f>
        <v>0</v>
      </c>
      <c r="BM219" s="52">
        <f>IF(BM13 &lt; 'General parameters'!$G$20 + 'Option-specific inputs'!$H$65 - 1,
0, IFERROR(
IF((BM$14-$G$14+1)&lt;='General parameters'!$G$22,
'Option-specific inputs'!$H$111,0),
0))</f>
        <v>0</v>
      </c>
      <c r="BN219" s="52">
        <f>IF(BN13 &lt; 'General parameters'!$G$20 + 'Option-specific inputs'!$H$65 - 1,
0, IFERROR(
IF((BN$14-$G$14+1)&lt;='General parameters'!$G$22,
'Option-specific inputs'!$H$111,0),
0))</f>
        <v>0</v>
      </c>
      <c r="BO219" s="52">
        <f>IF(BO13 &lt; 'General parameters'!$G$20 + 'Option-specific inputs'!$H$65 - 1,
0, IFERROR(
IF((BO$14-$G$14+1)&lt;='General parameters'!$G$22,
'Option-specific inputs'!$H$111,0),
0))</f>
        <v>0</v>
      </c>
      <c r="BP219" s="52">
        <f>IF(BP13 &lt; 'General parameters'!$G$20 + 'Option-specific inputs'!$H$65 - 1,
0, IFERROR(
IF((BP$14-$G$14+1)&lt;='General parameters'!$G$22,
'Option-specific inputs'!$H$111,0),
0))</f>
        <v>0</v>
      </c>
      <c r="BQ219" s="52">
        <f>IF(BQ13 &lt; 'General parameters'!$G$20 + 'Option-specific inputs'!$H$65 - 1,
0, IFERROR(
IF((BQ$14-$G$14+1)&lt;='General parameters'!$G$22,
'Option-specific inputs'!$H$111,0),
0))</f>
        <v>0</v>
      </c>
      <c r="BR219" s="52">
        <f>IF(BR13 &lt; 'General parameters'!$G$20 + 'Option-specific inputs'!$H$65 - 1,
0, IFERROR(
IF((BR$14-$G$14+1)&lt;='General parameters'!$G$22,
'Option-specific inputs'!$H$111,0),
0))</f>
        <v>0</v>
      </c>
      <c r="BS219" s="52">
        <f>IF(BS13 &lt; 'General parameters'!$G$20 + 'Option-specific inputs'!$H$65 - 1,
0, IFERROR(
IF((BS$14-$G$14+1)&lt;='General parameters'!$G$22,
'Option-specific inputs'!$H$111,0),
0))</f>
        <v>0</v>
      </c>
      <c r="BT219" s="52">
        <f>IF(BT13 &lt; 'General parameters'!$G$20 + 'Option-specific inputs'!$H$65 - 1,
0, IFERROR(
IF((BT$14-$G$14+1)&lt;='General parameters'!$G$22,
'Option-specific inputs'!$H$111,0),
0))</f>
        <v>0</v>
      </c>
      <c r="BU219" s="52">
        <f>IF(BU13 &lt; 'General parameters'!$G$20 + 'Option-specific inputs'!$H$65 - 1,
0, IFERROR(
IF((BU$14-$G$14+1)&lt;='General parameters'!$G$22,
'Option-specific inputs'!$H$111,0),
0))</f>
        <v>0</v>
      </c>
      <c r="BV219" s="52">
        <f>IF(BV13 &lt; 'General parameters'!$G$20 + 'Option-specific inputs'!$H$65 - 1,
0, IFERROR(
IF((BV$14-$G$14+1)&lt;='General parameters'!$G$22,
'Option-specific inputs'!$H$111,0),
0))</f>
        <v>0</v>
      </c>
      <c r="BW219" s="52">
        <f>IF(BW13 &lt; 'General parameters'!$G$20 + 'Option-specific inputs'!$H$65 - 1,
0, IFERROR(
IF((BW$14-$G$14+1)&lt;='General parameters'!$G$22,
'Option-specific inputs'!$H$111,0),
0))</f>
        <v>0</v>
      </c>
      <c r="BX219" s="52">
        <f>IF(BX13 &lt; 'General parameters'!$G$20 + 'Option-specific inputs'!$H$65 - 1,
0, IFERROR(
IF((BX$14-$G$14+1)&lt;='General parameters'!$G$22,
'Option-specific inputs'!$H$111,0),
0))</f>
        <v>0</v>
      </c>
      <c r="BY219" s="52">
        <f>IF(BY13 &lt; 'General parameters'!$G$20 + 'Option-specific inputs'!$H$65 - 1,
0, IFERROR(
IF((BY$14-$G$14+1)&lt;='General parameters'!$G$22,
'Option-specific inputs'!$H$111,0),
0))</f>
        <v>0</v>
      </c>
      <c r="BZ219" s="52">
        <f>IF(BZ13 &lt; 'General parameters'!$G$20 + 'Option-specific inputs'!$H$65 - 1,
0, IFERROR(
IF((BZ$14-$G$14+1)&lt;='General parameters'!$G$22,
'Option-specific inputs'!$H$111,0),
0))</f>
        <v>0</v>
      </c>
      <c r="CA219" s="52">
        <f>IF(CA13 &lt; 'General parameters'!$G$20 + 'Option-specific inputs'!$H$65 - 1,
0, IFERROR(
IF((CA$14-$G$14+1)&lt;='General parameters'!$G$22,
'Option-specific inputs'!$H$111,0),
0))</f>
        <v>0</v>
      </c>
      <c r="CB219" s="52">
        <f>IF(CB13 &lt; 'General parameters'!$G$20 + 'Option-specific inputs'!$H$65 - 1,
0, IFERROR(
IF((CB$14-$G$14+1)&lt;='General parameters'!$G$22,
'Option-specific inputs'!$H$111,0),
0))</f>
        <v>0</v>
      </c>
      <c r="CC219" s="52">
        <f>IF(CC13 &lt; 'General parameters'!$G$20 + 'Option-specific inputs'!$H$65 - 1,
0, IFERROR(
IF((CC$14-$G$14+1)&lt;='General parameters'!$G$22,
'Option-specific inputs'!$H$111,0),
0))</f>
        <v>0</v>
      </c>
      <c r="CD219" s="52">
        <f>IF(CD13 &lt; 'General parameters'!$G$20 + 'Option-specific inputs'!$H$65 - 1,
0, IFERROR(
IF((CD$14-$G$14+1)&lt;='General parameters'!$G$22,
'Option-specific inputs'!$H$111,0),
0))</f>
        <v>0</v>
      </c>
      <c r="CE219" s="52">
        <f>IF(CE13 &lt; 'General parameters'!$G$20 + 'Option-specific inputs'!$H$65 - 1,
0, IFERROR(
IF((CE$14-$G$14+1)&lt;='General parameters'!$G$22,
'Option-specific inputs'!$H$111,0),
0))</f>
        <v>0</v>
      </c>
      <c r="CF219" s="52">
        <f>IF(CF13 &lt; 'General parameters'!$G$20 + 'Option-specific inputs'!$H$65 - 1,
0, IFERROR(
IF((CF$14-$G$14+1)&lt;='General parameters'!$G$22,
'Option-specific inputs'!$H$111,0),
0))</f>
        <v>0</v>
      </c>
      <c r="CG219" s="52">
        <f>IF(CG13 &lt; 'General parameters'!$G$20 + 'Option-specific inputs'!$H$65 - 1,
0, IFERROR(
IF((CG$14-$G$14+1)&lt;='General parameters'!$G$22,
'Option-specific inputs'!$H$111,0),
0))</f>
        <v>0</v>
      </c>
      <c r="CH219" s="52">
        <f>IF(CH13 &lt; 'General parameters'!$G$20 + 'Option-specific inputs'!$H$65 - 1,
0, IFERROR(
IF((CH$14-$G$14+1)&lt;='General parameters'!$G$22,
'Option-specific inputs'!$H$111,0),
0))</f>
        <v>0</v>
      </c>
      <c r="CI219" s="52">
        <f>IF(CI13 &lt; 'General parameters'!$G$20 + 'Option-specific inputs'!$H$65 - 1,
0, IFERROR(
IF((CI$14-$G$14+1)&lt;='General parameters'!$G$22,
'Option-specific inputs'!$H$111,0),
0))</f>
        <v>0</v>
      </c>
      <c r="CJ219" s="52">
        <f>IF(CJ13 &lt; 'General parameters'!$G$20 + 'Option-specific inputs'!$H$65 - 1,
0, IFERROR(
IF((CJ$14-$G$14+1)&lt;='General parameters'!$G$22,
'Option-specific inputs'!$H$111,0),
0))</f>
        <v>0</v>
      </c>
      <c r="CK219" s="52">
        <f>IF(CK13 &lt; 'General parameters'!$G$20 + 'Option-specific inputs'!$H$65 - 1,
0, IFERROR(
IF((CK$14-$G$14+1)&lt;='General parameters'!$G$22,
'Option-specific inputs'!$H$111,0),
0))</f>
        <v>0</v>
      </c>
      <c r="CL219" s="52">
        <f>IF(CL13 &lt; 'General parameters'!$G$20 + 'Option-specific inputs'!$H$65 - 1,
0, IFERROR(
IF((CL$14-$G$14+1)&lt;='General parameters'!$G$22,
'Option-specific inputs'!$H$111,0),
0))</f>
        <v>0</v>
      </c>
      <c r="CM219" s="52">
        <f>IF(CM13 &lt; 'General parameters'!$G$20 + 'Option-specific inputs'!$H$65 - 1,
0, IFERROR(
IF((CM$14-$G$14+1)&lt;='General parameters'!$G$22,
'Option-specific inputs'!$H$111,0),
0))</f>
        <v>0</v>
      </c>
      <c r="CN219" s="52">
        <f>IF(CN13 &lt; 'General parameters'!$G$20 + 'Option-specific inputs'!$H$65 - 1,
0, IFERROR(
IF((CN$14-$G$14+1)&lt;='General parameters'!$G$22,
'Option-specific inputs'!$H$111,0),
0))</f>
        <v>0</v>
      </c>
      <c r="CO219" s="52">
        <f>IF(CO13 &lt; 'General parameters'!$G$20 + 'Option-specific inputs'!$H$65 - 1,
0, IFERROR(
IF((CO$14-$G$14+1)&lt;='General parameters'!$G$22,
'Option-specific inputs'!$H$111,0),
0))</f>
        <v>0</v>
      </c>
      <c r="CP219" s="52">
        <f>IF(CP13 &lt; 'General parameters'!$G$20 + 'Option-specific inputs'!$H$65 - 1,
0, IFERROR(
IF((CP$14-$G$14+1)&lt;='General parameters'!$G$22,
'Option-specific inputs'!$H$111,0),
0))</f>
        <v>0</v>
      </c>
      <c r="CQ219" s="52">
        <f>IF(CQ13 &lt; 'General parameters'!$G$20 + 'Option-specific inputs'!$H$65 - 1,
0, IFERROR(
IF((CQ$14-$G$14+1)&lt;='General parameters'!$G$22,
'Option-specific inputs'!$H$111,0),
0))</f>
        <v>0</v>
      </c>
      <c r="CR219" s="52">
        <f>IF(CR13 &lt; 'General parameters'!$G$20 + 'Option-specific inputs'!$H$65 - 1,
0, IFERROR(
IF((CR$14-$G$14+1)&lt;='General parameters'!$G$22,
'Option-specific inputs'!$H$111,0),
0))</f>
        <v>0</v>
      </c>
      <c r="CS219" s="52">
        <f>IF(CS13 &lt; 'General parameters'!$G$20 + 'Option-specific inputs'!$H$65 - 1,
0, IFERROR(
IF((CS$14-$G$14+1)&lt;='General parameters'!$G$22,
'Option-specific inputs'!$H$111,0),
0))</f>
        <v>0</v>
      </c>
      <c r="CT219" s="52">
        <f>IF(CT13 &lt; 'General parameters'!$G$20 + 'Option-specific inputs'!$H$65 - 1,
0, IFERROR(
IF((CT$14-$G$14+1)&lt;='General parameters'!$G$22,
'Option-specific inputs'!$H$111,0),
0))</f>
        <v>0</v>
      </c>
      <c r="CU219" s="52">
        <f>IF(CU13 &lt; 'General parameters'!$G$20 + 'Option-specific inputs'!$H$65 - 1,
0, IFERROR(
IF((CU$14-$G$14+1)&lt;='General parameters'!$G$22,
'Option-specific inputs'!$H$111,0),
0))</f>
        <v>0</v>
      </c>
      <c r="CV219" s="52">
        <f>IF(CV13 &lt; 'General parameters'!$G$20 + 'Option-specific inputs'!$H$65 - 1,
0, IFERROR(
IF((CV$14-$G$14+1)&lt;='General parameters'!$G$22,
'Option-specific inputs'!$H$111,0),
0))</f>
        <v>0</v>
      </c>
      <c r="CW219" s="52">
        <f>IF(CW13 &lt; 'General parameters'!$G$20 + 'Option-specific inputs'!$H$65 - 1,
0, IFERROR(
IF((CW$14-$G$14+1)&lt;='General parameters'!$G$22,
'Option-specific inputs'!$H$111,0),
0))</f>
        <v>0</v>
      </c>
      <c r="CX219" s="52">
        <f>IF(CX13 &lt; 'General parameters'!$G$20 + 'Option-specific inputs'!$H$65 - 1,
0, IFERROR(
IF((CX$14-$G$14+1)&lt;='General parameters'!$G$22,
'Option-specific inputs'!$H$111,0),
0))</f>
        <v>0</v>
      </c>
      <c r="CY219" s="52">
        <f>IF(CY13 &lt; 'General parameters'!$G$20 + 'Option-specific inputs'!$H$65 - 1,
0, IFERROR(
IF((CY$14-$G$14+1)&lt;='General parameters'!$G$22,
'Option-specific inputs'!$H$111,0),
0))</f>
        <v>0</v>
      </c>
      <c r="CZ219" s="52">
        <f>IF(CZ13 &lt; 'General parameters'!$G$20 + 'Option-specific inputs'!$H$65 - 1,
0, IFERROR(
IF((CZ$14-$G$14+1)&lt;='General parameters'!$G$22,
'Option-specific inputs'!$H$111,0),
0))</f>
        <v>0</v>
      </c>
      <c r="DA219" s="52">
        <f>IF(DA13 &lt; 'General parameters'!$G$20 + 'Option-specific inputs'!$H$65 - 1,
0, IFERROR(
IF((DA$14-$G$14+1)&lt;='General parameters'!$G$22,
'Option-specific inputs'!$H$111,0),
0))</f>
        <v>0</v>
      </c>
      <c r="DB219" s="52">
        <f>IF(DB13 &lt; 'General parameters'!$G$20 + 'Option-specific inputs'!$H$65 - 1,
0, IFERROR(
IF((DB$14-$G$14+1)&lt;='General parameters'!$G$22,
'Option-specific inputs'!$H$111,0),
0))</f>
        <v>0</v>
      </c>
      <c r="DC219" s="25"/>
    </row>
    <row r="220" spans="1:107" s="61" customFormat="1" ht="22.5" customHeight="1">
      <c r="A220" s="25"/>
      <c r="B220" s="163"/>
      <c r="C220" s="170" t="s">
        <v>151</v>
      </c>
      <c r="D220" s="32"/>
      <c r="E220" s="37"/>
      <c r="F220" s="32"/>
      <c r="G220" s="52">
        <f>IF(G13 &lt; 'General parameters'!$G$20 + 'Option-specific inputs'!$H$65 - 1,
0, IFERROR(
IF((G$14-$G$14+1)&lt;='General parameters'!$G$22,
'Option-specific inputs'!$H$112,0),
0))</f>
        <v>0</v>
      </c>
      <c r="H220" s="52">
        <f>IF(H13 &lt; 'General parameters'!$G$20 + 'Option-specific inputs'!$H$65 - 1,
0, IFERROR(
IF((H$14-$G$14+1)&lt;='General parameters'!$G$22,
'Option-specific inputs'!$H$112,0),
0))</f>
        <v>0</v>
      </c>
      <c r="I220" s="52">
        <f>IF(I13 &lt; 'General parameters'!$G$20 + 'Option-specific inputs'!$H$65 - 1,
0, IFERROR(
IF((I$14-$G$14+1)&lt;='General parameters'!$G$22,
'Option-specific inputs'!$H$112,0),
0))</f>
        <v>0</v>
      </c>
      <c r="J220" s="52">
        <f>IF(J13 &lt; 'General parameters'!$G$20 + 'Option-specific inputs'!$H$65 - 1,
0, IFERROR(
IF((J$14-$G$14+1)&lt;='General parameters'!$G$22,
'Option-specific inputs'!$H$112,0),
0))</f>
        <v>0</v>
      </c>
      <c r="K220" s="52">
        <f>IF(K13 &lt; 'General parameters'!$G$20 + 'Option-specific inputs'!$H$65 - 1,
0, IFERROR(
IF((K$14-$G$14+1)&lt;='General parameters'!$G$22,
'Option-specific inputs'!$H$112,0),
0))</f>
        <v>0</v>
      </c>
      <c r="L220" s="52">
        <f>IF(L13 &lt; 'General parameters'!$G$20 + 'Option-specific inputs'!$H$65 - 1,
0, IFERROR(
IF((L$14-$G$14+1)&lt;='General parameters'!$G$22,
'Option-specific inputs'!$H$112,0),
0))</f>
        <v>0</v>
      </c>
      <c r="M220" s="52">
        <f>IF(M13 &lt; 'General parameters'!$G$20 + 'Option-specific inputs'!$H$65 - 1,
0, IFERROR(
IF((M$14-$G$14+1)&lt;='General parameters'!$G$22,
'Option-specific inputs'!$H$112,0),
0))</f>
        <v>0</v>
      </c>
      <c r="N220" s="52">
        <f>IF(N13 &lt; 'General parameters'!$G$20 + 'Option-specific inputs'!$H$65 - 1,
0, IFERROR(
IF((N$14-$G$14+1)&lt;='General parameters'!$G$22,
'Option-specific inputs'!$H$112,0),
0))</f>
        <v>0</v>
      </c>
      <c r="O220" s="52">
        <f>IF(O13 &lt; 'General parameters'!$G$20 + 'Option-specific inputs'!$H$65 - 1,
0, IFERROR(
IF((O$14-$G$14+1)&lt;='General parameters'!$G$22,
'Option-specific inputs'!$H$112,0),
0))</f>
        <v>0</v>
      </c>
      <c r="P220" s="52">
        <f>IF(P13 &lt; 'General parameters'!$G$20 + 'Option-specific inputs'!$H$65 - 1,
0, IFERROR(
IF((P$14-$G$14+1)&lt;='General parameters'!$G$22,
'Option-specific inputs'!$H$112,0),
0))</f>
        <v>0</v>
      </c>
      <c r="Q220" s="52">
        <f>IF(Q13 &lt; 'General parameters'!$G$20 + 'Option-specific inputs'!$H$65 - 1,
0, IFERROR(
IF((Q$14-$G$14+1)&lt;='General parameters'!$G$22,
'Option-specific inputs'!$H$112,0),
0))</f>
        <v>0</v>
      </c>
      <c r="R220" s="52">
        <f>IF(R13 &lt; 'General parameters'!$G$20 + 'Option-specific inputs'!$H$65 - 1,
0, IFERROR(
IF((R$14-$G$14+1)&lt;='General parameters'!$G$22,
'Option-specific inputs'!$H$112,0),
0))</f>
        <v>0</v>
      </c>
      <c r="S220" s="52">
        <f>IF(S13 &lt; 'General parameters'!$G$20 + 'Option-specific inputs'!$H$65 - 1,
0, IFERROR(
IF((S$14-$G$14+1)&lt;='General parameters'!$G$22,
'Option-specific inputs'!$H$112,0),
0))</f>
        <v>0</v>
      </c>
      <c r="T220" s="52">
        <f>IF(T13 &lt; 'General parameters'!$G$20 + 'Option-specific inputs'!$H$65 - 1,
0, IFERROR(
IF((T$14-$G$14+1)&lt;='General parameters'!$G$22,
'Option-specific inputs'!$H$112,0),
0))</f>
        <v>0</v>
      </c>
      <c r="U220" s="52">
        <f>IF(U13 &lt; 'General parameters'!$G$20 + 'Option-specific inputs'!$H$65 - 1,
0, IFERROR(
IF((U$14-$G$14+1)&lt;='General parameters'!$G$22,
'Option-specific inputs'!$H$112,0),
0))</f>
        <v>0</v>
      </c>
      <c r="V220" s="52">
        <f>IF(V13 &lt; 'General parameters'!$G$20 + 'Option-specific inputs'!$H$65 - 1,
0, IFERROR(
IF((V$14-$G$14+1)&lt;='General parameters'!$G$22,
'Option-specific inputs'!$H$112,0),
0))</f>
        <v>0</v>
      </c>
      <c r="W220" s="52">
        <f>IF(W13 &lt; 'General parameters'!$G$20 + 'Option-specific inputs'!$H$65 - 1,
0, IFERROR(
IF((W$14-$G$14+1)&lt;='General parameters'!$G$22,
'Option-specific inputs'!$H$112,0),
0))</f>
        <v>0</v>
      </c>
      <c r="X220" s="52">
        <f>IF(X13 &lt; 'General parameters'!$G$20 + 'Option-specific inputs'!$H$65 - 1,
0, IFERROR(
IF((X$14-$G$14+1)&lt;='General parameters'!$G$22,
'Option-specific inputs'!$H$112,0),
0))</f>
        <v>0</v>
      </c>
      <c r="Y220" s="52">
        <f>IF(Y13 &lt; 'General parameters'!$G$20 + 'Option-specific inputs'!$H$65 - 1,
0, IFERROR(
IF((Y$14-$G$14+1)&lt;='General parameters'!$G$22,
'Option-specific inputs'!$H$112,0),
0))</f>
        <v>0</v>
      </c>
      <c r="Z220" s="52">
        <f>IF(Z13 &lt; 'General parameters'!$G$20 + 'Option-specific inputs'!$H$65 - 1,
0, IFERROR(
IF((Z$14-$G$14+1)&lt;='General parameters'!$G$22,
'Option-specific inputs'!$H$112,0),
0))</f>
        <v>0</v>
      </c>
      <c r="AA220" s="52">
        <f>IF(AA13 &lt; 'General parameters'!$G$20 + 'Option-specific inputs'!$H$65 - 1,
0, IFERROR(
IF((AA$14-$G$14+1)&lt;='General parameters'!$G$22,
'Option-specific inputs'!$H$112,0),
0))</f>
        <v>0</v>
      </c>
      <c r="AB220" s="52">
        <f>IF(AB13 &lt; 'General parameters'!$G$20 + 'Option-specific inputs'!$H$65 - 1,
0, IFERROR(
IF((AB$14-$G$14+1)&lt;='General parameters'!$G$22,
'Option-specific inputs'!$H$112,0),
0))</f>
        <v>0</v>
      </c>
      <c r="AC220" s="52">
        <f>IF(AC13 &lt; 'General parameters'!$G$20 + 'Option-specific inputs'!$H$65 - 1,
0, IFERROR(
IF((AC$14-$G$14+1)&lt;='General parameters'!$G$22,
'Option-specific inputs'!$H$112,0),
0))</f>
        <v>0</v>
      </c>
      <c r="AD220" s="52">
        <f>IF(AD13 &lt; 'General parameters'!$G$20 + 'Option-specific inputs'!$H$65 - 1,
0, IFERROR(
IF((AD$14-$G$14+1)&lt;='General parameters'!$G$22,
'Option-specific inputs'!$H$112,0),
0))</f>
        <v>0</v>
      </c>
      <c r="AE220" s="52">
        <f>IF(AE13 &lt; 'General parameters'!$G$20 + 'Option-specific inputs'!$H$65 - 1,
0, IFERROR(
IF((AE$14-$G$14+1)&lt;='General parameters'!$G$22,
'Option-specific inputs'!$H$112,0),
0))</f>
        <v>0</v>
      </c>
      <c r="AF220" s="52">
        <f>IF(AF13 &lt; 'General parameters'!$G$20 + 'Option-specific inputs'!$H$65 - 1,
0, IFERROR(
IF((AF$14-$G$14+1)&lt;='General parameters'!$G$22,
'Option-specific inputs'!$H$112,0),
0))</f>
        <v>0</v>
      </c>
      <c r="AG220" s="52">
        <f>IF(AG13 &lt; 'General parameters'!$G$20 + 'Option-specific inputs'!$H$65 - 1,
0, IFERROR(
IF((AG$14-$G$14+1)&lt;='General parameters'!$G$22,
'Option-specific inputs'!$H$112,0),
0))</f>
        <v>0</v>
      </c>
      <c r="AH220" s="52">
        <f>IF(AH13 &lt; 'General parameters'!$G$20 + 'Option-specific inputs'!$H$65 - 1,
0, IFERROR(
IF((AH$14-$G$14+1)&lt;='General parameters'!$G$22,
'Option-specific inputs'!$H$112,0),
0))</f>
        <v>0</v>
      </c>
      <c r="AI220" s="52">
        <f>IF(AI13 &lt; 'General parameters'!$G$20 + 'Option-specific inputs'!$H$65 - 1,
0, IFERROR(
IF((AI$14-$G$14+1)&lt;='General parameters'!$G$22,
'Option-specific inputs'!$H$112,0),
0))</f>
        <v>0</v>
      </c>
      <c r="AJ220" s="52">
        <f>IF(AJ13 &lt; 'General parameters'!$G$20 + 'Option-specific inputs'!$H$65 - 1,
0, IFERROR(
IF((AJ$14-$G$14+1)&lt;='General parameters'!$G$22,
'Option-specific inputs'!$H$112,0),
0))</f>
        <v>0</v>
      </c>
      <c r="AK220" s="52">
        <f>IF(AK13 &lt; 'General parameters'!$G$20 + 'Option-specific inputs'!$H$65 - 1,
0, IFERROR(
IF((AK$14-$G$14+1)&lt;='General parameters'!$G$22,
'Option-specific inputs'!$H$112,0),
0))</f>
        <v>0</v>
      </c>
      <c r="AL220" s="52">
        <f>IF(AL13 &lt; 'General parameters'!$G$20 + 'Option-specific inputs'!$H$65 - 1,
0, IFERROR(
IF((AL$14-$G$14+1)&lt;='General parameters'!$G$22,
'Option-specific inputs'!$H$112,0),
0))</f>
        <v>0</v>
      </c>
      <c r="AM220" s="52">
        <f>IF(AM13 &lt; 'General parameters'!$G$20 + 'Option-specific inputs'!$H$65 - 1,
0, IFERROR(
IF((AM$14-$G$14+1)&lt;='General parameters'!$G$22,
'Option-specific inputs'!$H$112,0),
0))</f>
        <v>0</v>
      </c>
      <c r="AN220" s="52">
        <f>IF(AN13 &lt; 'General parameters'!$G$20 + 'Option-specific inputs'!$H$65 - 1,
0, IFERROR(
IF((AN$14-$G$14+1)&lt;='General parameters'!$G$22,
'Option-specific inputs'!$H$112,0),
0))</f>
        <v>0</v>
      </c>
      <c r="AO220" s="52">
        <f>IF(AO13 &lt; 'General parameters'!$G$20 + 'Option-specific inputs'!$H$65 - 1,
0, IFERROR(
IF((AO$14-$G$14+1)&lt;='General parameters'!$G$22,
'Option-specific inputs'!$H$112,0),
0))</f>
        <v>0</v>
      </c>
      <c r="AP220" s="52">
        <f>IF(AP13 &lt; 'General parameters'!$G$20 + 'Option-specific inputs'!$H$65 - 1,
0, IFERROR(
IF((AP$14-$G$14+1)&lt;='General parameters'!$G$22,
'Option-specific inputs'!$H$112,0),
0))</f>
        <v>0</v>
      </c>
      <c r="AQ220" s="52">
        <f>IF(AQ13 &lt; 'General parameters'!$G$20 + 'Option-specific inputs'!$H$65 - 1,
0, IFERROR(
IF((AQ$14-$G$14+1)&lt;='General parameters'!$G$22,
'Option-specific inputs'!$H$112,0),
0))</f>
        <v>0</v>
      </c>
      <c r="AR220" s="52">
        <f>IF(AR13 &lt; 'General parameters'!$G$20 + 'Option-specific inputs'!$H$65 - 1,
0, IFERROR(
IF((AR$14-$G$14+1)&lt;='General parameters'!$G$22,
'Option-specific inputs'!$H$112,0),
0))</f>
        <v>0</v>
      </c>
      <c r="AS220" s="52">
        <f>IF(AS13 &lt; 'General parameters'!$G$20 + 'Option-specific inputs'!$H$65 - 1,
0, IFERROR(
IF((AS$14-$G$14+1)&lt;='General parameters'!$G$22,
'Option-specific inputs'!$H$112,0),
0))</f>
        <v>0</v>
      </c>
      <c r="AT220" s="52">
        <f>IF(AT13 &lt; 'General parameters'!$G$20 + 'Option-specific inputs'!$H$65 - 1,
0, IFERROR(
IF((AT$14-$G$14+1)&lt;='General parameters'!$G$22,
'Option-specific inputs'!$H$112,0),
0))</f>
        <v>0</v>
      </c>
      <c r="AU220" s="52">
        <f>IF(AU13 &lt; 'General parameters'!$G$20 + 'Option-specific inputs'!$H$65 - 1,
0, IFERROR(
IF((AU$14-$G$14+1)&lt;='General parameters'!$G$22,
'Option-specific inputs'!$H$112,0),
0))</f>
        <v>0</v>
      </c>
      <c r="AV220" s="52">
        <f>IF(AV13 &lt; 'General parameters'!$G$20 + 'Option-specific inputs'!$H$65 - 1,
0, IFERROR(
IF((AV$14-$G$14+1)&lt;='General parameters'!$G$22,
'Option-specific inputs'!$H$112,0),
0))</f>
        <v>0</v>
      </c>
      <c r="AW220" s="52">
        <f>IF(AW13 &lt; 'General parameters'!$G$20 + 'Option-specific inputs'!$H$65 - 1,
0, IFERROR(
IF((AW$14-$G$14+1)&lt;='General parameters'!$G$22,
'Option-specific inputs'!$H$112,0),
0))</f>
        <v>0</v>
      </c>
      <c r="AX220" s="52">
        <f>IF(AX13 &lt; 'General parameters'!$G$20 + 'Option-specific inputs'!$H$65 - 1,
0, IFERROR(
IF((AX$14-$G$14+1)&lt;='General parameters'!$G$22,
'Option-specific inputs'!$H$112,0),
0))</f>
        <v>0</v>
      </c>
      <c r="AY220" s="52">
        <f>IF(AY13 &lt; 'General parameters'!$G$20 + 'Option-specific inputs'!$H$65 - 1,
0, IFERROR(
IF((AY$14-$G$14+1)&lt;='General parameters'!$G$22,
'Option-specific inputs'!$H$112,0),
0))</f>
        <v>0</v>
      </c>
      <c r="AZ220" s="52">
        <f>IF(AZ13 &lt; 'General parameters'!$G$20 + 'Option-specific inputs'!$H$65 - 1,
0, IFERROR(
IF((AZ$14-$G$14+1)&lt;='General parameters'!$G$22,
'Option-specific inputs'!$H$112,0),
0))</f>
        <v>0</v>
      </c>
      <c r="BA220" s="52">
        <f>IF(BA13 &lt; 'General parameters'!$G$20 + 'Option-specific inputs'!$H$65 - 1,
0, IFERROR(
IF((BA$14-$G$14+1)&lt;='General parameters'!$G$22,
'Option-specific inputs'!$H$112,0),
0))</f>
        <v>0</v>
      </c>
      <c r="BB220" s="52">
        <f>IF(BB13 &lt; 'General parameters'!$G$20 + 'Option-specific inputs'!$H$65 - 1,
0, IFERROR(
IF((BB$14-$G$14+1)&lt;='General parameters'!$G$22,
'Option-specific inputs'!$H$112,0),
0))</f>
        <v>0</v>
      </c>
      <c r="BC220" s="52">
        <f>IF(BC13 &lt; 'General parameters'!$G$20 + 'Option-specific inputs'!$H$65 - 1,
0, IFERROR(
IF((BC$14-$G$14+1)&lt;='General parameters'!$G$22,
'Option-specific inputs'!$H$112,0),
0))</f>
        <v>0</v>
      </c>
      <c r="BD220" s="52">
        <f>IF(BD13 &lt; 'General parameters'!$G$20 + 'Option-specific inputs'!$H$65 - 1,
0, IFERROR(
IF((BD$14-$G$14+1)&lt;='General parameters'!$G$22,
'Option-specific inputs'!$H$112,0),
0))</f>
        <v>0</v>
      </c>
      <c r="BE220" s="52">
        <f>IF(BE13 &lt; 'General parameters'!$G$20 + 'Option-specific inputs'!$H$65 - 1,
0, IFERROR(
IF((BE$14-$G$14+1)&lt;='General parameters'!$G$22,
'Option-specific inputs'!$H$112,0),
0))</f>
        <v>0</v>
      </c>
      <c r="BF220" s="52">
        <f>IF(BF13 &lt; 'General parameters'!$G$20 + 'Option-specific inputs'!$H$65 - 1,
0, IFERROR(
IF((BF$14-$G$14+1)&lt;='General parameters'!$G$22,
'Option-specific inputs'!$H$112,0),
0))</f>
        <v>0</v>
      </c>
      <c r="BG220" s="52">
        <f>IF(BG13 &lt; 'General parameters'!$G$20 + 'Option-specific inputs'!$H$65 - 1,
0, IFERROR(
IF((BG$14-$G$14+1)&lt;='General parameters'!$G$22,
'Option-specific inputs'!$H$112,0),
0))</f>
        <v>0</v>
      </c>
      <c r="BH220" s="52">
        <f>IF(BH13 &lt; 'General parameters'!$G$20 + 'Option-specific inputs'!$H$65 - 1,
0, IFERROR(
IF((BH$14-$G$14+1)&lt;='General parameters'!$G$22,
'Option-specific inputs'!$H$112,0),
0))</f>
        <v>0</v>
      </c>
      <c r="BI220" s="52">
        <f>IF(BI13 &lt; 'General parameters'!$G$20 + 'Option-specific inputs'!$H$65 - 1,
0, IFERROR(
IF((BI$14-$G$14+1)&lt;='General parameters'!$G$22,
'Option-specific inputs'!$H$112,0),
0))</f>
        <v>0</v>
      </c>
      <c r="BJ220" s="52">
        <f>IF(BJ13 &lt; 'General parameters'!$G$20 + 'Option-specific inputs'!$H$65 - 1,
0, IFERROR(
IF((BJ$14-$G$14+1)&lt;='General parameters'!$G$22,
'Option-specific inputs'!$H$112,0),
0))</f>
        <v>0</v>
      </c>
      <c r="BK220" s="52">
        <f>IF(BK13 &lt; 'General parameters'!$G$20 + 'Option-specific inputs'!$H$65 - 1,
0, IFERROR(
IF((BK$14-$G$14+1)&lt;='General parameters'!$G$22,
'Option-specific inputs'!$H$112,0),
0))</f>
        <v>0</v>
      </c>
      <c r="BL220" s="52">
        <f>IF(BL13 &lt; 'General parameters'!$G$20 + 'Option-specific inputs'!$H$65 - 1,
0, IFERROR(
IF((BL$14-$G$14+1)&lt;='General parameters'!$G$22,
'Option-specific inputs'!$H$112,0),
0))</f>
        <v>0</v>
      </c>
      <c r="BM220" s="52">
        <f>IF(BM13 &lt; 'General parameters'!$G$20 + 'Option-specific inputs'!$H$65 - 1,
0, IFERROR(
IF((BM$14-$G$14+1)&lt;='General parameters'!$G$22,
'Option-specific inputs'!$H$112,0),
0))</f>
        <v>0</v>
      </c>
      <c r="BN220" s="52">
        <f>IF(BN13 &lt; 'General parameters'!$G$20 + 'Option-specific inputs'!$H$65 - 1,
0, IFERROR(
IF((BN$14-$G$14+1)&lt;='General parameters'!$G$22,
'Option-specific inputs'!$H$112,0),
0))</f>
        <v>0</v>
      </c>
      <c r="BO220" s="52">
        <f>IF(BO13 &lt; 'General parameters'!$G$20 + 'Option-specific inputs'!$H$65 - 1,
0, IFERROR(
IF((BO$14-$G$14+1)&lt;='General parameters'!$G$22,
'Option-specific inputs'!$H$112,0),
0))</f>
        <v>0</v>
      </c>
      <c r="BP220" s="52">
        <f>IF(BP13 &lt; 'General parameters'!$G$20 + 'Option-specific inputs'!$H$65 - 1,
0, IFERROR(
IF((BP$14-$G$14+1)&lt;='General parameters'!$G$22,
'Option-specific inputs'!$H$112,0),
0))</f>
        <v>0</v>
      </c>
      <c r="BQ220" s="52">
        <f>IF(BQ13 &lt; 'General parameters'!$G$20 + 'Option-specific inputs'!$H$65 - 1,
0, IFERROR(
IF((BQ$14-$G$14+1)&lt;='General parameters'!$G$22,
'Option-specific inputs'!$H$112,0),
0))</f>
        <v>0</v>
      </c>
      <c r="BR220" s="52">
        <f>IF(BR13 &lt; 'General parameters'!$G$20 + 'Option-specific inputs'!$H$65 - 1,
0, IFERROR(
IF((BR$14-$G$14+1)&lt;='General parameters'!$G$22,
'Option-specific inputs'!$H$112,0),
0))</f>
        <v>0</v>
      </c>
      <c r="BS220" s="52">
        <f>IF(BS13 &lt; 'General parameters'!$G$20 + 'Option-specific inputs'!$H$65 - 1,
0, IFERROR(
IF((BS$14-$G$14+1)&lt;='General parameters'!$G$22,
'Option-specific inputs'!$H$112,0),
0))</f>
        <v>0</v>
      </c>
      <c r="BT220" s="52">
        <f>IF(BT13 &lt; 'General parameters'!$G$20 + 'Option-specific inputs'!$H$65 - 1,
0, IFERROR(
IF((BT$14-$G$14+1)&lt;='General parameters'!$G$22,
'Option-specific inputs'!$H$112,0),
0))</f>
        <v>0</v>
      </c>
      <c r="BU220" s="52">
        <f>IF(BU13 &lt; 'General parameters'!$G$20 + 'Option-specific inputs'!$H$65 - 1,
0, IFERROR(
IF((BU$14-$G$14+1)&lt;='General parameters'!$G$22,
'Option-specific inputs'!$H$112,0),
0))</f>
        <v>0</v>
      </c>
      <c r="BV220" s="52">
        <f>IF(BV13 &lt; 'General parameters'!$G$20 + 'Option-specific inputs'!$H$65 - 1,
0, IFERROR(
IF((BV$14-$G$14+1)&lt;='General parameters'!$G$22,
'Option-specific inputs'!$H$112,0),
0))</f>
        <v>0</v>
      </c>
      <c r="BW220" s="52">
        <f>IF(BW13 &lt; 'General parameters'!$G$20 + 'Option-specific inputs'!$H$65 - 1,
0, IFERROR(
IF((BW$14-$G$14+1)&lt;='General parameters'!$G$22,
'Option-specific inputs'!$H$112,0),
0))</f>
        <v>0</v>
      </c>
      <c r="BX220" s="52">
        <f>IF(BX13 &lt; 'General parameters'!$G$20 + 'Option-specific inputs'!$H$65 - 1,
0, IFERROR(
IF((BX$14-$G$14+1)&lt;='General parameters'!$G$22,
'Option-specific inputs'!$H$112,0),
0))</f>
        <v>0</v>
      </c>
      <c r="BY220" s="52">
        <f>IF(BY13 &lt; 'General parameters'!$G$20 + 'Option-specific inputs'!$H$65 - 1,
0, IFERROR(
IF((BY$14-$G$14+1)&lt;='General parameters'!$G$22,
'Option-specific inputs'!$H$112,0),
0))</f>
        <v>0</v>
      </c>
      <c r="BZ220" s="52">
        <f>IF(BZ13 &lt; 'General parameters'!$G$20 + 'Option-specific inputs'!$H$65 - 1,
0, IFERROR(
IF((BZ$14-$G$14+1)&lt;='General parameters'!$G$22,
'Option-specific inputs'!$H$112,0),
0))</f>
        <v>0</v>
      </c>
      <c r="CA220" s="52">
        <f>IF(CA13 &lt; 'General parameters'!$G$20 + 'Option-specific inputs'!$H$65 - 1,
0, IFERROR(
IF((CA$14-$G$14+1)&lt;='General parameters'!$G$22,
'Option-specific inputs'!$H$112,0),
0))</f>
        <v>0</v>
      </c>
      <c r="CB220" s="52">
        <f>IF(CB13 &lt; 'General parameters'!$G$20 + 'Option-specific inputs'!$H$65 - 1,
0, IFERROR(
IF((CB$14-$G$14+1)&lt;='General parameters'!$G$22,
'Option-specific inputs'!$H$112,0),
0))</f>
        <v>0</v>
      </c>
      <c r="CC220" s="52">
        <f>IF(CC13 &lt; 'General parameters'!$G$20 + 'Option-specific inputs'!$H$65 - 1,
0, IFERROR(
IF((CC$14-$G$14+1)&lt;='General parameters'!$G$22,
'Option-specific inputs'!$H$112,0),
0))</f>
        <v>0</v>
      </c>
      <c r="CD220" s="52">
        <f>IF(CD13 &lt; 'General parameters'!$G$20 + 'Option-specific inputs'!$H$65 - 1,
0, IFERROR(
IF((CD$14-$G$14+1)&lt;='General parameters'!$G$22,
'Option-specific inputs'!$H$112,0),
0))</f>
        <v>0</v>
      </c>
      <c r="CE220" s="52">
        <f>IF(CE13 &lt; 'General parameters'!$G$20 + 'Option-specific inputs'!$H$65 - 1,
0, IFERROR(
IF((CE$14-$G$14+1)&lt;='General parameters'!$G$22,
'Option-specific inputs'!$H$112,0),
0))</f>
        <v>0</v>
      </c>
      <c r="CF220" s="52">
        <f>IF(CF13 &lt; 'General parameters'!$G$20 + 'Option-specific inputs'!$H$65 - 1,
0, IFERROR(
IF((CF$14-$G$14+1)&lt;='General parameters'!$G$22,
'Option-specific inputs'!$H$112,0),
0))</f>
        <v>0</v>
      </c>
      <c r="CG220" s="52">
        <f>IF(CG13 &lt; 'General parameters'!$G$20 + 'Option-specific inputs'!$H$65 - 1,
0, IFERROR(
IF((CG$14-$G$14+1)&lt;='General parameters'!$G$22,
'Option-specific inputs'!$H$112,0),
0))</f>
        <v>0</v>
      </c>
      <c r="CH220" s="52">
        <f>IF(CH13 &lt; 'General parameters'!$G$20 + 'Option-specific inputs'!$H$65 - 1,
0, IFERROR(
IF((CH$14-$G$14+1)&lt;='General parameters'!$G$22,
'Option-specific inputs'!$H$112,0),
0))</f>
        <v>0</v>
      </c>
      <c r="CI220" s="52">
        <f>IF(CI13 &lt; 'General parameters'!$G$20 + 'Option-specific inputs'!$H$65 - 1,
0, IFERROR(
IF((CI$14-$G$14+1)&lt;='General parameters'!$G$22,
'Option-specific inputs'!$H$112,0),
0))</f>
        <v>0</v>
      </c>
      <c r="CJ220" s="52">
        <f>IF(CJ13 &lt; 'General parameters'!$G$20 + 'Option-specific inputs'!$H$65 - 1,
0, IFERROR(
IF((CJ$14-$G$14+1)&lt;='General parameters'!$G$22,
'Option-specific inputs'!$H$112,0),
0))</f>
        <v>0</v>
      </c>
      <c r="CK220" s="52">
        <f>IF(CK13 &lt; 'General parameters'!$G$20 + 'Option-specific inputs'!$H$65 - 1,
0, IFERROR(
IF((CK$14-$G$14+1)&lt;='General parameters'!$G$22,
'Option-specific inputs'!$H$112,0),
0))</f>
        <v>0</v>
      </c>
      <c r="CL220" s="52">
        <f>IF(CL13 &lt; 'General parameters'!$G$20 + 'Option-specific inputs'!$H$65 - 1,
0, IFERROR(
IF((CL$14-$G$14+1)&lt;='General parameters'!$G$22,
'Option-specific inputs'!$H$112,0),
0))</f>
        <v>0</v>
      </c>
      <c r="CM220" s="52">
        <f>IF(CM13 &lt; 'General parameters'!$G$20 + 'Option-specific inputs'!$H$65 - 1,
0, IFERROR(
IF((CM$14-$G$14+1)&lt;='General parameters'!$G$22,
'Option-specific inputs'!$H$112,0),
0))</f>
        <v>0</v>
      </c>
      <c r="CN220" s="52">
        <f>IF(CN13 &lt; 'General parameters'!$G$20 + 'Option-specific inputs'!$H$65 - 1,
0, IFERROR(
IF((CN$14-$G$14+1)&lt;='General parameters'!$G$22,
'Option-specific inputs'!$H$112,0),
0))</f>
        <v>0</v>
      </c>
      <c r="CO220" s="52">
        <f>IF(CO13 &lt; 'General parameters'!$G$20 + 'Option-specific inputs'!$H$65 - 1,
0, IFERROR(
IF((CO$14-$G$14+1)&lt;='General parameters'!$G$22,
'Option-specific inputs'!$H$112,0),
0))</f>
        <v>0</v>
      </c>
      <c r="CP220" s="52">
        <f>IF(CP13 &lt; 'General parameters'!$G$20 + 'Option-specific inputs'!$H$65 - 1,
0, IFERROR(
IF((CP$14-$G$14+1)&lt;='General parameters'!$G$22,
'Option-specific inputs'!$H$112,0),
0))</f>
        <v>0</v>
      </c>
      <c r="CQ220" s="52">
        <f>IF(CQ13 &lt; 'General parameters'!$G$20 + 'Option-specific inputs'!$H$65 - 1,
0, IFERROR(
IF((CQ$14-$G$14+1)&lt;='General parameters'!$G$22,
'Option-specific inputs'!$H$112,0),
0))</f>
        <v>0</v>
      </c>
      <c r="CR220" s="52">
        <f>IF(CR13 &lt; 'General parameters'!$G$20 + 'Option-specific inputs'!$H$65 - 1,
0, IFERROR(
IF((CR$14-$G$14+1)&lt;='General parameters'!$G$22,
'Option-specific inputs'!$H$112,0),
0))</f>
        <v>0</v>
      </c>
      <c r="CS220" s="52">
        <f>IF(CS13 &lt; 'General parameters'!$G$20 + 'Option-specific inputs'!$H$65 - 1,
0, IFERROR(
IF((CS$14-$G$14+1)&lt;='General parameters'!$G$22,
'Option-specific inputs'!$H$112,0),
0))</f>
        <v>0</v>
      </c>
      <c r="CT220" s="52">
        <f>IF(CT13 &lt; 'General parameters'!$G$20 + 'Option-specific inputs'!$H$65 - 1,
0, IFERROR(
IF((CT$14-$G$14+1)&lt;='General parameters'!$G$22,
'Option-specific inputs'!$H$112,0),
0))</f>
        <v>0</v>
      </c>
      <c r="CU220" s="52">
        <f>IF(CU13 &lt; 'General parameters'!$G$20 + 'Option-specific inputs'!$H$65 - 1,
0, IFERROR(
IF((CU$14-$G$14+1)&lt;='General parameters'!$G$22,
'Option-specific inputs'!$H$112,0),
0))</f>
        <v>0</v>
      </c>
      <c r="CV220" s="52">
        <f>IF(CV13 &lt; 'General parameters'!$G$20 + 'Option-specific inputs'!$H$65 - 1,
0, IFERROR(
IF((CV$14-$G$14+1)&lt;='General parameters'!$G$22,
'Option-specific inputs'!$H$112,0),
0))</f>
        <v>0</v>
      </c>
      <c r="CW220" s="52">
        <f>IF(CW13 &lt; 'General parameters'!$G$20 + 'Option-specific inputs'!$H$65 - 1,
0, IFERROR(
IF((CW$14-$G$14+1)&lt;='General parameters'!$G$22,
'Option-specific inputs'!$H$112,0),
0))</f>
        <v>0</v>
      </c>
      <c r="CX220" s="52">
        <f>IF(CX13 &lt; 'General parameters'!$G$20 + 'Option-specific inputs'!$H$65 - 1,
0, IFERROR(
IF((CX$14-$G$14+1)&lt;='General parameters'!$G$22,
'Option-specific inputs'!$H$112,0),
0))</f>
        <v>0</v>
      </c>
      <c r="CY220" s="52">
        <f>IF(CY13 &lt; 'General parameters'!$G$20 + 'Option-specific inputs'!$H$65 - 1,
0, IFERROR(
IF((CY$14-$G$14+1)&lt;='General parameters'!$G$22,
'Option-specific inputs'!$H$112,0),
0))</f>
        <v>0</v>
      </c>
      <c r="CZ220" s="52">
        <f>IF(CZ13 &lt; 'General parameters'!$G$20 + 'Option-specific inputs'!$H$65 - 1,
0, IFERROR(
IF((CZ$14-$G$14+1)&lt;='General parameters'!$G$22,
'Option-specific inputs'!$H$112,0),
0))</f>
        <v>0</v>
      </c>
      <c r="DA220" s="52">
        <f>IF(DA13 &lt; 'General parameters'!$G$20 + 'Option-specific inputs'!$H$65 - 1,
0, IFERROR(
IF((DA$14-$G$14+1)&lt;='General parameters'!$G$22,
'Option-specific inputs'!$H$112,0),
0))</f>
        <v>0</v>
      </c>
      <c r="DB220" s="52">
        <f>IF(DB13 &lt; 'General parameters'!$G$20 + 'Option-specific inputs'!$H$65 - 1,
0, IFERROR(
IF((DB$14-$G$14+1)&lt;='General parameters'!$G$22,
'Option-specific inputs'!$H$112,0),
0))</f>
        <v>0</v>
      </c>
      <c r="DC220" s="25"/>
    </row>
    <row r="221" spans="1:107" s="61" customFormat="1" ht="22.5" customHeight="1">
      <c r="A221" s="25"/>
      <c r="B221" s="163"/>
      <c r="C221" s="170" t="s">
        <v>80</v>
      </c>
      <c r="D221" s="32"/>
      <c r="E221" s="37"/>
      <c r="F221" s="32"/>
      <c r="G221" s="52">
        <f>IF(G13 &lt; 'General parameters'!$G$20 + 'Option-specific inputs'!$H$65 - 1,
0, IFERROR(
IF((G$14-$G$14+1)&lt;='General parameters'!$G$22,
((IFERROR((G206/G206)*'Option-specific inputs'!$H$114,0)+IFERROR((G128/G207)*'Option-specific inputs'!$H$115,0)+IFERROR((G129/G208)*'Option-specific inputs'!$H$116,0)+IFERROR((G130/G209)*'Option-specific inputs'!$H$117,0)+IFERROR((G131/G210)*'Option-specific inputs'!$H$118,0))),
0),
0))</f>
        <v>0</v>
      </c>
      <c r="H221" s="52">
        <f>IF(H13 &lt; 'General parameters'!$G$20 + 'Option-specific inputs'!$H$65 - 1,
0, IFERROR(
IF((H$14-$G$14+1)&lt;='General parameters'!$G$22,
((IFERROR((H206/H206)*'Option-specific inputs'!$H$114,0)+IFERROR((H128/H207)*'Option-specific inputs'!$H$115,0)+IFERROR((H129/H208)*'Option-specific inputs'!$H$116,0)+IFERROR((H130/H209)*'Option-specific inputs'!$H$117,0)+IFERROR((H131/H210)*'Option-specific inputs'!$H$118,0))),
0),
0))</f>
        <v>0</v>
      </c>
      <c r="I221" s="52">
        <f>IF(I13 &lt; 'General parameters'!$G$20 + 'Option-specific inputs'!$H$65 - 1,
0, IFERROR(
IF((I$14-$G$14+1)&lt;='General parameters'!$G$22,
((IFERROR((I206/I206)*'Option-specific inputs'!$H$114,0)+IFERROR((I128/I207)*'Option-specific inputs'!$H$115,0)+IFERROR((I129/I208)*'Option-specific inputs'!$H$116,0)+IFERROR((I130/I209)*'Option-specific inputs'!$H$117,0)+IFERROR((I131/I210)*'Option-specific inputs'!$H$118,0))),
0),
0))</f>
        <v>0</v>
      </c>
      <c r="J221" s="52">
        <f>IF(J13 &lt; 'General parameters'!$G$20 + 'Option-specific inputs'!$H$65 - 1,
0, IFERROR(
IF((J$14-$G$14+1)&lt;='General parameters'!$G$22,
((IFERROR((J206/J206)*'Option-specific inputs'!$H$114,0)+IFERROR((J128/J207)*'Option-specific inputs'!$H$115,0)+IFERROR((J129/J208)*'Option-specific inputs'!$H$116,0)+IFERROR((J130/J209)*'Option-specific inputs'!$H$117,0)+IFERROR((J131/J210)*'Option-specific inputs'!$H$118,0))),
0),
0))</f>
        <v>0</v>
      </c>
      <c r="K221" s="52">
        <f>IF(K13 &lt; 'General parameters'!$G$20 + 'Option-specific inputs'!$H$65 - 1,
0, IFERROR(
IF((K$14-$G$14+1)&lt;='General parameters'!$G$22,
((IFERROR((K206/K206)*'Option-specific inputs'!$H$114,0)+IFERROR((K128/K207)*'Option-specific inputs'!$H$115,0)+IFERROR((K129/K208)*'Option-specific inputs'!$H$116,0)+IFERROR((K130/K209)*'Option-specific inputs'!$H$117,0)+IFERROR((K131/K210)*'Option-specific inputs'!$H$118,0))),
0),
0))</f>
        <v>0</v>
      </c>
      <c r="L221" s="52">
        <f>IF(L13 &lt; 'General parameters'!$G$20 + 'Option-specific inputs'!$H$65 - 1,
0, IFERROR(
IF((L$14-$G$14+1)&lt;='General parameters'!$G$22,
((IFERROR((L206/L206)*'Option-specific inputs'!$H$114,0)+IFERROR((L128/L207)*'Option-specific inputs'!$H$115,0)+IFERROR((L129/L208)*'Option-specific inputs'!$H$116,0)+IFERROR((L130/L209)*'Option-specific inputs'!$H$117,0)+IFERROR((L131/L210)*'Option-specific inputs'!$H$118,0))),
0),
0))</f>
        <v>0</v>
      </c>
      <c r="M221" s="52">
        <f>IF(M13 &lt; 'General parameters'!$G$20 + 'Option-specific inputs'!$H$65 - 1,
0, IFERROR(
IF((M$14-$G$14+1)&lt;='General parameters'!$G$22,
((IFERROR((M206/M206)*'Option-specific inputs'!$H$114,0)+IFERROR((M128/M207)*'Option-specific inputs'!$H$115,0)+IFERROR((M129/M208)*'Option-specific inputs'!$H$116,0)+IFERROR((M130/M209)*'Option-specific inputs'!$H$117,0)+IFERROR((M131/M210)*'Option-specific inputs'!$H$118,0))),
0),
0))</f>
        <v>0</v>
      </c>
      <c r="N221" s="52">
        <f>IF(N13 &lt; 'General parameters'!$G$20 + 'Option-specific inputs'!$H$65 - 1,
0, IFERROR(
IF((N$14-$G$14+1)&lt;='General parameters'!$G$22,
((IFERROR((N206/N206)*'Option-specific inputs'!$H$114,0)+IFERROR((N128/N207)*'Option-specific inputs'!$H$115,0)+IFERROR((N129/N208)*'Option-specific inputs'!$H$116,0)+IFERROR((N130/N209)*'Option-specific inputs'!$H$117,0)+IFERROR((N131/N210)*'Option-specific inputs'!$H$118,0))),
0),
0))</f>
        <v>0</v>
      </c>
      <c r="O221" s="52">
        <f>IF(O13 &lt; 'General parameters'!$G$20 + 'Option-specific inputs'!$H$65 - 1,
0, IFERROR(
IF((O$14-$G$14+1)&lt;='General parameters'!$G$22,
((IFERROR((O206/O206)*'Option-specific inputs'!$H$114,0)+IFERROR((O128/O207)*'Option-specific inputs'!$H$115,0)+IFERROR((O129/O208)*'Option-specific inputs'!$H$116,0)+IFERROR((O130/O209)*'Option-specific inputs'!$H$117,0)+IFERROR((O131/O210)*'Option-specific inputs'!$H$118,0))),
0),
0))</f>
        <v>0</v>
      </c>
      <c r="P221" s="52">
        <f>IF(P13 &lt; 'General parameters'!$G$20 + 'Option-specific inputs'!$H$65 - 1,
0, IFERROR(
IF((P$14-$G$14+1)&lt;='General parameters'!$G$22,
((IFERROR((P206/P206)*'Option-specific inputs'!$H$114,0)+IFERROR((P128/P207)*'Option-specific inputs'!$H$115,0)+IFERROR((P129/P208)*'Option-specific inputs'!$H$116,0)+IFERROR((P130/P209)*'Option-specific inputs'!$H$117,0)+IFERROR((P131/P210)*'Option-specific inputs'!$H$118,0))),
0),
0))</f>
        <v>0</v>
      </c>
      <c r="Q221" s="52">
        <f>IF(Q13 &lt; 'General parameters'!$G$20 + 'Option-specific inputs'!$H$65 - 1,
0, IFERROR(
IF((Q$14-$G$14+1)&lt;='General parameters'!$G$22,
((IFERROR((Q206/Q206)*'Option-specific inputs'!$H$114,0)+IFERROR((Q128/Q207)*'Option-specific inputs'!$H$115,0)+IFERROR((Q129/Q208)*'Option-specific inputs'!$H$116,0)+IFERROR((Q130/Q209)*'Option-specific inputs'!$H$117,0)+IFERROR((Q131/Q210)*'Option-specific inputs'!$H$118,0))),
0),
0))</f>
        <v>0</v>
      </c>
      <c r="R221" s="52">
        <f>IF(R13 &lt; 'General parameters'!$G$20 + 'Option-specific inputs'!$H$65 - 1,
0, IFERROR(
IF((R$14-$G$14+1)&lt;='General parameters'!$G$22,
((IFERROR((R206/R206)*'Option-specific inputs'!$H$114,0)+IFERROR((R128/R207)*'Option-specific inputs'!$H$115,0)+IFERROR((R129/R208)*'Option-specific inputs'!$H$116,0)+IFERROR((R130/R209)*'Option-specific inputs'!$H$117,0)+IFERROR((R131/R210)*'Option-specific inputs'!$H$118,0))),
0),
0))</f>
        <v>0</v>
      </c>
      <c r="S221" s="52">
        <f>IF(S13 &lt; 'General parameters'!$G$20 + 'Option-specific inputs'!$H$65 - 1,
0, IFERROR(
IF((S$14-$G$14+1)&lt;='General parameters'!$G$22,
((IFERROR((S206/S206)*'Option-specific inputs'!$H$114,0)+IFERROR((S128/S207)*'Option-specific inputs'!$H$115,0)+IFERROR((S129/S208)*'Option-specific inputs'!$H$116,0)+IFERROR((S130/S209)*'Option-specific inputs'!$H$117,0)+IFERROR((S131/S210)*'Option-specific inputs'!$H$118,0))),
0),
0))</f>
        <v>0</v>
      </c>
      <c r="T221" s="52">
        <f>IF(T13 &lt; 'General parameters'!$G$20 + 'Option-specific inputs'!$H$65 - 1,
0, IFERROR(
IF((T$14-$G$14+1)&lt;='General parameters'!$G$22,
((IFERROR((T206/T206)*'Option-specific inputs'!$H$114,0)+IFERROR((T128/T207)*'Option-specific inputs'!$H$115,0)+IFERROR((T129/T208)*'Option-specific inputs'!$H$116,0)+IFERROR((T130/T209)*'Option-specific inputs'!$H$117,0)+IFERROR((T131/T210)*'Option-specific inputs'!$H$118,0))),
0),
0))</f>
        <v>0</v>
      </c>
      <c r="U221" s="52">
        <f>IF(U13 &lt; 'General parameters'!$G$20 + 'Option-specific inputs'!$H$65 - 1,
0, IFERROR(
IF((U$14-$G$14+1)&lt;='General parameters'!$G$22,
((IFERROR((U206/U206)*'Option-specific inputs'!$H$114,0)+IFERROR((U128/U207)*'Option-specific inputs'!$H$115,0)+IFERROR((U129/U208)*'Option-specific inputs'!$H$116,0)+IFERROR((U130/U209)*'Option-specific inputs'!$H$117,0)+IFERROR((U131/U210)*'Option-specific inputs'!$H$118,0))),
0),
0))</f>
        <v>0</v>
      </c>
      <c r="V221" s="52">
        <f>IF(V13 &lt; 'General parameters'!$G$20 + 'Option-specific inputs'!$H$65 - 1,
0, IFERROR(
IF((V$14-$G$14+1)&lt;='General parameters'!$G$22,
((IFERROR((V206/V206)*'Option-specific inputs'!$H$114,0)+IFERROR((V128/V207)*'Option-specific inputs'!$H$115,0)+IFERROR((V129/V208)*'Option-specific inputs'!$H$116,0)+IFERROR((V130/V209)*'Option-specific inputs'!$H$117,0)+IFERROR((V131/V210)*'Option-specific inputs'!$H$118,0))),
0),
0))</f>
        <v>0</v>
      </c>
      <c r="W221" s="52">
        <f>IF(W13 &lt; 'General parameters'!$G$20 + 'Option-specific inputs'!$H$65 - 1,
0, IFERROR(
IF((W$14-$G$14+1)&lt;='General parameters'!$G$22,
((IFERROR((W206/W206)*'Option-specific inputs'!$H$114,0)+IFERROR((W128/W207)*'Option-specific inputs'!$H$115,0)+IFERROR((W129/W208)*'Option-specific inputs'!$H$116,0)+IFERROR((W130/W209)*'Option-specific inputs'!$H$117,0)+IFERROR((W131/W210)*'Option-specific inputs'!$H$118,0))),
0),
0))</f>
        <v>0</v>
      </c>
      <c r="X221" s="52">
        <f>IF(X13 &lt; 'General parameters'!$G$20 + 'Option-specific inputs'!$H$65 - 1,
0, IFERROR(
IF((X$14-$G$14+1)&lt;='General parameters'!$G$22,
((IFERROR((X206/X206)*'Option-specific inputs'!$H$114,0)+IFERROR((X128/X207)*'Option-specific inputs'!$H$115,0)+IFERROR((X129/X208)*'Option-specific inputs'!$H$116,0)+IFERROR((X130/X209)*'Option-specific inputs'!$H$117,0)+IFERROR((X131/X210)*'Option-specific inputs'!$H$118,0))),
0),
0))</f>
        <v>0</v>
      </c>
      <c r="Y221" s="52">
        <f>IF(Y13 &lt; 'General parameters'!$G$20 + 'Option-specific inputs'!$H$65 - 1,
0, IFERROR(
IF((Y$14-$G$14+1)&lt;='General parameters'!$G$22,
((IFERROR((Y206/Y206)*'Option-specific inputs'!$H$114,0)+IFERROR((Y128/Y207)*'Option-specific inputs'!$H$115,0)+IFERROR((Y129/Y208)*'Option-specific inputs'!$H$116,0)+IFERROR((Y130/Y209)*'Option-specific inputs'!$H$117,0)+IFERROR((Y131/Y210)*'Option-specific inputs'!$H$118,0))),
0),
0))</f>
        <v>0</v>
      </c>
      <c r="Z221" s="52">
        <f>IF(Z13 &lt; 'General parameters'!$G$20 + 'Option-specific inputs'!$H$65 - 1,
0, IFERROR(
IF((Z$14-$G$14+1)&lt;='General parameters'!$G$22,
((IFERROR((Z206/Z206)*'Option-specific inputs'!$H$114,0)+IFERROR((Z128/Z207)*'Option-specific inputs'!$H$115,0)+IFERROR((Z129/Z208)*'Option-specific inputs'!$H$116,0)+IFERROR((Z130/Z209)*'Option-specific inputs'!$H$117,0)+IFERROR((Z131/Z210)*'Option-specific inputs'!$H$118,0))),
0),
0))</f>
        <v>0</v>
      </c>
      <c r="AA221" s="52">
        <f>IF(AA13 &lt; 'General parameters'!$G$20 + 'Option-specific inputs'!$H$65 - 1,
0, IFERROR(
IF((AA$14-$G$14+1)&lt;='General parameters'!$G$22,
((IFERROR((AA206/AA206)*'Option-specific inputs'!$H$114,0)+IFERROR((AA128/AA207)*'Option-specific inputs'!$H$115,0)+IFERROR((AA129/AA208)*'Option-specific inputs'!$H$116,0)+IFERROR((AA130/AA209)*'Option-specific inputs'!$H$117,0)+IFERROR((AA131/AA210)*'Option-specific inputs'!$H$118,0))),
0),
0))</f>
        <v>0</v>
      </c>
      <c r="AB221" s="52">
        <f>IF(AB13 &lt; 'General parameters'!$G$20 + 'Option-specific inputs'!$H$65 - 1,
0, IFERROR(
IF((AB$14-$G$14+1)&lt;='General parameters'!$G$22,
((IFERROR((AB206/AB206)*'Option-specific inputs'!$H$114,0)+IFERROR((AB128/AB207)*'Option-specific inputs'!$H$115,0)+IFERROR((AB129/AB208)*'Option-specific inputs'!$H$116,0)+IFERROR((AB130/AB209)*'Option-specific inputs'!$H$117,0)+IFERROR((AB131/AB210)*'Option-specific inputs'!$H$118,0))),
0),
0))</f>
        <v>0</v>
      </c>
      <c r="AC221" s="52">
        <f>IF(AC13 &lt; 'General parameters'!$G$20 + 'Option-specific inputs'!$H$65 - 1,
0, IFERROR(
IF((AC$14-$G$14+1)&lt;='General parameters'!$G$22,
((IFERROR((AC206/AC206)*'Option-specific inputs'!$H$114,0)+IFERROR((AC128/AC207)*'Option-specific inputs'!$H$115,0)+IFERROR((AC129/AC208)*'Option-specific inputs'!$H$116,0)+IFERROR((AC130/AC209)*'Option-specific inputs'!$H$117,0)+IFERROR((AC131/AC210)*'Option-specific inputs'!$H$118,0))),
0),
0))</f>
        <v>0</v>
      </c>
      <c r="AD221" s="52">
        <f>IF(AD13 &lt; 'General parameters'!$G$20 + 'Option-specific inputs'!$H$65 - 1,
0, IFERROR(
IF((AD$14-$G$14+1)&lt;='General parameters'!$G$22,
((IFERROR((AD206/AD206)*'Option-specific inputs'!$H$114,0)+IFERROR((AD128/AD207)*'Option-specific inputs'!$H$115,0)+IFERROR((AD129/AD208)*'Option-specific inputs'!$H$116,0)+IFERROR((AD130/AD209)*'Option-specific inputs'!$H$117,0)+IFERROR((AD131/AD210)*'Option-specific inputs'!$H$118,0))),
0),
0))</f>
        <v>0</v>
      </c>
      <c r="AE221" s="52">
        <f>IF(AE13 &lt; 'General parameters'!$G$20 + 'Option-specific inputs'!$H$65 - 1,
0, IFERROR(
IF((AE$14-$G$14+1)&lt;='General parameters'!$G$22,
((IFERROR((AE206/AE206)*'Option-specific inputs'!$H$114,0)+IFERROR((AE128/AE207)*'Option-specific inputs'!$H$115,0)+IFERROR((AE129/AE208)*'Option-specific inputs'!$H$116,0)+IFERROR((AE130/AE209)*'Option-specific inputs'!$H$117,0)+IFERROR((AE131/AE210)*'Option-specific inputs'!$H$118,0))),
0),
0))</f>
        <v>0</v>
      </c>
      <c r="AF221" s="52">
        <f>IF(AF13 &lt; 'General parameters'!$G$20 + 'Option-specific inputs'!$H$65 - 1,
0, IFERROR(
IF((AF$14-$G$14+1)&lt;='General parameters'!$G$22,
((IFERROR((AF206/AF206)*'Option-specific inputs'!$H$114,0)+IFERROR((AF128/AF207)*'Option-specific inputs'!$H$115,0)+IFERROR((AF129/AF208)*'Option-specific inputs'!$H$116,0)+IFERROR((AF130/AF209)*'Option-specific inputs'!$H$117,0)+IFERROR((AF131/AF210)*'Option-specific inputs'!$H$118,0))),
0),
0))</f>
        <v>0</v>
      </c>
      <c r="AG221" s="52">
        <f>IF(AG13 &lt; 'General parameters'!$G$20 + 'Option-specific inputs'!$H$65 - 1,
0, IFERROR(
IF((AG$14-$G$14+1)&lt;='General parameters'!$G$22,
((IFERROR((AG206/AG206)*'Option-specific inputs'!$H$114,0)+IFERROR((AG128/AG207)*'Option-specific inputs'!$H$115,0)+IFERROR((AG129/AG208)*'Option-specific inputs'!$H$116,0)+IFERROR((AG130/AG209)*'Option-specific inputs'!$H$117,0)+IFERROR((AG131/AG210)*'Option-specific inputs'!$H$118,0))),
0),
0))</f>
        <v>0</v>
      </c>
      <c r="AH221" s="52">
        <f>IF(AH13 &lt; 'General parameters'!$G$20 + 'Option-specific inputs'!$H$65 - 1,
0, IFERROR(
IF((AH$14-$G$14+1)&lt;='General parameters'!$G$22,
((IFERROR((AH206/AH206)*'Option-specific inputs'!$H$114,0)+IFERROR((AH128/AH207)*'Option-specific inputs'!$H$115,0)+IFERROR((AH129/AH208)*'Option-specific inputs'!$H$116,0)+IFERROR((AH130/AH209)*'Option-specific inputs'!$H$117,0)+IFERROR((AH131/AH210)*'Option-specific inputs'!$H$118,0))),
0),
0))</f>
        <v>0</v>
      </c>
      <c r="AI221" s="52">
        <f>IF(AI13 &lt; 'General parameters'!$G$20 + 'Option-specific inputs'!$H$65 - 1,
0, IFERROR(
IF((AI$14-$G$14+1)&lt;='General parameters'!$G$22,
((IFERROR((AI206/AI206)*'Option-specific inputs'!$H$114,0)+IFERROR((AI128/AI207)*'Option-specific inputs'!$H$115,0)+IFERROR((AI129/AI208)*'Option-specific inputs'!$H$116,0)+IFERROR((AI130/AI209)*'Option-specific inputs'!$H$117,0)+IFERROR((AI131/AI210)*'Option-specific inputs'!$H$118,0))),
0),
0))</f>
        <v>0</v>
      </c>
      <c r="AJ221" s="52">
        <f>IF(AJ13 &lt; 'General parameters'!$G$20 + 'Option-specific inputs'!$H$65 - 1,
0, IFERROR(
IF((AJ$14-$G$14+1)&lt;='General parameters'!$G$22,
((IFERROR((AJ206/AJ206)*'Option-specific inputs'!$H$114,0)+IFERROR((AJ128/AJ207)*'Option-specific inputs'!$H$115,0)+IFERROR((AJ129/AJ208)*'Option-specific inputs'!$H$116,0)+IFERROR((AJ130/AJ209)*'Option-specific inputs'!$H$117,0)+IFERROR((AJ131/AJ210)*'Option-specific inputs'!$H$118,0))),
0),
0))</f>
        <v>0</v>
      </c>
      <c r="AK221" s="52">
        <f>IF(AK13 &lt; 'General parameters'!$G$20 + 'Option-specific inputs'!$H$65 - 1,
0, IFERROR(
IF((AK$14-$G$14+1)&lt;='General parameters'!$G$22,
((IFERROR((AK206/AK206)*'Option-specific inputs'!$H$114,0)+IFERROR((AK128/AK207)*'Option-specific inputs'!$H$115,0)+IFERROR((AK129/AK208)*'Option-specific inputs'!$H$116,0)+IFERROR((AK130/AK209)*'Option-specific inputs'!$H$117,0)+IFERROR((AK131/AK210)*'Option-specific inputs'!$H$118,0))),
0),
0))</f>
        <v>0</v>
      </c>
      <c r="AL221" s="52">
        <f>IF(AL13 &lt; 'General parameters'!$G$20 + 'Option-specific inputs'!$H$65 - 1,
0, IFERROR(
IF((AL$14-$G$14+1)&lt;='General parameters'!$G$22,
((IFERROR((AL206/AL206)*'Option-specific inputs'!$H$114,0)+IFERROR((AL128/AL207)*'Option-specific inputs'!$H$115,0)+IFERROR((AL129/AL208)*'Option-specific inputs'!$H$116,0)+IFERROR((AL130/AL209)*'Option-specific inputs'!$H$117,0)+IFERROR((AL131/AL210)*'Option-specific inputs'!$H$118,0))),
0),
0))</f>
        <v>0</v>
      </c>
      <c r="AM221" s="52">
        <f>IF(AM13 &lt; 'General parameters'!$G$20 + 'Option-specific inputs'!$H$65 - 1,
0, IFERROR(
IF((AM$14-$G$14+1)&lt;='General parameters'!$G$22,
((IFERROR((AM206/AM206)*'Option-specific inputs'!$H$114,0)+IFERROR((AM128/AM207)*'Option-specific inputs'!$H$115,0)+IFERROR((AM129/AM208)*'Option-specific inputs'!$H$116,0)+IFERROR((AM130/AM209)*'Option-specific inputs'!$H$117,0)+IFERROR((AM131/AM210)*'Option-specific inputs'!$H$118,0))),
0),
0))</f>
        <v>0</v>
      </c>
      <c r="AN221" s="52">
        <f>IF(AN13 &lt; 'General parameters'!$G$20 + 'Option-specific inputs'!$H$65 - 1,
0, IFERROR(
IF((AN$14-$G$14+1)&lt;='General parameters'!$G$22,
((IFERROR((AN206/AN206)*'Option-specific inputs'!$H$114,0)+IFERROR((AN128/AN207)*'Option-specific inputs'!$H$115,0)+IFERROR((AN129/AN208)*'Option-specific inputs'!$H$116,0)+IFERROR((AN130/AN209)*'Option-specific inputs'!$H$117,0)+IFERROR((AN131/AN210)*'Option-specific inputs'!$H$118,0))),
0),
0))</f>
        <v>0</v>
      </c>
      <c r="AO221" s="52">
        <f>IF(AO13 &lt; 'General parameters'!$G$20 + 'Option-specific inputs'!$H$65 - 1,
0, IFERROR(
IF((AO$14-$G$14+1)&lt;='General parameters'!$G$22,
((IFERROR((AO206/AO206)*'Option-specific inputs'!$H$114,0)+IFERROR((AO128/AO207)*'Option-specific inputs'!$H$115,0)+IFERROR((AO129/AO208)*'Option-specific inputs'!$H$116,0)+IFERROR((AO130/AO209)*'Option-specific inputs'!$H$117,0)+IFERROR((AO131/AO210)*'Option-specific inputs'!$H$118,0))),
0),
0))</f>
        <v>0</v>
      </c>
      <c r="AP221" s="52">
        <f>IF(AP13 &lt; 'General parameters'!$G$20 + 'Option-specific inputs'!$H$65 - 1,
0, IFERROR(
IF((AP$14-$G$14+1)&lt;='General parameters'!$G$22,
((IFERROR((AP206/AP206)*'Option-specific inputs'!$H$114,0)+IFERROR((AP128/AP207)*'Option-specific inputs'!$H$115,0)+IFERROR((AP129/AP208)*'Option-specific inputs'!$H$116,0)+IFERROR((AP130/AP209)*'Option-specific inputs'!$H$117,0)+IFERROR((AP131/AP210)*'Option-specific inputs'!$H$118,0))),
0),
0))</f>
        <v>0</v>
      </c>
      <c r="AQ221" s="52">
        <f>IF(AQ13 &lt; 'General parameters'!$G$20 + 'Option-specific inputs'!$H$65 - 1,
0, IFERROR(
IF((AQ$14-$G$14+1)&lt;='General parameters'!$G$22,
((IFERROR((AQ206/AQ206)*'Option-specific inputs'!$H$114,0)+IFERROR((AQ128/AQ207)*'Option-specific inputs'!$H$115,0)+IFERROR((AQ129/AQ208)*'Option-specific inputs'!$H$116,0)+IFERROR((AQ130/AQ209)*'Option-specific inputs'!$H$117,0)+IFERROR((AQ131/AQ210)*'Option-specific inputs'!$H$118,0))),
0),
0))</f>
        <v>0</v>
      </c>
      <c r="AR221" s="52">
        <f>IF(AR13 &lt; 'General parameters'!$G$20 + 'Option-specific inputs'!$H$65 - 1,
0, IFERROR(
IF((AR$14-$G$14+1)&lt;='General parameters'!$G$22,
((IFERROR((AR206/AR206)*'Option-specific inputs'!$H$114,0)+IFERROR((AR128/AR207)*'Option-specific inputs'!$H$115,0)+IFERROR((AR129/AR208)*'Option-specific inputs'!$H$116,0)+IFERROR((AR130/AR209)*'Option-specific inputs'!$H$117,0)+IFERROR((AR131/AR210)*'Option-specific inputs'!$H$118,0))),
0),
0))</f>
        <v>0</v>
      </c>
      <c r="AS221" s="52">
        <f>IF(AS13 &lt; 'General parameters'!$G$20 + 'Option-specific inputs'!$H$65 - 1,
0, IFERROR(
IF((AS$14-$G$14+1)&lt;='General parameters'!$G$22,
((IFERROR((AS206/AS206)*'Option-specific inputs'!$H$114,0)+IFERROR((AS128/AS207)*'Option-specific inputs'!$H$115,0)+IFERROR((AS129/AS208)*'Option-specific inputs'!$H$116,0)+IFERROR((AS130/AS209)*'Option-specific inputs'!$H$117,0)+IFERROR((AS131/AS210)*'Option-specific inputs'!$H$118,0))),
0),
0))</f>
        <v>0</v>
      </c>
      <c r="AT221" s="52">
        <f>IF(AT13 &lt; 'General parameters'!$G$20 + 'Option-specific inputs'!$H$65 - 1,
0, IFERROR(
IF((AT$14-$G$14+1)&lt;='General parameters'!$G$22,
((IFERROR((AT206/AT206)*'Option-specific inputs'!$H$114,0)+IFERROR((AT128/AT207)*'Option-specific inputs'!$H$115,0)+IFERROR((AT129/AT208)*'Option-specific inputs'!$H$116,0)+IFERROR((AT130/AT209)*'Option-specific inputs'!$H$117,0)+IFERROR((AT131/AT210)*'Option-specific inputs'!$H$118,0))),
0),
0))</f>
        <v>0</v>
      </c>
      <c r="AU221" s="52">
        <f>IF(AU13 &lt; 'General parameters'!$G$20 + 'Option-specific inputs'!$H$65 - 1,
0, IFERROR(
IF((AU$14-$G$14+1)&lt;='General parameters'!$G$22,
((IFERROR((AU206/AU206)*'Option-specific inputs'!$H$114,0)+IFERROR((AU128/AU207)*'Option-specific inputs'!$H$115,0)+IFERROR((AU129/AU208)*'Option-specific inputs'!$H$116,0)+IFERROR((AU130/AU209)*'Option-specific inputs'!$H$117,0)+IFERROR((AU131/AU210)*'Option-specific inputs'!$H$118,0))),
0),
0))</f>
        <v>0</v>
      </c>
      <c r="AV221" s="52">
        <f>IF(AV13 &lt; 'General parameters'!$G$20 + 'Option-specific inputs'!$H$65 - 1,
0, IFERROR(
IF((AV$14-$G$14+1)&lt;='General parameters'!$G$22,
((IFERROR((AV206/AV206)*'Option-specific inputs'!$H$114,0)+IFERROR((AV128/AV207)*'Option-specific inputs'!$H$115,0)+IFERROR((AV129/AV208)*'Option-specific inputs'!$H$116,0)+IFERROR((AV130/AV209)*'Option-specific inputs'!$H$117,0)+IFERROR((AV131/AV210)*'Option-specific inputs'!$H$118,0))),
0),
0))</f>
        <v>0</v>
      </c>
      <c r="AW221" s="52">
        <f>IF(AW13 &lt; 'General parameters'!$G$20 + 'Option-specific inputs'!$H$65 - 1,
0, IFERROR(
IF((AW$14-$G$14+1)&lt;='General parameters'!$G$22,
((IFERROR((AW206/AW206)*'Option-specific inputs'!$H$114,0)+IFERROR((AW128/AW207)*'Option-specific inputs'!$H$115,0)+IFERROR((AW129/AW208)*'Option-specific inputs'!$H$116,0)+IFERROR((AW130/AW209)*'Option-specific inputs'!$H$117,0)+IFERROR((AW131/AW210)*'Option-specific inputs'!$H$118,0))),
0),
0))</f>
        <v>0</v>
      </c>
      <c r="AX221" s="52">
        <f>IF(AX13 &lt; 'General parameters'!$G$20 + 'Option-specific inputs'!$H$65 - 1,
0, IFERROR(
IF((AX$14-$G$14+1)&lt;='General parameters'!$G$22,
((IFERROR((AX206/AX206)*'Option-specific inputs'!$H$114,0)+IFERROR((AX128/AX207)*'Option-specific inputs'!$H$115,0)+IFERROR((AX129/AX208)*'Option-specific inputs'!$H$116,0)+IFERROR((AX130/AX209)*'Option-specific inputs'!$H$117,0)+IFERROR((AX131/AX210)*'Option-specific inputs'!$H$118,0))),
0),
0))</f>
        <v>0</v>
      </c>
      <c r="AY221" s="52">
        <f>IF(AY13 &lt; 'General parameters'!$G$20 + 'Option-specific inputs'!$H$65 - 1,
0, IFERROR(
IF((AY$14-$G$14+1)&lt;='General parameters'!$G$22,
((IFERROR((AY206/AY206)*'Option-specific inputs'!$H$114,0)+IFERROR((AY128/AY207)*'Option-specific inputs'!$H$115,0)+IFERROR((AY129/AY208)*'Option-specific inputs'!$H$116,0)+IFERROR((AY130/AY209)*'Option-specific inputs'!$H$117,0)+IFERROR((AY131/AY210)*'Option-specific inputs'!$H$118,0))),
0),
0))</f>
        <v>0</v>
      </c>
      <c r="AZ221" s="52">
        <f>IF(AZ13 &lt; 'General parameters'!$G$20 + 'Option-specific inputs'!$H$65 - 1,
0, IFERROR(
IF((AZ$14-$G$14+1)&lt;='General parameters'!$G$22,
((IFERROR((AZ206/AZ206)*'Option-specific inputs'!$H$114,0)+IFERROR((AZ128/AZ207)*'Option-specific inputs'!$H$115,0)+IFERROR((AZ129/AZ208)*'Option-specific inputs'!$H$116,0)+IFERROR((AZ130/AZ209)*'Option-specific inputs'!$H$117,0)+IFERROR((AZ131/AZ210)*'Option-specific inputs'!$H$118,0))),
0),
0))</f>
        <v>0</v>
      </c>
      <c r="BA221" s="52">
        <f>IF(BA13 &lt; 'General parameters'!$G$20 + 'Option-specific inputs'!$H$65 - 1,
0, IFERROR(
IF((BA$14-$G$14+1)&lt;='General parameters'!$G$22,
((IFERROR((BA206/BA206)*'Option-specific inputs'!$H$114,0)+IFERROR((BA128/BA207)*'Option-specific inputs'!$H$115,0)+IFERROR((BA129/BA208)*'Option-specific inputs'!$H$116,0)+IFERROR((BA130/BA209)*'Option-specific inputs'!$H$117,0)+IFERROR((BA131/BA210)*'Option-specific inputs'!$H$118,0))),
0),
0))</f>
        <v>0</v>
      </c>
      <c r="BB221" s="52">
        <f>IF(BB13 &lt; 'General parameters'!$G$20 + 'Option-specific inputs'!$H$65 - 1,
0, IFERROR(
IF((BB$14-$G$14+1)&lt;='General parameters'!$G$22,
((IFERROR((BB206/BB206)*'Option-specific inputs'!$H$114,0)+IFERROR((BB128/BB207)*'Option-specific inputs'!$H$115,0)+IFERROR((BB129/BB208)*'Option-specific inputs'!$H$116,0)+IFERROR((BB130/BB209)*'Option-specific inputs'!$H$117,0)+IFERROR((BB131/BB210)*'Option-specific inputs'!$H$118,0))),
0),
0))</f>
        <v>0</v>
      </c>
      <c r="BC221" s="52">
        <f>IF(BC13 &lt; 'General parameters'!$G$20 + 'Option-specific inputs'!$H$65 - 1,
0, IFERROR(
IF((BC$14-$G$14+1)&lt;='General parameters'!$G$22,
((IFERROR((BC206/BC206)*'Option-specific inputs'!$H$114,0)+IFERROR((BC128/BC207)*'Option-specific inputs'!$H$115,0)+IFERROR((BC129/BC208)*'Option-specific inputs'!$H$116,0)+IFERROR((BC130/BC209)*'Option-specific inputs'!$H$117,0)+IFERROR((BC131/BC210)*'Option-specific inputs'!$H$118,0))),
0),
0))</f>
        <v>0</v>
      </c>
      <c r="BD221" s="52">
        <f>IF(BD13 &lt; 'General parameters'!$G$20 + 'Option-specific inputs'!$H$65 - 1,
0, IFERROR(
IF((BD$14-$G$14+1)&lt;='General parameters'!$G$22,
((IFERROR((BD206/BD206)*'Option-specific inputs'!$H$114,0)+IFERROR((BD128/BD207)*'Option-specific inputs'!$H$115,0)+IFERROR((BD129/BD208)*'Option-specific inputs'!$H$116,0)+IFERROR((BD130/BD209)*'Option-specific inputs'!$H$117,0)+IFERROR((BD131/BD210)*'Option-specific inputs'!$H$118,0))),
0),
0))</f>
        <v>0</v>
      </c>
      <c r="BE221" s="52">
        <f>IF(BE13 &lt; 'General parameters'!$G$20 + 'Option-specific inputs'!$H$65 - 1,
0, IFERROR(
IF((BE$14-$G$14+1)&lt;='General parameters'!$G$22,
((IFERROR((BE206/BE206)*'Option-specific inputs'!$H$114,0)+IFERROR((BE128/BE207)*'Option-specific inputs'!$H$115,0)+IFERROR((BE129/BE208)*'Option-specific inputs'!$H$116,0)+IFERROR((BE130/BE209)*'Option-specific inputs'!$H$117,0)+IFERROR((BE131/BE210)*'Option-specific inputs'!$H$118,0))),
0),
0))</f>
        <v>0</v>
      </c>
      <c r="BF221" s="52">
        <f>IF(BF13 &lt; 'General parameters'!$G$20 + 'Option-specific inputs'!$H$65 - 1,
0, IFERROR(
IF((BF$14-$G$14+1)&lt;='General parameters'!$G$22,
((IFERROR((BF206/BF206)*'Option-specific inputs'!$H$114,0)+IFERROR((BF128/BF207)*'Option-specific inputs'!$H$115,0)+IFERROR((BF129/BF208)*'Option-specific inputs'!$H$116,0)+IFERROR((BF130/BF209)*'Option-specific inputs'!$H$117,0)+IFERROR((BF131/BF210)*'Option-specific inputs'!$H$118,0))),
0),
0))</f>
        <v>0</v>
      </c>
      <c r="BG221" s="52">
        <f>IF(BG13 &lt; 'General parameters'!$G$20 + 'Option-specific inputs'!$H$65 - 1,
0, IFERROR(
IF((BG$14-$G$14+1)&lt;='General parameters'!$G$22,
((IFERROR((BG206/BG206)*'Option-specific inputs'!$H$114,0)+IFERROR((BG128/BG207)*'Option-specific inputs'!$H$115,0)+IFERROR((BG129/BG208)*'Option-specific inputs'!$H$116,0)+IFERROR((BG130/BG209)*'Option-specific inputs'!$H$117,0)+IFERROR((BG131/BG210)*'Option-specific inputs'!$H$118,0))),
0),
0))</f>
        <v>0</v>
      </c>
      <c r="BH221" s="52">
        <f>IF(BH13 &lt; 'General parameters'!$G$20 + 'Option-specific inputs'!$H$65 - 1,
0, IFERROR(
IF((BH$14-$G$14+1)&lt;='General parameters'!$G$22,
((IFERROR((BH206/BH206)*'Option-specific inputs'!$H$114,0)+IFERROR((BH128/BH207)*'Option-specific inputs'!$H$115,0)+IFERROR((BH129/BH208)*'Option-specific inputs'!$H$116,0)+IFERROR((BH130/BH209)*'Option-specific inputs'!$H$117,0)+IFERROR((BH131/BH210)*'Option-specific inputs'!$H$118,0))),
0),
0))</f>
        <v>0</v>
      </c>
      <c r="BI221" s="52">
        <f>IF(BI13 &lt; 'General parameters'!$G$20 + 'Option-specific inputs'!$H$65 - 1,
0, IFERROR(
IF((BI$14-$G$14+1)&lt;='General parameters'!$G$22,
((IFERROR((BI206/BI206)*'Option-specific inputs'!$H$114,0)+IFERROR((BI128/BI207)*'Option-specific inputs'!$H$115,0)+IFERROR((BI129/BI208)*'Option-specific inputs'!$H$116,0)+IFERROR((BI130/BI209)*'Option-specific inputs'!$H$117,0)+IFERROR((BI131/BI210)*'Option-specific inputs'!$H$118,0))),
0),
0))</f>
        <v>0</v>
      </c>
      <c r="BJ221" s="52">
        <f>IF(BJ13 &lt; 'General parameters'!$G$20 + 'Option-specific inputs'!$H$65 - 1,
0, IFERROR(
IF((BJ$14-$G$14+1)&lt;='General parameters'!$G$22,
((IFERROR((BJ206/BJ206)*'Option-specific inputs'!$H$114,0)+IFERROR((BJ128/BJ207)*'Option-specific inputs'!$H$115,0)+IFERROR((BJ129/BJ208)*'Option-specific inputs'!$H$116,0)+IFERROR((BJ130/BJ209)*'Option-specific inputs'!$H$117,0)+IFERROR((BJ131/BJ210)*'Option-specific inputs'!$H$118,0))),
0),
0))</f>
        <v>0</v>
      </c>
      <c r="BK221" s="52">
        <f>IF(BK13 &lt; 'General parameters'!$G$20 + 'Option-specific inputs'!$H$65 - 1,
0, IFERROR(
IF((BK$14-$G$14+1)&lt;='General parameters'!$G$22,
((IFERROR((BK206/BK206)*'Option-specific inputs'!$H$114,0)+IFERROR((BK128/BK207)*'Option-specific inputs'!$H$115,0)+IFERROR((BK129/BK208)*'Option-specific inputs'!$H$116,0)+IFERROR((BK130/BK209)*'Option-specific inputs'!$H$117,0)+IFERROR((BK131/BK210)*'Option-specific inputs'!$H$118,0))),
0),
0))</f>
        <v>0</v>
      </c>
      <c r="BL221" s="52">
        <f>IF(BL13 &lt; 'General parameters'!$G$20 + 'Option-specific inputs'!$H$65 - 1,
0, IFERROR(
IF((BL$14-$G$14+1)&lt;='General parameters'!$G$22,
((IFERROR((BL206/BL206)*'Option-specific inputs'!$H$114,0)+IFERROR((BL128/BL207)*'Option-specific inputs'!$H$115,0)+IFERROR((BL129/BL208)*'Option-specific inputs'!$H$116,0)+IFERROR((BL130/BL209)*'Option-specific inputs'!$H$117,0)+IFERROR((BL131/BL210)*'Option-specific inputs'!$H$118,0))),
0),
0))</f>
        <v>0</v>
      </c>
      <c r="BM221" s="52">
        <f>IF(BM13 &lt; 'General parameters'!$G$20 + 'Option-specific inputs'!$H$65 - 1,
0, IFERROR(
IF((BM$14-$G$14+1)&lt;='General parameters'!$G$22,
((IFERROR((BM206/BM206)*'Option-specific inputs'!$H$114,0)+IFERROR((BM128/BM207)*'Option-specific inputs'!$H$115,0)+IFERROR((BM129/BM208)*'Option-specific inputs'!$H$116,0)+IFERROR((BM130/BM209)*'Option-specific inputs'!$H$117,0)+IFERROR((BM131/BM210)*'Option-specific inputs'!$H$118,0))),
0),
0))</f>
        <v>0</v>
      </c>
      <c r="BN221" s="52">
        <f>IF(BN13 &lt; 'General parameters'!$G$20 + 'Option-specific inputs'!$H$65 - 1,
0, IFERROR(
IF((BN$14-$G$14+1)&lt;='General parameters'!$G$22,
((IFERROR((BN206/BN206)*'Option-specific inputs'!$H$114,0)+IFERROR((BN128/BN207)*'Option-specific inputs'!$H$115,0)+IFERROR((BN129/BN208)*'Option-specific inputs'!$H$116,0)+IFERROR((BN130/BN209)*'Option-specific inputs'!$H$117,0)+IFERROR((BN131/BN210)*'Option-specific inputs'!$H$118,0))),
0),
0))</f>
        <v>0</v>
      </c>
      <c r="BO221" s="52">
        <f>IF(BO13 &lt; 'General parameters'!$G$20 + 'Option-specific inputs'!$H$65 - 1,
0, IFERROR(
IF((BO$14-$G$14+1)&lt;='General parameters'!$G$22,
((IFERROR((BO206/BO206)*'Option-specific inputs'!$H$114,0)+IFERROR((BO128/BO207)*'Option-specific inputs'!$H$115,0)+IFERROR((BO129/BO208)*'Option-specific inputs'!$H$116,0)+IFERROR((BO130/BO209)*'Option-specific inputs'!$H$117,0)+IFERROR((BO131/BO210)*'Option-specific inputs'!$H$118,0))),
0),
0))</f>
        <v>0</v>
      </c>
      <c r="BP221" s="52">
        <f>IF(BP13 &lt; 'General parameters'!$G$20 + 'Option-specific inputs'!$H$65 - 1,
0, IFERROR(
IF((BP$14-$G$14+1)&lt;='General parameters'!$G$22,
((IFERROR((BP206/BP206)*'Option-specific inputs'!$H$114,0)+IFERROR((BP128/BP207)*'Option-specific inputs'!$H$115,0)+IFERROR((BP129/BP208)*'Option-specific inputs'!$H$116,0)+IFERROR((BP130/BP209)*'Option-specific inputs'!$H$117,0)+IFERROR((BP131/BP210)*'Option-specific inputs'!$H$118,0))),
0),
0))</f>
        <v>0</v>
      </c>
      <c r="BQ221" s="52">
        <f>IF(BQ13 &lt; 'General parameters'!$G$20 + 'Option-specific inputs'!$H$65 - 1,
0, IFERROR(
IF((BQ$14-$G$14+1)&lt;='General parameters'!$G$22,
((IFERROR((BQ206/BQ206)*'Option-specific inputs'!$H$114,0)+IFERROR((BQ128/BQ207)*'Option-specific inputs'!$H$115,0)+IFERROR((BQ129/BQ208)*'Option-specific inputs'!$H$116,0)+IFERROR((BQ130/BQ209)*'Option-specific inputs'!$H$117,0)+IFERROR((BQ131/BQ210)*'Option-specific inputs'!$H$118,0))),
0),
0))</f>
        <v>0</v>
      </c>
      <c r="BR221" s="52">
        <f>IF(BR13 &lt; 'General parameters'!$G$20 + 'Option-specific inputs'!$H$65 - 1,
0, IFERROR(
IF((BR$14-$G$14+1)&lt;='General parameters'!$G$22,
((IFERROR((BR206/BR206)*'Option-specific inputs'!$H$114,0)+IFERROR((BR128/BR207)*'Option-specific inputs'!$H$115,0)+IFERROR((BR129/BR208)*'Option-specific inputs'!$H$116,0)+IFERROR((BR130/BR209)*'Option-specific inputs'!$H$117,0)+IFERROR((BR131/BR210)*'Option-specific inputs'!$H$118,0))),
0),
0))</f>
        <v>0</v>
      </c>
      <c r="BS221" s="52">
        <f>IF(BS13 &lt; 'General parameters'!$G$20 + 'Option-specific inputs'!$H$65 - 1,
0, IFERROR(
IF((BS$14-$G$14+1)&lt;='General parameters'!$G$22,
((IFERROR((BS206/BS206)*'Option-specific inputs'!$H$114,0)+IFERROR((BS128/BS207)*'Option-specific inputs'!$H$115,0)+IFERROR((BS129/BS208)*'Option-specific inputs'!$H$116,0)+IFERROR((BS130/BS209)*'Option-specific inputs'!$H$117,0)+IFERROR((BS131/BS210)*'Option-specific inputs'!$H$118,0))),
0),
0))</f>
        <v>0</v>
      </c>
      <c r="BT221" s="52">
        <f>IF(BT13 &lt; 'General parameters'!$G$20 + 'Option-specific inputs'!$H$65 - 1,
0, IFERROR(
IF((BT$14-$G$14+1)&lt;='General parameters'!$G$22,
((IFERROR((BT206/BT206)*'Option-specific inputs'!$H$114,0)+IFERROR((BT128/BT207)*'Option-specific inputs'!$H$115,0)+IFERROR((BT129/BT208)*'Option-specific inputs'!$H$116,0)+IFERROR((BT130/BT209)*'Option-specific inputs'!$H$117,0)+IFERROR((BT131/BT210)*'Option-specific inputs'!$H$118,0))),
0),
0))</f>
        <v>0</v>
      </c>
      <c r="BU221" s="52">
        <f>IF(BU13 &lt; 'General parameters'!$G$20 + 'Option-specific inputs'!$H$65 - 1,
0, IFERROR(
IF((BU$14-$G$14+1)&lt;='General parameters'!$G$22,
((IFERROR((BU206/BU206)*'Option-specific inputs'!$H$114,0)+IFERROR((BU128/BU207)*'Option-specific inputs'!$H$115,0)+IFERROR((BU129/BU208)*'Option-specific inputs'!$H$116,0)+IFERROR((BU130/BU209)*'Option-specific inputs'!$H$117,0)+IFERROR((BU131/BU210)*'Option-specific inputs'!$H$118,0))),
0),
0))</f>
        <v>0</v>
      </c>
      <c r="BV221" s="52">
        <f>IF(BV13 &lt; 'General parameters'!$G$20 + 'Option-specific inputs'!$H$65 - 1,
0, IFERROR(
IF((BV$14-$G$14+1)&lt;='General parameters'!$G$22,
((IFERROR((BV206/BV206)*'Option-specific inputs'!$H$114,0)+IFERROR((BV128/BV207)*'Option-specific inputs'!$H$115,0)+IFERROR((BV129/BV208)*'Option-specific inputs'!$H$116,0)+IFERROR((BV130/BV209)*'Option-specific inputs'!$H$117,0)+IFERROR((BV131/BV210)*'Option-specific inputs'!$H$118,0))),
0),
0))</f>
        <v>0</v>
      </c>
      <c r="BW221" s="52">
        <f>IF(BW13 &lt; 'General parameters'!$G$20 + 'Option-specific inputs'!$H$65 - 1,
0, IFERROR(
IF((BW$14-$G$14+1)&lt;='General parameters'!$G$22,
((IFERROR((BW206/BW206)*'Option-specific inputs'!$H$114,0)+IFERROR((BW128/BW207)*'Option-specific inputs'!$H$115,0)+IFERROR((BW129/BW208)*'Option-specific inputs'!$H$116,0)+IFERROR((BW130/BW209)*'Option-specific inputs'!$H$117,0)+IFERROR((BW131/BW210)*'Option-specific inputs'!$H$118,0))),
0),
0))</f>
        <v>0</v>
      </c>
      <c r="BX221" s="52">
        <f>IF(BX13 &lt; 'General parameters'!$G$20 + 'Option-specific inputs'!$H$65 - 1,
0, IFERROR(
IF((BX$14-$G$14+1)&lt;='General parameters'!$G$22,
((IFERROR((BX206/BX206)*'Option-specific inputs'!$H$114,0)+IFERROR((BX128/BX207)*'Option-specific inputs'!$H$115,0)+IFERROR((BX129/BX208)*'Option-specific inputs'!$H$116,0)+IFERROR((BX130/BX209)*'Option-specific inputs'!$H$117,0)+IFERROR((BX131/BX210)*'Option-specific inputs'!$H$118,0))),
0),
0))</f>
        <v>0</v>
      </c>
      <c r="BY221" s="52">
        <f>IF(BY13 &lt; 'General parameters'!$G$20 + 'Option-specific inputs'!$H$65 - 1,
0, IFERROR(
IF((BY$14-$G$14+1)&lt;='General parameters'!$G$22,
((IFERROR((BY206/BY206)*'Option-specific inputs'!$H$114,0)+IFERROR((BY128/BY207)*'Option-specific inputs'!$H$115,0)+IFERROR((BY129/BY208)*'Option-specific inputs'!$H$116,0)+IFERROR((BY130/BY209)*'Option-specific inputs'!$H$117,0)+IFERROR((BY131/BY210)*'Option-specific inputs'!$H$118,0))),
0),
0))</f>
        <v>0</v>
      </c>
      <c r="BZ221" s="52">
        <f>IF(BZ13 &lt; 'General parameters'!$G$20 + 'Option-specific inputs'!$H$65 - 1,
0, IFERROR(
IF((BZ$14-$G$14+1)&lt;='General parameters'!$G$22,
((IFERROR((BZ206/BZ206)*'Option-specific inputs'!$H$114,0)+IFERROR((BZ128/BZ207)*'Option-specific inputs'!$H$115,0)+IFERROR((BZ129/BZ208)*'Option-specific inputs'!$H$116,0)+IFERROR((BZ130/BZ209)*'Option-specific inputs'!$H$117,0)+IFERROR((BZ131/BZ210)*'Option-specific inputs'!$H$118,0))),
0),
0))</f>
        <v>0</v>
      </c>
      <c r="CA221" s="52">
        <f>IF(CA13 &lt; 'General parameters'!$G$20 + 'Option-specific inputs'!$H$65 - 1,
0, IFERROR(
IF((CA$14-$G$14+1)&lt;='General parameters'!$G$22,
((IFERROR((CA206/CA206)*'Option-specific inputs'!$H$114,0)+IFERROR((CA128/CA207)*'Option-specific inputs'!$H$115,0)+IFERROR((CA129/CA208)*'Option-specific inputs'!$H$116,0)+IFERROR((CA130/CA209)*'Option-specific inputs'!$H$117,0)+IFERROR((CA131/CA210)*'Option-specific inputs'!$H$118,0))),
0),
0))</f>
        <v>0</v>
      </c>
      <c r="CB221" s="52">
        <f>IF(CB13 &lt; 'General parameters'!$G$20 + 'Option-specific inputs'!$H$65 - 1,
0, IFERROR(
IF((CB$14-$G$14+1)&lt;='General parameters'!$G$22,
((IFERROR((CB206/CB206)*'Option-specific inputs'!$H$114,0)+IFERROR((CB128/CB207)*'Option-specific inputs'!$H$115,0)+IFERROR((CB129/CB208)*'Option-specific inputs'!$H$116,0)+IFERROR((CB130/CB209)*'Option-specific inputs'!$H$117,0)+IFERROR((CB131/CB210)*'Option-specific inputs'!$H$118,0))),
0),
0))</f>
        <v>0</v>
      </c>
      <c r="CC221" s="52">
        <f>IF(CC13 &lt; 'General parameters'!$G$20 + 'Option-specific inputs'!$H$65 - 1,
0, IFERROR(
IF((CC$14-$G$14+1)&lt;='General parameters'!$G$22,
((IFERROR((CC206/CC206)*'Option-specific inputs'!$H$114,0)+IFERROR((CC128/CC207)*'Option-specific inputs'!$H$115,0)+IFERROR((CC129/CC208)*'Option-specific inputs'!$H$116,0)+IFERROR((CC130/CC209)*'Option-specific inputs'!$H$117,0)+IFERROR((CC131/CC210)*'Option-specific inputs'!$H$118,0))),
0),
0))</f>
        <v>0</v>
      </c>
      <c r="CD221" s="52">
        <f>IF(CD13 &lt; 'General parameters'!$G$20 + 'Option-specific inputs'!$H$65 - 1,
0, IFERROR(
IF((CD$14-$G$14+1)&lt;='General parameters'!$G$22,
((IFERROR((CD206/CD206)*'Option-specific inputs'!$H$114,0)+IFERROR((CD128/CD207)*'Option-specific inputs'!$H$115,0)+IFERROR((CD129/CD208)*'Option-specific inputs'!$H$116,0)+IFERROR((CD130/CD209)*'Option-specific inputs'!$H$117,0)+IFERROR((CD131/CD210)*'Option-specific inputs'!$H$118,0))),
0),
0))</f>
        <v>0</v>
      </c>
      <c r="CE221" s="52">
        <f>IF(CE13 &lt; 'General parameters'!$G$20 + 'Option-specific inputs'!$H$65 - 1,
0, IFERROR(
IF((CE$14-$G$14+1)&lt;='General parameters'!$G$22,
((IFERROR((CE206/CE206)*'Option-specific inputs'!$H$114,0)+IFERROR((CE128/CE207)*'Option-specific inputs'!$H$115,0)+IFERROR((CE129/CE208)*'Option-specific inputs'!$H$116,0)+IFERROR((CE130/CE209)*'Option-specific inputs'!$H$117,0)+IFERROR((CE131/CE210)*'Option-specific inputs'!$H$118,0))),
0),
0))</f>
        <v>0</v>
      </c>
      <c r="CF221" s="52">
        <f>IF(CF13 &lt; 'General parameters'!$G$20 + 'Option-specific inputs'!$H$65 - 1,
0, IFERROR(
IF((CF$14-$G$14+1)&lt;='General parameters'!$G$22,
((IFERROR((CF206/CF206)*'Option-specific inputs'!$H$114,0)+IFERROR((CF128/CF207)*'Option-specific inputs'!$H$115,0)+IFERROR((CF129/CF208)*'Option-specific inputs'!$H$116,0)+IFERROR((CF130/CF209)*'Option-specific inputs'!$H$117,0)+IFERROR((CF131/CF210)*'Option-specific inputs'!$H$118,0))),
0),
0))</f>
        <v>0</v>
      </c>
      <c r="CG221" s="52">
        <f>IF(CG13 &lt; 'General parameters'!$G$20 + 'Option-specific inputs'!$H$65 - 1,
0, IFERROR(
IF((CG$14-$G$14+1)&lt;='General parameters'!$G$22,
((IFERROR((CG206/CG206)*'Option-specific inputs'!$H$114,0)+IFERROR((CG128/CG207)*'Option-specific inputs'!$H$115,0)+IFERROR((CG129/CG208)*'Option-specific inputs'!$H$116,0)+IFERROR((CG130/CG209)*'Option-specific inputs'!$H$117,0)+IFERROR((CG131/CG210)*'Option-specific inputs'!$H$118,0))),
0),
0))</f>
        <v>0</v>
      </c>
      <c r="CH221" s="52">
        <f>IF(CH13 &lt; 'General parameters'!$G$20 + 'Option-specific inputs'!$H$65 - 1,
0, IFERROR(
IF((CH$14-$G$14+1)&lt;='General parameters'!$G$22,
((IFERROR((CH206/CH206)*'Option-specific inputs'!$H$114,0)+IFERROR((CH128/CH207)*'Option-specific inputs'!$H$115,0)+IFERROR((CH129/CH208)*'Option-specific inputs'!$H$116,0)+IFERROR((CH130/CH209)*'Option-specific inputs'!$H$117,0)+IFERROR((CH131/CH210)*'Option-specific inputs'!$H$118,0))),
0),
0))</f>
        <v>0</v>
      </c>
      <c r="CI221" s="52">
        <f>IF(CI13 &lt; 'General parameters'!$G$20 + 'Option-specific inputs'!$H$65 - 1,
0, IFERROR(
IF((CI$14-$G$14+1)&lt;='General parameters'!$G$22,
((IFERROR((CI206/CI206)*'Option-specific inputs'!$H$114,0)+IFERROR((CI128/CI207)*'Option-specific inputs'!$H$115,0)+IFERROR((CI129/CI208)*'Option-specific inputs'!$H$116,0)+IFERROR((CI130/CI209)*'Option-specific inputs'!$H$117,0)+IFERROR((CI131/CI210)*'Option-specific inputs'!$H$118,0))),
0),
0))</f>
        <v>0</v>
      </c>
      <c r="CJ221" s="52">
        <f>IF(CJ13 &lt; 'General parameters'!$G$20 + 'Option-specific inputs'!$H$65 - 1,
0, IFERROR(
IF((CJ$14-$G$14+1)&lt;='General parameters'!$G$22,
((IFERROR((CJ206/CJ206)*'Option-specific inputs'!$H$114,0)+IFERROR((CJ128/CJ207)*'Option-specific inputs'!$H$115,0)+IFERROR((CJ129/CJ208)*'Option-specific inputs'!$H$116,0)+IFERROR((CJ130/CJ209)*'Option-specific inputs'!$H$117,0)+IFERROR((CJ131/CJ210)*'Option-specific inputs'!$H$118,0))),
0),
0))</f>
        <v>0</v>
      </c>
      <c r="CK221" s="52">
        <f>IF(CK13 &lt; 'General parameters'!$G$20 + 'Option-specific inputs'!$H$65 - 1,
0, IFERROR(
IF((CK$14-$G$14+1)&lt;='General parameters'!$G$22,
((IFERROR((CK206/CK206)*'Option-specific inputs'!$H$114,0)+IFERROR((CK128/CK207)*'Option-specific inputs'!$H$115,0)+IFERROR((CK129/CK208)*'Option-specific inputs'!$H$116,0)+IFERROR((CK130/CK209)*'Option-specific inputs'!$H$117,0)+IFERROR((CK131/CK210)*'Option-specific inputs'!$H$118,0))),
0),
0))</f>
        <v>0</v>
      </c>
      <c r="CL221" s="52">
        <f>IF(CL13 &lt; 'General parameters'!$G$20 + 'Option-specific inputs'!$H$65 - 1,
0, IFERROR(
IF((CL$14-$G$14+1)&lt;='General parameters'!$G$22,
((IFERROR((CL206/CL206)*'Option-specific inputs'!$H$114,0)+IFERROR((CL128/CL207)*'Option-specific inputs'!$H$115,0)+IFERROR((CL129/CL208)*'Option-specific inputs'!$H$116,0)+IFERROR((CL130/CL209)*'Option-specific inputs'!$H$117,0)+IFERROR((CL131/CL210)*'Option-specific inputs'!$H$118,0))),
0),
0))</f>
        <v>0</v>
      </c>
      <c r="CM221" s="52">
        <f>IF(CM13 &lt; 'General parameters'!$G$20 + 'Option-specific inputs'!$H$65 - 1,
0, IFERROR(
IF((CM$14-$G$14+1)&lt;='General parameters'!$G$22,
((IFERROR((CM206/CM206)*'Option-specific inputs'!$H$114,0)+IFERROR((CM128/CM207)*'Option-specific inputs'!$H$115,0)+IFERROR((CM129/CM208)*'Option-specific inputs'!$H$116,0)+IFERROR((CM130/CM209)*'Option-specific inputs'!$H$117,0)+IFERROR((CM131/CM210)*'Option-specific inputs'!$H$118,0))),
0),
0))</f>
        <v>0</v>
      </c>
      <c r="CN221" s="52">
        <f>IF(CN13 &lt; 'General parameters'!$G$20 + 'Option-specific inputs'!$H$65 - 1,
0, IFERROR(
IF((CN$14-$G$14+1)&lt;='General parameters'!$G$22,
((IFERROR((CN206/CN206)*'Option-specific inputs'!$H$114,0)+IFERROR((CN128/CN207)*'Option-specific inputs'!$H$115,0)+IFERROR((CN129/CN208)*'Option-specific inputs'!$H$116,0)+IFERROR((CN130/CN209)*'Option-specific inputs'!$H$117,0)+IFERROR((CN131/CN210)*'Option-specific inputs'!$H$118,0))),
0),
0))</f>
        <v>0</v>
      </c>
      <c r="CO221" s="52">
        <f>IF(CO13 &lt; 'General parameters'!$G$20 + 'Option-specific inputs'!$H$65 - 1,
0, IFERROR(
IF((CO$14-$G$14+1)&lt;='General parameters'!$G$22,
((IFERROR((CO206/CO206)*'Option-specific inputs'!$H$114,0)+IFERROR((CO128/CO207)*'Option-specific inputs'!$H$115,0)+IFERROR((CO129/CO208)*'Option-specific inputs'!$H$116,0)+IFERROR((CO130/CO209)*'Option-specific inputs'!$H$117,0)+IFERROR((CO131/CO210)*'Option-specific inputs'!$H$118,0))),
0),
0))</f>
        <v>0</v>
      </c>
      <c r="CP221" s="52">
        <f>IF(CP13 &lt; 'General parameters'!$G$20 + 'Option-specific inputs'!$H$65 - 1,
0, IFERROR(
IF((CP$14-$G$14+1)&lt;='General parameters'!$G$22,
((IFERROR((CP206/CP206)*'Option-specific inputs'!$H$114,0)+IFERROR((CP128/CP207)*'Option-specific inputs'!$H$115,0)+IFERROR((CP129/CP208)*'Option-specific inputs'!$H$116,0)+IFERROR((CP130/CP209)*'Option-specific inputs'!$H$117,0)+IFERROR((CP131/CP210)*'Option-specific inputs'!$H$118,0))),
0),
0))</f>
        <v>0</v>
      </c>
      <c r="CQ221" s="52">
        <f>IF(CQ13 &lt; 'General parameters'!$G$20 + 'Option-specific inputs'!$H$65 - 1,
0, IFERROR(
IF((CQ$14-$G$14+1)&lt;='General parameters'!$G$22,
((IFERROR((CQ206/CQ206)*'Option-specific inputs'!$H$114,0)+IFERROR((CQ128/CQ207)*'Option-specific inputs'!$H$115,0)+IFERROR((CQ129/CQ208)*'Option-specific inputs'!$H$116,0)+IFERROR((CQ130/CQ209)*'Option-specific inputs'!$H$117,0)+IFERROR((CQ131/CQ210)*'Option-specific inputs'!$H$118,0))),
0),
0))</f>
        <v>0</v>
      </c>
      <c r="CR221" s="52">
        <f>IF(CR13 &lt; 'General parameters'!$G$20 + 'Option-specific inputs'!$H$65 - 1,
0, IFERROR(
IF((CR$14-$G$14+1)&lt;='General parameters'!$G$22,
((IFERROR((CR206/CR206)*'Option-specific inputs'!$H$114,0)+IFERROR((CR128/CR207)*'Option-specific inputs'!$H$115,0)+IFERROR((CR129/CR208)*'Option-specific inputs'!$H$116,0)+IFERROR((CR130/CR209)*'Option-specific inputs'!$H$117,0)+IFERROR((CR131/CR210)*'Option-specific inputs'!$H$118,0))),
0),
0))</f>
        <v>0</v>
      </c>
      <c r="CS221" s="52">
        <f>IF(CS13 &lt; 'General parameters'!$G$20 + 'Option-specific inputs'!$H$65 - 1,
0, IFERROR(
IF((CS$14-$G$14+1)&lt;='General parameters'!$G$22,
((IFERROR((CS206/CS206)*'Option-specific inputs'!$H$114,0)+IFERROR((CS128/CS207)*'Option-specific inputs'!$H$115,0)+IFERROR((CS129/CS208)*'Option-specific inputs'!$H$116,0)+IFERROR((CS130/CS209)*'Option-specific inputs'!$H$117,0)+IFERROR((CS131/CS210)*'Option-specific inputs'!$H$118,0))),
0),
0))</f>
        <v>0</v>
      </c>
      <c r="CT221" s="52">
        <f>IF(CT13 &lt; 'General parameters'!$G$20 + 'Option-specific inputs'!$H$65 - 1,
0, IFERROR(
IF((CT$14-$G$14+1)&lt;='General parameters'!$G$22,
((IFERROR((CT206/CT206)*'Option-specific inputs'!$H$114,0)+IFERROR((CT128/CT207)*'Option-specific inputs'!$H$115,0)+IFERROR((CT129/CT208)*'Option-specific inputs'!$H$116,0)+IFERROR((CT130/CT209)*'Option-specific inputs'!$H$117,0)+IFERROR((CT131/CT210)*'Option-specific inputs'!$H$118,0))),
0),
0))</f>
        <v>0</v>
      </c>
      <c r="CU221" s="52">
        <f>IF(CU13 &lt; 'General parameters'!$G$20 + 'Option-specific inputs'!$H$65 - 1,
0, IFERROR(
IF((CU$14-$G$14+1)&lt;='General parameters'!$G$22,
((IFERROR((CU206/CU206)*'Option-specific inputs'!$H$114,0)+IFERROR((CU128/CU207)*'Option-specific inputs'!$H$115,0)+IFERROR((CU129/CU208)*'Option-specific inputs'!$H$116,0)+IFERROR((CU130/CU209)*'Option-specific inputs'!$H$117,0)+IFERROR((CU131/CU210)*'Option-specific inputs'!$H$118,0))),
0),
0))</f>
        <v>0</v>
      </c>
      <c r="CV221" s="52">
        <f>IF(CV13 &lt; 'General parameters'!$G$20 + 'Option-specific inputs'!$H$65 - 1,
0, IFERROR(
IF((CV$14-$G$14+1)&lt;='General parameters'!$G$22,
((IFERROR((CV206/CV206)*'Option-specific inputs'!$H$114,0)+IFERROR((CV128/CV207)*'Option-specific inputs'!$H$115,0)+IFERROR((CV129/CV208)*'Option-specific inputs'!$H$116,0)+IFERROR((CV130/CV209)*'Option-specific inputs'!$H$117,0)+IFERROR((CV131/CV210)*'Option-specific inputs'!$H$118,0))),
0),
0))</f>
        <v>0</v>
      </c>
      <c r="CW221" s="52">
        <f>IF(CW13 &lt; 'General parameters'!$G$20 + 'Option-specific inputs'!$H$65 - 1,
0, IFERROR(
IF((CW$14-$G$14+1)&lt;='General parameters'!$G$22,
((IFERROR((CW206/CW206)*'Option-specific inputs'!$H$114,0)+IFERROR((CW128/CW207)*'Option-specific inputs'!$H$115,0)+IFERROR((CW129/CW208)*'Option-specific inputs'!$H$116,0)+IFERROR((CW130/CW209)*'Option-specific inputs'!$H$117,0)+IFERROR((CW131/CW210)*'Option-specific inputs'!$H$118,0))),
0),
0))</f>
        <v>0</v>
      </c>
      <c r="CX221" s="52">
        <f>IF(CX13 &lt; 'General parameters'!$G$20 + 'Option-specific inputs'!$H$65 - 1,
0, IFERROR(
IF((CX$14-$G$14+1)&lt;='General parameters'!$G$22,
((IFERROR((CX206/CX206)*'Option-specific inputs'!$H$114,0)+IFERROR((CX128/CX207)*'Option-specific inputs'!$H$115,0)+IFERROR((CX129/CX208)*'Option-specific inputs'!$H$116,0)+IFERROR((CX130/CX209)*'Option-specific inputs'!$H$117,0)+IFERROR((CX131/CX210)*'Option-specific inputs'!$H$118,0))),
0),
0))</f>
        <v>0</v>
      </c>
      <c r="CY221" s="52">
        <f>IF(CY13 &lt; 'General parameters'!$G$20 + 'Option-specific inputs'!$H$65 - 1,
0, IFERROR(
IF((CY$14-$G$14+1)&lt;='General parameters'!$G$22,
((IFERROR((CY206/CY206)*'Option-specific inputs'!$H$114,0)+IFERROR((CY128/CY207)*'Option-specific inputs'!$H$115,0)+IFERROR((CY129/CY208)*'Option-specific inputs'!$H$116,0)+IFERROR((CY130/CY209)*'Option-specific inputs'!$H$117,0)+IFERROR((CY131/CY210)*'Option-specific inputs'!$H$118,0))),
0),
0))</f>
        <v>0</v>
      </c>
      <c r="CZ221" s="52">
        <f>IF(CZ13 &lt; 'General parameters'!$G$20 + 'Option-specific inputs'!$H$65 - 1,
0, IFERROR(
IF((CZ$14-$G$14+1)&lt;='General parameters'!$G$22,
((IFERROR((CZ206/CZ206)*'Option-specific inputs'!$H$114,0)+IFERROR((CZ128/CZ207)*'Option-specific inputs'!$H$115,0)+IFERROR((CZ129/CZ208)*'Option-specific inputs'!$H$116,0)+IFERROR((CZ130/CZ209)*'Option-specific inputs'!$H$117,0)+IFERROR((CZ131/CZ210)*'Option-specific inputs'!$H$118,0))),
0),
0))</f>
        <v>0</v>
      </c>
      <c r="DA221" s="52">
        <f>IF(DA13 &lt; 'General parameters'!$G$20 + 'Option-specific inputs'!$H$65 - 1,
0, IFERROR(
IF((DA$14-$G$14+1)&lt;='General parameters'!$G$22,
((IFERROR((DA206/DA206)*'Option-specific inputs'!$H$114,0)+IFERROR((DA128/DA207)*'Option-specific inputs'!$H$115,0)+IFERROR((DA129/DA208)*'Option-specific inputs'!$H$116,0)+IFERROR((DA130/DA209)*'Option-specific inputs'!$H$117,0)+IFERROR((DA131/DA210)*'Option-specific inputs'!$H$118,0))),
0),
0))</f>
        <v>0</v>
      </c>
      <c r="DB221" s="52">
        <f>IF(DB13 &lt; 'General parameters'!$G$20 + 'Option-specific inputs'!$H$65 - 1,
0, IFERROR(
IF((DB$14-$G$14+1)&lt;='General parameters'!$G$22,
((IFERROR((DB206/DB206)*'Option-specific inputs'!$H$114,0)+IFERROR((DB128/DB207)*'Option-specific inputs'!$H$115,0)+IFERROR((DB129/DB208)*'Option-specific inputs'!$H$116,0)+IFERROR((DB130/DB209)*'Option-specific inputs'!$H$117,0)+IFERROR((DB131/DB210)*'Option-specific inputs'!$H$118,0))),
0),
0))</f>
        <v>0</v>
      </c>
      <c r="DC221" s="25"/>
    </row>
    <row r="222" spans="1:107" s="61" customFormat="1" ht="22.5" customHeight="1">
      <c r="A222" s="25"/>
      <c r="B222" s="163"/>
      <c r="C222" s="170" t="s">
        <v>289</v>
      </c>
      <c r="D222" s="32"/>
      <c r="E222" s="37"/>
      <c r="F222" s="32"/>
      <c r="G222" s="52">
        <f>IFERROR(IF(AND(MOD(G$14-$G$14+'Option-specific inputs'!$H$16-1,'Option-specific inputs'!$H$16-1)=0,G$14-$G$14&gt;='Option-specific inputs'!$H$16-1),
'Option-specific inputs'!$H$120,0),0)</f>
        <v>0</v>
      </c>
      <c r="H222" s="52">
        <f>IFERROR(IF(AND(MOD(H$14-$G$14+'Option-specific inputs'!$H$16-1,'Option-specific inputs'!$H$16-1)=0,H$14-$G$14&gt;='Option-specific inputs'!$H$16-1),
'Option-specific inputs'!$H$120,0),0)</f>
        <v>0</v>
      </c>
      <c r="I222" s="52">
        <f>IFERROR(IF(AND(MOD(I$14-$G$14+'Option-specific inputs'!$H$16-1,'Option-specific inputs'!$H$16-1)=0,I$14-$G$14&gt;='Option-specific inputs'!$H$16-1),
'Option-specific inputs'!$H$120,0),0)</f>
        <v>0</v>
      </c>
      <c r="J222" s="52">
        <f>IFERROR(IF(AND(MOD(J$14-$G$14+'Option-specific inputs'!$H$16-1,'Option-specific inputs'!$H$16-1)=0,J$14-$G$14&gt;='Option-specific inputs'!$H$16-1),
'Option-specific inputs'!$H$120,0),0)</f>
        <v>0</v>
      </c>
      <c r="K222" s="52">
        <f>IFERROR(IF(AND(MOD(K$14-$G$14+'Option-specific inputs'!$H$16-1,'Option-specific inputs'!$H$16-1)=0,K$14-$G$14&gt;='Option-specific inputs'!$H$16-1),
'Option-specific inputs'!$H$120,0),0)</f>
        <v>0</v>
      </c>
      <c r="L222" s="52">
        <f>IFERROR(IF(AND(MOD(L$14-$G$14+'Option-specific inputs'!$H$16-1,'Option-specific inputs'!$H$16-1)=0,L$14-$G$14&gt;='Option-specific inputs'!$H$16-1),
'Option-specific inputs'!$H$120,0),0)</f>
        <v>0</v>
      </c>
      <c r="M222" s="52">
        <f>IFERROR(IF(AND(MOD(M$14-$G$14+'Option-specific inputs'!$H$16-1,'Option-specific inputs'!$H$16-1)=0,M$14-$G$14&gt;='Option-specific inputs'!$H$16-1),
'Option-specific inputs'!$H$120,0),0)</f>
        <v>0</v>
      </c>
      <c r="N222" s="52">
        <f>IFERROR(IF(AND(MOD(N$14-$G$14+'Option-specific inputs'!$H$16-1,'Option-specific inputs'!$H$16-1)=0,N$14-$G$14&gt;='Option-specific inputs'!$H$16-1),
'Option-specific inputs'!$H$120,0),0)</f>
        <v>0</v>
      </c>
      <c r="O222" s="52">
        <f>IFERROR(IF(AND(MOD(O$14-$G$14+'Option-specific inputs'!$H$16-1,'Option-specific inputs'!$H$16-1)=0,O$14-$G$14&gt;='Option-specific inputs'!$H$16-1),
'Option-specific inputs'!$H$120,0),0)</f>
        <v>0</v>
      </c>
      <c r="P222" s="52">
        <f>IFERROR(IF(AND(MOD(P$14-$G$14+'Option-specific inputs'!$H$16-1,'Option-specific inputs'!$H$16-1)=0,P$14-$G$14&gt;='Option-specific inputs'!$H$16-1),
'Option-specific inputs'!$H$120,0),0)</f>
        <v>0</v>
      </c>
      <c r="Q222" s="52">
        <f>IFERROR(IF(AND(MOD(Q$14-$G$14+'Option-specific inputs'!$H$16-1,'Option-specific inputs'!$H$16-1)=0,Q$14-$G$14&gt;='Option-specific inputs'!$H$16-1),
'Option-specific inputs'!$H$120,0),0)</f>
        <v>0</v>
      </c>
      <c r="R222" s="52">
        <f>IFERROR(IF(AND(MOD(R$14-$G$14+'Option-specific inputs'!$H$16-1,'Option-specific inputs'!$H$16-1)=0,R$14-$G$14&gt;='Option-specific inputs'!$H$16-1),
'Option-specific inputs'!$H$120,0),0)</f>
        <v>0</v>
      </c>
      <c r="S222" s="52">
        <f>IFERROR(IF(AND(MOD(S$14-$G$14+'Option-specific inputs'!$H$16-1,'Option-specific inputs'!$H$16-1)=0,S$14-$G$14&gt;='Option-specific inputs'!$H$16-1),
'Option-specific inputs'!$H$120,0),0)</f>
        <v>0</v>
      </c>
      <c r="T222" s="52">
        <f>IFERROR(IF(AND(MOD(T$14-$G$14+'Option-specific inputs'!$H$16-1,'Option-specific inputs'!$H$16-1)=0,T$14-$G$14&gt;='Option-specific inputs'!$H$16-1),
'Option-specific inputs'!$H$120,0),0)</f>
        <v>0</v>
      </c>
      <c r="U222" s="52">
        <f>IFERROR(IF(AND(MOD(U$14-$G$14+'Option-specific inputs'!$H$16-1,'Option-specific inputs'!$H$16-1)=0,U$14-$G$14&gt;='Option-specific inputs'!$H$16-1),
'Option-specific inputs'!$H$120,0),0)</f>
        <v>0</v>
      </c>
      <c r="V222" s="52">
        <f>IFERROR(IF(AND(MOD(V$14-$G$14+'Option-specific inputs'!$H$16-1,'Option-specific inputs'!$H$16-1)=0,V$14-$G$14&gt;='Option-specific inputs'!$H$16-1),
'Option-specific inputs'!$H$120,0),0)</f>
        <v>0</v>
      </c>
      <c r="W222" s="52">
        <f>IFERROR(IF(AND(MOD(W$14-$G$14+'Option-specific inputs'!$H$16-1,'Option-specific inputs'!$H$16-1)=0,W$14-$G$14&gt;='Option-specific inputs'!$H$16-1),
'Option-specific inputs'!$H$120,0),0)</f>
        <v>0</v>
      </c>
      <c r="X222" s="52">
        <f>IFERROR(IF(AND(MOD(X$14-$G$14+'Option-specific inputs'!$H$16-1,'Option-specific inputs'!$H$16-1)=0,X$14-$G$14&gt;='Option-specific inputs'!$H$16-1),
'Option-specific inputs'!$H$120,0),0)</f>
        <v>0</v>
      </c>
      <c r="Y222" s="52">
        <f>IFERROR(IF(AND(MOD(Y$14-$G$14+'Option-specific inputs'!$H$16-1,'Option-specific inputs'!$H$16-1)=0,Y$14-$G$14&gt;='Option-specific inputs'!$H$16-1),
'Option-specific inputs'!$H$120,0),0)</f>
        <v>0</v>
      </c>
      <c r="Z222" s="52">
        <f>IFERROR(IF(AND(MOD(Z$14-$G$14+'Option-specific inputs'!$H$16-1,'Option-specific inputs'!$H$16-1)=0,Z$14-$G$14&gt;='Option-specific inputs'!$H$16-1),
'Option-specific inputs'!$H$120,0),0)</f>
        <v>0</v>
      </c>
      <c r="AA222" s="52">
        <f>IFERROR(IF(AND(MOD(AA$14-$G$14+'Option-specific inputs'!$H$16-1,'Option-specific inputs'!$H$16-1)=0,AA$14-$G$14&gt;='Option-specific inputs'!$H$16-1),
'Option-specific inputs'!$H$120,0),0)</f>
        <v>0</v>
      </c>
      <c r="AB222" s="52">
        <f>IFERROR(IF(AND(MOD(AB$14-$G$14+'Option-specific inputs'!$H$16-1,'Option-specific inputs'!$H$16-1)=0,AB$14-$G$14&gt;='Option-specific inputs'!$H$16-1),
'Option-specific inputs'!$H$120,0),0)</f>
        <v>0</v>
      </c>
      <c r="AC222" s="52">
        <f>IFERROR(IF(AND(MOD(AC$14-$G$14+'Option-specific inputs'!$H$16-1,'Option-specific inputs'!$H$16-1)=0,AC$14-$G$14&gt;='Option-specific inputs'!$H$16-1),
'Option-specific inputs'!$H$120,0),0)</f>
        <v>0</v>
      </c>
      <c r="AD222" s="52">
        <f>IFERROR(IF(AND(MOD(AD$14-$G$14+'Option-specific inputs'!$H$16-1,'Option-specific inputs'!$H$16-1)=0,AD$14-$G$14&gt;='Option-specific inputs'!$H$16-1),
'Option-specific inputs'!$H$120,0),0)</f>
        <v>0</v>
      </c>
      <c r="AE222" s="52">
        <f>IFERROR(IF(AND(MOD(AE$14-$G$14+'Option-specific inputs'!$H$16-1,'Option-specific inputs'!$H$16-1)=0,AE$14-$G$14&gt;='Option-specific inputs'!$H$16-1),
'Option-specific inputs'!$H$120,0),0)</f>
        <v>0</v>
      </c>
      <c r="AF222" s="52">
        <f>IFERROR(IF(AND(MOD(AF$14-$G$14+'Option-specific inputs'!$H$16-1,'Option-specific inputs'!$H$16-1)=0,AF$14-$G$14&gt;='Option-specific inputs'!$H$16-1),
'Option-specific inputs'!$H$120,0),0)</f>
        <v>0</v>
      </c>
      <c r="AG222" s="52">
        <f>IFERROR(IF(AND(MOD(AG$14-$G$14+'Option-specific inputs'!$H$16-1,'Option-specific inputs'!$H$16-1)=0,AG$14-$G$14&gt;='Option-specific inputs'!$H$16-1),
'Option-specific inputs'!$H$120,0),0)</f>
        <v>0</v>
      </c>
      <c r="AH222" s="52">
        <f>IFERROR(IF(AND(MOD(AH$14-$G$14+'Option-specific inputs'!$H$16-1,'Option-specific inputs'!$H$16-1)=0,AH$14-$G$14&gt;='Option-specific inputs'!$H$16-1),
'Option-specific inputs'!$H$120,0),0)</f>
        <v>0</v>
      </c>
      <c r="AI222" s="52">
        <f>IFERROR(IF(AND(MOD(AI$14-$G$14+'Option-specific inputs'!$H$16-1,'Option-specific inputs'!$H$16-1)=0,AI$14-$G$14&gt;='Option-specific inputs'!$H$16-1),
'Option-specific inputs'!$H$120,0),0)</f>
        <v>0</v>
      </c>
      <c r="AJ222" s="52">
        <f>IFERROR(IF(AND(MOD(AJ$14-$G$14+'Option-specific inputs'!$H$16-1,'Option-specific inputs'!$H$16-1)=0,AJ$14-$G$14&gt;='Option-specific inputs'!$H$16-1),
'Option-specific inputs'!$H$120,0),0)</f>
        <v>0</v>
      </c>
      <c r="AK222" s="52">
        <f>IFERROR(IF(AND(MOD(AK$14-$G$14+'Option-specific inputs'!$H$16-1,'Option-specific inputs'!$H$16-1)=0,AK$14-$G$14&gt;='Option-specific inputs'!$H$16-1),
'Option-specific inputs'!$H$120,0),0)</f>
        <v>0</v>
      </c>
      <c r="AL222" s="52">
        <f>IFERROR(IF(AND(MOD(AL$14-$G$14+'Option-specific inputs'!$H$16-1,'Option-specific inputs'!$H$16-1)=0,AL$14-$G$14&gt;='Option-specific inputs'!$H$16-1),
'Option-specific inputs'!$H$120,0),0)</f>
        <v>0</v>
      </c>
      <c r="AM222" s="52">
        <f>IFERROR(IF(AND(MOD(AM$14-$G$14+'Option-specific inputs'!$H$16-1,'Option-specific inputs'!$H$16-1)=0,AM$14-$G$14&gt;='Option-specific inputs'!$H$16-1),
'Option-specific inputs'!$H$120,0),0)</f>
        <v>0</v>
      </c>
      <c r="AN222" s="52">
        <f>IFERROR(IF(AND(MOD(AN$14-$G$14+'Option-specific inputs'!$H$16-1,'Option-specific inputs'!$H$16-1)=0,AN$14-$G$14&gt;='Option-specific inputs'!$H$16-1),
'Option-specific inputs'!$H$120,0),0)</f>
        <v>0</v>
      </c>
      <c r="AO222" s="52">
        <f>IFERROR(IF(AND(MOD(AO$14-$G$14+'Option-specific inputs'!$H$16-1,'Option-specific inputs'!$H$16-1)=0,AO$14-$G$14&gt;='Option-specific inputs'!$H$16-1),
'Option-specific inputs'!$H$120,0),0)</f>
        <v>0</v>
      </c>
      <c r="AP222" s="52">
        <f>IFERROR(IF(AND(MOD(AP$14-$G$14+'Option-specific inputs'!$H$16-1,'Option-specific inputs'!$H$16-1)=0,AP$14-$G$14&gt;='Option-specific inputs'!$H$16-1),
'Option-specific inputs'!$H$120,0),0)</f>
        <v>0</v>
      </c>
      <c r="AQ222" s="52">
        <f>IFERROR(IF(AND(MOD(AQ$14-$G$14+'Option-specific inputs'!$H$16-1,'Option-specific inputs'!$H$16-1)=0,AQ$14-$G$14&gt;='Option-specific inputs'!$H$16-1),
'Option-specific inputs'!$H$120,0),0)</f>
        <v>0</v>
      </c>
      <c r="AR222" s="52">
        <f>IFERROR(IF(AND(MOD(AR$14-$G$14+'Option-specific inputs'!$H$16-1,'Option-specific inputs'!$H$16-1)=0,AR$14-$G$14&gt;='Option-specific inputs'!$H$16-1),
'Option-specific inputs'!$H$120,0),0)</f>
        <v>0</v>
      </c>
      <c r="AS222" s="52">
        <f>IFERROR(IF(AND(MOD(AS$14-$G$14+'Option-specific inputs'!$H$16-1,'Option-specific inputs'!$H$16-1)=0,AS$14-$G$14&gt;='Option-specific inputs'!$H$16-1),
'Option-specific inputs'!$H$120,0),0)</f>
        <v>0</v>
      </c>
      <c r="AT222" s="52">
        <f>IFERROR(IF(AND(MOD(AT$14-$G$14+'Option-specific inputs'!$H$16-1,'Option-specific inputs'!$H$16-1)=0,AT$14-$G$14&gt;='Option-specific inputs'!$H$16-1),
'Option-specific inputs'!$H$120,0),0)</f>
        <v>0</v>
      </c>
      <c r="AU222" s="52">
        <f>IFERROR(IF(AND(MOD(AU$14-$G$14+'Option-specific inputs'!$H$16-1,'Option-specific inputs'!$H$16-1)=0,AU$14-$G$14&gt;='Option-specific inputs'!$H$16-1),
'Option-specific inputs'!$H$120,0),0)</f>
        <v>0</v>
      </c>
      <c r="AV222" s="52">
        <f>IFERROR(IF(AND(MOD(AV$14-$G$14+'Option-specific inputs'!$H$16-1,'Option-specific inputs'!$H$16-1)=0,AV$14-$G$14&gt;='Option-specific inputs'!$H$16-1),
'Option-specific inputs'!$H$120,0),0)</f>
        <v>0</v>
      </c>
      <c r="AW222" s="52">
        <f>IFERROR(IF(AND(MOD(AW$14-$G$14+'Option-specific inputs'!$H$16-1,'Option-specific inputs'!$H$16-1)=0,AW$14-$G$14&gt;='Option-specific inputs'!$H$16-1),
'Option-specific inputs'!$H$120,0),0)</f>
        <v>0</v>
      </c>
      <c r="AX222" s="52">
        <f>IFERROR(IF(AND(MOD(AX$14-$G$14+'Option-specific inputs'!$H$16-1,'Option-specific inputs'!$H$16-1)=0,AX$14-$G$14&gt;='Option-specific inputs'!$H$16-1),
'Option-specific inputs'!$H$120,0),0)</f>
        <v>0</v>
      </c>
      <c r="AY222" s="52">
        <f>IFERROR(IF(AND(MOD(AY$14-$G$14+'Option-specific inputs'!$H$16-1,'Option-specific inputs'!$H$16-1)=0,AY$14-$G$14&gt;='Option-specific inputs'!$H$16-1),
'Option-specific inputs'!$H$120,0),0)</f>
        <v>0</v>
      </c>
      <c r="AZ222" s="52">
        <f>IFERROR(IF(AND(MOD(AZ$14-$G$14+'Option-specific inputs'!$H$16-1,'Option-specific inputs'!$H$16-1)=0,AZ$14-$G$14&gt;='Option-specific inputs'!$H$16-1),
'Option-specific inputs'!$H$120,0),0)</f>
        <v>0</v>
      </c>
      <c r="BA222" s="52">
        <f>IFERROR(IF(AND(MOD(BA$14-$G$14+'Option-specific inputs'!$H$16-1,'Option-specific inputs'!$H$16-1)=0,BA$14-$G$14&gt;='Option-specific inputs'!$H$16-1),
'Option-specific inputs'!$H$120,0),0)</f>
        <v>0</v>
      </c>
      <c r="BB222" s="52">
        <f>IFERROR(IF(AND(MOD(BB$14-$G$14+'Option-specific inputs'!$H$16-1,'Option-specific inputs'!$H$16-1)=0,BB$14-$G$14&gt;='Option-specific inputs'!$H$16-1),
'Option-specific inputs'!$H$120,0),0)</f>
        <v>0</v>
      </c>
      <c r="BC222" s="52">
        <f>IFERROR(IF(AND(MOD(BC$14-$G$14+'Option-specific inputs'!$H$16-1,'Option-specific inputs'!$H$16-1)=0,BC$14-$G$14&gt;='Option-specific inputs'!$H$16-1),
'Option-specific inputs'!$H$120,0),0)</f>
        <v>0</v>
      </c>
      <c r="BD222" s="52">
        <f>IFERROR(IF(AND(MOD(BD$14-$G$14+'Option-specific inputs'!$H$16-1,'Option-specific inputs'!$H$16-1)=0,BD$14-$G$14&gt;='Option-specific inputs'!$H$16-1),
'Option-specific inputs'!$H$120,0),0)</f>
        <v>0</v>
      </c>
      <c r="BE222" s="52">
        <f>IFERROR(IF(AND(MOD(BE$14-$G$14+'Option-specific inputs'!$H$16-1,'Option-specific inputs'!$H$16-1)=0,BE$14-$G$14&gt;='Option-specific inputs'!$H$16-1),
'Option-specific inputs'!$H$120,0),0)</f>
        <v>0</v>
      </c>
      <c r="BF222" s="52">
        <f>IFERROR(IF(AND(MOD(BF$14-$G$14+'Option-specific inputs'!$H$16-1,'Option-specific inputs'!$H$16-1)=0,BF$14-$G$14&gt;='Option-specific inputs'!$H$16-1),
'Option-specific inputs'!$H$120,0),0)</f>
        <v>0</v>
      </c>
      <c r="BG222" s="52">
        <f>IFERROR(IF(AND(MOD(BG$14-$G$14+'Option-specific inputs'!$H$16-1,'Option-specific inputs'!$H$16-1)=0,BG$14-$G$14&gt;='Option-specific inputs'!$H$16-1),
'Option-specific inputs'!$H$120,0),0)</f>
        <v>0</v>
      </c>
      <c r="BH222" s="52">
        <f>IFERROR(IF(AND(MOD(BH$14-$G$14+'Option-specific inputs'!$H$16-1,'Option-specific inputs'!$H$16-1)=0,BH$14-$G$14&gt;='Option-specific inputs'!$H$16-1),
'Option-specific inputs'!$H$120,0),0)</f>
        <v>0</v>
      </c>
      <c r="BI222" s="52">
        <f>IFERROR(IF(AND(MOD(BI$14-$G$14+'Option-specific inputs'!$H$16-1,'Option-specific inputs'!$H$16-1)=0,BI$14-$G$14&gt;='Option-specific inputs'!$H$16-1),
'Option-specific inputs'!$H$120,0),0)</f>
        <v>0</v>
      </c>
      <c r="BJ222" s="52">
        <f>IFERROR(IF(AND(MOD(BJ$14-$G$14+'Option-specific inputs'!$H$16-1,'Option-specific inputs'!$H$16-1)=0,BJ$14-$G$14&gt;='Option-specific inputs'!$H$16-1),
'Option-specific inputs'!$H$120,0),0)</f>
        <v>0</v>
      </c>
      <c r="BK222" s="52">
        <f>IFERROR(IF(AND(MOD(BK$14-$G$14+'Option-specific inputs'!$H$16-1,'Option-specific inputs'!$H$16-1)=0,BK$14-$G$14&gt;='Option-specific inputs'!$H$16-1),
'Option-specific inputs'!$H$120,0),0)</f>
        <v>0</v>
      </c>
      <c r="BL222" s="52">
        <f>IFERROR(IF(AND(MOD(BL$14-$G$14+'Option-specific inputs'!$H$16-1,'Option-specific inputs'!$H$16-1)=0,BL$14-$G$14&gt;='Option-specific inputs'!$H$16-1),
'Option-specific inputs'!$H$120,0),0)</f>
        <v>0</v>
      </c>
      <c r="BM222" s="52">
        <f>IFERROR(IF(AND(MOD(BM$14-$G$14+'Option-specific inputs'!$H$16-1,'Option-specific inputs'!$H$16-1)=0,BM$14-$G$14&gt;='Option-specific inputs'!$H$16-1),
'Option-specific inputs'!$H$120,0),0)</f>
        <v>0</v>
      </c>
      <c r="BN222" s="52">
        <f>IFERROR(IF(AND(MOD(BN$14-$G$14+'Option-specific inputs'!$H$16-1,'Option-specific inputs'!$H$16-1)=0,BN$14-$G$14&gt;='Option-specific inputs'!$H$16-1),
'Option-specific inputs'!$H$120,0),0)</f>
        <v>0</v>
      </c>
      <c r="BO222" s="52">
        <f>IFERROR(IF(AND(MOD(BO$14-$G$14+'Option-specific inputs'!$H$16-1,'Option-specific inputs'!$H$16-1)=0,BO$14-$G$14&gt;='Option-specific inputs'!$H$16-1),
'Option-specific inputs'!$H$120,0),0)</f>
        <v>0</v>
      </c>
      <c r="BP222" s="52">
        <f>IFERROR(IF(AND(MOD(BP$14-$G$14+'Option-specific inputs'!$H$16-1,'Option-specific inputs'!$H$16-1)=0,BP$14-$G$14&gt;='Option-specific inputs'!$H$16-1),
'Option-specific inputs'!$H$120,0),0)</f>
        <v>0</v>
      </c>
      <c r="BQ222" s="52">
        <f>IFERROR(IF(AND(MOD(BQ$14-$G$14+'Option-specific inputs'!$H$16-1,'Option-specific inputs'!$H$16-1)=0,BQ$14-$G$14&gt;='Option-specific inputs'!$H$16-1),
'Option-specific inputs'!$H$120,0),0)</f>
        <v>0</v>
      </c>
      <c r="BR222" s="52">
        <f>IFERROR(IF(AND(MOD(BR$14-$G$14+'Option-specific inputs'!$H$16-1,'Option-specific inputs'!$H$16-1)=0,BR$14-$G$14&gt;='Option-specific inputs'!$H$16-1),
'Option-specific inputs'!$H$120,0),0)</f>
        <v>0</v>
      </c>
      <c r="BS222" s="52">
        <f>IFERROR(IF(AND(MOD(BS$14-$G$14+'Option-specific inputs'!$H$16-1,'Option-specific inputs'!$H$16-1)=0,BS$14-$G$14&gt;='Option-specific inputs'!$H$16-1),
'Option-specific inputs'!$H$120,0),0)</f>
        <v>0</v>
      </c>
      <c r="BT222" s="52">
        <f>IFERROR(IF(AND(MOD(BT$14-$G$14+'Option-specific inputs'!$H$16-1,'Option-specific inputs'!$H$16-1)=0,BT$14-$G$14&gt;='Option-specific inputs'!$H$16-1),
'Option-specific inputs'!$H$120,0),0)</f>
        <v>0</v>
      </c>
      <c r="BU222" s="52">
        <f>IFERROR(IF(AND(MOD(BU$14-$G$14+'Option-specific inputs'!$H$16-1,'Option-specific inputs'!$H$16-1)=0,BU$14-$G$14&gt;='Option-specific inputs'!$H$16-1),
'Option-specific inputs'!$H$120,0),0)</f>
        <v>0</v>
      </c>
      <c r="BV222" s="52">
        <f>IFERROR(IF(AND(MOD(BV$14-$G$14+'Option-specific inputs'!$H$16-1,'Option-specific inputs'!$H$16-1)=0,BV$14-$G$14&gt;='Option-specific inputs'!$H$16-1),
'Option-specific inputs'!$H$120,0),0)</f>
        <v>0</v>
      </c>
      <c r="BW222" s="52">
        <f>IFERROR(IF(AND(MOD(BW$14-$G$14+'Option-specific inputs'!$H$16-1,'Option-specific inputs'!$H$16-1)=0,BW$14-$G$14&gt;='Option-specific inputs'!$H$16-1),
'Option-specific inputs'!$H$120,0),0)</f>
        <v>0</v>
      </c>
      <c r="BX222" s="52">
        <f>IFERROR(IF(AND(MOD(BX$14-$G$14+'Option-specific inputs'!$H$16-1,'Option-specific inputs'!$H$16-1)=0,BX$14-$G$14&gt;='Option-specific inputs'!$H$16-1),
'Option-specific inputs'!$H$120,0),0)</f>
        <v>0</v>
      </c>
      <c r="BY222" s="52">
        <f>IFERROR(IF(AND(MOD(BY$14-$G$14+'Option-specific inputs'!$H$16-1,'Option-specific inputs'!$H$16-1)=0,BY$14-$G$14&gt;='Option-specific inputs'!$H$16-1),
'Option-specific inputs'!$H$120,0),0)</f>
        <v>0</v>
      </c>
      <c r="BZ222" s="52">
        <f>IFERROR(IF(AND(MOD(BZ$14-$G$14+'Option-specific inputs'!$H$16-1,'Option-specific inputs'!$H$16-1)=0,BZ$14-$G$14&gt;='Option-specific inputs'!$H$16-1),
'Option-specific inputs'!$H$120,0),0)</f>
        <v>0</v>
      </c>
      <c r="CA222" s="52">
        <f>IFERROR(IF(AND(MOD(CA$14-$G$14+'Option-specific inputs'!$H$16-1,'Option-specific inputs'!$H$16-1)=0,CA$14-$G$14&gt;='Option-specific inputs'!$H$16-1),
'Option-specific inputs'!$H$120,0),0)</f>
        <v>0</v>
      </c>
      <c r="CB222" s="52">
        <f>IFERROR(IF(AND(MOD(CB$14-$G$14+'Option-specific inputs'!$H$16-1,'Option-specific inputs'!$H$16-1)=0,CB$14-$G$14&gt;='Option-specific inputs'!$H$16-1),
'Option-specific inputs'!$H$120,0),0)</f>
        <v>0</v>
      </c>
      <c r="CC222" s="52">
        <f>IFERROR(IF(AND(MOD(CC$14-$G$14+'Option-specific inputs'!$H$16-1,'Option-specific inputs'!$H$16-1)=0,CC$14-$G$14&gt;='Option-specific inputs'!$H$16-1),
'Option-specific inputs'!$H$120,0),0)</f>
        <v>0</v>
      </c>
      <c r="CD222" s="52">
        <f>IFERROR(IF(AND(MOD(CD$14-$G$14+'Option-specific inputs'!$H$16-1,'Option-specific inputs'!$H$16-1)=0,CD$14-$G$14&gt;='Option-specific inputs'!$H$16-1),
'Option-specific inputs'!$H$120,0),0)</f>
        <v>0</v>
      </c>
      <c r="CE222" s="52">
        <f>IFERROR(IF(AND(MOD(CE$14-$G$14+'Option-specific inputs'!$H$16-1,'Option-specific inputs'!$H$16-1)=0,CE$14-$G$14&gt;='Option-specific inputs'!$H$16-1),
'Option-specific inputs'!$H$120,0),0)</f>
        <v>0</v>
      </c>
      <c r="CF222" s="52">
        <f>IFERROR(IF(AND(MOD(CF$14-$G$14+'Option-specific inputs'!$H$16-1,'Option-specific inputs'!$H$16-1)=0,CF$14-$G$14&gt;='Option-specific inputs'!$H$16-1),
'Option-specific inputs'!$H$120,0),0)</f>
        <v>0</v>
      </c>
      <c r="CG222" s="52">
        <f>IFERROR(IF(AND(MOD(CG$14-$G$14+'Option-specific inputs'!$H$16-1,'Option-specific inputs'!$H$16-1)=0,CG$14-$G$14&gt;='Option-specific inputs'!$H$16-1),
'Option-specific inputs'!$H$120,0),0)</f>
        <v>0</v>
      </c>
      <c r="CH222" s="52">
        <f>IFERROR(IF(AND(MOD(CH$14-$G$14+'Option-specific inputs'!$H$16-1,'Option-specific inputs'!$H$16-1)=0,CH$14-$G$14&gt;='Option-specific inputs'!$H$16-1),
'Option-specific inputs'!$H$120,0),0)</f>
        <v>0</v>
      </c>
      <c r="CI222" s="52">
        <f>IFERROR(IF(AND(MOD(CI$14-$G$14+'Option-specific inputs'!$H$16-1,'Option-specific inputs'!$H$16-1)=0,CI$14-$G$14&gt;='Option-specific inputs'!$H$16-1),
'Option-specific inputs'!$H$120,0),0)</f>
        <v>0</v>
      </c>
      <c r="CJ222" s="52">
        <f>IFERROR(IF(AND(MOD(CJ$14-$G$14+'Option-specific inputs'!$H$16-1,'Option-specific inputs'!$H$16-1)=0,CJ$14-$G$14&gt;='Option-specific inputs'!$H$16-1),
'Option-specific inputs'!$H$120,0),0)</f>
        <v>0</v>
      </c>
      <c r="CK222" s="52">
        <f>IFERROR(IF(AND(MOD(CK$14-$G$14+'Option-specific inputs'!$H$16-1,'Option-specific inputs'!$H$16-1)=0,CK$14-$G$14&gt;='Option-specific inputs'!$H$16-1),
'Option-specific inputs'!$H$120,0),0)</f>
        <v>0</v>
      </c>
      <c r="CL222" s="52">
        <f>IFERROR(IF(AND(MOD(CL$14-$G$14+'Option-specific inputs'!$H$16-1,'Option-specific inputs'!$H$16-1)=0,CL$14-$G$14&gt;='Option-specific inputs'!$H$16-1),
'Option-specific inputs'!$H$120,0),0)</f>
        <v>0</v>
      </c>
      <c r="CM222" s="52">
        <f>IFERROR(IF(AND(MOD(CM$14-$G$14+'Option-specific inputs'!$H$16-1,'Option-specific inputs'!$H$16-1)=0,CM$14-$G$14&gt;='Option-specific inputs'!$H$16-1),
'Option-specific inputs'!$H$120,0),0)</f>
        <v>0</v>
      </c>
      <c r="CN222" s="52">
        <f>IFERROR(IF(AND(MOD(CN$14-$G$14+'Option-specific inputs'!$H$16-1,'Option-specific inputs'!$H$16-1)=0,CN$14-$G$14&gt;='Option-specific inputs'!$H$16-1),
'Option-specific inputs'!$H$120,0),0)</f>
        <v>0</v>
      </c>
      <c r="CO222" s="52">
        <f>IFERROR(IF(AND(MOD(CO$14-$G$14+'Option-specific inputs'!$H$16-1,'Option-specific inputs'!$H$16-1)=0,CO$14-$G$14&gt;='Option-specific inputs'!$H$16-1),
'Option-specific inputs'!$H$120,0),0)</f>
        <v>0</v>
      </c>
      <c r="CP222" s="52">
        <f>IFERROR(IF(AND(MOD(CP$14-$G$14+'Option-specific inputs'!$H$16-1,'Option-specific inputs'!$H$16-1)=0,CP$14-$G$14&gt;='Option-specific inputs'!$H$16-1),
'Option-specific inputs'!$H$120,0),0)</f>
        <v>0</v>
      </c>
      <c r="CQ222" s="52">
        <f>IFERROR(IF(AND(MOD(CQ$14-$G$14+'Option-specific inputs'!$H$16-1,'Option-specific inputs'!$H$16-1)=0,CQ$14-$G$14&gt;='Option-specific inputs'!$H$16-1),
'Option-specific inputs'!$H$120,0),0)</f>
        <v>0</v>
      </c>
      <c r="CR222" s="52">
        <f>IFERROR(IF(AND(MOD(CR$14-$G$14+'Option-specific inputs'!$H$16-1,'Option-specific inputs'!$H$16-1)=0,CR$14-$G$14&gt;='Option-specific inputs'!$H$16-1),
'Option-specific inputs'!$H$120,0),0)</f>
        <v>0</v>
      </c>
      <c r="CS222" s="52">
        <f>IFERROR(IF(AND(MOD(CS$14-$G$14+'Option-specific inputs'!$H$16-1,'Option-specific inputs'!$H$16-1)=0,CS$14-$G$14&gt;='Option-specific inputs'!$H$16-1),
'Option-specific inputs'!$H$120,0),0)</f>
        <v>0</v>
      </c>
      <c r="CT222" s="52">
        <f>IFERROR(IF(AND(MOD(CT$14-$G$14+'Option-specific inputs'!$H$16-1,'Option-specific inputs'!$H$16-1)=0,CT$14-$G$14&gt;='Option-specific inputs'!$H$16-1),
'Option-specific inputs'!$H$120,0),0)</f>
        <v>0</v>
      </c>
      <c r="CU222" s="52">
        <f>IFERROR(IF(AND(MOD(CU$14-$G$14+'Option-specific inputs'!$H$16-1,'Option-specific inputs'!$H$16-1)=0,CU$14-$G$14&gt;='Option-specific inputs'!$H$16-1),
'Option-specific inputs'!$H$120,0),0)</f>
        <v>0</v>
      </c>
      <c r="CV222" s="52">
        <f>IFERROR(IF(AND(MOD(CV$14-$G$14+'Option-specific inputs'!$H$16-1,'Option-specific inputs'!$H$16-1)=0,CV$14-$G$14&gt;='Option-specific inputs'!$H$16-1),
'Option-specific inputs'!$H$120,0),0)</f>
        <v>0</v>
      </c>
      <c r="CW222" s="52">
        <f>IFERROR(IF(AND(MOD(CW$14-$G$14+'Option-specific inputs'!$H$16-1,'Option-specific inputs'!$H$16-1)=0,CW$14-$G$14&gt;='Option-specific inputs'!$H$16-1),
'Option-specific inputs'!$H$120,0),0)</f>
        <v>0</v>
      </c>
      <c r="CX222" s="52">
        <f>IFERROR(IF(AND(MOD(CX$14-$G$14+'Option-specific inputs'!$H$16-1,'Option-specific inputs'!$H$16-1)=0,CX$14-$G$14&gt;='Option-specific inputs'!$H$16-1),
'Option-specific inputs'!$H$120,0),0)</f>
        <v>0</v>
      </c>
      <c r="CY222" s="52">
        <f>IFERROR(IF(AND(MOD(CY$14-$G$14+'Option-specific inputs'!$H$16-1,'Option-specific inputs'!$H$16-1)=0,CY$14-$G$14&gt;='Option-specific inputs'!$H$16-1),
'Option-specific inputs'!$H$120,0),0)</f>
        <v>0</v>
      </c>
      <c r="CZ222" s="52">
        <f>IFERROR(IF(AND(MOD(CZ$14-$G$14+'Option-specific inputs'!$H$16-1,'Option-specific inputs'!$H$16-1)=0,CZ$14-$G$14&gt;='Option-specific inputs'!$H$16-1),
'Option-specific inputs'!$H$120,0),0)</f>
        <v>0</v>
      </c>
      <c r="DA222" s="52">
        <f>IFERROR(IF(AND(MOD(DA$14-$G$14+'Option-specific inputs'!$H$16-1,'Option-specific inputs'!$H$16-1)=0,DA$14-$G$14&gt;='Option-specific inputs'!$H$16-1),
'Option-specific inputs'!$H$120,0),0)</f>
        <v>0</v>
      </c>
      <c r="DB222" s="52">
        <f>IFERROR(IF(AND(MOD(DB$14-$G$14+'Option-specific inputs'!$H$16-1,'Option-specific inputs'!$H$16-1)=0,DB$14-$G$14&gt;='Option-specific inputs'!$H$16-1),
'Option-specific inputs'!$H$120,0),0)</f>
        <v>0</v>
      </c>
      <c r="DC222" s="25"/>
    </row>
    <row r="223" spans="1:107" s="61" customFormat="1" ht="12.6" customHeight="1">
      <c r="A223" s="25"/>
      <c r="B223" s="163"/>
      <c r="C223" s="163"/>
      <c r="D223" s="32"/>
      <c r="E223" s="40"/>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c r="BI223" s="32"/>
      <c r="BJ223" s="32"/>
      <c r="BK223" s="32"/>
      <c r="BL223" s="32"/>
      <c r="BM223" s="32"/>
      <c r="BN223" s="32"/>
      <c r="BO223" s="32"/>
      <c r="BP223" s="32"/>
      <c r="BQ223" s="32"/>
      <c r="BR223" s="32"/>
      <c r="BS223" s="32"/>
      <c r="BT223" s="32"/>
      <c r="BU223" s="32"/>
      <c r="BV223" s="32"/>
      <c r="BW223" s="32"/>
      <c r="BX223" s="32"/>
      <c r="BY223" s="32"/>
      <c r="BZ223" s="32"/>
      <c r="CA223" s="32"/>
      <c r="CB223" s="32"/>
      <c r="CC223" s="32"/>
      <c r="CD223" s="32"/>
      <c r="CE223" s="32"/>
      <c r="CF223" s="32"/>
      <c r="CG223" s="32"/>
      <c r="CH223" s="32"/>
      <c r="CI223" s="32"/>
      <c r="CJ223" s="32"/>
      <c r="CK223" s="32"/>
      <c r="CL223" s="32"/>
      <c r="CM223" s="32"/>
      <c r="CN223" s="32"/>
      <c r="CO223" s="32"/>
      <c r="CP223" s="32"/>
      <c r="CQ223" s="32"/>
      <c r="CR223" s="32"/>
      <c r="CS223" s="32"/>
      <c r="CT223" s="32"/>
      <c r="CU223" s="32"/>
      <c r="CV223" s="32"/>
      <c r="CW223" s="32"/>
      <c r="CX223" s="32"/>
      <c r="CY223" s="32"/>
      <c r="CZ223" s="32"/>
      <c r="DA223" s="32"/>
      <c r="DB223" s="32"/>
      <c r="DC223" s="25"/>
    </row>
    <row r="224" spans="1:107" s="61" customFormat="1" ht="22.5" customHeight="1">
      <c r="A224" s="25"/>
      <c r="B224" s="163"/>
      <c r="C224" s="170" t="s">
        <v>286</v>
      </c>
      <c r="D224" s="32"/>
      <c r="E224" s="51" t="s">
        <v>28</v>
      </c>
      <c r="F224" s="32"/>
      <c r="G224" s="53">
        <f t="shared" ref="G224:BR224" si="73">SUM(G218:G222)</f>
        <v>0</v>
      </c>
      <c r="H224" s="53">
        <f t="shared" si="73"/>
        <v>0</v>
      </c>
      <c r="I224" s="53">
        <f t="shared" si="73"/>
        <v>0</v>
      </c>
      <c r="J224" s="53">
        <f t="shared" si="73"/>
        <v>0</v>
      </c>
      <c r="K224" s="53">
        <f t="shared" si="73"/>
        <v>0</v>
      </c>
      <c r="L224" s="53">
        <f t="shared" si="73"/>
        <v>0</v>
      </c>
      <c r="M224" s="53">
        <f t="shared" si="73"/>
        <v>0</v>
      </c>
      <c r="N224" s="53">
        <f t="shared" si="73"/>
        <v>0</v>
      </c>
      <c r="O224" s="53">
        <f t="shared" si="73"/>
        <v>0</v>
      </c>
      <c r="P224" s="53">
        <f t="shared" si="73"/>
        <v>0</v>
      </c>
      <c r="Q224" s="53">
        <f t="shared" si="73"/>
        <v>0</v>
      </c>
      <c r="R224" s="53">
        <f t="shared" si="73"/>
        <v>0</v>
      </c>
      <c r="S224" s="53">
        <f t="shared" si="73"/>
        <v>0</v>
      </c>
      <c r="T224" s="53">
        <f t="shared" si="73"/>
        <v>0</v>
      </c>
      <c r="U224" s="53">
        <f t="shared" si="73"/>
        <v>0</v>
      </c>
      <c r="V224" s="53">
        <f t="shared" si="73"/>
        <v>0</v>
      </c>
      <c r="W224" s="53">
        <f t="shared" si="73"/>
        <v>0</v>
      </c>
      <c r="X224" s="53">
        <f t="shared" si="73"/>
        <v>0</v>
      </c>
      <c r="Y224" s="53">
        <f t="shared" si="73"/>
        <v>0</v>
      </c>
      <c r="Z224" s="53">
        <f t="shared" si="73"/>
        <v>0</v>
      </c>
      <c r="AA224" s="53">
        <f t="shared" si="73"/>
        <v>0</v>
      </c>
      <c r="AB224" s="53">
        <f t="shared" si="73"/>
        <v>0</v>
      </c>
      <c r="AC224" s="53">
        <f t="shared" si="73"/>
        <v>0</v>
      </c>
      <c r="AD224" s="53">
        <f t="shared" si="73"/>
        <v>0</v>
      </c>
      <c r="AE224" s="53">
        <f t="shared" si="73"/>
        <v>0</v>
      </c>
      <c r="AF224" s="53">
        <f t="shared" si="73"/>
        <v>0</v>
      </c>
      <c r="AG224" s="53">
        <f t="shared" si="73"/>
        <v>0</v>
      </c>
      <c r="AH224" s="53">
        <f t="shared" si="73"/>
        <v>0</v>
      </c>
      <c r="AI224" s="53">
        <f t="shared" si="73"/>
        <v>0</v>
      </c>
      <c r="AJ224" s="53">
        <f t="shared" si="73"/>
        <v>0</v>
      </c>
      <c r="AK224" s="53">
        <f t="shared" si="73"/>
        <v>0</v>
      </c>
      <c r="AL224" s="53">
        <f t="shared" si="73"/>
        <v>0</v>
      </c>
      <c r="AM224" s="53">
        <f t="shared" si="73"/>
        <v>0</v>
      </c>
      <c r="AN224" s="53">
        <f t="shared" si="73"/>
        <v>0</v>
      </c>
      <c r="AO224" s="53">
        <f t="shared" si="73"/>
        <v>0</v>
      </c>
      <c r="AP224" s="53">
        <f t="shared" si="73"/>
        <v>0</v>
      </c>
      <c r="AQ224" s="53">
        <f t="shared" si="73"/>
        <v>0</v>
      </c>
      <c r="AR224" s="53">
        <f t="shared" si="73"/>
        <v>0</v>
      </c>
      <c r="AS224" s="53">
        <f t="shared" si="73"/>
        <v>0</v>
      </c>
      <c r="AT224" s="53">
        <f t="shared" si="73"/>
        <v>0</v>
      </c>
      <c r="AU224" s="53">
        <f t="shared" si="73"/>
        <v>0</v>
      </c>
      <c r="AV224" s="53">
        <f t="shared" si="73"/>
        <v>0</v>
      </c>
      <c r="AW224" s="53">
        <f t="shared" si="73"/>
        <v>0</v>
      </c>
      <c r="AX224" s="53">
        <f t="shared" si="73"/>
        <v>0</v>
      </c>
      <c r="AY224" s="53">
        <f t="shared" si="73"/>
        <v>0</v>
      </c>
      <c r="AZ224" s="53">
        <f t="shared" si="73"/>
        <v>0</v>
      </c>
      <c r="BA224" s="53">
        <f t="shared" si="73"/>
        <v>0</v>
      </c>
      <c r="BB224" s="53">
        <f t="shared" si="73"/>
        <v>0</v>
      </c>
      <c r="BC224" s="53">
        <f t="shared" si="73"/>
        <v>0</v>
      </c>
      <c r="BD224" s="53">
        <f t="shared" si="73"/>
        <v>0</v>
      </c>
      <c r="BE224" s="53">
        <f t="shared" si="73"/>
        <v>0</v>
      </c>
      <c r="BF224" s="53">
        <f t="shared" si="73"/>
        <v>0</v>
      </c>
      <c r="BG224" s="53">
        <f t="shared" si="73"/>
        <v>0</v>
      </c>
      <c r="BH224" s="53">
        <f t="shared" si="73"/>
        <v>0</v>
      </c>
      <c r="BI224" s="53">
        <f t="shared" si="73"/>
        <v>0</v>
      </c>
      <c r="BJ224" s="53">
        <f t="shared" si="73"/>
        <v>0</v>
      </c>
      <c r="BK224" s="53">
        <f t="shared" si="73"/>
        <v>0</v>
      </c>
      <c r="BL224" s="53">
        <f t="shared" si="73"/>
        <v>0</v>
      </c>
      <c r="BM224" s="53">
        <f t="shared" si="73"/>
        <v>0</v>
      </c>
      <c r="BN224" s="53">
        <f t="shared" si="73"/>
        <v>0</v>
      </c>
      <c r="BO224" s="53">
        <f t="shared" si="73"/>
        <v>0</v>
      </c>
      <c r="BP224" s="53">
        <f t="shared" si="73"/>
        <v>0</v>
      </c>
      <c r="BQ224" s="53">
        <f t="shared" si="73"/>
        <v>0</v>
      </c>
      <c r="BR224" s="53">
        <f t="shared" si="73"/>
        <v>0</v>
      </c>
      <c r="BS224" s="53">
        <f t="shared" ref="BS224:DB224" si="74">SUM(BS218:BS222)</f>
        <v>0</v>
      </c>
      <c r="BT224" s="53">
        <f t="shared" si="74"/>
        <v>0</v>
      </c>
      <c r="BU224" s="53">
        <f t="shared" si="74"/>
        <v>0</v>
      </c>
      <c r="BV224" s="53">
        <f t="shared" si="74"/>
        <v>0</v>
      </c>
      <c r="BW224" s="53">
        <f t="shared" si="74"/>
        <v>0</v>
      </c>
      <c r="BX224" s="53">
        <f t="shared" si="74"/>
        <v>0</v>
      </c>
      <c r="BY224" s="53">
        <f t="shared" si="74"/>
        <v>0</v>
      </c>
      <c r="BZ224" s="53">
        <f t="shared" si="74"/>
        <v>0</v>
      </c>
      <c r="CA224" s="53">
        <f t="shared" si="74"/>
        <v>0</v>
      </c>
      <c r="CB224" s="53">
        <f t="shared" si="74"/>
        <v>0</v>
      </c>
      <c r="CC224" s="53">
        <f t="shared" si="74"/>
        <v>0</v>
      </c>
      <c r="CD224" s="53">
        <f t="shared" si="74"/>
        <v>0</v>
      </c>
      <c r="CE224" s="53">
        <f t="shared" si="74"/>
        <v>0</v>
      </c>
      <c r="CF224" s="53">
        <f t="shared" si="74"/>
        <v>0</v>
      </c>
      <c r="CG224" s="53">
        <f t="shared" si="74"/>
        <v>0</v>
      </c>
      <c r="CH224" s="53">
        <f t="shared" si="74"/>
        <v>0</v>
      </c>
      <c r="CI224" s="53">
        <f t="shared" si="74"/>
        <v>0</v>
      </c>
      <c r="CJ224" s="53">
        <f t="shared" si="74"/>
        <v>0</v>
      </c>
      <c r="CK224" s="53">
        <f t="shared" si="74"/>
        <v>0</v>
      </c>
      <c r="CL224" s="53">
        <f t="shared" si="74"/>
        <v>0</v>
      </c>
      <c r="CM224" s="53">
        <f t="shared" si="74"/>
        <v>0</v>
      </c>
      <c r="CN224" s="53">
        <f t="shared" si="74"/>
        <v>0</v>
      </c>
      <c r="CO224" s="53">
        <f t="shared" si="74"/>
        <v>0</v>
      </c>
      <c r="CP224" s="53">
        <f t="shared" si="74"/>
        <v>0</v>
      </c>
      <c r="CQ224" s="53">
        <f t="shared" si="74"/>
        <v>0</v>
      </c>
      <c r="CR224" s="53">
        <f t="shared" si="74"/>
        <v>0</v>
      </c>
      <c r="CS224" s="53">
        <f t="shared" si="74"/>
        <v>0</v>
      </c>
      <c r="CT224" s="53">
        <f t="shared" si="74"/>
        <v>0</v>
      </c>
      <c r="CU224" s="53">
        <f t="shared" si="74"/>
        <v>0</v>
      </c>
      <c r="CV224" s="53">
        <f t="shared" si="74"/>
        <v>0</v>
      </c>
      <c r="CW224" s="53">
        <f t="shared" si="74"/>
        <v>0</v>
      </c>
      <c r="CX224" s="53">
        <f t="shared" si="74"/>
        <v>0</v>
      </c>
      <c r="CY224" s="53">
        <f t="shared" si="74"/>
        <v>0</v>
      </c>
      <c r="CZ224" s="53">
        <f t="shared" si="74"/>
        <v>0</v>
      </c>
      <c r="DA224" s="53">
        <f t="shared" si="74"/>
        <v>0</v>
      </c>
      <c r="DB224" s="53">
        <f t="shared" si="74"/>
        <v>0</v>
      </c>
      <c r="DC224" s="25"/>
    </row>
    <row r="225" spans="1:107" s="61" customFormat="1" ht="22.5" customHeight="1">
      <c r="A225" s="25"/>
      <c r="B225" s="163"/>
      <c r="C225" s="170" t="s">
        <v>156</v>
      </c>
      <c r="D225" s="25"/>
      <c r="E225" s="37"/>
      <c r="F225" s="25"/>
      <c r="G225" s="54">
        <f>SUM(G224:DB224)</f>
        <v>0</v>
      </c>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BK225" s="25"/>
      <c r="BL225" s="25"/>
      <c r="BM225" s="25"/>
      <c r="BN225" s="25"/>
      <c r="BO225" s="25"/>
      <c r="BP225" s="25"/>
      <c r="BQ225" s="25"/>
      <c r="BR225" s="25"/>
      <c r="BS225" s="25"/>
      <c r="BT225" s="25"/>
      <c r="BU225" s="25"/>
      <c r="BV225" s="25"/>
      <c r="BW225" s="25"/>
      <c r="BX225" s="25"/>
      <c r="BY225" s="25"/>
      <c r="BZ225" s="25"/>
      <c r="CA225" s="25"/>
      <c r="CB225" s="25"/>
      <c r="CC225" s="25"/>
      <c r="CD225" s="25"/>
      <c r="CE225" s="25"/>
      <c r="CF225" s="25"/>
      <c r="CG225" s="25"/>
      <c r="CH225" s="25"/>
      <c r="CI225" s="25"/>
      <c r="CJ225" s="25"/>
      <c r="CK225" s="25"/>
      <c r="CL225" s="25"/>
      <c r="CM225" s="25"/>
      <c r="CN225" s="25"/>
      <c r="CO225" s="25"/>
      <c r="CP225" s="25"/>
      <c r="CQ225" s="25"/>
      <c r="CR225" s="25"/>
      <c r="CS225" s="25"/>
      <c r="CT225" s="25"/>
      <c r="CU225" s="25"/>
      <c r="CV225" s="25"/>
      <c r="CW225" s="25"/>
      <c r="CX225" s="25"/>
      <c r="CY225" s="25"/>
      <c r="CZ225" s="25"/>
      <c r="DA225" s="25"/>
      <c r="DB225" s="25"/>
      <c r="DC225" s="25"/>
    </row>
    <row r="226" spans="1:107" s="61" customFormat="1" ht="12.6" customHeight="1">
      <c r="A226" s="25"/>
      <c r="B226" s="163"/>
      <c r="C226" s="163"/>
      <c r="D226" s="32"/>
      <c r="E226" s="40"/>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c r="BI226" s="32"/>
      <c r="BJ226" s="32"/>
      <c r="BK226" s="32"/>
      <c r="BL226" s="32"/>
      <c r="BM226" s="32"/>
      <c r="BN226" s="32"/>
      <c r="BO226" s="32"/>
      <c r="BP226" s="32"/>
      <c r="BQ226" s="32"/>
      <c r="BR226" s="32"/>
      <c r="BS226" s="32"/>
      <c r="BT226" s="32"/>
      <c r="BU226" s="32"/>
      <c r="BV226" s="32"/>
      <c r="BW226" s="32"/>
      <c r="BX226" s="32"/>
      <c r="BY226" s="32"/>
      <c r="BZ226" s="32"/>
      <c r="CA226" s="32"/>
      <c r="CB226" s="32"/>
      <c r="CC226" s="32"/>
      <c r="CD226" s="32"/>
      <c r="CE226" s="32"/>
      <c r="CF226" s="32"/>
      <c r="CG226" s="32"/>
      <c r="CH226" s="32"/>
      <c r="CI226" s="32"/>
      <c r="CJ226" s="32"/>
      <c r="CK226" s="32"/>
      <c r="CL226" s="32"/>
      <c r="CM226" s="32"/>
      <c r="CN226" s="32"/>
      <c r="CO226" s="32"/>
      <c r="CP226" s="32"/>
      <c r="CQ226" s="32"/>
      <c r="CR226" s="32"/>
      <c r="CS226" s="32"/>
      <c r="CT226" s="32"/>
      <c r="CU226" s="32"/>
      <c r="CV226" s="32"/>
      <c r="CW226" s="32"/>
      <c r="CX226" s="32"/>
      <c r="CY226" s="32"/>
      <c r="CZ226" s="32"/>
      <c r="DA226" s="32"/>
      <c r="DB226" s="32"/>
      <c r="DC226" s="25"/>
    </row>
    <row r="227" spans="1:107" s="98" customFormat="1" ht="22.5" customHeight="1">
      <c r="A227" s="36"/>
      <c r="B227" s="152" t="s">
        <v>102</v>
      </c>
      <c r="C227" s="153" t="s">
        <v>157</v>
      </c>
      <c r="D227" s="35"/>
      <c r="E227" s="37"/>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36"/>
      <c r="BF227" s="36"/>
      <c r="BG227" s="36"/>
      <c r="BH227" s="36"/>
      <c r="BI227" s="36"/>
      <c r="BJ227" s="36"/>
      <c r="BK227" s="36"/>
      <c r="BL227" s="36"/>
      <c r="BM227" s="36"/>
      <c r="BN227" s="36"/>
      <c r="BO227" s="36"/>
      <c r="BP227" s="36"/>
      <c r="BQ227" s="36"/>
      <c r="BR227" s="36"/>
      <c r="BS227" s="36"/>
      <c r="BT227" s="36"/>
      <c r="BU227" s="36"/>
      <c r="BV227" s="36"/>
      <c r="BW227" s="36"/>
      <c r="BX227" s="36"/>
      <c r="BY227" s="36"/>
      <c r="BZ227" s="36"/>
      <c r="CA227" s="36"/>
      <c r="CB227" s="36"/>
      <c r="CC227" s="36"/>
      <c r="CD227" s="36"/>
      <c r="CE227" s="36"/>
      <c r="CF227" s="36"/>
      <c r="CG227" s="36"/>
      <c r="CH227" s="36"/>
      <c r="CI227" s="36"/>
      <c r="CJ227" s="36"/>
      <c r="CK227" s="36"/>
      <c r="CL227" s="36"/>
      <c r="CM227" s="36"/>
      <c r="CN227" s="36"/>
      <c r="CO227" s="36"/>
      <c r="CP227" s="36"/>
      <c r="CQ227" s="36"/>
      <c r="CR227" s="36"/>
      <c r="CS227" s="36"/>
      <c r="CT227" s="36"/>
      <c r="CU227" s="36"/>
      <c r="CV227" s="36"/>
      <c r="CW227" s="36"/>
      <c r="CX227" s="36"/>
      <c r="CY227" s="36"/>
      <c r="CZ227" s="36"/>
      <c r="DA227" s="36"/>
      <c r="DB227" s="36"/>
      <c r="DC227" s="36"/>
    </row>
    <row r="228" spans="1:107" s="61" customFormat="1" ht="12.6" customHeight="1">
      <c r="A228" s="25"/>
      <c r="B228" s="163"/>
      <c r="C228" s="163"/>
      <c r="D228" s="32"/>
      <c r="E228" s="37"/>
      <c r="F228" s="32"/>
      <c r="G228" s="32"/>
      <c r="H228" s="59"/>
      <c r="I228" s="59"/>
      <c r="J228" s="59"/>
      <c r="K228" s="59"/>
      <c r="L228" s="59"/>
      <c r="M228" s="59"/>
      <c r="N228" s="59"/>
      <c r="O228" s="59"/>
      <c r="P228" s="59"/>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c r="BI228" s="32"/>
      <c r="BJ228" s="32"/>
      <c r="BK228" s="32"/>
      <c r="BL228" s="32"/>
      <c r="BM228" s="32"/>
      <c r="BN228" s="32"/>
      <c r="BO228" s="32"/>
      <c r="BP228" s="32"/>
      <c r="BQ228" s="32"/>
      <c r="BR228" s="32"/>
      <c r="BS228" s="32"/>
      <c r="BT228" s="32"/>
      <c r="BU228" s="32"/>
      <c r="BV228" s="32"/>
      <c r="BW228" s="32"/>
      <c r="BX228" s="32"/>
      <c r="BY228" s="32"/>
      <c r="BZ228" s="32"/>
      <c r="CA228" s="32"/>
      <c r="CB228" s="32"/>
      <c r="CC228" s="32"/>
      <c r="CD228" s="32"/>
      <c r="CE228" s="32"/>
      <c r="CF228" s="32"/>
      <c r="CG228" s="32"/>
      <c r="CH228" s="32"/>
      <c r="CI228" s="32"/>
      <c r="CJ228" s="32"/>
      <c r="CK228" s="32"/>
      <c r="CL228" s="32"/>
      <c r="CM228" s="32"/>
      <c r="CN228" s="32"/>
      <c r="CO228" s="32"/>
      <c r="CP228" s="32"/>
      <c r="CQ228" s="32"/>
      <c r="CR228" s="32"/>
      <c r="CS228" s="32"/>
      <c r="CT228" s="32"/>
      <c r="CU228" s="32"/>
      <c r="CV228" s="32"/>
      <c r="CW228" s="32"/>
      <c r="CX228" s="32"/>
      <c r="CY228" s="32"/>
      <c r="CZ228" s="32"/>
      <c r="DA228" s="32"/>
      <c r="DB228" s="32"/>
      <c r="DC228" s="25"/>
    </row>
    <row r="229" spans="1:107" ht="22.5" customHeight="1">
      <c r="A229" s="25"/>
      <c r="B229" s="163"/>
      <c r="C229" s="178" t="s">
        <v>191</v>
      </c>
      <c r="D229" s="32"/>
      <c r="E229" s="37"/>
      <c r="F229" s="32"/>
      <c r="G229" s="57">
        <f>G147+G159+G173-G183</f>
        <v>0</v>
      </c>
      <c r="H229" s="57">
        <f t="shared" ref="H229:BS229" si="75">H147+H159+H173-H183</f>
        <v>0</v>
      </c>
      <c r="I229" s="57">
        <f t="shared" si="75"/>
        <v>0</v>
      </c>
      <c r="J229" s="57">
        <f t="shared" si="75"/>
        <v>0</v>
      </c>
      <c r="K229" s="57">
        <f t="shared" si="75"/>
        <v>0</v>
      </c>
      <c r="L229" s="57">
        <f t="shared" si="75"/>
        <v>0</v>
      </c>
      <c r="M229" s="57">
        <f t="shared" si="75"/>
        <v>0</v>
      </c>
      <c r="N229" s="57">
        <f t="shared" si="75"/>
        <v>0</v>
      </c>
      <c r="O229" s="57">
        <f t="shared" si="75"/>
        <v>0</v>
      </c>
      <c r="P229" s="57">
        <f t="shared" si="75"/>
        <v>0</v>
      </c>
      <c r="Q229" s="57">
        <f t="shared" si="75"/>
        <v>0</v>
      </c>
      <c r="R229" s="57">
        <f t="shared" si="75"/>
        <v>0</v>
      </c>
      <c r="S229" s="57">
        <f t="shared" si="75"/>
        <v>0</v>
      </c>
      <c r="T229" s="57">
        <f t="shared" si="75"/>
        <v>0</v>
      </c>
      <c r="U229" s="57">
        <f t="shared" si="75"/>
        <v>0</v>
      </c>
      <c r="V229" s="57">
        <f t="shared" si="75"/>
        <v>0</v>
      </c>
      <c r="W229" s="57">
        <f t="shared" si="75"/>
        <v>0</v>
      </c>
      <c r="X229" s="57">
        <f t="shared" si="75"/>
        <v>0</v>
      </c>
      <c r="Y229" s="57">
        <f t="shared" si="75"/>
        <v>0</v>
      </c>
      <c r="Z229" s="57">
        <f t="shared" si="75"/>
        <v>0</v>
      </c>
      <c r="AA229" s="57">
        <f t="shared" si="75"/>
        <v>0</v>
      </c>
      <c r="AB229" s="57">
        <f t="shared" si="75"/>
        <v>0</v>
      </c>
      <c r="AC229" s="57">
        <f t="shared" si="75"/>
        <v>0</v>
      </c>
      <c r="AD229" s="57">
        <f t="shared" si="75"/>
        <v>0</v>
      </c>
      <c r="AE229" s="57">
        <f t="shared" si="75"/>
        <v>0</v>
      </c>
      <c r="AF229" s="57">
        <f t="shared" si="75"/>
        <v>0</v>
      </c>
      <c r="AG229" s="57">
        <f t="shared" si="75"/>
        <v>0</v>
      </c>
      <c r="AH229" s="57">
        <f t="shared" si="75"/>
        <v>0</v>
      </c>
      <c r="AI229" s="57">
        <f t="shared" si="75"/>
        <v>0</v>
      </c>
      <c r="AJ229" s="57">
        <f t="shared" si="75"/>
        <v>0</v>
      </c>
      <c r="AK229" s="57">
        <f t="shared" si="75"/>
        <v>0</v>
      </c>
      <c r="AL229" s="57">
        <f t="shared" si="75"/>
        <v>0</v>
      </c>
      <c r="AM229" s="57">
        <f t="shared" si="75"/>
        <v>0</v>
      </c>
      <c r="AN229" s="57">
        <f t="shared" si="75"/>
        <v>0</v>
      </c>
      <c r="AO229" s="57">
        <f t="shared" si="75"/>
        <v>0</v>
      </c>
      <c r="AP229" s="57">
        <f t="shared" si="75"/>
        <v>0</v>
      </c>
      <c r="AQ229" s="57">
        <f t="shared" si="75"/>
        <v>0</v>
      </c>
      <c r="AR229" s="57">
        <f t="shared" si="75"/>
        <v>0</v>
      </c>
      <c r="AS229" s="57">
        <f t="shared" si="75"/>
        <v>0</v>
      </c>
      <c r="AT229" s="57">
        <f t="shared" si="75"/>
        <v>0</v>
      </c>
      <c r="AU229" s="57">
        <f t="shared" si="75"/>
        <v>0</v>
      </c>
      <c r="AV229" s="57">
        <f t="shared" si="75"/>
        <v>0</v>
      </c>
      <c r="AW229" s="57">
        <f t="shared" si="75"/>
        <v>0</v>
      </c>
      <c r="AX229" s="57">
        <f t="shared" si="75"/>
        <v>0</v>
      </c>
      <c r="AY229" s="57">
        <f t="shared" si="75"/>
        <v>0</v>
      </c>
      <c r="AZ229" s="57">
        <f t="shared" si="75"/>
        <v>0</v>
      </c>
      <c r="BA229" s="57">
        <f t="shared" si="75"/>
        <v>0</v>
      </c>
      <c r="BB229" s="57">
        <f t="shared" si="75"/>
        <v>0</v>
      </c>
      <c r="BC229" s="57">
        <f t="shared" si="75"/>
        <v>0</v>
      </c>
      <c r="BD229" s="57">
        <f t="shared" si="75"/>
        <v>0</v>
      </c>
      <c r="BE229" s="57">
        <f t="shared" si="75"/>
        <v>0</v>
      </c>
      <c r="BF229" s="57">
        <f t="shared" si="75"/>
        <v>0</v>
      </c>
      <c r="BG229" s="57">
        <f t="shared" si="75"/>
        <v>0</v>
      </c>
      <c r="BH229" s="57">
        <f t="shared" si="75"/>
        <v>0</v>
      </c>
      <c r="BI229" s="57">
        <f t="shared" si="75"/>
        <v>0</v>
      </c>
      <c r="BJ229" s="57">
        <f t="shared" si="75"/>
        <v>0</v>
      </c>
      <c r="BK229" s="57">
        <f t="shared" si="75"/>
        <v>0</v>
      </c>
      <c r="BL229" s="57">
        <f t="shared" si="75"/>
        <v>0</v>
      </c>
      <c r="BM229" s="57">
        <f t="shared" si="75"/>
        <v>0</v>
      </c>
      <c r="BN229" s="57">
        <f t="shared" si="75"/>
        <v>0</v>
      </c>
      <c r="BO229" s="57">
        <f t="shared" si="75"/>
        <v>0</v>
      </c>
      <c r="BP229" s="57">
        <f t="shared" si="75"/>
        <v>0</v>
      </c>
      <c r="BQ229" s="57">
        <f t="shared" si="75"/>
        <v>0</v>
      </c>
      <c r="BR229" s="57">
        <f t="shared" si="75"/>
        <v>0</v>
      </c>
      <c r="BS229" s="57">
        <f t="shared" si="75"/>
        <v>0</v>
      </c>
      <c r="BT229" s="57">
        <f t="shared" ref="BT229:DB229" si="76">BT147+BT159+BT173-BT183</f>
        <v>0</v>
      </c>
      <c r="BU229" s="57">
        <f t="shared" si="76"/>
        <v>0</v>
      </c>
      <c r="BV229" s="57">
        <f t="shared" si="76"/>
        <v>0</v>
      </c>
      <c r="BW229" s="57">
        <f t="shared" si="76"/>
        <v>0</v>
      </c>
      <c r="BX229" s="57">
        <f t="shared" si="76"/>
        <v>0</v>
      </c>
      <c r="BY229" s="57">
        <f t="shared" si="76"/>
        <v>0</v>
      </c>
      <c r="BZ229" s="57">
        <f t="shared" si="76"/>
        <v>0</v>
      </c>
      <c r="CA229" s="57">
        <f t="shared" si="76"/>
        <v>0</v>
      </c>
      <c r="CB229" s="57">
        <f t="shared" si="76"/>
        <v>0</v>
      </c>
      <c r="CC229" s="57">
        <f t="shared" si="76"/>
        <v>0</v>
      </c>
      <c r="CD229" s="57">
        <f t="shared" si="76"/>
        <v>0</v>
      </c>
      <c r="CE229" s="57">
        <f t="shared" si="76"/>
        <v>0</v>
      </c>
      <c r="CF229" s="57">
        <f t="shared" si="76"/>
        <v>0</v>
      </c>
      <c r="CG229" s="57">
        <f t="shared" si="76"/>
        <v>0</v>
      </c>
      <c r="CH229" s="57">
        <f t="shared" si="76"/>
        <v>0</v>
      </c>
      <c r="CI229" s="57">
        <f t="shared" si="76"/>
        <v>0</v>
      </c>
      <c r="CJ229" s="57">
        <f t="shared" si="76"/>
        <v>0</v>
      </c>
      <c r="CK229" s="57">
        <f t="shared" si="76"/>
        <v>0</v>
      </c>
      <c r="CL229" s="57">
        <f t="shared" si="76"/>
        <v>0</v>
      </c>
      <c r="CM229" s="57">
        <f t="shared" si="76"/>
        <v>0</v>
      </c>
      <c r="CN229" s="57">
        <f t="shared" si="76"/>
        <v>0</v>
      </c>
      <c r="CO229" s="57">
        <f t="shared" si="76"/>
        <v>0</v>
      </c>
      <c r="CP229" s="57">
        <f t="shared" si="76"/>
        <v>0</v>
      </c>
      <c r="CQ229" s="57">
        <f t="shared" si="76"/>
        <v>0</v>
      </c>
      <c r="CR229" s="57">
        <f t="shared" si="76"/>
        <v>0</v>
      </c>
      <c r="CS229" s="57">
        <f t="shared" si="76"/>
        <v>0</v>
      </c>
      <c r="CT229" s="57">
        <f t="shared" si="76"/>
        <v>0</v>
      </c>
      <c r="CU229" s="57">
        <f t="shared" si="76"/>
        <v>0</v>
      </c>
      <c r="CV229" s="57">
        <f t="shared" si="76"/>
        <v>0</v>
      </c>
      <c r="CW229" s="57">
        <f t="shared" si="76"/>
        <v>0</v>
      </c>
      <c r="CX229" s="57">
        <f t="shared" si="76"/>
        <v>0</v>
      </c>
      <c r="CY229" s="57">
        <f t="shared" si="76"/>
        <v>0</v>
      </c>
      <c r="CZ229" s="57">
        <f t="shared" si="76"/>
        <v>0</v>
      </c>
      <c r="DA229" s="57">
        <f t="shared" si="76"/>
        <v>0</v>
      </c>
      <c r="DB229" s="57">
        <f t="shared" si="76"/>
        <v>0</v>
      </c>
      <c r="DC229" s="58"/>
    </row>
    <row r="230" spans="1:107" s="61" customFormat="1" ht="22.5" customHeight="1">
      <c r="A230" s="25"/>
      <c r="B230" s="163"/>
      <c r="C230" s="178" t="s">
        <v>192</v>
      </c>
      <c r="D230" s="32"/>
      <c r="E230" s="37"/>
      <c r="F230" s="32"/>
      <c r="G230" s="56">
        <f>SUM(G229:DB229)</f>
        <v>0</v>
      </c>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c r="BI230" s="32"/>
      <c r="BJ230" s="32"/>
      <c r="BK230" s="32"/>
      <c r="BL230" s="32"/>
      <c r="BM230" s="32"/>
      <c r="BN230" s="32"/>
      <c r="BO230" s="32"/>
      <c r="BP230" s="32"/>
      <c r="BQ230" s="32"/>
      <c r="BR230" s="32"/>
      <c r="BS230" s="32"/>
      <c r="BT230" s="32"/>
      <c r="BU230" s="32"/>
      <c r="BV230" s="32"/>
      <c r="BW230" s="32"/>
      <c r="BX230" s="32"/>
      <c r="BY230" s="32"/>
      <c r="BZ230" s="32"/>
      <c r="CA230" s="32"/>
      <c r="CB230" s="32"/>
      <c r="CC230" s="32"/>
      <c r="CD230" s="32"/>
      <c r="CE230" s="32"/>
      <c r="CF230" s="32"/>
      <c r="CG230" s="32"/>
      <c r="CH230" s="32"/>
      <c r="CI230" s="32"/>
      <c r="CJ230" s="32"/>
      <c r="CK230" s="32"/>
      <c r="CL230" s="32"/>
      <c r="CM230" s="32"/>
      <c r="CN230" s="32"/>
      <c r="CO230" s="32"/>
      <c r="CP230" s="32"/>
      <c r="CQ230" s="32"/>
      <c r="CR230" s="32"/>
      <c r="CS230" s="32"/>
      <c r="CT230" s="32"/>
      <c r="CU230" s="32"/>
      <c r="CV230" s="32"/>
      <c r="CW230" s="32"/>
      <c r="CX230" s="32"/>
      <c r="CY230" s="32"/>
      <c r="CZ230" s="32"/>
      <c r="DA230" s="32"/>
      <c r="DB230" s="32"/>
      <c r="DC230" s="25"/>
    </row>
    <row r="231" spans="1:107" s="61" customFormat="1" ht="12.6" customHeight="1">
      <c r="A231" s="25"/>
      <c r="B231" s="163"/>
      <c r="C231" s="178"/>
      <c r="D231" s="32"/>
      <c r="E231" s="37"/>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c r="BM231" s="32"/>
      <c r="BN231" s="32"/>
      <c r="BO231" s="32"/>
      <c r="BP231" s="32"/>
      <c r="BQ231" s="32"/>
      <c r="BR231" s="32"/>
      <c r="BS231" s="32"/>
      <c r="BT231" s="32"/>
      <c r="BU231" s="32"/>
      <c r="BV231" s="32"/>
      <c r="BW231" s="32"/>
      <c r="BX231" s="32"/>
      <c r="BY231" s="32"/>
      <c r="BZ231" s="32"/>
      <c r="CA231" s="32"/>
      <c r="CB231" s="32"/>
      <c r="CC231" s="32"/>
      <c r="CD231" s="32"/>
      <c r="CE231" s="32"/>
      <c r="CF231" s="32"/>
      <c r="CG231" s="32"/>
      <c r="CH231" s="32"/>
      <c r="CI231" s="32"/>
      <c r="CJ231" s="32"/>
      <c r="CK231" s="32"/>
      <c r="CL231" s="32"/>
      <c r="CM231" s="32"/>
      <c r="CN231" s="32"/>
      <c r="CO231" s="32"/>
      <c r="CP231" s="32"/>
      <c r="CQ231" s="32"/>
      <c r="CR231" s="32"/>
      <c r="CS231" s="32"/>
      <c r="CT231" s="32"/>
      <c r="CU231" s="32"/>
      <c r="CV231" s="32"/>
      <c r="CW231" s="32"/>
      <c r="CX231" s="32"/>
      <c r="CY231" s="32"/>
      <c r="CZ231" s="32"/>
      <c r="DA231" s="32"/>
      <c r="DB231" s="32"/>
      <c r="DC231" s="25"/>
    </row>
    <row r="232" spans="1:107" s="99" customFormat="1" ht="22.5" customHeight="1">
      <c r="A232" s="25"/>
      <c r="B232" s="163"/>
      <c r="C232" s="178" t="s">
        <v>196</v>
      </c>
      <c r="D232" s="32"/>
      <c r="E232" s="37"/>
      <c r="F232" s="32"/>
      <c r="G232" s="57">
        <f>G150+G162+G176-G186</f>
        <v>0</v>
      </c>
      <c r="H232" s="57">
        <f t="shared" ref="H232:BS232" si="77">H150+H162+H176-H186</f>
        <v>0</v>
      </c>
      <c r="I232" s="57">
        <f t="shared" si="77"/>
        <v>0</v>
      </c>
      <c r="J232" s="57">
        <f t="shared" si="77"/>
        <v>0</v>
      </c>
      <c r="K232" s="57">
        <f t="shared" si="77"/>
        <v>0</v>
      </c>
      <c r="L232" s="57">
        <f t="shared" si="77"/>
        <v>0</v>
      </c>
      <c r="M232" s="57">
        <f t="shared" si="77"/>
        <v>0</v>
      </c>
      <c r="N232" s="57">
        <f t="shared" si="77"/>
        <v>0</v>
      </c>
      <c r="O232" s="57">
        <f t="shared" si="77"/>
        <v>0</v>
      </c>
      <c r="P232" s="57">
        <f t="shared" si="77"/>
        <v>0</v>
      </c>
      <c r="Q232" s="57">
        <f t="shared" si="77"/>
        <v>0</v>
      </c>
      <c r="R232" s="57">
        <f t="shared" si="77"/>
        <v>0</v>
      </c>
      <c r="S232" s="57">
        <f t="shared" si="77"/>
        <v>0</v>
      </c>
      <c r="T232" s="57">
        <f t="shared" si="77"/>
        <v>0</v>
      </c>
      <c r="U232" s="57">
        <f t="shared" si="77"/>
        <v>0</v>
      </c>
      <c r="V232" s="57">
        <f t="shared" si="77"/>
        <v>0</v>
      </c>
      <c r="W232" s="57">
        <f t="shared" si="77"/>
        <v>0</v>
      </c>
      <c r="X232" s="57">
        <f t="shared" si="77"/>
        <v>0</v>
      </c>
      <c r="Y232" s="57">
        <f t="shared" si="77"/>
        <v>0</v>
      </c>
      <c r="Z232" s="57">
        <f t="shared" si="77"/>
        <v>0</v>
      </c>
      <c r="AA232" s="57">
        <f t="shared" si="77"/>
        <v>0</v>
      </c>
      <c r="AB232" s="57">
        <f t="shared" si="77"/>
        <v>0</v>
      </c>
      <c r="AC232" s="57">
        <f t="shared" si="77"/>
        <v>0</v>
      </c>
      <c r="AD232" s="57">
        <f t="shared" si="77"/>
        <v>0</v>
      </c>
      <c r="AE232" s="57">
        <f t="shared" si="77"/>
        <v>0</v>
      </c>
      <c r="AF232" s="57">
        <f t="shared" si="77"/>
        <v>0</v>
      </c>
      <c r="AG232" s="57">
        <f t="shared" si="77"/>
        <v>0</v>
      </c>
      <c r="AH232" s="57">
        <f t="shared" si="77"/>
        <v>0</v>
      </c>
      <c r="AI232" s="57">
        <f t="shared" si="77"/>
        <v>0</v>
      </c>
      <c r="AJ232" s="57">
        <f t="shared" si="77"/>
        <v>0</v>
      </c>
      <c r="AK232" s="57">
        <f t="shared" si="77"/>
        <v>0</v>
      </c>
      <c r="AL232" s="57">
        <f t="shared" si="77"/>
        <v>0</v>
      </c>
      <c r="AM232" s="57">
        <f t="shared" si="77"/>
        <v>0</v>
      </c>
      <c r="AN232" s="57">
        <f t="shared" si="77"/>
        <v>0</v>
      </c>
      <c r="AO232" s="57">
        <f t="shared" si="77"/>
        <v>0</v>
      </c>
      <c r="AP232" s="57">
        <f t="shared" si="77"/>
        <v>0</v>
      </c>
      <c r="AQ232" s="57">
        <f t="shared" si="77"/>
        <v>0</v>
      </c>
      <c r="AR232" s="57">
        <f t="shared" si="77"/>
        <v>0</v>
      </c>
      <c r="AS232" s="57">
        <f t="shared" si="77"/>
        <v>0</v>
      </c>
      <c r="AT232" s="57">
        <f t="shared" si="77"/>
        <v>0</v>
      </c>
      <c r="AU232" s="57">
        <f t="shared" si="77"/>
        <v>0</v>
      </c>
      <c r="AV232" s="57">
        <f t="shared" si="77"/>
        <v>0</v>
      </c>
      <c r="AW232" s="57">
        <f t="shared" si="77"/>
        <v>0</v>
      </c>
      <c r="AX232" s="57">
        <f t="shared" si="77"/>
        <v>0</v>
      </c>
      <c r="AY232" s="57">
        <f t="shared" si="77"/>
        <v>0</v>
      </c>
      <c r="AZ232" s="57">
        <f t="shared" si="77"/>
        <v>0</v>
      </c>
      <c r="BA232" s="57">
        <f t="shared" si="77"/>
        <v>0</v>
      </c>
      <c r="BB232" s="57">
        <f t="shared" si="77"/>
        <v>0</v>
      </c>
      <c r="BC232" s="57">
        <f t="shared" si="77"/>
        <v>0</v>
      </c>
      <c r="BD232" s="57">
        <f t="shared" si="77"/>
        <v>0</v>
      </c>
      <c r="BE232" s="57">
        <f t="shared" si="77"/>
        <v>0</v>
      </c>
      <c r="BF232" s="57">
        <f t="shared" si="77"/>
        <v>0</v>
      </c>
      <c r="BG232" s="57">
        <f t="shared" si="77"/>
        <v>0</v>
      </c>
      <c r="BH232" s="57">
        <f t="shared" si="77"/>
        <v>0</v>
      </c>
      <c r="BI232" s="57">
        <f t="shared" si="77"/>
        <v>0</v>
      </c>
      <c r="BJ232" s="57">
        <f t="shared" si="77"/>
        <v>0</v>
      </c>
      <c r="BK232" s="57">
        <f t="shared" si="77"/>
        <v>0</v>
      </c>
      <c r="BL232" s="57">
        <f t="shared" si="77"/>
        <v>0</v>
      </c>
      <c r="BM232" s="57">
        <f t="shared" si="77"/>
        <v>0</v>
      </c>
      <c r="BN232" s="57">
        <f t="shared" si="77"/>
        <v>0</v>
      </c>
      <c r="BO232" s="57">
        <f t="shared" si="77"/>
        <v>0</v>
      </c>
      <c r="BP232" s="57">
        <f t="shared" si="77"/>
        <v>0</v>
      </c>
      <c r="BQ232" s="57">
        <f t="shared" si="77"/>
        <v>0</v>
      </c>
      <c r="BR232" s="57">
        <f t="shared" si="77"/>
        <v>0</v>
      </c>
      <c r="BS232" s="57">
        <f t="shared" si="77"/>
        <v>0</v>
      </c>
      <c r="BT232" s="57">
        <f t="shared" ref="BT232:DB232" si="78">BT150+BT162+BT176-BT186</f>
        <v>0</v>
      </c>
      <c r="BU232" s="57">
        <f t="shared" si="78"/>
        <v>0</v>
      </c>
      <c r="BV232" s="57">
        <f t="shared" si="78"/>
        <v>0</v>
      </c>
      <c r="BW232" s="57">
        <f t="shared" si="78"/>
        <v>0</v>
      </c>
      <c r="BX232" s="57">
        <f t="shared" si="78"/>
        <v>0</v>
      </c>
      <c r="BY232" s="57">
        <f t="shared" si="78"/>
        <v>0</v>
      </c>
      <c r="BZ232" s="57">
        <f t="shared" si="78"/>
        <v>0</v>
      </c>
      <c r="CA232" s="57">
        <f t="shared" si="78"/>
        <v>0</v>
      </c>
      <c r="CB232" s="57">
        <f t="shared" si="78"/>
        <v>0</v>
      </c>
      <c r="CC232" s="57">
        <f t="shared" si="78"/>
        <v>0</v>
      </c>
      <c r="CD232" s="57">
        <f t="shared" si="78"/>
        <v>0</v>
      </c>
      <c r="CE232" s="57">
        <f t="shared" si="78"/>
        <v>0</v>
      </c>
      <c r="CF232" s="57">
        <f t="shared" si="78"/>
        <v>0</v>
      </c>
      <c r="CG232" s="57">
        <f t="shared" si="78"/>
        <v>0</v>
      </c>
      <c r="CH232" s="57">
        <f t="shared" si="78"/>
        <v>0</v>
      </c>
      <c r="CI232" s="57">
        <f t="shared" si="78"/>
        <v>0</v>
      </c>
      <c r="CJ232" s="57">
        <f t="shared" si="78"/>
        <v>0</v>
      </c>
      <c r="CK232" s="57">
        <f t="shared" si="78"/>
        <v>0</v>
      </c>
      <c r="CL232" s="57">
        <f t="shared" si="78"/>
        <v>0</v>
      </c>
      <c r="CM232" s="57">
        <f t="shared" si="78"/>
        <v>0</v>
      </c>
      <c r="CN232" s="57">
        <f t="shared" si="78"/>
        <v>0</v>
      </c>
      <c r="CO232" s="57">
        <f t="shared" si="78"/>
        <v>0</v>
      </c>
      <c r="CP232" s="57">
        <f t="shared" si="78"/>
        <v>0</v>
      </c>
      <c r="CQ232" s="57">
        <f t="shared" si="78"/>
        <v>0</v>
      </c>
      <c r="CR232" s="57">
        <f t="shared" si="78"/>
        <v>0</v>
      </c>
      <c r="CS232" s="57">
        <f t="shared" si="78"/>
        <v>0</v>
      </c>
      <c r="CT232" s="57">
        <f t="shared" si="78"/>
        <v>0</v>
      </c>
      <c r="CU232" s="57">
        <f t="shared" si="78"/>
        <v>0</v>
      </c>
      <c r="CV232" s="57">
        <f t="shared" si="78"/>
        <v>0</v>
      </c>
      <c r="CW232" s="57">
        <f t="shared" si="78"/>
        <v>0</v>
      </c>
      <c r="CX232" s="57">
        <f t="shared" si="78"/>
        <v>0</v>
      </c>
      <c r="CY232" s="57">
        <f t="shared" si="78"/>
        <v>0</v>
      </c>
      <c r="CZ232" s="57">
        <f t="shared" si="78"/>
        <v>0</v>
      </c>
      <c r="DA232" s="57">
        <f t="shared" si="78"/>
        <v>0</v>
      </c>
      <c r="DB232" s="57">
        <f t="shared" si="78"/>
        <v>0</v>
      </c>
      <c r="DC232" s="58"/>
    </row>
    <row r="233" spans="1:107" s="61" customFormat="1" ht="22.5" customHeight="1">
      <c r="A233" s="25"/>
      <c r="B233" s="163"/>
      <c r="C233" s="178" t="s">
        <v>190</v>
      </c>
      <c r="D233" s="32"/>
      <c r="E233" s="37"/>
      <c r="F233" s="32"/>
      <c r="G233" s="56">
        <f>SUM(G232:DB232)</f>
        <v>0</v>
      </c>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c r="BI233" s="32"/>
      <c r="BJ233" s="32"/>
      <c r="BK233" s="32"/>
      <c r="BL233" s="32"/>
      <c r="BM233" s="32"/>
      <c r="BN233" s="32"/>
      <c r="BO233" s="32"/>
      <c r="BP233" s="32"/>
      <c r="BQ233" s="32"/>
      <c r="BR233" s="32"/>
      <c r="BS233" s="32"/>
      <c r="BT233" s="32"/>
      <c r="BU233" s="32"/>
      <c r="BV233" s="32"/>
      <c r="BW233" s="32"/>
      <c r="BX233" s="32"/>
      <c r="BY233" s="32"/>
      <c r="BZ233" s="32"/>
      <c r="CA233" s="32"/>
      <c r="CB233" s="32"/>
      <c r="CC233" s="32"/>
      <c r="CD233" s="32"/>
      <c r="CE233" s="32"/>
      <c r="CF233" s="32"/>
      <c r="CG233" s="32"/>
      <c r="CH233" s="32"/>
      <c r="CI233" s="32"/>
      <c r="CJ233" s="32"/>
      <c r="CK233" s="32"/>
      <c r="CL233" s="32"/>
      <c r="CM233" s="32"/>
      <c r="CN233" s="32"/>
      <c r="CO233" s="32"/>
      <c r="CP233" s="32"/>
      <c r="CQ233" s="32"/>
      <c r="CR233" s="32"/>
      <c r="CS233" s="32"/>
      <c r="CT233" s="32"/>
      <c r="CU233" s="32"/>
      <c r="CV233" s="32"/>
      <c r="CW233" s="32"/>
      <c r="CX233" s="32"/>
      <c r="CY233" s="32"/>
      <c r="CZ233" s="32"/>
      <c r="DA233" s="32"/>
      <c r="DB233" s="32"/>
      <c r="DC233" s="25"/>
    </row>
    <row r="234" spans="1:107" s="61" customFormat="1" ht="12.6" customHeight="1">
      <c r="A234" s="25"/>
      <c r="B234" s="163"/>
      <c r="C234" s="163"/>
      <c r="D234" s="32"/>
      <c r="E234" s="37"/>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c r="BI234" s="32"/>
      <c r="BJ234" s="32"/>
      <c r="BK234" s="32"/>
      <c r="BL234" s="32"/>
      <c r="BM234" s="32"/>
      <c r="BN234" s="32"/>
      <c r="BO234" s="32"/>
      <c r="BP234" s="32"/>
      <c r="BQ234" s="32"/>
      <c r="BR234" s="32"/>
      <c r="BS234" s="32"/>
      <c r="BT234" s="32"/>
      <c r="BU234" s="32"/>
      <c r="BV234" s="32"/>
      <c r="BW234" s="32"/>
      <c r="BX234" s="32"/>
      <c r="BY234" s="32"/>
      <c r="BZ234" s="32"/>
      <c r="CA234" s="32"/>
      <c r="CB234" s="32"/>
      <c r="CC234" s="32"/>
      <c r="CD234" s="32"/>
      <c r="CE234" s="32"/>
      <c r="CF234" s="32"/>
      <c r="CG234" s="32"/>
      <c r="CH234" s="32"/>
      <c r="CI234" s="32"/>
      <c r="CJ234" s="32"/>
      <c r="CK234" s="32"/>
      <c r="CL234" s="32"/>
      <c r="CM234" s="32"/>
      <c r="CN234" s="32"/>
      <c r="CO234" s="32"/>
      <c r="CP234" s="32"/>
      <c r="CQ234" s="32"/>
      <c r="CR234" s="32"/>
      <c r="CS234" s="32"/>
      <c r="CT234" s="32"/>
      <c r="CU234" s="32"/>
      <c r="CV234" s="32"/>
      <c r="CW234" s="32"/>
      <c r="CX234" s="32"/>
      <c r="CY234" s="32"/>
      <c r="CZ234" s="32"/>
      <c r="DA234" s="32"/>
      <c r="DB234" s="32"/>
      <c r="DC234" s="25"/>
    </row>
    <row r="235" spans="1:107" s="61" customFormat="1" ht="22.5" customHeight="1">
      <c r="A235" s="25"/>
      <c r="B235" s="163"/>
      <c r="C235" s="163" t="s">
        <v>243</v>
      </c>
      <c r="D235" s="32"/>
      <c r="E235" s="37"/>
      <c r="F235" s="32"/>
      <c r="G235" s="57">
        <f t="shared" ref="G235:BR235" si="79">G214</f>
        <v>0</v>
      </c>
      <c r="H235" s="57">
        <f t="shared" si="79"/>
        <v>0</v>
      </c>
      <c r="I235" s="57">
        <f t="shared" si="79"/>
        <v>0</v>
      </c>
      <c r="J235" s="57">
        <f t="shared" si="79"/>
        <v>0</v>
      </c>
      <c r="K235" s="57">
        <f t="shared" si="79"/>
        <v>0</v>
      </c>
      <c r="L235" s="57">
        <f t="shared" si="79"/>
        <v>0</v>
      </c>
      <c r="M235" s="57">
        <f t="shared" si="79"/>
        <v>0</v>
      </c>
      <c r="N235" s="57">
        <f t="shared" si="79"/>
        <v>0</v>
      </c>
      <c r="O235" s="57">
        <f t="shared" si="79"/>
        <v>0</v>
      </c>
      <c r="P235" s="57">
        <f t="shared" si="79"/>
        <v>0</v>
      </c>
      <c r="Q235" s="57">
        <f t="shared" si="79"/>
        <v>0</v>
      </c>
      <c r="R235" s="57">
        <f t="shared" si="79"/>
        <v>0</v>
      </c>
      <c r="S235" s="57">
        <f t="shared" si="79"/>
        <v>0</v>
      </c>
      <c r="T235" s="57">
        <f t="shared" si="79"/>
        <v>0</v>
      </c>
      <c r="U235" s="57">
        <f t="shared" si="79"/>
        <v>0</v>
      </c>
      <c r="V235" s="57">
        <f t="shared" si="79"/>
        <v>0</v>
      </c>
      <c r="W235" s="57">
        <f t="shared" si="79"/>
        <v>0</v>
      </c>
      <c r="X235" s="57">
        <f t="shared" si="79"/>
        <v>0</v>
      </c>
      <c r="Y235" s="57">
        <f t="shared" si="79"/>
        <v>0</v>
      </c>
      <c r="Z235" s="57">
        <f t="shared" si="79"/>
        <v>0</v>
      </c>
      <c r="AA235" s="57">
        <f t="shared" si="79"/>
        <v>0</v>
      </c>
      <c r="AB235" s="57">
        <f t="shared" si="79"/>
        <v>0</v>
      </c>
      <c r="AC235" s="57">
        <f t="shared" si="79"/>
        <v>0</v>
      </c>
      <c r="AD235" s="57">
        <f t="shared" si="79"/>
        <v>0</v>
      </c>
      <c r="AE235" s="57">
        <f t="shared" si="79"/>
        <v>0</v>
      </c>
      <c r="AF235" s="57">
        <f t="shared" si="79"/>
        <v>0</v>
      </c>
      <c r="AG235" s="57">
        <f t="shared" si="79"/>
        <v>0</v>
      </c>
      <c r="AH235" s="57">
        <f t="shared" si="79"/>
        <v>0</v>
      </c>
      <c r="AI235" s="57">
        <f t="shared" si="79"/>
        <v>0</v>
      </c>
      <c r="AJ235" s="57">
        <f t="shared" si="79"/>
        <v>0</v>
      </c>
      <c r="AK235" s="57">
        <f t="shared" si="79"/>
        <v>0</v>
      </c>
      <c r="AL235" s="57">
        <f t="shared" si="79"/>
        <v>0</v>
      </c>
      <c r="AM235" s="57">
        <f t="shared" si="79"/>
        <v>0</v>
      </c>
      <c r="AN235" s="57">
        <f t="shared" si="79"/>
        <v>0</v>
      </c>
      <c r="AO235" s="57">
        <f t="shared" si="79"/>
        <v>0</v>
      </c>
      <c r="AP235" s="57">
        <f t="shared" si="79"/>
        <v>0</v>
      </c>
      <c r="AQ235" s="57">
        <f t="shared" si="79"/>
        <v>0</v>
      </c>
      <c r="AR235" s="57">
        <f t="shared" si="79"/>
        <v>0</v>
      </c>
      <c r="AS235" s="57">
        <f t="shared" si="79"/>
        <v>0</v>
      </c>
      <c r="AT235" s="57">
        <f t="shared" si="79"/>
        <v>0</v>
      </c>
      <c r="AU235" s="57">
        <f t="shared" si="79"/>
        <v>0</v>
      </c>
      <c r="AV235" s="57">
        <f t="shared" si="79"/>
        <v>0</v>
      </c>
      <c r="AW235" s="57">
        <f t="shared" si="79"/>
        <v>0</v>
      </c>
      <c r="AX235" s="57">
        <f t="shared" si="79"/>
        <v>0</v>
      </c>
      <c r="AY235" s="57">
        <f t="shared" si="79"/>
        <v>0</v>
      </c>
      <c r="AZ235" s="57">
        <f t="shared" si="79"/>
        <v>0</v>
      </c>
      <c r="BA235" s="57">
        <f t="shared" si="79"/>
        <v>0</v>
      </c>
      <c r="BB235" s="57">
        <f t="shared" si="79"/>
        <v>0</v>
      </c>
      <c r="BC235" s="57">
        <f t="shared" si="79"/>
        <v>0</v>
      </c>
      <c r="BD235" s="57">
        <f t="shared" si="79"/>
        <v>0</v>
      </c>
      <c r="BE235" s="57">
        <f t="shared" si="79"/>
        <v>0</v>
      </c>
      <c r="BF235" s="57">
        <f t="shared" si="79"/>
        <v>0</v>
      </c>
      <c r="BG235" s="57">
        <f t="shared" si="79"/>
        <v>0</v>
      </c>
      <c r="BH235" s="57">
        <f t="shared" si="79"/>
        <v>0</v>
      </c>
      <c r="BI235" s="57">
        <f t="shared" si="79"/>
        <v>0</v>
      </c>
      <c r="BJ235" s="57">
        <f t="shared" si="79"/>
        <v>0</v>
      </c>
      <c r="BK235" s="57">
        <f t="shared" si="79"/>
        <v>0</v>
      </c>
      <c r="BL235" s="57">
        <f t="shared" si="79"/>
        <v>0</v>
      </c>
      <c r="BM235" s="57">
        <f t="shared" si="79"/>
        <v>0</v>
      </c>
      <c r="BN235" s="57">
        <f t="shared" si="79"/>
        <v>0</v>
      </c>
      <c r="BO235" s="57">
        <f t="shared" si="79"/>
        <v>0</v>
      </c>
      <c r="BP235" s="57">
        <f t="shared" si="79"/>
        <v>0</v>
      </c>
      <c r="BQ235" s="57">
        <f t="shared" si="79"/>
        <v>0</v>
      </c>
      <c r="BR235" s="57">
        <f t="shared" si="79"/>
        <v>0</v>
      </c>
      <c r="BS235" s="57">
        <f t="shared" ref="BS235:DB235" si="80">BS214</f>
        <v>0</v>
      </c>
      <c r="BT235" s="57">
        <f t="shared" si="80"/>
        <v>0</v>
      </c>
      <c r="BU235" s="57">
        <f t="shared" si="80"/>
        <v>0</v>
      </c>
      <c r="BV235" s="57">
        <f t="shared" si="80"/>
        <v>0</v>
      </c>
      <c r="BW235" s="57">
        <f t="shared" si="80"/>
        <v>0</v>
      </c>
      <c r="BX235" s="57">
        <f t="shared" si="80"/>
        <v>0</v>
      </c>
      <c r="BY235" s="57">
        <f t="shared" si="80"/>
        <v>0</v>
      </c>
      <c r="BZ235" s="57">
        <f t="shared" si="80"/>
        <v>0</v>
      </c>
      <c r="CA235" s="57">
        <f t="shared" si="80"/>
        <v>0</v>
      </c>
      <c r="CB235" s="57">
        <f t="shared" si="80"/>
        <v>0</v>
      </c>
      <c r="CC235" s="57">
        <f t="shared" si="80"/>
        <v>0</v>
      </c>
      <c r="CD235" s="57">
        <f t="shared" si="80"/>
        <v>0</v>
      </c>
      <c r="CE235" s="57">
        <f t="shared" si="80"/>
        <v>0</v>
      </c>
      <c r="CF235" s="57">
        <f t="shared" si="80"/>
        <v>0</v>
      </c>
      <c r="CG235" s="57">
        <f t="shared" si="80"/>
        <v>0</v>
      </c>
      <c r="CH235" s="57">
        <f t="shared" si="80"/>
        <v>0</v>
      </c>
      <c r="CI235" s="57">
        <f t="shared" si="80"/>
        <v>0</v>
      </c>
      <c r="CJ235" s="57">
        <f t="shared" si="80"/>
        <v>0</v>
      </c>
      <c r="CK235" s="57">
        <f t="shared" si="80"/>
        <v>0</v>
      </c>
      <c r="CL235" s="57">
        <f t="shared" si="80"/>
        <v>0</v>
      </c>
      <c r="CM235" s="57">
        <f t="shared" si="80"/>
        <v>0</v>
      </c>
      <c r="CN235" s="57">
        <f t="shared" si="80"/>
        <v>0</v>
      </c>
      <c r="CO235" s="57">
        <f t="shared" si="80"/>
        <v>0</v>
      </c>
      <c r="CP235" s="57">
        <f t="shared" si="80"/>
        <v>0</v>
      </c>
      <c r="CQ235" s="57">
        <f t="shared" si="80"/>
        <v>0</v>
      </c>
      <c r="CR235" s="57">
        <f t="shared" si="80"/>
        <v>0</v>
      </c>
      <c r="CS235" s="57">
        <f t="shared" si="80"/>
        <v>0</v>
      </c>
      <c r="CT235" s="57">
        <f t="shared" si="80"/>
        <v>0</v>
      </c>
      <c r="CU235" s="57">
        <f t="shared" si="80"/>
        <v>0</v>
      </c>
      <c r="CV235" s="57">
        <f t="shared" si="80"/>
        <v>0</v>
      </c>
      <c r="CW235" s="57">
        <f t="shared" si="80"/>
        <v>0</v>
      </c>
      <c r="CX235" s="57">
        <f t="shared" si="80"/>
        <v>0</v>
      </c>
      <c r="CY235" s="57">
        <f t="shared" si="80"/>
        <v>0</v>
      </c>
      <c r="CZ235" s="57">
        <f t="shared" si="80"/>
        <v>0</v>
      </c>
      <c r="DA235" s="57">
        <f t="shared" si="80"/>
        <v>0</v>
      </c>
      <c r="DB235" s="57">
        <f t="shared" si="80"/>
        <v>0</v>
      </c>
      <c r="DC235" s="25"/>
    </row>
    <row r="236" spans="1:107" s="61" customFormat="1" ht="22.5" customHeight="1">
      <c r="A236" s="25"/>
      <c r="B236" s="163"/>
      <c r="C236" s="163" t="s">
        <v>244</v>
      </c>
      <c r="D236" s="32"/>
      <c r="E236" s="37" t="s">
        <v>28</v>
      </c>
      <c r="F236" s="32"/>
      <c r="G236" s="56">
        <f>SUM(G235:DB235)</f>
        <v>0</v>
      </c>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c r="BI236" s="32"/>
      <c r="BJ236" s="32"/>
      <c r="BK236" s="32"/>
      <c r="BL236" s="32"/>
      <c r="BM236" s="32"/>
      <c r="BN236" s="32"/>
      <c r="BO236" s="32"/>
      <c r="BP236" s="32"/>
      <c r="BQ236" s="32"/>
      <c r="BR236" s="32"/>
      <c r="BS236" s="32"/>
      <c r="BT236" s="32"/>
      <c r="BU236" s="32"/>
      <c r="BV236" s="32"/>
      <c r="BW236" s="32"/>
      <c r="BX236" s="32"/>
      <c r="BY236" s="32"/>
      <c r="BZ236" s="32"/>
      <c r="CA236" s="32"/>
      <c r="CB236" s="32"/>
      <c r="CC236" s="32"/>
      <c r="CD236" s="32"/>
      <c r="CE236" s="32"/>
      <c r="CF236" s="32"/>
      <c r="CG236" s="32"/>
      <c r="CH236" s="32"/>
      <c r="CI236" s="32"/>
      <c r="CJ236" s="32"/>
      <c r="CK236" s="32"/>
      <c r="CL236" s="32"/>
      <c r="CM236" s="32"/>
      <c r="CN236" s="32"/>
      <c r="CO236" s="32"/>
      <c r="CP236" s="32"/>
      <c r="CQ236" s="32"/>
      <c r="CR236" s="32"/>
      <c r="CS236" s="32"/>
      <c r="CT236" s="32"/>
      <c r="CU236" s="32"/>
      <c r="CV236" s="32"/>
      <c r="CW236" s="32"/>
      <c r="CX236" s="32"/>
      <c r="CY236" s="32"/>
      <c r="CZ236" s="32"/>
      <c r="DA236" s="32"/>
      <c r="DB236" s="32"/>
      <c r="DC236" s="25"/>
    </row>
    <row r="237" spans="1:107" s="2" customFormat="1" ht="12.6" customHeight="1">
      <c r="B237" s="142"/>
      <c r="C237" s="142"/>
      <c r="D237" s="142"/>
      <c r="E237" s="142"/>
      <c r="F237" s="142"/>
      <c r="G237" s="142"/>
      <c r="H237" s="142"/>
      <c r="I237" s="142"/>
      <c r="J237" s="142"/>
      <c r="K237" s="142"/>
      <c r="L237" s="142"/>
      <c r="M237" s="142"/>
      <c r="N237" s="142"/>
      <c r="O237" s="143"/>
      <c r="P237" s="143"/>
      <c r="Q237" s="143"/>
      <c r="R237" s="143"/>
      <c r="S237" s="143"/>
      <c r="T237" s="143"/>
      <c r="U237" s="143"/>
      <c r="V237" s="143"/>
      <c r="W237" s="143"/>
      <c r="X237" s="143"/>
      <c r="Y237" s="143"/>
      <c r="Z237" s="143"/>
      <c r="AA237" s="143"/>
      <c r="AB237" s="143"/>
      <c r="AC237" s="143"/>
      <c r="AD237" s="143"/>
      <c r="AE237" s="143"/>
      <c r="AF237" s="143"/>
      <c r="AG237" s="143"/>
      <c r="AH237" s="143"/>
      <c r="AI237" s="143"/>
      <c r="AJ237" s="143"/>
      <c r="AK237" s="143"/>
      <c r="AL237" s="143"/>
      <c r="AM237" s="143"/>
      <c r="AN237" s="143"/>
      <c r="AO237" s="143"/>
      <c r="AP237" s="143"/>
      <c r="AQ237" s="143"/>
      <c r="AR237" s="143"/>
      <c r="AS237" s="143"/>
      <c r="AT237" s="143"/>
      <c r="AU237" s="143"/>
      <c r="AV237" s="143"/>
      <c r="AW237" s="143"/>
      <c r="AX237" s="143"/>
      <c r="AY237" s="143"/>
      <c r="AZ237" s="143"/>
      <c r="BA237" s="143"/>
      <c r="BB237" s="143"/>
      <c r="BC237" s="143"/>
      <c r="BD237" s="143"/>
      <c r="BE237" s="143"/>
      <c r="BF237" s="143"/>
      <c r="BG237" s="143"/>
      <c r="BH237" s="143"/>
      <c r="BI237" s="143"/>
      <c r="BJ237" s="143"/>
      <c r="BK237" s="143"/>
      <c r="BL237" s="143"/>
      <c r="BM237" s="143"/>
      <c r="BN237" s="143"/>
      <c r="BO237" s="143"/>
      <c r="BP237" s="143"/>
      <c r="BQ237" s="143"/>
      <c r="BR237" s="143"/>
      <c r="BS237" s="143"/>
      <c r="BT237" s="143"/>
      <c r="BU237" s="143"/>
      <c r="BV237" s="143"/>
      <c r="BW237" s="143"/>
      <c r="BX237" s="143"/>
      <c r="BY237" s="143"/>
      <c r="BZ237" s="143"/>
      <c r="CA237" s="143"/>
      <c r="CB237" s="143"/>
      <c r="CC237" s="143"/>
      <c r="CD237" s="143"/>
      <c r="CE237" s="143"/>
      <c r="CF237" s="143"/>
      <c r="CG237" s="143"/>
      <c r="CH237" s="143"/>
      <c r="CI237" s="143"/>
      <c r="CJ237" s="143"/>
      <c r="CK237" s="143"/>
      <c r="CL237" s="143"/>
      <c r="CM237" s="143"/>
      <c r="CN237" s="143"/>
      <c r="CO237" s="143"/>
      <c r="CP237" s="143"/>
      <c r="CQ237" s="143"/>
      <c r="CR237" s="143"/>
      <c r="CS237" s="143"/>
      <c r="CT237" s="143"/>
      <c r="CU237" s="143"/>
      <c r="CV237" s="143"/>
      <c r="CW237" s="143"/>
      <c r="CX237" s="143"/>
      <c r="CY237" s="143"/>
      <c r="CZ237" s="143"/>
      <c r="DA237" s="143"/>
      <c r="DB237" s="143"/>
      <c r="DC237" s="143"/>
    </row>
    <row r="238" spans="1:107" s="119" customFormat="1" ht="39.950000000000003" customHeight="1">
      <c r="B238" s="307" t="s">
        <v>335</v>
      </c>
      <c r="C238" s="307"/>
      <c r="D238" s="307"/>
      <c r="E238" s="307"/>
      <c r="F238" s="307"/>
      <c r="G238" s="307"/>
      <c r="H238" s="307"/>
      <c r="I238" s="307"/>
      <c r="J238" s="307"/>
      <c r="K238" s="307"/>
      <c r="L238" s="307"/>
      <c r="M238" s="307"/>
      <c r="N238" s="307"/>
    </row>
    <row r="239" spans="1:107" s="61" customFormat="1" ht="12.6" customHeight="1">
      <c r="A239" s="25"/>
      <c r="B239" s="32"/>
      <c r="C239" s="32"/>
      <c r="D239" s="32"/>
      <c r="E239" s="37"/>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c r="BI239" s="32"/>
      <c r="BJ239" s="32"/>
      <c r="BK239" s="32"/>
      <c r="BL239" s="32"/>
      <c r="BM239" s="32"/>
      <c r="BN239" s="32"/>
      <c r="BO239" s="32"/>
      <c r="BP239" s="32"/>
      <c r="BQ239" s="32"/>
      <c r="BR239" s="32"/>
      <c r="BS239" s="32"/>
      <c r="BT239" s="32"/>
      <c r="BU239" s="32"/>
      <c r="BV239" s="32"/>
      <c r="BW239" s="32"/>
      <c r="BX239" s="32"/>
      <c r="BY239" s="32"/>
      <c r="BZ239" s="32"/>
      <c r="CA239" s="32"/>
      <c r="CB239" s="32"/>
      <c r="CC239" s="32"/>
      <c r="CD239" s="32"/>
      <c r="CE239" s="32"/>
      <c r="CF239" s="32"/>
      <c r="CG239" s="32"/>
      <c r="CH239" s="32"/>
      <c r="CI239" s="32"/>
      <c r="CJ239" s="32"/>
      <c r="CK239" s="32"/>
      <c r="CL239" s="32"/>
      <c r="CM239" s="32"/>
      <c r="CN239" s="32"/>
      <c r="CO239" s="32"/>
      <c r="CP239" s="32"/>
      <c r="CQ239" s="32"/>
      <c r="CR239" s="32"/>
      <c r="CS239" s="32"/>
      <c r="CT239" s="32"/>
      <c r="CU239" s="32"/>
      <c r="CV239" s="32"/>
      <c r="CW239" s="32"/>
      <c r="CX239" s="32"/>
      <c r="CY239" s="32"/>
      <c r="CZ239" s="32"/>
      <c r="DA239" s="32"/>
      <c r="DB239" s="32"/>
      <c r="DC239" s="25"/>
    </row>
    <row r="240" spans="1:107" s="98" customFormat="1" ht="22.5" customHeight="1">
      <c r="A240" s="36"/>
      <c r="B240" s="210" t="s">
        <v>34</v>
      </c>
      <c r="C240" s="211" t="s">
        <v>122</v>
      </c>
      <c r="D240" s="41"/>
      <c r="E240" s="40"/>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c r="AZ240" s="36"/>
      <c r="BA240" s="36"/>
      <c r="BB240" s="36"/>
      <c r="BC240" s="36"/>
      <c r="BD240" s="36"/>
      <c r="BE240" s="36"/>
      <c r="BF240" s="36"/>
      <c r="BG240" s="36"/>
      <c r="BH240" s="36"/>
      <c r="BI240" s="36"/>
      <c r="BJ240" s="36"/>
      <c r="BK240" s="36"/>
      <c r="BL240" s="36"/>
      <c r="BM240" s="36"/>
      <c r="BN240" s="36"/>
      <c r="BO240" s="36"/>
      <c r="BP240" s="36"/>
      <c r="BQ240" s="36"/>
      <c r="BR240" s="36"/>
      <c r="BS240" s="36"/>
      <c r="BT240" s="36"/>
      <c r="BU240" s="36"/>
      <c r="BV240" s="36"/>
      <c r="BW240" s="36"/>
      <c r="BX240" s="36"/>
      <c r="BY240" s="36"/>
      <c r="BZ240" s="36"/>
      <c r="CA240" s="36"/>
      <c r="CB240" s="36"/>
      <c r="CC240" s="36"/>
      <c r="CD240" s="36"/>
      <c r="CE240" s="36"/>
      <c r="CF240" s="36"/>
      <c r="CG240" s="36"/>
      <c r="CH240" s="36"/>
      <c r="CI240" s="36"/>
      <c r="CJ240" s="36"/>
      <c r="CK240" s="36"/>
      <c r="CL240" s="36"/>
      <c r="CM240" s="36"/>
      <c r="CN240" s="36"/>
      <c r="CO240" s="36"/>
      <c r="CP240" s="36"/>
      <c r="CQ240" s="36"/>
      <c r="CR240" s="36"/>
      <c r="CS240" s="36"/>
      <c r="CT240" s="36"/>
      <c r="CU240" s="36"/>
      <c r="CV240" s="36"/>
      <c r="CW240" s="36"/>
      <c r="CX240" s="36"/>
      <c r="CY240" s="36"/>
      <c r="CZ240" s="36"/>
      <c r="DA240" s="36"/>
      <c r="DB240" s="36"/>
      <c r="DC240" s="36"/>
    </row>
    <row r="241" spans="1:107" s="61" customFormat="1" ht="22.5" customHeight="1">
      <c r="A241" s="25"/>
      <c r="B241" s="163"/>
      <c r="C241" s="163" t="s">
        <v>123</v>
      </c>
      <c r="D241" s="32"/>
      <c r="E241" s="37"/>
      <c r="F241" s="42"/>
      <c r="G241" s="43" cm="1">
        <f t="array" ref="G241">IFERROR(
IF(G$14 - $G$14 + 1 = _xlfn.NUMBERVALUE(TRIM(_xlfn.TEXTAFTER($C241, " ", -1))),
_xlfn.IFS(
'Option-specific inputs'!$I$19="Percentage cost method",('Option-specific inputs'!$I$27*'Option-specific inputs'!$I29*G$22),
'Option-specific inputs'!$I$19="Total cost method",('Option-specific inputs'!$I52*G$22)),0),0)</f>
        <v>0</v>
      </c>
      <c r="H241" s="43" cm="1">
        <f t="array" ref="H241">IFERROR(
IF(H$14 - $G$14 + 1 = _xlfn.NUMBERVALUE(TRIM(_xlfn.TEXTAFTER($C241, " ", -1))),
_xlfn.IFS(
'Option-specific inputs'!$I$19="Percentage cost method",('Option-specific inputs'!$I$27*'Option-specific inputs'!$I29*H$22),
'Option-specific inputs'!$I$19="Total cost method",('Option-specific inputs'!$I52*H$22)),0),0)</f>
        <v>0</v>
      </c>
      <c r="I241" s="43" cm="1">
        <f t="array" ref="I241">IFERROR(
IF(I$14 - $G$14 + 1 = _xlfn.NUMBERVALUE(TRIM(_xlfn.TEXTAFTER($C241, " ", -1))),
_xlfn.IFS(
'Option-specific inputs'!$I$19="Percentage cost method",('Option-specific inputs'!$I$27*'Option-specific inputs'!$I29*I$22),
'Option-specific inputs'!$I$19="Total cost method",('Option-specific inputs'!$I52*I$22)),0),0)</f>
        <v>0</v>
      </c>
      <c r="J241" s="43" cm="1">
        <f t="array" ref="J241">IFERROR(
IF(J$14 - $G$14 + 1 = _xlfn.NUMBERVALUE(TRIM(_xlfn.TEXTAFTER($C241, " ", -1))),
_xlfn.IFS(
'Option-specific inputs'!$I$19="Percentage cost method",('Option-specific inputs'!$I$27*'Option-specific inputs'!$I29*J$22),
'Option-specific inputs'!$I$19="Total cost method",('Option-specific inputs'!$I52*J$22)),0),0)</f>
        <v>0</v>
      </c>
      <c r="K241" s="43" cm="1">
        <f t="array" ref="K241">IFERROR(
IF(K$14 - $G$14 + 1 = _xlfn.NUMBERVALUE(TRIM(_xlfn.TEXTAFTER($C241, " ", -1))),
_xlfn.IFS(
'Option-specific inputs'!$I$19="Percentage cost method",('Option-specific inputs'!$I$27*'Option-specific inputs'!$I29*K$22),
'Option-specific inputs'!$I$19="Total cost method",('Option-specific inputs'!$I52*K$22)),0),0)</f>
        <v>0</v>
      </c>
      <c r="L241" s="43" cm="1">
        <f t="array" ref="L241">IFERROR(
IF(L$14 - $G$14 + 1 = _xlfn.NUMBERVALUE(TRIM(_xlfn.TEXTAFTER($C241, " ", -1))),
_xlfn.IFS(
'Option-specific inputs'!$I$19="Percentage cost method",('Option-specific inputs'!$I$27*'Option-specific inputs'!$I29*L$22),
'Option-specific inputs'!$I$19="Total cost method",('Option-specific inputs'!$I52*L$22)),0),0)</f>
        <v>0</v>
      </c>
      <c r="M241" s="43" cm="1">
        <f t="array" ref="M241">IFERROR(
IF(M$14 - $G$14 + 1 = _xlfn.NUMBERVALUE(TRIM(_xlfn.TEXTAFTER($C241, " ", -1))),
_xlfn.IFS(
'Option-specific inputs'!$I$19="Percentage cost method",('Option-specific inputs'!$I$27*'Option-specific inputs'!$I29*M$22),
'Option-specific inputs'!$I$19="Total cost method",('Option-specific inputs'!$I52*M$22)),0),0)</f>
        <v>0</v>
      </c>
      <c r="N241" s="43" cm="1">
        <f t="array" ref="N241">IFERROR(
IF(N$14 - $G$14 + 1 = _xlfn.NUMBERVALUE(TRIM(_xlfn.TEXTAFTER($C241, " ", -1))),
_xlfn.IFS(
'Option-specific inputs'!$I$19="Percentage cost method",('Option-specific inputs'!$I$27*'Option-specific inputs'!$I29*N$22),
'Option-specific inputs'!$I$19="Total cost method",('Option-specific inputs'!$I52*N$22)),0),0)</f>
        <v>0</v>
      </c>
      <c r="O241" s="43" cm="1">
        <f t="array" ref="O241">IFERROR(
IF(O$14 - $G$14 + 1 = _xlfn.NUMBERVALUE(TRIM(_xlfn.TEXTAFTER($C241, " ", -1))),
_xlfn.IFS(
'Option-specific inputs'!$I$19="Percentage cost method",('Option-specific inputs'!$I$27*'Option-specific inputs'!$I29*O$22),
'Option-specific inputs'!$I$19="Total cost method",('Option-specific inputs'!$I52*O$22)),0),0)</f>
        <v>0</v>
      </c>
      <c r="P241" s="43" cm="1">
        <f t="array" ref="P241">IFERROR(
IF(P$14 - $G$14 + 1 = _xlfn.NUMBERVALUE(TRIM(_xlfn.TEXTAFTER($C241, " ", -1))),
_xlfn.IFS(
'Option-specific inputs'!$I$19="Percentage cost method",('Option-specific inputs'!$I$27*'Option-specific inputs'!$I29*P$22),
'Option-specific inputs'!$I$19="Total cost method",('Option-specific inputs'!$I52*P$22)),0),0)</f>
        <v>0</v>
      </c>
      <c r="Q241" s="43" cm="1">
        <f t="array" ref="Q241">IFERROR(
IF(Q$14 - $G$14 + 1 = _xlfn.NUMBERVALUE(TRIM(_xlfn.TEXTAFTER($C241, " ", -1))),
_xlfn.IFS(
'Option-specific inputs'!$I$19="Percentage cost method",('Option-specific inputs'!$I$27*'Option-specific inputs'!$I29*Q$22),
'Option-specific inputs'!$I$19="Total cost method",('Option-specific inputs'!$I52*Q$22)),0),0)</f>
        <v>0</v>
      </c>
      <c r="R241" s="43" cm="1">
        <f t="array" ref="R241">IFERROR(
IF(R$14 - $G$14 + 1 = _xlfn.NUMBERVALUE(TRIM(_xlfn.TEXTAFTER($C241, " ", -1))),
_xlfn.IFS(
'Option-specific inputs'!$I$19="Percentage cost method",('Option-specific inputs'!$I$27*'Option-specific inputs'!$I29*R$22),
'Option-specific inputs'!$I$19="Total cost method",('Option-specific inputs'!$I52*R$22)),0),0)</f>
        <v>0</v>
      </c>
      <c r="S241" s="43" cm="1">
        <f t="array" ref="S241">IFERROR(
IF(S$14 - $G$14 + 1 = _xlfn.NUMBERVALUE(TRIM(_xlfn.TEXTAFTER($C241, " ", -1))),
_xlfn.IFS(
'Option-specific inputs'!$I$19="Percentage cost method",('Option-specific inputs'!$I$27*'Option-specific inputs'!$I29*S$22),
'Option-specific inputs'!$I$19="Total cost method",('Option-specific inputs'!$I52*S$22)),0),0)</f>
        <v>0</v>
      </c>
      <c r="T241" s="43" cm="1">
        <f t="array" ref="T241">IFERROR(
IF(T$14 - $G$14 + 1 = _xlfn.NUMBERVALUE(TRIM(_xlfn.TEXTAFTER($C241, " ", -1))),
_xlfn.IFS(
'Option-specific inputs'!$I$19="Percentage cost method",('Option-specific inputs'!$I$27*'Option-specific inputs'!$I29*T$22),
'Option-specific inputs'!$I$19="Total cost method",('Option-specific inputs'!$I52*T$22)),0),0)</f>
        <v>0</v>
      </c>
      <c r="U241" s="43" cm="1">
        <f t="array" ref="U241">IFERROR(
IF(U$14 - $G$14 + 1 = _xlfn.NUMBERVALUE(TRIM(_xlfn.TEXTAFTER($C241, " ", -1))),
_xlfn.IFS(
'Option-specific inputs'!$I$19="Percentage cost method",('Option-specific inputs'!$I$27*'Option-specific inputs'!$I29*U$22),
'Option-specific inputs'!$I$19="Total cost method",('Option-specific inputs'!$I52*U$22)),0),0)</f>
        <v>0</v>
      </c>
      <c r="V241" s="43" cm="1">
        <f t="array" ref="V241">IFERROR(
IF(V$14 - $G$14 + 1 = _xlfn.NUMBERVALUE(TRIM(_xlfn.TEXTAFTER($C241, " ", -1))),
_xlfn.IFS(
'Option-specific inputs'!$I$19="Percentage cost method",('Option-specific inputs'!$I$27*'Option-specific inputs'!$I29*V$22),
'Option-specific inputs'!$I$19="Total cost method",('Option-specific inputs'!$I52*V$22)),0),0)</f>
        <v>0</v>
      </c>
      <c r="W241" s="43" cm="1">
        <f t="array" ref="W241">IFERROR(
IF(W$14 - $G$14 + 1 = _xlfn.NUMBERVALUE(TRIM(_xlfn.TEXTAFTER($C241, " ", -1))),
_xlfn.IFS(
'Option-specific inputs'!$I$19="Percentage cost method",('Option-specific inputs'!$I$27*'Option-specific inputs'!$I29*W$22),
'Option-specific inputs'!$I$19="Total cost method",('Option-specific inputs'!$I52*W$22)),0),0)</f>
        <v>0</v>
      </c>
      <c r="X241" s="43" cm="1">
        <f t="array" ref="X241">IFERROR(
IF(X$14 - $G$14 + 1 = _xlfn.NUMBERVALUE(TRIM(_xlfn.TEXTAFTER($C241, " ", -1))),
_xlfn.IFS(
'Option-specific inputs'!$I$19="Percentage cost method",('Option-specific inputs'!$I$27*'Option-specific inputs'!$I29*X$22),
'Option-specific inputs'!$I$19="Total cost method",('Option-specific inputs'!$I52*X$22)),0),0)</f>
        <v>0</v>
      </c>
      <c r="Y241" s="43" cm="1">
        <f t="array" ref="Y241">IFERROR(
IF(Y$14 - $G$14 + 1 = _xlfn.NUMBERVALUE(TRIM(_xlfn.TEXTAFTER($C241, " ", -1))),
_xlfn.IFS(
'Option-specific inputs'!$I$19="Percentage cost method",('Option-specific inputs'!$I$27*'Option-specific inputs'!$I29*Y$22),
'Option-specific inputs'!$I$19="Total cost method",('Option-specific inputs'!$I52*Y$22)),0),0)</f>
        <v>0</v>
      </c>
      <c r="Z241" s="43" cm="1">
        <f t="array" ref="Z241">IFERROR(
IF(Z$14 - $G$14 + 1 = _xlfn.NUMBERVALUE(TRIM(_xlfn.TEXTAFTER($C241, " ", -1))),
_xlfn.IFS(
'Option-specific inputs'!$I$19="Percentage cost method",('Option-specific inputs'!$I$27*'Option-specific inputs'!$I29*Z$22),
'Option-specific inputs'!$I$19="Total cost method",('Option-specific inputs'!$I52*Z$22)),0),0)</f>
        <v>0</v>
      </c>
      <c r="AA241" s="43" cm="1">
        <f t="array" ref="AA241">IFERROR(
IF(AA$14 - $G$14 + 1 = _xlfn.NUMBERVALUE(TRIM(_xlfn.TEXTAFTER($C241, " ", -1))),
_xlfn.IFS(
'Option-specific inputs'!$I$19="Percentage cost method",('Option-specific inputs'!$I$27*'Option-specific inputs'!$I29*AA$22),
'Option-specific inputs'!$I$19="Total cost method",('Option-specific inputs'!$I52*AA$22)),0),0)</f>
        <v>0</v>
      </c>
      <c r="AB241" s="43" cm="1">
        <f t="array" ref="AB241">IFERROR(
IF(AB$14 - $G$14 + 1 = _xlfn.NUMBERVALUE(TRIM(_xlfn.TEXTAFTER($C241, " ", -1))),
_xlfn.IFS(
'Option-specific inputs'!$I$19="Percentage cost method",('Option-specific inputs'!$I$27*'Option-specific inputs'!$I29*AB$22),
'Option-specific inputs'!$I$19="Total cost method",('Option-specific inputs'!$I52*AB$22)),0),0)</f>
        <v>0</v>
      </c>
      <c r="AC241" s="43" cm="1">
        <f t="array" ref="AC241">IFERROR(
IF(AC$14 - $G$14 + 1 = _xlfn.NUMBERVALUE(TRIM(_xlfn.TEXTAFTER($C241, " ", -1))),
_xlfn.IFS(
'Option-specific inputs'!$I$19="Percentage cost method",('Option-specific inputs'!$I$27*'Option-specific inputs'!$I29*AC$22),
'Option-specific inputs'!$I$19="Total cost method",('Option-specific inputs'!$I52*AC$22)),0),0)</f>
        <v>0</v>
      </c>
      <c r="AD241" s="43" cm="1">
        <f t="array" ref="AD241">IFERROR(
IF(AD$14 - $G$14 + 1 = _xlfn.NUMBERVALUE(TRIM(_xlfn.TEXTAFTER($C241, " ", -1))),
_xlfn.IFS(
'Option-specific inputs'!$I$19="Percentage cost method",('Option-specific inputs'!$I$27*'Option-specific inputs'!$I29*AD$22),
'Option-specific inputs'!$I$19="Total cost method",('Option-specific inputs'!$I52*AD$22)),0),0)</f>
        <v>0</v>
      </c>
      <c r="AE241" s="43" cm="1">
        <f t="array" ref="AE241">IFERROR(
IF(AE$14 - $G$14 + 1 = _xlfn.NUMBERVALUE(TRIM(_xlfn.TEXTAFTER($C241, " ", -1))),
_xlfn.IFS(
'Option-specific inputs'!$I$19="Percentage cost method",('Option-specific inputs'!$I$27*'Option-specific inputs'!$I29*AE$22),
'Option-specific inputs'!$I$19="Total cost method",('Option-specific inputs'!$I52*AE$22)),0),0)</f>
        <v>0</v>
      </c>
      <c r="AF241" s="43" cm="1">
        <f t="array" ref="AF241">IFERROR(
IF(AF$14 - $G$14 + 1 = _xlfn.NUMBERVALUE(TRIM(_xlfn.TEXTAFTER($C241, " ", -1))),
_xlfn.IFS(
'Option-specific inputs'!$I$19="Percentage cost method",('Option-specific inputs'!$I$27*'Option-specific inputs'!$I29*AF$22),
'Option-specific inputs'!$I$19="Total cost method",('Option-specific inputs'!$I52*AF$22)),0),0)</f>
        <v>0</v>
      </c>
      <c r="AG241" s="43" cm="1">
        <f t="array" ref="AG241">IFERROR(
IF(AG$14 - $G$14 + 1 = _xlfn.NUMBERVALUE(TRIM(_xlfn.TEXTAFTER($C241, " ", -1))),
_xlfn.IFS(
'Option-specific inputs'!$I$19="Percentage cost method",('Option-specific inputs'!$I$27*'Option-specific inputs'!$I29*AG$22),
'Option-specific inputs'!$I$19="Total cost method",('Option-specific inputs'!$I52*AG$22)),0),0)</f>
        <v>0</v>
      </c>
      <c r="AH241" s="43" cm="1">
        <f t="array" ref="AH241">IFERROR(
IF(AH$14 - $G$14 + 1 = _xlfn.NUMBERVALUE(TRIM(_xlfn.TEXTAFTER($C241, " ", -1))),
_xlfn.IFS(
'Option-specific inputs'!$I$19="Percentage cost method",('Option-specific inputs'!$I$27*'Option-specific inputs'!$I29*AH$22),
'Option-specific inputs'!$I$19="Total cost method",('Option-specific inputs'!$I52*AH$22)),0),0)</f>
        <v>0</v>
      </c>
      <c r="AI241" s="43" cm="1">
        <f t="array" ref="AI241">IFERROR(
IF(AI$14 - $G$14 + 1 = _xlfn.NUMBERVALUE(TRIM(_xlfn.TEXTAFTER($C241, " ", -1))),
_xlfn.IFS(
'Option-specific inputs'!$I$19="Percentage cost method",('Option-specific inputs'!$I$27*'Option-specific inputs'!$I29*AI$22),
'Option-specific inputs'!$I$19="Total cost method",('Option-specific inputs'!$I52*AI$22)),0),0)</f>
        <v>0</v>
      </c>
      <c r="AJ241" s="43" cm="1">
        <f t="array" ref="AJ241">IFERROR(
IF(AJ$14 - $G$14 + 1 = _xlfn.NUMBERVALUE(TRIM(_xlfn.TEXTAFTER($C241, " ", -1))),
_xlfn.IFS(
'Option-specific inputs'!$I$19="Percentage cost method",('Option-specific inputs'!$I$27*'Option-specific inputs'!$I29*AJ$22),
'Option-specific inputs'!$I$19="Total cost method",('Option-specific inputs'!$I52*AJ$22)),0),0)</f>
        <v>0</v>
      </c>
      <c r="AK241" s="43" cm="1">
        <f t="array" ref="AK241">IFERROR(
IF(AK$14 - $G$14 + 1 = _xlfn.NUMBERVALUE(TRIM(_xlfn.TEXTAFTER($C241, " ", -1))),
_xlfn.IFS(
'Option-specific inputs'!$I$19="Percentage cost method",('Option-specific inputs'!$I$27*'Option-specific inputs'!$I29*AK$22),
'Option-specific inputs'!$I$19="Total cost method",('Option-specific inputs'!$I52*AK$22)),0),0)</f>
        <v>0</v>
      </c>
      <c r="AL241" s="43" cm="1">
        <f t="array" ref="AL241">IFERROR(
IF(AL$14 - $G$14 + 1 = _xlfn.NUMBERVALUE(TRIM(_xlfn.TEXTAFTER($C241, " ", -1))),
_xlfn.IFS(
'Option-specific inputs'!$I$19="Percentage cost method",('Option-specific inputs'!$I$27*'Option-specific inputs'!$I29*AL$22),
'Option-specific inputs'!$I$19="Total cost method",('Option-specific inputs'!$I52*AL$22)),0),0)</f>
        <v>0</v>
      </c>
      <c r="AM241" s="43" cm="1">
        <f t="array" ref="AM241">IFERROR(
IF(AM$14 - $G$14 + 1 = _xlfn.NUMBERVALUE(TRIM(_xlfn.TEXTAFTER($C241, " ", -1))),
_xlfn.IFS(
'Option-specific inputs'!$I$19="Percentage cost method",('Option-specific inputs'!$I$27*'Option-specific inputs'!$I29*AM$22),
'Option-specific inputs'!$I$19="Total cost method",('Option-specific inputs'!$I52*AM$22)),0),0)</f>
        <v>0</v>
      </c>
      <c r="AN241" s="43" cm="1">
        <f t="array" ref="AN241">IFERROR(
IF(AN$14 - $G$14 + 1 = _xlfn.NUMBERVALUE(TRIM(_xlfn.TEXTAFTER($C241, " ", -1))),
_xlfn.IFS(
'Option-specific inputs'!$I$19="Percentage cost method",('Option-specific inputs'!$I$27*'Option-specific inputs'!$I29*AN$22),
'Option-specific inputs'!$I$19="Total cost method",('Option-specific inputs'!$I52*AN$22)),0),0)</f>
        <v>0</v>
      </c>
      <c r="AO241" s="43" cm="1">
        <f t="array" ref="AO241">IFERROR(
IF(AO$14 - $G$14 + 1 = _xlfn.NUMBERVALUE(TRIM(_xlfn.TEXTAFTER($C241, " ", -1))),
_xlfn.IFS(
'Option-specific inputs'!$I$19="Percentage cost method",('Option-specific inputs'!$I$27*'Option-specific inputs'!$I29*AO$22),
'Option-specific inputs'!$I$19="Total cost method",('Option-specific inputs'!$I52*AO$22)),0),0)</f>
        <v>0</v>
      </c>
      <c r="AP241" s="43" cm="1">
        <f t="array" ref="AP241">IFERROR(
IF(AP$14 - $G$14 + 1 = _xlfn.NUMBERVALUE(TRIM(_xlfn.TEXTAFTER($C241, " ", -1))),
_xlfn.IFS(
'Option-specific inputs'!$I$19="Percentage cost method",('Option-specific inputs'!$I$27*'Option-specific inputs'!$I29*AP$22),
'Option-specific inputs'!$I$19="Total cost method",('Option-specific inputs'!$I52*AP$22)),0),0)</f>
        <v>0</v>
      </c>
      <c r="AQ241" s="43" cm="1">
        <f t="array" ref="AQ241">IFERROR(
IF(AQ$14 - $G$14 + 1 = _xlfn.NUMBERVALUE(TRIM(_xlfn.TEXTAFTER($C241, " ", -1))),
_xlfn.IFS(
'Option-specific inputs'!$I$19="Percentage cost method",('Option-specific inputs'!$I$27*'Option-specific inputs'!$I29*AQ$22),
'Option-specific inputs'!$I$19="Total cost method",('Option-specific inputs'!$I52*AQ$22)),0),0)</f>
        <v>0</v>
      </c>
      <c r="AR241" s="43" cm="1">
        <f t="array" ref="AR241">IFERROR(
IF(AR$14 - $G$14 + 1 = _xlfn.NUMBERVALUE(TRIM(_xlfn.TEXTAFTER($C241, " ", -1))),
_xlfn.IFS(
'Option-specific inputs'!$I$19="Percentage cost method",('Option-specific inputs'!$I$27*'Option-specific inputs'!$I29*AR$22),
'Option-specific inputs'!$I$19="Total cost method",('Option-specific inputs'!$I52*AR$22)),0),0)</f>
        <v>0</v>
      </c>
      <c r="AS241" s="43" cm="1">
        <f t="array" ref="AS241">IFERROR(
IF(AS$14 - $G$14 + 1 = _xlfn.NUMBERVALUE(TRIM(_xlfn.TEXTAFTER($C241, " ", -1))),
_xlfn.IFS(
'Option-specific inputs'!$I$19="Percentage cost method",('Option-specific inputs'!$I$27*'Option-specific inputs'!$I29*AS$22),
'Option-specific inputs'!$I$19="Total cost method",('Option-specific inputs'!$I52*AS$22)),0),0)</f>
        <v>0</v>
      </c>
      <c r="AT241" s="43" cm="1">
        <f t="array" ref="AT241">IFERROR(
IF(AT$14 - $G$14 + 1 = _xlfn.NUMBERVALUE(TRIM(_xlfn.TEXTAFTER($C241, " ", -1))),
_xlfn.IFS(
'Option-specific inputs'!$I$19="Percentage cost method",('Option-specific inputs'!$I$27*'Option-specific inputs'!$I29*AT$22),
'Option-specific inputs'!$I$19="Total cost method",('Option-specific inputs'!$I52*AT$22)),0),0)</f>
        <v>0</v>
      </c>
      <c r="AU241" s="43" cm="1">
        <f t="array" ref="AU241">IFERROR(
IF(AU$14 - $G$14 + 1 = _xlfn.NUMBERVALUE(TRIM(_xlfn.TEXTAFTER($C241, " ", -1))),
_xlfn.IFS(
'Option-specific inputs'!$I$19="Percentage cost method",('Option-specific inputs'!$I$27*'Option-specific inputs'!$I29*AU$22),
'Option-specific inputs'!$I$19="Total cost method",('Option-specific inputs'!$I52*AU$22)),0),0)</f>
        <v>0</v>
      </c>
      <c r="AV241" s="43" cm="1">
        <f t="array" ref="AV241">IFERROR(
IF(AV$14 - $G$14 + 1 = _xlfn.NUMBERVALUE(TRIM(_xlfn.TEXTAFTER($C241, " ", -1))),
_xlfn.IFS(
'Option-specific inputs'!$I$19="Percentage cost method",('Option-specific inputs'!$I$27*'Option-specific inputs'!$I29*AV$22),
'Option-specific inputs'!$I$19="Total cost method",('Option-specific inputs'!$I52*AV$22)),0),0)</f>
        <v>0</v>
      </c>
      <c r="AW241" s="43" cm="1">
        <f t="array" ref="AW241">IFERROR(
IF(AW$14 - $G$14 + 1 = _xlfn.NUMBERVALUE(TRIM(_xlfn.TEXTAFTER($C241, " ", -1))),
_xlfn.IFS(
'Option-specific inputs'!$I$19="Percentage cost method",('Option-specific inputs'!$I$27*'Option-specific inputs'!$I29*AW$22),
'Option-specific inputs'!$I$19="Total cost method",('Option-specific inputs'!$I52*AW$22)),0),0)</f>
        <v>0</v>
      </c>
      <c r="AX241" s="43" cm="1">
        <f t="array" ref="AX241">IFERROR(
IF(AX$14 - $G$14 + 1 = _xlfn.NUMBERVALUE(TRIM(_xlfn.TEXTAFTER($C241, " ", -1))),
_xlfn.IFS(
'Option-specific inputs'!$I$19="Percentage cost method",('Option-specific inputs'!$I$27*'Option-specific inputs'!$I29*AX$22),
'Option-specific inputs'!$I$19="Total cost method",('Option-specific inputs'!$I52*AX$22)),0),0)</f>
        <v>0</v>
      </c>
      <c r="AY241" s="43" cm="1">
        <f t="array" ref="AY241">IFERROR(
IF(AY$14 - $G$14 + 1 = _xlfn.NUMBERVALUE(TRIM(_xlfn.TEXTAFTER($C241, " ", -1))),
_xlfn.IFS(
'Option-specific inputs'!$I$19="Percentage cost method",('Option-specific inputs'!$I$27*'Option-specific inputs'!$I29*AY$22),
'Option-specific inputs'!$I$19="Total cost method",('Option-specific inputs'!$I52*AY$22)),0),0)</f>
        <v>0</v>
      </c>
      <c r="AZ241" s="43" cm="1">
        <f t="array" ref="AZ241">IFERROR(
IF(AZ$14 - $G$14 + 1 = _xlfn.NUMBERVALUE(TRIM(_xlfn.TEXTAFTER($C241, " ", -1))),
_xlfn.IFS(
'Option-specific inputs'!$I$19="Percentage cost method",('Option-specific inputs'!$I$27*'Option-specific inputs'!$I29*AZ$22),
'Option-specific inputs'!$I$19="Total cost method",('Option-specific inputs'!$I52*AZ$22)),0),0)</f>
        <v>0</v>
      </c>
      <c r="BA241" s="43" cm="1">
        <f t="array" ref="BA241">IFERROR(
IF(BA$14 - $G$14 + 1 = _xlfn.NUMBERVALUE(TRIM(_xlfn.TEXTAFTER($C241, " ", -1))),
_xlfn.IFS(
'Option-specific inputs'!$I$19="Percentage cost method",('Option-specific inputs'!$I$27*'Option-specific inputs'!$I29*BA$22),
'Option-specific inputs'!$I$19="Total cost method",('Option-specific inputs'!$I52*BA$22)),0),0)</f>
        <v>0</v>
      </c>
      <c r="BB241" s="43" cm="1">
        <f t="array" ref="BB241">IFERROR(
IF(BB$14 - $G$14 + 1 = _xlfn.NUMBERVALUE(TRIM(_xlfn.TEXTAFTER($C241, " ", -1))),
_xlfn.IFS(
'Option-specific inputs'!$I$19="Percentage cost method",('Option-specific inputs'!$I$27*'Option-specific inputs'!$I29*BB$22),
'Option-specific inputs'!$I$19="Total cost method",('Option-specific inputs'!$I52*BB$22)),0),0)</f>
        <v>0</v>
      </c>
      <c r="BC241" s="43" cm="1">
        <f t="array" ref="BC241">IFERROR(
IF(BC$14 - $G$14 + 1 = _xlfn.NUMBERVALUE(TRIM(_xlfn.TEXTAFTER($C241, " ", -1))),
_xlfn.IFS(
'Option-specific inputs'!$I$19="Percentage cost method",('Option-specific inputs'!$I$27*'Option-specific inputs'!$I29*BC$22),
'Option-specific inputs'!$I$19="Total cost method",('Option-specific inputs'!$I52*BC$22)),0),0)</f>
        <v>0</v>
      </c>
      <c r="BD241" s="43" cm="1">
        <f t="array" ref="BD241">IFERROR(
IF(BD$14 - $G$14 + 1 = _xlfn.NUMBERVALUE(TRIM(_xlfn.TEXTAFTER($C241, " ", -1))),
_xlfn.IFS(
'Option-specific inputs'!$I$19="Percentage cost method",('Option-specific inputs'!$I$27*'Option-specific inputs'!$I29*BD$22),
'Option-specific inputs'!$I$19="Total cost method",('Option-specific inputs'!$I52*BD$22)),0),0)</f>
        <v>0</v>
      </c>
      <c r="BE241" s="43" cm="1">
        <f t="array" ref="BE241">IFERROR(
IF(BE$14 - $G$14 + 1 = _xlfn.NUMBERVALUE(TRIM(_xlfn.TEXTAFTER($C241, " ", -1))),
_xlfn.IFS(
'Option-specific inputs'!$I$19="Percentage cost method",('Option-specific inputs'!$I$27*'Option-specific inputs'!$I29*BE$22),
'Option-specific inputs'!$I$19="Total cost method",('Option-specific inputs'!$I52*BE$22)),0),0)</f>
        <v>0</v>
      </c>
      <c r="BF241" s="43" cm="1">
        <f t="array" ref="BF241">IFERROR(
IF(BF$14 - $G$14 + 1 = _xlfn.NUMBERVALUE(TRIM(_xlfn.TEXTAFTER($C241, " ", -1))),
_xlfn.IFS(
'Option-specific inputs'!$I$19="Percentage cost method",('Option-specific inputs'!$I$27*'Option-specific inputs'!$I29*BF$22),
'Option-specific inputs'!$I$19="Total cost method",('Option-specific inputs'!$I52*BF$22)),0),0)</f>
        <v>0</v>
      </c>
      <c r="BG241" s="43" cm="1">
        <f t="array" ref="BG241">IFERROR(
IF(BG$14 - $G$14 + 1 = _xlfn.NUMBERVALUE(TRIM(_xlfn.TEXTAFTER($C241, " ", -1))),
_xlfn.IFS(
'Option-specific inputs'!$I$19="Percentage cost method",('Option-specific inputs'!$I$27*'Option-specific inputs'!$I29*BG$22),
'Option-specific inputs'!$I$19="Total cost method",('Option-specific inputs'!$I52*BG$22)),0),0)</f>
        <v>0</v>
      </c>
      <c r="BH241" s="43" cm="1">
        <f t="array" ref="BH241">IFERROR(
IF(BH$14 - $G$14 + 1 = _xlfn.NUMBERVALUE(TRIM(_xlfn.TEXTAFTER($C241, " ", -1))),
_xlfn.IFS(
'Option-specific inputs'!$I$19="Percentage cost method",('Option-specific inputs'!$I$27*'Option-specific inputs'!$I29*BH$22),
'Option-specific inputs'!$I$19="Total cost method",('Option-specific inputs'!$I52*BH$22)),0),0)</f>
        <v>0</v>
      </c>
      <c r="BI241" s="43" cm="1">
        <f t="array" ref="BI241">IFERROR(
IF(BI$14 - $G$14 + 1 = _xlfn.NUMBERVALUE(TRIM(_xlfn.TEXTAFTER($C241, " ", -1))),
_xlfn.IFS(
'Option-specific inputs'!$I$19="Percentage cost method",('Option-specific inputs'!$I$27*'Option-specific inputs'!$I29*BI$22),
'Option-specific inputs'!$I$19="Total cost method",('Option-specific inputs'!$I52*BI$22)),0),0)</f>
        <v>0</v>
      </c>
      <c r="BJ241" s="43" cm="1">
        <f t="array" ref="BJ241">IFERROR(
IF(BJ$14 - $G$14 + 1 = _xlfn.NUMBERVALUE(TRIM(_xlfn.TEXTAFTER($C241, " ", -1))),
_xlfn.IFS(
'Option-specific inputs'!$I$19="Percentage cost method",('Option-specific inputs'!$I$27*'Option-specific inputs'!$I29*BJ$22),
'Option-specific inputs'!$I$19="Total cost method",('Option-specific inputs'!$I52*BJ$22)),0),0)</f>
        <v>0</v>
      </c>
      <c r="BK241" s="43" cm="1">
        <f t="array" ref="BK241">IFERROR(
IF(BK$14 - $G$14 + 1 = _xlfn.NUMBERVALUE(TRIM(_xlfn.TEXTAFTER($C241, " ", -1))),
_xlfn.IFS(
'Option-specific inputs'!$I$19="Percentage cost method",('Option-specific inputs'!$I$27*'Option-specific inputs'!$I29*BK$22),
'Option-specific inputs'!$I$19="Total cost method",('Option-specific inputs'!$I52*BK$22)),0),0)</f>
        <v>0</v>
      </c>
      <c r="BL241" s="43" cm="1">
        <f t="array" ref="BL241">IFERROR(
IF(BL$14 - $G$14 + 1 = _xlfn.NUMBERVALUE(TRIM(_xlfn.TEXTAFTER($C241, " ", -1))),
_xlfn.IFS(
'Option-specific inputs'!$I$19="Percentage cost method",('Option-specific inputs'!$I$27*'Option-specific inputs'!$I29*BL$22),
'Option-specific inputs'!$I$19="Total cost method",('Option-specific inputs'!$I52*BL$22)),0),0)</f>
        <v>0</v>
      </c>
      <c r="BM241" s="43" cm="1">
        <f t="array" ref="BM241">IFERROR(
IF(BM$14 - $G$14 + 1 = _xlfn.NUMBERVALUE(TRIM(_xlfn.TEXTAFTER($C241, " ", -1))),
_xlfn.IFS(
'Option-specific inputs'!$I$19="Percentage cost method",('Option-specific inputs'!$I$27*'Option-specific inputs'!$I29*BM$22),
'Option-specific inputs'!$I$19="Total cost method",('Option-specific inputs'!$I52*BM$22)),0),0)</f>
        <v>0</v>
      </c>
      <c r="BN241" s="43" cm="1">
        <f t="array" ref="BN241">IFERROR(
IF(BN$14 - $G$14 + 1 = _xlfn.NUMBERVALUE(TRIM(_xlfn.TEXTAFTER($C241, " ", -1))),
_xlfn.IFS(
'Option-specific inputs'!$I$19="Percentage cost method",('Option-specific inputs'!$I$27*'Option-specific inputs'!$I29*BN$22),
'Option-specific inputs'!$I$19="Total cost method",('Option-specific inputs'!$I52*BN$22)),0),0)</f>
        <v>0</v>
      </c>
      <c r="BO241" s="43" cm="1">
        <f t="array" ref="BO241">IFERROR(
IF(BO$14 - $G$14 + 1 = _xlfn.NUMBERVALUE(TRIM(_xlfn.TEXTAFTER($C241, " ", -1))),
_xlfn.IFS(
'Option-specific inputs'!$I$19="Percentage cost method",('Option-specific inputs'!$I$27*'Option-specific inputs'!$I29*BO$22),
'Option-specific inputs'!$I$19="Total cost method",('Option-specific inputs'!$I52*BO$22)),0),0)</f>
        <v>0</v>
      </c>
      <c r="BP241" s="43" cm="1">
        <f t="array" ref="BP241">IFERROR(
IF(BP$14 - $G$14 + 1 = _xlfn.NUMBERVALUE(TRIM(_xlfn.TEXTAFTER($C241, " ", -1))),
_xlfn.IFS(
'Option-specific inputs'!$I$19="Percentage cost method",('Option-specific inputs'!$I$27*'Option-specific inputs'!$I29*BP$22),
'Option-specific inputs'!$I$19="Total cost method",('Option-specific inputs'!$I52*BP$22)),0),0)</f>
        <v>0</v>
      </c>
      <c r="BQ241" s="43" cm="1">
        <f t="array" ref="BQ241">IFERROR(
IF(BQ$14 - $G$14 + 1 = _xlfn.NUMBERVALUE(TRIM(_xlfn.TEXTAFTER($C241, " ", -1))),
_xlfn.IFS(
'Option-specific inputs'!$I$19="Percentage cost method",('Option-specific inputs'!$I$27*'Option-specific inputs'!$I29*BQ$22),
'Option-specific inputs'!$I$19="Total cost method",('Option-specific inputs'!$I52*BQ$22)),0),0)</f>
        <v>0</v>
      </c>
      <c r="BR241" s="43" cm="1">
        <f t="array" ref="BR241">IFERROR(
IF(BR$14 - $G$14 + 1 = _xlfn.NUMBERVALUE(TRIM(_xlfn.TEXTAFTER($C241, " ", -1))),
_xlfn.IFS(
'Option-specific inputs'!$I$19="Percentage cost method",('Option-specific inputs'!$I$27*'Option-specific inputs'!$I29*BR$22),
'Option-specific inputs'!$I$19="Total cost method",('Option-specific inputs'!$I52*BR$22)),0),0)</f>
        <v>0</v>
      </c>
      <c r="BS241" s="43" cm="1">
        <f t="array" ref="BS241">IFERROR(
IF(BS$14 - $G$14 + 1 = _xlfn.NUMBERVALUE(TRIM(_xlfn.TEXTAFTER($C241, " ", -1))),
_xlfn.IFS(
'Option-specific inputs'!$I$19="Percentage cost method",('Option-specific inputs'!$I$27*'Option-specific inputs'!$I29*BS$22),
'Option-specific inputs'!$I$19="Total cost method",('Option-specific inputs'!$I52*BS$22)),0),0)</f>
        <v>0</v>
      </c>
      <c r="BT241" s="43" cm="1">
        <f t="array" ref="BT241">IFERROR(
IF(BT$14 - $G$14 + 1 = _xlfn.NUMBERVALUE(TRIM(_xlfn.TEXTAFTER($C241, " ", -1))),
_xlfn.IFS(
'Option-specific inputs'!$I$19="Percentage cost method",('Option-specific inputs'!$I$27*'Option-specific inputs'!$I29*BT$22),
'Option-specific inputs'!$I$19="Total cost method",('Option-specific inputs'!$I52*BT$22)),0),0)</f>
        <v>0</v>
      </c>
      <c r="BU241" s="43" cm="1">
        <f t="array" ref="BU241">IFERROR(
IF(BU$14 - $G$14 + 1 = _xlfn.NUMBERVALUE(TRIM(_xlfn.TEXTAFTER($C241, " ", -1))),
_xlfn.IFS(
'Option-specific inputs'!$I$19="Percentage cost method",('Option-specific inputs'!$I$27*'Option-specific inputs'!$I29*BU$22),
'Option-specific inputs'!$I$19="Total cost method",('Option-specific inputs'!$I52*BU$22)),0),0)</f>
        <v>0</v>
      </c>
      <c r="BV241" s="43" cm="1">
        <f t="array" ref="BV241">IFERROR(
IF(BV$14 - $G$14 + 1 = _xlfn.NUMBERVALUE(TRIM(_xlfn.TEXTAFTER($C241, " ", -1))),
_xlfn.IFS(
'Option-specific inputs'!$I$19="Percentage cost method",('Option-specific inputs'!$I$27*'Option-specific inputs'!$I29*BV$22),
'Option-specific inputs'!$I$19="Total cost method",('Option-specific inputs'!$I52*BV$22)),0),0)</f>
        <v>0</v>
      </c>
      <c r="BW241" s="43" cm="1">
        <f t="array" ref="BW241">IFERROR(
IF(BW$14 - $G$14 + 1 = _xlfn.NUMBERVALUE(TRIM(_xlfn.TEXTAFTER($C241, " ", -1))),
_xlfn.IFS(
'Option-specific inputs'!$I$19="Percentage cost method",('Option-specific inputs'!$I$27*'Option-specific inputs'!$I29*BW$22),
'Option-specific inputs'!$I$19="Total cost method",('Option-specific inputs'!$I52*BW$22)),0),0)</f>
        <v>0</v>
      </c>
      <c r="BX241" s="43" cm="1">
        <f t="array" ref="BX241">IFERROR(
IF(BX$14 - $G$14 + 1 = _xlfn.NUMBERVALUE(TRIM(_xlfn.TEXTAFTER($C241, " ", -1))),
_xlfn.IFS(
'Option-specific inputs'!$I$19="Percentage cost method",('Option-specific inputs'!$I$27*'Option-specific inputs'!$I29*BX$22),
'Option-specific inputs'!$I$19="Total cost method",('Option-specific inputs'!$I52*BX$22)),0),0)</f>
        <v>0</v>
      </c>
      <c r="BY241" s="43" cm="1">
        <f t="array" ref="BY241">IFERROR(
IF(BY$14 - $G$14 + 1 = _xlfn.NUMBERVALUE(TRIM(_xlfn.TEXTAFTER($C241, " ", -1))),
_xlfn.IFS(
'Option-specific inputs'!$I$19="Percentage cost method",('Option-specific inputs'!$I$27*'Option-specific inputs'!$I29*BY$22),
'Option-specific inputs'!$I$19="Total cost method",('Option-specific inputs'!$I52*BY$22)),0),0)</f>
        <v>0</v>
      </c>
      <c r="BZ241" s="43" cm="1">
        <f t="array" ref="BZ241">IFERROR(
IF(BZ$14 - $G$14 + 1 = _xlfn.NUMBERVALUE(TRIM(_xlfn.TEXTAFTER($C241, " ", -1))),
_xlfn.IFS(
'Option-specific inputs'!$I$19="Percentage cost method",('Option-specific inputs'!$I$27*'Option-specific inputs'!$I29*BZ$22),
'Option-specific inputs'!$I$19="Total cost method",('Option-specific inputs'!$I52*BZ$22)),0),0)</f>
        <v>0</v>
      </c>
      <c r="CA241" s="43" cm="1">
        <f t="array" ref="CA241">IFERROR(
IF(CA$14 - $G$14 + 1 = _xlfn.NUMBERVALUE(TRIM(_xlfn.TEXTAFTER($C241, " ", -1))),
_xlfn.IFS(
'Option-specific inputs'!$I$19="Percentage cost method",('Option-specific inputs'!$I$27*'Option-specific inputs'!$I29*CA$22),
'Option-specific inputs'!$I$19="Total cost method",('Option-specific inputs'!$I52*CA$22)),0),0)</f>
        <v>0</v>
      </c>
      <c r="CB241" s="43" cm="1">
        <f t="array" ref="CB241">IFERROR(
IF(CB$14 - $G$14 + 1 = _xlfn.NUMBERVALUE(TRIM(_xlfn.TEXTAFTER($C241, " ", -1))),
_xlfn.IFS(
'Option-specific inputs'!$I$19="Percentage cost method",('Option-specific inputs'!$I$27*'Option-specific inputs'!$I29*CB$22),
'Option-specific inputs'!$I$19="Total cost method",('Option-specific inputs'!$I52*CB$22)),0),0)</f>
        <v>0</v>
      </c>
      <c r="CC241" s="43" cm="1">
        <f t="array" ref="CC241">IFERROR(
IF(CC$14 - $G$14 + 1 = _xlfn.NUMBERVALUE(TRIM(_xlfn.TEXTAFTER($C241, " ", -1))),
_xlfn.IFS(
'Option-specific inputs'!$I$19="Percentage cost method",('Option-specific inputs'!$I$27*'Option-specific inputs'!$I29*CC$22),
'Option-specific inputs'!$I$19="Total cost method",('Option-specific inputs'!$I52*CC$22)),0),0)</f>
        <v>0</v>
      </c>
      <c r="CD241" s="43" cm="1">
        <f t="array" ref="CD241">IFERROR(
IF(CD$14 - $G$14 + 1 = _xlfn.NUMBERVALUE(TRIM(_xlfn.TEXTAFTER($C241, " ", -1))),
_xlfn.IFS(
'Option-specific inputs'!$I$19="Percentage cost method",('Option-specific inputs'!$I$27*'Option-specific inputs'!$I29*CD$22),
'Option-specific inputs'!$I$19="Total cost method",('Option-specific inputs'!$I52*CD$22)),0),0)</f>
        <v>0</v>
      </c>
      <c r="CE241" s="43" cm="1">
        <f t="array" ref="CE241">IFERROR(
IF(CE$14 - $G$14 + 1 = _xlfn.NUMBERVALUE(TRIM(_xlfn.TEXTAFTER($C241, " ", -1))),
_xlfn.IFS(
'Option-specific inputs'!$I$19="Percentage cost method",('Option-specific inputs'!$I$27*'Option-specific inputs'!$I29*CE$22),
'Option-specific inputs'!$I$19="Total cost method",('Option-specific inputs'!$I52*CE$22)),0),0)</f>
        <v>0</v>
      </c>
      <c r="CF241" s="43" cm="1">
        <f t="array" ref="CF241">IFERROR(
IF(CF$14 - $G$14 + 1 = _xlfn.NUMBERVALUE(TRIM(_xlfn.TEXTAFTER($C241, " ", -1))),
_xlfn.IFS(
'Option-specific inputs'!$I$19="Percentage cost method",('Option-specific inputs'!$I$27*'Option-specific inputs'!$I29*CF$22),
'Option-specific inputs'!$I$19="Total cost method",('Option-specific inputs'!$I52*CF$22)),0),0)</f>
        <v>0</v>
      </c>
      <c r="CG241" s="43" cm="1">
        <f t="array" ref="CG241">IFERROR(
IF(CG$14 - $G$14 + 1 = _xlfn.NUMBERVALUE(TRIM(_xlfn.TEXTAFTER($C241, " ", -1))),
_xlfn.IFS(
'Option-specific inputs'!$I$19="Percentage cost method",('Option-specific inputs'!$I$27*'Option-specific inputs'!$I29*CG$22),
'Option-specific inputs'!$I$19="Total cost method",('Option-specific inputs'!$I52*CG$22)),0),0)</f>
        <v>0</v>
      </c>
      <c r="CH241" s="43" cm="1">
        <f t="array" ref="CH241">IFERROR(
IF(CH$14 - $G$14 + 1 = _xlfn.NUMBERVALUE(TRIM(_xlfn.TEXTAFTER($C241, " ", -1))),
_xlfn.IFS(
'Option-specific inputs'!$I$19="Percentage cost method",('Option-specific inputs'!$I$27*'Option-specific inputs'!$I29*CH$22),
'Option-specific inputs'!$I$19="Total cost method",('Option-specific inputs'!$I52*CH$22)),0),0)</f>
        <v>0</v>
      </c>
      <c r="CI241" s="43" cm="1">
        <f t="array" ref="CI241">IFERROR(
IF(CI$14 - $G$14 + 1 = _xlfn.NUMBERVALUE(TRIM(_xlfn.TEXTAFTER($C241, " ", -1))),
_xlfn.IFS(
'Option-specific inputs'!$I$19="Percentage cost method",('Option-specific inputs'!$I$27*'Option-specific inputs'!$I29*CI$22),
'Option-specific inputs'!$I$19="Total cost method",('Option-specific inputs'!$I52*CI$22)),0),0)</f>
        <v>0</v>
      </c>
      <c r="CJ241" s="43" cm="1">
        <f t="array" ref="CJ241">IFERROR(
IF(CJ$14 - $G$14 + 1 = _xlfn.NUMBERVALUE(TRIM(_xlfn.TEXTAFTER($C241, " ", -1))),
_xlfn.IFS(
'Option-specific inputs'!$I$19="Percentage cost method",('Option-specific inputs'!$I$27*'Option-specific inputs'!$I29*CJ$22),
'Option-specific inputs'!$I$19="Total cost method",('Option-specific inputs'!$I52*CJ$22)),0),0)</f>
        <v>0</v>
      </c>
      <c r="CK241" s="43" cm="1">
        <f t="array" ref="CK241">IFERROR(
IF(CK$14 - $G$14 + 1 = _xlfn.NUMBERVALUE(TRIM(_xlfn.TEXTAFTER($C241, " ", -1))),
_xlfn.IFS(
'Option-specific inputs'!$I$19="Percentage cost method",('Option-specific inputs'!$I$27*'Option-specific inputs'!$I29*CK$22),
'Option-specific inputs'!$I$19="Total cost method",('Option-specific inputs'!$I52*CK$22)),0),0)</f>
        <v>0</v>
      </c>
      <c r="CL241" s="43" cm="1">
        <f t="array" ref="CL241">IFERROR(
IF(CL$14 - $G$14 + 1 = _xlfn.NUMBERVALUE(TRIM(_xlfn.TEXTAFTER($C241, " ", -1))),
_xlfn.IFS(
'Option-specific inputs'!$I$19="Percentage cost method",('Option-specific inputs'!$I$27*'Option-specific inputs'!$I29*CL$22),
'Option-specific inputs'!$I$19="Total cost method",('Option-specific inputs'!$I52*CL$22)),0),0)</f>
        <v>0</v>
      </c>
      <c r="CM241" s="43" cm="1">
        <f t="array" ref="CM241">IFERROR(
IF(CM$14 - $G$14 + 1 = _xlfn.NUMBERVALUE(TRIM(_xlfn.TEXTAFTER($C241, " ", -1))),
_xlfn.IFS(
'Option-specific inputs'!$I$19="Percentage cost method",('Option-specific inputs'!$I$27*'Option-specific inputs'!$I29*CM$22),
'Option-specific inputs'!$I$19="Total cost method",('Option-specific inputs'!$I52*CM$22)),0),0)</f>
        <v>0</v>
      </c>
      <c r="CN241" s="43" cm="1">
        <f t="array" ref="CN241">IFERROR(
IF(CN$14 - $G$14 + 1 = _xlfn.NUMBERVALUE(TRIM(_xlfn.TEXTAFTER($C241, " ", -1))),
_xlfn.IFS(
'Option-specific inputs'!$I$19="Percentage cost method",('Option-specific inputs'!$I$27*'Option-specific inputs'!$I29*CN$22),
'Option-specific inputs'!$I$19="Total cost method",('Option-specific inputs'!$I52*CN$22)),0),0)</f>
        <v>0</v>
      </c>
      <c r="CO241" s="43" cm="1">
        <f t="array" ref="CO241">IFERROR(
IF(CO$14 - $G$14 + 1 = _xlfn.NUMBERVALUE(TRIM(_xlfn.TEXTAFTER($C241, " ", -1))),
_xlfn.IFS(
'Option-specific inputs'!$I$19="Percentage cost method",('Option-specific inputs'!$I$27*'Option-specific inputs'!$I29*CO$22),
'Option-specific inputs'!$I$19="Total cost method",('Option-specific inputs'!$I52*CO$22)),0),0)</f>
        <v>0</v>
      </c>
      <c r="CP241" s="43" cm="1">
        <f t="array" ref="CP241">IFERROR(
IF(CP$14 - $G$14 + 1 = _xlfn.NUMBERVALUE(TRIM(_xlfn.TEXTAFTER($C241, " ", -1))),
_xlfn.IFS(
'Option-specific inputs'!$I$19="Percentage cost method",('Option-specific inputs'!$I$27*'Option-specific inputs'!$I29*CP$22),
'Option-specific inputs'!$I$19="Total cost method",('Option-specific inputs'!$I52*CP$22)),0),0)</f>
        <v>0</v>
      </c>
      <c r="CQ241" s="43" cm="1">
        <f t="array" ref="CQ241">IFERROR(
IF(CQ$14 - $G$14 + 1 = _xlfn.NUMBERVALUE(TRIM(_xlfn.TEXTAFTER($C241, " ", -1))),
_xlfn.IFS(
'Option-specific inputs'!$I$19="Percentage cost method",('Option-specific inputs'!$I$27*'Option-specific inputs'!$I29*CQ$22),
'Option-specific inputs'!$I$19="Total cost method",('Option-specific inputs'!$I52*CQ$22)),0),0)</f>
        <v>0</v>
      </c>
      <c r="CR241" s="43" cm="1">
        <f t="array" ref="CR241">IFERROR(
IF(CR$14 - $G$14 + 1 = _xlfn.NUMBERVALUE(TRIM(_xlfn.TEXTAFTER($C241, " ", -1))),
_xlfn.IFS(
'Option-specific inputs'!$I$19="Percentage cost method",('Option-specific inputs'!$I$27*'Option-specific inputs'!$I29*CR$22),
'Option-specific inputs'!$I$19="Total cost method",('Option-specific inputs'!$I52*CR$22)),0),0)</f>
        <v>0</v>
      </c>
      <c r="CS241" s="43" cm="1">
        <f t="array" ref="CS241">IFERROR(
IF(CS$14 - $G$14 + 1 = _xlfn.NUMBERVALUE(TRIM(_xlfn.TEXTAFTER($C241, " ", -1))),
_xlfn.IFS(
'Option-specific inputs'!$I$19="Percentage cost method",('Option-specific inputs'!$I$27*'Option-specific inputs'!$I29*CS$22),
'Option-specific inputs'!$I$19="Total cost method",('Option-specific inputs'!$I52*CS$22)),0),0)</f>
        <v>0</v>
      </c>
      <c r="CT241" s="43" cm="1">
        <f t="array" ref="CT241">IFERROR(
IF(CT$14 - $G$14 + 1 = _xlfn.NUMBERVALUE(TRIM(_xlfn.TEXTAFTER($C241, " ", -1))),
_xlfn.IFS(
'Option-specific inputs'!$I$19="Percentage cost method",('Option-specific inputs'!$I$27*'Option-specific inputs'!$I29*CT$22),
'Option-specific inputs'!$I$19="Total cost method",('Option-specific inputs'!$I52*CT$22)),0),0)</f>
        <v>0</v>
      </c>
      <c r="CU241" s="43" cm="1">
        <f t="array" ref="CU241">IFERROR(
IF(CU$14 - $G$14 + 1 = _xlfn.NUMBERVALUE(TRIM(_xlfn.TEXTAFTER($C241, " ", -1))),
_xlfn.IFS(
'Option-specific inputs'!$I$19="Percentage cost method",('Option-specific inputs'!$I$27*'Option-specific inputs'!$I29*CU$22),
'Option-specific inputs'!$I$19="Total cost method",('Option-specific inputs'!$I52*CU$22)),0),0)</f>
        <v>0</v>
      </c>
      <c r="CV241" s="43" cm="1">
        <f t="array" ref="CV241">IFERROR(
IF(CV$14 - $G$14 + 1 = _xlfn.NUMBERVALUE(TRIM(_xlfn.TEXTAFTER($C241, " ", -1))),
_xlfn.IFS(
'Option-specific inputs'!$I$19="Percentage cost method",('Option-specific inputs'!$I$27*'Option-specific inputs'!$I29*CV$22),
'Option-specific inputs'!$I$19="Total cost method",('Option-specific inputs'!$I52*CV$22)),0),0)</f>
        <v>0</v>
      </c>
      <c r="CW241" s="43" cm="1">
        <f t="array" ref="CW241">IFERROR(
IF(CW$14 - $G$14 + 1 = _xlfn.NUMBERVALUE(TRIM(_xlfn.TEXTAFTER($C241, " ", -1))),
_xlfn.IFS(
'Option-specific inputs'!$I$19="Percentage cost method",('Option-specific inputs'!$I$27*'Option-specific inputs'!$I29*CW$22),
'Option-specific inputs'!$I$19="Total cost method",('Option-specific inputs'!$I52*CW$22)),0),0)</f>
        <v>0</v>
      </c>
      <c r="CX241" s="43" cm="1">
        <f t="array" ref="CX241">IFERROR(
IF(CX$14 - $G$14 + 1 = _xlfn.NUMBERVALUE(TRIM(_xlfn.TEXTAFTER($C241, " ", -1))),
_xlfn.IFS(
'Option-specific inputs'!$I$19="Percentage cost method",('Option-specific inputs'!$I$27*'Option-specific inputs'!$I29*CX$22),
'Option-specific inputs'!$I$19="Total cost method",('Option-specific inputs'!$I52*CX$22)),0),0)</f>
        <v>0</v>
      </c>
      <c r="CY241" s="43" cm="1">
        <f t="array" ref="CY241">IFERROR(
IF(CY$14 - $G$14 + 1 = _xlfn.NUMBERVALUE(TRIM(_xlfn.TEXTAFTER($C241, " ", -1))),
_xlfn.IFS(
'Option-specific inputs'!$I$19="Percentage cost method",('Option-specific inputs'!$I$27*'Option-specific inputs'!$I29*CY$22),
'Option-specific inputs'!$I$19="Total cost method",('Option-specific inputs'!$I52*CY$22)),0),0)</f>
        <v>0</v>
      </c>
      <c r="CZ241" s="43" cm="1">
        <f t="array" ref="CZ241">IFERROR(
IF(CZ$14 - $G$14 + 1 = _xlfn.NUMBERVALUE(TRIM(_xlfn.TEXTAFTER($C241, " ", -1))),
_xlfn.IFS(
'Option-specific inputs'!$I$19="Percentage cost method",('Option-specific inputs'!$I$27*'Option-specific inputs'!$I29*CZ$22),
'Option-specific inputs'!$I$19="Total cost method",('Option-specific inputs'!$I52*CZ$22)),0),0)</f>
        <v>0</v>
      </c>
      <c r="DA241" s="43" cm="1">
        <f t="array" ref="DA241">IFERROR(
IF(DA$14 - $G$14 + 1 = _xlfn.NUMBERVALUE(TRIM(_xlfn.TEXTAFTER($C241, " ", -1))),
_xlfn.IFS(
'Option-specific inputs'!$I$19="Percentage cost method",('Option-specific inputs'!$I$27*'Option-specific inputs'!$I29*DA$22),
'Option-specific inputs'!$I$19="Total cost method",('Option-specific inputs'!$I52*DA$22)),0),0)</f>
        <v>0</v>
      </c>
      <c r="DB241" s="43" cm="1">
        <f t="array" ref="DB241">IFERROR(
IF(DB$14 - $G$14 + 1 = _xlfn.NUMBERVALUE(TRIM(_xlfn.TEXTAFTER($C241, " ", -1))),
_xlfn.IFS(
'Option-specific inputs'!$I$19="Percentage cost method",('Option-specific inputs'!$I$27*'Option-specific inputs'!$I29*DB$22),
'Option-specific inputs'!$I$19="Total cost method",('Option-specific inputs'!$I52*DB$22)),0),0)</f>
        <v>0</v>
      </c>
      <c r="DC241" s="25"/>
    </row>
    <row r="242" spans="1:107" s="61" customFormat="1" ht="22.5" customHeight="1">
      <c r="A242" s="25"/>
      <c r="B242" s="163"/>
      <c r="C242" s="163" t="s">
        <v>124</v>
      </c>
      <c r="D242" s="32"/>
      <c r="E242" s="37"/>
      <c r="F242" s="42"/>
      <c r="G242" s="43" cm="1">
        <f t="array" ref="G242">IFERROR(
IF(G$14 - $G$14 + 1 = _xlfn.NUMBERVALUE(TRIM(_xlfn.TEXTAFTER($C242, " ", -1))),
_xlfn.IFS(
'Option-specific inputs'!$I$19="Percentage cost method",('Option-specific inputs'!$I$27*'Option-specific inputs'!$I30*G$22),
'Option-specific inputs'!$I$19="Total cost method",('Option-specific inputs'!$I53*G$22)),0),0)</f>
        <v>0</v>
      </c>
      <c r="H242" s="43" cm="1">
        <f t="array" ref="H242">IFERROR(
IF(H$14 - $G$14 + 1 = _xlfn.NUMBERVALUE(TRIM(_xlfn.TEXTAFTER($C242, " ", -1))),
_xlfn.IFS(
'Option-specific inputs'!$I$19="Percentage cost method",('Option-specific inputs'!$I$27*'Option-specific inputs'!$I30*H$22),
'Option-specific inputs'!$I$19="Total cost method",('Option-specific inputs'!$I53*H$22)),0),0)</f>
        <v>0</v>
      </c>
      <c r="I242" s="43" cm="1">
        <f t="array" ref="I242">IFERROR(
IF(I$14 - $G$14 + 1 = _xlfn.NUMBERVALUE(TRIM(_xlfn.TEXTAFTER($C242, " ", -1))),
_xlfn.IFS(
'Option-specific inputs'!$I$19="Percentage cost method",('Option-specific inputs'!$I$27*'Option-specific inputs'!$I30*I$22),
'Option-specific inputs'!$I$19="Total cost method",('Option-specific inputs'!$I53*I$22)),0),0)</f>
        <v>0</v>
      </c>
      <c r="J242" s="43" cm="1">
        <f t="array" ref="J242">IFERROR(
IF(J$14 - $G$14 + 1 = _xlfn.NUMBERVALUE(TRIM(_xlfn.TEXTAFTER($C242, " ", -1))),
_xlfn.IFS(
'Option-specific inputs'!$I$19="Percentage cost method",('Option-specific inputs'!$I$27*'Option-specific inputs'!$I30*J$22),
'Option-specific inputs'!$I$19="Total cost method",('Option-specific inputs'!$I53*J$22)),0),0)</f>
        <v>0</v>
      </c>
      <c r="K242" s="43" cm="1">
        <f t="array" ref="K242">IFERROR(
IF(K$14 - $G$14 + 1 = _xlfn.NUMBERVALUE(TRIM(_xlfn.TEXTAFTER($C242, " ", -1))),
_xlfn.IFS(
'Option-specific inputs'!$I$19="Percentage cost method",('Option-specific inputs'!$I$27*'Option-specific inputs'!$I30*K$22),
'Option-specific inputs'!$I$19="Total cost method",('Option-specific inputs'!$I53*K$22)),0),0)</f>
        <v>0</v>
      </c>
      <c r="L242" s="43" cm="1">
        <f t="array" ref="L242">IFERROR(
IF(L$14 - $G$14 + 1 = _xlfn.NUMBERVALUE(TRIM(_xlfn.TEXTAFTER($C242, " ", -1))),
_xlfn.IFS(
'Option-specific inputs'!$I$19="Percentage cost method",('Option-specific inputs'!$I$27*'Option-specific inputs'!$I30*L$22),
'Option-specific inputs'!$I$19="Total cost method",('Option-specific inputs'!$I53*L$22)),0),0)</f>
        <v>0</v>
      </c>
      <c r="M242" s="43" cm="1">
        <f t="array" ref="M242">IFERROR(
IF(M$14 - $G$14 + 1 = _xlfn.NUMBERVALUE(TRIM(_xlfn.TEXTAFTER($C242, " ", -1))),
_xlfn.IFS(
'Option-specific inputs'!$I$19="Percentage cost method",('Option-specific inputs'!$I$27*'Option-specific inputs'!$I30*M$22),
'Option-specific inputs'!$I$19="Total cost method",('Option-specific inputs'!$I53*M$22)),0),0)</f>
        <v>0</v>
      </c>
      <c r="N242" s="43" cm="1">
        <f t="array" ref="N242">IFERROR(
IF(N$14 - $G$14 + 1 = _xlfn.NUMBERVALUE(TRIM(_xlfn.TEXTAFTER($C242, " ", -1))),
_xlfn.IFS(
'Option-specific inputs'!$I$19="Percentage cost method",('Option-specific inputs'!$I$27*'Option-specific inputs'!$I30*N$22),
'Option-specific inputs'!$I$19="Total cost method",('Option-specific inputs'!$I53*N$22)),0),0)</f>
        <v>0</v>
      </c>
      <c r="O242" s="43" cm="1">
        <f t="array" ref="O242">IFERROR(
IF(O$14 - $G$14 + 1 = _xlfn.NUMBERVALUE(TRIM(_xlfn.TEXTAFTER($C242, " ", -1))),
_xlfn.IFS(
'Option-specific inputs'!$I$19="Percentage cost method",('Option-specific inputs'!$I$27*'Option-specific inputs'!$I30*O$22),
'Option-specific inputs'!$I$19="Total cost method",('Option-specific inputs'!$I53*O$22)),0),0)</f>
        <v>0</v>
      </c>
      <c r="P242" s="43" cm="1">
        <f t="array" ref="P242">IFERROR(
IF(P$14 - $G$14 + 1 = _xlfn.NUMBERVALUE(TRIM(_xlfn.TEXTAFTER($C242, " ", -1))),
_xlfn.IFS(
'Option-specific inputs'!$I$19="Percentage cost method",('Option-specific inputs'!$I$27*'Option-specific inputs'!$I30*P$22),
'Option-specific inputs'!$I$19="Total cost method",('Option-specific inputs'!$I53*P$22)),0),0)</f>
        <v>0</v>
      </c>
      <c r="Q242" s="43" cm="1">
        <f t="array" ref="Q242">IFERROR(
IF(Q$14 - $G$14 + 1 = _xlfn.NUMBERVALUE(TRIM(_xlfn.TEXTAFTER($C242, " ", -1))),
_xlfn.IFS(
'Option-specific inputs'!$I$19="Percentage cost method",('Option-specific inputs'!$I$27*'Option-specific inputs'!$I30*Q$22),
'Option-specific inputs'!$I$19="Total cost method",('Option-specific inputs'!$I53*Q$22)),0),0)</f>
        <v>0</v>
      </c>
      <c r="R242" s="43" cm="1">
        <f t="array" ref="R242">IFERROR(
IF(R$14 - $G$14 + 1 = _xlfn.NUMBERVALUE(TRIM(_xlfn.TEXTAFTER($C242, " ", -1))),
_xlfn.IFS(
'Option-specific inputs'!$I$19="Percentage cost method",('Option-specific inputs'!$I$27*'Option-specific inputs'!$I30*R$22),
'Option-specific inputs'!$I$19="Total cost method",('Option-specific inputs'!$I53*R$22)),0),0)</f>
        <v>0</v>
      </c>
      <c r="S242" s="43" cm="1">
        <f t="array" ref="S242">IFERROR(
IF(S$14 - $G$14 + 1 = _xlfn.NUMBERVALUE(TRIM(_xlfn.TEXTAFTER($C242, " ", -1))),
_xlfn.IFS(
'Option-specific inputs'!$I$19="Percentage cost method",('Option-specific inputs'!$I$27*'Option-specific inputs'!$I30*S$22),
'Option-specific inputs'!$I$19="Total cost method",('Option-specific inputs'!$I53*S$22)),0),0)</f>
        <v>0</v>
      </c>
      <c r="T242" s="43" cm="1">
        <f t="array" ref="T242">IFERROR(
IF(T$14 - $G$14 + 1 = _xlfn.NUMBERVALUE(TRIM(_xlfn.TEXTAFTER($C242, " ", -1))),
_xlfn.IFS(
'Option-specific inputs'!$I$19="Percentage cost method",('Option-specific inputs'!$I$27*'Option-specific inputs'!$I30*T$22),
'Option-specific inputs'!$I$19="Total cost method",('Option-specific inputs'!$I53*T$22)),0),0)</f>
        <v>0</v>
      </c>
      <c r="U242" s="43" cm="1">
        <f t="array" ref="U242">IFERROR(
IF(U$14 - $G$14 + 1 = _xlfn.NUMBERVALUE(TRIM(_xlfn.TEXTAFTER($C242, " ", -1))),
_xlfn.IFS(
'Option-specific inputs'!$I$19="Percentage cost method",('Option-specific inputs'!$I$27*'Option-specific inputs'!$I30*U$22),
'Option-specific inputs'!$I$19="Total cost method",('Option-specific inputs'!$I53*U$22)),0),0)</f>
        <v>0</v>
      </c>
      <c r="V242" s="43" cm="1">
        <f t="array" ref="V242">IFERROR(
IF(V$14 - $G$14 + 1 = _xlfn.NUMBERVALUE(TRIM(_xlfn.TEXTAFTER($C242, " ", -1))),
_xlfn.IFS(
'Option-specific inputs'!$I$19="Percentage cost method",('Option-specific inputs'!$I$27*'Option-specific inputs'!$I30*V$22),
'Option-specific inputs'!$I$19="Total cost method",('Option-specific inputs'!$I53*V$22)),0),0)</f>
        <v>0</v>
      </c>
      <c r="W242" s="43" cm="1">
        <f t="array" ref="W242">IFERROR(
IF(W$14 - $G$14 + 1 = _xlfn.NUMBERVALUE(TRIM(_xlfn.TEXTAFTER($C242, " ", -1))),
_xlfn.IFS(
'Option-specific inputs'!$I$19="Percentage cost method",('Option-specific inputs'!$I$27*'Option-specific inputs'!$I30*W$22),
'Option-specific inputs'!$I$19="Total cost method",('Option-specific inputs'!$I53*W$22)),0),0)</f>
        <v>0</v>
      </c>
      <c r="X242" s="43" cm="1">
        <f t="array" ref="X242">IFERROR(
IF(X$14 - $G$14 + 1 = _xlfn.NUMBERVALUE(TRIM(_xlfn.TEXTAFTER($C242, " ", -1))),
_xlfn.IFS(
'Option-specific inputs'!$I$19="Percentage cost method",('Option-specific inputs'!$I$27*'Option-specific inputs'!$I30*X$22),
'Option-specific inputs'!$I$19="Total cost method",('Option-specific inputs'!$I53*X$22)),0),0)</f>
        <v>0</v>
      </c>
      <c r="Y242" s="43" cm="1">
        <f t="array" ref="Y242">IFERROR(
IF(Y$14 - $G$14 + 1 = _xlfn.NUMBERVALUE(TRIM(_xlfn.TEXTAFTER($C242, " ", -1))),
_xlfn.IFS(
'Option-specific inputs'!$I$19="Percentage cost method",('Option-specific inputs'!$I$27*'Option-specific inputs'!$I30*Y$22),
'Option-specific inputs'!$I$19="Total cost method",('Option-specific inputs'!$I53*Y$22)),0),0)</f>
        <v>0</v>
      </c>
      <c r="Z242" s="43" cm="1">
        <f t="array" ref="Z242">IFERROR(
IF(Z$14 - $G$14 + 1 = _xlfn.NUMBERVALUE(TRIM(_xlfn.TEXTAFTER($C242, " ", -1))),
_xlfn.IFS(
'Option-specific inputs'!$I$19="Percentage cost method",('Option-specific inputs'!$I$27*'Option-specific inputs'!$I30*Z$22),
'Option-specific inputs'!$I$19="Total cost method",('Option-specific inputs'!$I53*Z$22)),0),0)</f>
        <v>0</v>
      </c>
      <c r="AA242" s="43" cm="1">
        <f t="array" ref="AA242">IFERROR(
IF(AA$14 - $G$14 + 1 = _xlfn.NUMBERVALUE(TRIM(_xlfn.TEXTAFTER($C242, " ", -1))),
_xlfn.IFS(
'Option-specific inputs'!$I$19="Percentage cost method",('Option-specific inputs'!$I$27*'Option-specific inputs'!$I30*AA$22),
'Option-specific inputs'!$I$19="Total cost method",('Option-specific inputs'!$I53*AA$22)),0),0)</f>
        <v>0</v>
      </c>
      <c r="AB242" s="43" cm="1">
        <f t="array" ref="AB242">IFERROR(
IF(AB$14 - $G$14 + 1 = _xlfn.NUMBERVALUE(TRIM(_xlfn.TEXTAFTER($C242, " ", -1))),
_xlfn.IFS(
'Option-specific inputs'!$I$19="Percentage cost method",('Option-specific inputs'!$I$27*'Option-specific inputs'!$I30*AB$22),
'Option-specific inputs'!$I$19="Total cost method",('Option-specific inputs'!$I53*AB$22)),0),0)</f>
        <v>0</v>
      </c>
      <c r="AC242" s="43" cm="1">
        <f t="array" ref="AC242">IFERROR(
IF(AC$14 - $G$14 + 1 = _xlfn.NUMBERVALUE(TRIM(_xlfn.TEXTAFTER($C242, " ", -1))),
_xlfn.IFS(
'Option-specific inputs'!$I$19="Percentage cost method",('Option-specific inputs'!$I$27*'Option-specific inputs'!$I30*AC$22),
'Option-specific inputs'!$I$19="Total cost method",('Option-specific inputs'!$I53*AC$22)),0),0)</f>
        <v>0</v>
      </c>
      <c r="AD242" s="43" cm="1">
        <f t="array" ref="AD242">IFERROR(
IF(AD$14 - $G$14 + 1 = _xlfn.NUMBERVALUE(TRIM(_xlfn.TEXTAFTER($C242, " ", -1))),
_xlfn.IFS(
'Option-specific inputs'!$I$19="Percentage cost method",('Option-specific inputs'!$I$27*'Option-specific inputs'!$I30*AD$22),
'Option-specific inputs'!$I$19="Total cost method",('Option-specific inputs'!$I53*AD$22)),0),0)</f>
        <v>0</v>
      </c>
      <c r="AE242" s="43" cm="1">
        <f t="array" ref="AE242">IFERROR(
IF(AE$14 - $G$14 + 1 = _xlfn.NUMBERVALUE(TRIM(_xlfn.TEXTAFTER($C242, " ", -1))),
_xlfn.IFS(
'Option-specific inputs'!$I$19="Percentage cost method",('Option-specific inputs'!$I$27*'Option-specific inputs'!$I30*AE$22),
'Option-specific inputs'!$I$19="Total cost method",('Option-specific inputs'!$I53*AE$22)),0),0)</f>
        <v>0</v>
      </c>
      <c r="AF242" s="43" cm="1">
        <f t="array" ref="AF242">IFERROR(
IF(AF$14 - $G$14 + 1 = _xlfn.NUMBERVALUE(TRIM(_xlfn.TEXTAFTER($C242, " ", -1))),
_xlfn.IFS(
'Option-specific inputs'!$I$19="Percentage cost method",('Option-specific inputs'!$I$27*'Option-specific inputs'!$I30*AF$22),
'Option-specific inputs'!$I$19="Total cost method",('Option-specific inputs'!$I53*AF$22)),0),0)</f>
        <v>0</v>
      </c>
      <c r="AG242" s="43" cm="1">
        <f t="array" ref="AG242">IFERROR(
IF(AG$14 - $G$14 + 1 = _xlfn.NUMBERVALUE(TRIM(_xlfn.TEXTAFTER($C242, " ", -1))),
_xlfn.IFS(
'Option-specific inputs'!$I$19="Percentage cost method",('Option-specific inputs'!$I$27*'Option-specific inputs'!$I30*AG$22),
'Option-specific inputs'!$I$19="Total cost method",('Option-specific inputs'!$I53*AG$22)),0),0)</f>
        <v>0</v>
      </c>
      <c r="AH242" s="43" cm="1">
        <f t="array" ref="AH242">IFERROR(
IF(AH$14 - $G$14 + 1 = _xlfn.NUMBERVALUE(TRIM(_xlfn.TEXTAFTER($C242, " ", -1))),
_xlfn.IFS(
'Option-specific inputs'!$I$19="Percentage cost method",('Option-specific inputs'!$I$27*'Option-specific inputs'!$I30*AH$22),
'Option-specific inputs'!$I$19="Total cost method",('Option-specific inputs'!$I53*AH$22)),0),0)</f>
        <v>0</v>
      </c>
      <c r="AI242" s="43" cm="1">
        <f t="array" ref="AI242">IFERROR(
IF(AI$14 - $G$14 + 1 = _xlfn.NUMBERVALUE(TRIM(_xlfn.TEXTAFTER($C242, " ", -1))),
_xlfn.IFS(
'Option-specific inputs'!$I$19="Percentage cost method",('Option-specific inputs'!$I$27*'Option-specific inputs'!$I30*AI$22),
'Option-specific inputs'!$I$19="Total cost method",('Option-specific inputs'!$I53*AI$22)),0),0)</f>
        <v>0</v>
      </c>
      <c r="AJ242" s="43" cm="1">
        <f t="array" ref="AJ242">IFERROR(
IF(AJ$14 - $G$14 + 1 = _xlfn.NUMBERVALUE(TRIM(_xlfn.TEXTAFTER($C242, " ", -1))),
_xlfn.IFS(
'Option-specific inputs'!$I$19="Percentage cost method",('Option-specific inputs'!$I$27*'Option-specific inputs'!$I30*AJ$22),
'Option-specific inputs'!$I$19="Total cost method",('Option-specific inputs'!$I53*AJ$22)),0),0)</f>
        <v>0</v>
      </c>
      <c r="AK242" s="43" cm="1">
        <f t="array" ref="AK242">IFERROR(
IF(AK$14 - $G$14 + 1 = _xlfn.NUMBERVALUE(TRIM(_xlfn.TEXTAFTER($C242, " ", -1))),
_xlfn.IFS(
'Option-specific inputs'!$I$19="Percentage cost method",('Option-specific inputs'!$I$27*'Option-specific inputs'!$I30*AK$22),
'Option-specific inputs'!$I$19="Total cost method",('Option-specific inputs'!$I53*AK$22)),0),0)</f>
        <v>0</v>
      </c>
      <c r="AL242" s="43" cm="1">
        <f t="array" ref="AL242">IFERROR(
IF(AL$14 - $G$14 + 1 = _xlfn.NUMBERVALUE(TRIM(_xlfn.TEXTAFTER($C242, " ", -1))),
_xlfn.IFS(
'Option-specific inputs'!$I$19="Percentage cost method",('Option-specific inputs'!$I$27*'Option-specific inputs'!$I30*AL$22),
'Option-specific inputs'!$I$19="Total cost method",('Option-specific inputs'!$I53*AL$22)),0),0)</f>
        <v>0</v>
      </c>
      <c r="AM242" s="43" cm="1">
        <f t="array" ref="AM242">IFERROR(
IF(AM$14 - $G$14 + 1 = _xlfn.NUMBERVALUE(TRIM(_xlfn.TEXTAFTER($C242, " ", -1))),
_xlfn.IFS(
'Option-specific inputs'!$I$19="Percentage cost method",('Option-specific inputs'!$I$27*'Option-specific inputs'!$I30*AM$22),
'Option-specific inputs'!$I$19="Total cost method",('Option-specific inputs'!$I53*AM$22)),0),0)</f>
        <v>0</v>
      </c>
      <c r="AN242" s="43" cm="1">
        <f t="array" ref="AN242">IFERROR(
IF(AN$14 - $G$14 + 1 = _xlfn.NUMBERVALUE(TRIM(_xlfn.TEXTAFTER($C242, " ", -1))),
_xlfn.IFS(
'Option-specific inputs'!$I$19="Percentage cost method",('Option-specific inputs'!$I$27*'Option-specific inputs'!$I30*AN$22),
'Option-specific inputs'!$I$19="Total cost method",('Option-specific inputs'!$I53*AN$22)),0),0)</f>
        <v>0</v>
      </c>
      <c r="AO242" s="43" cm="1">
        <f t="array" ref="AO242">IFERROR(
IF(AO$14 - $G$14 + 1 = _xlfn.NUMBERVALUE(TRIM(_xlfn.TEXTAFTER($C242, " ", -1))),
_xlfn.IFS(
'Option-specific inputs'!$I$19="Percentage cost method",('Option-specific inputs'!$I$27*'Option-specific inputs'!$I30*AO$22),
'Option-specific inputs'!$I$19="Total cost method",('Option-specific inputs'!$I53*AO$22)),0),0)</f>
        <v>0</v>
      </c>
      <c r="AP242" s="43" cm="1">
        <f t="array" ref="AP242">IFERROR(
IF(AP$14 - $G$14 + 1 = _xlfn.NUMBERVALUE(TRIM(_xlfn.TEXTAFTER($C242, " ", -1))),
_xlfn.IFS(
'Option-specific inputs'!$I$19="Percentage cost method",('Option-specific inputs'!$I$27*'Option-specific inputs'!$I30*AP$22),
'Option-specific inputs'!$I$19="Total cost method",('Option-specific inputs'!$I53*AP$22)),0),0)</f>
        <v>0</v>
      </c>
      <c r="AQ242" s="43" cm="1">
        <f t="array" ref="AQ242">IFERROR(
IF(AQ$14 - $G$14 + 1 = _xlfn.NUMBERVALUE(TRIM(_xlfn.TEXTAFTER($C242, " ", -1))),
_xlfn.IFS(
'Option-specific inputs'!$I$19="Percentage cost method",('Option-specific inputs'!$I$27*'Option-specific inputs'!$I30*AQ$22),
'Option-specific inputs'!$I$19="Total cost method",('Option-specific inputs'!$I53*AQ$22)),0),0)</f>
        <v>0</v>
      </c>
      <c r="AR242" s="43" cm="1">
        <f t="array" ref="AR242">IFERROR(
IF(AR$14 - $G$14 + 1 = _xlfn.NUMBERVALUE(TRIM(_xlfn.TEXTAFTER($C242, " ", -1))),
_xlfn.IFS(
'Option-specific inputs'!$I$19="Percentage cost method",('Option-specific inputs'!$I$27*'Option-specific inputs'!$I30*AR$22),
'Option-specific inputs'!$I$19="Total cost method",('Option-specific inputs'!$I53*AR$22)),0),0)</f>
        <v>0</v>
      </c>
      <c r="AS242" s="43" cm="1">
        <f t="array" ref="AS242">IFERROR(
IF(AS$14 - $G$14 + 1 = _xlfn.NUMBERVALUE(TRIM(_xlfn.TEXTAFTER($C242, " ", -1))),
_xlfn.IFS(
'Option-specific inputs'!$I$19="Percentage cost method",('Option-specific inputs'!$I$27*'Option-specific inputs'!$I30*AS$22),
'Option-specific inputs'!$I$19="Total cost method",('Option-specific inputs'!$I53*AS$22)),0),0)</f>
        <v>0</v>
      </c>
      <c r="AT242" s="43" cm="1">
        <f t="array" ref="AT242">IFERROR(
IF(AT$14 - $G$14 + 1 = _xlfn.NUMBERVALUE(TRIM(_xlfn.TEXTAFTER($C242, " ", -1))),
_xlfn.IFS(
'Option-specific inputs'!$I$19="Percentage cost method",('Option-specific inputs'!$I$27*'Option-specific inputs'!$I30*AT$22),
'Option-specific inputs'!$I$19="Total cost method",('Option-specific inputs'!$I53*AT$22)),0),0)</f>
        <v>0</v>
      </c>
      <c r="AU242" s="43" cm="1">
        <f t="array" ref="AU242">IFERROR(
IF(AU$14 - $G$14 + 1 = _xlfn.NUMBERVALUE(TRIM(_xlfn.TEXTAFTER($C242, " ", -1))),
_xlfn.IFS(
'Option-specific inputs'!$I$19="Percentage cost method",('Option-specific inputs'!$I$27*'Option-specific inputs'!$I30*AU$22),
'Option-specific inputs'!$I$19="Total cost method",('Option-specific inputs'!$I53*AU$22)),0),0)</f>
        <v>0</v>
      </c>
      <c r="AV242" s="43" cm="1">
        <f t="array" ref="AV242">IFERROR(
IF(AV$14 - $G$14 + 1 = _xlfn.NUMBERVALUE(TRIM(_xlfn.TEXTAFTER($C242, " ", -1))),
_xlfn.IFS(
'Option-specific inputs'!$I$19="Percentage cost method",('Option-specific inputs'!$I$27*'Option-specific inputs'!$I30*AV$22),
'Option-specific inputs'!$I$19="Total cost method",('Option-specific inputs'!$I53*AV$22)),0),0)</f>
        <v>0</v>
      </c>
      <c r="AW242" s="43" cm="1">
        <f t="array" ref="AW242">IFERROR(
IF(AW$14 - $G$14 + 1 = _xlfn.NUMBERVALUE(TRIM(_xlfn.TEXTAFTER($C242, " ", -1))),
_xlfn.IFS(
'Option-specific inputs'!$I$19="Percentage cost method",('Option-specific inputs'!$I$27*'Option-specific inputs'!$I30*AW$22),
'Option-specific inputs'!$I$19="Total cost method",('Option-specific inputs'!$I53*AW$22)),0),0)</f>
        <v>0</v>
      </c>
      <c r="AX242" s="43" cm="1">
        <f t="array" ref="AX242">IFERROR(
IF(AX$14 - $G$14 + 1 = _xlfn.NUMBERVALUE(TRIM(_xlfn.TEXTAFTER($C242, " ", -1))),
_xlfn.IFS(
'Option-specific inputs'!$I$19="Percentage cost method",('Option-specific inputs'!$I$27*'Option-specific inputs'!$I30*AX$22),
'Option-specific inputs'!$I$19="Total cost method",('Option-specific inputs'!$I53*AX$22)),0),0)</f>
        <v>0</v>
      </c>
      <c r="AY242" s="43" cm="1">
        <f t="array" ref="AY242">IFERROR(
IF(AY$14 - $G$14 + 1 = _xlfn.NUMBERVALUE(TRIM(_xlfn.TEXTAFTER($C242, " ", -1))),
_xlfn.IFS(
'Option-specific inputs'!$I$19="Percentage cost method",('Option-specific inputs'!$I$27*'Option-specific inputs'!$I30*AY$22),
'Option-specific inputs'!$I$19="Total cost method",('Option-specific inputs'!$I53*AY$22)),0),0)</f>
        <v>0</v>
      </c>
      <c r="AZ242" s="43" cm="1">
        <f t="array" ref="AZ242">IFERROR(
IF(AZ$14 - $G$14 + 1 = _xlfn.NUMBERVALUE(TRIM(_xlfn.TEXTAFTER($C242, " ", -1))),
_xlfn.IFS(
'Option-specific inputs'!$I$19="Percentage cost method",('Option-specific inputs'!$I$27*'Option-specific inputs'!$I30*AZ$22),
'Option-specific inputs'!$I$19="Total cost method",('Option-specific inputs'!$I53*AZ$22)),0),0)</f>
        <v>0</v>
      </c>
      <c r="BA242" s="43" cm="1">
        <f t="array" ref="BA242">IFERROR(
IF(BA$14 - $G$14 + 1 = _xlfn.NUMBERVALUE(TRIM(_xlfn.TEXTAFTER($C242, " ", -1))),
_xlfn.IFS(
'Option-specific inputs'!$I$19="Percentage cost method",('Option-specific inputs'!$I$27*'Option-specific inputs'!$I30*BA$22),
'Option-specific inputs'!$I$19="Total cost method",('Option-specific inputs'!$I53*BA$22)),0),0)</f>
        <v>0</v>
      </c>
      <c r="BB242" s="43" cm="1">
        <f t="array" ref="BB242">IFERROR(
IF(BB$14 - $G$14 + 1 = _xlfn.NUMBERVALUE(TRIM(_xlfn.TEXTAFTER($C242, " ", -1))),
_xlfn.IFS(
'Option-specific inputs'!$I$19="Percentage cost method",('Option-specific inputs'!$I$27*'Option-specific inputs'!$I30*BB$22),
'Option-specific inputs'!$I$19="Total cost method",('Option-specific inputs'!$I53*BB$22)),0),0)</f>
        <v>0</v>
      </c>
      <c r="BC242" s="43" cm="1">
        <f t="array" ref="BC242">IFERROR(
IF(BC$14 - $G$14 + 1 = _xlfn.NUMBERVALUE(TRIM(_xlfn.TEXTAFTER($C242, " ", -1))),
_xlfn.IFS(
'Option-specific inputs'!$I$19="Percentage cost method",('Option-specific inputs'!$I$27*'Option-specific inputs'!$I30*BC$22),
'Option-specific inputs'!$I$19="Total cost method",('Option-specific inputs'!$I53*BC$22)),0),0)</f>
        <v>0</v>
      </c>
      <c r="BD242" s="43" cm="1">
        <f t="array" ref="BD242">IFERROR(
IF(BD$14 - $G$14 + 1 = _xlfn.NUMBERVALUE(TRIM(_xlfn.TEXTAFTER($C242, " ", -1))),
_xlfn.IFS(
'Option-specific inputs'!$I$19="Percentage cost method",('Option-specific inputs'!$I$27*'Option-specific inputs'!$I30*BD$22),
'Option-specific inputs'!$I$19="Total cost method",('Option-specific inputs'!$I53*BD$22)),0),0)</f>
        <v>0</v>
      </c>
      <c r="BE242" s="43" cm="1">
        <f t="array" ref="BE242">IFERROR(
IF(BE$14 - $G$14 + 1 = _xlfn.NUMBERVALUE(TRIM(_xlfn.TEXTAFTER($C242, " ", -1))),
_xlfn.IFS(
'Option-specific inputs'!$I$19="Percentage cost method",('Option-specific inputs'!$I$27*'Option-specific inputs'!$I30*BE$22),
'Option-specific inputs'!$I$19="Total cost method",('Option-specific inputs'!$I53*BE$22)),0),0)</f>
        <v>0</v>
      </c>
      <c r="BF242" s="43" cm="1">
        <f t="array" ref="BF242">IFERROR(
IF(BF$14 - $G$14 + 1 = _xlfn.NUMBERVALUE(TRIM(_xlfn.TEXTAFTER($C242, " ", -1))),
_xlfn.IFS(
'Option-specific inputs'!$I$19="Percentage cost method",('Option-specific inputs'!$I$27*'Option-specific inputs'!$I30*BF$22),
'Option-specific inputs'!$I$19="Total cost method",('Option-specific inputs'!$I53*BF$22)),0),0)</f>
        <v>0</v>
      </c>
      <c r="BG242" s="43" cm="1">
        <f t="array" ref="BG242">IFERROR(
IF(BG$14 - $G$14 + 1 = _xlfn.NUMBERVALUE(TRIM(_xlfn.TEXTAFTER($C242, " ", -1))),
_xlfn.IFS(
'Option-specific inputs'!$I$19="Percentage cost method",('Option-specific inputs'!$I$27*'Option-specific inputs'!$I30*BG$22),
'Option-specific inputs'!$I$19="Total cost method",('Option-specific inputs'!$I53*BG$22)),0),0)</f>
        <v>0</v>
      </c>
      <c r="BH242" s="43" cm="1">
        <f t="array" ref="BH242">IFERROR(
IF(BH$14 - $G$14 + 1 = _xlfn.NUMBERVALUE(TRIM(_xlfn.TEXTAFTER($C242, " ", -1))),
_xlfn.IFS(
'Option-specific inputs'!$I$19="Percentage cost method",('Option-specific inputs'!$I$27*'Option-specific inputs'!$I30*BH$22),
'Option-specific inputs'!$I$19="Total cost method",('Option-specific inputs'!$I53*BH$22)),0),0)</f>
        <v>0</v>
      </c>
      <c r="BI242" s="43" cm="1">
        <f t="array" ref="BI242">IFERROR(
IF(BI$14 - $G$14 + 1 = _xlfn.NUMBERVALUE(TRIM(_xlfn.TEXTAFTER($C242, " ", -1))),
_xlfn.IFS(
'Option-specific inputs'!$I$19="Percentage cost method",('Option-specific inputs'!$I$27*'Option-specific inputs'!$I30*BI$22),
'Option-specific inputs'!$I$19="Total cost method",('Option-specific inputs'!$I53*BI$22)),0),0)</f>
        <v>0</v>
      </c>
      <c r="BJ242" s="43" cm="1">
        <f t="array" ref="BJ242">IFERROR(
IF(BJ$14 - $G$14 + 1 = _xlfn.NUMBERVALUE(TRIM(_xlfn.TEXTAFTER($C242, " ", -1))),
_xlfn.IFS(
'Option-specific inputs'!$I$19="Percentage cost method",('Option-specific inputs'!$I$27*'Option-specific inputs'!$I30*BJ$22),
'Option-specific inputs'!$I$19="Total cost method",('Option-specific inputs'!$I53*BJ$22)),0),0)</f>
        <v>0</v>
      </c>
      <c r="BK242" s="43" cm="1">
        <f t="array" ref="BK242">IFERROR(
IF(BK$14 - $G$14 + 1 = _xlfn.NUMBERVALUE(TRIM(_xlfn.TEXTAFTER($C242, " ", -1))),
_xlfn.IFS(
'Option-specific inputs'!$I$19="Percentage cost method",('Option-specific inputs'!$I$27*'Option-specific inputs'!$I30*BK$22),
'Option-specific inputs'!$I$19="Total cost method",('Option-specific inputs'!$I53*BK$22)),0),0)</f>
        <v>0</v>
      </c>
      <c r="BL242" s="43" cm="1">
        <f t="array" ref="BL242">IFERROR(
IF(BL$14 - $G$14 + 1 = _xlfn.NUMBERVALUE(TRIM(_xlfn.TEXTAFTER($C242, " ", -1))),
_xlfn.IFS(
'Option-specific inputs'!$I$19="Percentage cost method",('Option-specific inputs'!$I$27*'Option-specific inputs'!$I30*BL$22),
'Option-specific inputs'!$I$19="Total cost method",('Option-specific inputs'!$I53*BL$22)),0),0)</f>
        <v>0</v>
      </c>
      <c r="BM242" s="43" cm="1">
        <f t="array" ref="BM242">IFERROR(
IF(BM$14 - $G$14 + 1 = _xlfn.NUMBERVALUE(TRIM(_xlfn.TEXTAFTER($C242, " ", -1))),
_xlfn.IFS(
'Option-specific inputs'!$I$19="Percentage cost method",('Option-specific inputs'!$I$27*'Option-specific inputs'!$I30*BM$22),
'Option-specific inputs'!$I$19="Total cost method",('Option-specific inputs'!$I53*BM$22)),0),0)</f>
        <v>0</v>
      </c>
      <c r="BN242" s="43" cm="1">
        <f t="array" ref="BN242">IFERROR(
IF(BN$14 - $G$14 + 1 = _xlfn.NUMBERVALUE(TRIM(_xlfn.TEXTAFTER($C242, " ", -1))),
_xlfn.IFS(
'Option-specific inputs'!$I$19="Percentage cost method",('Option-specific inputs'!$I$27*'Option-specific inputs'!$I30*BN$22),
'Option-specific inputs'!$I$19="Total cost method",('Option-specific inputs'!$I53*BN$22)),0),0)</f>
        <v>0</v>
      </c>
      <c r="BO242" s="43" cm="1">
        <f t="array" ref="BO242">IFERROR(
IF(BO$14 - $G$14 + 1 = _xlfn.NUMBERVALUE(TRIM(_xlfn.TEXTAFTER($C242, " ", -1))),
_xlfn.IFS(
'Option-specific inputs'!$I$19="Percentage cost method",('Option-specific inputs'!$I$27*'Option-specific inputs'!$I30*BO$22),
'Option-specific inputs'!$I$19="Total cost method",('Option-specific inputs'!$I53*BO$22)),0),0)</f>
        <v>0</v>
      </c>
      <c r="BP242" s="43" cm="1">
        <f t="array" ref="BP242">IFERROR(
IF(BP$14 - $G$14 + 1 = _xlfn.NUMBERVALUE(TRIM(_xlfn.TEXTAFTER($C242, " ", -1))),
_xlfn.IFS(
'Option-specific inputs'!$I$19="Percentage cost method",('Option-specific inputs'!$I$27*'Option-specific inputs'!$I30*BP$22),
'Option-specific inputs'!$I$19="Total cost method",('Option-specific inputs'!$I53*BP$22)),0),0)</f>
        <v>0</v>
      </c>
      <c r="BQ242" s="43" cm="1">
        <f t="array" ref="BQ242">IFERROR(
IF(BQ$14 - $G$14 + 1 = _xlfn.NUMBERVALUE(TRIM(_xlfn.TEXTAFTER($C242, " ", -1))),
_xlfn.IFS(
'Option-specific inputs'!$I$19="Percentage cost method",('Option-specific inputs'!$I$27*'Option-specific inputs'!$I30*BQ$22),
'Option-specific inputs'!$I$19="Total cost method",('Option-specific inputs'!$I53*BQ$22)),0),0)</f>
        <v>0</v>
      </c>
      <c r="BR242" s="43" cm="1">
        <f t="array" ref="BR242">IFERROR(
IF(BR$14 - $G$14 + 1 = _xlfn.NUMBERVALUE(TRIM(_xlfn.TEXTAFTER($C242, " ", -1))),
_xlfn.IFS(
'Option-specific inputs'!$I$19="Percentage cost method",('Option-specific inputs'!$I$27*'Option-specific inputs'!$I30*BR$22),
'Option-specific inputs'!$I$19="Total cost method",('Option-specific inputs'!$I53*BR$22)),0),0)</f>
        <v>0</v>
      </c>
      <c r="BS242" s="43" cm="1">
        <f t="array" ref="BS242">IFERROR(
IF(BS$14 - $G$14 + 1 = _xlfn.NUMBERVALUE(TRIM(_xlfn.TEXTAFTER($C242, " ", -1))),
_xlfn.IFS(
'Option-specific inputs'!$I$19="Percentage cost method",('Option-specific inputs'!$I$27*'Option-specific inputs'!$I30*BS$22),
'Option-specific inputs'!$I$19="Total cost method",('Option-specific inputs'!$I53*BS$22)),0),0)</f>
        <v>0</v>
      </c>
      <c r="BT242" s="43" cm="1">
        <f t="array" ref="BT242">IFERROR(
IF(BT$14 - $G$14 + 1 = _xlfn.NUMBERVALUE(TRIM(_xlfn.TEXTAFTER($C242, " ", -1))),
_xlfn.IFS(
'Option-specific inputs'!$I$19="Percentage cost method",('Option-specific inputs'!$I$27*'Option-specific inputs'!$I30*BT$22),
'Option-specific inputs'!$I$19="Total cost method",('Option-specific inputs'!$I53*BT$22)),0),0)</f>
        <v>0</v>
      </c>
      <c r="BU242" s="43" cm="1">
        <f t="array" ref="BU242">IFERROR(
IF(BU$14 - $G$14 + 1 = _xlfn.NUMBERVALUE(TRIM(_xlfn.TEXTAFTER($C242, " ", -1))),
_xlfn.IFS(
'Option-specific inputs'!$I$19="Percentage cost method",('Option-specific inputs'!$I$27*'Option-specific inputs'!$I30*BU$22),
'Option-specific inputs'!$I$19="Total cost method",('Option-specific inputs'!$I53*BU$22)),0),0)</f>
        <v>0</v>
      </c>
      <c r="BV242" s="43" cm="1">
        <f t="array" ref="BV242">IFERROR(
IF(BV$14 - $G$14 + 1 = _xlfn.NUMBERVALUE(TRIM(_xlfn.TEXTAFTER($C242, " ", -1))),
_xlfn.IFS(
'Option-specific inputs'!$I$19="Percentage cost method",('Option-specific inputs'!$I$27*'Option-specific inputs'!$I30*BV$22),
'Option-specific inputs'!$I$19="Total cost method",('Option-specific inputs'!$I53*BV$22)),0),0)</f>
        <v>0</v>
      </c>
      <c r="BW242" s="43" cm="1">
        <f t="array" ref="BW242">IFERROR(
IF(BW$14 - $G$14 + 1 = _xlfn.NUMBERVALUE(TRIM(_xlfn.TEXTAFTER($C242, " ", -1))),
_xlfn.IFS(
'Option-specific inputs'!$I$19="Percentage cost method",('Option-specific inputs'!$I$27*'Option-specific inputs'!$I30*BW$22),
'Option-specific inputs'!$I$19="Total cost method",('Option-specific inputs'!$I53*BW$22)),0),0)</f>
        <v>0</v>
      </c>
      <c r="BX242" s="43" cm="1">
        <f t="array" ref="BX242">IFERROR(
IF(BX$14 - $G$14 + 1 = _xlfn.NUMBERVALUE(TRIM(_xlfn.TEXTAFTER($C242, " ", -1))),
_xlfn.IFS(
'Option-specific inputs'!$I$19="Percentage cost method",('Option-specific inputs'!$I$27*'Option-specific inputs'!$I30*BX$22),
'Option-specific inputs'!$I$19="Total cost method",('Option-specific inputs'!$I53*BX$22)),0),0)</f>
        <v>0</v>
      </c>
      <c r="BY242" s="43" cm="1">
        <f t="array" ref="BY242">IFERROR(
IF(BY$14 - $G$14 + 1 = _xlfn.NUMBERVALUE(TRIM(_xlfn.TEXTAFTER($C242, " ", -1))),
_xlfn.IFS(
'Option-specific inputs'!$I$19="Percentage cost method",('Option-specific inputs'!$I$27*'Option-specific inputs'!$I30*BY$22),
'Option-specific inputs'!$I$19="Total cost method",('Option-specific inputs'!$I53*BY$22)),0),0)</f>
        <v>0</v>
      </c>
      <c r="BZ242" s="43" cm="1">
        <f t="array" ref="BZ242">IFERROR(
IF(BZ$14 - $G$14 + 1 = _xlfn.NUMBERVALUE(TRIM(_xlfn.TEXTAFTER($C242, " ", -1))),
_xlfn.IFS(
'Option-specific inputs'!$I$19="Percentage cost method",('Option-specific inputs'!$I$27*'Option-specific inputs'!$I30*BZ$22),
'Option-specific inputs'!$I$19="Total cost method",('Option-specific inputs'!$I53*BZ$22)),0),0)</f>
        <v>0</v>
      </c>
      <c r="CA242" s="43" cm="1">
        <f t="array" ref="CA242">IFERROR(
IF(CA$14 - $G$14 + 1 = _xlfn.NUMBERVALUE(TRIM(_xlfn.TEXTAFTER($C242, " ", -1))),
_xlfn.IFS(
'Option-specific inputs'!$I$19="Percentage cost method",('Option-specific inputs'!$I$27*'Option-specific inputs'!$I30*CA$22),
'Option-specific inputs'!$I$19="Total cost method",('Option-specific inputs'!$I53*CA$22)),0),0)</f>
        <v>0</v>
      </c>
      <c r="CB242" s="43" cm="1">
        <f t="array" ref="CB242">IFERROR(
IF(CB$14 - $G$14 + 1 = _xlfn.NUMBERVALUE(TRIM(_xlfn.TEXTAFTER($C242, " ", -1))),
_xlfn.IFS(
'Option-specific inputs'!$I$19="Percentage cost method",('Option-specific inputs'!$I$27*'Option-specific inputs'!$I30*CB$22),
'Option-specific inputs'!$I$19="Total cost method",('Option-specific inputs'!$I53*CB$22)),0),0)</f>
        <v>0</v>
      </c>
      <c r="CC242" s="43" cm="1">
        <f t="array" ref="CC242">IFERROR(
IF(CC$14 - $G$14 + 1 = _xlfn.NUMBERVALUE(TRIM(_xlfn.TEXTAFTER($C242, " ", -1))),
_xlfn.IFS(
'Option-specific inputs'!$I$19="Percentage cost method",('Option-specific inputs'!$I$27*'Option-specific inputs'!$I30*CC$22),
'Option-specific inputs'!$I$19="Total cost method",('Option-specific inputs'!$I53*CC$22)),0),0)</f>
        <v>0</v>
      </c>
      <c r="CD242" s="43" cm="1">
        <f t="array" ref="CD242">IFERROR(
IF(CD$14 - $G$14 + 1 = _xlfn.NUMBERVALUE(TRIM(_xlfn.TEXTAFTER($C242, " ", -1))),
_xlfn.IFS(
'Option-specific inputs'!$I$19="Percentage cost method",('Option-specific inputs'!$I$27*'Option-specific inputs'!$I30*CD$22),
'Option-specific inputs'!$I$19="Total cost method",('Option-specific inputs'!$I53*CD$22)),0),0)</f>
        <v>0</v>
      </c>
      <c r="CE242" s="43" cm="1">
        <f t="array" ref="CE242">IFERROR(
IF(CE$14 - $G$14 + 1 = _xlfn.NUMBERVALUE(TRIM(_xlfn.TEXTAFTER($C242, " ", -1))),
_xlfn.IFS(
'Option-specific inputs'!$I$19="Percentage cost method",('Option-specific inputs'!$I$27*'Option-specific inputs'!$I30*CE$22),
'Option-specific inputs'!$I$19="Total cost method",('Option-specific inputs'!$I53*CE$22)),0),0)</f>
        <v>0</v>
      </c>
      <c r="CF242" s="43" cm="1">
        <f t="array" ref="CF242">IFERROR(
IF(CF$14 - $G$14 + 1 = _xlfn.NUMBERVALUE(TRIM(_xlfn.TEXTAFTER($C242, " ", -1))),
_xlfn.IFS(
'Option-specific inputs'!$I$19="Percentage cost method",('Option-specific inputs'!$I$27*'Option-specific inputs'!$I30*CF$22),
'Option-specific inputs'!$I$19="Total cost method",('Option-specific inputs'!$I53*CF$22)),0),0)</f>
        <v>0</v>
      </c>
      <c r="CG242" s="43" cm="1">
        <f t="array" ref="CG242">IFERROR(
IF(CG$14 - $G$14 + 1 = _xlfn.NUMBERVALUE(TRIM(_xlfn.TEXTAFTER($C242, " ", -1))),
_xlfn.IFS(
'Option-specific inputs'!$I$19="Percentage cost method",('Option-specific inputs'!$I$27*'Option-specific inputs'!$I30*CG$22),
'Option-specific inputs'!$I$19="Total cost method",('Option-specific inputs'!$I53*CG$22)),0),0)</f>
        <v>0</v>
      </c>
      <c r="CH242" s="43" cm="1">
        <f t="array" ref="CH242">IFERROR(
IF(CH$14 - $G$14 + 1 = _xlfn.NUMBERVALUE(TRIM(_xlfn.TEXTAFTER($C242, " ", -1))),
_xlfn.IFS(
'Option-specific inputs'!$I$19="Percentage cost method",('Option-specific inputs'!$I$27*'Option-specific inputs'!$I30*CH$22),
'Option-specific inputs'!$I$19="Total cost method",('Option-specific inputs'!$I53*CH$22)),0),0)</f>
        <v>0</v>
      </c>
      <c r="CI242" s="43" cm="1">
        <f t="array" ref="CI242">IFERROR(
IF(CI$14 - $G$14 + 1 = _xlfn.NUMBERVALUE(TRIM(_xlfn.TEXTAFTER($C242, " ", -1))),
_xlfn.IFS(
'Option-specific inputs'!$I$19="Percentage cost method",('Option-specific inputs'!$I$27*'Option-specific inputs'!$I30*CI$22),
'Option-specific inputs'!$I$19="Total cost method",('Option-specific inputs'!$I53*CI$22)),0),0)</f>
        <v>0</v>
      </c>
      <c r="CJ242" s="43" cm="1">
        <f t="array" ref="CJ242">IFERROR(
IF(CJ$14 - $G$14 + 1 = _xlfn.NUMBERVALUE(TRIM(_xlfn.TEXTAFTER($C242, " ", -1))),
_xlfn.IFS(
'Option-specific inputs'!$I$19="Percentage cost method",('Option-specific inputs'!$I$27*'Option-specific inputs'!$I30*CJ$22),
'Option-specific inputs'!$I$19="Total cost method",('Option-specific inputs'!$I53*CJ$22)),0),0)</f>
        <v>0</v>
      </c>
      <c r="CK242" s="43" cm="1">
        <f t="array" ref="CK242">IFERROR(
IF(CK$14 - $G$14 + 1 = _xlfn.NUMBERVALUE(TRIM(_xlfn.TEXTAFTER($C242, " ", -1))),
_xlfn.IFS(
'Option-specific inputs'!$I$19="Percentage cost method",('Option-specific inputs'!$I$27*'Option-specific inputs'!$I30*CK$22),
'Option-specific inputs'!$I$19="Total cost method",('Option-specific inputs'!$I53*CK$22)),0),0)</f>
        <v>0</v>
      </c>
      <c r="CL242" s="43" cm="1">
        <f t="array" ref="CL242">IFERROR(
IF(CL$14 - $G$14 + 1 = _xlfn.NUMBERVALUE(TRIM(_xlfn.TEXTAFTER($C242, " ", -1))),
_xlfn.IFS(
'Option-specific inputs'!$I$19="Percentage cost method",('Option-specific inputs'!$I$27*'Option-specific inputs'!$I30*CL$22),
'Option-specific inputs'!$I$19="Total cost method",('Option-specific inputs'!$I53*CL$22)),0),0)</f>
        <v>0</v>
      </c>
      <c r="CM242" s="43" cm="1">
        <f t="array" ref="CM242">IFERROR(
IF(CM$14 - $G$14 + 1 = _xlfn.NUMBERVALUE(TRIM(_xlfn.TEXTAFTER($C242, " ", -1))),
_xlfn.IFS(
'Option-specific inputs'!$I$19="Percentage cost method",('Option-specific inputs'!$I$27*'Option-specific inputs'!$I30*CM$22),
'Option-specific inputs'!$I$19="Total cost method",('Option-specific inputs'!$I53*CM$22)),0),0)</f>
        <v>0</v>
      </c>
      <c r="CN242" s="43" cm="1">
        <f t="array" ref="CN242">IFERROR(
IF(CN$14 - $G$14 + 1 = _xlfn.NUMBERVALUE(TRIM(_xlfn.TEXTAFTER($C242, " ", -1))),
_xlfn.IFS(
'Option-specific inputs'!$I$19="Percentage cost method",('Option-specific inputs'!$I$27*'Option-specific inputs'!$I30*CN$22),
'Option-specific inputs'!$I$19="Total cost method",('Option-specific inputs'!$I53*CN$22)),0),0)</f>
        <v>0</v>
      </c>
      <c r="CO242" s="43" cm="1">
        <f t="array" ref="CO242">IFERROR(
IF(CO$14 - $G$14 + 1 = _xlfn.NUMBERVALUE(TRIM(_xlfn.TEXTAFTER($C242, " ", -1))),
_xlfn.IFS(
'Option-specific inputs'!$I$19="Percentage cost method",('Option-specific inputs'!$I$27*'Option-specific inputs'!$I30*CO$22),
'Option-specific inputs'!$I$19="Total cost method",('Option-specific inputs'!$I53*CO$22)),0),0)</f>
        <v>0</v>
      </c>
      <c r="CP242" s="43" cm="1">
        <f t="array" ref="CP242">IFERROR(
IF(CP$14 - $G$14 + 1 = _xlfn.NUMBERVALUE(TRIM(_xlfn.TEXTAFTER($C242, " ", -1))),
_xlfn.IFS(
'Option-specific inputs'!$I$19="Percentage cost method",('Option-specific inputs'!$I$27*'Option-specific inputs'!$I30*CP$22),
'Option-specific inputs'!$I$19="Total cost method",('Option-specific inputs'!$I53*CP$22)),0),0)</f>
        <v>0</v>
      </c>
      <c r="CQ242" s="43" cm="1">
        <f t="array" ref="CQ242">IFERROR(
IF(CQ$14 - $G$14 + 1 = _xlfn.NUMBERVALUE(TRIM(_xlfn.TEXTAFTER($C242, " ", -1))),
_xlfn.IFS(
'Option-specific inputs'!$I$19="Percentage cost method",('Option-specific inputs'!$I$27*'Option-specific inputs'!$I30*CQ$22),
'Option-specific inputs'!$I$19="Total cost method",('Option-specific inputs'!$I53*CQ$22)),0),0)</f>
        <v>0</v>
      </c>
      <c r="CR242" s="43" cm="1">
        <f t="array" ref="CR242">IFERROR(
IF(CR$14 - $G$14 + 1 = _xlfn.NUMBERVALUE(TRIM(_xlfn.TEXTAFTER($C242, " ", -1))),
_xlfn.IFS(
'Option-specific inputs'!$I$19="Percentage cost method",('Option-specific inputs'!$I$27*'Option-specific inputs'!$I30*CR$22),
'Option-specific inputs'!$I$19="Total cost method",('Option-specific inputs'!$I53*CR$22)),0),0)</f>
        <v>0</v>
      </c>
      <c r="CS242" s="43" cm="1">
        <f t="array" ref="CS242">IFERROR(
IF(CS$14 - $G$14 + 1 = _xlfn.NUMBERVALUE(TRIM(_xlfn.TEXTAFTER($C242, " ", -1))),
_xlfn.IFS(
'Option-specific inputs'!$I$19="Percentage cost method",('Option-specific inputs'!$I$27*'Option-specific inputs'!$I30*CS$22),
'Option-specific inputs'!$I$19="Total cost method",('Option-specific inputs'!$I53*CS$22)),0),0)</f>
        <v>0</v>
      </c>
      <c r="CT242" s="43" cm="1">
        <f t="array" ref="CT242">IFERROR(
IF(CT$14 - $G$14 + 1 = _xlfn.NUMBERVALUE(TRIM(_xlfn.TEXTAFTER($C242, " ", -1))),
_xlfn.IFS(
'Option-specific inputs'!$I$19="Percentage cost method",('Option-specific inputs'!$I$27*'Option-specific inputs'!$I30*CT$22),
'Option-specific inputs'!$I$19="Total cost method",('Option-specific inputs'!$I53*CT$22)),0),0)</f>
        <v>0</v>
      </c>
      <c r="CU242" s="43" cm="1">
        <f t="array" ref="CU242">IFERROR(
IF(CU$14 - $G$14 + 1 = _xlfn.NUMBERVALUE(TRIM(_xlfn.TEXTAFTER($C242, " ", -1))),
_xlfn.IFS(
'Option-specific inputs'!$I$19="Percentage cost method",('Option-specific inputs'!$I$27*'Option-specific inputs'!$I30*CU$22),
'Option-specific inputs'!$I$19="Total cost method",('Option-specific inputs'!$I53*CU$22)),0),0)</f>
        <v>0</v>
      </c>
      <c r="CV242" s="43" cm="1">
        <f t="array" ref="CV242">IFERROR(
IF(CV$14 - $G$14 + 1 = _xlfn.NUMBERVALUE(TRIM(_xlfn.TEXTAFTER($C242, " ", -1))),
_xlfn.IFS(
'Option-specific inputs'!$I$19="Percentage cost method",('Option-specific inputs'!$I$27*'Option-specific inputs'!$I30*CV$22),
'Option-specific inputs'!$I$19="Total cost method",('Option-specific inputs'!$I53*CV$22)),0),0)</f>
        <v>0</v>
      </c>
      <c r="CW242" s="43" cm="1">
        <f t="array" ref="CW242">IFERROR(
IF(CW$14 - $G$14 + 1 = _xlfn.NUMBERVALUE(TRIM(_xlfn.TEXTAFTER($C242, " ", -1))),
_xlfn.IFS(
'Option-specific inputs'!$I$19="Percentage cost method",('Option-specific inputs'!$I$27*'Option-specific inputs'!$I30*CW$22),
'Option-specific inputs'!$I$19="Total cost method",('Option-specific inputs'!$I53*CW$22)),0),0)</f>
        <v>0</v>
      </c>
      <c r="CX242" s="43" cm="1">
        <f t="array" ref="CX242">IFERROR(
IF(CX$14 - $G$14 + 1 = _xlfn.NUMBERVALUE(TRIM(_xlfn.TEXTAFTER($C242, " ", -1))),
_xlfn.IFS(
'Option-specific inputs'!$I$19="Percentage cost method",('Option-specific inputs'!$I$27*'Option-specific inputs'!$I30*CX$22),
'Option-specific inputs'!$I$19="Total cost method",('Option-specific inputs'!$I53*CX$22)),0),0)</f>
        <v>0</v>
      </c>
      <c r="CY242" s="43" cm="1">
        <f t="array" ref="CY242">IFERROR(
IF(CY$14 - $G$14 + 1 = _xlfn.NUMBERVALUE(TRIM(_xlfn.TEXTAFTER($C242, " ", -1))),
_xlfn.IFS(
'Option-specific inputs'!$I$19="Percentage cost method",('Option-specific inputs'!$I$27*'Option-specific inputs'!$I30*CY$22),
'Option-specific inputs'!$I$19="Total cost method",('Option-specific inputs'!$I53*CY$22)),0),0)</f>
        <v>0</v>
      </c>
      <c r="CZ242" s="43" cm="1">
        <f t="array" ref="CZ242">IFERROR(
IF(CZ$14 - $G$14 + 1 = _xlfn.NUMBERVALUE(TRIM(_xlfn.TEXTAFTER($C242, " ", -1))),
_xlfn.IFS(
'Option-specific inputs'!$I$19="Percentage cost method",('Option-specific inputs'!$I$27*'Option-specific inputs'!$I30*CZ$22),
'Option-specific inputs'!$I$19="Total cost method",('Option-specific inputs'!$I53*CZ$22)),0),0)</f>
        <v>0</v>
      </c>
      <c r="DA242" s="43" cm="1">
        <f t="array" ref="DA242">IFERROR(
IF(DA$14 - $G$14 + 1 = _xlfn.NUMBERVALUE(TRIM(_xlfn.TEXTAFTER($C242, " ", -1))),
_xlfn.IFS(
'Option-specific inputs'!$I$19="Percentage cost method",('Option-specific inputs'!$I$27*'Option-specific inputs'!$I30*DA$22),
'Option-specific inputs'!$I$19="Total cost method",('Option-specific inputs'!$I53*DA$22)),0),0)</f>
        <v>0</v>
      </c>
      <c r="DB242" s="43" cm="1">
        <f t="array" ref="DB242">IFERROR(
IF(DB$14 - $G$14 + 1 = _xlfn.NUMBERVALUE(TRIM(_xlfn.TEXTAFTER($C242, " ", -1))),
_xlfn.IFS(
'Option-specific inputs'!$I$19="Percentage cost method",('Option-specific inputs'!$I$27*'Option-specific inputs'!$I30*DB$22),
'Option-specific inputs'!$I$19="Total cost method",('Option-specific inputs'!$I53*DB$22)),0),0)</f>
        <v>0</v>
      </c>
      <c r="DC242" s="25"/>
    </row>
    <row r="243" spans="1:107" s="61" customFormat="1" ht="22.5" customHeight="1">
      <c r="A243" s="25"/>
      <c r="B243" s="163"/>
      <c r="C243" s="163" t="s">
        <v>125</v>
      </c>
      <c r="D243" s="32"/>
      <c r="E243" s="37"/>
      <c r="F243" s="42"/>
      <c r="G243" s="43" cm="1">
        <f t="array" ref="G243">IFERROR(
IF(G$14 - $G$14 + 1 = _xlfn.NUMBERVALUE(TRIM(_xlfn.TEXTAFTER($C243, " ", -1))),
_xlfn.IFS(
'Option-specific inputs'!$I$19="Percentage cost method",('Option-specific inputs'!$I$27*'Option-specific inputs'!$I31*G$22),
'Option-specific inputs'!$I$19="Total cost method",('Option-specific inputs'!$I54*G$22)),0),0)</f>
        <v>0</v>
      </c>
      <c r="H243" s="43" cm="1">
        <f t="array" ref="H243">IFERROR(
IF(H$14 - $G$14 + 1 = _xlfn.NUMBERVALUE(TRIM(_xlfn.TEXTAFTER($C243, " ", -1))),
_xlfn.IFS(
'Option-specific inputs'!$I$19="Percentage cost method",('Option-specific inputs'!$I$27*'Option-specific inputs'!$I31*H$22),
'Option-specific inputs'!$I$19="Total cost method",('Option-specific inputs'!$I54*H$22)),0),0)</f>
        <v>0</v>
      </c>
      <c r="I243" s="43" cm="1">
        <f t="array" ref="I243">IFERROR(
IF(I$14 - $G$14 + 1 = _xlfn.NUMBERVALUE(TRIM(_xlfn.TEXTAFTER($C243, " ", -1))),
_xlfn.IFS(
'Option-specific inputs'!$I$19="Percentage cost method",('Option-specific inputs'!$I$27*'Option-specific inputs'!$I31*I$22),
'Option-specific inputs'!$I$19="Total cost method",('Option-specific inputs'!$I54*I$22)),0),0)</f>
        <v>0</v>
      </c>
      <c r="J243" s="43" cm="1">
        <f t="array" ref="J243">IFERROR(
IF(J$14 - $G$14 + 1 = _xlfn.NUMBERVALUE(TRIM(_xlfn.TEXTAFTER($C243, " ", -1))),
_xlfn.IFS(
'Option-specific inputs'!$I$19="Percentage cost method",('Option-specific inputs'!$I$27*'Option-specific inputs'!$I31*J$22),
'Option-specific inputs'!$I$19="Total cost method",('Option-specific inputs'!$I54*J$22)),0),0)</f>
        <v>0</v>
      </c>
      <c r="K243" s="43" cm="1">
        <f t="array" ref="K243">IFERROR(
IF(K$14 - $G$14 + 1 = _xlfn.NUMBERVALUE(TRIM(_xlfn.TEXTAFTER($C243, " ", -1))),
_xlfn.IFS(
'Option-specific inputs'!$I$19="Percentage cost method",('Option-specific inputs'!$I$27*'Option-specific inputs'!$I31*K$22),
'Option-specific inputs'!$I$19="Total cost method",('Option-specific inputs'!$I54*K$22)),0),0)</f>
        <v>0</v>
      </c>
      <c r="L243" s="43" cm="1">
        <f t="array" ref="L243">IFERROR(
IF(L$14 - $G$14 + 1 = _xlfn.NUMBERVALUE(TRIM(_xlfn.TEXTAFTER($C243, " ", -1))),
_xlfn.IFS(
'Option-specific inputs'!$I$19="Percentage cost method",('Option-specific inputs'!$I$27*'Option-specific inputs'!$I31*L$22),
'Option-specific inputs'!$I$19="Total cost method",('Option-specific inputs'!$I54*L$22)),0),0)</f>
        <v>0</v>
      </c>
      <c r="M243" s="43" cm="1">
        <f t="array" ref="M243">IFERROR(
IF(M$14 - $G$14 + 1 = _xlfn.NUMBERVALUE(TRIM(_xlfn.TEXTAFTER($C243, " ", -1))),
_xlfn.IFS(
'Option-specific inputs'!$I$19="Percentage cost method",('Option-specific inputs'!$I$27*'Option-specific inputs'!$I31*M$22),
'Option-specific inputs'!$I$19="Total cost method",('Option-specific inputs'!$I54*M$22)),0),0)</f>
        <v>0</v>
      </c>
      <c r="N243" s="43" cm="1">
        <f t="array" ref="N243">IFERROR(
IF(N$14 - $G$14 + 1 = _xlfn.NUMBERVALUE(TRIM(_xlfn.TEXTAFTER($C243, " ", -1))),
_xlfn.IFS(
'Option-specific inputs'!$I$19="Percentage cost method",('Option-specific inputs'!$I$27*'Option-specific inputs'!$I31*N$22),
'Option-specific inputs'!$I$19="Total cost method",('Option-specific inputs'!$I54*N$22)),0),0)</f>
        <v>0</v>
      </c>
      <c r="O243" s="43" cm="1">
        <f t="array" ref="O243">IFERROR(
IF(O$14 - $G$14 + 1 = _xlfn.NUMBERVALUE(TRIM(_xlfn.TEXTAFTER($C243, " ", -1))),
_xlfn.IFS(
'Option-specific inputs'!$I$19="Percentage cost method",('Option-specific inputs'!$I$27*'Option-specific inputs'!$I31*O$22),
'Option-specific inputs'!$I$19="Total cost method",('Option-specific inputs'!$I54*O$22)),0),0)</f>
        <v>0</v>
      </c>
      <c r="P243" s="43" cm="1">
        <f t="array" ref="P243">IFERROR(
IF(P$14 - $G$14 + 1 = _xlfn.NUMBERVALUE(TRIM(_xlfn.TEXTAFTER($C243, " ", -1))),
_xlfn.IFS(
'Option-specific inputs'!$I$19="Percentage cost method",('Option-specific inputs'!$I$27*'Option-specific inputs'!$I31*P$22),
'Option-specific inputs'!$I$19="Total cost method",('Option-specific inputs'!$I54*P$22)),0),0)</f>
        <v>0</v>
      </c>
      <c r="Q243" s="43" cm="1">
        <f t="array" ref="Q243">IFERROR(
IF(Q$14 - $G$14 + 1 = _xlfn.NUMBERVALUE(TRIM(_xlfn.TEXTAFTER($C243, " ", -1))),
_xlfn.IFS(
'Option-specific inputs'!$I$19="Percentage cost method",('Option-specific inputs'!$I$27*'Option-specific inputs'!$I31*Q$22),
'Option-specific inputs'!$I$19="Total cost method",('Option-specific inputs'!$I54*Q$22)),0),0)</f>
        <v>0</v>
      </c>
      <c r="R243" s="43" cm="1">
        <f t="array" ref="R243">IFERROR(
IF(R$14 - $G$14 + 1 = _xlfn.NUMBERVALUE(TRIM(_xlfn.TEXTAFTER($C243, " ", -1))),
_xlfn.IFS(
'Option-specific inputs'!$I$19="Percentage cost method",('Option-specific inputs'!$I$27*'Option-specific inputs'!$I31*R$22),
'Option-specific inputs'!$I$19="Total cost method",('Option-specific inputs'!$I54*R$22)),0),0)</f>
        <v>0</v>
      </c>
      <c r="S243" s="43" cm="1">
        <f t="array" ref="S243">IFERROR(
IF(S$14 - $G$14 + 1 = _xlfn.NUMBERVALUE(TRIM(_xlfn.TEXTAFTER($C243, " ", -1))),
_xlfn.IFS(
'Option-specific inputs'!$I$19="Percentage cost method",('Option-specific inputs'!$I$27*'Option-specific inputs'!$I31*S$22),
'Option-specific inputs'!$I$19="Total cost method",('Option-specific inputs'!$I54*S$22)),0),0)</f>
        <v>0</v>
      </c>
      <c r="T243" s="43" cm="1">
        <f t="array" ref="T243">IFERROR(
IF(T$14 - $G$14 + 1 = _xlfn.NUMBERVALUE(TRIM(_xlfn.TEXTAFTER($C243, " ", -1))),
_xlfn.IFS(
'Option-specific inputs'!$I$19="Percentage cost method",('Option-specific inputs'!$I$27*'Option-specific inputs'!$I31*T$22),
'Option-specific inputs'!$I$19="Total cost method",('Option-specific inputs'!$I54*T$22)),0),0)</f>
        <v>0</v>
      </c>
      <c r="U243" s="43" cm="1">
        <f t="array" ref="U243">IFERROR(
IF(U$14 - $G$14 + 1 = _xlfn.NUMBERVALUE(TRIM(_xlfn.TEXTAFTER($C243, " ", -1))),
_xlfn.IFS(
'Option-specific inputs'!$I$19="Percentage cost method",('Option-specific inputs'!$I$27*'Option-specific inputs'!$I31*U$22),
'Option-specific inputs'!$I$19="Total cost method",('Option-specific inputs'!$I54*U$22)),0),0)</f>
        <v>0</v>
      </c>
      <c r="V243" s="43" cm="1">
        <f t="array" ref="V243">IFERROR(
IF(V$14 - $G$14 + 1 = _xlfn.NUMBERVALUE(TRIM(_xlfn.TEXTAFTER($C243, " ", -1))),
_xlfn.IFS(
'Option-specific inputs'!$I$19="Percentage cost method",('Option-specific inputs'!$I$27*'Option-specific inputs'!$I31*V$22),
'Option-specific inputs'!$I$19="Total cost method",('Option-specific inputs'!$I54*V$22)),0),0)</f>
        <v>0</v>
      </c>
      <c r="W243" s="43" cm="1">
        <f t="array" ref="W243">IFERROR(
IF(W$14 - $G$14 + 1 = _xlfn.NUMBERVALUE(TRIM(_xlfn.TEXTAFTER($C243, " ", -1))),
_xlfn.IFS(
'Option-specific inputs'!$I$19="Percentage cost method",('Option-specific inputs'!$I$27*'Option-specific inputs'!$I31*W$22),
'Option-specific inputs'!$I$19="Total cost method",('Option-specific inputs'!$I54*W$22)),0),0)</f>
        <v>0</v>
      </c>
      <c r="X243" s="43" cm="1">
        <f t="array" ref="X243">IFERROR(
IF(X$14 - $G$14 + 1 = _xlfn.NUMBERVALUE(TRIM(_xlfn.TEXTAFTER($C243, " ", -1))),
_xlfn.IFS(
'Option-specific inputs'!$I$19="Percentage cost method",('Option-specific inputs'!$I$27*'Option-specific inputs'!$I31*X$22),
'Option-specific inputs'!$I$19="Total cost method",('Option-specific inputs'!$I54*X$22)),0),0)</f>
        <v>0</v>
      </c>
      <c r="Y243" s="43" cm="1">
        <f t="array" ref="Y243">IFERROR(
IF(Y$14 - $G$14 + 1 = _xlfn.NUMBERVALUE(TRIM(_xlfn.TEXTAFTER($C243, " ", -1))),
_xlfn.IFS(
'Option-specific inputs'!$I$19="Percentage cost method",('Option-specific inputs'!$I$27*'Option-specific inputs'!$I31*Y$22),
'Option-specific inputs'!$I$19="Total cost method",('Option-specific inputs'!$I54*Y$22)),0),0)</f>
        <v>0</v>
      </c>
      <c r="Z243" s="43" cm="1">
        <f t="array" ref="Z243">IFERROR(
IF(Z$14 - $G$14 + 1 = _xlfn.NUMBERVALUE(TRIM(_xlfn.TEXTAFTER($C243, " ", -1))),
_xlfn.IFS(
'Option-specific inputs'!$I$19="Percentage cost method",('Option-specific inputs'!$I$27*'Option-specific inputs'!$I31*Z$22),
'Option-specific inputs'!$I$19="Total cost method",('Option-specific inputs'!$I54*Z$22)),0),0)</f>
        <v>0</v>
      </c>
      <c r="AA243" s="43" cm="1">
        <f t="array" ref="AA243">IFERROR(
IF(AA$14 - $G$14 + 1 = _xlfn.NUMBERVALUE(TRIM(_xlfn.TEXTAFTER($C243, " ", -1))),
_xlfn.IFS(
'Option-specific inputs'!$I$19="Percentage cost method",('Option-specific inputs'!$I$27*'Option-specific inputs'!$I31*AA$22),
'Option-specific inputs'!$I$19="Total cost method",('Option-specific inputs'!$I54*AA$22)),0),0)</f>
        <v>0</v>
      </c>
      <c r="AB243" s="43" cm="1">
        <f t="array" ref="AB243">IFERROR(
IF(AB$14 - $G$14 + 1 = _xlfn.NUMBERVALUE(TRIM(_xlfn.TEXTAFTER($C243, " ", -1))),
_xlfn.IFS(
'Option-specific inputs'!$I$19="Percentage cost method",('Option-specific inputs'!$I$27*'Option-specific inputs'!$I31*AB$22),
'Option-specific inputs'!$I$19="Total cost method",('Option-specific inputs'!$I54*AB$22)),0),0)</f>
        <v>0</v>
      </c>
      <c r="AC243" s="43" cm="1">
        <f t="array" ref="AC243">IFERROR(
IF(AC$14 - $G$14 + 1 = _xlfn.NUMBERVALUE(TRIM(_xlfn.TEXTAFTER($C243, " ", -1))),
_xlfn.IFS(
'Option-specific inputs'!$I$19="Percentage cost method",('Option-specific inputs'!$I$27*'Option-specific inputs'!$I31*AC$22),
'Option-specific inputs'!$I$19="Total cost method",('Option-specific inputs'!$I54*AC$22)),0),0)</f>
        <v>0</v>
      </c>
      <c r="AD243" s="43" cm="1">
        <f t="array" ref="AD243">IFERROR(
IF(AD$14 - $G$14 + 1 = _xlfn.NUMBERVALUE(TRIM(_xlfn.TEXTAFTER($C243, " ", -1))),
_xlfn.IFS(
'Option-specific inputs'!$I$19="Percentage cost method",('Option-specific inputs'!$I$27*'Option-specific inputs'!$I31*AD$22),
'Option-specific inputs'!$I$19="Total cost method",('Option-specific inputs'!$I54*AD$22)),0),0)</f>
        <v>0</v>
      </c>
      <c r="AE243" s="43" cm="1">
        <f t="array" ref="AE243">IFERROR(
IF(AE$14 - $G$14 + 1 = _xlfn.NUMBERVALUE(TRIM(_xlfn.TEXTAFTER($C243, " ", -1))),
_xlfn.IFS(
'Option-specific inputs'!$I$19="Percentage cost method",('Option-specific inputs'!$I$27*'Option-specific inputs'!$I31*AE$22),
'Option-specific inputs'!$I$19="Total cost method",('Option-specific inputs'!$I54*AE$22)),0),0)</f>
        <v>0</v>
      </c>
      <c r="AF243" s="43" cm="1">
        <f t="array" ref="AF243">IFERROR(
IF(AF$14 - $G$14 + 1 = _xlfn.NUMBERVALUE(TRIM(_xlfn.TEXTAFTER($C243, " ", -1))),
_xlfn.IFS(
'Option-specific inputs'!$I$19="Percentage cost method",('Option-specific inputs'!$I$27*'Option-specific inputs'!$I31*AF$22),
'Option-specific inputs'!$I$19="Total cost method",('Option-specific inputs'!$I54*AF$22)),0),0)</f>
        <v>0</v>
      </c>
      <c r="AG243" s="43" cm="1">
        <f t="array" ref="AG243">IFERROR(
IF(AG$14 - $G$14 + 1 = _xlfn.NUMBERVALUE(TRIM(_xlfn.TEXTAFTER($C243, " ", -1))),
_xlfn.IFS(
'Option-specific inputs'!$I$19="Percentage cost method",('Option-specific inputs'!$I$27*'Option-specific inputs'!$I31*AG$22),
'Option-specific inputs'!$I$19="Total cost method",('Option-specific inputs'!$I54*AG$22)),0),0)</f>
        <v>0</v>
      </c>
      <c r="AH243" s="43" cm="1">
        <f t="array" ref="AH243">IFERROR(
IF(AH$14 - $G$14 + 1 = _xlfn.NUMBERVALUE(TRIM(_xlfn.TEXTAFTER($C243, " ", -1))),
_xlfn.IFS(
'Option-specific inputs'!$I$19="Percentage cost method",('Option-specific inputs'!$I$27*'Option-specific inputs'!$I31*AH$22),
'Option-specific inputs'!$I$19="Total cost method",('Option-specific inputs'!$I54*AH$22)),0),0)</f>
        <v>0</v>
      </c>
      <c r="AI243" s="43" cm="1">
        <f t="array" ref="AI243">IFERROR(
IF(AI$14 - $G$14 + 1 = _xlfn.NUMBERVALUE(TRIM(_xlfn.TEXTAFTER($C243, " ", -1))),
_xlfn.IFS(
'Option-specific inputs'!$I$19="Percentage cost method",('Option-specific inputs'!$I$27*'Option-specific inputs'!$I31*AI$22),
'Option-specific inputs'!$I$19="Total cost method",('Option-specific inputs'!$I54*AI$22)),0),0)</f>
        <v>0</v>
      </c>
      <c r="AJ243" s="43" cm="1">
        <f t="array" ref="AJ243">IFERROR(
IF(AJ$14 - $G$14 + 1 = _xlfn.NUMBERVALUE(TRIM(_xlfn.TEXTAFTER($C243, " ", -1))),
_xlfn.IFS(
'Option-specific inputs'!$I$19="Percentage cost method",('Option-specific inputs'!$I$27*'Option-specific inputs'!$I31*AJ$22),
'Option-specific inputs'!$I$19="Total cost method",('Option-specific inputs'!$I54*AJ$22)),0),0)</f>
        <v>0</v>
      </c>
      <c r="AK243" s="43" cm="1">
        <f t="array" ref="AK243">IFERROR(
IF(AK$14 - $G$14 + 1 = _xlfn.NUMBERVALUE(TRIM(_xlfn.TEXTAFTER($C243, " ", -1))),
_xlfn.IFS(
'Option-specific inputs'!$I$19="Percentage cost method",('Option-specific inputs'!$I$27*'Option-specific inputs'!$I31*AK$22),
'Option-specific inputs'!$I$19="Total cost method",('Option-specific inputs'!$I54*AK$22)),0),0)</f>
        <v>0</v>
      </c>
      <c r="AL243" s="43" cm="1">
        <f t="array" ref="AL243">IFERROR(
IF(AL$14 - $G$14 + 1 = _xlfn.NUMBERVALUE(TRIM(_xlfn.TEXTAFTER($C243, " ", -1))),
_xlfn.IFS(
'Option-specific inputs'!$I$19="Percentage cost method",('Option-specific inputs'!$I$27*'Option-specific inputs'!$I31*AL$22),
'Option-specific inputs'!$I$19="Total cost method",('Option-specific inputs'!$I54*AL$22)),0),0)</f>
        <v>0</v>
      </c>
      <c r="AM243" s="43" cm="1">
        <f t="array" ref="AM243">IFERROR(
IF(AM$14 - $G$14 + 1 = _xlfn.NUMBERVALUE(TRIM(_xlfn.TEXTAFTER($C243, " ", -1))),
_xlfn.IFS(
'Option-specific inputs'!$I$19="Percentage cost method",('Option-specific inputs'!$I$27*'Option-specific inputs'!$I31*AM$22),
'Option-specific inputs'!$I$19="Total cost method",('Option-specific inputs'!$I54*AM$22)),0),0)</f>
        <v>0</v>
      </c>
      <c r="AN243" s="43" cm="1">
        <f t="array" ref="AN243">IFERROR(
IF(AN$14 - $G$14 + 1 = _xlfn.NUMBERVALUE(TRIM(_xlfn.TEXTAFTER($C243, " ", -1))),
_xlfn.IFS(
'Option-specific inputs'!$I$19="Percentage cost method",('Option-specific inputs'!$I$27*'Option-specific inputs'!$I31*AN$22),
'Option-specific inputs'!$I$19="Total cost method",('Option-specific inputs'!$I54*AN$22)),0),0)</f>
        <v>0</v>
      </c>
      <c r="AO243" s="43" cm="1">
        <f t="array" ref="AO243">IFERROR(
IF(AO$14 - $G$14 + 1 = _xlfn.NUMBERVALUE(TRIM(_xlfn.TEXTAFTER($C243, " ", -1))),
_xlfn.IFS(
'Option-specific inputs'!$I$19="Percentage cost method",('Option-specific inputs'!$I$27*'Option-specific inputs'!$I31*AO$22),
'Option-specific inputs'!$I$19="Total cost method",('Option-specific inputs'!$I54*AO$22)),0),0)</f>
        <v>0</v>
      </c>
      <c r="AP243" s="43" cm="1">
        <f t="array" ref="AP243">IFERROR(
IF(AP$14 - $G$14 + 1 = _xlfn.NUMBERVALUE(TRIM(_xlfn.TEXTAFTER($C243, " ", -1))),
_xlfn.IFS(
'Option-specific inputs'!$I$19="Percentage cost method",('Option-specific inputs'!$I$27*'Option-specific inputs'!$I31*AP$22),
'Option-specific inputs'!$I$19="Total cost method",('Option-specific inputs'!$I54*AP$22)),0),0)</f>
        <v>0</v>
      </c>
      <c r="AQ243" s="43" cm="1">
        <f t="array" ref="AQ243">IFERROR(
IF(AQ$14 - $G$14 + 1 = _xlfn.NUMBERVALUE(TRIM(_xlfn.TEXTAFTER($C243, " ", -1))),
_xlfn.IFS(
'Option-specific inputs'!$I$19="Percentage cost method",('Option-specific inputs'!$I$27*'Option-specific inputs'!$I31*AQ$22),
'Option-specific inputs'!$I$19="Total cost method",('Option-specific inputs'!$I54*AQ$22)),0),0)</f>
        <v>0</v>
      </c>
      <c r="AR243" s="43" cm="1">
        <f t="array" ref="AR243">IFERROR(
IF(AR$14 - $G$14 + 1 = _xlfn.NUMBERVALUE(TRIM(_xlfn.TEXTAFTER($C243, " ", -1))),
_xlfn.IFS(
'Option-specific inputs'!$I$19="Percentage cost method",('Option-specific inputs'!$I$27*'Option-specific inputs'!$I31*AR$22),
'Option-specific inputs'!$I$19="Total cost method",('Option-specific inputs'!$I54*AR$22)),0),0)</f>
        <v>0</v>
      </c>
      <c r="AS243" s="43" cm="1">
        <f t="array" ref="AS243">IFERROR(
IF(AS$14 - $G$14 + 1 = _xlfn.NUMBERVALUE(TRIM(_xlfn.TEXTAFTER($C243, " ", -1))),
_xlfn.IFS(
'Option-specific inputs'!$I$19="Percentage cost method",('Option-specific inputs'!$I$27*'Option-specific inputs'!$I31*AS$22),
'Option-specific inputs'!$I$19="Total cost method",('Option-specific inputs'!$I54*AS$22)),0),0)</f>
        <v>0</v>
      </c>
      <c r="AT243" s="43" cm="1">
        <f t="array" ref="AT243">IFERROR(
IF(AT$14 - $G$14 + 1 = _xlfn.NUMBERVALUE(TRIM(_xlfn.TEXTAFTER($C243, " ", -1))),
_xlfn.IFS(
'Option-specific inputs'!$I$19="Percentage cost method",('Option-specific inputs'!$I$27*'Option-specific inputs'!$I31*AT$22),
'Option-specific inputs'!$I$19="Total cost method",('Option-specific inputs'!$I54*AT$22)),0),0)</f>
        <v>0</v>
      </c>
      <c r="AU243" s="43" cm="1">
        <f t="array" ref="AU243">IFERROR(
IF(AU$14 - $G$14 + 1 = _xlfn.NUMBERVALUE(TRIM(_xlfn.TEXTAFTER($C243, " ", -1))),
_xlfn.IFS(
'Option-specific inputs'!$I$19="Percentage cost method",('Option-specific inputs'!$I$27*'Option-specific inputs'!$I31*AU$22),
'Option-specific inputs'!$I$19="Total cost method",('Option-specific inputs'!$I54*AU$22)),0),0)</f>
        <v>0</v>
      </c>
      <c r="AV243" s="43" cm="1">
        <f t="array" ref="AV243">IFERROR(
IF(AV$14 - $G$14 + 1 = _xlfn.NUMBERVALUE(TRIM(_xlfn.TEXTAFTER($C243, " ", -1))),
_xlfn.IFS(
'Option-specific inputs'!$I$19="Percentage cost method",('Option-specific inputs'!$I$27*'Option-specific inputs'!$I31*AV$22),
'Option-specific inputs'!$I$19="Total cost method",('Option-specific inputs'!$I54*AV$22)),0),0)</f>
        <v>0</v>
      </c>
      <c r="AW243" s="43" cm="1">
        <f t="array" ref="AW243">IFERROR(
IF(AW$14 - $G$14 + 1 = _xlfn.NUMBERVALUE(TRIM(_xlfn.TEXTAFTER($C243, " ", -1))),
_xlfn.IFS(
'Option-specific inputs'!$I$19="Percentage cost method",('Option-specific inputs'!$I$27*'Option-specific inputs'!$I31*AW$22),
'Option-specific inputs'!$I$19="Total cost method",('Option-specific inputs'!$I54*AW$22)),0),0)</f>
        <v>0</v>
      </c>
      <c r="AX243" s="43" cm="1">
        <f t="array" ref="AX243">IFERROR(
IF(AX$14 - $G$14 + 1 = _xlfn.NUMBERVALUE(TRIM(_xlfn.TEXTAFTER($C243, " ", -1))),
_xlfn.IFS(
'Option-specific inputs'!$I$19="Percentage cost method",('Option-specific inputs'!$I$27*'Option-specific inputs'!$I31*AX$22),
'Option-specific inputs'!$I$19="Total cost method",('Option-specific inputs'!$I54*AX$22)),0),0)</f>
        <v>0</v>
      </c>
      <c r="AY243" s="43" cm="1">
        <f t="array" ref="AY243">IFERROR(
IF(AY$14 - $G$14 + 1 = _xlfn.NUMBERVALUE(TRIM(_xlfn.TEXTAFTER($C243, " ", -1))),
_xlfn.IFS(
'Option-specific inputs'!$I$19="Percentage cost method",('Option-specific inputs'!$I$27*'Option-specific inputs'!$I31*AY$22),
'Option-specific inputs'!$I$19="Total cost method",('Option-specific inputs'!$I54*AY$22)),0),0)</f>
        <v>0</v>
      </c>
      <c r="AZ243" s="43" cm="1">
        <f t="array" ref="AZ243">IFERROR(
IF(AZ$14 - $G$14 + 1 = _xlfn.NUMBERVALUE(TRIM(_xlfn.TEXTAFTER($C243, " ", -1))),
_xlfn.IFS(
'Option-specific inputs'!$I$19="Percentage cost method",('Option-specific inputs'!$I$27*'Option-specific inputs'!$I31*AZ$22),
'Option-specific inputs'!$I$19="Total cost method",('Option-specific inputs'!$I54*AZ$22)),0),0)</f>
        <v>0</v>
      </c>
      <c r="BA243" s="43" cm="1">
        <f t="array" ref="BA243">IFERROR(
IF(BA$14 - $G$14 + 1 = _xlfn.NUMBERVALUE(TRIM(_xlfn.TEXTAFTER($C243, " ", -1))),
_xlfn.IFS(
'Option-specific inputs'!$I$19="Percentage cost method",('Option-specific inputs'!$I$27*'Option-specific inputs'!$I31*BA$22),
'Option-specific inputs'!$I$19="Total cost method",('Option-specific inputs'!$I54*BA$22)),0),0)</f>
        <v>0</v>
      </c>
      <c r="BB243" s="43" cm="1">
        <f t="array" ref="BB243">IFERROR(
IF(BB$14 - $G$14 + 1 = _xlfn.NUMBERVALUE(TRIM(_xlfn.TEXTAFTER($C243, " ", -1))),
_xlfn.IFS(
'Option-specific inputs'!$I$19="Percentage cost method",('Option-specific inputs'!$I$27*'Option-specific inputs'!$I31*BB$22),
'Option-specific inputs'!$I$19="Total cost method",('Option-specific inputs'!$I54*BB$22)),0),0)</f>
        <v>0</v>
      </c>
      <c r="BC243" s="43" cm="1">
        <f t="array" ref="BC243">IFERROR(
IF(BC$14 - $G$14 + 1 = _xlfn.NUMBERVALUE(TRIM(_xlfn.TEXTAFTER($C243, " ", -1))),
_xlfn.IFS(
'Option-specific inputs'!$I$19="Percentage cost method",('Option-specific inputs'!$I$27*'Option-specific inputs'!$I31*BC$22),
'Option-specific inputs'!$I$19="Total cost method",('Option-specific inputs'!$I54*BC$22)),0),0)</f>
        <v>0</v>
      </c>
      <c r="BD243" s="43" cm="1">
        <f t="array" ref="BD243">IFERROR(
IF(BD$14 - $G$14 + 1 = _xlfn.NUMBERVALUE(TRIM(_xlfn.TEXTAFTER($C243, " ", -1))),
_xlfn.IFS(
'Option-specific inputs'!$I$19="Percentage cost method",('Option-specific inputs'!$I$27*'Option-specific inputs'!$I31*BD$22),
'Option-specific inputs'!$I$19="Total cost method",('Option-specific inputs'!$I54*BD$22)),0),0)</f>
        <v>0</v>
      </c>
      <c r="BE243" s="43" cm="1">
        <f t="array" ref="BE243">IFERROR(
IF(BE$14 - $G$14 + 1 = _xlfn.NUMBERVALUE(TRIM(_xlfn.TEXTAFTER($C243, " ", -1))),
_xlfn.IFS(
'Option-specific inputs'!$I$19="Percentage cost method",('Option-specific inputs'!$I$27*'Option-specific inputs'!$I31*BE$22),
'Option-specific inputs'!$I$19="Total cost method",('Option-specific inputs'!$I54*BE$22)),0),0)</f>
        <v>0</v>
      </c>
      <c r="BF243" s="43" cm="1">
        <f t="array" ref="BF243">IFERROR(
IF(BF$14 - $G$14 + 1 = _xlfn.NUMBERVALUE(TRIM(_xlfn.TEXTAFTER($C243, " ", -1))),
_xlfn.IFS(
'Option-specific inputs'!$I$19="Percentage cost method",('Option-specific inputs'!$I$27*'Option-specific inputs'!$I31*BF$22),
'Option-specific inputs'!$I$19="Total cost method",('Option-specific inputs'!$I54*BF$22)),0),0)</f>
        <v>0</v>
      </c>
      <c r="BG243" s="43" cm="1">
        <f t="array" ref="BG243">IFERROR(
IF(BG$14 - $G$14 + 1 = _xlfn.NUMBERVALUE(TRIM(_xlfn.TEXTAFTER($C243, " ", -1))),
_xlfn.IFS(
'Option-specific inputs'!$I$19="Percentage cost method",('Option-specific inputs'!$I$27*'Option-specific inputs'!$I31*BG$22),
'Option-specific inputs'!$I$19="Total cost method",('Option-specific inputs'!$I54*BG$22)),0),0)</f>
        <v>0</v>
      </c>
      <c r="BH243" s="43" cm="1">
        <f t="array" ref="BH243">IFERROR(
IF(BH$14 - $G$14 + 1 = _xlfn.NUMBERVALUE(TRIM(_xlfn.TEXTAFTER($C243, " ", -1))),
_xlfn.IFS(
'Option-specific inputs'!$I$19="Percentage cost method",('Option-specific inputs'!$I$27*'Option-specific inputs'!$I31*BH$22),
'Option-specific inputs'!$I$19="Total cost method",('Option-specific inputs'!$I54*BH$22)),0),0)</f>
        <v>0</v>
      </c>
      <c r="BI243" s="43" cm="1">
        <f t="array" ref="BI243">IFERROR(
IF(BI$14 - $G$14 + 1 = _xlfn.NUMBERVALUE(TRIM(_xlfn.TEXTAFTER($C243, " ", -1))),
_xlfn.IFS(
'Option-specific inputs'!$I$19="Percentage cost method",('Option-specific inputs'!$I$27*'Option-specific inputs'!$I31*BI$22),
'Option-specific inputs'!$I$19="Total cost method",('Option-specific inputs'!$I54*BI$22)),0),0)</f>
        <v>0</v>
      </c>
      <c r="BJ243" s="43" cm="1">
        <f t="array" ref="BJ243">IFERROR(
IF(BJ$14 - $G$14 + 1 = _xlfn.NUMBERVALUE(TRIM(_xlfn.TEXTAFTER($C243, " ", -1))),
_xlfn.IFS(
'Option-specific inputs'!$I$19="Percentage cost method",('Option-specific inputs'!$I$27*'Option-specific inputs'!$I31*BJ$22),
'Option-specific inputs'!$I$19="Total cost method",('Option-specific inputs'!$I54*BJ$22)),0),0)</f>
        <v>0</v>
      </c>
      <c r="BK243" s="43" cm="1">
        <f t="array" ref="BK243">IFERROR(
IF(BK$14 - $G$14 + 1 = _xlfn.NUMBERVALUE(TRIM(_xlfn.TEXTAFTER($C243, " ", -1))),
_xlfn.IFS(
'Option-specific inputs'!$I$19="Percentage cost method",('Option-specific inputs'!$I$27*'Option-specific inputs'!$I31*BK$22),
'Option-specific inputs'!$I$19="Total cost method",('Option-specific inputs'!$I54*BK$22)),0),0)</f>
        <v>0</v>
      </c>
      <c r="BL243" s="43" cm="1">
        <f t="array" ref="BL243">IFERROR(
IF(BL$14 - $G$14 + 1 = _xlfn.NUMBERVALUE(TRIM(_xlfn.TEXTAFTER($C243, " ", -1))),
_xlfn.IFS(
'Option-specific inputs'!$I$19="Percentage cost method",('Option-specific inputs'!$I$27*'Option-specific inputs'!$I31*BL$22),
'Option-specific inputs'!$I$19="Total cost method",('Option-specific inputs'!$I54*BL$22)),0),0)</f>
        <v>0</v>
      </c>
      <c r="BM243" s="43" cm="1">
        <f t="array" ref="BM243">IFERROR(
IF(BM$14 - $G$14 + 1 = _xlfn.NUMBERVALUE(TRIM(_xlfn.TEXTAFTER($C243, " ", -1))),
_xlfn.IFS(
'Option-specific inputs'!$I$19="Percentage cost method",('Option-specific inputs'!$I$27*'Option-specific inputs'!$I31*BM$22),
'Option-specific inputs'!$I$19="Total cost method",('Option-specific inputs'!$I54*BM$22)),0),0)</f>
        <v>0</v>
      </c>
      <c r="BN243" s="43" cm="1">
        <f t="array" ref="BN243">IFERROR(
IF(BN$14 - $G$14 + 1 = _xlfn.NUMBERVALUE(TRIM(_xlfn.TEXTAFTER($C243, " ", -1))),
_xlfn.IFS(
'Option-specific inputs'!$I$19="Percentage cost method",('Option-specific inputs'!$I$27*'Option-specific inputs'!$I31*BN$22),
'Option-specific inputs'!$I$19="Total cost method",('Option-specific inputs'!$I54*BN$22)),0),0)</f>
        <v>0</v>
      </c>
      <c r="BO243" s="43" cm="1">
        <f t="array" ref="BO243">IFERROR(
IF(BO$14 - $G$14 + 1 = _xlfn.NUMBERVALUE(TRIM(_xlfn.TEXTAFTER($C243, " ", -1))),
_xlfn.IFS(
'Option-specific inputs'!$I$19="Percentage cost method",('Option-specific inputs'!$I$27*'Option-specific inputs'!$I31*BO$22),
'Option-specific inputs'!$I$19="Total cost method",('Option-specific inputs'!$I54*BO$22)),0),0)</f>
        <v>0</v>
      </c>
      <c r="BP243" s="43" cm="1">
        <f t="array" ref="BP243">IFERROR(
IF(BP$14 - $G$14 + 1 = _xlfn.NUMBERVALUE(TRIM(_xlfn.TEXTAFTER($C243, " ", -1))),
_xlfn.IFS(
'Option-specific inputs'!$I$19="Percentage cost method",('Option-specific inputs'!$I$27*'Option-specific inputs'!$I31*BP$22),
'Option-specific inputs'!$I$19="Total cost method",('Option-specific inputs'!$I54*BP$22)),0),0)</f>
        <v>0</v>
      </c>
      <c r="BQ243" s="43" cm="1">
        <f t="array" ref="BQ243">IFERROR(
IF(BQ$14 - $G$14 + 1 = _xlfn.NUMBERVALUE(TRIM(_xlfn.TEXTAFTER($C243, " ", -1))),
_xlfn.IFS(
'Option-specific inputs'!$I$19="Percentage cost method",('Option-specific inputs'!$I$27*'Option-specific inputs'!$I31*BQ$22),
'Option-specific inputs'!$I$19="Total cost method",('Option-specific inputs'!$I54*BQ$22)),0),0)</f>
        <v>0</v>
      </c>
      <c r="BR243" s="43" cm="1">
        <f t="array" ref="BR243">IFERROR(
IF(BR$14 - $G$14 + 1 = _xlfn.NUMBERVALUE(TRIM(_xlfn.TEXTAFTER($C243, " ", -1))),
_xlfn.IFS(
'Option-specific inputs'!$I$19="Percentage cost method",('Option-specific inputs'!$I$27*'Option-specific inputs'!$I31*BR$22),
'Option-specific inputs'!$I$19="Total cost method",('Option-specific inputs'!$I54*BR$22)),0),0)</f>
        <v>0</v>
      </c>
      <c r="BS243" s="43" cm="1">
        <f t="array" ref="BS243">IFERROR(
IF(BS$14 - $G$14 + 1 = _xlfn.NUMBERVALUE(TRIM(_xlfn.TEXTAFTER($C243, " ", -1))),
_xlfn.IFS(
'Option-specific inputs'!$I$19="Percentage cost method",('Option-specific inputs'!$I$27*'Option-specific inputs'!$I31*BS$22),
'Option-specific inputs'!$I$19="Total cost method",('Option-specific inputs'!$I54*BS$22)),0),0)</f>
        <v>0</v>
      </c>
      <c r="BT243" s="43" cm="1">
        <f t="array" ref="BT243">IFERROR(
IF(BT$14 - $G$14 + 1 = _xlfn.NUMBERVALUE(TRIM(_xlfn.TEXTAFTER($C243, " ", -1))),
_xlfn.IFS(
'Option-specific inputs'!$I$19="Percentage cost method",('Option-specific inputs'!$I$27*'Option-specific inputs'!$I31*BT$22),
'Option-specific inputs'!$I$19="Total cost method",('Option-specific inputs'!$I54*BT$22)),0),0)</f>
        <v>0</v>
      </c>
      <c r="BU243" s="43" cm="1">
        <f t="array" ref="BU243">IFERROR(
IF(BU$14 - $G$14 + 1 = _xlfn.NUMBERVALUE(TRIM(_xlfn.TEXTAFTER($C243, " ", -1))),
_xlfn.IFS(
'Option-specific inputs'!$I$19="Percentage cost method",('Option-specific inputs'!$I$27*'Option-specific inputs'!$I31*BU$22),
'Option-specific inputs'!$I$19="Total cost method",('Option-specific inputs'!$I54*BU$22)),0),0)</f>
        <v>0</v>
      </c>
      <c r="BV243" s="43" cm="1">
        <f t="array" ref="BV243">IFERROR(
IF(BV$14 - $G$14 + 1 = _xlfn.NUMBERVALUE(TRIM(_xlfn.TEXTAFTER($C243, " ", -1))),
_xlfn.IFS(
'Option-specific inputs'!$I$19="Percentage cost method",('Option-specific inputs'!$I$27*'Option-specific inputs'!$I31*BV$22),
'Option-specific inputs'!$I$19="Total cost method",('Option-specific inputs'!$I54*BV$22)),0),0)</f>
        <v>0</v>
      </c>
      <c r="BW243" s="43" cm="1">
        <f t="array" ref="BW243">IFERROR(
IF(BW$14 - $G$14 + 1 = _xlfn.NUMBERVALUE(TRIM(_xlfn.TEXTAFTER($C243, " ", -1))),
_xlfn.IFS(
'Option-specific inputs'!$I$19="Percentage cost method",('Option-specific inputs'!$I$27*'Option-specific inputs'!$I31*BW$22),
'Option-specific inputs'!$I$19="Total cost method",('Option-specific inputs'!$I54*BW$22)),0),0)</f>
        <v>0</v>
      </c>
      <c r="BX243" s="43" cm="1">
        <f t="array" ref="BX243">IFERROR(
IF(BX$14 - $G$14 + 1 = _xlfn.NUMBERVALUE(TRIM(_xlfn.TEXTAFTER($C243, " ", -1))),
_xlfn.IFS(
'Option-specific inputs'!$I$19="Percentage cost method",('Option-specific inputs'!$I$27*'Option-specific inputs'!$I31*BX$22),
'Option-specific inputs'!$I$19="Total cost method",('Option-specific inputs'!$I54*BX$22)),0),0)</f>
        <v>0</v>
      </c>
      <c r="BY243" s="43" cm="1">
        <f t="array" ref="BY243">IFERROR(
IF(BY$14 - $G$14 + 1 = _xlfn.NUMBERVALUE(TRIM(_xlfn.TEXTAFTER($C243, " ", -1))),
_xlfn.IFS(
'Option-specific inputs'!$I$19="Percentage cost method",('Option-specific inputs'!$I$27*'Option-specific inputs'!$I31*BY$22),
'Option-specific inputs'!$I$19="Total cost method",('Option-specific inputs'!$I54*BY$22)),0),0)</f>
        <v>0</v>
      </c>
      <c r="BZ243" s="43" cm="1">
        <f t="array" ref="BZ243">IFERROR(
IF(BZ$14 - $G$14 + 1 = _xlfn.NUMBERVALUE(TRIM(_xlfn.TEXTAFTER($C243, " ", -1))),
_xlfn.IFS(
'Option-specific inputs'!$I$19="Percentage cost method",('Option-specific inputs'!$I$27*'Option-specific inputs'!$I31*BZ$22),
'Option-specific inputs'!$I$19="Total cost method",('Option-specific inputs'!$I54*BZ$22)),0),0)</f>
        <v>0</v>
      </c>
      <c r="CA243" s="43" cm="1">
        <f t="array" ref="CA243">IFERROR(
IF(CA$14 - $G$14 + 1 = _xlfn.NUMBERVALUE(TRIM(_xlfn.TEXTAFTER($C243, " ", -1))),
_xlfn.IFS(
'Option-specific inputs'!$I$19="Percentage cost method",('Option-specific inputs'!$I$27*'Option-specific inputs'!$I31*CA$22),
'Option-specific inputs'!$I$19="Total cost method",('Option-specific inputs'!$I54*CA$22)),0),0)</f>
        <v>0</v>
      </c>
      <c r="CB243" s="43" cm="1">
        <f t="array" ref="CB243">IFERROR(
IF(CB$14 - $G$14 + 1 = _xlfn.NUMBERVALUE(TRIM(_xlfn.TEXTAFTER($C243, " ", -1))),
_xlfn.IFS(
'Option-specific inputs'!$I$19="Percentage cost method",('Option-specific inputs'!$I$27*'Option-specific inputs'!$I31*CB$22),
'Option-specific inputs'!$I$19="Total cost method",('Option-specific inputs'!$I54*CB$22)),0),0)</f>
        <v>0</v>
      </c>
      <c r="CC243" s="43" cm="1">
        <f t="array" ref="CC243">IFERROR(
IF(CC$14 - $G$14 + 1 = _xlfn.NUMBERVALUE(TRIM(_xlfn.TEXTAFTER($C243, " ", -1))),
_xlfn.IFS(
'Option-specific inputs'!$I$19="Percentage cost method",('Option-specific inputs'!$I$27*'Option-specific inputs'!$I31*CC$22),
'Option-specific inputs'!$I$19="Total cost method",('Option-specific inputs'!$I54*CC$22)),0),0)</f>
        <v>0</v>
      </c>
      <c r="CD243" s="43" cm="1">
        <f t="array" ref="CD243">IFERROR(
IF(CD$14 - $G$14 + 1 = _xlfn.NUMBERVALUE(TRIM(_xlfn.TEXTAFTER($C243, " ", -1))),
_xlfn.IFS(
'Option-specific inputs'!$I$19="Percentage cost method",('Option-specific inputs'!$I$27*'Option-specific inputs'!$I31*CD$22),
'Option-specific inputs'!$I$19="Total cost method",('Option-specific inputs'!$I54*CD$22)),0),0)</f>
        <v>0</v>
      </c>
      <c r="CE243" s="43" cm="1">
        <f t="array" ref="CE243">IFERROR(
IF(CE$14 - $G$14 + 1 = _xlfn.NUMBERVALUE(TRIM(_xlfn.TEXTAFTER($C243, " ", -1))),
_xlfn.IFS(
'Option-specific inputs'!$I$19="Percentage cost method",('Option-specific inputs'!$I$27*'Option-specific inputs'!$I31*CE$22),
'Option-specific inputs'!$I$19="Total cost method",('Option-specific inputs'!$I54*CE$22)),0),0)</f>
        <v>0</v>
      </c>
      <c r="CF243" s="43" cm="1">
        <f t="array" ref="CF243">IFERROR(
IF(CF$14 - $G$14 + 1 = _xlfn.NUMBERVALUE(TRIM(_xlfn.TEXTAFTER($C243, " ", -1))),
_xlfn.IFS(
'Option-specific inputs'!$I$19="Percentage cost method",('Option-specific inputs'!$I$27*'Option-specific inputs'!$I31*CF$22),
'Option-specific inputs'!$I$19="Total cost method",('Option-specific inputs'!$I54*CF$22)),0),0)</f>
        <v>0</v>
      </c>
      <c r="CG243" s="43" cm="1">
        <f t="array" ref="CG243">IFERROR(
IF(CG$14 - $G$14 + 1 = _xlfn.NUMBERVALUE(TRIM(_xlfn.TEXTAFTER($C243, " ", -1))),
_xlfn.IFS(
'Option-specific inputs'!$I$19="Percentage cost method",('Option-specific inputs'!$I$27*'Option-specific inputs'!$I31*CG$22),
'Option-specific inputs'!$I$19="Total cost method",('Option-specific inputs'!$I54*CG$22)),0),0)</f>
        <v>0</v>
      </c>
      <c r="CH243" s="43" cm="1">
        <f t="array" ref="CH243">IFERROR(
IF(CH$14 - $G$14 + 1 = _xlfn.NUMBERVALUE(TRIM(_xlfn.TEXTAFTER($C243, " ", -1))),
_xlfn.IFS(
'Option-specific inputs'!$I$19="Percentage cost method",('Option-specific inputs'!$I$27*'Option-specific inputs'!$I31*CH$22),
'Option-specific inputs'!$I$19="Total cost method",('Option-specific inputs'!$I54*CH$22)),0),0)</f>
        <v>0</v>
      </c>
      <c r="CI243" s="43" cm="1">
        <f t="array" ref="CI243">IFERROR(
IF(CI$14 - $G$14 + 1 = _xlfn.NUMBERVALUE(TRIM(_xlfn.TEXTAFTER($C243, " ", -1))),
_xlfn.IFS(
'Option-specific inputs'!$I$19="Percentage cost method",('Option-specific inputs'!$I$27*'Option-specific inputs'!$I31*CI$22),
'Option-specific inputs'!$I$19="Total cost method",('Option-specific inputs'!$I54*CI$22)),0),0)</f>
        <v>0</v>
      </c>
      <c r="CJ243" s="43" cm="1">
        <f t="array" ref="CJ243">IFERROR(
IF(CJ$14 - $G$14 + 1 = _xlfn.NUMBERVALUE(TRIM(_xlfn.TEXTAFTER($C243, " ", -1))),
_xlfn.IFS(
'Option-specific inputs'!$I$19="Percentage cost method",('Option-specific inputs'!$I$27*'Option-specific inputs'!$I31*CJ$22),
'Option-specific inputs'!$I$19="Total cost method",('Option-specific inputs'!$I54*CJ$22)),0),0)</f>
        <v>0</v>
      </c>
      <c r="CK243" s="43" cm="1">
        <f t="array" ref="CK243">IFERROR(
IF(CK$14 - $G$14 + 1 = _xlfn.NUMBERVALUE(TRIM(_xlfn.TEXTAFTER($C243, " ", -1))),
_xlfn.IFS(
'Option-specific inputs'!$I$19="Percentage cost method",('Option-specific inputs'!$I$27*'Option-specific inputs'!$I31*CK$22),
'Option-specific inputs'!$I$19="Total cost method",('Option-specific inputs'!$I54*CK$22)),0),0)</f>
        <v>0</v>
      </c>
      <c r="CL243" s="43" cm="1">
        <f t="array" ref="CL243">IFERROR(
IF(CL$14 - $G$14 + 1 = _xlfn.NUMBERVALUE(TRIM(_xlfn.TEXTAFTER($C243, " ", -1))),
_xlfn.IFS(
'Option-specific inputs'!$I$19="Percentage cost method",('Option-specific inputs'!$I$27*'Option-specific inputs'!$I31*CL$22),
'Option-specific inputs'!$I$19="Total cost method",('Option-specific inputs'!$I54*CL$22)),0),0)</f>
        <v>0</v>
      </c>
      <c r="CM243" s="43" cm="1">
        <f t="array" ref="CM243">IFERROR(
IF(CM$14 - $G$14 + 1 = _xlfn.NUMBERVALUE(TRIM(_xlfn.TEXTAFTER($C243, " ", -1))),
_xlfn.IFS(
'Option-specific inputs'!$I$19="Percentage cost method",('Option-specific inputs'!$I$27*'Option-specific inputs'!$I31*CM$22),
'Option-specific inputs'!$I$19="Total cost method",('Option-specific inputs'!$I54*CM$22)),0),0)</f>
        <v>0</v>
      </c>
      <c r="CN243" s="43" cm="1">
        <f t="array" ref="CN243">IFERROR(
IF(CN$14 - $G$14 + 1 = _xlfn.NUMBERVALUE(TRIM(_xlfn.TEXTAFTER($C243, " ", -1))),
_xlfn.IFS(
'Option-specific inputs'!$I$19="Percentage cost method",('Option-specific inputs'!$I$27*'Option-specific inputs'!$I31*CN$22),
'Option-specific inputs'!$I$19="Total cost method",('Option-specific inputs'!$I54*CN$22)),0),0)</f>
        <v>0</v>
      </c>
      <c r="CO243" s="43" cm="1">
        <f t="array" ref="CO243">IFERROR(
IF(CO$14 - $G$14 + 1 = _xlfn.NUMBERVALUE(TRIM(_xlfn.TEXTAFTER($C243, " ", -1))),
_xlfn.IFS(
'Option-specific inputs'!$I$19="Percentage cost method",('Option-specific inputs'!$I$27*'Option-specific inputs'!$I31*CO$22),
'Option-specific inputs'!$I$19="Total cost method",('Option-specific inputs'!$I54*CO$22)),0),0)</f>
        <v>0</v>
      </c>
      <c r="CP243" s="43" cm="1">
        <f t="array" ref="CP243">IFERROR(
IF(CP$14 - $G$14 + 1 = _xlfn.NUMBERVALUE(TRIM(_xlfn.TEXTAFTER($C243, " ", -1))),
_xlfn.IFS(
'Option-specific inputs'!$I$19="Percentage cost method",('Option-specific inputs'!$I$27*'Option-specific inputs'!$I31*CP$22),
'Option-specific inputs'!$I$19="Total cost method",('Option-specific inputs'!$I54*CP$22)),0),0)</f>
        <v>0</v>
      </c>
      <c r="CQ243" s="43" cm="1">
        <f t="array" ref="CQ243">IFERROR(
IF(CQ$14 - $G$14 + 1 = _xlfn.NUMBERVALUE(TRIM(_xlfn.TEXTAFTER($C243, " ", -1))),
_xlfn.IFS(
'Option-specific inputs'!$I$19="Percentage cost method",('Option-specific inputs'!$I$27*'Option-specific inputs'!$I31*CQ$22),
'Option-specific inputs'!$I$19="Total cost method",('Option-specific inputs'!$I54*CQ$22)),0),0)</f>
        <v>0</v>
      </c>
      <c r="CR243" s="43" cm="1">
        <f t="array" ref="CR243">IFERROR(
IF(CR$14 - $G$14 + 1 = _xlfn.NUMBERVALUE(TRIM(_xlfn.TEXTAFTER($C243, " ", -1))),
_xlfn.IFS(
'Option-specific inputs'!$I$19="Percentage cost method",('Option-specific inputs'!$I$27*'Option-specific inputs'!$I31*CR$22),
'Option-specific inputs'!$I$19="Total cost method",('Option-specific inputs'!$I54*CR$22)),0),0)</f>
        <v>0</v>
      </c>
      <c r="CS243" s="43" cm="1">
        <f t="array" ref="CS243">IFERROR(
IF(CS$14 - $G$14 + 1 = _xlfn.NUMBERVALUE(TRIM(_xlfn.TEXTAFTER($C243, " ", -1))),
_xlfn.IFS(
'Option-specific inputs'!$I$19="Percentage cost method",('Option-specific inputs'!$I$27*'Option-specific inputs'!$I31*CS$22),
'Option-specific inputs'!$I$19="Total cost method",('Option-specific inputs'!$I54*CS$22)),0),0)</f>
        <v>0</v>
      </c>
      <c r="CT243" s="43" cm="1">
        <f t="array" ref="CT243">IFERROR(
IF(CT$14 - $G$14 + 1 = _xlfn.NUMBERVALUE(TRIM(_xlfn.TEXTAFTER($C243, " ", -1))),
_xlfn.IFS(
'Option-specific inputs'!$I$19="Percentage cost method",('Option-specific inputs'!$I$27*'Option-specific inputs'!$I31*CT$22),
'Option-specific inputs'!$I$19="Total cost method",('Option-specific inputs'!$I54*CT$22)),0),0)</f>
        <v>0</v>
      </c>
      <c r="CU243" s="43" cm="1">
        <f t="array" ref="CU243">IFERROR(
IF(CU$14 - $G$14 + 1 = _xlfn.NUMBERVALUE(TRIM(_xlfn.TEXTAFTER($C243, " ", -1))),
_xlfn.IFS(
'Option-specific inputs'!$I$19="Percentage cost method",('Option-specific inputs'!$I$27*'Option-specific inputs'!$I31*CU$22),
'Option-specific inputs'!$I$19="Total cost method",('Option-specific inputs'!$I54*CU$22)),0),0)</f>
        <v>0</v>
      </c>
      <c r="CV243" s="43" cm="1">
        <f t="array" ref="CV243">IFERROR(
IF(CV$14 - $G$14 + 1 = _xlfn.NUMBERVALUE(TRIM(_xlfn.TEXTAFTER($C243, " ", -1))),
_xlfn.IFS(
'Option-specific inputs'!$I$19="Percentage cost method",('Option-specific inputs'!$I$27*'Option-specific inputs'!$I31*CV$22),
'Option-specific inputs'!$I$19="Total cost method",('Option-specific inputs'!$I54*CV$22)),0),0)</f>
        <v>0</v>
      </c>
      <c r="CW243" s="43" cm="1">
        <f t="array" ref="CW243">IFERROR(
IF(CW$14 - $G$14 + 1 = _xlfn.NUMBERVALUE(TRIM(_xlfn.TEXTAFTER($C243, " ", -1))),
_xlfn.IFS(
'Option-specific inputs'!$I$19="Percentage cost method",('Option-specific inputs'!$I$27*'Option-specific inputs'!$I31*CW$22),
'Option-specific inputs'!$I$19="Total cost method",('Option-specific inputs'!$I54*CW$22)),0),0)</f>
        <v>0</v>
      </c>
      <c r="CX243" s="43" cm="1">
        <f t="array" ref="CX243">IFERROR(
IF(CX$14 - $G$14 + 1 = _xlfn.NUMBERVALUE(TRIM(_xlfn.TEXTAFTER($C243, " ", -1))),
_xlfn.IFS(
'Option-specific inputs'!$I$19="Percentage cost method",('Option-specific inputs'!$I$27*'Option-specific inputs'!$I31*CX$22),
'Option-specific inputs'!$I$19="Total cost method",('Option-specific inputs'!$I54*CX$22)),0),0)</f>
        <v>0</v>
      </c>
      <c r="CY243" s="43" cm="1">
        <f t="array" ref="CY243">IFERROR(
IF(CY$14 - $G$14 + 1 = _xlfn.NUMBERVALUE(TRIM(_xlfn.TEXTAFTER($C243, " ", -1))),
_xlfn.IFS(
'Option-specific inputs'!$I$19="Percentage cost method",('Option-specific inputs'!$I$27*'Option-specific inputs'!$I31*CY$22),
'Option-specific inputs'!$I$19="Total cost method",('Option-specific inputs'!$I54*CY$22)),0),0)</f>
        <v>0</v>
      </c>
      <c r="CZ243" s="43" cm="1">
        <f t="array" ref="CZ243">IFERROR(
IF(CZ$14 - $G$14 + 1 = _xlfn.NUMBERVALUE(TRIM(_xlfn.TEXTAFTER($C243, " ", -1))),
_xlfn.IFS(
'Option-specific inputs'!$I$19="Percentage cost method",('Option-specific inputs'!$I$27*'Option-specific inputs'!$I31*CZ$22),
'Option-specific inputs'!$I$19="Total cost method",('Option-specific inputs'!$I54*CZ$22)),0),0)</f>
        <v>0</v>
      </c>
      <c r="DA243" s="43" cm="1">
        <f t="array" ref="DA243">IFERROR(
IF(DA$14 - $G$14 + 1 = _xlfn.NUMBERVALUE(TRIM(_xlfn.TEXTAFTER($C243, " ", -1))),
_xlfn.IFS(
'Option-specific inputs'!$I$19="Percentage cost method",('Option-specific inputs'!$I$27*'Option-specific inputs'!$I31*DA$22),
'Option-specific inputs'!$I$19="Total cost method",('Option-specific inputs'!$I54*DA$22)),0),0)</f>
        <v>0</v>
      </c>
      <c r="DB243" s="43" cm="1">
        <f t="array" ref="DB243">IFERROR(
IF(DB$14 - $G$14 + 1 = _xlfn.NUMBERVALUE(TRIM(_xlfn.TEXTAFTER($C243, " ", -1))),
_xlfn.IFS(
'Option-specific inputs'!$I$19="Percentage cost method",('Option-specific inputs'!$I$27*'Option-specific inputs'!$I31*DB$22),
'Option-specific inputs'!$I$19="Total cost method",('Option-specific inputs'!$I54*DB$22)),0),0)</f>
        <v>0</v>
      </c>
      <c r="DC243" s="25"/>
    </row>
    <row r="244" spans="1:107" s="61" customFormat="1" ht="22.5" customHeight="1">
      <c r="A244" s="25"/>
      <c r="B244" s="163"/>
      <c r="C244" s="163" t="s">
        <v>126</v>
      </c>
      <c r="D244" s="32"/>
      <c r="E244" s="37"/>
      <c r="F244" s="42"/>
      <c r="G244" s="43" cm="1">
        <f t="array" ref="G244">IFERROR(
IF(G$14 - $G$14 + 1 = _xlfn.NUMBERVALUE(TRIM(_xlfn.TEXTAFTER($C244, " ", -1))),
_xlfn.IFS(
'Option-specific inputs'!$I$19="Percentage cost method",('Option-specific inputs'!$I$27*'Option-specific inputs'!$I32*G$22),
'Option-specific inputs'!$I$19="Total cost method",('Option-specific inputs'!$I55*G$22)),0),0)</f>
        <v>0</v>
      </c>
      <c r="H244" s="43" cm="1">
        <f t="array" ref="H244">IFERROR(
IF(H$14 - $G$14 + 1 = _xlfn.NUMBERVALUE(TRIM(_xlfn.TEXTAFTER($C244, " ", -1))),
_xlfn.IFS(
'Option-specific inputs'!$I$19="Percentage cost method",('Option-specific inputs'!$I$27*'Option-specific inputs'!$I32*H$22),
'Option-specific inputs'!$I$19="Total cost method",('Option-specific inputs'!$I55*H$22)),0),0)</f>
        <v>0</v>
      </c>
      <c r="I244" s="43" cm="1">
        <f t="array" ref="I244">IFERROR(
IF(I$14 - $G$14 + 1 = _xlfn.NUMBERVALUE(TRIM(_xlfn.TEXTAFTER($C244, " ", -1))),
_xlfn.IFS(
'Option-specific inputs'!$I$19="Percentage cost method",('Option-specific inputs'!$I$27*'Option-specific inputs'!$I32*I$22),
'Option-specific inputs'!$I$19="Total cost method",('Option-specific inputs'!$I55*I$22)),0),0)</f>
        <v>0</v>
      </c>
      <c r="J244" s="43" cm="1">
        <f t="array" ref="J244">IFERROR(
IF(J$14 - $G$14 + 1 = _xlfn.NUMBERVALUE(TRIM(_xlfn.TEXTAFTER($C244, " ", -1))),
_xlfn.IFS(
'Option-specific inputs'!$I$19="Percentage cost method",('Option-specific inputs'!$I$27*'Option-specific inputs'!$I32*J$22),
'Option-specific inputs'!$I$19="Total cost method",('Option-specific inputs'!$I55*J$22)),0),0)</f>
        <v>0</v>
      </c>
      <c r="K244" s="43" cm="1">
        <f t="array" ref="K244">IFERROR(
IF(K$14 - $G$14 + 1 = _xlfn.NUMBERVALUE(TRIM(_xlfn.TEXTAFTER($C244, " ", -1))),
_xlfn.IFS(
'Option-specific inputs'!$I$19="Percentage cost method",('Option-specific inputs'!$I$27*'Option-specific inputs'!$I32*K$22),
'Option-specific inputs'!$I$19="Total cost method",('Option-specific inputs'!$I55*K$22)),0),0)</f>
        <v>0</v>
      </c>
      <c r="L244" s="43" cm="1">
        <f t="array" ref="L244">IFERROR(
IF(L$14 - $G$14 + 1 = _xlfn.NUMBERVALUE(TRIM(_xlfn.TEXTAFTER($C244, " ", -1))),
_xlfn.IFS(
'Option-specific inputs'!$I$19="Percentage cost method",('Option-specific inputs'!$I$27*'Option-specific inputs'!$I32*L$22),
'Option-specific inputs'!$I$19="Total cost method",('Option-specific inputs'!$I55*L$22)),0),0)</f>
        <v>0</v>
      </c>
      <c r="M244" s="43" cm="1">
        <f t="array" ref="M244">IFERROR(
IF(M$14 - $G$14 + 1 = _xlfn.NUMBERVALUE(TRIM(_xlfn.TEXTAFTER($C244, " ", -1))),
_xlfn.IFS(
'Option-specific inputs'!$I$19="Percentage cost method",('Option-specific inputs'!$I$27*'Option-specific inputs'!$I32*M$22),
'Option-specific inputs'!$I$19="Total cost method",('Option-specific inputs'!$I55*M$22)),0),0)</f>
        <v>0</v>
      </c>
      <c r="N244" s="43" cm="1">
        <f t="array" ref="N244">IFERROR(
IF(N$14 - $G$14 + 1 = _xlfn.NUMBERVALUE(TRIM(_xlfn.TEXTAFTER($C244, " ", -1))),
_xlfn.IFS(
'Option-specific inputs'!$I$19="Percentage cost method",('Option-specific inputs'!$I$27*'Option-specific inputs'!$I32*N$22),
'Option-specific inputs'!$I$19="Total cost method",('Option-specific inputs'!$I55*N$22)),0),0)</f>
        <v>0</v>
      </c>
      <c r="O244" s="43" cm="1">
        <f t="array" ref="O244">IFERROR(
IF(O$14 - $G$14 + 1 = _xlfn.NUMBERVALUE(TRIM(_xlfn.TEXTAFTER($C244, " ", -1))),
_xlfn.IFS(
'Option-specific inputs'!$I$19="Percentage cost method",('Option-specific inputs'!$I$27*'Option-specific inputs'!$I32*O$22),
'Option-specific inputs'!$I$19="Total cost method",('Option-specific inputs'!$I55*O$22)),0),0)</f>
        <v>0</v>
      </c>
      <c r="P244" s="43" cm="1">
        <f t="array" ref="P244">IFERROR(
IF(P$14 - $G$14 + 1 = _xlfn.NUMBERVALUE(TRIM(_xlfn.TEXTAFTER($C244, " ", -1))),
_xlfn.IFS(
'Option-specific inputs'!$I$19="Percentage cost method",('Option-specific inputs'!$I$27*'Option-specific inputs'!$I32*P$22),
'Option-specific inputs'!$I$19="Total cost method",('Option-specific inputs'!$I55*P$22)),0),0)</f>
        <v>0</v>
      </c>
      <c r="Q244" s="43" cm="1">
        <f t="array" ref="Q244">IFERROR(
IF(Q$14 - $G$14 + 1 = _xlfn.NUMBERVALUE(TRIM(_xlfn.TEXTAFTER($C244, " ", -1))),
_xlfn.IFS(
'Option-specific inputs'!$I$19="Percentage cost method",('Option-specific inputs'!$I$27*'Option-specific inputs'!$I32*Q$22),
'Option-specific inputs'!$I$19="Total cost method",('Option-specific inputs'!$I55*Q$22)),0),0)</f>
        <v>0</v>
      </c>
      <c r="R244" s="43" cm="1">
        <f t="array" ref="R244">IFERROR(
IF(R$14 - $G$14 + 1 = _xlfn.NUMBERVALUE(TRIM(_xlfn.TEXTAFTER($C244, " ", -1))),
_xlfn.IFS(
'Option-specific inputs'!$I$19="Percentage cost method",('Option-specific inputs'!$I$27*'Option-specific inputs'!$I32*R$22),
'Option-specific inputs'!$I$19="Total cost method",('Option-specific inputs'!$I55*R$22)),0),0)</f>
        <v>0</v>
      </c>
      <c r="S244" s="43" cm="1">
        <f t="array" ref="S244">IFERROR(
IF(S$14 - $G$14 + 1 = _xlfn.NUMBERVALUE(TRIM(_xlfn.TEXTAFTER($C244, " ", -1))),
_xlfn.IFS(
'Option-specific inputs'!$I$19="Percentage cost method",('Option-specific inputs'!$I$27*'Option-specific inputs'!$I32*S$22),
'Option-specific inputs'!$I$19="Total cost method",('Option-specific inputs'!$I55*S$22)),0),0)</f>
        <v>0</v>
      </c>
      <c r="T244" s="43" cm="1">
        <f t="array" ref="T244">IFERROR(
IF(T$14 - $G$14 + 1 = _xlfn.NUMBERVALUE(TRIM(_xlfn.TEXTAFTER($C244, " ", -1))),
_xlfn.IFS(
'Option-specific inputs'!$I$19="Percentage cost method",('Option-specific inputs'!$I$27*'Option-specific inputs'!$I32*T$22),
'Option-specific inputs'!$I$19="Total cost method",('Option-specific inputs'!$I55*T$22)),0),0)</f>
        <v>0</v>
      </c>
      <c r="U244" s="43" cm="1">
        <f t="array" ref="U244">IFERROR(
IF(U$14 - $G$14 + 1 = _xlfn.NUMBERVALUE(TRIM(_xlfn.TEXTAFTER($C244, " ", -1))),
_xlfn.IFS(
'Option-specific inputs'!$I$19="Percentage cost method",('Option-specific inputs'!$I$27*'Option-specific inputs'!$I32*U$22),
'Option-specific inputs'!$I$19="Total cost method",('Option-specific inputs'!$I55*U$22)),0),0)</f>
        <v>0</v>
      </c>
      <c r="V244" s="43" cm="1">
        <f t="array" ref="V244">IFERROR(
IF(V$14 - $G$14 + 1 = _xlfn.NUMBERVALUE(TRIM(_xlfn.TEXTAFTER($C244, " ", -1))),
_xlfn.IFS(
'Option-specific inputs'!$I$19="Percentage cost method",('Option-specific inputs'!$I$27*'Option-specific inputs'!$I32*V$22),
'Option-specific inputs'!$I$19="Total cost method",('Option-specific inputs'!$I55*V$22)),0),0)</f>
        <v>0</v>
      </c>
      <c r="W244" s="43" cm="1">
        <f t="array" ref="W244">IFERROR(
IF(W$14 - $G$14 + 1 = _xlfn.NUMBERVALUE(TRIM(_xlfn.TEXTAFTER($C244, " ", -1))),
_xlfn.IFS(
'Option-specific inputs'!$I$19="Percentage cost method",('Option-specific inputs'!$I$27*'Option-specific inputs'!$I32*W$22),
'Option-specific inputs'!$I$19="Total cost method",('Option-specific inputs'!$I55*W$22)),0),0)</f>
        <v>0</v>
      </c>
      <c r="X244" s="43" cm="1">
        <f t="array" ref="X244">IFERROR(
IF(X$14 - $G$14 + 1 = _xlfn.NUMBERVALUE(TRIM(_xlfn.TEXTAFTER($C244, " ", -1))),
_xlfn.IFS(
'Option-specific inputs'!$I$19="Percentage cost method",('Option-specific inputs'!$I$27*'Option-specific inputs'!$I32*X$22),
'Option-specific inputs'!$I$19="Total cost method",('Option-specific inputs'!$I55*X$22)),0),0)</f>
        <v>0</v>
      </c>
      <c r="Y244" s="43" cm="1">
        <f t="array" ref="Y244">IFERROR(
IF(Y$14 - $G$14 + 1 = _xlfn.NUMBERVALUE(TRIM(_xlfn.TEXTAFTER($C244, " ", -1))),
_xlfn.IFS(
'Option-specific inputs'!$I$19="Percentage cost method",('Option-specific inputs'!$I$27*'Option-specific inputs'!$I32*Y$22),
'Option-specific inputs'!$I$19="Total cost method",('Option-specific inputs'!$I55*Y$22)),0),0)</f>
        <v>0</v>
      </c>
      <c r="Z244" s="43" cm="1">
        <f t="array" ref="Z244">IFERROR(
IF(Z$14 - $G$14 + 1 = _xlfn.NUMBERVALUE(TRIM(_xlfn.TEXTAFTER($C244, " ", -1))),
_xlfn.IFS(
'Option-specific inputs'!$I$19="Percentage cost method",('Option-specific inputs'!$I$27*'Option-specific inputs'!$I32*Z$22),
'Option-specific inputs'!$I$19="Total cost method",('Option-specific inputs'!$I55*Z$22)),0),0)</f>
        <v>0</v>
      </c>
      <c r="AA244" s="43" cm="1">
        <f t="array" ref="AA244">IFERROR(
IF(AA$14 - $G$14 + 1 = _xlfn.NUMBERVALUE(TRIM(_xlfn.TEXTAFTER($C244, " ", -1))),
_xlfn.IFS(
'Option-specific inputs'!$I$19="Percentage cost method",('Option-specific inputs'!$I$27*'Option-specific inputs'!$I32*AA$22),
'Option-specific inputs'!$I$19="Total cost method",('Option-specific inputs'!$I55*AA$22)),0),0)</f>
        <v>0</v>
      </c>
      <c r="AB244" s="43" cm="1">
        <f t="array" ref="AB244">IFERROR(
IF(AB$14 - $G$14 + 1 = _xlfn.NUMBERVALUE(TRIM(_xlfn.TEXTAFTER($C244, " ", -1))),
_xlfn.IFS(
'Option-specific inputs'!$I$19="Percentage cost method",('Option-specific inputs'!$I$27*'Option-specific inputs'!$I32*AB$22),
'Option-specific inputs'!$I$19="Total cost method",('Option-specific inputs'!$I55*AB$22)),0),0)</f>
        <v>0</v>
      </c>
      <c r="AC244" s="43" cm="1">
        <f t="array" ref="AC244">IFERROR(
IF(AC$14 - $G$14 + 1 = _xlfn.NUMBERVALUE(TRIM(_xlfn.TEXTAFTER($C244, " ", -1))),
_xlfn.IFS(
'Option-specific inputs'!$I$19="Percentage cost method",('Option-specific inputs'!$I$27*'Option-specific inputs'!$I32*AC$22),
'Option-specific inputs'!$I$19="Total cost method",('Option-specific inputs'!$I55*AC$22)),0),0)</f>
        <v>0</v>
      </c>
      <c r="AD244" s="43" cm="1">
        <f t="array" ref="AD244">IFERROR(
IF(AD$14 - $G$14 + 1 = _xlfn.NUMBERVALUE(TRIM(_xlfn.TEXTAFTER($C244, " ", -1))),
_xlfn.IFS(
'Option-specific inputs'!$I$19="Percentage cost method",('Option-specific inputs'!$I$27*'Option-specific inputs'!$I32*AD$22),
'Option-specific inputs'!$I$19="Total cost method",('Option-specific inputs'!$I55*AD$22)),0),0)</f>
        <v>0</v>
      </c>
      <c r="AE244" s="43" cm="1">
        <f t="array" ref="AE244">IFERROR(
IF(AE$14 - $G$14 + 1 = _xlfn.NUMBERVALUE(TRIM(_xlfn.TEXTAFTER($C244, " ", -1))),
_xlfn.IFS(
'Option-specific inputs'!$I$19="Percentage cost method",('Option-specific inputs'!$I$27*'Option-specific inputs'!$I32*AE$22),
'Option-specific inputs'!$I$19="Total cost method",('Option-specific inputs'!$I55*AE$22)),0),0)</f>
        <v>0</v>
      </c>
      <c r="AF244" s="43" cm="1">
        <f t="array" ref="AF244">IFERROR(
IF(AF$14 - $G$14 + 1 = _xlfn.NUMBERVALUE(TRIM(_xlfn.TEXTAFTER($C244, " ", -1))),
_xlfn.IFS(
'Option-specific inputs'!$I$19="Percentage cost method",('Option-specific inputs'!$I$27*'Option-specific inputs'!$I32*AF$22),
'Option-specific inputs'!$I$19="Total cost method",('Option-specific inputs'!$I55*AF$22)),0),0)</f>
        <v>0</v>
      </c>
      <c r="AG244" s="43" cm="1">
        <f t="array" ref="AG244">IFERROR(
IF(AG$14 - $G$14 + 1 = _xlfn.NUMBERVALUE(TRIM(_xlfn.TEXTAFTER($C244, " ", -1))),
_xlfn.IFS(
'Option-specific inputs'!$I$19="Percentage cost method",('Option-specific inputs'!$I$27*'Option-specific inputs'!$I32*AG$22),
'Option-specific inputs'!$I$19="Total cost method",('Option-specific inputs'!$I55*AG$22)),0),0)</f>
        <v>0</v>
      </c>
      <c r="AH244" s="43" cm="1">
        <f t="array" ref="AH244">IFERROR(
IF(AH$14 - $G$14 + 1 = _xlfn.NUMBERVALUE(TRIM(_xlfn.TEXTAFTER($C244, " ", -1))),
_xlfn.IFS(
'Option-specific inputs'!$I$19="Percentage cost method",('Option-specific inputs'!$I$27*'Option-specific inputs'!$I32*AH$22),
'Option-specific inputs'!$I$19="Total cost method",('Option-specific inputs'!$I55*AH$22)),0),0)</f>
        <v>0</v>
      </c>
      <c r="AI244" s="43" cm="1">
        <f t="array" ref="AI244">IFERROR(
IF(AI$14 - $G$14 + 1 = _xlfn.NUMBERVALUE(TRIM(_xlfn.TEXTAFTER($C244, " ", -1))),
_xlfn.IFS(
'Option-specific inputs'!$I$19="Percentage cost method",('Option-specific inputs'!$I$27*'Option-specific inputs'!$I32*AI$22),
'Option-specific inputs'!$I$19="Total cost method",('Option-specific inputs'!$I55*AI$22)),0),0)</f>
        <v>0</v>
      </c>
      <c r="AJ244" s="43" cm="1">
        <f t="array" ref="AJ244">IFERROR(
IF(AJ$14 - $G$14 + 1 = _xlfn.NUMBERVALUE(TRIM(_xlfn.TEXTAFTER($C244, " ", -1))),
_xlfn.IFS(
'Option-specific inputs'!$I$19="Percentage cost method",('Option-specific inputs'!$I$27*'Option-specific inputs'!$I32*AJ$22),
'Option-specific inputs'!$I$19="Total cost method",('Option-specific inputs'!$I55*AJ$22)),0),0)</f>
        <v>0</v>
      </c>
      <c r="AK244" s="43" cm="1">
        <f t="array" ref="AK244">IFERROR(
IF(AK$14 - $G$14 + 1 = _xlfn.NUMBERVALUE(TRIM(_xlfn.TEXTAFTER($C244, " ", -1))),
_xlfn.IFS(
'Option-specific inputs'!$I$19="Percentage cost method",('Option-specific inputs'!$I$27*'Option-specific inputs'!$I32*AK$22),
'Option-specific inputs'!$I$19="Total cost method",('Option-specific inputs'!$I55*AK$22)),0),0)</f>
        <v>0</v>
      </c>
      <c r="AL244" s="43" cm="1">
        <f t="array" ref="AL244">IFERROR(
IF(AL$14 - $G$14 + 1 = _xlfn.NUMBERVALUE(TRIM(_xlfn.TEXTAFTER($C244, " ", -1))),
_xlfn.IFS(
'Option-specific inputs'!$I$19="Percentage cost method",('Option-specific inputs'!$I$27*'Option-specific inputs'!$I32*AL$22),
'Option-specific inputs'!$I$19="Total cost method",('Option-specific inputs'!$I55*AL$22)),0),0)</f>
        <v>0</v>
      </c>
      <c r="AM244" s="43" cm="1">
        <f t="array" ref="AM244">IFERROR(
IF(AM$14 - $G$14 + 1 = _xlfn.NUMBERVALUE(TRIM(_xlfn.TEXTAFTER($C244, " ", -1))),
_xlfn.IFS(
'Option-specific inputs'!$I$19="Percentage cost method",('Option-specific inputs'!$I$27*'Option-specific inputs'!$I32*AM$22),
'Option-specific inputs'!$I$19="Total cost method",('Option-specific inputs'!$I55*AM$22)),0),0)</f>
        <v>0</v>
      </c>
      <c r="AN244" s="43" cm="1">
        <f t="array" ref="AN244">IFERROR(
IF(AN$14 - $G$14 + 1 = _xlfn.NUMBERVALUE(TRIM(_xlfn.TEXTAFTER($C244, " ", -1))),
_xlfn.IFS(
'Option-specific inputs'!$I$19="Percentage cost method",('Option-specific inputs'!$I$27*'Option-specific inputs'!$I32*AN$22),
'Option-specific inputs'!$I$19="Total cost method",('Option-specific inputs'!$I55*AN$22)),0),0)</f>
        <v>0</v>
      </c>
      <c r="AO244" s="43" cm="1">
        <f t="array" ref="AO244">IFERROR(
IF(AO$14 - $G$14 + 1 = _xlfn.NUMBERVALUE(TRIM(_xlfn.TEXTAFTER($C244, " ", -1))),
_xlfn.IFS(
'Option-specific inputs'!$I$19="Percentage cost method",('Option-specific inputs'!$I$27*'Option-specific inputs'!$I32*AO$22),
'Option-specific inputs'!$I$19="Total cost method",('Option-specific inputs'!$I55*AO$22)),0),0)</f>
        <v>0</v>
      </c>
      <c r="AP244" s="43" cm="1">
        <f t="array" ref="AP244">IFERROR(
IF(AP$14 - $G$14 + 1 = _xlfn.NUMBERVALUE(TRIM(_xlfn.TEXTAFTER($C244, " ", -1))),
_xlfn.IFS(
'Option-specific inputs'!$I$19="Percentage cost method",('Option-specific inputs'!$I$27*'Option-specific inputs'!$I32*AP$22),
'Option-specific inputs'!$I$19="Total cost method",('Option-specific inputs'!$I55*AP$22)),0),0)</f>
        <v>0</v>
      </c>
      <c r="AQ244" s="43" cm="1">
        <f t="array" ref="AQ244">IFERROR(
IF(AQ$14 - $G$14 + 1 = _xlfn.NUMBERVALUE(TRIM(_xlfn.TEXTAFTER($C244, " ", -1))),
_xlfn.IFS(
'Option-specific inputs'!$I$19="Percentage cost method",('Option-specific inputs'!$I$27*'Option-specific inputs'!$I32*AQ$22),
'Option-specific inputs'!$I$19="Total cost method",('Option-specific inputs'!$I55*AQ$22)),0),0)</f>
        <v>0</v>
      </c>
      <c r="AR244" s="43" cm="1">
        <f t="array" ref="AR244">IFERROR(
IF(AR$14 - $G$14 + 1 = _xlfn.NUMBERVALUE(TRIM(_xlfn.TEXTAFTER($C244, " ", -1))),
_xlfn.IFS(
'Option-specific inputs'!$I$19="Percentage cost method",('Option-specific inputs'!$I$27*'Option-specific inputs'!$I32*AR$22),
'Option-specific inputs'!$I$19="Total cost method",('Option-specific inputs'!$I55*AR$22)),0),0)</f>
        <v>0</v>
      </c>
      <c r="AS244" s="43" cm="1">
        <f t="array" ref="AS244">IFERROR(
IF(AS$14 - $G$14 + 1 = _xlfn.NUMBERVALUE(TRIM(_xlfn.TEXTAFTER($C244, " ", -1))),
_xlfn.IFS(
'Option-specific inputs'!$I$19="Percentage cost method",('Option-specific inputs'!$I$27*'Option-specific inputs'!$I32*AS$22),
'Option-specific inputs'!$I$19="Total cost method",('Option-specific inputs'!$I55*AS$22)),0),0)</f>
        <v>0</v>
      </c>
      <c r="AT244" s="43" cm="1">
        <f t="array" ref="AT244">IFERROR(
IF(AT$14 - $G$14 + 1 = _xlfn.NUMBERVALUE(TRIM(_xlfn.TEXTAFTER($C244, " ", -1))),
_xlfn.IFS(
'Option-specific inputs'!$I$19="Percentage cost method",('Option-specific inputs'!$I$27*'Option-specific inputs'!$I32*AT$22),
'Option-specific inputs'!$I$19="Total cost method",('Option-specific inputs'!$I55*AT$22)),0),0)</f>
        <v>0</v>
      </c>
      <c r="AU244" s="43" cm="1">
        <f t="array" ref="AU244">IFERROR(
IF(AU$14 - $G$14 + 1 = _xlfn.NUMBERVALUE(TRIM(_xlfn.TEXTAFTER($C244, " ", -1))),
_xlfn.IFS(
'Option-specific inputs'!$I$19="Percentage cost method",('Option-specific inputs'!$I$27*'Option-specific inputs'!$I32*AU$22),
'Option-specific inputs'!$I$19="Total cost method",('Option-specific inputs'!$I55*AU$22)),0),0)</f>
        <v>0</v>
      </c>
      <c r="AV244" s="43" cm="1">
        <f t="array" ref="AV244">IFERROR(
IF(AV$14 - $G$14 + 1 = _xlfn.NUMBERVALUE(TRIM(_xlfn.TEXTAFTER($C244, " ", -1))),
_xlfn.IFS(
'Option-specific inputs'!$I$19="Percentage cost method",('Option-specific inputs'!$I$27*'Option-specific inputs'!$I32*AV$22),
'Option-specific inputs'!$I$19="Total cost method",('Option-specific inputs'!$I55*AV$22)),0),0)</f>
        <v>0</v>
      </c>
      <c r="AW244" s="43" cm="1">
        <f t="array" ref="AW244">IFERROR(
IF(AW$14 - $G$14 + 1 = _xlfn.NUMBERVALUE(TRIM(_xlfn.TEXTAFTER($C244, " ", -1))),
_xlfn.IFS(
'Option-specific inputs'!$I$19="Percentage cost method",('Option-specific inputs'!$I$27*'Option-specific inputs'!$I32*AW$22),
'Option-specific inputs'!$I$19="Total cost method",('Option-specific inputs'!$I55*AW$22)),0),0)</f>
        <v>0</v>
      </c>
      <c r="AX244" s="43" cm="1">
        <f t="array" ref="AX244">IFERROR(
IF(AX$14 - $G$14 + 1 = _xlfn.NUMBERVALUE(TRIM(_xlfn.TEXTAFTER($C244, " ", -1))),
_xlfn.IFS(
'Option-specific inputs'!$I$19="Percentage cost method",('Option-specific inputs'!$I$27*'Option-specific inputs'!$I32*AX$22),
'Option-specific inputs'!$I$19="Total cost method",('Option-specific inputs'!$I55*AX$22)),0),0)</f>
        <v>0</v>
      </c>
      <c r="AY244" s="43" cm="1">
        <f t="array" ref="AY244">IFERROR(
IF(AY$14 - $G$14 + 1 = _xlfn.NUMBERVALUE(TRIM(_xlfn.TEXTAFTER($C244, " ", -1))),
_xlfn.IFS(
'Option-specific inputs'!$I$19="Percentage cost method",('Option-specific inputs'!$I$27*'Option-specific inputs'!$I32*AY$22),
'Option-specific inputs'!$I$19="Total cost method",('Option-specific inputs'!$I55*AY$22)),0),0)</f>
        <v>0</v>
      </c>
      <c r="AZ244" s="43" cm="1">
        <f t="array" ref="AZ244">IFERROR(
IF(AZ$14 - $G$14 + 1 = _xlfn.NUMBERVALUE(TRIM(_xlfn.TEXTAFTER($C244, " ", -1))),
_xlfn.IFS(
'Option-specific inputs'!$I$19="Percentage cost method",('Option-specific inputs'!$I$27*'Option-specific inputs'!$I32*AZ$22),
'Option-specific inputs'!$I$19="Total cost method",('Option-specific inputs'!$I55*AZ$22)),0),0)</f>
        <v>0</v>
      </c>
      <c r="BA244" s="43" cm="1">
        <f t="array" ref="BA244">IFERROR(
IF(BA$14 - $G$14 + 1 = _xlfn.NUMBERVALUE(TRIM(_xlfn.TEXTAFTER($C244, " ", -1))),
_xlfn.IFS(
'Option-specific inputs'!$I$19="Percentage cost method",('Option-specific inputs'!$I$27*'Option-specific inputs'!$I32*BA$22),
'Option-specific inputs'!$I$19="Total cost method",('Option-specific inputs'!$I55*BA$22)),0),0)</f>
        <v>0</v>
      </c>
      <c r="BB244" s="43" cm="1">
        <f t="array" ref="BB244">IFERROR(
IF(BB$14 - $G$14 + 1 = _xlfn.NUMBERVALUE(TRIM(_xlfn.TEXTAFTER($C244, " ", -1))),
_xlfn.IFS(
'Option-specific inputs'!$I$19="Percentage cost method",('Option-specific inputs'!$I$27*'Option-specific inputs'!$I32*BB$22),
'Option-specific inputs'!$I$19="Total cost method",('Option-specific inputs'!$I55*BB$22)),0),0)</f>
        <v>0</v>
      </c>
      <c r="BC244" s="43" cm="1">
        <f t="array" ref="BC244">IFERROR(
IF(BC$14 - $G$14 + 1 = _xlfn.NUMBERVALUE(TRIM(_xlfn.TEXTAFTER($C244, " ", -1))),
_xlfn.IFS(
'Option-specific inputs'!$I$19="Percentage cost method",('Option-specific inputs'!$I$27*'Option-specific inputs'!$I32*BC$22),
'Option-specific inputs'!$I$19="Total cost method",('Option-specific inputs'!$I55*BC$22)),0),0)</f>
        <v>0</v>
      </c>
      <c r="BD244" s="43" cm="1">
        <f t="array" ref="BD244">IFERROR(
IF(BD$14 - $G$14 + 1 = _xlfn.NUMBERVALUE(TRIM(_xlfn.TEXTAFTER($C244, " ", -1))),
_xlfn.IFS(
'Option-specific inputs'!$I$19="Percentage cost method",('Option-specific inputs'!$I$27*'Option-specific inputs'!$I32*BD$22),
'Option-specific inputs'!$I$19="Total cost method",('Option-specific inputs'!$I55*BD$22)),0),0)</f>
        <v>0</v>
      </c>
      <c r="BE244" s="43" cm="1">
        <f t="array" ref="BE244">IFERROR(
IF(BE$14 - $G$14 + 1 = _xlfn.NUMBERVALUE(TRIM(_xlfn.TEXTAFTER($C244, " ", -1))),
_xlfn.IFS(
'Option-specific inputs'!$I$19="Percentage cost method",('Option-specific inputs'!$I$27*'Option-specific inputs'!$I32*BE$22),
'Option-specific inputs'!$I$19="Total cost method",('Option-specific inputs'!$I55*BE$22)),0),0)</f>
        <v>0</v>
      </c>
      <c r="BF244" s="43" cm="1">
        <f t="array" ref="BF244">IFERROR(
IF(BF$14 - $G$14 + 1 = _xlfn.NUMBERVALUE(TRIM(_xlfn.TEXTAFTER($C244, " ", -1))),
_xlfn.IFS(
'Option-specific inputs'!$I$19="Percentage cost method",('Option-specific inputs'!$I$27*'Option-specific inputs'!$I32*BF$22),
'Option-specific inputs'!$I$19="Total cost method",('Option-specific inputs'!$I55*BF$22)),0),0)</f>
        <v>0</v>
      </c>
      <c r="BG244" s="43" cm="1">
        <f t="array" ref="BG244">IFERROR(
IF(BG$14 - $G$14 + 1 = _xlfn.NUMBERVALUE(TRIM(_xlfn.TEXTAFTER($C244, " ", -1))),
_xlfn.IFS(
'Option-specific inputs'!$I$19="Percentage cost method",('Option-specific inputs'!$I$27*'Option-specific inputs'!$I32*BG$22),
'Option-specific inputs'!$I$19="Total cost method",('Option-specific inputs'!$I55*BG$22)),0),0)</f>
        <v>0</v>
      </c>
      <c r="BH244" s="43" cm="1">
        <f t="array" ref="BH244">IFERROR(
IF(BH$14 - $G$14 + 1 = _xlfn.NUMBERVALUE(TRIM(_xlfn.TEXTAFTER($C244, " ", -1))),
_xlfn.IFS(
'Option-specific inputs'!$I$19="Percentage cost method",('Option-specific inputs'!$I$27*'Option-specific inputs'!$I32*BH$22),
'Option-specific inputs'!$I$19="Total cost method",('Option-specific inputs'!$I55*BH$22)),0),0)</f>
        <v>0</v>
      </c>
      <c r="BI244" s="43" cm="1">
        <f t="array" ref="BI244">IFERROR(
IF(BI$14 - $G$14 + 1 = _xlfn.NUMBERVALUE(TRIM(_xlfn.TEXTAFTER($C244, " ", -1))),
_xlfn.IFS(
'Option-specific inputs'!$I$19="Percentage cost method",('Option-specific inputs'!$I$27*'Option-specific inputs'!$I32*BI$22),
'Option-specific inputs'!$I$19="Total cost method",('Option-specific inputs'!$I55*BI$22)),0),0)</f>
        <v>0</v>
      </c>
      <c r="BJ244" s="43" cm="1">
        <f t="array" ref="BJ244">IFERROR(
IF(BJ$14 - $G$14 + 1 = _xlfn.NUMBERVALUE(TRIM(_xlfn.TEXTAFTER($C244, " ", -1))),
_xlfn.IFS(
'Option-specific inputs'!$I$19="Percentage cost method",('Option-specific inputs'!$I$27*'Option-specific inputs'!$I32*BJ$22),
'Option-specific inputs'!$I$19="Total cost method",('Option-specific inputs'!$I55*BJ$22)),0),0)</f>
        <v>0</v>
      </c>
      <c r="BK244" s="43" cm="1">
        <f t="array" ref="BK244">IFERROR(
IF(BK$14 - $G$14 + 1 = _xlfn.NUMBERVALUE(TRIM(_xlfn.TEXTAFTER($C244, " ", -1))),
_xlfn.IFS(
'Option-specific inputs'!$I$19="Percentage cost method",('Option-specific inputs'!$I$27*'Option-specific inputs'!$I32*BK$22),
'Option-specific inputs'!$I$19="Total cost method",('Option-specific inputs'!$I55*BK$22)),0),0)</f>
        <v>0</v>
      </c>
      <c r="BL244" s="43" cm="1">
        <f t="array" ref="BL244">IFERROR(
IF(BL$14 - $G$14 + 1 = _xlfn.NUMBERVALUE(TRIM(_xlfn.TEXTAFTER($C244, " ", -1))),
_xlfn.IFS(
'Option-specific inputs'!$I$19="Percentage cost method",('Option-specific inputs'!$I$27*'Option-specific inputs'!$I32*BL$22),
'Option-specific inputs'!$I$19="Total cost method",('Option-specific inputs'!$I55*BL$22)),0),0)</f>
        <v>0</v>
      </c>
      <c r="BM244" s="43" cm="1">
        <f t="array" ref="BM244">IFERROR(
IF(BM$14 - $G$14 + 1 = _xlfn.NUMBERVALUE(TRIM(_xlfn.TEXTAFTER($C244, " ", -1))),
_xlfn.IFS(
'Option-specific inputs'!$I$19="Percentage cost method",('Option-specific inputs'!$I$27*'Option-specific inputs'!$I32*BM$22),
'Option-specific inputs'!$I$19="Total cost method",('Option-specific inputs'!$I55*BM$22)),0),0)</f>
        <v>0</v>
      </c>
      <c r="BN244" s="43" cm="1">
        <f t="array" ref="BN244">IFERROR(
IF(BN$14 - $G$14 + 1 = _xlfn.NUMBERVALUE(TRIM(_xlfn.TEXTAFTER($C244, " ", -1))),
_xlfn.IFS(
'Option-specific inputs'!$I$19="Percentage cost method",('Option-specific inputs'!$I$27*'Option-specific inputs'!$I32*BN$22),
'Option-specific inputs'!$I$19="Total cost method",('Option-specific inputs'!$I55*BN$22)),0),0)</f>
        <v>0</v>
      </c>
      <c r="BO244" s="43" cm="1">
        <f t="array" ref="BO244">IFERROR(
IF(BO$14 - $G$14 + 1 = _xlfn.NUMBERVALUE(TRIM(_xlfn.TEXTAFTER($C244, " ", -1))),
_xlfn.IFS(
'Option-specific inputs'!$I$19="Percentage cost method",('Option-specific inputs'!$I$27*'Option-specific inputs'!$I32*BO$22),
'Option-specific inputs'!$I$19="Total cost method",('Option-specific inputs'!$I55*BO$22)),0),0)</f>
        <v>0</v>
      </c>
      <c r="BP244" s="43" cm="1">
        <f t="array" ref="BP244">IFERROR(
IF(BP$14 - $G$14 + 1 = _xlfn.NUMBERVALUE(TRIM(_xlfn.TEXTAFTER($C244, " ", -1))),
_xlfn.IFS(
'Option-specific inputs'!$I$19="Percentage cost method",('Option-specific inputs'!$I$27*'Option-specific inputs'!$I32*BP$22),
'Option-specific inputs'!$I$19="Total cost method",('Option-specific inputs'!$I55*BP$22)),0),0)</f>
        <v>0</v>
      </c>
      <c r="BQ244" s="43" cm="1">
        <f t="array" ref="BQ244">IFERROR(
IF(BQ$14 - $G$14 + 1 = _xlfn.NUMBERVALUE(TRIM(_xlfn.TEXTAFTER($C244, " ", -1))),
_xlfn.IFS(
'Option-specific inputs'!$I$19="Percentage cost method",('Option-specific inputs'!$I$27*'Option-specific inputs'!$I32*BQ$22),
'Option-specific inputs'!$I$19="Total cost method",('Option-specific inputs'!$I55*BQ$22)),0),0)</f>
        <v>0</v>
      </c>
      <c r="BR244" s="43" cm="1">
        <f t="array" ref="BR244">IFERROR(
IF(BR$14 - $G$14 + 1 = _xlfn.NUMBERVALUE(TRIM(_xlfn.TEXTAFTER($C244, " ", -1))),
_xlfn.IFS(
'Option-specific inputs'!$I$19="Percentage cost method",('Option-specific inputs'!$I$27*'Option-specific inputs'!$I32*BR$22),
'Option-specific inputs'!$I$19="Total cost method",('Option-specific inputs'!$I55*BR$22)),0),0)</f>
        <v>0</v>
      </c>
      <c r="BS244" s="43" cm="1">
        <f t="array" ref="BS244">IFERROR(
IF(BS$14 - $G$14 + 1 = _xlfn.NUMBERVALUE(TRIM(_xlfn.TEXTAFTER($C244, " ", -1))),
_xlfn.IFS(
'Option-specific inputs'!$I$19="Percentage cost method",('Option-specific inputs'!$I$27*'Option-specific inputs'!$I32*BS$22),
'Option-specific inputs'!$I$19="Total cost method",('Option-specific inputs'!$I55*BS$22)),0),0)</f>
        <v>0</v>
      </c>
      <c r="BT244" s="43" cm="1">
        <f t="array" ref="BT244">IFERROR(
IF(BT$14 - $G$14 + 1 = _xlfn.NUMBERVALUE(TRIM(_xlfn.TEXTAFTER($C244, " ", -1))),
_xlfn.IFS(
'Option-specific inputs'!$I$19="Percentage cost method",('Option-specific inputs'!$I$27*'Option-specific inputs'!$I32*BT$22),
'Option-specific inputs'!$I$19="Total cost method",('Option-specific inputs'!$I55*BT$22)),0),0)</f>
        <v>0</v>
      </c>
      <c r="BU244" s="43" cm="1">
        <f t="array" ref="BU244">IFERROR(
IF(BU$14 - $G$14 + 1 = _xlfn.NUMBERVALUE(TRIM(_xlfn.TEXTAFTER($C244, " ", -1))),
_xlfn.IFS(
'Option-specific inputs'!$I$19="Percentage cost method",('Option-specific inputs'!$I$27*'Option-specific inputs'!$I32*BU$22),
'Option-specific inputs'!$I$19="Total cost method",('Option-specific inputs'!$I55*BU$22)),0),0)</f>
        <v>0</v>
      </c>
      <c r="BV244" s="43" cm="1">
        <f t="array" ref="BV244">IFERROR(
IF(BV$14 - $G$14 + 1 = _xlfn.NUMBERVALUE(TRIM(_xlfn.TEXTAFTER($C244, " ", -1))),
_xlfn.IFS(
'Option-specific inputs'!$I$19="Percentage cost method",('Option-specific inputs'!$I$27*'Option-specific inputs'!$I32*BV$22),
'Option-specific inputs'!$I$19="Total cost method",('Option-specific inputs'!$I55*BV$22)),0),0)</f>
        <v>0</v>
      </c>
      <c r="BW244" s="43" cm="1">
        <f t="array" ref="BW244">IFERROR(
IF(BW$14 - $G$14 + 1 = _xlfn.NUMBERVALUE(TRIM(_xlfn.TEXTAFTER($C244, " ", -1))),
_xlfn.IFS(
'Option-specific inputs'!$I$19="Percentage cost method",('Option-specific inputs'!$I$27*'Option-specific inputs'!$I32*BW$22),
'Option-specific inputs'!$I$19="Total cost method",('Option-specific inputs'!$I55*BW$22)),0),0)</f>
        <v>0</v>
      </c>
      <c r="BX244" s="43" cm="1">
        <f t="array" ref="BX244">IFERROR(
IF(BX$14 - $G$14 + 1 = _xlfn.NUMBERVALUE(TRIM(_xlfn.TEXTAFTER($C244, " ", -1))),
_xlfn.IFS(
'Option-specific inputs'!$I$19="Percentage cost method",('Option-specific inputs'!$I$27*'Option-specific inputs'!$I32*BX$22),
'Option-specific inputs'!$I$19="Total cost method",('Option-specific inputs'!$I55*BX$22)),0),0)</f>
        <v>0</v>
      </c>
      <c r="BY244" s="43" cm="1">
        <f t="array" ref="BY244">IFERROR(
IF(BY$14 - $G$14 + 1 = _xlfn.NUMBERVALUE(TRIM(_xlfn.TEXTAFTER($C244, " ", -1))),
_xlfn.IFS(
'Option-specific inputs'!$I$19="Percentage cost method",('Option-specific inputs'!$I$27*'Option-specific inputs'!$I32*BY$22),
'Option-specific inputs'!$I$19="Total cost method",('Option-specific inputs'!$I55*BY$22)),0),0)</f>
        <v>0</v>
      </c>
      <c r="BZ244" s="43" cm="1">
        <f t="array" ref="BZ244">IFERROR(
IF(BZ$14 - $G$14 + 1 = _xlfn.NUMBERVALUE(TRIM(_xlfn.TEXTAFTER($C244, " ", -1))),
_xlfn.IFS(
'Option-specific inputs'!$I$19="Percentage cost method",('Option-specific inputs'!$I$27*'Option-specific inputs'!$I32*BZ$22),
'Option-specific inputs'!$I$19="Total cost method",('Option-specific inputs'!$I55*BZ$22)),0),0)</f>
        <v>0</v>
      </c>
      <c r="CA244" s="43" cm="1">
        <f t="array" ref="CA244">IFERROR(
IF(CA$14 - $G$14 + 1 = _xlfn.NUMBERVALUE(TRIM(_xlfn.TEXTAFTER($C244, " ", -1))),
_xlfn.IFS(
'Option-specific inputs'!$I$19="Percentage cost method",('Option-specific inputs'!$I$27*'Option-specific inputs'!$I32*CA$22),
'Option-specific inputs'!$I$19="Total cost method",('Option-specific inputs'!$I55*CA$22)),0),0)</f>
        <v>0</v>
      </c>
      <c r="CB244" s="43" cm="1">
        <f t="array" ref="CB244">IFERROR(
IF(CB$14 - $G$14 + 1 = _xlfn.NUMBERVALUE(TRIM(_xlfn.TEXTAFTER($C244, " ", -1))),
_xlfn.IFS(
'Option-specific inputs'!$I$19="Percentage cost method",('Option-specific inputs'!$I$27*'Option-specific inputs'!$I32*CB$22),
'Option-specific inputs'!$I$19="Total cost method",('Option-specific inputs'!$I55*CB$22)),0),0)</f>
        <v>0</v>
      </c>
      <c r="CC244" s="43" cm="1">
        <f t="array" ref="CC244">IFERROR(
IF(CC$14 - $G$14 + 1 = _xlfn.NUMBERVALUE(TRIM(_xlfn.TEXTAFTER($C244, " ", -1))),
_xlfn.IFS(
'Option-specific inputs'!$I$19="Percentage cost method",('Option-specific inputs'!$I$27*'Option-specific inputs'!$I32*CC$22),
'Option-specific inputs'!$I$19="Total cost method",('Option-specific inputs'!$I55*CC$22)),0),0)</f>
        <v>0</v>
      </c>
      <c r="CD244" s="43" cm="1">
        <f t="array" ref="CD244">IFERROR(
IF(CD$14 - $G$14 + 1 = _xlfn.NUMBERVALUE(TRIM(_xlfn.TEXTAFTER($C244, " ", -1))),
_xlfn.IFS(
'Option-specific inputs'!$I$19="Percentage cost method",('Option-specific inputs'!$I$27*'Option-specific inputs'!$I32*CD$22),
'Option-specific inputs'!$I$19="Total cost method",('Option-specific inputs'!$I55*CD$22)),0),0)</f>
        <v>0</v>
      </c>
      <c r="CE244" s="43" cm="1">
        <f t="array" ref="CE244">IFERROR(
IF(CE$14 - $G$14 + 1 = _xlfn.NUMBERVALUE(TRIM(_xlfn.TEXTAFTER($C244, " ", -1))),
_xlfn.IFS(
'Option-specific inputs'!$I$19="Percentage cost method",('Option-specific inputs'!$I$27*'Option-specific inputs'!$I32*CE$22),
'Option-specific inputs'!$I$19="Total cost method",('Option-specific inputs'!$I55*CE$22)),0),0)</f>
        <v>0</v>
      </c>
      <c r="CF244" s="43" cm="1">
        <f t="array" ref="CF244">IFERROR(
IF(CF$14 - $G$14 + 1 = _xlfn.NUMBERVALUE(TRIM(_xlfn.TEXTAFTER($C244, " ", -1))),
_xlfn.IFS(
'Option-specific inputs'!$I$19="Percentage cost method",('Option-specific inputs'!$I$27*'Option-specific inputs'!$I32*CF$22),
'Option-specific inputs'!$I$19="Total cost method",('Option-specific inputs'!$I55*CF$22)),0),0)</f>
        <v>0</v>
      </c>
      <c r="CG244" s="43" cm="1">
        <f t="array" ref="CG244">IFERROR(
IF(CG$14 - $G$14 + 1 = _xlfn.NUMBERVALUE(TRIM(_xlfn.TEXTAFTER($C244, " ", -1))),
_xlfn.IFS(
'Option-specific inputs'!$I$19="Percentage cost method",('Option-specific inputs'!$I$27*'Option-specific inputs'!$I32*CG$22),
'Option-specific inputs'!$I$19="Total cost method",('Option-specific inputs'!$I55*CG$22)),0),0)</f>
        <v>0</v>
      </c>
      <c r="CH244" s="43" cm="1">
        <f t="array" ref="CH244">IFERROR(
IF(CH$14 - $G$14 + 1 = _xlfn.NUMBERVALUE(TRIM(_xlfn.TEXTAFTER($C244, " ", -1))),
_xlfn.IFS(
'Option-specific inputs'!$I$19="Percentage cost method",('Option-specific inputs'!$I$27*'Option-specific inputs'!$I32*CH$22),
'Option-specific inputs'!$I$19="Total cost method",('Option-specific inputs'!$I55*CH$22)),0),0)</f>
        <v>0</v>
      </c>
      <c r="CI244" s="43" cm="1">
        <f t="array" ref="CI244">IFERROR(
IF(CI$14 - $G$14 + 1 = _xlfn.NUMBERVALUE(TRIM(_xlfn.TEXTAFTER($C244, " ", -1))),
_xlfn.IFS(
'Option-specific inputs'!$I$19="Percentage cost method",('Option-specific inputs'!$I$27*'Option-specific inputs'!$I32*CI$22),
'Option-specific inputs'!$I$19="Total cost method",('Option-specific inputs'!$I55*CI$22)),0),0)</f>
        <v>0</v>
      </c>
      <c r="CJ244" s="43" cm="1">
        <f t="array" ref="CJ244">IFERROR(
IF(CJ$14 - $G$14 + 1 = _xlfn.NUMBERVALUE(TRIM(_xlfn.TEXTAFTER($C244, " ", -1))),
_xlfn.IFS(
'Option-specific inputs'!$I$19="Percentage cost method",('Option-specific inputs'!$I$27*'Option-specific inputs'!$I32*CJ$22),
'Option-specific inputs'!$I$19="Total cost method",('Option-specific inputs'!$I55*CJ$22)),0),0)</f>
        <v>0</v>
      </c>
      <c r="CK244" s="43" cm="1">
        <f t="array" ref="CK244">IFERROR(
IF(CK$14 - $G$14 + 1 = _xlfn.NUMBERVALUE(TRIM(_xlfn.TEXTAFTER($C244, " ", -1))),
_xlfn.IFS(
'Option-specific inputs'!$I$19="Percentage cost method",('Option-specific inputs'!$I$27*'Option-specific inputs'!$I32*CK$22),
'Option-specific inputs'!$I$19="Total cost method",('Option-specific inputs'!$I55*CK$22)),0),0)</f>
        <v>0</v>
      </c>
      <c r="CL244" s="43" cm="1">
        <f t="array" ref="CL244">IFERROR(
IF(CL$14 - $G$14 + 1 = _xlfn.NUMBERVALUE(TRIM(_xlfn.TEXTAFTER($C244, " ", -1))),
_xlfn.IFS(
'Option-specific inputs'!$I$19="Percentage cost method",('Option-specific inputs'!$I$27*'Option-specific inputs'!$I32*CL$22),
'Option-specific inputs'!$I$19="Total cost method",('Option-specific inputs'!$I55*CL$22)),0),0)</f>
        <v>0</v>
      </c>
      <c r="CM244" s="43" cm="1">
        <f t="array" ref="CM244">IFERROR(
IF(CM$14 - $G$14 + 1 = _xlfn.NUMBERVALUE(TRIM(_xlfn.TEXTAFTER($C244, " ", -1))),
_xlfn.IFS(
'Option-specific inputs'!$I$19="Percentage cost method",('Option-specific inputs'!$I$27*'Option-specific inputs'!$I32*CM$22),
'Option-specific inputs'!$I$19="Total cost method",('Option-specific inputs'!$I55*CM$22)),0),0)</f>
        <v>0</v>
      </c>
      <c r="CN244" s="43" cm="1">
        <f t="array" ref="CN244">IFERROR(
IF(CN$14 - $G$14 + 1 = _xlfn.NUMBERVALUE(TRIM(_xlfn.TEXTAFTER($C244, " ", -1))),
_xlfn.IFS(
'Option-specific inputs'!$I$19="Percentage cost method",('Option-specific inputs'!$I$27*'Option-specific inputs'!$I32*CN$22),
'Option-specific inputs'!$I$19="Total cost method",('Option-specific inputs'!$I55*CN$22)),0),0)</f>
        <v>0</v>
      </c>
      <c r="CO244" s="43" cm="1">
        <f t="array" ref="CO244">IFERROR(
IF(CO$14 - $G$14 + 1 = _xlfn.NUMBERVALUE(TRIM(_xlfn.TEXTAFTER($C244, " ", -1))),
_xlfn.IFS(
'Option-specific inputs'!$I$19="Percentage cost method",('Option-specific inputs'!$I$27*'Option-specific inputs'!$I32*CO$22),
'Option-specific inputs'!$I$19="Total cost method",('Option-specific inputs'!$I55*CO$22)),0),0)</f>
        <v>0</v>
      </c>
      <c r="CP244" s="43" cm="1">
        <f t="array" ref="CP244">IFERROR(
IF(CP$14 - $G$14 + 1 = _xlfn.NUMBERVALUE(TRIM(_xlfn.TEXTAFTER($C244, " ", -1))),
_xlfn.IFS(
'Option-specific inputs'!$I$19="Percentage cost method",('Option-specific inputs'!$I$27*'Option-specific inputs'!$I32*CP$22),
'Option-specific inputs'!$I$19="Total cost method",('Option-specific inputs'!$I55*CP$22)),0),0)</f>
        <v>0</v>
      </c>
      <c r="CQ244" s="43" cm="1">
        <f t="array" ref="CQ244">IFERROR(
IF(CQ$14 - $G$14 + 1 = _xlfn.NUMBERVALUE(TRIM(_xlfn.TEXTAFTER($C244, " ", -1))),
_xlfn.IFS(
'Option-specific inputs'!$I$19="Percentage cost method",('Option-specific inputs'!$I$27*'Option-specific inputs'!$I32*CQ$22),
'Option-specific inputs'!$I$19="Total cost method",('Option-specific inputs'!$I55*CQ$22)),0),0)</f>
        <v>0</v>
      </c>
      <c r="CR244" s="43" cm="1">
        <f t="array" ref="CR244">IFERROR(
IF(CR$14 - $G$14 + 1 = _xlfn.NUMBERVALUE(TRIM(_xlfn.TEXTAFTER($C244, " ", -1))),
_xlfn.IFS(
'Option-specific inputs'!$I$19="Percentage cost method",('Option-specific inputs'!$I$27*'Option-specific inputs'!$I32*CR$22),
'Option-specific inputs'!$I$19="Total cost method",('Option-specific inputs'!$I55*CR$22)),0),0)</f>
        <v>0</v>
      </c>
      <c r="CS244" s="43" cm="1">
        <f t="array" ref="CS244">IFERROR(
IF(CS$14 - $G$14 + 1 = _xlfn.NUMBERVALUE(TRIM(_xlfn.TEXTAFTER($C244, " ", -1))),
_xlfn.IFS(
'Option-specific inputs'!$I$19="Percentage cost method",('Option-specific inputs'!$I$27*'Option-specific inputs'!$I32*CS$22),
'Option-specific inputs'!$I$19="Total cost method",('Option-specific inputs'!$I55*CS$22)),0),0)</f>
        <v>0</v>
      </c>
      <c r="CT244" s="43" cm="1">
        <f t="array" ref="CT244">IFERROR(
IF(CT$14 - $G$14 + 1 = _xlfn.NUMBERVALUE(TRIM(_xlfn.TEXTAFTER($C244, " ", -1))),
_xlfn.IFS(
'Option-specific inputs'!$I$19="Percentage cost method",('Option-specific inputs'!$I$27*'Option-specific inputs'!$I32*CT$22),
'Option-specific inputs'!$I$19="Total cost method",('Option-specific inputs'!$I55*CT$22)),0),0)</f>
        <v>0</v>
      </c>
      <c r="CU244" s="43" cm="1">
        <f t="array" ref="CU244">IFERROR(
IF(CU$14 - $G$14 + 1 = _xlfn.NUMBERVALUE(TRIM(_xlfn.TEXTAFTER($C244, " ", -1))),
_xlfn.IFS(
'Option-specific inputs'!$I$19="Percentage cost method",('Option-specific inputs'!$I$27*'Option-specific inputs'!$I32*CU$22),
'Option-specific inputs'!$I$19="Total cost method",('Option-specific inputs'!$I55*CU$22)),0),0)</f>
        <v>0</v>
      </c>
      <c r="CV244" s="43" cm="1">
        <f t="array" ref="CV244">IFERROR(
IF(CV$14 - $G$14 + 1 = _xlfn.NUMBERVALUE(TRIM(_xlfn.TEXTAFTER($C244, " ", -1))),
_xlfn.IFS(
'Option-specific inputs'!$I$19="Percentage cost method",('Option-specific inputs'!$I$27*'Option-specific inputs'!$I32*CV$22),
'Option-specific inputs'!$I$19="Total cost method",('Option-specific inputs'!$I55*CV$22)),0),0)</f>
        <v>0</v>
      </c>
      <c r="CW244" s="43" cm="1">
        <f t="array" ref="CW244">IFERROR(
IF(CW$14 - $G$14 + 1 = _xlfn.NUMBERVALUE(TRIM(_xlfn.TEXTAFTER($C244, " ", -1))),
_xlfn.IFS(
'Option-specific inputs'!$I$19="Percentage cost method",('Option-specific inputs'!$I$27*'Option-specific inputs'!$I32*CW$22),
'Option-specific inputs'!$I$19="Total cost method",('Option-specific inputs'!$I55*CW$22)),0),0)</f>
        <v>0</v>
      </c>
      <c r="CX244" s="43" cm="1">
        <f t="array" ref="CX244">IFERROR(
IF(CX$14 - $G$14 + 1 = _xlfn.NUMBERVALUE(TRIM(_xlfn.TEXTAFTER($C244, " ", -1))),
_xlfn.IFS(
'Option-specific inputs'!$I$19="Percentage cost method",('Option-specific inputs'!$I$27*'Option-specific inputs'!$I32*CX$22),
'Option-specific inputs'!$I$19="Total cost method",('Option-specific inputs'!$I55*CX$22)),0),0)</f>
        <v>0</v>
      </c>
      <c r="CY244" s="43" cm="1">
        <f t="array" ref="CY244">IFERROR(
IF(CY$14 - $G$14 + 1 = _xlfn.NUMBERVALUE(TRIM(_xlfn.TEXTAFTER($C244, " ", -1))),
_xlfn.IFS(
'Option-specific inputs'!$I$19="Percentage cost method",('Option-specific inputs'!$I$27*'Option-specific inputs'!$I32*CY$22),
'Option-specific inputs'!$I$19="Total cost method",('Option-specific inputs'!$I55*CY$22)),0),0)</f>
        <v>0</v>
      </c>
      <c r="CZ244" s="43" cm="1">
        <f t="array" ref="CZ244">IFERROR(
IF(CZ$14 - $G$14 + 1 = _xlfn.NUMBERVALUE(TRIM(_xlfn.TEXTAFTER($C244, " ", -1))),
_xlfn.IFS(
'Option-specific inputs'!$I$19="Percentage cost method",('Option-specific inputs'!$I$27*'Option-specific inputs'!$I32*CZ$22),
'Option-specific inputs'!$I$19="Total cost method",('Option-specific inputs'!$I55*CZ$22)),0),0)</f>
        <v>0</v>
      </c>
      <c r="DA244" s="43" cm="1">
        <f t="array" ref="DA244">IFERROR(
IF(DA$14 - $G$14 + 1 = _xlfn.NUMBERVALUE(TRIM(_xlfn.TEXTAFTER($C244, " ", -1))),
_xlfn.IFS(
'Option-specific inputs'!$I$19="Percentage cost method",('Option-specific inputs'!$I$27*'Option-specific inputs'!$I32*DA$22),
'Option-specific inputs'!$I$19="Total cost method",('Option-specific inputs'!$I55*DA$22)),0),0)</f>
        <v>0</v>
      </c>
      <c r="DB244" s="43" cm="1">
        <f t="array" ref="DB244">IFERROR(
IF(DB$14 - $G$14 + 1 = _xlfn.NUMBERVALUE(TRIM(_xlfn.TEXTAFTER($C244, " ", -1))),
_xlfn.IFS(
'Option-specific inputs'!$I$19="Percentage cost method",('Option-specific inputs'!$I$27*'Option-specific inputs'!$I32*DB$22),
'Option-specific inputs'!$I$19="Total cost method",('Option-specific inputs'!$I55*DB$22)),0),0)</f>
        <v>0</v>
      </c>
      <c r="DC244" s="25"/>
    </row>
    <row r="245" spans="1:107" s="61" customFormat="1" ht="22.5" customHeight="1">
      <c r="A245" s="25"/>
      <c r="B245" s="163"/>
      <c r="C245" s="163" t="s">
        <v>127</v>
      </c>
      <c r="D245" s="32"/>
      <c r="E245" s="37"/>
      <c r="F245" s="42"/>
      <c r="G245" s="43" cm="1">
        <f t="array" ref="G245">IFERROR(
IF(G$14 - $G$14 + 1 = _xlfn.NUMBERVALUE(TRIM(_xlfn.TEXTAFTER($C245, " ", -1))),
_xlfn.IFS(
'Option-specific inputs'!$I$19="Percentage cost method",('Option-specific inputs'!$I$27*'Option-specific inputs'!$I33*G$22),
'Option-specific inputs'!$I$19="Total cost method",('Option-specific inputs'!$I56*G$22)),0),0)</f>
        <v>0</v>
      </c>
      <c r="H245" s="43" cm="1">
        <f t="array" ref="H245">IFERROR(
IF(H$14 - $G$14 + 1 = _xlfn.NUMBERVALUE(TRIM(_xlfn.TEXTAFTER($C245, " ", -1))),
_xlfn.IFS(
'Option-specific inputs'!$I$19="Percentage cost method",('Option-specific inputs'!$I$27*'Option-specific inputs'!$I33*H$22),
'Option-specific inputs'!$I$19="Total cost method",('Option-specific inputs'!$I56*H$22)),0),0)</f>
        <v>0</v>
      </c>
      <c r="I245" s="43" cm="1">
        <f t="array" ref="I245">IFERROR(
IF(I$14 - $G$14 + 1 = _xlfn.NUMBERVALUE(TRIM(_xlfn.TEXTAFTER($C245, " ", -1))),
_xlfn.IFS(
'Option-specific inputs'!$I$19="Percentage cost method",('Option-specific inputs'!$I$27*'Option-specific inputs'!$I33*I$22),
'Option-specific inputs'!$I$19="Total cost method",('Option-specific inputs'!$I56*I$22)),0),0)</f>
        <v>0</v>
      </c>
      <c r="J245" s="43" cm="1">
        <f t="array" ref="J245">IFERROR(
IF(J$14 - $G$14 + 1 = _xlfn.NUMBERVALUE(TRIM(_xlfn.TEXTAFTER($C245, " ", -1))),
_xlfn.IFS(
'Option-specific inputs'!$I$19="Percentage cost method",('Option-specific inputs'!$I$27*'Option-specific inputs'!$I33*J$22),
'Option-specific inputs'!$I$19="Total cost method",('Option-specific inputs'!$I56*J$22)),0),0)</f>
        <v>0</v>
      </c>
      <c r="K245" s="43" cm="1">
        <f t="array" ref="K245">IFERROR(
IF(K$14 - $G$14 + 1 = _xlfn.NUMBERVALUE(TRIM(_xlfn.TEXTAFTER($C245, " ", -1))),
_xlfn.IFS(
'Option-specific inputs'!$I$19="Percentage cost method",('Option-specific inputs'!$I$27*'Option-specific inputs'!$I33*K$22),
'Option-specific inputs'!$I$19="Total cost method",('Option-specific inputs'!$I56*K$22)),0),0)</f>
        <v>0</v>
      </c>
      <c r="L245" s="43" cm="1">
        <f t="array" ref="L245">IFERROR(
IF(L$14 - $G$14 + 1 = _xlfn.NUMBERVALUE(TRIM(_xlfn.TEXTAFTER($C245, " ", -1))),
_xlfn.IFS(
'Option-specific inputs'!$I$19="Percentage cost method",('Option-specific inputs'!$I$27*'Option-specific inputs'!$I33*L$22),
'Option-specific inputs'!$I$19="Total cost method",('Option-specific inputs'!$I56*L$22)),0),0)</f>
        <v>0</v>
      </c>
      <c r="M245" s="43" cm="1">
        <f t="array" ref="M245">IFERROR(
IF(M$14 - $G$14 + 1 = _xlfn.NUMBERVALUE(TRIM(_xlfn.TEXTAFTER($C245, " ", -1))),
_xlfn.IFS(
'Option-specific inputs'!$I$19="Percentage cost method",('Option-specific inputs'!$I$27*'Option-specific inputs'!$I33*M$22),
'Option-specific inputs'!$I$19="Total cost method",('Option-specific inputs'!$I56*M$22)),0),0)</f>
        <v>0</v>
      </c>
      <c r="N245" s="43" cm="1">
        <f t="array" ref="N245">IFERROR(
IF(N$14 - $G$14 + 1 = _xlfn.NUMBERVALUE(TRIM(_xlfn.TEXTAFTER($C245, " ", -1))),
_xlfn.IFS(
'Option-specific inputs'!$I$19="Percentage cost method",('Option-specific inputs'!$I$27*'Option-specific inputs'!$I33*N$22),
'Option-specific inputs'!$I$19="Total cost method",('Option-specific inputs'!$I56*N$22)),0),0)</f>
        <v>0</v>
      </c>
      <c r="O245" s="43" cm="1">
        <f t="array" ref="O245">IFERROR(
IF(O$14 - $G$14 + 1 = _xlfn.NUMBERVALUE(TRIM(_xlfn.TEXTAFTER($C245, " ", -1))),
_xlfn.IFS(
'Option-specific inputs'!$I$19="Percentage cost method",('Option-specific inputs'!$I$27*'Option-specific inputs'!$I33*O$22),
'Option-specific inputs'!$I$19="Total cost method",('Option-specific inputs'!$I56*O$22)),0),0)</f>
        <v>0</v>
      </c>
      <c r="P245" s="43" cm="1">
        <f t="array" ref="P245">IFERROR(
IF(P$14 - $G$14 + 1 = _xlfn.NUMBERVALUE(TRIM(_xlfn.TEXTAFTER($C245, " ", -1))),
_xlfn.IFS(
'Option-specific inputs'!$I$19="Percentage cost method",('Option-specific inputs'!$I$27*'Option-specific inputs'!$I33*P$22),
'Option-specific inputs'!$I$19="Total cost method",('Option-specific inputs'!$I56*P$22)),0),0)</f>
        <v>0</v>
      </c>
      <c r="Q245" s="43" cm="1">
        <f t="array" ref="Q245">IFERROR(
IF(Q$14 - $G$14 + 1 = _xlfn.NUMBERVALUE(TRIM(_xlfn.TEXTAFTER($C245, " ", -1))),
_xlfn.IFS(
'Option-specific inputs'!$I$19="Percentage cost method",('Option-specific inputs'!$I$27*'Option-specific inputs'!$I33*Q$22),
'Option-specific inputs'!$I$19="Total cost method",('Option-specific inputs'!$I56*Q$22)),0),0)</f>
        <v>0</v>
      </c>
      <c r="R245" s="43" cm="1">
        <f t="array" ref="R245">IFERROR(
IF(R$14 - $G$14 + 1 = _xlfn.NUMBERVALUE(TRIM(_xlfn.TEXTAFTER($C245, " ", -1))),
_xlfn.IFS(
'Option-specific inputs'!$I$19="Percentage cost method",('Option-specific inputs'!$I$27*'Option-specific inputs'!$I33*R$22),
'Option-specific inputs'!$I$19="Total cost method",('Option-specific inputs'!$I56*R$22)),0),0)</f>
        <v>0</v>
      </c>
      <c r="S245" s="43" cm="1">
        <f t="array" ref="S245">IFERROR(
IF(S$14 - $G$14 + 1 = _xlfn.NUMBERVALUE(TRIM(_xlfn.TEXTAFTER($C245, " ", -1))),
_xlfn.IFS(
'Option-specific inputs'!$I$19="Percentage cost method",('Option-specific inputs'!$I$27*'Option-specific inputs'!$I33*S$22),
'Option-specific inputs'!$I$19="Total cost method",('Option-specific inputs'!$I56*S$22)),0),0)</f>
        <v>0</v>
      </c>
      <c r="T245" s="43" cm="1">
        <f t="array" ref="T245">IFERROR(
IF(T$14 - $G$14 + 1 = _xlfn.NUMBERVALUE(TRIM(_xlfn.TEXTAFTER($C245, " ", -1))),
_xlfn.IFS(
'Option-specific inputs'!$I$19="Percentage cost method",('Option-specific inputs'!$I$27*'Option-specific inputs'!$I33*T$22),
'Option-specific inputs'!$I$19="Total cost method",('Option-specific inputs'!$I56*T$22)),0),0)</f>
        <v>0</v>
      </c>
      <c r="U245" s="43" cm="1">
        <f t="array" ref="U245">IFERROR(
IF(U$14 - $G$14 + 1 = _xlfn.NUMBERVALUE(TRIM(_xlfn.TEXTAFTER($C245, " ", -1))),
_xlfn.IFS(
'Option-specific inputs'!$I$19="Percentage cost method",('Option-specific inputs'!$I$27*'Option-specific inputs'!$I33*U$22),
'Option-specific inputs'!$I$19="Total cost method",('Option-specific inputs'!$I56*U$22)),0),0)</f>
        <v>0</v>
      </c>
      <c r="V245" s="43" cm="1">
        <f t="array" ref="V245">IFERROR(
IF(V$14 - $G$14 + 1 = _xlfn.NUMBERVALUE(TRIM(_xlfn.TEXTAFTER($C245, " ", -1))),
_xlfn.IFS(
'Option-specific inputs'!$I$19="Percentage cost method",('Option-specific inputs'!$I$27*'Option-specific inputs'!$I33*V$22),
'Option-specific inputs'!$I$19="Total cost method",('Option-specific inputs'!$I56*V$22)),0),0)</f>
        <v>0</v>
      </c>
      <c r="W245" s="43" cm="1">
        <f t="array" ref="W245">IFERROR(
IF(W$14 - $G$14 + 1 = _xlfn.NUMBERVALUE(TRIM(_xlfn.TEXTAFTER($C245, " ", -1))),
_xlfn.IFS(
'Option-specific inputs'!$I$19="Percentage cost method",('Option-specific inputs'!$I$27*'Option-specific inputs'!$I33*W$22),
'Option-specific inputs'!$I$19="Total cost method",('Option-specific inputs'!$I56*W$22)),0),0)</f>
        <v>0</v>
      </c>
      <c r="X245" s="43" cm="1">
        <f t="array" ref="X245">IFERROR(
IF(X$14 - $G$14 + 1 = _xlfn.NUMBERVALUE(TRIM(_xlfn.TEXTAFTER($C245, " ", -1))),
_xlfn.IFS(
'Option-specific inputs'!$I$19="Percentage cost method",('Option-specific inputs'!$I$27*'Option-specific inputs'!$I33*X$22),
'Option-specific inputs'!$I$19="Total cost method",('Option-specific inputs'!$I56*X$22)),0),0)</f>
        <v>0</v>
      </c>
      <c r="Y245" s="43" cm="1">
        <f t="array" ref="Y245">IFERROR(
IF(Y$14 - $G$14 + 1 = _xlfn.NUMBERVALUE(TRIM(_xlfn.TEXTAFTER($C245, " ", -1))),
_xlfn.IFS(
'Option-specific inputs'!$I$19="Percentage cost method",('Option-specific inputs'!$I$27*'Option-specific inputs'!$I33*Y$22),
'Option-specific inputs'!$I$19="Total cost method",('Option-specific inputs'!$I56*Y$22)),0),0)</f>
        <v>0</v>
      </c>
      <c r="Z245" s="43" cm="1">
        <f t="array" ref="Z245">IFERROR(
IF(Z$14 - $G$14 + 1 = _xlfn.NUMBERVALUE(TRIM(_xlfn.TEXTAFTER($C245, " ", -1))),
_xlfn.IFS(
'Option-specific inputs'!$I$19="Percentage cost method",('Option-specific inputs'!$I$27*'Option-specific inputs'!$I33*Z$22),
'Option-specific inputs'!$I$19="Total cost method",('Option-specific inputs'!$I56*Z$22)),0),0)</f>
        <v>0</v>
      </c>
      <c r="AA245" s="43" cm="1">
        <f t="array" ref="AA245">IFERROR(
IF(AA$14 - $G$14 + 1 = _xlfn.NUMBERVALUE(TRIM(_xlfn.TEXTAFTER($C245, " ", -1))),
_xlfn.IFS(
'Option-specific inputs'!$I$19="Percentage cost method",('Option-specific inputs'!$I$27*'Option-specific inputs'!$I33*AA$22),
'Option-specific inputs'!$I$19="Total cost method",('Option-specific inputs'!$I56*AA$22)),0),0)</f>
        <v>0</v>
      </c>
      <c r="AB245" s="43" cm="1">
        <f t="array" ref="AB245">IFERROR(
IF(AB$14 - $G$14 + 1 = _xlfn.NUMBERVALUE(TRIM(_xlfn.TEXTAFTER($C245, " ", -1))),
_xlfn.IFS(
'Option-specific inputs'!$I$19="Percentage cost method",('Option-specific inputs'!$I$27*'Option-specific inputs'!$I33*AB$22),
'Option-specific inputs'!$I$19="Total cost method",('Option-specific inputs'!$I56*AB$22)),0),0)</f>
        <v>0</v>
      </c>
      <c r="AC245" s="43" cm="1">
        <f t="array" ref="AC245">IFERROR(
IF(AC$14 - $G$14 + 1 = _xlfn.NUMBERVALUE(TRIM(_xlfn.TEXTAFTER($C245, " ", -1))),
_xlfn.IFS(
'Option-specific inputs'!$I$19="Percentage cost method",('Option-specific inputs'!$I$27*'Option-specific inputs'!$I33*AC$22),
'Option-specific inputs'!$I$19="Total cost method",('Option-specific inputs'!$I56*AC$22)),0),0)</f>
        <v>0</v>
      </c>
      <c r="AD245" s="43" cm="1">
        <f t="array" ref="AD245">IFERROR(
IF(AD$14 - $G$14 + 1 = _xlfn.NUMBERVALUE(TRIM(_xlfn.TEXTAFTER($C245, " ", -1))),
_xlfn.IFS(
'Option-specific inputs'!$I$19="Percentage cost method",('Option-specific inputs'!$I$27*'Option-specific inputs'!$I33*AD$22),
'Option-specific inputs'!$I$19="Total cost method",('Option-specific inputs'!$I56*AD$22)),0),0)</f>
        <v>0</v>
      </c>
      <c r="AE245" s="43" cm="1">
        <f t="array" ref="AE245">IFERROR(
IF(AE$14 - $G$14 + 1 = _xlfn.NUMBERVALUE(TRIM(_xlfn.TEXTAFTER($C245, " ", -1))),
_xlfn.IFS(
'Option-specific inputs'!$I$19="Percentage cost method",('Option-specific inputs'!$I$27*'Option-specific inputs'!$I33*AE$22),
'Option-specific inputs'!$I$19="Total cost method",('Option-specific inputs'!$I56*AE$22)),0),0)</f>
        <v>0</v>
      </c>
      <c r="AF245" s="43" cm="1">
        <f t="array" ref="AF245">IFERROR(
IF(AF$14 - $G$14 + 1 = _xlfn.NUMBERVALUE(TRIM(_xlfn.TEXTAFTER($C245, " ", -1))),
_xlfn.IFS(
'Option-specific inputs'!$I$19="Percentage cost method",('Option-specific inputs'!$I$27*'Option-specific inputs'!$I33*AF$22),
'Option-specific inputs'!$I$19="Total cost method",('Option-specific inputs'!$I56*AF$22)),0),0)</f>
        <v>0</v>
      </c>
      <c r="AG245" s="43" cm="1">
        <f t="array" ref="AG245">IFERROR(
IF(AG$14 - $G$14 + 1 = _xlfn.NUMBERVALUE(TRIM(_xlfn.TEXTAFTER($C245, " ", -1))),
_xlfn.IFS(
'Option-specific inputs'!$I$19="Percentage cost method",('Option-specific inputs'!$I$27*'Option-specific inputs'!$I33*AG$22),
'Option-specific inputs'!$I$19="Total cost method",('Option-specific inputs'!$I56*AG$22)),0),0)</f>
        <v>0</v>
      </c>
      <c r="AH245" s="43" cm="1">
        <f t="array" ref="AH245">IFERROR(
IF(AH$14 - $G$14 + 1 = _xlfn.NUMBERVALUE(TRIM(_xlfn.TEXTAFTER($C245, " ", -1))),
_xlfn.IFS(
'Option-specific inputs'!$I$19="Percentage cost method",('Option-specific inputs'!$I$27*'Option-specific inputs'!$I33*AH$22),
'Option-specific inputs'!$I$19="Total cost method",('Option-specific inputs'!$I56*AH$22)),0),0)</f>
        <v>0</v>
      </c>
      <c r="AI245" s="43" cm="1">
        <f t="array" ref="AI245">IFERROR(
IF(AI$14 - $G$14 + 1 = _xlfn.NUMBERVALUE(TRIM(_xlfn.TEXTAFTER($C245, " ", -1))),
_xlfn.IFS(
'Option-specific inputs'!$I$19="Percentage cost method",('Option-specific inputs'!$I$27*'Option-specific inputs'!$I33*AI$22),
'Option-specific inputs'!$I$19="Total cost method",('Option-specific inputs'!$I56*AI$22)),0),0)</f>
        <v>0</v>
      </c>
      <c r="AJ245" s="43" cm="1">
        <f t="array" ref="AJ245">IFERROR(
IF(AJ$14 - $G$14 + 1 = _xlfn.NUMBERVALUE(TRIM(_xlfn.TEXTAFTER($C245, " ", -1))),
_xlfn.IFS(
'Option-specific inputs'!$I$19="Percentage cost method",('Option-specific inputs'!$I$27*'Option-specific inputs'!$I33*AJ$22),
'Option-specific inputs'!$I$19="Total cost method",('Option-specific inputs'!$I56*AJ$22)),0),0)</f>
        <v>0</v>
      </c>
      <c r="AK245" s="43" cm="1">
        <f t="array" ref="AK245">IFERROR(
IF(AK$14 - $G$14 + 1 = _xlfn.NUMBERVALUE(TRIM(_xlfn.TEXTAFTER($C245, " ", -1))),
_xlfn.IFS(
'Option-specific inputs'!$I$19="Percentage cost method",('Option-specific inputs'!$I$27*'Option-specific inputs'!$I33*AK$22),
'Option-specific inputs'!$I$19="Total cost method",('Option-specific inputs'!$I56*AK$22)),0),0)</f>
        <v>0</v>
      </c>
      <c r="AL245" s="43" cm="1">
        <f t="array" ref="AL245">IFERROR(
IF(AL$14 - $G$14 + 1 = _xlfn.NUMBERVALUE(TRIM(_xlfn.TEXTAFTER($C245, " ", -1))),
_xlfn.IFS(
'Option-specific inputs'!$I$19="Percentage cost method",('Option-specific inputs'!$I$27*'Option-specific inputs'!$I33*AL$22),
'Option-specific inputs'!$I$19="Total cost method",('Option-specific inputs'!$I56*AL$22)),0),0)</f>
        <v>0</v>
      </c>
      <c r="AM245" s="43" cm="1">
        <f t="array" ref="AM245">IFERROR(
IF(AM$14 - $G$14 + 1 = _xlfn.NUMBERVALUE(TRIM(_xlfn.TEXTAFTER($C245, " ", -1))),
_xlfn.IFS(
'Option-specific inputs'!$I$19="Percentage cost method",('Option-specific inputs'!$I$27*'Option-specific inputs'!$I33*AM$22),
'Option-specific inputs'!$I$19="Total cost method",('Option-specific inputs'!$I56*AM$22)),0),0)</f>
        <v>0</v>
      </c>
      <c r="AN245" s="43" cm="1">
        <f t="array" ref="AN245">IFERROR(
IF(AN$14 - $G$14 + 1 = _xlfn.NUMBERVALUE(TRIM(_xlfn.TEXTAFTER($C245, " ", -1))),
_xlfn.IFS(
'Option-specific inputs'!$I$19="Percentage cost method",('Option-specific inputs'!$I$27*'Option-specific inputs'!$I33*AN$22),
'Option-specific inputs'!$I$19="Total cost method",('Option-specific inputs'!$I56*AN$22)),0),0)</f>
        <v>0</v>
      </c>
      <c r="AO245" s="43" cm="1">
        <f t="array" ref="AO245">IFERROR(
IF(AO$14 - $G$14 + 1 = _xlfn.NUMBERVALUE(TRIM(_xlfn.TEXTAFTER($C245, " ", -1))),
_xlfn.IFS(
'Option-specific inputs'!$I$19="Percentage cost method",('Option-specific inputs'!$I$27*'Option-specific inputs'!$I33*AO$22),
'Option-specific inputs'!$I$19="Total cost method",('Option-specific inputs'!$I56*AO$22)),0),0)</f>
        <v>0</v>
      </c>
      <c r="AP245" s="43" cm="1">
        <f t="array" ref="AP245">IFERROR(
IF(AP$14 - $G$14 + 1 = _xlfn.NUMBERVALUE(TRIM(_xlfn.TEXTAFTER($C245, " ", -1))),
_xlfn.IFS(
'Option-specific inputs'!$I$19="Percentage cost method",('Option-specific inputs'!$I$27*'Option-specific inputs'!$I33*AP$22),
'Option-specific inputs'!$I$19="Total cost method",('Option-specific inputs'!$I56*AP$22)),0),0)</f>
        <v>0</v>
      </c>
      <c r="AQ245" s="43" cm="1">
        <f t="array" ref="AQ245">IFERROR(
IF(AQ$14 - $G$14 + 1 = _xlfn.NUMBERVALUE(TRIM(_xlfn.TEXTAFTER($C245, " ", -1))),
_xlfn.IFS(
'Option-specific inputs'!$I$19="Percentage cost method",('Option-specific inputs'!$I$27*'Option-specific inputs'!$I33*AQ$22),
'Option-specific inputs'!$I$19="Total cost method",('Option-specific inputs'!$I56*AQ$22)),0),0)</f>
        <v>0</v>
      </c>
      <c r="AR245" s="43" cm="1">
        <f t="array" ref="AR245">IFERROR(
IF(AR$14 - $G$14 + 1 = _xlfn.NUMBERVALUE(TRIM(_xlfn.TEXTAFTER($C245, " ", -1))),
_xlfn.IFS(
'Option-specific inputs'!$I$19="Percentage cost method",('Option-specific inputs'!$I$27*'Option-specific inputs'!$I33*AR$22),
'Option-specific inputs'!$I$19="Total cost method",('Option-specific inputs'!$I56*AR$22)),0),0)</f>
        <v>0</v>
      </c>
      <c r="AS245" s="43" cm="1">
        <f t="array" ref="AS245">IFERROR(
IF(AS$14 - $G$14 + 1 = _xlfn.NUMBERVALUE(TRIM(_xlfn.TEXTAFTER($C245, " ", -1))),
_xlfn.IFS(
'Option-specific inputs'!$I$19="Percentage cost method",('Option-specific inputs'!$I$27*'Option-specific inputs'!$I33*AS$22),
'Option-specific inputs'!$I$19="Total cost method",('Option-specific inputs'!$I56*AS$22)),0),0)</f>
        <v>0</v>
      </c>
      <c r="AT245" s="43" cm="1">
        <f t="array" ref="AT245">IFERROR(
IF(AT$14 - $G$14 + 1 = _xlfn.NUMBERVALUE(TRIM(_xlfn.TEXTAFTER($C245, " ", -1))),
_xlfn.IFS(
'Option-specific inputs'!$I$19="Percentage cost method",('Option-specific inputs'!$I$27*'Option-specific inputs'!$I33*AT$22),
'Option-specific inputs'!$I$19="Total cost method",('Option-specific inputs'!$I56*AT$22)),0),0)</f>
        <v>0</v>
      </c>
      <c r="AU245" s="43" cm="1">
        <f t="array" ref="AU245">IFERROR(
IF(AU$14 - $G$14 + 1 = _xlfn.NUMBERVALUE(TRIM(_xlfn.TEXTAFTER($C245, " ", -1))),
_xlfn.IFS(
'Option-specific inputs'!$I$19="Percentage cost method",('Option-specific inputs'!$I$27*'Option-specific inputs'!$I33*AU$22),
'Option-specific inputs'!$I$19="Total cost method",('Option-specific inputs'!$I56*AU$22)),0),0)</f>
        <v>0</v>
      </c>
      <c r="AV245" s="43" cm="1">
        <f t="array" ref="AV245">IFERROR(
IF(AV$14 - $G$14 + 1 = _xlfn.NUMBERVALUE(TRIM(_xlfn.TEXTAFTER($C245, " ", -1))),
_xlfn.IFS(
'Option-specific inputs'!$I$19="Percentage cost method",('Option-specific inputs'!$I$27*'Option-specific inputs'!$I33*AV$22),
'Option-specific inputs'!$I$19="Total cost method",('Option-specific inputs'!$I56*AV$22)),0),0)</f>
        <v>0</v>
      </c>
      <c r="AW245" s="43" cm="1">
        <f t="array" ref="AW245">IFERROR(
IF(AW$14 - $G$14 + 1 = _xlfn.NUMBERVALUE(TRIM(_xlfn.TEXTAFTER($C245, " ", -1))),
_xlfn.IFS(
'Option-specific inputs'!$I$19="Percentage cost method",('Option-specific inputs'!$I$27*'Option-specific inputs'!$I33*AW$22),
'Option-specific inputs'!$I$19="Total cost method",('Option-specific inputs'!$I56*AW$22)),0),0)</f>
        <v>0</v>
      </c>
      <c r="AX245" s="43" cm="1">
        <f t="array" ref="AX245">IFERROR(
IF(AX$14 - $G$14 + 1 = _xlfn.NUMBERVALUE(TRIM(_xlfn.TEXTAFTER($C245, " ", -1))),
_xlfn.IFS(
'Option-specific inputs'!$I$19="Percentage cost method",('Option-specific inputs'!$I$27*'Option-specific inputs'!$I33*AX$22),
'Option-specific inputs'!$I$19="Total cost method",('Option-specific inputs'!$I56*AX$22)),0),0)</f>
        <v>0</v>
      </c>
      <c r="AY245" s="43" cm="1">
        <f t="array" ref="AY245">IFERROR(
IF(AY$14 - $G$14 + 1 = _xlfn.NUMBERVALUE(TRIM(_xlfn.TEXTAFTER($C245, " ", -1))),
_xlfn.IFS(
'Option-specific inputs'!$I$19="Percentage cost method",('Option-specific inputs'!$I$27*'Option-specific inputs'!$I33*AY$22),
'Option-specific inputs'!$I$19="Total cost method",('Option-specific inputs'!$I56*AY$22)),0),0)</f>
        <v>0</v>
      </c>
      <c r="AZ245" s="43" cm="1">
        <f t="array" ref="AZ245">IFERROR(
IF(AZ$14 - $G$14 + 1 = _xlfn.NUMBERVALUE(TRIM(_xlfn.TEXTAFTER($C245, " ", -1))),
_xlfn.IFS(
'Option-specific inputs'!$I$19="Percentage cost method",('Option-specific inputs'!$I$27*'Option-specific inputs'!$I33*AZ$22),
'Option-specific inputs'!$I$19="Total cost method",('Option-specific inputs'!$I56*AZ$22)),0),0)</f>
        <v>0</v>
      </c>
      <c r="BA245" s="43" cm="1">
        <f t="array" ref="BA245">IFERROR(
IF(BA$14 - $G$14 + 1 = _xlfn.NUMBERVALUE(TRIM(_xlfn.TEXTAFTER($C245, " ", -1))),
_xlfn.IFS(
'Option-specific inputs'!$I$19="Percentage cost method",('Option-specific inputs'!$I$27*'Option-specific inputs'!$I33*BA$22),
'Option-specific inputs'!$I$19="Total cost method",('Option-specific inputs'!$I56*BA$22)),0),0)</f>
        <v>0</v>
      </c>
      <c r="BB245" s="43" cm="1">
        <f t="array" ref="BB245">IFERROR(
IF(BB$14 - $G$14 + 1 = _xlfn.NUMBERVALUE(TRIM(_xlfn.TEXTAFTER($C245, " ", -1))),
_xlfn.IFS(
'Option-specific inputs'!$I$19="Percentage cost method",('Option-specific inputs'!$I$27*'Option-specific inputs'!$I33*BB$22),
'Option-specific inputs'!$I$19="Total cost method",('Option-specific inputs'!$I56*BB$22)),0),0)</f>
        <v>0</v>
      </c>
      <c r="BC245" s="43" cm="1">
        <f t="array" ref="BC245">IFERROR(
IF(BC$14 - $G$14 + 1 = _xlfn.NUMBERVALUE(TRIM(_xlfn.TEXTAFTER($C245, " ", -1))),
_xlfn.IFS(
'Option-specific inputs'!$I$19="Percentage cost method",('Option-specific inputs'!$I$27*'Option-specific inputs'!$I33*BC$22),
'Option-specific inputs'!$I$19="Total cost method",('Option-specific inputs'!$I56*BC$22)),0),0)</f>
        <v>0</v>
      </c>
      <c r="BD245" s="43" cm="1">
        <f t="array" ref="BD245">IFERROR(
IF(BD$14 - $G$14 + 1 = _xlfn.NUMBERVALUE(TRIM(_xlfn.TEXTAFTER($C245, " ", -1))),
_xlfn.IFS(
'Option-specific inputs'!$I$19="Percentage cost method",('Option-specific inputs'!$I$27*'Option-specific inputs'!$I33*BD$22),
'Option-specific inputs'!$I$19="Total cost method",('Option-specific inputs'!$I56*BD$22)),0),0)</f>
        <v>0</v>
      </c>
      <c r="BE245" s="43" cm="1">
        <f t="array" ref="BE245">IFERROR(
IF(BE$14 - $G$14 + 1 = _xlfn.NUMBERVALUE(TRIM(_xlfn.TEXTAFTER($C245, " ", -1))),
_xlfn.IFS(
'Option-specific inputs'!$I$19="Percentage cost method",('Option-specific inputs'!$I$27*'Option-specific inputs'!$I33*BE$22),
'Option-specific inputs'!$I$19="Total cost method",('Option-specific inputs'!$I56*BE$22)),0),0)</f>
        <v>0</v>
      </c>
      <c r="BF245" s="43" cm="1">
        <f t="array" ref="BF245">IFERROR(
IF(BF$14 - $G$14 + 1 = _xlfn.NUMBERVALUE(TRIM(_xlfn.TEXTAFTER($C245, " ", -1))),
_xlfn.IFS(
'Option-specific inputs'!$I$19="Percentage cost method",('Option-specific inputs'!$I$27*'Option-specific inputs'!$I33*BF$22),
'Option-specific inputs'!$I$19="Total cost method",('Option-specific inputs'!$I56*BF$22)),0),0)</f>
        <v>0</v>
      </c>
      <c r="BG245" s="43" cm="1">
        <f t="array" ref="BG245">IFERROR(
IF(BG$14 - $G$14 + 1 = _xlfn.NUMBERVALUE(TRIM(_xlfn.TEXTAFTER($C245, " ", -1))),
_xlfn.IFS(
'Option-specific inputs'!$I$19="Percentage cost method",('Option-specific inputs'!$I$27*'Option-specific inputs'!$I33*BG$22),
'Option-specific inputs'!$I$19="Total cost method",('Option-specific inputs'!$I56*BG$22)),0),0)</f>
        <v>0</v>
      </c>
      <c r="BH245" s="43" cm="1">
        <f t="array" ref="BH245">IFERROR(
IF(BH$14 - $G$14 + 1 = _xlfn.NUMBERVALUE(TRIM(_xlfn.TEXTAFTER($C245, " ", -1))),
_xlfn.IFS(
'Option-specific inputs'!$I$19="Percentage cost method",('Option-specific inputs'!$I$27*'Option-specific inputs'!$I33*BH$22),
'Option-specific inputs'!$I$19="Total cost method",('Option-specific inputs'!$I56*BH$22)),0),0)</f>
        <v>0</v>
      </c>
      <c r="BI245" s="43" cm="1">
        <f t="array" ref="BI245">IFERROR(
IF(BI$14 - $G$14 + 1 = _xlfn.NUMBERVALUE(TRIM(_xlfn.TEXTAFTER($C245, " ", -1))),
_xlfn.IFS(
'Option-specific inputs'!$I$19="Percentage cost method",('Option-specific inputs'!$I$27*'Option-specific inputs'!$I33*BI$22),
'Option-specific inputs'!$I$19="Total cost method",('Option-specific inputs'!$I56*BI$22)),0),0)</f>
        <v>0</v>
      </c>
      <c r="BJ245" s="43" cm="1">
        <f t="array" ref="BJ245">IFERROR(
IF(BJ$14 - $G$14 + 1 = _xlfn.NUMBERVALUE(TRIM(_xlfn.TEXTAFTER($C245, " ", -1))),
_xlfn.IFS(
'Option-specific inputs'!$I$19="Percentage cost method",('Option-specific inputs'!$I$27*'Option-specific inputs'!$I33*BJ$22),
'Option-specific inputs'!$I$19="Total cost method",('Option-specific inputs'!$I56*BJ$22)),0),0)</f>
        <v>0</v>
      </c>
      <c r="BK245" s="43" cm="1">
        <f t="array" ref="BK245">IFERROR(
IF(BK$14 - $G$14 + 1 = _xlfn.NUMBERVALUE(TRIM(_xlfn.TEXTAFTER($C245, " ", -1))),
_xlfn.IFS(
'Option-specific inputs'!$I$19="Percentage cost method",('Option-specific inputs'!$I$27*'Option-specific inputs'!$I33*BK$22),
'Option-specific inputs'!$I$19="Total cost method",('Option-specific inputs'!$I56*BK$22)),0),0)</f>
        <v>0</v>
      </c>
      <c r="BL245" s="43" cm="1">
        <f t="array" ref="BL245">IFERROR(
IF(BL$14 - $G$14 + 1 = _xlfn.NUMBERVALUE(TRIM(_xlfn.TEXTAFTER($C245, " ", -1))),
_xlfn.IFS(
'Option-specific inputs'!$I$19="Percentage cost method",('Option-specific inputs'!$I$27*'Option-specific inputs'!$I33*BL$22),
'Option-specific inputs'!$I$19="Total cost method",('Option-specific inputs'!$I56*BL$22)),0),0)</f>
        <v>0</v>
      </c>
      <c r="BM245" s="43" cm="1">
        <f t="array" ref="BM245">IFERROR(
IF(BM$14 - $G$14 + 1 = _xlfn.NUMBERVALUE(TRIM(_xlfn.TEXTAFTER($C245, " ", -1))),
_xlfn.IFS(
'Option-specific inputs'!$I$19="Percentage cost method",('Option-specific inputs'!$I$27*'Option-specific inputs'!$I33*BM$22),
'Option-specific inputs'!$I$19="Total cost method",('Option-specific inputs'!$I56*BM$22)),0),0)</f>
        <v>0</v>
      </c>
      <c r="BN245" s="43" cm="1">
        <f t="array" ref="BN245">IFERROR(
IF(BN$14 - $G$14 + 1 = _xlfn.NUMBERVALUE(TRIM(_xlfn.TEXTAFTER($C245, " ", -1))),
_xlfn.IFS(
'Option-specific inputs'!$I$19="Percentage cost method",('Option-specific inputs'!$I$27*'Option-specific inputs'!$I33*BN$22),
'Option-specific inputs'!$I$19="Total cost method",('Option-specific inputs'!$I56*BN$22)),0),0)</f>
        <v>0</v>
      </c>
      <c r="BO245" s="43" cm="1">
        <f t="array" ref="BO245">IFERROR(
IF(BO$14 - $G$14 + 1 = _xlfn.NUMBERVALUE(TRIM(_xlfn.TEXTAFTER($C245, " ", -1))),
_xlfn.IFS(
'Option-specific inputs'!$I$19="Percentage cost method",('Option-specific inputs'!$I$27*'Option-specific inputs'!$I33*BO$22),
'Option-specific inputs'!$I$19="Total cost method",('Option-specific inputs'!$I56*BO$22)),0),0)</f>
        <v>0</v>
      </c>
      <c r="BP245" s="43" cm="1">
        <f t="array" ref="BP245">IFERROR(
IF(BP$14 - $G$14 + 1 = _xlfn.NUMBERVALUE(TRIM(_xlfn.TEXTAFTER($C245, " ", -1))),
_xlfn.IFS(
'Option-specific inputs'!$I$19="Percentage cost method",('Option-specific inputs'!$I$27*'Option-specific inputs'!$I33*BP$22),
'Option-specific inputs'!$I$19="Total cost method",('Option-specific inputs'!$I56*BP$22)),0),0)</f>
        <v>0</v>
      </c>
      <c r="BQ245" s="43" cm="1">
        <f t="array" ref="BQ245">IFERROR(
IF(BQ$14 - $G$14 + 1 = _xlfn.NUMBERVALUE(TRIM(_xlfn.TEXTAFTER($C245, " ", -1))),
_xlfn.IFS(
'Option-specific inputs'!$I$19="Percentage cost method",('Option-specific inputs'!$I$27*'Option-specific inputs'!$I33*BQ$22),
'Option-specific inputs'!$I$19="Total cost method",('Option-specific inputs'!$I56*BQ$22)),0),0)</f>
        <v>0</v>
      </c>
      <c r="BR245" s="43" cm="1">
        <f t="array" ref="BR245">IFERROR(
IF(BR$14 - $G$14 + 1 = _xlfn.NUMBERVALUE(TRIM(_xlfn.TEXTAFTER($C245, " ", -1))),
_xlfn.IFS(
'Option-specific inputs'!$I$19="Percentage cost method",('Option-specific inputs'!$I$27*'Option-specific inputs'!$I33*BR$22),
'Option-specific inputs'!$I$19="Total cost method",('Option-specific inputs'!$I56*BR$22)),0),0)</f>
        <v>0</v>
      </c>
      <c r="BS245" s="43" cm="1">
        <f t="array" ref="BS245">IFERROR(
IF(BS$14 - $G$14 + 1 = _xlfn.NUMBERVALUE(TRIM(_xlfn.TEXTAFTER($C245, " ", -1))),
_xlfn.IFS(
'Option-specific inputs'!$I$19="Percentage cost method",('Option-specific inputs'!$I$27*'Option-specific inputs'!$I33*BS$22),
'Option-specific inputs'!$I$19="Total cost method",('Option-specific inputs'!$I56*BS$22)),0),0)</f>
        <v>0</v>
      </c>
      <c r="BT245" s="43" cm="1">
        <f t="array" ref="BT245">IFERROR(
IF(BT$14 - $G$14 + 1 = _xlfn.NUMBERVALUE(TRIM(_xlfn.TEXTAFTER($C245, " ", -1))),
_xlfn.IFS(
'Option-specific inputs'!$I$19="Percentage cost method",('Option-specific inputs'!$I$27*'Option-specific inputs'!$I33*BT$22),
'Option-specific inputs'!$I$19="Total cost method",('Option-specific inputs'!$I56*BT$22)),0),0)</f>
        <v>0</v>
      </c>
      <c r="BU245" s="43" cm="1">
        <f t="array" ref="BU245">IFERROR(
IF(BU$14 - $G$14 + 1 = _xlfn.NUMBERVALUE(TRIM(_xlfn.TEXTAFTER($C245, " ", -1))),
_xlfn.IFS(
'Option-specific inputs'!$I$19="Percentage cost method",('Option-specific inputs'!$I$27*'Option-specific inputs'!$I33*BU$22),
'Option-specific inputs'!$I$19="Total cost method",('Option-specific inputs'!$I56*BU$22)),0),0)</f>
        <v>0</v>
      </c>
      <c r="BV245" s="43" cm="1">
        <f t="array" ref="BV245">IFERROR(
IF(BV$14 - $G$14 + 1 = _xlfn.NUMBERVALUE(TRIM(_xlfn.TEXTAFTER($C245, " ", -1))),
_xlfn.IFS(
'Option-specific inputs'!$I$19="Percentage cost method",('Option-specific inputs'!$I$27*'Option-specific inputs'!$I33*BV$22),
'Option-specific inputs'!$I$19="Total cost method",('Option-specific inputs'!$I56*BV$22)),0),0)</f>
        <v>0</v>
      </c>
      <c r="BW245" s="43" cm="1">
        <f t="array" ref="BW245">IFERROR(
IF(BW$14 - $G$14 + 1 = _xlfn.NUMBERVALUE(TRIM(_xlfn.TEXTAFTER($C245, " ", -1))),
_xlfn.IFS(
'Option-specific inputs'!$I$19="Percentage cost method",('Option-specific inputs'!$I$27*'Option-specific inputs'!$I33*BW$22),
'Option-specific inputs'!$I$19="Total cost method",('Option-specific inputs'!$I56*BW$22)),0),0)</f>
        <v>0</v>
      </c>
      <c r="BX245" s="43" cm="1">
        <f t="array" ref="BX245">IFERROR(
IF(BX$14 - $G$14 + 1 = _xlfn.NUMBERVALUE(TRIM(_xlfn.TEXTAFTER($C245, " ", -1))),
_xlfn.IFS(
'Option-specific inputs'!$I$19="Percentage cost method",('Option-specific inputs'!$I$27*'Option-specific inputs'!$I33*BX$22),
'Option-specific inputs'!$I$19="Total cost method",('Option-specific inputs'!$I56*BX$22)),0),0)</f>
        <v>0</v>
      </c>
      <c r="BY245" s="43" cm="1">
        <f t="array" ref="BY245">IFERROR(
IF(BY$14 - $G$14 + 1 = _xlfn.NUMBERVALUE(TRIM(_xlfn.TEXTAFTER($C245, " ", -1))),
_xlfn.IFS(
'Option-specific inputs'!$I$19="Percentage cost method",('Option-specific inputs'!$I$27*'Option-specific inputs'!$I33*BY$22),
'Option-specific inputs'!$I$19="Total cost method",('Option-specific inputs'!$I56*BY$22)),0),0)</f>
        <v>0</v>
      </c>
      <c r="BZ245" s="43" cm="1">
        <f t="array" ref="BZ245">IFERROR(
IF(BZ$14 - $G$14 + 1 = _xlfn.NUMBERVALUE(TRIM(_xlfn.TEXTAFTER($C245, " ", -1))),
_xlfn.IFS(
'Option-specific inputs'!$I$19="Percentage cost method",('Option-specific inputs'!$I$27*'Option-specific inputs'!$I33*BZ$22),
'Option-specific inputs'!$I$19="Total cost method",('Option-specific inputs'!$I56*BZ$22)),0),0)</f>
        <v>0</v>
      </c>
      <c r="CA245" s="43" cm="1">
        <f t="array" ref="CA245">IFERROR(
IF(CA$14 - $G$14 + 1 = _xlfn.NUMBERVALUE(TRIM(_xlfn.TEXTAFTER($C245, " ", -1))),
_xlfn.IFS(
'Option-specific inputs'!$I$19="Percentage cost method",('Option-specific inputs'!$I$27*'Option-specific inputs'!$I33*CA$22),
'Option-specific inputs'!$I$19="Total cost method",('Option-specific inputs'!$I56*CA$22)),0),0)</f>
        <v>0</v>
      </c>
      <c r="CB245" s="43" cm="1">
        <f t="array" ref="CB245">IFERROR(
IF(CB$14 - $G$14 + 1 = _xlfn.NUMBERVALUE(TRIM(_xlfn.TEXTAFTER($C245, " ", -1))),
_xlfn.IFS(
'Option-specific inputs'!$I$19="Percentage cost method",('Option-specific inputs'!$I$27*'Option-specific inputs'!$I33*CB$22),
'Option-specific inputs'!$I$19="Total cost method",('Option-specific inputs'!$I56*CB$22)),0),0)</f>
        <v>0</v>
      </c>
      <c r="CC245" s="43" cm="1">
        <f t="array" ref="CC245">IFERROR(
IF(CC$14 - $G$14 + 1 = _xlfn.NUMBERVALUE(TRIM(_xlfn.TEXTAFTER($C245, " ", -1))),
_xlfn.IFS(
'Option-specific inputs'!$I$19="Percentage cost method",('Option-specific inputs'!$I$27*'Option-specific inputs'!$I33*CC$22),
'Option-specific inputs'!$I$19="Total cost method",('Option-specific inputs'!$I56*CC$22)),0),0)</f>
        <v>0</v>
      </c>
      <c r="CD245" s="43" cm="1">
        <f t="array" ref="CD245">IFERROR(
IF(CD$14 - $G$14 + 1 = _xlfn.NUMBERVALUE(TRIM(_xlfn.TEXTAFTER($C245, " ", -1))),
_xlfn.IFS(
'Option-specific inputs'!$I$19="Percentage cost method",('Option-specific inputs'!$I$27*'Option-specific inputs'!$I33*CD$22),
'Option-specific inputs'!$I$19="Total cost method",('Option-specific inputs'!$I56*CD$22)),0),0)</f>
        <v>0</v>
      </c>
      <c r="CE245" s="43" cm="1">
        <f t="array" ref="CE245">IFERROR(
IF(CE$14 - $G$14 + 1 = _xlfn.NUMBERVALUE(TRIM(_xlfn.TEXTAFTER($C245, " ", -1))),
_xlfn.IFS(
'Option-specific inputs'!$I$19="Percentage cost method",('Option-specific inputs'!$I$27*'Option-specific inputs'!$I33*CE$22),
'Option-specific inputs'!$I$19="Total cost method",('Option-specific inputs'!$I56*CE$22)),0),0)</f>
        <v>0</v>
      </c>
      <c r="CF245" s="43" cm="1">
        <f t="array" ref="CF245">IFERROR(
IF(CF$14 - $G$14 + 1 = _xlfn.NUMBERVALUE(TRIM(_xlfn.TEXTAFTER($C245, " ", -1))),
_xlfn.IFS(
'Option-specific inputs'!$I$19="Percentage cost method",('Option-specific inputs'!$I$27*'Option-specific inputs'!$I33*CF$22),
'Option-specific inputs'!$I$19="Total cost method",('Option-specific inputs'!$I56*CF$22)),0),0)</f>
        <v>0</v>
      </c>
      <c r="CG245" s="43" cm="1">
        <f t="array" ref="CG245">IFERROR(
IF(CG$14 - $G$14 + 1 = _xlfn.NUMBERVALUE(TRIM(_xlfn.TEXTAFTER($C245, " ", -1))),
_xlfn.IFS(
'Option-specific inputs'!$I$19="Percentage cost method",('Option-specific inputs'!$I$27*'Option-specific inputs'!$I33*CG$22),
'Option-specific inputs'!$I$19="Total cost method",('Option-specific inputs'!$I56*CG$22)),0),0)</f>
        <v>0</v>
      </c>
      <c r="CH245" s="43" cm="1">
        <f t="array" ref="CH245">IFERROR(
IF(CH$14 - $G$14 + 1 = _xlfn.NUMBERVALUE(TRIM(_xlfn.TEXTAFTER($C245, " ", -1))),
_xlfn.IFS(
'Option-specific inputs'!$I$19="Percentage cost method",('Option-specific inputs'!$I$27*'Option-specific inputs'!$I33*CH$22),
'Option-specific inputs'!$I$19="Total cost method",('Option-specific inputs'!$I56*CH$22)),0),0)</f>
        <v>0</v>
      </c>
      <c r="CI245" s="43" cm="1">
        <f t="array" ref="CI245">IFERROR(
IF(CI$14 - $G$14 + 1 = _xlfn.NUMBERVALUE(TRIM(_xlfn.TEXTAFTER($C245, " ", -1))),
_xlfn.IFS(
'Option-specific inputs'!$I$19="Percentage cost method",('Option-specific inputs'!$I$27*'Option-specific inputs'!$I33*CI$22),
'Option-specific inputs'!$I$19="Total cost method",('Option-specific inputs'!$I56*CI$22)),0),0)</f>
        <v>0</v>
      </c>
      <c r="CJ245" s="43" cm="1">
        <f t="array" ref="CJ245">IFERROR(
IF(CJ$14 - $G$14 + 1 = _xlfn.NUMBERVALUE(TRIM(_xlfn.TEXTAFTER($C245, " ", -1))),
_xlfn.IFS(
'Option-specific inputs'!$I$19="Percentage cost method",('Option-specific inputs'!$I$27*'Option-specific inputs'!$I33*CJ$22),
'Option-specific inputs'!$I$19="Total cost method",('Option-specific inputs'!$I56*CJ$22)),0),0)</f>
        <v>0</v>
      </c>
      <c r="CK245" s="43" cm="1">
        <f t="array" ref="CK245">IFERROR(
IF(CK$14 - $G$14 + 1 = _xlfn.NUMBERVALUE(TRIM(_xlfn.TEXTAFTER($C245, " ", -1))),
_xlfn.IFS(
'Option-specific inputs'!$I$19="Percentage cost method",('Option-specific inputs'!$I$27*'Option-specific inputs'!$I33*CK$22),
'Option-specific inputs'!$I$19="Total cost method",('Option-specific inputs'!$I56*CK$22)),0),0)</f>
        <v>0</v>
      </c>
      <c r="CL245" s="43" cm="1">
        <f t="array" ref="CL245">IFERROR(
IF(CL$14 - $G$14 + 1 = _xlfn.NUMBERVALUE(TRIM(_xlfn.TEXTAFTER($C245, " ", -1))),
_xlfn.IFS(
'Option-specific inputs'!$I$19="Percentage cost method",('Option-specific inputs'!$I$27*'Option-specific inputs'!$I33*CL$22),
'Option-specific inputs'!$I$19="Total cost method",('Option-specific inputs'!$I56*CL$22)),0),0)</f>
        <v>0</v>
      </c>
      <c r="CM245" s="43" cm="1">
        <f t="array" ref="CM245">IFERROR(
IF(CM$14 - $G$14 + 1 = _xlfn.NUMBERVALUE(TRIM(_xlfn.TEXTAFTER($C245, " ", -1))),
_xlfn.IFS(
'Option-specific inputs'!$I$19="Percentage cost method",('Option-specific inputs'!$I$27*'Option-specific inputs'!$I33*CM$22),
'Option-specific inputs'!$I$19="Total cost method",('Option-specific inputs'!$I56*CM$22)),0),0)</f>
        <v>0</v>
      </c>
      <c r="CN245" s="43" cm="1">
        <f t="array" ref="CN245">IFERROR(
IF(CN$14 - $G$14 + 1 = _xlfn.NUMBERVALUE(TRIM(_xlfn.TEXTAFTER($C245, " ", -1))),
_xlfn.IFS(
'Option-specific inputs'!$I$19="Percentage cost method",('Option-specific inputs'!$I$27*'Option-specific inputs'!$I33*CN$22),
'Option-specific inputs'!$I$19="Total cost method",('Option-specific inputs'!$I56*CN$22)),0),0)</f>
        <v>0</v>
      </c>
      <c r="CO245" s="43" cm="1">
        <f t="array" ref="CO245">IFERROR(
IF(CO$14 - $G$14 + 1 = _xlfn.NUMBERVALUE(TRIM(_xlfn.TEXTAFTER($C245, " ", -1))),
_xlfn.IFS(
'Option-specific inputs'!$I$19="Percentage cost method",('Option-specific inputs'!$I$27*'Option-specific inputs'!$I33*CO$22),
'Option-specific inputs'!$I$19="Total cost method",('Option-specific inputs'!$I56*CO$22)),0),0)</f>
        <v>0</v>
      </c>
      <c r="CP245" s="43" cm="1">
        <f t="array" ref="CP245">IFERROR(
IF(CP$14 - $G$14 + 1 = _xlfn.NUMBERVALUE(TRIM(_xlfn.TEXTAFTER($C245, " ", -1))),
_xlfn.IFS(
'Option-specific inputs'!$I$19="Percentage cost method",('Option-specific inputs'!$I$27*'Option-specific inputs'!$I33*CP$22),
'Option-specific inputs'!$I$19="Total cost method",('Option-specific inputs'!$I56*CP$22)),0),0)</f>
        <v>0</v>
      </c>
      <c r="CQ245" s="43" cm="1">
        <f t="array" ref="CQ245">IFERROR(
IF(CQ$14 - $G$14 + 1 = _xlfn.NUMBERVALUE(TRIM(_xlfn.TEXTAFTER($C245, " ", -1))),
_xlfn.IFS(
'Option-specific inputs'!$I$19="Percentage cost method",('Option-specific inputs'!$I$27*'Option-specific inputs'!$I33*CQ$22),
'Option-specific inputs'!$I$19="Total cost method",('Option-specific inputs'!$I56*CQ$22)),0),0)</f>
        <v>0</v>
      </c>
      <c r="CR245" s="43" cm="1">
        <f t="array" ref="CR245">IFERROR(
IF(CR$14 - $G$14 + 1 = _xlfn.NUMBERVALUE(TRIM(_xlfn.TEXTAFTER($C245, " ", -1))),
_xlfn.IFS(
'Option-specific inputs'!$I$19="Percentage cost method",('Option-specific inputs'!$I$27*'Option-specific inputs'!$I33*CR$22),
'Option-specific inputs'!$I$19="Total cost method",('Option-specific inputs'!$I56*CR$22)),0),0)</f>
        <v>0</v>
      </c>
      <c r="CS245" s="43" cm="1">
        <f t="array" ref="CS245">IFERROR(
IF(CS$14 - $G$14 + 1 = _xlfn.NUMBERVALUE(TRIM(_xlfn.TEXTAFTER($C245, " ", -1))),
_xlfn.IFS(
'Option-specific inputs'!$I$19="Percentage cost method",('Option-specific inputs'!$I$27*'Option-specific inputs'!$I33*CS$22),
'Option-specific inputs'!$I$19="Total cost method",('Option-specific inputs'!$I56*CS$22)),0),0)</f>
        <v>0</v>
      </c>
      <c r="CT245" s="43" cm="1">
        <f t="array" ref="CT245">IFERROR(
IF(CT$14 - $G$14 + 1 = _xlfn.NUMBERVALUE(TRIM(_xlfn.TEXTAFTER($C245, " ", -1))),
_xlfn.IFS(
'Option-specific inputs'!$I$19="Percentage cost method",('Option-specific inputs'!$I$27*'Option-specific inputs'!$I33*CT$22),
'Option-specific inputs'!$I$19="Total cost method",('Option-specific inputs'!$I56*CT$22)),0),0)</f>
        <v>0</v>
      </c>
      <c r="CU245" s="43" cm="1">
        <f t="array" ref="CU245">IFERROR(
IF(CU$14 - $G$14 + 1 = _xlfn.NUMBERVALUE(TRIM(_xlfn.TEXTAFTER($C245, " ", -1))),
_xlfn.IFS(
'Option-specific inputs'!$I$19="Percentage cost method",('Option-specific inputs'!$I$27*'Option-specific inputs'!$I33*CU$22),
'Option-specific inputs'!$I$19="Total cost method",('Option-specific inputs'!$I56*CU$22)),0),0)</f>
        <v>0</v>
      </c>
      <c r="CV245" s="43" cm="1">
        <f t="array" ref="CV245">IFERROR(
IF(CV$14 - $G$14 + 1 = _xlfn.NUMBERVALUE(TRIM(_xlfn.TEXTAFTER($C245, " ", -1))),
_xlfn.IFS(
'Option-specific inputs'!$I$19="Percentage cost method",('Option-specific inputs'!$I$27*'Option-specific inputs'!$I33*CV$22),
'Option-specific inputs'!$I$19="Total cost method",('Option-specific inputs'!$I56*CV$22)),0),0)</f>
        <v>0</v>
      </c>
      <c r="CW245" s="43" cm="1">
        <f t="array" ref="CW245">IFERROR(
IF(CW$14 - $G$14 + 1 = _xlfn.NUMBERVALUE(TRIM(_xlfn.TEXTAFTER($C245, " ", -1))),
_xlfn.IFS(
'Option-specific inputs'!$I$19="Percentage cost method",('Option-specific inputs'!$I$27*'Option-specific inputs'!$I33*CW$22),
'Option-specific inputs'!$I$19="Total cost method",('Option-specific inputs'!$I56*CW$22)),0),0)</f>
        <v>0</v>
      </c>
      <c r="CX245" s="43" cm="1">
        <f t="array" ref="CX245">IFERROR(
IF(CX$14 - $G$14 + 1 = _xlfn.NUMBERVALUE(TRIM(_xlfn.TEXTAFTER($C245, " ", -1))),
_xlfn.IFS(
'Option-specific inputs'!$I$19="Percentage cost method",('Option-specific inputs'!$I$27*'Option-specific inputs'!$I33*CX$22),
'Option-specific inputs'!$I$19="Total cost method",('Option-specific inputs'!$I56*CX$22)),0),0)</f>
        <v>0</v>
      </c>
      <c r="CY245" s="43" cm="1">
        <f t="array" ref="CY245">IFERROR(
IF(CY$14 - $G$14 + 1 = _xlfn.NUMBERVALUE(TRIM(_xlfn.TEXTAFTER($C245, " ", -1))),
_xlfn.IFS(
'Option-specific inputs'!$I$19="Percentage cost method",('Option-specific inputs'!$I$27*'Option-specific inputs'!$I33*CY$22),
'Option-specific inputs'!$I$19="Total cost method",('Option-specific inputs'!$I56*CY$22)),0),0)</f>
        <v>0</v>
      </c>
      <c r="CZ245" s="43" cm="1">
        <f t="array" ref="CZ245">IFERROR(
IF(CZ$14 - $G$14 + 1 = _xlfn.NUMBERVALUE(TRIM(_xlfn.TEXTAFTER($C245, " ", -1))),
_xlfn.IFS(
'Option-specific inputs'!$I$19="Percentage cost method",('Option-specific inputs'!$I$27*'Option-specific inputs'!$I33*CZ$22),
'Option-specific inputs'!$I$19="Total cost method",('Option-specific inputs'!$I56*CZ$22)),0),0)</f>
        <v>0</v>
      </c>
      <c r="DA245" s="43" cm="1">
        <f t="array" ref="DA245">IFERROR(
IF(DA$14 - $G$14 + 1 = _xlfn.NUMBERVALUE(TRIM(_xlfn.TEXTAFTER($C245, " ", -1))),
_xlfn.IFS(
'Option-specific inputs'!$I$19="Percentage cost method",('Option-specific inputs'!$I$27*'Option-specific inputs'!$I33*DA$22),
'Option-specific inputs'!$I$19="Total cost method",('Option-specific inputs'!$I56*DA$22)),0),0)</f>
        <v>0</v>
      </c>
      <c r="DB245" s="43" cm="1">
        <f t="array" ref="DB245">IFERROR(
IF(DB$14 - $G$14 + 1 = _xlfn.NUMBERVALUE(TRIM(_xlfn.TEXTAFTER($C245, " ", -1))),
_xlfn.IFS(
'Option-specific inputs'!$I$19="Percentage cost method",('Option-specific inputs'!$I$27*'Option-specific inputs'!$I33*DB$22),
'Option-specific inputs'!$I$19="Total cost method",('Option-specific inputs'!$I56*DB$22)),0),0)</f>
        <v>0</v>
      </c>
      <c r="DC245" s="25"/>
    </row>
    <row r="246" spans="1:107" s="61" customFormat="1" ht="22.5" customHeight="1">
      <c r="A246" s="25"/>
      <c r="B246" s="163"/>
      <c r="C246" s="163" t="s">
        <v>128</v>
      </c>
      <c r="D246" s="32"/>
      <c r="E246" s="37"/>
      <c r="F246" s="42"/>
      <c r="G246" s="43" cm="1">
        <f t="array" ref="G246">IFERROR(
IF(G$14 - $G$14 + 1 = _xlfn.NUMBERVALUE(TRIM(_xlfn.TEXTAFTER($C246, " ", -1))),
_xlfn.IFS(
'Option-specific inputs'!$I$19="Percentage cost method",('Option-specific inputs'!$I$27*'Option-specific inputs'!$I34*G$22),
'Option-specific inputs'!$I$19="Total cost method",('Option-specific inputs'!$I57*G$22)),0),0)</f>
        <v>0</v>
      </c>
      <c r="H246" s="43" cm="1">
        <f t="array" ref="H246">IFERROR(
IF(H$14 - $G$14 + 1 = _xlfn.NUMBERVALUE(TRIM(_xlfn.TEXTAFTER($C246, " ", -1))),
_xlfn.IFS(
'Option-specific inputs'!$I$19="Percentage cost method",('Option-specific inputs'!$I$27*'Option-specific inputs'!$I34*H$22),
'Option-specific inputs'!$I$19="Total cost method",('Option-specific inputs'!$I57*H$22)),0),0)</f>
        <v>0</v>
      </c>
      <c r="I246" s="43" cm="1">
        <f t="array" ref="I246">IFERROR(
IF(I$14 - $G$14 + 1 = _xlfn.NUMBERVALUE(TRIM(_xlfn.TEXTAFTER($C246, " ", -1))),
_xlfn.IFS(
'Option-specific inputs'!$I$19="Percentage cost method",('Option-specific inputs'!$I$27*'Option-specific inputs'!$I34*I$22),
'Option-specific inputs'!$I$19="Total cost method",('Option-specific inputs'!$I57*I$22)),0),0)</f>
        <v>0</v>
      </c>
      <c r="J246" s="43" cm="1">
        <f t="array" ref="J246">IFERROR(
IF(J$14 - $G$14 + 1 = _xlfn.NUMBERVALUE(TRIM(_xlfn.TEXTAFTER($C246, " ", -1))),
_xlfn.IFS(
'Option-specific inputs'!$I$19="Percentage cost method",('Option-specific inputs'!$I$27*'Option-specific inputs'!$I34*J$22),
'Option-specific inputs'!$I$19="Total cost method",('Option-specific inputs'!$I57*J$22)),0),0)</f>
        <v>0</v>
      </c>
      <c r="K246" s="43" cm="1">
        <f t="array" ref="K246">IFERROR(
IF(K$14 - $G$14 + 1 = _xlfn.NUMBERVALUE(TRIM(_xlfn.TEXTAFTER($C246, " ", -1))),
_xlfn.IFS(
'Option-specific inputs'!$I$19="Percentage cost method",('Option-specific inputs'!$I$27*'Option-specific inputs'!$I34*K$22),
'Option-specific inputs'!$I$19="Total cost method",('Option-specific inputs'!$I57*K$22)),0),0)</f>
        <v>0</v>
      </c>
      <c r="L246" s="43" cm="1">
        <f t="array" ref="L246">IFERROR(
IF(L$14 - $G$14 + 1 = _xlfn.NUMBERVALUE(TRIM(_xlfn.TEXTAFTER($C246, " ", -1))),
_xlfn.IFS(
'Option-specific inputs'!$I$19="Percentage cost method",('Option-specific inputs'!$I$27*'Option-specific inputs'!$I34*L$22),
'Option-specific inputs'!$I$19="Total cost method",('Option-specific inputs'!$I57*L$22)),0),0)</f>
        <v>0</v>
      </c>
      <c r="M246" s="43" cm="1">
        <f t="array" ref="M246">IFERROR(
IF(M$14 - $G$14 + 1 = _xlfn.NUMBERVALUE(TRIM(_xlfn.TEXTAFTER($C246, " ", -1))),
_xlfn.IFS(
'Option-specific inputs'!$I$19="Percentage cost method",('Option-specific inputs'!$I$27*'Option-specific inputs'!$I34*M$22),
'Option-specific inputs'!$I$19="Total cost method",('Option-specific inputs'!$I57*M$22)),0),0)</f>
        <v>0</v>
      </c>
      <c r="N246" s="43" cm="1">
        <f t="array" ref="N246">IFERROR(
IF(N$14 - $G$14 + 1 = _xlfn.NUMBERVALUE(TRIM(_xlfn.TEXTAFTER($C246, " ", -1))),
_xlfn.IFS(
'Option-specific inputs'!$I$19="Percentage cost method",('Option-specific inputs'!$I$27*'Option-specific inputs'!$I34*N$22),
'Option-specific inputs'!$I$19="Total cost method",('Option-specific inputs'!$I57*N$22)),0),0)</f>
        <v>0</v>
      </c>
      <c r="O246" s="43" cm="1">
        <f t="array" ref="O246">IFERROR(
IF(O$14 - $G$14 + 1 = _xlfn.NUMBERVALUE(TRIM(_xlfn.TEXTAFTER($C246, " ", -1))),
_xlfn.IFS(
'Option-specific inputs'!$I$19="Percentage cost method",('Option-specific inputs'!$I$27*'Option-specific inputs'!$I34*O$22),
'Option-specific inputs'!$I$19="Total cost method",('Option-specific inputs'!$I57*O$22)),0),0)</f>
        <v>0</v>
      </c>
      <c r="P246" s="43" cm="1">
        <f t="array" ref="P246">IFERROR(
IF(P$14 - $G$14 + 1 = _xlfn.NUMBERVALUE(TRIM(_xlfn.TEXTAFTER($C246, " ", -1))),
_xlfn.IFS(
'Option-specific inputs'!$I$19="Percentage cost method",('Option-specific inputs'!$I$27*'Option-specific inputs'!$I34*P$22),
'Option-specific inputs'!$I$19="Total cost method",('Option-specific inputs'!$I57*P$22)),0),0)</f>
        <v>0</v>
      </c>
      <c r="Q246" s="43" cm="1">
        <f t="array" ref="Q246">IFERROR(
IF(Q$14 - $G$14 + 1 = _xlfn.NUMBERVALUE(TRIM(_xlfn.TEXTAFTER($C246, " ", -1))),
_xlfn.IFS(
'Option-specific inputs'!$I$19="Percentage cost method",('Option-specific inputs'!$I$27*'Option-specific inputs'!$I34*Q$22),
'Option-specific inputs'!$I$19="Total cost method",('Option-specific inputs'!$I57*Q$22)),0),0)</f>
        <v>0</v>
      </c>
      <c r="R246" s="43" cm="1">
        <f t="array" ref="R246">IFERROR(
IF(R$14 - $G$14 + 1 = _xlfn.NUMBERVALUE(TRIM(_xlfn.TEXTAFTER($C246, " ", -1))),
_xlfn.IFS(
'Option-specific inputs'!$I$19="Percentage cost method",('Option-specific inputs'!$I$27*'Option-specific inputs'!$I34*R$22),
'Option-specific inputs'!$I$19="Total cost method",('Option-specific inputs'!$I57*R$22)),0),0)</f>
        <v>0</v>
      </c>
      <c r="S246" s="43" cm="1">
        <f t="array" ref="S246">IFERROR(
IF(S$14 - $G$14 + 1 = _xlfn.NUMBERVALUE(TRIM(_xlfn.TEXTAFTER($C246, " ", -1))),
_xlfn.IFS(
'Option-specific inputs'!$I$19="Percentage cost method",('Option-specific inputs'!$I$27*'Option-specific inputs'!$I34*S$22),
'Option-specific inputs'!$I$19="Total cost method",('Option-specific inputs'!$I57*S$22)),0),0)</f>
        <v>0</v>
      </c>
      <c r="T246" s="43" cm="1">
        <f t="array" ref="T246">IFERROR(
IF(T$14 - $G$14 + 1 = _xlfn.NUMBERVALUE(TRIM(_xlfn.TEXTAFTER($C246, " ", -1))),
_xlfn.IFS(
'Option-specific inputs'!$I$19="Percentage cost method",('Option-specific inputs'!$I$27*'Option-specific inputs'!$I34*T$22),
'Option-specific inputs'!$I$19="Total cost method",('Option-specific inputs'!$I57*T$22)),0),0)</f>
        <v>0</v>
      </c>
      <c r="U246" s="43" cm="1">
        <f t="array" ref="U246">IFERROR(
IF(U$14 - $G$14 + 1 = _xlfn.NUMBERVALUE(TRIM(_xlfn.TEXTAFTER($C246, " ", -1))),
_xlfn.IFS(
'Option-specific inputs'!$I$19="Percentage cost method",('Option-specific inputs'!$I$27*'Option-specific inputs'!$I34*U$22),
'Option-specific inputs'!$I$19="Total cost method",('Option-specific inputs'!$I57*U$22)),0),0)</f>
        <v>0</v>
      </c>
      <c r="V246" s="43" cm="1">
        <f t="array" ref="V246">IFERROR(
IF(V$14 - $G$14 + 1 = _xlfn.NUMBERVALUE(TRIM(_xlfn.TEXTAFTER($C246, " ", -1))),
_xlfn.IFS(
'Option-specific inputs'!$I$19="Percentage cost method",('Option-specific inputs'!$I$27*'Option-specific inputs'!$I34*V$22),
'Option-specific inputs'!$I$19="Total cost method",('Option-specific inputs'!$I57*V$22)),0),0)</f>
        <v>0</v>
      </c>
      <c r="W246" s="43" cm="1">
        <f t="array" ref="W246">IFERROR(
IF(W$14 - $G$14 + 1 = _xlfn.NUMBERVALUE(TRIM(_xlfn.TEXTAFTER($C246, " ", -1))),
_xlfn.IFS(
'Option-specific inputs'!$I$19="Percentage cost method",('Option-specific inputs'!$I$27*'Option-specific inputs'!$I34*W$22),
'Option-specific inputs'!$I$19="Total cost method",('Option-specific inputs'!$I57*W$22)),0),0)</f>
        <v>0</v>
      </c>
      <c r="X246" s="43" cm="1">
        <f t="array" ref="X246">IFERROR(
IF(X$14 - $G$14 + 1 = _xlfn.NUMBERVALUE(TRIM(_xlfn.TEXTAFTER($C246, " ", -1))),
_xlfn.IFS(
'Option-specific inputs'!$I$19="Percentage cost method",('Option-specific inputs'!$I$27*'Option-specific inputs'!$I34*X$22),
'Option-specific inputs'!$I$19="Total cost method",('Option-specific inputs'!$I57*X$22)),0),0)</f>
        <v>0</v>
      </c>
      <c r="Y246" s="43" cm="1">
        <f t="array" ref="Y246">IFERROR(
IF(Y$14 - $G$14 + 1 = _xlfn.NUMBERVALUE(TRIM(_xlfn.TEXTAFTER($C246, " ", -1))),
_xlfn.IFS(
'Option-specific inputs'!$I$19="Percentage cost method",('Option-specific inputs'!$I$27*'Option-specific inputs'!$I34*Y$22),
'Option-specific inputs'!$I$19="Total cost method",('Option-specific inputs'!$I57*Y$22)),0),0)</f>
        <v>0</v>
      </c>
      <c r="Z246" s="43" cm="1">
        <f t="array" ref="Z246">IFERROR(
IF(Z$14 - $G$14 + 1 = _xlfn.NUMBERVALUE(TRIM(_xlfn.TEXTAFTER($C246, " ", -1))),
_xlfn.IFS(
'Option-specific inputs'!$I$19="Percentage cost method",('Option-specific inputs'!$I$27*'Option-specific inputs'!$I34*Z$22),
'Option-specific inputs'!$I$19="Total cost method",('Option-specific inputs'!$I57*Z$22)),0),0)</f>
        <v>0</v>
      </c>
      <c r="AA246" s="43" cm="1">
        <f t="array" ref="AA246">IFERROR(
IF(AA$14 - $G$14 + 1 = _xlfn.NUMBERVALUE(TRIM(_xlfn.TEXTAFTER($C246, " ", -1))),
_xlfn.IFS(
'Option-specific inputs'!$I$19="Percentage cost method",('Option-specific inputs'!$I$27*'Option-specific inputs'!$I34*AA$22),
'Option-specific inputs'!$I$19="Total cost method",('Option-specific inputs'!$I57*AA$22)),0),0)</f>
        <v>0</v>
      </c>
      <c r="AB246" s="43" cm="1">
        <f t="array" ref="AB246">IFERROR(
IF(AB$14 - $G$14 + 1 = _xlfn.NUMBERVALUE(TRIM(_xlfn.TEXTAFTER($C246, " ", -1))),
_xlfn.IFS(
'Option-specific inputs'!$I$19="Percentage cost method",('Option-specific inputs'!$I$27*'Option-specific inputs'!$I34*AB$22),
'Option-specific inputs'!$I$19="Total cost method",('Option-specific inputs'!$I57*AB$22)),0),0)</f>
        <v>0</v>
      </c>
      <c r="AC246" s="43" cm="1">
        <f t="array" ref="AC246">IFERROR(
IF(AC$14 - $G$14 + 1 = _xlfn.NUMBERVALUE(TRIM(_xlfn.TEXTAFTER($C246, " ", -1))),
_xlfn.IFS(
'Option-specific inputs'!$I$19="Percentage cost method",('Option-specific inputs'!$I$27*'Option-specific inputs'!$I34*AC$22),
'Option-specific inputs'!$I$19="Total cost method",('Option-specific inputs'!$I57*AC$22)),0),0)</f>
        <v>0</v>
      </c>
      <c r="AD246" s="43" cm="1">
        <f t="array" ref="AD246">IFERROR(
IF(AD$14 - $G$14 + 1 = _xlfn.NUMBERVALUE(TRIM(_xlfn.TEXTAFTER($C246, " ", -1))),
_xlfn.IFS(
'Option-specific inputs'!$I$19="Percentage cost method",('Option-specific inputs'!$I$27*'Option-specific inputs'!$I34*AD$22),
'Option-specific inputs'!$I$19="Total cost method",('Option-specific inputs'!$I57*AD$22)),0),0)</f>
        <v>0</v>
      </c>
      <c r="AE246" s="43" cm="1">
        <f t="array" ref="AE246">IFERROR(
IF(AE$14 - $G$14 + 1 = _xlfn.NUMBERVALUE(TRIM(_xlfn.TEXTAFTER($C246, " ", -1))),
_xlfn.IFS(
'Option-specific inputs'!$I$19="Percentage cost method",('Option-specific inputs'!$I$27*'Option-specific inputs'!$I34*AE$22),
'Option-specific inputs'!$I$19="Total cost method",('Option-specific inputs'!$I57*AE$22)),0),0)</f>
        <v>0</v>
      </c>
      <c r="AF246" s="43" cm="1">
        <f t="array" ref="AF246">IFERROR(
IF(AF$14 - $G$14 + 1 = _xlfn.NUMBERVALUE(TRIM(_xlfn.TEXTAFTER($C246, " ", -1))),
_xlfn.IFS(
'Option-specific inputs'!$I$19="Percentage cost method",('Option-specific inputs'!$I$27*'Option-specific inputs'!$I34*AF$22),
'Option-specific inputs'!$I$19="Total cost method",('Option-specific inputs'!$I57*AF$22)),0),0)</f>
        <v>0</v>
      </c>
      <c r="AG246" s="43" cm="1">
        <f t="array" ref="AG246">IFERROR(
IF(AG$14 - $G$14 + 1 = _xlfn.NUMBERVALUE(TRIM(_xlfn.TEXTAFTER($C246, " ", -1))),
_xlfn.IFS(
'Option-specific inputs'!$I$19="Percentage cost method",('Option-specific inputs'!$I$27*'Option-specific inputs'!$I34*AG$22),
'Option-specific inputs'!$I$19="Total cost method",('Option-specific inputs'!$I57*AG$22)),0),0)</f>
        <v>0</v>
      </c>
      <c r="AH246" s="43" cm="1">
        <f t="array" ref="AH246">IFERROR(
IF(AH$14 - $G$14 + 1 = _xlfn.NUMBERVALUE(TRIM(_xlfn.TEXTAFTER($C246, " ", -1))),
_xlfn.IFS(
'Option-specific inputs'!$I$19="Percentage cost method",('Option-specific inputs'!$I$27*'Option-specific inputs'!$I34*AH$22),
'Option-specific inputs'!$I$19="Total cost method",('Option-specific inputs'!$I57*AH$22)),0),0)</f>
        <v>0</v>
      </c>
      <c r="AI246" s="43" cm="1">
        <f t="array" ref="AI246">IFERROR(
IF(AI$14 - $G$14 + 1 = _xlfn.NUMBERVALUE(TRIM(_xlfn.TEXTAFTER($C246, " ", -1))),
_xlfn.IFS(
'Option-specific inputs'!$I$19="Percentage cost method",('Option-specific inputs'!$I$27*'Option-specific inputs'!$I34*AI$22),
'Option-specific inputs'!$I$19="Total cost method",('Option-specific inputs'!$I57*AI$22)),0),0)</f>
        <v>0</v>
      </c>
      <c r="AJ246" s="43" cm="1">
        <f t="array" ref="AJ246">IFERROR(
IF(AJ$14 - $G$14 + 1 = _xlfn.NUMBERVALUE(TRIM(_xlfn.TEXTAFTER($C246, " ", -1))),
_xlfn.IFS(
'Option-specific inputs'!$I$19="Percentage cost method",('Option-specific inputs'!$I$27*'Option-specific inputs'!$I34*AJ$22),
'Option-specific inputs'!$I$19="Total cost method",('Option-specific inputs'!$I57*AJ$22)),0),0)</f>
        <v>0</v>
      </c>
      <c r="AK246" s="43" cm="1">
        <f t="array" ref="AK246">IFERROR(
IF(AK$14 - $G$14 + 1 = _xlfn.NUMBERVALUE(TRIM(_xlfn.TEXTAFTER($C246, " ", -1))),
_xlfn.IFS(
'Option-specific inputs'!$I$19="Percentage cost method",('Option-specific inputs'!$I$27*'Option-specific inputs'!$I34*AK$22),
'Option-specific inputs'!$I$19="Total cost method",('Option-specific inputs'!$I57*AK$22)),0),0)</f>
        <v>0</v>
      </c>
      <c r="AL246" s="43" cm="1">
        <f t="array" ref="AL246">IFERROR(
IF(AL$14 - $G$14 + 1 = _xlfn.NUMBERVALUE(TRIM(_xlfn.TEXTAFTER($C246, " ", -1))),
_xlfn.IFS(
'Option-specific inputs'!$I$19="Percentage cost method",('Option-specific inputs'!$I$27*'Option-specific inputs'!$I34*AL$22),
'Option-specific inputs'!$I$19="Total cost method",('Option-specific inputs'!$I57*AL$22)),0),0)</f>
        <v>0</v>
      </c>
      <c r="AM246" s="43" cm="1">
        <f t="array" ref="AM246">IFERROR(
IF(AM$14 - $G$14 + 1 = _xlfn.NUMBERVALUE(TRIM(_xlfn.TEXTAFTER($C246, " ", -1))),
_xlfn.IFS(
'Option-specific inputs'!$I$19="Percentage cost method",('Option-specific inputs'!$I$27*'Option-specific inputs'!$I34*AM$22),
'Option-specific inputs'!$I$19="Total cost method",('Option-specific inputs'!$I57*AM$22)),0),0)</f>
        <v>0</v>
      </c>
      <c r="AN246" s="43" cm="1">
        <f t="array" ref="AN246">IFERROR(
IF(AN$14 - $G$14 + 1 = _xlfn.NUMBERVALUE(TRIM(_xlfn.TEXTAFTER($C246, " ", -1))),
_xlfn.IFS(
'Option-specific inputs'!$I$19="Percentage cost method",('Option-specific inputs'!$I$27*'Option-specific inputs'!$I34*AN$22),
'Option-specific inputs'!$I$19="Total cost method",('Option-specific inputs'!$I57*AN$22)),0),0)</f>
        <v>0</v>
      </c>
      <c r="AO246" s="43" cm="1">
        <f t="array" ref="AO246">IFERROR(
IF(AO$14 - $G$14 + 1 = _xlfn.NUMBERVALUE(TRIM(_xlfn.TEXTAFTER($C246, " ", -1))),
_xlfn.IFS(
'Option-specific inputs'!$I$19="Percentage cost method",('Option-specific inputs'!$I$27*'Option-specific inputs'!$I34*AO$22),
'Option-specific inputs'!$I$19="Total cost method",('Option-specific inputs'!$I57*AO$22)),0),0)</f>
        <v>0</v>
      </c>
      <c r="AP246" s="43" cm="1">
        <f t="array" ref="AP246">IFERROR(
IF(AP$14 - $G$14 + 1 = _xlfn.NUMBERVALUE(TRIM(_xlfn.TEXTAFTER($C246, " ", -1))),
_xlfn.IFS(
'Option-specific inputs'!$I$19="Percentage cost method",('Option-specific inputs'!$I$27*'Option-specific inputs'!$I34*AP$22),
'Option-specific inputs'!$I$19="Total cost method",('Option-specific inputs'!$I57*AP$22)),0),0)</f>
        <v>0</v>
      </c>
      <c r="AQ246" s="43" cm="1">
        <f t="array" ref="AQ246">IFERROR(
IF(AQ$14 - $G$14 + 1 = _xlfn.NUMBERVALUE(TRIM(_xlfn.TEXTAFTER($C246, " ", -1))),
_xlfn.IFS(
'Option-specific inputs'!$I$19="Percentage cost method",('Option-specific inputs'!$I$27*'Option-specific inputs'!$I34*AQ$22),
'Option-specific inputs'!$I$19="Total cost method",('Option-specific inputs'!$I57*AQ$22)),0),0)</f>
        <v>0</v>
      </c>
      <c r="AR246" s="43" cm="1">
        <f t="array" ref="AR246">IFERROR(
IF(AR$14 - $G$14 + 1 = _xlfn.NUMBERVALUE(TRIM(_xlfn.TEXTAFTER($C246, " ", -1))),
_xlfn.IFS(
'Option-specific inputs'!$I$19="Percentage cost method",('Option-specific inputs'!$I$27*'Option-specific inputs'!$I34*AR$22),
'Option-specific inputs'!$I$19="Total cost method",('Option-specific inputs'!$I57*AR$22)),0),0)</f>
        <v>0</v>
      </c>
      <c r="AS246" s="43" cm="1">
        <f t="array" ref="AS246">IFERROR(
IF(AS$14 - $G$14 + 1 = _xlfn.NUMBERVALUE(TRIM(_xlfn.TEXTAFTER($C246, " ", -1))),
_xlfn.IFS(
'Option-specific inputs'!$I$19="Percentage cost method",('Option-specific inputs'!$I$27*'Option-specific inputs'!$I34*AS$22),
'Option-specific inputs'!$I$19="Total cost method",('Option-specific inputs'!$I57*AS$22)),0),0)</f>
        <v>0</v>
      </c>
      <c r="AT246" s="43" cm="1">
        <f t="array" ref="AT246">IFERROR(
IF(AT$14 - $G$14 + 1 = _xlfn.NUMBERVALUE(TRIM(_xlfn.TEXTAFTER($C246, " ", -1))),
_xlfn.IFS(
'Option-specific inputs'!$I$19="Percentage cost method",('Option-specific inputs'!$I$27*'Option-specific inputs'!$I34*AT$22),
'Option-specific inputs'!$I$19="Total cost method",('Option-specific inputs'!$I57*AT$22)),0),0)</f>
        <v>0</v>
      </c>
      <c r="AU246" s="43" cm="1">
        <f t="array" ref="AU246">IFERROR(
IF(AU$14 - $G$14 + 1 = _xlfn.NUMBERVALUE(TRIM(_xlfn.TEXTAFTER($C246, " ", -1))),
_xlfn.IFS(
'Option-specific inputs'!$I$19="Percentage cost method",('Option-specific inputs'!$I$27*'Option-specific inputs'!$I34*AU$22),
'Option-specific inputs'!$I$19="Total cost method",('Option-specific inputs'!$I57*AU$22)),0),0)</f>
        <v>0</v>
      </c>
      <c r="AV246" s="43" cm="1">
        <f t="array" ref="AV246">IFERROR(
IF(AV$14 - $G$14 + 1 = _xlfn.NUMBERVALUE(TRIM(_xlfn.TEXTAFTER($C246, " ", -1))),
_xlfn.IFS(
'Option-specific inputs'!$I$19="Percentage cost method",('Option-specific inputs'!$I$27*'Option-specific inputs'!$I34*AV$22),
'Option-specific inputs'!$I$19="Total cost method",('Option-specific inputs'!$I57*AV$22)),0),0)</f>
        <v>0</v>
      </c>
      <c r="AW246" s="43" cm="1">
        <f t="array" ref="AW246">IFERROR(
IF(AW$14 - $G$14 + 1 = _xlfn.NUMBERVALUE(TRIM(_xlfn.TEXTAFTER($C246, " ", -1))),
_xlfn.IFS(
'Option-specific inputs'!$I$19="Percentage cost method",('Option-specific inputs'!$I$27*'Option-specific inputs'!$I34*AW$22),
'Option-specific inputs'!$I$19="Total cost method",('Option-specific inputs'!$I57*AW$22)),0),0)</f>
        <v>0</v>
      </c>
      <c r="AX246" s="43" cm="1">
        <f t="array" ref="AX246">IFERROR(
IF(AX$14 - $G$14 + 1 = _xlfn.NUMBERVALUE(TRIM(_xlfn.TEXTAFTER($C246, " ", -1))),
_xlfn.IFS(
'Option-specific inputs'!$I$19="Percentage cost method",('Option-specific inputs'!$I$27*'Option-specific inputs'!$I34*AX$22),
'Option-specific inputs'!$I$19="Total cost method",('Option-specific inputs'!$I57*AX$22)),0),0)</f>
        <v>0</v>
      </c>
      <c r="AY246" s="43" cm="1">
        <f t="array" ref="AY246">IFERROR(
IF(AY$14 - $G$14 + 1 = _xlfn.NUMBERVALUE(TRIM(_xlfn.TEXTAFTER($C246, " ", -1))),
_xlfn.IFS(
'Option-specific inputs'!$I$19="Percentage cost method",('Option-specific inputs'!$I$27*'Option-specific inputs'!$I34*AY$22),
'Option-specific inputs'!$I$19="Total cost method",('Option-specific inputs'!$I57*AY$22)),0),0)</f>
        <v>0</v>
      </c>
      <c r="AZ246" s="43" cm="1">
        <f t="array" ref="AZ246">IFERROR(
IF(AZ$14 - $G$14 + 1 = _xlfn.NUMBERVALUE(TRIM(_xlfn.TEXTAFTER($C246, " ", -1))),
_xlfn.IFS(
'Option-specific inputs'!$I$19="Percentage cost method",('Option-specific inputs'!$I$27*'Option-specific inputs'!$I34*AZ$22),
'Option-specific inputs'!$I$19="Total cost method",('Option-specific inputs'!$I57*AZ$22)),0),0)</f>
        <v>0</v>
      </c>
      <c r="BA246" s="43" cm="1">
        <f t="array" ref="BA246">IFERROR(
IF(BA$14 - $G$14 + 1 = _xlfn.NUMBERVALUE(TRIM(_xlfn.TEXTAFTER($C246, " ", -1))),
_xlfn.IFS(
'Option-specific inputs'!$I$19="Percentage cost method",('Option-specific inputs'!$I$27*'Option-specific inputs'!$I34*BA$22),
'Option-specific inputs'!$I$19="Total cost method",('Option-specific inputs'!$I57*BA$22)),0),0)</f>
        <v>0</v>
      </c>
      <c r="BB246" s="43" cm="1">
        <f t="array" ref="BB246">IFERROR(
IF(BB$14 - $G$14 + 1 = _xlfn.NUMBERVALUE(TRIM(_xlfn.TEXTAFTER($C246, " ", -1))),
_xlfn.IFS(
'Option-specific inputs'!$I$19="Percentage cost method",('Option-specific inputs'!$I$27*'Option-specific inputs'!$I34*BB$22),
'Option-specific inputs'!$I$19="Total cost method",('Option-specific inputs'!$I57*BB$22)),0),0)</f>
        <v>0</v>
      </c>
      <c r="BC246" s="43" cm="1">
        <f t="array" ref="BC246">IFERROR(
IF(BC$14 - $G$14 + 1 = _xlfn.NUMBERVALUE(TRIM(_xlfn.TEXTAFTER($C246, " ", -1))),
_xlfn.IFS(
'Option-specific inputs'!$I$19="Percentage cost method",('Option-specific inputs'!$I$27*'Option-specific inputs'!$I34*BC$22),
'Option-specific inputs'!$I$19="Total cost method",('Option-specific inputs'!$I57*BC$22)),0),0)</f>
        <v>0</v>
      </c>
      <c r="BD246" s="43" cm="1">
        <f t="array" ref="BD246">IFERROR(
IF(BD$14 - $G$14 + 1 = _xlfn.NUMBERVALUE(TRIM(_xlfn.TEXTAFTER($C246, " ", -1))),
_xlfn.IFS(
'Option-specific inputs'!$I$19="Percentage cost method",('Option-specific inputs'!$I$27*'Option-specific inputs'!$I34*BD$22),
'Option-specific inputs'!$I$19="Total cost method",('Option-specific inputs'!$I57*BD$22)),0),0)</f>
        <v>0</v>
      </c>
      <c r="BE246" s="43" cm="1">
        <f t="array" ref="BE246">IFERROR(
IF(BE$14 - $G$14 + 1 = _xlfn.NUMBERVALUE(TRIM(_xlfn.TEXTAFTER($C246, " ", -1))),
_xlfn.IFS(
'Option-specific inputs'!$I$19="Percentage cost method",('Option-specific inputs'!$I$27*'Option-specific inputs'!$I34*BE$22),
'Option-specific inputs'!$I$19="Total cost method",('Option-specific inputs'!$I57*BE$22)),0),0)</f>
        <v>0</v>
      </c>
      <c r="BF246" s="43" cm="1">
        <f t="array" ref="BF246">IFERROR(
IF(BF$14 - $G$14 + 1 = _xlfn.NUMBERVALUE(TRIM(_xlfn.TEXTAFTER($C246, " ", -1))),
_xlfn.IFS(
'Option-specific inputs'!$I$19="Percentage cost method",('Option-specific inputs'!$I$27*'Option-specific inputs'!$I34*BF$22),
'Option-specific inputs'!$I$19="Total cost method",('Option-specific inputs'!$I57*BF$22)),0),0)</f>
        <v>0</v>
      </c>
      <c r="BG246" s="43" cm="1">
        <f t="array" ref="BG246">IFERROR(
IF(BG$14 - $G$14 + 1 = _xlfn.NUMBERVALUE(TRIM(_xlfn.TEXTAFTER($C246, " ", -1))),
_xlfn.IFS(
'Option-specific inputs'!$I$19="Percentage cost method",('Option-specific inputs'!$I$27*'Option-specific inputs'!$I34*BG$22),
'Option-specific inputs'!$I$19="Total cost method",('Option-specific inputs'!$I57*BG$22)),0),0)</f>
        <v>0</v>
      </c>
      <c r="BH246" s="43" cm="1">
        <f t="array" ref="BH246">IFERROR(
IF(BH$14 - $G$14 + 1 = _xlfn.NUMBERVALUE(TRIM(_xlfn.TEXTAFTER($C246, " ", -1))),
_xlfn.IFS(
'Option-specific inputs'!$I$19="Percentage cost method",('Option-specific inputs'!$I$27*'Option-specific inputs'!$I34*BH$22),
'Option-specific inputs'!$I$19="Total cost method",('Option-specific inputs'!$I57*BH$22)),0),0)</f>
        <v>0</v>
      </c>
      <c r="BI246" s="43" cm="1">
        <f t="array" ref="BI246">IFERROR(
IF(BI$14 - $G$14 + 1 = _xlfn.NUMBERVALUE(TRIM(_xlfn.TEXTAFTER($C246, " ", -1))),
_xlfn.IFS(
'Option-specific inputs'!$I$19="Percentage cost method",('Option-specific inputs'!$I$27*'Option-specific inputs'!$I34*BI$22),
'Option-specific inputs'!$I$19="Total cost method",('Option-specific inputs'!$I57*BI$22)),0),0)</f>
        <v>0</v>
      </c>
      <c r="BJ246" s="43" cm="1">
        <f t="array" ref="BJ246">IFERROR(
IF(BJ$14 - $G$14 + 1 = _xlfn.NUMBERVALUE(TRIM(_xlfn.TEXTAFTER($C246, " ", -1))),
_xlfn.IFS(
'Option-specific inputs'!$I$19="Percentage cost method",('Option-specific inputs'!$I$27*'Option-specific inputs'!$I34*BJ$22),
'Option-specific inputs'!$I$19="Total cost method",('Option-specific inputs'!$I57*BJ$22)),0),0)</f>
        <v>0</v>
      </c>
      <c r="BK246" s="43" cm="1">
        <f t="array" ref="BK246">IFERROR(
IF(BK$14 - $G$14 + 1 = _xlfn.NUMBERVALUE(TRIM(_xlfn.TEXTAFTER($C246, " ", -1))),
_xlfn.IFS(
'Option-specific inputs'!$I$19="Percentage cost method",('Option-specific inputs'!$I$27*'Option-specific inputs'!$I34*BK$22),
'Option-specific inputs'!$I$19="Total cost method",('Option-specific inputs'!$I57*BK$22)),0),0)</f>
        <v>0</v>
      </c>
      <c r="BL246" s="43" cm="1">
        <f t="array" ref="BL246">IFERROR(
IF(BL$14 - $G$14 + 1 = _xlfn.NUMBERVALUE(TRIM(_xlfn.TEXTAFTER($C246, " ", -1))),
_xlfn.IFS(
'Option-specific inputs'!$I$19="Percentage cost method",('Option-specific inputs'!$I$27*'Option-specific inputs'!$I34*BL$22),
'Option-specific inputs'!$I$19="Total cost method",('Option-specific inputs'!$I57*BL$22)),0),0)</f>
        <v>0</v>
      </c>
      <c r="BM246" s="43" cm="1">
        <f t="array" ref="BM246">IFERROR(
IF(BM$14 - $G$14 + 1 = _xlfn.NUMBERVALUE(TRIM(_xlfn.TEXTAFTER($C246, " ", -1))),
_xlfn.IFS(
'Option-specific inputs'!$I$19="Percentage cost method",('Option-specific inputs'!$I$27*'Option-specific inputs'!$I34*BM$22),
'Option-specific inputs'!$I$19="Total cost method",('Option-specific inputs'!$I57*BM$22)),0),0)</f>
        <v>0</v>
      </c>
      <c r="BN246" s="43" cm="1">
        <f t="array" ref="BN246">IFERROR(
IF(BN$14 - $G$14 + 1 = _xlfn.NUMBERVALUE(TRIM(_xlfn.TEXTAFTER($C246, " ", -1))),
_xlfn.IFS(
'Option-specific inputs'!$I$19="Percentage cost method",('Option-specific inputs'!$I$27*'Option-specific inputs'!$I34*BN$22),
'Option-specific inputs'!$I$19="Total cost method",('Option-specific inputs'!$I57*BN$22)),0),0)</f>
        <v>0</v>
      </c>
      <c r="BO246" s="43" cm="1">
        <f t="array" ref="BO246">IFERROR(
IF(BO$14 - $G$14 + 1 = _xlfn.NUMBERVALUE(TRIM(_xlfn.TEXTAFTER($C246, " ", -1))),
_xlfn.IFS(
'Option-specific inputs'!$I$19="Percentage cost method",('Option-specific inputs'!$I$27*'Option-specific inputs'!$I34*BO$22),
'Option-specific inputs'!$I$19="Total cost method",('Option-specific inputs'!$I57*BO$22)),0),0)</f>
        <v>0</v>
      </c>
      <c r="BP246" s="43" cm="1">
        <f t="array" ref="BP246">IFERROR(
IF(BP$14 - $G$14 + 1 = _xlfn.NUMBERVALUE(TRIM(_xlfn.TEXTAFTER($C246, " ", -1))),
_xlfn.IFS(
'Option-specific inputs'!$I$19="Percentage cost method",('Option-specific inputs'!$I$27*'Option-specific inputs'!$I34*BP$22),
'Option-specific inputs'!$I$19="Total cost method",('Option-specific inputs'!$I57*BP$22)),0),0)</f>
        <v>0</v>
      </c>
      <c r="BQ246" s="43" cm="1">
        <f t="array" ref="BQ246">IFERROR(
IF(BQ$14 - $G$14 + 1 = _xlfn.NUMBERVALUE(TRIM(_xlfn.TEXTAFTER($C246, " ", -1))),
_xlfn.IFS(
'Option-specific inputs'!$I$19="Percentage cost method",('Option-specific inputs'!$I$27*'Option-specific inputs'!$I34*BQ$22),
'Option-specific inputs'!$I$19="Total cost method",('Option-specific inputs'!$I57*BQ$22)),0),0)</f>
        <v>0</v>
      </c>
      <c r="BR246" s="43" cm="1">
        <f t="array" ref="BR246">IFERROR(
IF(BR$14 - $G$14 + 1 = _xlfn.NUMBERVALUE(TRIM(_xlfn.TEXTAFTER($C246, " ", -1))),
_xlfn.IFS(
'Option-specific inputs'!$I$19="Percentage cost method",('Option-specific inputs'!$I$27*'Option-specific inputs'!$I34*BR$22),
'Option-specific inputs'!$I$19="Total cost method",('Option-specific inputs'!$I57*BR$22)),0),0)</f>
        <v>0</v>
      </c>
      <c r="BS246" s="43" cm="1">
        <f t="array" ref="BS246">IFERROR(
IF(BS$14 - $G$14 + 1 = _xlfn.NUMBERVALUE(TRIM(_xlfn.TEXTAFTER($C246, " ", -1))),
_xlfn.IFS(
'Option-specific inputs'!$I$19="Percentage cost method",('Option-specific inputs'!$I$27*'Option-specific inputs'!$I34*BS$22),
'Option-specific inputs'!$I$19="Total cost method",('Option-specific inputs'!$I57*BS$22)),0),0)</f>
        <v>0</v>
      </c>
      <c r="BT246" s="43" cm="1">
        <f t="array" ref="BT246">IFERROR(
IF(BT$14 - $G$14 + 1 = _xlfn.NUMBERVALUE(TRIM(_xlfn.TEXTAFTER($C246, " ", -1))),
_xlfn.IFS(
'Option-specific inputs'!$I$19="Percentage cost method",('Option-specific inputs'!$I$27*'Option-specific inputs'!$I34*BT$22),
'Option-specific inputs'!$I$19="Total cost method",('Option-specific inputs'!$I57*BT$22)),0),0)</f>
        <v>0</v>
      </c>
      <c r="BU246" s="43" cm="1">
        <f t="array" ref="BU246">IFERROR(
IF(BU$14 - $G$14 + 1 = _xlfn.NUMBERVALUE(TRIM(_xlfn.TEXTAFTER($C246, " ", -1))),
_xlfn.IFS(
'Option-specific inputs'!$I$19="Percentage cost method",('Option-specific inputs'!$I$27*'Option-specific inputs'!$I34*BU$22),
'Option-specific inputs'!$I$19="Total cost method",('Option-specific inputs'!$I57*BU$22)),0),0)</f>
        <v>0</v>
      </c>
      <c r="BV246" s="43" cm="1">
        <f t="array" ref="BV246">IFERROR(
IF(BV$14 - $G$14 + 1 = _xlfn.NUMBERVALUE(TRIM(_xlfn.TEXTAFTER($C246, " ", -1))),
_xlfn.IFS(
'Option-specific inputs'!$I$19="Percentage cost method",('Option-specific inputs'!$I$27*'Option-specific inputs'!$I34*BV$22),
'Option-specific inputs'!$I$19="Total cost method",('Option-specific inputs'!$I57*BV$22)),0),0)</f>
        <v>0</v>
      </c>
      <c r="BW246" s="43" cm="1">
        <f t="array" ref="BW246">IFERROR(
IF(BW$14 - $G$14 + 1 = _xlfn.NUMBERVALUE(TRIM(_xlfn.TEXTAFTER($C246, " ", -1))),
_xlfn.IFS(
'Option-specific inputs'!$I$19="Percentage cost method",('Option-specific inputs'!$I$27*'Option-specific inputs'!$I34*BW$22),
'Option-specific inputs'!$I$19="Total cost method",('Option-specific inputs'!$I57*BW$22)),0),0)</f>
        <v>0</v>
      </c>
      <c r="BX246" s="43" cm="1">
        <f t="array" ref="BX246">IFERROR(
IF(BX$14 - $G$14 + 1 = _xlfn.NUMBERVALUE(TRIM(_xlfn.TEXTAFTER($C246, " ", -1))),
_xlfn.IFS(
'Option-specific inputs'!$I$19="Percentage cost method",('Option-specific inputs'!$I$27*'Option-specific inputs'!$I34*BX$22),
'Option-specific inputs'!$I$19="Total cost method",('Option-specific inputs'!$I57*BX$22)),0),0)</f>
        <v>0</v>
      </c>
      <c r="BY246" s="43" cm="1">
        <f t="array" ref="BY246">IFERROR(
IF(BY$14 - $G$14 + 1 = _xlfn.NUMBERVALUE(TRIM(_xlfn.TEXTAFTER($C246, " ", -1))),
_xlfn.IFS(
'Option-specific inputs'!$I$19="Percentage cost method",('Option-specific inputs'!$I$27*'Option-specific inputs'!$I34*BY$22),
'Option-specific inputs'!$I$19="Total cost method",('Option-specific inputs'!$I57*BY$22)),0),0)</f>
        <v>0</v>
      </c>
      <c r="BZ246" s="43" cm="1">
        <f t="array" ref="BZ246">IFERROR(
IF(BZ$14 - $G$14 + 1 = _xlfn.NUMBERVALUE(TRIM(_xlfn.TEXTAFTER($C246, " ", -1))),
_xlfn.IFS(
'Option-specific inputs'!$I$19="Percentage cost method",('Option-specific inputs'!$I$27*'Option-specific inputs'!$I34*BZ$22),
'Option-specific inputs'!$I$19="Total cost method",('Option-specific inputs'!$I57*BZ$22)),0),0)</f>
        <v>0</v>
      </c>
      <c r="CA246" s="43" cm="1">
        <f t="array" ref="CA246">IFERROR(
IF(CA$14 - $G$14 + 1 = _xlfn.NUMBERVALUE(TRIM(_xlfn.TEXTAFTER($C246, " ", -1))),
_xlfn.IFS(
'Option-specific inputs'!$I$19="Percentage cost method",('Option-specific inputs'!$I$27*'Option-specific inputs'!$I34*CA$22),
'Option-specific inputs'!$I$19="Total cost method",('Option-specific inputs'!$I57*CA$22)),0),0)</f>
        <v>0</v>
      </c>
      <c r="CB246" s="43" cm="1">
        <f t="array" ref="CB246">IFERROR(
IF(CB$14 - $G$14 + 1 = _xlfn.NUMBERVALUE(TRIM(_xlfn.TEXTAFTER($C246, " ", -1))),
_xlfn.IFS(
'Option-specific inputs'!$I$19="Percentage cost method",('Option-specific inputs'!$I$27*'Option-specific inputs'!$I34*CB$22),
'Option-specific inputs'!$I$19="Total cost method",('Option-specific inputs'!$I57*CB$22)),0),0)</f>
        <v>0</v>
      </c>
      <c r="CC246" s="43" cm="1">
        <f t="array" ref="CC246">IFERROR(
IF(CC$14 - $G$14 + 1 = _xlfn.NUMBERVALUE(TRIM(_xlfn.TEXTAFTER($C246, " ", -1))),
_xlfn.IFS(
'Option-specific inputs'!$I$19="Percentage cost method",('Option-specific inputs'!$I$27*'Option-specific inputs'!$I34*CC$22),
'Option-specific inputs'!$I$19="Total cost method",('Option-specific inputs'!$I57*CC$22)),0),0)</f>
        <v>0</v>
      </c>
      <c r="CD246" s="43" cm="1">
        <f t="array" ref="CD246">IFERROR(
IF(CD$14 - $G$14 + 1 = _xlfn.NUMBERVALUE(TRIM(_xlfn.TEXTAFTER($C246, " ", -1))),
_xlfn.IFS(
'Option-specific inputs'!$I$19="Percentage cost method",('Option-specific inputs'!$I$27*'Option-specific inputs'!$I34*CD$22),
'Option-specific inputs'!$I$19="Total cost method",('Option-specific inputs'!$I57*CD$22)),0),0)</f>
        <v>0</v>
      </c>
      <c r="CE246" s="43" cm="1">
        <f t="array" ref="CE246">IFERROR(
IF(CE$14 - $G$14 + 1 = _xlfn.NUMBERVALUE(TRIM(_xlfn.TEXTAFTER($C246, " ", -1))),
_xlfn.IFS(
'Option-specific inputs'!$I$19="Percentage cost method",('Option-specific inputs'!$I$27*'Option-specific inputs'!$I34*CE$22),
'Option-specific inputs'!$I$19="Total cost method",('Option-specific inputs'!$I57*CE$22)),0),0)</f>
        <v>0</v>
      </c>
      <c r="CF246" s="43" cm="1">
        <f t="array" ref="CF246">IFERROR(
IF(CF$14 - $G$14 + 1 = _xlfn.NUMBERVALUE(TRIM(_xlfn.TEXTAFTER($C246, " ", -1))),
_xlfn.IFS(
'Option-specific inputs'!$I$19="Percentage cost method",('Option-specific inputs'!$I$27*'Option-specific inputs'!$I34*CF$22),
'Option-specific inputs'!$I$19="Total cost method",('Option-specific inputs'!$I57*CF$22)),0),0)</f>
        <v>0</v>
      </c>
      <c r="CG246" s="43" cm="1">
        <f t="array" ref="CG246">IFERROR(
IF(CG$14 - $G$14 + 1 = _xlfn.NUMBERVALUE(TRIM(_xlfn.TEXTAFTER($C246, " ", -1))),
_xlfn.IFS(
'Option-specific inputs'!$I$19="Percentage cost method",('Option-specific inputs'!$I$27*'Option-specific inputs'!$I34*CG$22),
'Option-specific inputs'!$I$19="Total cost method",('Option-specific inputs'!$I57*CG$22)),0),0)</f>
        <v>0</v>
      </c>
      <c r="CH246" s="43" cm="1">
        <f t="array" ref="CH246">IFERROR(
IF(CH$14 - $G$14 + 1 = _xlfn.NUMBERVALUE(TRIM(_xlfn.TEXTAFTER($C246, " ", -1))),
_xlfn.IFS(
'Option-specific inputs'!$I$19="Percentage cost method",('Option-specific inputs'!$I$27*'Option-specific inputs'!$I34*CH$22),
'Option-specific inputs'!$I$19="Total cost method",('Option-specific inputs'!$I57*CH$22)),0),0)</f>
        <v>0</v>
      </c>
      <c r="CI246" s="43" cm="1">
        <f t="array" ref="CI246">IFERROR(
IF(CI$14 - $G$14 + 1 = _xlfn.NUMBERVALUE(TRIM(_xlfn.TEXTAFTER($C246, " ", -1))),
_xlfn.IFS(
'Option-specific inputs'!$I$19="Percentage cost method",('Option-specific inputs'!$I$27*'Option-specific inputs'!$I34*CI$22),
'Option-specific inputs'!$I$19="Total cost method",('Option-specific inputs'!$I57*CI$22)),0),0)</f>
        <v>0</v>
      </c>
      <c r="CJ246" s="43" cm="1">
        <f t="array" ref="CJ246">IFERROR(
IF(CJ$14 - $G$14 + 1 = _xlfn.NUMBERVALUE(TRIM(_xlfn.TEXTAFTER($C246, " ", -1))),
_xlfn.IFS(
'Option-specific inputs'!$I$19="Percentage cost method",('Option-specific inputs'!$I$27*'Option-specific inputs'!$I34*CJ$22),
'Option-specific inputs'!$I$19="Total cost method",('Option-specific inputs'!$I57*CJ$22)),0),0)</f>
        <v>0</v>
      </c>
      <c r="CK246" s="43" cm="1">
        <f t="array" ref="CK246">IFERROR(
IF(CK$14 - $G$14 + 1 = _xlfn.NUMBERVALUE(TRIM(_xlfn.TEXTAFTER($C246, " ", -1))),
_xlfn.IFS(
'Option-specific inputs'!$I$19="Percentage cost method",('Option-specific inputs'!$I$27*'Option-specific inputs'!$I34*CK$22),
'Option-specific inputs'!$I$19="Total cost method",('Option-specific inputs'!$I57*CK$22)),0),0)</f>
        <v>0</v>
      </c>
      <c r="CL246" s="43" cm="1">
        <f t="array" ref="CL246">IFERROR(
IF(CL$14 - $G$14 + 1 = _xlfn.NUMBERVALUE(TRIM(_xlfn.TEXTAFTER($C246, " ", -1))),
_xlfn.IFS(
'Option-specific inputs'!$I$19="Percentage cost method",('Option-specific inputs'!$I$27*'Option-specific inputs'!$I34*CL$22),
'Option-specific inputs'!$I$19="Total cost method",('Option-specific inputs'!$I57*CL$22)),0),0)</f>
        <v>0</v>
      </c>
      <c r="CM246" s="43" cm="1">
        <f t="array" ref="CM246">IFERROR(
IF(CM$14 - $G$14 + 1 = _xlfn.NUMBERVALUE(TRIM(_xlfn.TEXTAFTER($C246, " ", -1))),
_xlfn.IFS(
'Option-specific inputs'!$I$19="Percentage cost method",('Option-specific inputs'!$I$27*'Option-specific inputs'!$I34*CM$22),
'Option-specific inputs'!$I$19="Total cost method",('Option-specific inputs'!$I57*CM$22)),0),0)</f>
        <v>0</v>
      </c>
      <c r="CN246" s="43" cm="1">
        <f t="array" ref="CN246">IFERROR(
IF(CN$14 - $G$14 + 1 = _xlfn.NUMBERVALUE(TRIM(_xlfn.TEXTAFTER($C246, " ", -1))),
_xlfn.IFS(
'Option-specific inputs'!$I$19="Percentage cost method",('Option-specific inputs'!$I$27*'Option-specific inputs'!$I34*CN$22),
'Option-specific inputs'!$I$19="Total cost method",('Option-specific inputs'!$I57*CN$22)),0),0)</f>
        <v>0</v>
      </c>
      <c r="CO246" s="43" cm="1">
        <f t="array" ref="CO246">IFERROR(
IF(CO$14 - $G$14 + 1 = _xlfn.NUMBERVALUE(TRIM(_xlfn.TEXTAFTER($C246, " ", -1))),
_xlfn.IFS(
'Option-specific inputs'!$I$19="Percentage cost method",('Option-specific inputs'!$I$27*'Option-specific inputs'!$I34*CO$22),
'Option-specific inputs'!$I$19="Total cost method",('Option-specific inputs'!$I57*CO$22)),0),0)</f>
        <v>0</v>
      </c>
      <c r="CP246" s="43" cm="1">
        <f t="array" ref="CP246">IFERROR(
IF(CP$14 - $G$14 + 1 = _xlfn.NUMBERVALUE(TRIM(_xlfn.TEXTAFTER($C246, " ", -1))),
_xlfn.IFS(
'Option-specific inputs'!$I$19="Percentage cost method",('Option-specific inputs'!$I$27*'Option-specific inputs'!$I34*CP$22),
'Option-specific inputs'!$I$19="Total cost method",('Option-specific inputs'!$I57*CP$22)),0),0)</f>
        <v>0</v>
      </c>
      <c r="CQ246" s="43" cm="1">
        <f t="array" ref="CQ246">IFERROR(
IF(CQ$14 - $G$14 + 1 = _xlfn.NUMBERVALUE(TRIM(_xlfn.TEXTAFTER($C246, " ", -1))),
_xlfn.IFS(
'Option-specific inputs'!$I$19="Percentage cost method",('Option-specific inputs'!$I$27*'Option-specific inputs'!$I34*CQ$22),
'Option-specific inputs'!$I$19="Total cost method",('Option-specific inputs'!$I57*CQ$22)),0),0)</f>
        <v>0</v>
      </c>
      <c r="CR246" s="43" cm="1">
        <f t="array" ref="CR246">IFERROR(
IF(CR$14 - $G$14 + 1 = _xlfn.NUMBERVALUE(TRIM(_xlfn.TEXTAFTER($C246, " ", -1))),
_xlfn.IFS(
'Option-specific inputs'!$I$19="Percentage cost method",('Option-specific inputs'!$I$27*'Option-specific inputs'!$I34*CR$22),
'Option-specific inputs'!$I$19="Total cost method",('Option-specific inputs'!$I57*CR$22)),0),0)</f>
        <v>0</v>
      </c>
      <c r="CS246" s="43" cm="1">
        <f t="array" ref="CS246">IFERROR(
IF(CS$14 - $G$14 + 1 = _xlfn.NUMBERVALUE(TRIM(_xlfn.TEXTAFTER($C246, " ", -1))),
_xlfn.IFS(
'Option-specific inputs'!$I$19="Percentage cost method",('Option-specific inputs'!$I$27*'Option-specific inputs'!$I34*CS$22),
'Option-specific inputs'!$I$19="Total cost method",('Option-specific inputs'!$I57*CS$22)),0),0)</f>
        <v>0</v>
      </c>
      <c r="CT246" s="43" cm="1">
        <f t="array" ref="CT246">IFERROR(
IF(CT$14 - $G$14 + 1 = _xlfn.NUMBERVALUE(TRIM(_xlfn.TEXTAFTER($C246, " ", -1))),
_xlfn.IFS(
'Option-specific inputs'!$I$19="Percentage cost method",('Option-specific inputs'!$I$27*'Option-specific inputs'!$I34*CT$22),
'Option-specific inputs'!$I$19="Total cost method",('Option-specific inputs'!$I57*CT$22)),0),0)</f>
        <v>0</v>
      </c>
      <c r="CU246" s="43" cm="1">
        <f t="array" ref="CU246">IFERROR(
IF(CU$14 - $G$14 + 1 = _xlfn.NUMBERVALUE(TRIM(_xlfn.TEXTAFTER($C246, " ", -1))),
_xlfn.IFS(
'Option-specific inputs'!$I$19="Percentage cost method",('Option-specific inputs'!$I$27*'Option-specific inputs'!$I34*CU$22),
'Option-specific inputs'!$I$19="Total cost method",('Option-specific inputs'!$I57*CU$22)),0),0)</f>
        <v>0</v>
      </c>
      <c r="CV246" s="43" cm="1">
        <f t="array" ref="CV246">IFERROR(
IF(CV$14 - $G$14 + 1 = _xlfn.NUMBERVALUE(TRIM(_xlfn.TEXTAFTER($C246, " ", -1))),
_xlfn.IFS(
'Option-specific inputs'!$I$19="Percentage cost method",('Option-specific inputs'!$I$27*'Option-specific inputs'!$I34*CV$22),
'Option-specific inputs'!$I$19="Total cost method",('Option-specific inputs'!$I57*CV$22)),0),0)</f>
        <v>0</v>
      </c>
      <c r="CW246" s="43" cm="1">
        <f t="array" ref="CW246">IFERROR(
IF(CW$14 - $G$14 + 1 = _xlfn.NUMBERVALUE(TRIM(_xlfn.TEXTAFTER($C246, " ", -1))),
_xlfn.IFS(
'Option-specific inputs'!$I$19="Percentage cost method",('Option-specific inputs'!$I$27*'Option-specific inputs'!$I34*CW$22),
'Option-specific inputs'!$I$19="Total cost method",('Option-specific inputs'!$I57*CW$22)),0),0)</f>
        <v>0</v>
      </c>
      <c r="CX246" s="43" cm="1">
        <f t="array" ref="CX246">IFERROR(
IF(CX$14 - $G$14 + 1 = _xlfn.NUMBERVALUE(TRIM(_xlfn.TEXTAFTER($C246, " ", -1))),
_xlfn.IFS(
'Option-specific inputs'!$I$19="Percentage cost method",('Option-specific inputs'!$I$27*'Option-specific inputs'!$I34*CX$22),
'Option-specific inputs'!$I$19="Total cost method",('Option-specific inputs'!$I57*CX$22)),0),0)</f>
        <v>0</v>
      </c>
      <c r="CY246" s="43" cm="1">
        <f t="array" ref="CY246">IFERROR(
IF(CY$14 - $G$14 + 1 = _xlfn.NUMBERVALUE(TRIM(_xlfn.TEXTAFTER($C246, " ", -1))),
_xlfn.IFS(
'Option-specific inputs'!$I$19="Percentage cost method",('Option-specific inputs'!$I$27*'Option-specific inputs'!$I34*CY$22),
'Option-specific inputs'!$I$19="Total cost method",('Option-specific inputs'!$I57*CY$22)),0),0)</f>
        <v>0</v>
      </c>
      <c r="CZ246" s="43" cm="1">
        <f t="array" ref="CZ246">IFERROR(
IF(CZ$14 - $G$14 + 1 = _xlfn.NUMBERVALUE(TRIM(_xlfn.TEXTAFTER($C246, " ", -1))),
_xlfn.IFS(
'Option-specific inputs'!$I$19="Percentage cost method",('Option-specific inputs'!$I$27*'Option-specific inputs'!$I34*CZ$22),
'Option-specific inputs'!$I$19="Total cost method",('Option-specific inputs'!$I57*CZ$22)),0),0)</f>
        <v>0</v>
      </c>
      <c r="DA246" s="43" cm="1">
        <f t="array" ref="DA246">IFERROR(
IF(DA$14 - $G$14 + 1 = _xlfn.NUMBERVALUE(TRIM(_xlfn.TEXTAFTER($C246, " ", -1))),
_xlfn.IFS(
'Option-specific inputs'!$I$19="Percentage cost method",('Option-specific inputs'!$I$27*'Option-specific inputs'!$I34*DA$22),
'Option-specific inputs'!$I$19="Total cost method",('Option-specific inputs'!$I57*DA$22)),0),0)</f>
        <v>0</v>
      </c>
      <c r="DB246" s="43" cm="1">
        <f t="array" ref="DB246">IFERROR(
IF(DB$14 - $G$14 + 1 = _xlfn.NUMBERVALUE(TRIM(_xlfn.TEXTAFTER($C246, " ", -1))),
_xlfn.IFS(
'Option-specific inputs'!$I$19="Percentage cost method",('Option-specific inputs'!$I$27*'Option-specific inputs'!$I34*DB$22),
'Option-specific inputs'!$I$19="Total cost method",('Option-specific inputs'!$I57*DB$22)),0),0)</f>
        <v>0</v>
      </c>
      <c r="DC246" s="25"/>
    </row>
    <row r="247" spans="1:107" s="61" customFormat="1" ht="22.5" customHeight="1">
      <c r="A247" s="25"/>
      <c r="B247" s="163"/>
      <c r="C247" s="163" t="s">
        <v>129</v>
      </c>
      <c r="D247" s="32"/>
      <c r="E247" s="37"/>
      <c r="F247" s="42"/>
      <c r="G247" s="43" cm="1">
        <f t="array" ref="G247">IFERROR(
IF(G$14 - $G$14 + 1 = _xlfn.NUMBERVALUE(TRIM(_xlfn.TEXTAFTER($C247, " ", -1))),
_xlfn.IFS(
'Option-specific inputs'!$I$19="Percentage cost method",('Option-specific inputs'!$I$27*'Option-specific inputs'!$I35*G$22),
'Option-specific inputs'!$I$19="Total cost method",('Option-specific inputs'!$I58*G$22)),0),0)</f>
        <v>0</v>
      </c>
      <c r="H247" s="43" cm="1">
        <f t="array" ref="H247">IFERROR(
IF(H$14 - $G$14 + 1 = _xlfn.NUMBERVALUE(TRIM(_xlfn.TEXTAFTER($C247, " ", -1))),
_xlfn.IFS(
'Option-specific inputs'!$I$19="Percentage cost method",('Option-specific inputs'!$I$27*'Option-specific inputs'!$I35*H$22),
'Option-specific inputs'!$I$19="Total cost method",('Option-specific inputs'!$I58*H$22)),0),0)</f>
        <v>0</v>
      </c>
      <c r="I247" s="43" cm="1">
        <f t="array" ref="I247">IFERROR(
IF(I$14 - $G$14 + 1 = _xlfn.NUMBERVALUE(TRIM(_xlfn.TEXTAFTER($C247, " ", -1))),
_xlfn.IFS(
'Option-specific inputs'!$I$19="Percentage cost method",('Option-specific inputs'!$I$27*'Option-specific inputs'!$I35*I$22),
'Option-specific inputs'!$I$19="Total cost method",('Option-specific inputs'!$I58*I$22)),0),0)</f>
        <v>0</v>
      </c>
      <c r="J247" s="43" cm="1">
        <f t="array" ref="J247">IFERROR(
IF(J$14 - $G$14 + 1 = _xlfn.NUMBERVALUE(TRIM(_xlfn.TEXTAFTER($C247, " ", -1))),
_xlfn.IFS(
'Option-specific inputs'!$I$19="Percentage cost method",('Option-specific inputs'!$I$27*'Option-specific inputs'!$I35*J$22),
'Option-specific inputs'!$I$19="Total cost method",('Option-specific inputs'!$I58*J$22)),0),0)</f>
        <v>0</v>
      </c>
      <c r="K247" s="43" cm="1">
        <f t="array" ref="K247">IFERROR(
IF(K$14 - $G$14 + 1 = _xlfn.NUMBERVALUE(TRIM(_xlfn.TEXTAFTER($C247, " ", -1))),
_xlfn.IFS(
'Option-specific inputs'!$I$19="Percentage cost method",('Option-specific inputs'!$I$27*'Option-specific inputs'!$I35*K$22),
'Option-specific inputs'!$I$19="Total cost method",('Option-specific inputs'!$I58*K$22)),0),0)</f>
        <v>0</v>
      </c>
      <c r="L247" s="43" cm="1">
        <f t="array" ref="L247">IFERROR(
IF(L$14 - $G$14 + 1 = _xlfn.NUMBERVALUE(TRIM(_xlfn.TEXTAFTER($C247, " ", -1))),
_xlfn.IFS(
'Option-specific inputs'!$I$19="Percentage cost method",('Option-specific inputs'!$I$27*'Option-specific inputs'!$I35*L$22),
'Option-specific inputs'!$I$19="Total cost method",('Option-specific inputs'!$I58*L$22)),0),0)</f>
        <v>0</v>
      </c>
      <c r="M247" s="43" cm="1">
        <f t="array" ref="M247">IFERROR(
IF(M$14 - $G$14 + 1 = _xlfn.NUMBERVALUE(TRIM(_xlfn.TEXTAFTER($C247, " ", -1))),
_xlfn.IFS(
'Option-specific inputs'!$I$19="Percentage cost method",('Option-specific inputs'!$I$27*'Option-specific inputs'!$I35*M$22),
'Option-specific inputs'!$I$19="Total cost method",('Option-specific inputs'!$I58*M$22)),0),0)</f>
        <v>0</v>
      </c>
      <c r="N247" s="43" cm="1">
        <f t="array" ref="N247">IFERROR(
IF(N$14 - $G$14 + 1 = _xlfn.NUMBERVALUE(TRIM(_xlfn.TEXTAFTER($C247, " ", -1))),
_xlfn.IFS(
'Option-specific inputs'!$I$19="Percentage cost method",('Option-specific inputs'!$I$27*'Option-specific inputs'!$I35*N$22),
'Option-specific inputs'!$I$19="Total cost method",('Option-specific inputs'!$I58*N$22)),0),0)</f>
        <v>0</v>
      </c>
      <c r="O247" s="43" cm="1">
        <f t="array" ref="O247">IFERROR(
IF(O$14 - $G$14 + 1 = _xlfn.NUMBERVALUE(TRIM(_xlfn.TEXTAFTER($C247, " ", -1))),
_xlfn.IFS(
'Option-specific inputs'!$I$19="Percentage cost method",('Option-specific inputs'!$I$27*'Option-specific inputs'!$I35*O$22),
'Option-specific inputs'!$I$19="Total cost method",('Option-specific inputs'!$I58*O$22)),0),0)</f>
        <v>0</v>
      </c>
      <c r="P247" s="43" cm="1">
        <f t="array" ref="P247">IFERROR(
IF(P$14 - $G$14 + 1 = _xlfn.NUMBERVALUE(TRIM(_xlfn.TEXTAFTER($C247, " ", -1))),
_xlfn.IFS(
'Option-specific inputs'!$I$19="Percentage cost method",('Option-specific inputs'!$I$27*'Option-specific inputs'!$I35*P$22),
'Option-specific inputs'!$I$19="Total cost method",('Option-specific inputs'!$I58*P$22)),0),0)</f>
        <v>0</v>
      </c>
      <c r="Q247" s="43" cm="1">
        <f t="array" ref="Q247">IFERROR(
IF(Q$14 - $G$14 + 1 = _xlfn.NUMBERVALUE(TRIM(_xlfn.TEXTAFTER($C247, " ", -1))),
_xlfn.IFS(
'Option-specific inputs'!$I$19="Percentage cost method",('Option-specific inputs'!$I$27*'Option-specific inputs'!$I35*Q$22),
'Option-specific inputs'!$I$19="Total cost method",('Option-specific inputs'!$I58*Q$22)),0),0)</f>
        <v>0</v>
      </c>
      <c r="R247" s="43" cm="1">
        <f t="array" ref="R247">IFERROR(
IF(R$14 - $G$14 + 1 = _xlfn.NUMBERVALUE(TRIM(_xlfn.TEXTAFTER($C247, " ", -1))),
_xlfn.IFS(
'Option-specific inputs'!$I$19="Percentage cost method",('Option-specific inputs'!$I$27*'Option-specific inputs'!$I35*R$22),
'Option-specific inputs'!$I$19="Total cost method",('Option-specific inputs'!$I58*R$22)),0),0)</f>
        <v>0</v>
      </c>
      <c r="S247" s="43" cm="1">
        <f t="array" ref="S247">IFERROR(
IF(S$14 - $G$14 + 1 = _xlfn.NUMBERVALUE(TRIM(_xlfn.TEXTAFTER($C247, " ", -1))),
_xlfn.IFS(
'Option-specific inputs'!$I$19="Percentage cost method",('Option-specific inputs'!$I$27*'Option-specific inputs'!$I35*S$22),
'Option-specific inputs'!$I$19="Total cost method",('Option-specific inputs'!$I58*S$22)),0),0)</f>
        <v>0</v>
      </c>
      <c r="T247" s="43" cm="1">
        <f t="array" ref="T247">IFERROR(
IF(T$14 - $G$14 + 1 = _xlfn.NUMBERVALUE(TRIM(_xlfn.TEXTAFTER($C247, " ", -1))),
_xlfn.IFS(
'Option-specific inputs'!$I$19="Percentage cost method",('Option-specific inputs'!$I$27*'Option-specific inputs'!$I35*T$22),
'Option-specific inputs'!$I$19="Total cost method",('Option-specific inputs'!$I58*T$22)),0),0)</f>
        <v>0</v>
      </c>
      <c r="U247" s="43" cm="1">
        <f t="array" ref="U247">IFERROR(
IF(U$14 - $G$14 + 1 = _xlfn.NUMBERVALUE(TRIM(_xlfn.TEXTAFTER($C247, " ", -1))),
_xlfn.IFS(
'Option-specific inputs'!$I$19="Percentage cost method",('Option-specific inputs'!$I$27*'Option-specific inputs'!$I35*U$22),
'Option-specific inputs'!$I$19="Total cost method",('Option-specific inputs'!$I58*U$22)),0),0)</f>
        <v>0</v>
      </c>
      <c r="V247" s="43" cm="1">
        <f t="array" ref="V247">IFERROR(
IF(V$14 - $G$14 + 1 = _xlfn.NUMBERVALUE(TRIM(_xlfn.TEXTAFTER($C247, " ", -1))),
_xlfn.IFS(
'Option-specific inputs'!$I$19="Percentage cost method",('Option-specific inputs'!$I$27*'Option-specific inputs'!$I35*V$22),
'Option-specific inputs'!$I$19="Total cost method",('Option-specific inputs'!$I58*V$22)),0),0)</f>
        <v>0</v>
      </c>
      <c r="W247" s="43" cm="1">
        <f t="array" ref="W247">IFERROR(
IF(W$14 - $G$14 + 1 = _xlfn.NUMBERVALUE(TRIM(_xlfn.TEXTAFTER($C247, " ", -1))),
_xlfn.IFS(
'Option-specific inputs'!$I$19="Percentage cost method",('Option-specific inputs'!$I$27*'Option-specific inputs'!$I35*W$22),
'Option-specific inputs'!$I$19="Total cost method",('Option-specific inputs'!$I58*W$22)),0),0)</f>
        <v>0</v>
      </c>
      <c r="X247" s="43" cm="1">
        <f t="array" ref="X247">IFERROR(
IF(X$14 - $G$14 + 1 = _xlfn.NUMBERVALUE(TRIM(_xlfn.TEXTAFTER($C247, " ", -1))),
_xlfn.IFS(
'Option-specific inputs'!$I$19="Percentage cost method",('Option-specific inputs'!$I$27*'Option-specific inputs'!$I35*X$22),
'Option-specific inputs'!$I$19="Total cost method",('Option-specific inputs'!$I58*X$22)),0),0)</f>
        <v>0</v>
      </c>
      <c r="Y247" s="43" cm="1">
        <f t="array" ref="Y247">IFERROR(
IF(Y$14 - $G$14 + 1 = _xlfn.NUMBERVALUE(TRIM(_xlfn.TEXTAFTER($C247, " ", -1))),
_xlfn.IFS(
'Option-specific inputs'!$I$19="Percentage cost method",('Option-specific inputs'!$I$27*'Option-specific inputs'!$I35*Y$22),
'Option-specific inputs'!$I$19="Total cost method",('Option-specific inputs'!$I58*Y$22)),0),0)</f>
        <v>0</v>
      </c>
      <c r="Z247" s="43" cm="1">
        <f t="array" ref="Z247">IFERROR(
IF(Z$14 - $G$14 + 1 = _xlfn.NUMBERVALUE(TRIM(_xlfn.TEXTAFTER($C247, " ", -1))),
_xlfn.IFS(
'Option-specific inputs'!$I$19="Percentage cost method",('Option-specific inputs'!$I$27*'Option-specific inputs'!$I35*Z$22),
'Option-specific inputs'!$I$19="Total cost method",('Option-specific inputs'!$I58*Z$22)),0),0)</f>
        <v>0</v>
      </c>
      <c r="AA247" s="43" cm="1">
        <f t="array" ref="AA247">IFERROR(
IF(AA$14 - $G$14 + 1 = _xlfn.NUMBERVALUE(TRIM(_xlfn.TEXTAFTER($C247, " ", -1))),
_xlfn.IFS(
'Option-specific inputs'!$I$19="Percentage cost method",('Option-specific inputs'!$I$27*'Option-specific inputs'!$I35*AA$22),
'Option-specific inputs'!$I$19="Total cost method",('Option-specific inputs'!$I58*AA$22)),0),0)</f>
        <v>0</v>
      </c>
      <c r="AB247" s="43" cm="1">
        <f t="array" ref="AB247">IFERROR(
IF(AB$14 - $G$14 + 1 = _xlfn.NUMBERVALUE(TRIM(_xlfn.TEXTAFTER($C247, " ", -1))),
_xlfn.IFS(
'Option-specific inputs'!$I$19="Percentage cost method",('Option-specific inputs'!$I$27*'Option-specific inputs'!$I35*AB$22),
'Option-specific inputs'!$I$19="Total cost method",('Option-specific inputs'!$I58*AB$22)),0),0)</f>
        <v>0</v>
      </c>
      <c r="AC247" s="43" cm="1">
        <f t="array" ref="AC247">IFERROR(
IF(AC$14 - $G$14 + 1 = _xlfn.NUMBERVALUE(TRIM(_xlfn.TEXTAFTER($C247, " ", -1))),
_xlfn.IFS(
'Option-specific inputs'!$I$19="Percentage cost method",('Option-specific inputs'!$I$27*'Option-specific inputs'!$I35*AC$22),
'Option-specific inputs'!$I$19="Total cost method",('Option-specific inputs'!$I58*AC$22)),0),0)</f>
        <v>0</v>
      </c>
      <c r="AD247" s="43" cm="1">
        <f t="array" ref="AD247">IFERROR(
IF(AD$14 - $G$14 + 1 = _xlfn.NUMBERVALUE(TRIM(_xlfn.TEXTAFTER($C247, " ", -1))),
_xlfn.IFS(
'Option-specific inputs'!$I$19="Percentage cost method",('Option-specific inputs'!$I$27*'Option-specific inputs'!$I35*AD$22),
'Option-specific inputs'!$I$19="Total cost method",('Option-specific inputs'!$I58*AD$22)),0),0)</f>
        <v>0</v>
      </c>
      <c r="AE247" s="43" cm="1">
        <f t="array" ref="AE247">IFERROR(
IF(AE$14 - $G$14 + 1 = _xlfn.NUMBERVALUE(TRIM(_xlfn.TEXTAFTER($C247, " ", -1))),
_xlfn.IFS(
'Option-specific inputs'!$I$19="Percentage cost method",('Option-specific inputs'!$I$27*'Option-specific inputs'!$I35*AE$22),
'Option-specific inputs'!$I$19="Total cost method",('Option-specific inputs'!$I58*AE$22)),0),0)</f>
        <v>0</v>
      </c>
      <c r="AF247" s="43" cm="1">
        <f t="array" ref="AF247">IFERROR(
IF(AF$14 - $G$14 + 1 = _xlfn.NUMBERVALUE(TRIM(_xlfn.TEXTAFTER($C247, " ", -1))),
_xlfn.IFS(
'Option-specific inputs'!$I$19="Percentage cost method",('Option-specific inputs'!$I$27*'Option-specific inputs'!$I35*AF$22),
'Option-specific inputs'!$I$19="Total cost method",('Option-specific inputs'!$I58*AF$22)),0),0)</f>
        <v>0</v>
      </c>
      <c r="AG247" s="43" cm="1">
        <f t="array" ref="AG247">IFERROR(
IF(AG$14 - $G$14 + 1 = _xlfn.NUMBERVALUE(TRIM(_xlfn.TEXTAFTER($C247, " ", -1))),
_xlfn.IFS(
'Option-specific inputs'!$I$19="Percentage cost method",('Option-specific inputs'!$I$27*'Option-specific inputs'!$I35*AG$22),
'Option-specific inputs'!$I$19="Total cost method",('Option-specific inputs'!$I58*AG$22)),0),0)</f>
        <v>0</v>
      </c>
      <c r="AH247" s="43" cm="1">
        <f t="array" ref="AH247">IFERROR(
IF(AH$14 - $G$14 + 1 = _xlfn.NUMBERVALUE(TRIM(_xlfn.TEXTAFTER($C247, " ", -1))),
_xlfn.IFS(
'Option-specific inputs'!$I$19="Percentage cost method",('Option-specific inputs'!$I$27*'Option-specific inputs'!$I35*AH$22),
'Option-specific inputs'!$I$19="Total cost method",('Option-specific inputs'!$I58*AH$22)),0),0)</f>
        <v>0</v>
      </c>
      <c r="AI247" s="43" cm="1">
        <f t="array" ref="AI247">IFERROR(
IF(AI$14 - $G$14 + 1 = _xlfn.NUMBERVALUE(TRIM(_xlfn.TEXTAFTER($C247, " ", -1))),
_xlfn.IFS(
'Option-specific inputs'!$I$19="Percentage cost method",('Option-specific inputs'!$I$27*'Option-specific inputs'!$I35*AI$22),
'Option-specific inputs'!$I$19="Total cost method",('Option-specific inputs'!$I58*AI$22)),0),0)</f>
        <v>0</v>
      </c>
      <c r="AJ247" s="43" cm="1">
        <f t="array" ref="AJ247">IFERROR(
IF(AJ$14 - $G$14 + 1 = _xlfn.NUMBERVALUE(TRIM(_xlfn.TEXTAFTER($C247, " ", -1))),
_xlfn.IFS(
'Option-specific inputs'!$I$19="Percentage cost method",('Option-specific inputs'!$I$27*'Option-specific inputs'!$I35*AJ$22),
'Option-specific inputs'!$I$19="Total cost method",('Option-specific inputs'!$I58*AJ$22)),0),0)</f>
        <v>0</v>
      </c>
      <c r="AK247" s="43" cm="1">
        <f t="array" ref="AK247">IFERROR(
IF(AK$14 - $G$14 + 1 = _xlfn.NUMBERVALUE(TRIM(_xlfn.TEXTAFTER($C247, " ", -1))),
_xlfn.IFS(
'Option-specific inputs'!$I$19="Percentage cost method",('Option-specific inputs'!$I$27*'Option-specific inputs'!$I35*AK$22),
'Option-specific inputs'!$I$19="Total cost method",('Option-specific inputs'!$I58*AK$22)),0),0)</f>
        <v>0</v>
      </c>
      <c r="AL247" s="43" cm="1">
        <f t="array" ref="AL247">IFERROR(
IF(AL$14 - $G$14 + 1 = _xlfn.NUMBERVALUE(TRIM(_xlfn.TEXTAFTER($C247, " ", -1))),
_xlfn.IFS(
'Option-specific inputs'!$I$19="Percentage cost method",('Option-specific inputs'!$I$27*'Option-specific inputs'!$I35*AL$22),
'Option-specific inputs'!$I$19="Total cost method",('Option-specific inputs'!$I58*AL$22)),0),0)</f>
        <v>0</v>
      </c>
      <c r="AM247" s="43" cm="1">
        <f t="array" ref="AM247">IFERROR(
IF(AM$14 - $G$14 + 1 = _xlfn.NUMBERVALUE(TRIM(_xlfn.TEXTAFTER($C247, " ", -1))),
_xlfn.IFS(
'Option-specific inputs'!$I$19="Percentage cost method",('Option-specific inputs'!$I$27*'Option-specific inputs'!$I35*AM$22),
'Option-specific inputs'!$I$19="Total cost method",('Option-specific inputs'!$I58*AM$22)),0),0)</f>
        <v>0</v>
      </c>
      <c r="AN247" s="43" cm="1">
        <f t="array" ref="AN247">IFERROR(
IF(AN$14 - $G$14 + 1 = _xlfn.NUMBERVALUE(TRIM(_xlfn.TEXTAFTER($C247, " ", -1))),
_xlfn.IFS(
'Option-specific inputs'!$I$19="Percentage cost method",('Option-specific inputs'!$I$27*'Option-specific inputs'!$I35*AN$22),
'Option-specific inputs'!$I$19="Total cost method",('Option-specific inputs'!$I58*AN$22)),0),0)</f>
        <v>0</v>
      </c>
      <c r="AO247" s="43" cm="1">
        <f t="array" ref="AO247">IFERROR(
IF(AO$14 - $G$14 + 1 = _xlfn.NUMBERVALUE(TRIM(_xlfn.TEXTAFTER($C247, " ", -1))),
_xlfn.IFS(
'Option-specific inputs'!$I$19="Percentage cost method",('Option-specific inputs'!$I$27*'Option-specific inputs'!$I35*AO$22),
'Option-specific inputs'!$I$19="Total cost method",('Option-specific inputs'!$I58*AO$22)),0),0)</f>
        <v>0</v>
      </c>
      <c r="AP247" s="43" cm="1">
        <f t="array" ref="AP247">IFERROR(
IF(AP$14 - $G$14 + 1 = _xlfn.NUMBERVALUE(TRIM(_xlfn.TEXTAFTER($C247, " ", -1))),
_xlfn.IFS(
'Option-specific inputs'!$I$19="Percentage cost method",('Option-specific inputs'!$I$27*'Option-specific inputs'!$I35*AP$22),
'Option-specific inputs'!$I$19="Total cost method",('Option-specific inputs'!$I58*AP$22)),0),0)</f>
        <v>0</v>
      </c>
      <c r="AQ247" s="43" cm="1">
        <f t="array" ref="AQ247">IFERROR(
IF(AQ$14 - $G$14 + 1 = _xlfn.NUMBERVALUE(TRIM(_xlfn.TEXTAFTER($C247, " ", -1))),
_xlfn.IFS(
'Option-specific inputs'!$I$19="Percentage cost method",('Option-specific inputs'!$I$27*'Option-specific inputs'!$I35*AQ$22),
'Option-specific inputs'!$I$19="Total cost method",('Option-specific inputs'!$I58*AQ$22)),0),0)</f>
        <v>0</v>
      </c>
      <c r="AR247" s="43" cm="1">
        <f t="array" ref="AR247">IFERROR(
IF(AR$14 - $G$14 + 1 = _xlfn.NUMBERVALUE(TRIM(_xlfn.TEXTAFTER($C247, " ", -1))),
_xlfn.IFS(
'Option-specific inputs'!$I$19="Percentage cost method",('Option-specific inputs'!$I$27*'Option-specific inputs'!$I35*AR$22),
'Option-specific inputs'!$I$19="Total cost method",('Option-specific inputs'!$I58*AR$22)),0),0)</f>
        <v>0</v>
      </c>
      <c r="AS247" s="43" cm="1">
        <f t="array" ref="AS247">IFERROR(
IF(AS$14 - $G$14 + 1 = _xlfn.NUMBERVALUE(TRIM(_xlfn.TEXTAFTER($C247, " ", -1))),
_xlfn.IFS(
'Option-specific inputs'!$I$19="Percentage cost method",('Option-specific inputs'!$I$27*'Option-specific inputs'!$I35*AS$22),
'Option-specific inputs'!$I$19="Total cost method",('Option-specific inputs'!$I58*AS$22)),0),0)</f>
        <v>0</v>
      </c>
      <c r="AT247" s="43" cm="1">
        <f t="array" ref="AT247">IFERROR(
IF(AT$14 - $G$14 + 1 = _xlfn.NUMBERVALUE(TRIM(_xlfn.TEXTAFTER($C247, " ", -1))),
_xlfn.IFS(
'Option-specific inputs'!$I$19="Percentage cost method",('Option-specific inputs'!$I$27*'Option-specific inputs'!$I35*AT$22),
'Option-specific inputs'!$I$19="Total cost method",('Option-specific inputs'!$I58*AT$22)),0),0)</f>
        <v>0</v>
      </c>
      <c r="AU247" s="43" cm="1">
        <f t="array" ref="AU247">IFERROR(
IF(AU$14 - $G$14 + 1 = _xlfn.NUMBERVALUE(TRIM(_xlfn.TEXTAFTER($C247, " ", -1))),
_xlfn.IFS(
'Option-specific inputs'!$I$19="Percentage cost method",('Option-specific inputs'!$I$27*'Option-specific inputs'!$I35*AU$22),
'Option-specific inputs'!$I$19="Total cost method",('Option-specific inputs'!$I58*AU$22)),0),0)</f>
        <v>0</v>
      </c>
      <c r="AV247" s="43" cm="1">
        <f t="array" ref="AV247">IFERROR(
IF(AV$14 - $G$14 + 1 = _xlfn.NUMBERVALUE(TRIM(_xlfn.TEXTAFTER($C247, " ", -1))),
_xlfn.IFS(
'Option-specific inputs'!$I$19="Percentage cost method",('Option-specific inputs'!$I$27*'Option-specific inputs'!$I35*AV$22),
'Option-specific inputs'!$I$19="Total cost method",('Option-specific inputs'!$I58*AV$22)),0),0)</f>
        <v>0</v>
      </c>
      <c r="AW247" s="43" cm="1">
        <f t="array" ref="AW247">IFERROR(
IF(AW$14 - $G$14 + 1 = _xlfn.NUMBERVALUE(TRIM(_xlfn.TEXTAFTER($C247, " ", -1))),
_xlfn.IFS(
'Option-specific inputs'!$I$19="Percentage cost method",('Option-specific inputs'!$I$27*'Option-specific inputs'!$I35*AW$22),
'Option-specific inputs'!$I$19="Total cost method",('Option-specific inputs'!$I58*AW$22)),0),0)</f>
        <v>0</v>
      </c>
      <c r="AX247" s="43" cm="1">
        <f t="array" ref="AX247">IFERROR(
IF(AX$14 - $G$14 + 1 = _xlfn.NUMBERVALUE(TRIM(_xlfn.TEXTAFTER($C247, " ", -1))),
_xlfn.IFS(
'Option-specific inputs'!$I$19="Percentage cost method",('Option-specific inputs'!$I$27*'Option-specific inputs'!$I35*AX$22),
'Option-specific inputs'!$I$19="Total cost method",('Option-specific inputs'!$I58*AX$22)),0),0)</f>
        <v>0</v>
      </c>
      <c r="AY247" s="43" cm="1">
        <f t="array" ref="AY247">IFERROR(
IF(AY$14 - $G$14 + 1 = _xlfn.NUMBERVALUE(TRIM(_xlfn.TEXTAFTER($C247, " ", -1))),
_xlfn.IFS(
'Option-specific inputs'!$I$19="Percentage cost method",('Option-specific inputs'!$I$27*'Option-specific inputs'!$I35*AY$22),
'Option-specific inputs'!$I$19="Total cost method",('Option-specific inputs'!$I58*AY$22)),0),0)</f>
        <v>0</v>
      </c>
      <c r="AZ247" s="43" cm="1">
        <f t="array" ref="AZ247">IFERROR(
IF(AZ$14 - $G$14 + 1 = _xlfn.NUMBERVALUE(TRIM(_xlfn.TEXTAFTER($C247, " ", -1))),
_xlfn.IFS(
'Option-specific inputs'!$I$19="Percentage cost method",('Option-specific inputs'!$I$27*'Option-specific inputs'!$I35*AZ$22),
'Option-specific inputs'!$I$19="Total cost method",('Option-specific inputs'!$I58*AZ$22)),0),0)</f>
        <v>0</v>
      </c>
      <c r="BA247" s="43" cm="1">
        <f t="array" ref="BA247">IFERROR(
IF(BA$14 - $G$14 + 1 = _xlfn.NUMBERVALUE(TRIM(_xlfn.TEXTAFTER($C247, " ", -1))),
_xlfn.IFS(
'Option-specific inputs'!$I$19="Percentage cost method",('Option-specific inputs'!$I$27*'Option-specific inputs'!$I35*BA$22),
'Option-specific inputs'!$I$19="Total cost method",('Option-specific inputs'!$I58*BA$22)),0),0)</f>
        <v>0</v>
      </c>
      <c r="BB247" s="43" cm="1">
        <f t="array" ref="BB247">IFERROR(
IF(BB$14 - $G$14 + 1 = _xlfn.NUMBERVALUE(TRIM(_xlfn.TEXTAFTER($C247, " ", -1))),
_xlfn.IFS(
'Option-specific inputs'!$I$19="Percentage cost method",('Option-specific inputs'!$I$27*'Option-specific inputs'!$I35*BB$22),
'Option-specific inputs'!$I$19="Total cost method",('Option-specific inputs'!$I58*BB$22)),0),0)</f>
        <v>0</v>
      </c>
      <c r="BC247" s="43" cm="1">
        <f t="array" ref="BC247">IFERROR(
IF(BC$14 - $G$14 + 1 = _xlfn.NUMBERVALUE(TRIM(_xlfn.TEXTAFTER($C247, " ", -1))),
_xlfn.IFS(
'Option-specific inputs'!$I$19="Percentage cost method",('Option-specific inputs'!$I$27*'Option-specific inputs'!$I35*BC$22),
'Option-specific inputs'!$I$19="Total cost method",('Option-specific inputs'!$I58*BC$22)),0),0)</f>
        <v>0</v>
      </c>
      <c r="BD247" s="43" cm="1">
        <f t="array" ref="BD247">IFERROR(
IF(BD$14 - $G$14 + 1 = _xlfn.NUMBERVALUE(TRIM(_xlfn.TEXTAFTER($C247, " ", -1))),
_xlfn.IFS(
'Option-specific inputs'!$I$19="Percentage cost method",('Option-specific inputs'!$I$27*'Option-specific inputs'!$I35*BD$22),
'Option-specific inputs'!$I$19="Total cost method",('Option-specific inputs'!$I58*BD$22)),0),0)</f>
        <v>0</v>
      </c>
      <c r="BE247" s="43" cm="1">
        <f t="array" ref="BE247">IFERROR(
IF(BE$14 - $G$14 + 1 = _xlfn.NUMBERVALUE(TRIM(_xlfn.TEXTAFTER($C247, " ", -1))),
_xlfn.IFS(
'Option-specific inputs'!$I$19="Percentage cost method",('Option-specific inputs'!$I$27*'Option-specific inputs'!$I35*BE$22),
'Option-specific inputs'!$I$19="Total cost method",('Option-specific inputs'!$I58*BE$22)),0),0)</f>
        <v>0</v>
      </c>
      <c r="BF247" s="43" cm="1">
        <f t="array" ref="BF247">IFERROR(
IF(BF$14 - $G$14 + 1 = _xlfn.NUMBERVALUE(TRIM(_xlfn.TEXTAFTER($C247, " ", -1))),
_xlfn.IFS(
'Option-specific inputs'!$I$19="Percentage cost method",('Option-specific inputs'!$I$27*'Option-specific inputs'!$I35*BF$22),
'Option-specific inputs'!$I$19="Total cost method",('Option-specific inputs'!$I58*BF$22)),0),0)</f>
        <v>0</v>
      </c>
      <c r="BG247" s="43" cm="1">
        <f t="array" ref="BG247">IFERROR(
IF(BG$14 - $G$14 + 1 = _xlfn.NUMBERVALUE(TRIM(_xlfn.TEXTAFTER($C247, " ", -1))),
_xlfn.IFS(
'Option-specific inputs'!$I$19="Percentage cost method",('Option-specific inputs'!$I$27*'Option-specific inputs'!$I35*BG$22),
'Option-specific inputs'!$I$19="Total cost method",('Option-specific inputs'!$I58*BG$22)),0),0)</f>
        <v>0</v>
      </c>
      <c r="BH247" s="43" cm="1">
        <f t="array" ref="BH247">IFERROR(
IF(BH$14 - $G$14 + 1 = _xlfn.NUMBERVALUE(TRIM(_xlfn.TEXTAFTER($C247, " ", -1))),
_xlfn.IFS(
'Option-specific inputs'!$I$19="Percentage cost method",('Option-specific inputs'!$I$27*'Option-specific inputs'!$I35*BH$22),
'Option-specific inputs'!$I$19="Total cost method",('Option-specific inputs'!$I58*BH$22)),0),0)</f>
        <v>0</v>
      </c>
      <c r="BI247" s="43" cm="1">
        <f t="array" ref="BI247">IFERROR(
IF(BI$14 - $G$14 + 1 = _xlfn.NUMBERVALUE(TRIM(_xlfn.TEXTAFTER($C247, " ", -1))),
_xlfn.IFS(
'Option-specific inputs'!$I$19="Percentage cost method",('Option-specific inputs'!$I$27*'Option-specific inputs'!$I35*BI$22),
'Option-specific inputs'!$I$19="Total cost method",('Option-specific inputs'!$I58*BI$22)),0),0)</f>
        <v>0</v>
      </c>
      <c r="BJ247" s="43" cm="1">
        <f t="array" ref="BJ247">IFERROR(
IF(BJ$14 - $G$14 + 1 = _xlfn.NUMBERVALUE(TRIM(_xlfn.TEXTAFTER($C247, " ", -1))),
_xlfn.IFS(
'Option-specific inputs'!$I$19="Percentage cost method",('Option-specific inputs'!$I$27*'Option-specific inputs'!$I35*BJ$22),
'Option-specific inputs'!$I$19="Total cost method",('Option-specific inputs'!$I58*BJ$22)),0),0)</f>
        <v>0</v>
      </c>
      <c r="BK247" s="43" cm="1">
        <f t="array" ref="BK247">IFERROR(
IF(BK$14 - $G$14 + 1 = _xlfn.NUMBERVALUE(TRIM(_xlfn.TEXTAFTER($C247, " ", -1))),
_xlfn.IFS(
'Option-specific inputs'!$I$19="Percentage cost method",('Option-specific inputs'!$I$27*'Option-specific inputs'!$I35*BK$22),
'Option-specific inputs'!$I$19="Total cost method",('Option-specific inputs'!$I58*BK$22)),0),0)</f>
        <v>0</v>
      </c>
      <c r="BL247" s="43" cm="1">
        <f t="array" ref="BL247">IFERROR(
IF(BL$14 - $G$14 + 1 = _xlfn.NUMBERVALUE(TRIM(_xlfn.TEXTAFTER($C247, " ", -1))),
_xlfn.IFS(
'Option-specific inputs'!$I$19="Percentage cost method",('Option-specific inputs'!$I$27*'Option-specific inputs'!$I35*BL$22),
'Option-specific inputs'!$I$19="Total cost method",('Option-specific inputs'!$I58*BL$22)),0),0)</f>
        <v>0</v>
      </c>
      <c r="BM247" s="43" cm="1">
        <f t="array" ref="BM247">IFERROR(
IF(BM$14 - $G$14 + 1 = _xlfn.NUMBERVALUE(TRIM(_xlfn.TEXTAFTER($C247, " ", -1))),
_xlfn.IFS(
'Option-specific inputs'!$I$19="Percentage cost method",('Option-specific inputs'!$I$27*'Option-specific inputs'!$I35*BM$22),
'Option-specific inputs'!$I$19="Total cost method",('Option-specific inputs'!$I58*BM$22)),0),0)</f>
        <v>0</v>
      </c>
      <c r="BN247" s="43" cm="1">
        <f t="array" ref="BN247">IFERROR(
IF(BN$14 - $G$14 + 1 = _xlfn.NUMBERVALUE(TRIM(_xlfn.TEXTAFTER($C247, " ", -1))),
_xlfn.IFS(
'Option-specific inputs'!$I$19="Percentage cost method",('Option-specific inputs'!$I$27*'Option-specific inputs'!$I35*BN$22),
'Option-specific inputs'!$I$19="Total cost method",('Option-specific inputs'!$I58*BN$22)),0),0)</f>
        <v>0</v>
      </c>
      <c r="BO247" s="43" cm="1">
        <f t="array" ref="BO247">IFERROR(
IF(BO$14 - $G$14 + 1 = _xlfn.NUMBERVALUE(TRIM(_xlfn.TEXTAFTER($C247, " ", -1))),
_xlfn.IFS(
'Option-specific inputs'!$I$19="Percentage cost method",('Option-specific inputs'!$I$27*'Option-specific inputs'!$I35*BO$22),
'Option-specific inputs'!$I$19="Total cost method",('Option-specific inputs'!$I58*BO$22)),0),0)</f>
        <v>0</v>
      </c>
      <c r="BP247" s="43" cm="1">
        <f t="array" ref="BP247">IFERROR(
IF(BP$14 - $G$14 + 1 = _xlfn.NUMBERVALUE(TRIM(_xlfn.TEXTAFTER($C247, " ", -1))),
_xlfn.IFS(
'Option-specific inputs'!$I$19="Percentage cost method",('Option-specific inputs'!$I$27*'Option-specific inputs'!$I35*BP$22),
'Option-specific inputs'!$I$19="Total cost method",('Option-specific inputs'!$I58*BP$22)),0),0)</f>
        <v>0</v>
      </c>
      <c r="BQ247" s="43" cm="1">
        <f t="array" ref="BQ247">IFERROR(
IF(BQ$14 - $G$14 + 1 = _xlfn.NUMBERVALUE(TRIM(_xlfn.TEXTAFTER($C247, " ", -1))),
_xlfn.IFS(
'Option-specific inputs'!$I$19="Percentage cost method",('Option-specific inputs'!$I$27*'Option-specific inputs'!$I35*BQ$22),
'Option-specific inputs'!$I$19="Total cost method",('Option-specific inputs'!$I58*BQ$22)),0),0)</f>
        <v>0</v>
      </c>
      <c r="BR247" s="43" cm="1">
        <f t="array" ref="BR247">IFERROR(
IF(BR$14 - $G$14 + 1 = _xlfn.NUMBERVALUE(TRIM(_xlfn.TEXTAFTER($C247, " ", -1))),
_xlfn.IFS(
'Option-specific inputs'!$I$19="Percentage cost method",('Option-specific inputs'!$I$27*'Option-specific inputs'!$I35*BR$22),
'Option-specific inputs'!$I$19="Total cost method",('Option-specific inputs'!$I58*BR$22)),0),0)</f>
        <v>0</v>
      </c>
      <c r="BS247" s="43" cm="1">
        <f t="array" ref="BS247">IFERROR(
IF(BS$14 - $G$14 + 1 = _xlfn.NUMBERVALUE(TRIM(_xlfn.TEXTAFTER($C247, " ", -1))),
_xlfn.IFS(
'Option-specific inputs'!$I$19="Percentage cost method",('Option-specific inputs'!$I$27*'Option-specific inputs'!$I35*BS$22),
'Option-specific inputs'!$I$19="Total cost method",('Option-specific inputs'!$I58*BS$22)),0),0)</f>
        <v>0</v>
      </c>
      <c r="BT247" s="43" cm="1">
        <f t="array" ref="BT247">IFERROR(
IF(BT$14 - $G$14 + 1 = _xlfn.NUMBERVALUE(TRIM(_xlfn.TEXTAFTER($C247, " ", -1))),
_xlfn.IFS(
'Option-specific inputs'!$I$19="Percentage cost method",('Option-specific inputs'!$I$27*'Option-specific inputs'!$I35*BT$22),
'Option-specific inputs'!$I$19="Total cost method",('Option-specific inputs'!$I58*BT$22)),0),0)</f>
        <v>0</v>
      </c>
      <c r="BU247" s="43" cm="1">
        <f t="array" ref="BU247">IFERROR(
IF(BU$14 - $G$14 + 1 = _xlfn.NUMBERVALUE(TRIM(_xlfn.TEXTAFTER($C247, " ", -1))),
_xlfn.IFS(
'Option-specific inputs'!$I$19="Percentage cost method",('Option-specific inputs'!$I$27*'Option-specific inputs'!$I35*BU$22),
'Option-specific inputs'!$I$19="Total cost method",('Option-specific inputs'!$I58*BU$22)),0),0)</f>
        <v>0</v>
      </c>
      <c r="BV247" s="43" cm="1">
        <f t="array" ref="BV247">IFERROR(
IF(BV$14 - $G$14 + 1 = _xlfn.NUMBERVALUE(TRIM(_xlfn.TEXTAFTER($C247, " ", -1))),
_xlfn.IFS(
'Option-specific inputs'!$I$19="Percentage cost method",('Option-specific inputs'!$I$27*'Option-specific inputs'!$I35*BV$22),
'Option-specific inputs'!$I$19="Total cost method",('Option-specific inputs'!$I58*BV$22)),0),0)</f>
        <v>0</v>
      </c>
      <c r="BW247" s="43" cm="1">
        <f t="array" ref="BW247">IFERROR(
IF(BW$14 - $G$14 + 1 = _xlfn.NUMBERVALUE(TRIM(_xlfn.TEXTAFTER($C247, " ", -1))),
_xlfn.IFS(
'Option-specific inputs'!$I$19="Percentage cost method",('Option-specific inputs'!$I$27*'Option-specific inputs'!$I35*BW$22),
'Option-specific inputs'!$I$19="Total cost method",('Option-specific inputs'!$I58*BW$22)),0),0)</f>
        <v>0</v>
      </c>
      <c r="BX247" s="43" cm="1">
        <f t="array" ref="BX247">IFERROR(
IF(BX$14 - $G$14 + 1 = _xlfn.NUMBERVALUE(TRIM(_xlfn.TEXTAFTER($C247, " ", -1))),
_xlfn.IFS(
'Option-specific inputs'!$I$19="Percentage cost method",('Option-specific inputs'!$I$27*'Option-specific inputs'!$I35*BX$22),
'Option-specific inputs'!$I$19="Total cost method",('Option-specific inputs'!$I58*BX$22)),0),0)</f>
        <v>0</v>
      </c>
      <c r="BY247" s="43" cm="1">
        <f t="array" ref="BY247">IFERROR(
IF(BY$14 - $G$14 + 1 = _xlfn.NUMBERVALUE(TRIM(_xlfn.TEXTAFTER($C247, " ", -1))),
_xlfn.IFS(
'Option-specific inputs'!$I$19="Percentage cost method",('Option-specific inputs'!$I$27*'Option-specific inputs'!$I35*BY$22),
'Option-specific inputs'!$I$19="Total cost method",('Option-specific inputs'!$I58*BY$22)),0),0)</f>
        <v>0</v>
      </c>
      <c r="BZ247" s="43" cm="1">
        <f t="array" ref="BZ247">IFERROR(
IF(BZ$14 - $G$14 + 1 = _xlfn.NUMBERVALUE(TRIM(_xlfn.TEXTAFTER($C247, " ", -1))),
_xlfn.IFS(
'Option-specific inputs'!$I$19="Percentage cost method",('Option-specific inputs'!$I$27*'Option-specific inputs'!$I35*BZ$22),
'Option-specific inputs'!$I$19="Total cost method",('Option-specific inputs'!$I58*BZ$22)),0),0)</f>
        <v>0</v>
      </c>
      <c r="CA247" s="43" cm="1">
        <f t="array" ref="CA247">IFERROR(
IF(CA$14 - $G$14 + 1 = _xlfn.NUMBERVALUE(TRIM(_xlfn.TEXTAFTER($C247, " ", -1))),
_xlfn.IFS(
'Option-specific inputs'!$I$19="Percentage cost method",('Option-specific inputs'!$I$27*'Option-specific inputs'!$I35*CA$22),
'Option-specific inputs'!$I$19="Total cost method",('Option-specific inputs'!$I58*CA$22)),0),0)</f>
        <v>0</v>
      </c>
      <c r="CB247" s="43" cm="1">
        <f t="array" ref="CB247">IFERROR(
IF(CB$14 - $G$14 + 1 = _xlfn.NUMBERVALUE(TRIM(_xlfn.TEXTAFTER($C247, " ", -1))),
_xlfn.IFS(
'Option-specific inputs'!$I$19="Percentage cost method",('Option-specific inputs'!$I$27*'Option-specific inputs'!$I35*CB$22),
'Option-specific inputs'!$I$19="Total cost method",('Option-specific inputs'!$I58*CB$22)),0),0)</f>
        <v>0</v>
      </c>
      <c r="CC247" s="43" cm="1">
        <f t="array" ref="CC247">IFERROR(
IF(CC$14 - $G$14 + 1 = _xlfn.NUMBERVALUE(TRIM(_xlfn.TEXTAFTER($C247, " ", -1))),
_xlfn.IFS(
'Option-specific inputs'!$I$19="Percentage cost method",('Option-specific inputs'!$I$27*'Option-specific inputs'!$I35*CC$22),
'Option-specific inputs'!$I$19="Total cost method",('Option-specific inputs'!$I58*CC$22)),0),0)</f>
        <v>0</v>
      </c>
      <c r="CD247" s="43" cm="1">
        <f t="array" ref="CD247">IFERROR(
IF(CD$14 - $G$14 + 1 = _xlfn.NUMBERVALUE(TRIM(_xlfn.TEXTAFTER($C247, " ", -1))),
_xlfn.IFS(
'Option-specific inputs'!$I$19="Percentage cost method",('Option-specific inputs'!$I$27*'Option-specific inputs'!$I35*CD$22),
'Option-specific inputs'!$I$19="Total cost method",('Option-specific inputs'!$I58*CD$22)),0),0)</f>
        <v>0</v>
      </c>
      <c r="CE247" s="43" cm="1">
        <f t="array" ref="CE247">IFERROR(
IF(CE$14 - $G$14 + 1 = _xlfn.NUMBERVALUE(TRIM(_xlfn.TEXTAFTER($C247, " ", -1))),
_xlfn.IFS(
'Option-specific inputs'!$I$19="Percentage cost method",('Option-specific inputs'!$I$27*'Option-specific inputs'!$I35*CE$22),
'Option-specific inputs'!$I$19="Total cost method",('Option-specific inputs'!$I58*CE$22)),0),0)</f>
        <v>0</v>
      </c>
      <c r="CF247" s="43" cm="1">
        <f t="array" ref="CF247">IFERROR(
IF(CF$14 - $G$14 + 1 = _xlfn.NUMBERVALUE(TRIM(_xlfn.TEXTAFTER($C247, " ", -1))),
_xlfn.IFS(
'Option-specific inputs'!$I$19="Percentage cost method",('Option-specific inputs'!$I$27*'Option-specific inputs'!$I35*CF$22),
'Option-specific inputs'!$I$19="Total cost method",('Option-specific inputs'!$I58*CF$22)),0),0)</f>
        <v>0</v>
      </c>
      <c r="CG247" s="43" cm="1">
        <f t="array" ref="CG247">IFERROR(
IF(CG$14 - $G$14 + 1 = _xlfn.NUMBERVALUE(TRIM(_xlfn.TEXTAFTER($C247, " ", -1))),
_xlfn.IFS(
'Option-specific inputs'!$I$19="Percentage cost method",('Option-specific inputs'!$I$27*'Option-specific inputs'!$I35*CG$22),
'Option-specific inputs'!$I$19="Total cost method",('Option-specific inputs'!$I58*CG$22)),0),0)</f>
        <v>0</v>
      </c>
      <c r="CH247" s="43" cm="1">
        <f t="array" ref="CH247">IFERROR(
IF(CH$14 - $G$14 + 1 = _xlfn.NUMBERVALUE(TRIM(_xlfn.TEXTAFTER($C247, " ", -1))),
_xlfn.IFS(
'Option-specific inputs'!$I$19="Percentage cost method",('Option-specific inputs'!$I$27*'Option-specific inputs'!$I35*CH$22),
'Option-specific inputs'!$I$19="Total cost method",('Option-specific inputs'!$I58*CH$22)),0),0)</f>
        <v>0</v>
      </c>
      <c r="CI247" s="43" cm="1">
        <f t="array" ref="CI247">IFERROR(
IF(CI$14 - $G$14 + 1 = _xlfn.NUMBERVALUE(TRIM(_xlfn.TEXTAFTER($C247, " ", -1))),
_xlfn.IFS(
'Option-specific inputs'!$I$19="Percentage cost method",('Option-specific inputs'!$I$27*'Option-specific inputs'!$I35*CI$22),
'Option-specific inputs'!$I$19="Total cost method",('Option-specific inputs'!$I58*CI$22)),0),0)</f>
        <v>0</v>
      </c>
      <c r="CJ247" s="43" cm="1">
        <f t="array" ref="CJ247">IFERROR(
IF(CJ$14 - $G$14 + 1 = _xlfn.NUMBERVALUE(TRIM(_xlfn.TEXTAFTER($C247, " ", -1))),
_xlfn.IFS(
'Option-specific inputs'!$I$19="Percentage cost method",('Option-specific inputs'!$I$27*'Option-specific inputs'!$I35*CJ$22),
'Option-specific inputs'!$I$19="Total cost method",('Option-specific inputs'!$I58*CJ$22)),0),0)</f>
        <v>0</v>
      </c>
      <c r="CK247" s="43" cm="1">
        <f t="array" ref="CK247">IFERROR(
IF(CK$14 - $G$14 + 1 = _xlfn.NUMBERVALUE(TRIM(_xlfn.TEXTAFTER($C247, " ", -1))),
_xlfn.IFS(
'Option-specific inputs'!$I$19="Percentage cost method",('Option-specific inputs'!$I$27*'Option-specific inputs'!$I35*CK$22),
'Option-specific inputs'!$I$19="Total cost method",('Option-specific inputs'!$I58*CK$22)),0),0)</f>
        <v>0</v>
      </c>
      <c r="CL247" s="43" cm="1">
        <f t="array" ref="CL247">IFERROR(
IF(CL$14 - $G$14 + 1 = _xlfn.NUMBERVALUE(TRIM(_xlfn.TEXTAFTER($C247, " ", -1))),
_xlfn.IFS(
'Option-specific inputs'!$I$19="Percentage cost method",('Option-specific inputs'!$I$27*'Option-specific inputs'!$I35*CL$22),
'Option-specific inputs'!$I$19="Total cost method",('Option-specific inputs'!$I58*CL$22)),0),0)</f>
        <v>0</v>
      </c>
      <c r="CM247" s="43" cm="1">
        <f t="array" ref="CM247">IFERROR(
IF(CM$14 - $G$14 + 1 = _xlfn.NUMBERVALUE(TRIM(_xlfn.TEXTAFTER($C247, " ", -1))),
_xlfn.IFS(
'Option-specific inputs'!$I$19="Percentage cost method",('Option-specific inputs'!$I$27*'Option-specific inputs'!$I35*CM$22),
'Option-specific inputs'!$I$19="Total cost method",('Option-specific inputs'!$I58*CM$22)),0),0)</f>
        <v>0</v>
      </c>
      <c r="CN247" s="43" cm="1">
        <f t="array" ref="CN247">IFERROR(
IF(CN$14 - $G$14 + 1 = _xlfn.NUMBERVALUE(TRIM(_xlfn.TEXTAFTER($C247, " ", -1))),
_xlfn.IFS(
'Option-specific inputs'!$I$19="Percentage cost method",('Option-specific inputs'!$I$27*'Option-specific inputs'!$I35*CN$22),
'Option-specific inputs'!$I$19="Total cost method",('Option-specific inputs'!$I58*CN$22)),0),0)</f>
        <v>0</v>
      </c>
      <c r="CO247" s="43" cm="1">
        <f t="array" ref="CO247">IFERROR(
IF(CO$14 - $G$14 + 1 = _xlfn.NUMBERVALUE(TRIM(_xlfn.TEXTAFTER($C247, " ", -1))),
_xlfn.IFS(
'Option-specific inputs'!$I$19="Percentage cost method",('Option-specific inputs'!$I$27*'Option-specific inputs'!$I35*CO$22),
'Option-specific inputs'!$I$19="Total cost method",('Option-specific inputs'!$I58*CO$22)),0),0)</f>
        <v>0</v>
      </c>
      <c r="CP247" s="43" cm="1">
        <f t="array" ref="CP247">IFERROR(
IF(CP$14 - $G$14 + 1 = _xlfn.NUMBERVALUE(TRIM(_xlfn.TEXTAFTER($C247, " ", -1))),
_xlfn.IFS(
'Option-specific inputs'!$I$19="Percentage cost method",('Option-specific inputs'!$I$27*'Option-specific inputs'!$I35*CP$22),
'Option-specific inputs'!$I$19="Total cost method",('Option-specific inputs'!$I58*CP$22)),0),0)</f>
        <v>0</v>
      </c>
      <c r="CQ247" s="43" cm="1">
        <f t="array" ref="CQ247">IFERROR(
IF(CQ$14 - $G$14 + 1 = _xlfn.NUMBERVALUE(TRIM(_xlfn.TEXTAFTER($C247, " ", -1))),
_xlfn.IFS(
'Option-specific inputs'!$I$19="Percentage cost method",('Option-specific inputs'!$I$27*'Option-specific inputs'!$I35*CQ$22),
'Option-specific inputs'!$I$19="Total cost method",('Option-specific inputs'!$I58*CQ$22)),0),0)</f>
        <v>0</v>
      </c>
      <c r="CR247" s="43" cm="1">
        <f t="array" ref="CR247">IFERROR(
IF(CR$14 - $G$14 + 1 = _xlfn.NUMBERVALUE(TRIM(_xlfn.TEXTAFTER($C247, " ", -1))),
_xlfn.IFS(
'Option-specific inputs'!$I$19="Percentage cost method",('Option-specific inputs'!$I$27*'Option-specific inputs'!$I35*CR$22),
'Option-specific inputs'!$I$19="Total cost method",('Option-specific inputs'!$I58*CR$22)),0),0)</f>
        <v>0</v>
      </c>
      <c r="CS247" s="43" cm="1">
        <f t="array" ref="CS247">IFERROR(
IF(CS$14 - $G$14 + 1 = _xlfn.NUMBERVALUE(TRIM(_xlfn.TEXTAFTER($C247, " ", -1))),
_xlfn.IFS(
'Option-specific inputs'!$I$19="Percentage cost method",('Option-specific inputs'!$I$27*'Option-specific inputs'!$I35*CS$22),
'Option-specific inputs'!$I$19="Total cost method",('Option-specific inputs'!$I58*CS$22)),0),0)</f>
        <v>0</v>
      </c>
      <c r="CT247" s="43" cm="1">
        <f t="array" ref="CT247">IFERROR(
IF(CT$14 - $G$14 + 1 = _xlfn.NUMBERVALUE(TRIM(_xlfn.TEXTAFTER($C247, " ", -1))),
_xlfn.IFS(
'Option-specific inputs'!$I$19="Percentage cost method",('Option-specific inputs'!$I$27*'Option-specific inputs'!$I35*CT$22),
'Option-specific inputs'!$I$19="Total cost method",('Option-specific inputs'!$I58*CT$22)),0),0)</f>
        <v>0</v>
      </c>
      <c r="CU247" s="43" cm="1">
        <f t="array" ref="CU247">IFERROR(
IF(CU$14 - $G$14 + 1 = _xlfn.NUMBERVALUE(TRIM(_xlfn.TEXTAFTER($C247, " ", -1))),
_xlfn.IFS(
'Option-specific inputs'!$I$19="Percentage cost method",('Option-specific inputs'!$I$27*'Option-specific inputs'!$I35*CU$22),
'Option-specific inputs'!$I$19="Total cost method",('Option-specific inputs'!$I58*CU$22)),0),0)</f>
        <v>0</v>
      </c>
      <c r="CV247" s="43" cm="1">
        <f t="array" ref="CV247">IFERROR(
IF(CV$14 - $G$14 + 1 = _xlfn.NUMBERVALUE(TRIM(_xlfn.TEXTAFTER($C247, " ", -1))),
_xlfn.IFS(
'Option-specific inputs'!$I$19="Percentage cost method",('Option-specific inputs'!$I$27*'Option-specific inputs'!$I35*CV$22),
'Option-specific inputs'!$I$19="Total cost method",('Option-specific inputs'!$I58*CV$22)),0),0)</f>
        <v>0</v>
      </c>
      <c r="CW247" s="43" cm="1">
        <f t="array" ref="CW247">IFERROR(
IF(CW$14 - $G$14 + 1 = _xlfn.NUMBERVALUE(TRIM(_xlfn.TEXTAFTER($C247, " ", -1))),
_xlfn.IFS(
'Option-specific inputs'!$I$19="Percentage cost method",('Option-specific inputs'!$I$27*'Option-specific inputs'!$I35*CW$22),
'Option-specific inputs'!$I$19="Total cost method",('Option-specific inputs'!$I58*CW$22)),0),0)</f>
        <v>0</v>
      </c>
      <c r="CX247" s="43" cm="1">
        <f t="array" ref="CX247">IFERROR(
IF(CX$14 - $G$14 + 1 = _xlfn.NUMBERVALUE(TRIM(_xlfn.TEXTAFTER($C247, " ", -1))),
_xlfn.IFS(
'Option-specific inputs'!$I$19="Percentage cost method",('Option-specific inputs'!$I$27*'Option-specific inputs'!$I35*CX$22),
'Option-specific inputs'!$I$19="Total cost method",('Option-specific inputs'!$I58*CX$22)),0),0)</f>
        <v>0</v>
      </c>
      <c r="CY247" s="43" cm="1">
        <f t="array" ref="CY247">IFERROR(
IF(CY$14 - $G$14 + 1 = _xlfn.NUMBERVALUE(TRIM(_xlfn.TEXTAFTER($C247, " ", -1))),
_xlfn.IFS(
'Option-specific inputs'!$I$19="Percentage cost method",('Option-specific inputs'!$I$27*'Option-specific inputs'!$I35*CY$22),
'Option-specific inputs'!$I$19="Total cost method",('Option-specific inputs'!$I58*CY$22)),0),0)</f>
        <v>0</v>
      </c>
      <c r="CZ247" s="43" cm="1">
        <f t="array" ref="CZ247">IFERROR(
IF(CZ$14 - $G$14 + 1 = _xlfn.NUMBERVALUE(TRIM(_xlfn.TEXTAFTER($C247, " ", -1))),
_xlfn.IFS(
'Option-specific inputs'!$I$19="Percentage cost method",('Option-specific inputs'!$I$27*'Option-specific inputs'!$I35*CZ$22),
'Option-specific inputs'!$I$19="Total cost method",('Option-specific inputs'!$I58*CZ$22)),0),0)</f>
        <v>0</v>
      </c>
      <c r="DA247" s="43" cm="1">
        <f t="array" ref="DA247">IFERROR(
IF(DA$14 - $G$14 + 1 = _xlfn.NUMBERVALUE(TRIM(_xlfn.TEXTAFTER($C247, " ", -1))),
_xlfn.IFS(
'Option-specific inputs'!$I$19="Percentage cost method",('Option-specific inputs'!$I$27*'Option-specific inputs'!$I35*DA$22),
'Option-specific inputs'!$I$19="Total cost method",('Option-specific inputs'!$I58*DA$22)),0),0)</f>
        <v>0</v>
      </c>
      <c r="DB247" s="43" cm="1">
        <f t="array" ref="DB247">IFERROR(
IF(DB$14 - $G$14 + 1 = _xlfn.NUMBERVALUE(TRIM(_xlfn.TEXTAFTER($C247, " ", -1))),
_xlfn.IFS(
'Option-specific inputs'!$I$19="Percentage cost method",('Option-specific inputs'!$I$27*'Option-specific inputs'!$I35*DB$22),
'Option-specific inputs'!$I$19="Total cost method",('Option-specific inputs'!$I58*DB$22)),0),0)</f>
        <v>0</v>
      </c>
      <c r="DC247" s="25"/>
    </row>
    <row r="248" spans="1:107" s="61" customFormat="1" ht="22.5" customHeight="1">
      <c r="A248" s="25"/>
      <c r="B248" s="163"/>
      <c r="C248" s="163" t="s">
        <v>130</v>
      </c>
      <c r="D248" s="32"/>
      <c r="E248" s="37"/>
      <c r="F248" s="42"/>
      <c r="G248" s="43" cm="1">
        <f t="array" ref="G248">IFERROR(
IF(G$14 - $G$14 + 1 = _xlfn.NUMBERVALUE(TRIM(_xlfn.TEXTAFTER($C248, " ", -1))),
_xlfn.IFS(
'Option-specific inputs'!$I$19="Percentage cost method",('Option-specific inputs'!$I$27*'Option-specific inputs'!$I36*G$22),
'Option-specific inputs'!$I$19="Total cost method",('Option-specific inputs'!$I59*G$22)),0),0)</f>
        <v>0</v>
      </c>
      <c r="H248" s="43" cm="1">
        <f t="array" ref="H248">IFERROR(
IF(H$14 - $G$14 + 1 = _xlfn.NUMBERVALUE(TRIM(_xlfn.TEXTAFTER($C248, " ", -1))),
_xlfn.IFS(
'Option-specific inputs'!$I$19="Percentage cost method",('Option-specific inputs'!$I$27*'Option-specific inputs'!$I36*H$22),
'Option-specific inputs'!$I$19="Total cost method",('Option-specific inputs'!$I59*H$22)),0),0)</f>
        <v>0</v>
      </c>
      <c r="I248" s="43" cm="1">
        <f t="array" ref="I248">IFERROR(
IF(I$14 - $G$14 + 1 = _xlfn.NUMBERVALUE(TRIM(_xlfn.TEXTAFTER($C248, " ", -1))),
_xlfn.IFS(
'Option-specific inputs'!$I$19="Percentage cost method",('Option-specific inputs'!$I$27*'Option-specific inputs'!$I36*I$22),
'Option-specific inputs'!$I$19="Total cost method",('Option-specific inputs'!$I59*I$22)),0),0)</f>
        <v>0</v>
      </c>
      <c r="J248" s="43" cm="1">
        <f t="array" ref="J248">IFERROR(
IF(J$14 - $G$14 + 1 = _xlfn.NUMBERVALUE(TRIM(_xlfn.TEXTAFTER($C248, " ", -1))),
_xlfn.IFS(
'Option-specific inputs'!$I$19="Percentage cost method",('Option-specific inputs'!$I$27*'Option-specific inputs'!$I36*J$22),
'Option-specific inputs'!$I$19="Total cost method",('Option-specific inputs'!$I59*J$22)),0),0)</f>
        <v>0</v>
      </c>
      <c r="K248" s="43" cm="1">
        <f t="array" ref="K248">IFERROR(
IF(K$14 - $G$14 + 1 = _xlfn.NUMBERVALUE(TRIM(_xlfn.TEXTAFTER($C248, " ", -1))),
_xlfn.IFS(
'Option-specific inputs'!$I$19="Percentage cost method",('Option-specific inputs'!$I$27*'Option-specific inputs'!$I36*K$22),
'Option-specific inputs'!$I$19="Total cost method",('Option-specific inputs'!$I59*K$22)),0),0)</f>
        <v>0</v>
      </c>
      <c r="L248" s="43" cm="1">
        <f t="array" ref="L248">IFERROR(
IF(L$14 - $G$14 + 1 = _xlfn.NUMBERVALUE(TRIM(_xlfn.TEXTAFTER($C248, " ", -1))),
_xlfn.IFS(
'Option-specific inputs'!$I$19="Percentage cost method",('Option-specific inputs'!$I$27*'Option-specific inputs'!$I36*L$22),
'Option-specific inputs'!$I$19="Total cost method",('Option-specific inputs'!$I59*L$22)),0),0)</f>
        <v>0</v>
      </c>
      <c r="M248" s="43" cm="1">
        <f t="array" ref="M248">IFERROR(
IF(M$14 - $G$14 + 1 = _xlfn.NUMBERVALUE(TRIM(_xlfn.TEXTAFTER($C248, " ", -1))),
_xlfn.IFS(
'Option-specific inputs'!$I$19="Percentage cost method",('Option-specific inputs'!$I$27*'Option-specific inputs'!$I36*M$22),
'Option-specific inputs'!$I$19="Total cost method",('Option-specific inputs'!$I59*M$22)),0),0)</f>
        <v>0</v>
      </c>
      <c r="N248" s="43" cm="1">
        <f t="array" ref="N248">IFERROR(
IF(N$14 - $G$14 + 1 = _xlfn.NUMBERVALUE(TRIM(_xlfn.TEXTAFTER($C248, " ", -1))),
_xlfn.IFS(
'Option-specific inputs'!$I$19="Percentage cost method",('Option-specific inputs'!$I$27*'Option-specific inputs'!$I36*N$22),
'Option-specific inputs'!$I$19="Total cost method",('Option-specific inputs'!$I59*N$22)),0),0)</f>
        <v>0</v>
      </c>
      <c r="O248" s="43" cm="1">
        <f t="array" ref="O248">IFERROR(
IF(O$14 - $G$14 + 1 = _xlfn.NUMBERVALUE(TRIM(_xlfn.TEXTAFTER($C248, " ", -1))),
_xlfn.IFS(
'Option-specific inputs'!$I$19="Percentage cost method",('Option-specific inputs'!$I$27*'Option-specific inputs'!$I36*O$22),
'Option-specific inputs'!$I$19="Total cost method",('Option-specific inputs'!$I59*O$22)),0),0)</f>
        <v>0</v>
      </c>
      <c r="P248" s="43" cm="1">
        <f t="array" ref="P248">IFERROR(
IF(P$14 - $G$14 + 1 = _xlfn.NUMBERVALUE(TRIM(_xlfn.TEXTAFTER($C248, " ", -1))),
_xlfn.IFS(
'Option-specific inputs'!$I$19="Percentage cost method",('Option-specific inputs'!$I$27*'Option-specific inputs'!$I36*P$22),
'Option-specific inputs'!$I$19="Total cost method",('Option-specific inputs'!$I59*P$22)),0),0)</f>
        <v>0</v>
      </c>
      <c r="Q248" s="43" cm="1">
        <f t="array" ref="Q248">IFERROR(
IF(Q$14 - $G$14 + 1 = _xlfn.NUMBERVALUE(TRIM(_xlfn.TEXTAFTER($C248, " ", -1))),
_xlfn.IFS(
'Option-specific inputs'!$I$19="Percentage cost method",('Option-specific inputs'!$I$27*'Option-specific inputs'!$I36*Q$22),
'Option-specific inputs'!$I$19="Total cost method",('Option-specific inputs'!$I59*Q$22)),0),0)</f>
        <v>0</v>
      </c>
      <c r="R248" s="43" cm="1">
        <f t="array" ref="R248">IFERROR(
IF(R$14 - $G$14 + 1 = _xlfn.NUMBERVALUE(TRIM(_xlfn.TEXTAFTER($C248, " ", -1))),
_xlfn.IFS(
'Option-specific inputs'!$I$19="Percentage cost method",('Option-specific inputs'!$I$27*'Option-specific inputs'!$I36*R$22),
'Option-specific inputs'!$I$19="Total cost method",('Option-specific inputs'!$I59*R$22)),0),0)</f>
        <v>0</v>
      </c>
      <c r="S248" s="43" cm="1">
        <f t="array" ref="S248">IFERROR(
IF(S$14 - $G$14 + 1 = _xlfn.NUMBERVALUE(TRIM(_xlfn.TEXTAFTER($C248, " ", -1))),
_xlfn.IFS(
'Option-specific inputs'!$I$19="Percentage cost method",('Option-specific inputs'!$I$27*'Option-specific inputs'!$I36*S$22),
'Option-specific inputs'!$I$19="Total cost method",('Option-specific inputs'!$I59*S$22)),0),0)</f>
        <v>0</v>
      </c>
      <c r="T248" s="43" cm="1">
        <f t="array" ref="T248">IFERROR(
IF(T$14 - $G$14 + 1 = _xlfn.NUMBERVALUE(TRIM(_xlfn.TEXTAFTER($C248, " ", -1))),
_xlfn.IFS(
'Option-specific inputs'!$I$19="Percentage cost method",('Option-specific inputs'!$I$27*'Option-specific inputs'!$I36*T$22),
'Option-specific inputs'!$I$19="Total cost method",('Option-specific inputs'!$I59*T$22)),0),0)</f>
        <v>0</v>
      </c>
      <c r="U248" s="43" cm="1">
        <f t="array" ref="U248">IFERROR(
IF(U$14 - $G$14 + 1 = _xlfn.NUMBERVALUE(TRIM(_xlfn.TEXTAFTER($C248, " ", -1))),
_xlfn.IFS(
'Option-specific inputs'!$I$19="Percentage cost method",('Option-specific inputs'!$I$27*'Option-specific inputs'!$I36*U$22),
'Option-specific inputs'!$I$19="Total cost method",('Option-specific inputs'!$I59*U$22)),0),0)</f>
        <v>0</v>
      </c>
      <c r="V248" s="43" cm="1">
        <f t="array" ref="V248">IFERROR(
IF(V$14 - $G$14 + 1 = _xlfn.NUMBERVALUE(TRIM(_xlfn.TEXTAFTER($C248, " ", -1))),
_xlfn.IFS(
'Option-specific inputs'!$I$19="Percentage cost method",('Option-specific inputs'!$I$27*'Option-specific inputs'!$I36*V$22),
'Option-specific inputs'!$I$19="Total cost method",('Option-specific inputs'!$I59*V$22)),0),0)</f>
        <v>0</v>
      </c>
      <c r="W248" s="43" cm="1">
        <f t="array" ref="W248">IFERROR(
IF(W$14 - $G$14 + 1 = _xlfn.NUMBERVALUE(TRIM(_xlfn.TEXTAFTER($C248, " ", -1))),
_xlfn.IFS(
'Option-specific inputs'!$I$19="Percentage cost method",('Option-specific inputs'!$I$27*'Option-specific inputs'!$I36*W$22),
'Option-specific inputs'!$I$19="Total cost method",('Option-specific inputs'!$I59*W$22)),0),0)</f>
        <v>0</v>
      </c>
      <c r="X248" s="43" cm="1">
        <f t="array" ref="X248">IFERROR(
IF(X$14 - $G$14 + 1 = _xlfn.NUMBERVALUE(TRIM(_xlfn.TEXTAFTER($C248, " ", -1))),
_xlfn.IFS(
'Option-specific inputs'!$I$19="Percentage cost method",('Option-specific inputs'!$I$27*'Option-specific inputs'!$I36*X$22),
'Option-specific inputs'!$I$19="Total cost method",('Option-specific inputs'!$I59*X$22)),0),0)</f>
        <v>0</v>
      </c>
      <c r="Y248" s="43" cm="1">
        <f t="array" ref="Y248">IFERROR(
IF(Y$14 - $G$14 + 1 = _xlfn.NUMBERVALUE(TRIM(_xlfn.TEXTAFTER($C248, " ", -1))),
_xlfn.IFS(
'Option-specific inputs'!$I$19="Percentage cost method",('Option-specific inputs'!$I$27*'Option-specific inputs'!$I36*Y$22),
'Option-specific inputs'!$I$19="Total cost method",('Option-specific inputs'!$I59*Y$22)),0),0)</f>
        <v>0</v>
      </c>
      <c r="Z248" s="43" cm="1">
        <f t="array" ref="Z248">IFERROR(
IF(Z$14 - $G$14 + 1 = _xlfn.NUMBERVALUE(TRIM(_xlfn.TEXTAFTER($C248, " ", -1))),
_xlfn.IFS(
'Option-specific inputs'!$I$19="Percentage cost method",('Option-specific inputs'!$I$27*'Option-specific inputs'!$I36*Z$22),
'Option-specific inputs'!$I$19="Total cost method",('Option-specific inputs'!$I59*Z$22)),0),0)</f>
        <v>0</v>
      </c>
      <c r="AA248" s="43" cm="1">
        <f t="array" ref="AA248">IFERROR(
IF(AA$14 - $G$14 + 1 = _xlfn.NUMBERVALUE(TRIM(_xlfn.TEXTAFTER($C248, " ", -1))),
_xlfn.IFS(
'Option-specific inputs'!$I$19="Percentage cost method",('Option-specific inputs'!$I$27*'Option-specific inputs'!$I36*AA$22),
'Option-specific inputs'!$I$19="Total cost method",('Option-specific inputs'!$I59*AA$22)),0),0)</f>
        <v>0</v>
      </c>
      <c r="AB248" s="43" cm="1">
        <f t="array" ref="AB248">IFERROR(
IF(AB$14 - $G$14 + 1 = _xlfn.NUMBERVALUE(TRIM(_xlfn.TEXTAFTER($C248, " ", -1))),
_xlfn.IFS(
'Option-specific inputs'!$I$19="Percentage cost method",('Option-specific inputs'!$I$27*'Option-specific inputs'!$I36*AB$22),
'Option-specific inputs'!$I$19="Total cost method",('Option-specific inputs'!$I59*AB$22)),0),0)</f>
        <v>0</v>
      </c>
      <c r="AC248" s="43" cm="1">
        <f t="array" ref="AC248">IFERROR(
IF(AC$14 - $G$14 + 1 = _xlfn.NUMBERVALUE(TRIM(_xlfn.TEXTAFTER($C248, " ", -1))),
_xlfn.IFS(
'Option-specific inputs'!$I$19="Percentage cost method",('Option-specific inputs'!$I$27*'Option-specific inputs'!$I36*AC$22),
'Option-specific inputs'!$I$19="Total cost method",('Option-specific inputs'!$I59*AC$22)),0),0)</f>
        <v>0</v>
      </c>
      <c r="AD248" s="43" cm="1">
        <f t="array" ref="AD248">IFERROR(
IF(AD$14 - $G$14 + 1 = _xlfn.NUMBERVALUE(TRIM(_xlfn.TEXTAFTER($C248, " ", -1))),
_xlfn.IFS(
'Option-specific inputs'!$I$19="Percentage cost method",('Option-specific inputs'!$I$27*'Option-specific inputs'!$I36*AD$22),
'Option-specific inputs'!$I$19="Total cost method",('Option-specific inputs'!$I59*AD$22)),0),0)</f>
        <v>0</v>
      </c>
      <c r="AE248" s="43" cm="1">
        <f t="array" ref="AE248">IFERROR(
IF(AE$14 - $G$14 + 1 = _xlfn.NUMBERVALUE(TRIM(_xlfn.TEXTAFTER($C248, " ", -1))),
_xlfn.IFS(
'Option-specific inputs'!$I$19="Percentage cost method",('Option-specific inputs'!$I$27*'Option-specific inputs'!$I36*AE$22),
'Option-specific inputs'!$I$19="Total cost method",('Option-specific inputs'!$I59*AE$22)),0),0)</f>
        <v>0</v>
      </c>
      <c r="AF248" s="43" cm="1">
        <f t="array" ref="AF248">IFERROR(
IF(AF$14 - $G$14 + 1 = _xlfn.NUMBERVALUE(TRIM(_xlfn.TEXTAFTER($C248, " ", -1))),
_xlfn.IFS(
'Option-specific inputs'!$I$19="Percentage cost method",('Option-specific inputs'!$I$27*'Option-specific inputs'!$I36*AF$22),
'Option-specific inputs'!$I$19="Total cost method",('Option-specific inputs'!$I59*AF$22)),0),0)</f>
        <v>0</v>
      </c>
      <c r="AG248" s="43" cm="1">
        <f t="array" ref="AG248">IFERROR(
IF(AG$14 - $G$14 + 1 = _xlfn.NUMBERVALUE(TRIM(_xlfn.TEXTAFTER($C248, " ", -1))),
_xlfn.IFS(
'Option-specific inputs'!$I$19="Percentage cost method",('Option-specific inputs'!$I$27*'Option-specific inputs'!$I36*AG$22),
'Option-specific inputs'!$I$19="Total cost method",('Option-specific inputs'!$I59*AG$22)),0),0)</f>
        <v>0</v>
      </c>
      <c r="AH248" s="43" cm="1">
        <f t="array" ref="AH248">IFERROR(
IF(AH$14 - $G$14 + 1 = _xlfn.NUMBERVALUE(TRIM(_xlfn.TEXTAFTER($C248, " ", -1))),
_xlfn.IFS(
'Option-specific inputs'!$I$19="Percentage cost method",('Option-specific inputs'!$I$27*'Option-specific inputs'!$I36*AH$22),
'Option-specific inputs'!$I$19="Total cost method",('Option-specific inputs'!$I59*AH$22)),0),0)</f>
        <v>0</v>
      </c>
      <c r="AI248" s="43" cm="1">
        <f t="array" ref="AI248">IFERROR(
IF(AI$14 - $G$14 + 1 = _xlfn.NUMBERVALUE(TRIM(_xlfn.TEXTAFTER($C248, " ", -1))),
_xlfn.IFS(
'Option-specific inputs'!$I$19="Percentage cost method",('Option-specific inputs'!$I$27*'Option-specific inputs'!$I36*AI$22),
'Option-specific inputs'!$I$19="Total cost method",('Option-specific inputs'!$I59*AI$22)),0),0)</f>
        <v>0</v>
      </c>
      <c r="AJ248" s="43" cm="1">
        <f t="array" ref="AJ248">IFERROR(
IF(AJ$14 - $G$14 + 1 = _xlfn.NUMBERVALUE(TRIM(_xlfn.TEXTAFTER($C248, " ", -1))),
_xlfn.IFS(
'Option-specific inputs'!$I$19="Percentage cost method",('Option-specific inputs'!$I$27*'Option-specific inputs'!$I36*AJ$22),
'Option-specific inputs'!$I$19="Total cost method",('Option-specific inputs'!$I59*AJ$22)),0),0)</f>
        <v>0</v>
      </c>
      <c r="AK248" s="43" cm="1">
        <f t="array" ref="AK248">IFERROR(
IF(AK$14 - $G$14 + 1 = _xlfn.NUMBERVALUE(TRIM(_xlfn.TEXTAFTER($C248, " ", -1))),
_xlfn.IFS(
'Option-specific inputs'!$I$19="Percentage cost method",('Option-specific inputs'!$I$27*'Option-specific inputs'!$I36*AK$22),
'Option-specific inputs'!$I$19="Total cost method",('Option-specific inputs'!$I59*AK$22)),0),0)</f>
        <v>0</v>
      </c>
      <c r="AL248" s="43" cm="1">
        <f t="array" ref="AL248">IFERROR(
IF(AL$14 - $G$14 + 1 = _xlfn.NUMBERVALUE(TRIM(_xlfn.TEXTAFTER($C248, " ", -1))),
_xlfn.IFS(
'Option-specific inputs'!$I$19="Percentage cost method",('Option-specific inputs'!$I$27*'Option-specific inputs'!$I36*AL$22),
'Option-specific inputs'!$I$19="Total cost method",('Option-specific inputs'!$I59*AL$22)),0),0)</f>
        <v>0</v>
      </c>
      <c r="AM248" s="43" cm="1">
        <f t="array" ref="AM248">IFERROR(
IF(AM$14 - $G$14 + 1 = _xlfn.NUMBERVALUE(TRIM(_xlfn.TEXTAFTER($C248, " ", -1))),
_xlfn.IFS(
'Option-specific inputs'!$I$19="Percentage cost method",('Option-specific inputs'!$I$27*'Option-specific inputs'!$I36*AM$22),
'Option-specific inputs'!$I$19="Total cost method",('Option-specific inputs'!$I59*AM$22)),0),0)</f>
        <v>0</v>
      </c>
      <c r="AN248" s="43" cm="1">
        <f t="array" ref="AN248">IFERROR(
IF(AN$14 - $G$14 + 1 = _xlfn.NUMBERVALUE(TRIM(_xlfn.TEXTAFTER($C248, " ", -1))),
_xlfn.IFS(
'Option-specific inputs'!$I$19="Percentage cost method",('Option-specific inputs'!$I$27*'Option-specific inputs'!$I36*AN$22),
'Option-specific inputs'!$I$19="Total cost method",('Option-specific inputs'!$I59*AN$22)),0),0)</f>
        <v>0</v>
      </c>
      <c r="AO248" s="43" cm="1">
        <f t="array" ref="AO248">IFERROR(
IF(AO$14 - $G$14 + 1 = _xlfn.NUMBERVALUE(TRIM(_xlfn.TEXTAFTER($C248, " ", -1))),
_xlfn.IFS(
'Option-specific inputs'!$I$19="Percentage cost method",('Option-specific inputs'!$I$27*'Option-specific inputs'!$I36*AO$22),
'Option-specific inputs'!$I$19="Total cost method",('Option-specific inputs'!$I59*AO$22)),0),0)</f>
        <v>0</v>
      </c>
      <c r="AP248" s="43" cm="1">
        <f t="array" ref="AP248">IFERROR(
IF(AP$14 - $G$14 + 1 = _xlfn.NUMBERVALUE(TRIM(_xlfn.TEXTAFTER($C248, " ", -1))),
_xlfn.IFS(
'Option-specific inputs'!$I$19="Percentage cost method",('Option-specific inputs'!$I$27*'Option-specific inputs'!$I36*AP$22),
'Option-specific inputs'!$I$19="Total cost method",('Option-specific inputs'!$I59*AP$22)),0),0)</f>
        <v>0</v>
      </c>
      <c r="AQ248" s="43" cm="1">
        <f t="array" ref="AQ248">IFERROR(
IF(AQ$14 - $G$14 + 1 = _xlfn.NUMBERVALUE(TRIM(_xlfn.TEXTAFTER($C248, " ", -1))),
_xlfn.IFS(
'Option-specific inputs'!$I$19="Percentage cost method",('Option-specific inputs'!$I$27*'Option-specific inputs'!$I36*AQ$22),
'Option-specific inputs'!$I$19="Total cost method",('Option-specific inputs'!$I59*AQ$22)),0),0)</f>
        <v>0</v>
      </c>
      <c r="AR248" s="43" cm="1">
        <f t="array" ref="AR248">IFERROR(
IF(AR$14 - $G$14 + 1 = _xlfn.NUMBERVALUE(TRIM(_xlfn.TEXTAFTER($C248, " ", -1))),
_xlfn.IFS(
'Option-specific inputs'!$I$19="Percentage cost method",('Option-specific inputs'!$I$27*'Option-specific inputs'!$I36*AR$22),
'Option-specific inputs'!$I$19="Total cost method",('Option-specific inputs'!$I59*AR$22)),0),0)</f>
        <v>0</v>
      </c>
      <c r="AS248" s="43" cm="1">
        <f t="array" ref="AS248">IFERROR(
IF(AS$14 - $G$14 + 1 = _xlfn.NUMBERVALUE(TRIM(_xlfn.TEXTAFTER($C248, " ", -1))),
_xlfn.IFS(
'Option-specific inputs'!$I$19="Percentage cost method",('Option-specific inputs'!$I$27*'Option-specific inputs'!$I36*AS$22),
'Option-specific inputs'!$I$19="Total cost method",('Option-specific inputs'!$I59*AS$22)),0),0)</f>
        <v>0</v>
      </c>
      <c r="AT248" s="43" cm="1">
        <f t="array" ref="AT248">IFERROR(
IF(AT$14 - $G$14 + 1 = _xlfn.NUMBERVALUE(TRIM(_xlfn.TEXTAFTER($C248, " ", -1))),
_xlfn.IFS(
'Option-specific inputs'!$I$19="Percentage cost method",('Option-specific inputs'!$I$27*'Option-specific inputs'!$I36*AT$22),
'Option-specific inputs'!$I$19="Total cost method",('Option-specific inputs'!$I59*AT$22)),0),0)</f>
        <v>0</v>
      </c>
      <c r="AU248" s="43" cm="1">
        <f t="array" ref="AU248">IFERROR(
IF(AU$14 - $G$14 + 1 = _xlfn.NUMBERVALUE(TRIM(_xlfn.TEXTAFTER($C248, " ", -1))),
_xlfn.IFS(
'Option-specific inputs'!$I$19="Percentage cost method",('Option-specific inputs'!$I$27*'Option-specific inputs'!$I36*AU$22),
'Option-specific inputs'!$I$19="Total cost method",('Option-specific inputs'!$I59*AU$22)),0),0)</f>
        <v>0</v>
      </c>
      <c r="AV248" s="43" cm="1">
        <f t="array" ref="AV248">IFERROR(
IF(AV$14 - $G$14 + 1 = _xlfn.NUMBERVALUE(TRIM(_xlfn.TEXTAFTER($C248, " ", -1))),
_xlfn.IFS(
'Option-specific inputs'!$I$19="Percentage cost method",('Option-specific inputs'!$I$27*'Option-specific inputs'!$I36*AV$22),
'Option-specific inputs'!$I$19="Total cost method",('Option-specific inputs'!$I59*AV$22)),0),0)</f>
        <v>0</v>
      </c>
      <c r="AW248" s="43" cm="1">
        <f t="array" ref="AW248">IFERROR(
IF(AW$14 - $G$14 + 1 = _xlfn.NUMBERVALUE(TRIM(_xlfn.TEXTAFTER($C248, " ", -1))),
_xlfn.IFS(
'Option-specific inputs'!$I$19="Percentage cost method",('Option-specific inputs'!$I$27*'Option-specific inputs'!$I36*AW$22),
'Option-specific inputs'!$I$19="Total cost method",('Option-specific inputs'!$I59*AW$22)),0),0)</f>
        <v>0</v>
      </c>
      <c r="AX248" s="43" cm="1">
        <f t="array" ref="AX248">IFERROR(
IF(AX$14 - $G$14 + 1 = _xlfn.NUMBERVALUE(TRIM(_xlfn.TEXTAFTER($C248, " ", -1))),
_xlfn.IFS(
'Option-specific inputs'!$I$19="Percentage cost method",('Option-specific inputs'!$I$27*'Option-specific inputs'!$I36*AX$22),
'Option-specific inputs'!$I$19="Total cost method",('Option-specific inputs'!$I59*AX$22)),0),0)</f>
        <v>0</v>
      </c>
      <c r="AY248" s="43" cm="1">
        <f t="array" ref="AY248">IFERROR(
IF(AY$14 - $G$14 + 1 = _xlfn.NUMBERVALUE(TRIM(_xlfn.TEXTAFTER($C248, " ", -1))),
_xlfn.IFS(
'Option-specific inputs'!$I$19="Percentage cost method",('Option-specific inputs'!$I$27*'Option-specific inputs'!$I36*AY$22),
'Option-specific inputs'!$I$19="Total cost method",('Option-specific inputs'!$I59*AY$22)),0),0)</f>
        <v>0</v>
      </c>
      <c r="AZ248" s="43" cm="1">
        <f t="array" ref="AZ248">IFERROR(
IF(AZ$14 - $G$14 + 1 = _xlfn.NUMBERVALUE(TRIM(_xlfn.TEXTAFTER($C248, " ", -1))),
_xlfn.IFS(
'Option-specific inputs'!$I$19="Percentage cost method",('Option-specific inputs'!$I$27*'Option-specific inputs'!$I36*AZ$22),
'Option-specific inputs'!$I$19="Total cost method",('Option-specific inputs'!$I59*AZ$22)),0),0)</f>
        <v>0</v>
      </c>
      <c r="BA248" s="43" cm="1">
        <f t="array" ref="BA248">IFERROR(
IF(BA$14 - $G$14 + 1 = _xlfn.NUMBERVALUE(TRIM(_xlfn.TEXTAFTER($C248, " ", -1))),
_xlfn.IFS(
'Option-specific inputs'!$I$19="Percentage cost method",('Option-specific inputs'!$I$27*'Option-specific inputs'!$I36*BA$22),
'Option-specific inputs'!$I$19="Total cost method",('Option-specific inputs'!$I59*BA$22)),0),0)</f>
        <v>0</v>
      </c>
      <c r="BB248" s="43" cm="1">
        <f t="array" ref="BB248">IFERROR(
IF(BB$14 - $G$14 + 1 = _xlfn.NUMBERVALUE(TRIM(_xlfn.TEXTAFTER($C248, " ", -1))),
_xlfn.IFS(
'Option-specific inputs'!$I$19="Percentage cost method",('Option-specific inputs'!$I$27*'Option-specific inputs'!$I36*BB$22),
'Option-specific inputs'!$I$19="Total cost method",('Option-specific inputs'!$I59*BB$22)),0),0)</f>
        <v>0</v>
      </c>
      <c r="BC248" s="43" cm="1">
        <f t="array" ref="BC248">IFERROR(
IF(BC$14 - $G$14 + 1 = _xlfn.NUMBERVALUE(TRIM(_xlfn.TEXTAFTER($C248, " ", -1))),
_xlfn.IFS(
'Option-specific inputs'!$I$19="Percentage cost method",('Option-specific inputs'!$I$27*'Option-specific inputs'!$I36*BC$22),
'Option-specific inputs'!$I$19="Total cost method",('Option-specific inputs'!$I59*BC$22)),0),0)</f>
        <v>0</v>
      </c>
      <c r="BD248" s="43" cm="1">
        <f t="array" ref="BD248">IFERROR(
IF(BD$14 - $G$14 + 1 = _xlfn.NUMBERVALUE(TRIM(_xlfn.TEXTAFTER($C248, " ", -1))),
_xlfn.IFS(
'Option-specific inputs'!$I$19="Percentage cost method",('Option-specific inputs'!$I$27*'Option-specific inputs'!$I36*BD$22),
'Option-specific inputs'!$I$19="Total cost method",('Option-specific inputs'!$I59*BD$22)),0),0)</f>
        <v>0</v>
      </c>
      <c r="BE248" s="43" cm="1">
        <f t="array" ref="BE248">IFERROR(
IF(BE$14 - $G$14 + 1 = _xlfn.NUMBERVALUE(TRIM(_xlfn.TEXTAFTER($C248, " ", -1))),
_xlfn.IFS(
'Option-specific inputs'!$I$19="Percentage cost method",('Option-specific inputs'!$I$27*'Option-specific inputs'!$I36*BE$22),
'Option-specific inputs'!$I$19="Total cost method",('Option-specific inputs'!$I59*BE$22)),0),0)</f>
        <v>0</v>
      </c>
      <c r="BF248" s="43" cm="1">
        <f t="array" ref="BF248">IFERROR(
IF(BF$14 - $G$14 + 1 = _xlfn.NUMBERVALUE(TRIM(_xlfn.TEXTAFTER($C248, " ", -1))),
_xlfn.IFS(
'Option-specific inputs'!$I$19="Percentage cost method",('Option-specific inputs'!$I$27*'Option-specific inputs'!$I36*BF$22),
'Option-specific inputs'!$I$19="Total cost method",('Option-specific inputs'!$I59*BF$22)),0),0)</f>
        <v>0</v>
      </c>
      <c r="BG248" s="43" cm="1">
        <f t="array" ref="BG248">IFERROR(
IF(BG$14 - $G$14 + 1 = _xlfn.NUMBERVALUE(TRIM(_xlfn.TEXTAFTER($C248, " ", -1))),
_xlfn.IFS(
'Option-specific inputs'!$I$19="Percentage cost method",('Option-specific inputs'!$I$27*'Option-specific inputs'!$I36*BG$22),
'Option-specific inputs'!$I$19="Total cost method",('Option-specific inputs'!$I59*BG$22)),0),0)</f>
        <v>0</v>
      </c>
      <c r="BH248" s="43" cm="1">
        <f t="array" ref="BH248">IFERROR(
IF(BH$14 - $G$14 + 1 = _xlfn.NUMBERVALUE(TRIM(_xlfn.TEXTAFTER($C248, " ", -1))),
_xlfn.IFS(
'Option-specific inputs'!$I$19="Percentage cost method",('Option-specific inputs'!$I$27*'Option-specific inputs'!$I36*BH$22),
'Option-specific inputs'!$I$19="Total cost method",('Option-specific inputs'!$I59*BH$22)),0),0)</f>
        <v>0</v>
      </c>
      <c r="BI248" s="43" cm="1">
        <f t="array" ref="BI248">IFERROR(
IF(BI$14 - $G$14 + 1 = _xlfn.NUMBERVALUE(TRIM(_xlfn.TEXTAFTER($C248, " ", -1))),
_xlfn.IFS(
'Option-specific inputs'!$I$19="Percentage cost method",('Option-specific inputs'!$I$27*'Option-specific inputs'!$I36*BI$22),
'Option-specific inputs'!$I$19="Total cost method",('Option-specific inputs'!$I59*BI$22)),0),0)</f>
        <v>0</v>
      </c>
      <c r="BJ248" s="43" cm="1">
        <f t="array" ref="BJ248">IFERROR(
IF(BJ$14 - $G$14 + 1 = _xlfn.NUMBERVALUE(TRIM(_xlfn.TEXTAFTER($C248, " ", -1))),
_xlfn.IFS(
'Option-specific inputs'!$I$19="Percentage cost method",('Option-specific inputs'!$I$27*'Option-specific inputs'!$I36*BJ$22),
'Option-specific inputs'!$I$19="Total cost method",('Option-specific inputs'!$I59*BJ$22)),0),0)</f>
        <v>0</v>
      </c>
      <c r="BK248" s="43" cm="1">
        <f t="array" ref="BK248">IFERROR(
IF(BK$14 - $G$14 + 1 = _xlfn.NUMBERVALUE(TRIM(_xlfn.TEXTAFTER($C248, " ", -1))),
_xlfn.IFS(
'Option-specific inputs'!$I$19="Percentage cost method",('Option-specific inputs'!$I$27*'Option-specific inputs'!$I36*BK$22),
'Option-specific inputs'!$I$19="Total cost method",('Option-specific inputs'!$I59*BK$22)),0),0)</f>
        <v>0</v>
      </c>
      <c r="BL248" s="43" cm="1">
        <f t="array" ref="BL248">IFERROR(
IF(BL$14 - $G$14 + 1 = _xlfn.NUMBERVALUE(TRIM(_xlfn.TEXTAFTER($C248, " ", -1))),
_xlfn.IFS(
'Option-specific inputs'!$I$19="Percentage cost method",('Option-specific inputs'!$I$27*'Option-specific inputs'!$I36*BL$22),
'Option-specific inputs'!$I$19="Total cost method",('Option-specific inputs'!$I59*BL$22)),0),0)</f>
        <v>0</v>
      </c>
      <c r="BM248" s="43" cm="1">
        <f t="array" ref="BM248">IFERROR(
IF(BM$14 - $G$14 + 1 = _xlfn.NUMBERVALUE(TRIM(_xlfn.TEXTAFTER($C248, " ", -1))),
_xlfn.IFS(
'Option-specific inputs'!$I$19="Percentage cost method",('Option-specific inputs'!$I$27*'Option-specific inputs'!$I36*BM$22),
'Option-specific inputs'!$I$19="Total cost method",('Option-specific inputs'!$I59*BM$22)),0),0)</f>
        <v>0</v>
      </c>
      <c r="BN248" s="43" cm="1">
        <f t="array" ref="BN248">IFERROR(
IF(BN$14 - $G$14 + 1 = _xlfn.NUMBERVALUE(TRIM(_xlfn.TEXTAFTER($C248, " ", -1))),
_xlfn.IFS(
'Option-specific inputs'!$I$19="Percentage cost method",('Option-specific inputs'!$I$27*'Option-specific inputs'!$I36*BN$22),
'Option-specific inputs'!$I$19="Total cost method",('Option-specific inputs'!$I59*BN$22)),0),0)</f>
        <v>0</v>
      </c>
      <c r="BO248" s="43" cm="1">
        <f t="array" ref="BO248">IFERROR(
IF(BO$14 - $G$14 + 1 = _xlfn.NUMBERVALUE(TRIM(_xlfn.TEXTAFTER($C248, " ", -1))),
_xlfn.IFS(
'Option-specific inputs'!$I$19="Percentage cost method",('Option-specific inputs'!$I$27*'Option-specific inputs'!$I36*BO$22),
'Option-specific inputs'!$I$19="Total cost method",('Option-specific inputs'!$I59*BO$22)),0),0)</f>
        <v>0</v>
      </c>
      <c r="BP248" s="43" cm="1">
        <f t="array" ref="BP248">IFERROR(
IF(BP$14 - $G$14 + 1 = _xlfn.NUMBERVALUE(TRIM(_xlfn.TEXTAFTER($C248, " ", -1))),
_xlfn.IFS(
'Option-specific inputs'!$I$19="Percentage cost method",('Option-specific inputs'!$I$27*'Option-specific inputs'!$I36*BP$22),
'Option-specific inputs'!$I$19="Total cost method",('Option-specific inputs'!$I59*BP$22)),0),0)</f>
        <v>0</v>
      </c>
      <c r="BQ248" s="43" cm="1">
        <f t="array" ref="BQ248">IFERROR(
IF(BQ$14 - $G$14 + 1 = _xlfn.NUMBERVALUE(TRIM(_xlfn.TEXTAFTER($C248, " ", -1))),
_xlfn.IFS(
'Option-specific inputs'!$I$19="Percentage cost method",('Option-specific inputs'!$I$27*'Option-specific inputs'!$I36*BQ$22),
'Option-specific inputs'!$I$19="Total cost method",('Option-specific inputs'!$I59*BQ$22)),0),0)</f>
        <v>0</v>
      </c>
      <c r="BR248" s="43" cm="1">
        <f t="array" ref="BR248">IFERROR(
IF(BR$14 - $G$14 + 1 = _xlfn.NUMBERVALUE(TRIM(_xlfn.TEXTAFTER($C248, " ", -1))),
_xlfn.IFS(
'Option-specific inputs'!$I$19="Percentage cost method",('Option-specific inputs'!$I$27*'Option-specific inputs'!$I36*BR$22),
'Option-specific inputs'!$I$19="Total cost method",('Option-specific inputs'!$I59*BR$22)),0),0)</f>
        <v>0</v>
      </c>
      <c r="BS248" s="43" cm="1">
        <f t="array" ref="BS248">IFERROR(
IF(BS$14 - $G$14 + 1 = _xlfn.NUMBERVALUE(TRIM(_xlfn.TEXTAFTER($C248, " ", -1))),
_xlfn.IFS(
'Option-specific inputs'!$I$19="Percentage cost method",('Option-specific inputs'!$I$27*'Option-specific inputs'!$I36*BS$22),
'Option-specific inputs'!$I$19="Total cost method",('Option-specific inputs'!$I59*BS$22)),0),0)</f>
        <v>0</v>
      </c>
      <c r="BT248" s="43" cm="1">
        <f t="array" ref="BT248">IFERROR(
IF(BT$14 - $G$14 + 1 = _xlfn.NUMBERVALUE(TRIM(_xlfn.TEXTAFTER($C248, " ", -1))),
_xlfn.IFS(
'Option-specific inputs'!$I$19="Percentage cost method",('Option-specific inputs'!$I$27*'Option-specific inputs'!$I36*BT$22),
'Option-specific inputs'!$I$19="Total cost method",('Option-specific inputs'!$I59*BT$22)),0),0)</f>
        <v>0</v>
      </c>
      <c r="BU248" s="43" cm="1">
        <f t="array" ref="BU248">IFERROR(
IF(BU$14 - $G$14 + 1 = _xlfn.NUMBERVALUE(TRIM(_xlfn.TEXTAFTER($C248, " ", -1))),
_xlfn.IFS(
'Option-specific inputs'!$I$19="Percentage cost method",('Option-specific inputs'!$I$27*'Option-specific inputs'!$I36*BU$22),
'Option-specific inputs'!$I$19="Total cost method",('Option-specific inputs'!$I59*BU$22)),0),0)</f>
        <v>0</v>
      </c>
      <c r="BV248" s="43" cm="1">
        <f t="array" ref="BV248">IFERROR(
IF(BV$14 - $G$14 + 1 = _xlfn.NUMBERVALUE(TRIM(_xlfn.TEXTAFTER($C248, " ", -1))),
_xlfn.IFS(
'Option-specific inputs'!$I$19="Percentage cost method",('Option-specific inputs'!$I$27*'Option-specific inputs'!$I36*BV$22),
'Option-specific inputs'!$I$19="Total cost method",('Option-specific inputs'!$I59*BV$22)),0),0)</f>
        <v>0</v>
      </c>
      <c r="BW248" s="43" cm="1">
        <f t="array" ref="BW248">IFERROR(
IF(BW$14 - $G$14 + 1 = _xlfn.NUMBERVALUE(TRIM(_xlfn.TEXTAFTER($C248, " ", -1))),
_xlfn.IFS(
'Option-specific inputs'!$I$19="Percentage cost method",('Option-specific inputs'!$I$27*'Option-specific inputs'!$I36*BW$22),
'Option-specific inputs'!$I$19="Total cost method",('Option-specific inputs'!$I59*BW$22)),0),0)</f>
        <v>0</v>
      </c>
      <c r="BX248" s="43" cm="1">
        <f t="array" ref="BX248">IFERROR(
IF(BX$14 - $G$14 + 1 = _xlfn.NUMBERVALUE(TRIM(_xlfn.TEXTAFTER($C248, " ", -1))),
_xlfn.IFS(
'Option-specific inputs'!$I$19="Percentage cost method",('Option-specific inputs'!$I$27*'Option-specific inputs'!$I36*BX$22),
'Option-specific inputs'!$I$19="Total cost method",('Option-specific inputs'!$I59*BX$22)),0),0)</f>
        <v>0</v>
      </c>
      <c r="BY248" s="43" cm="1">
        <f t="array" ref="BY248">IFERROR(
IF(BY$14 - $G$14 + 1 = _xlfn.NUMBERVALUE(TRIM(_xlfn.TEXTAFTER($C248, " ", -1))),
_xlfn.IFS(
'Option-specific inputs'!$I$19="Percentage cost method",('Option-specific inputs'!$I$27*'Option-specific inputs'!$I36*BY$22),
'Option-specific inputs'!$I$19="Total cost method",('Option-specific inputs'!$I59*BY$22)),0),0)</f>
        <v>0</v>
      </c>
      <c r="BZ248" s="43" cm="1">
        <f t="array" ref="BZ248">IFERROR(
IF(BZ$14 - $G$14 + 1 = _xlfn.NUMBERVALUE(TRIM(_xlfn.TEXTAFTER($C248, " ", -1))),
_xlfn.IFS(
'Option-specific inputs'!$I$19="Percentage cost method",('Option-specific inputs'!$I$27*'Option-specific inputs'!$I36*BZ$22),
'Option-specific inputs'!$I$19="Total cost method",('Option-specific inputs'!$I59*BZ$22)),0),0)</f>
        <v>0</v>
      </c>
      <c r="CA248" s="43" cm="1">
        <f t="array" ref="CA248">IFERROR(
IF(CA$14 - $G$14 + 1 = _xlfn.NUMBERVALUE(TRIM(_xlfn.TEXTAFTER($C248, " ", -1))),
_xlfn.IFS(
'Option-specific inputs'!$I$19="Percentage cost method",('Option-specific inputs'!$I$27*'Option-specific inputs'!$I36*CA$22),
'Option-specific inputs'!$I$19="Total cost method",('Option-specific inputs'!$I59*CA$22)),0),0)</f>
        <v>0</v>
      </c>
      <c r="CB248" s="43" cm="1">
        <f t="array" ref="CB248">IFERROR(
IF(CB$14 - $G$14 + 1 = _xlfn.NUMBERVALUE(TRIM(_xlfn.TEXTAFTER($C248, " ", -1))),
_xlfn.IFS(
'Option-specific inputs'!$I$19="Percentage cost method",('Option-specific inputs'!$I$27*'Option-specific inputs'!$I36*CB$22),
'Option-specific inputs'!$I$19="Total cost method",('Option-specific inputs'!$I59*CB$22)),0),0)</f>
        <v>0</v>
      </c>
      <c r="CC248" s="43" cm="1">
        <f t="array" ref="CC248">IFERROR(
IF(CC$14 - $G$14 + 1 = _xlfn.NUMBERVALUE(TRIM(_xlfn.TEXTAFTER($C248, " ", -1))),
_xlfn.IFS(
'Option-specific inputs'!$I$19="Percentage cost method",('Option-specific inputs'!$I$27*'Option-specific inputs'!$I36*CC$22),
'Option-specific inputs'!$I$19="Total cost method",('Option-specific inputs'!$I59*CC$22)),0),0)</f>
        <v>0</v>
      </c>
      <c r="CD248" s="43" cm="1">
        <f t="array" ref="CD248">IFERROR(
IF(CD$14 - $G$14 + 1 = _xlfn.NUMBERVALUE(TRIM(_xlfn.TEXTAFTER($C248, " ", -1))),
_xlfn.IFS(
'Option-specific inputs'!$I$19="Percentage cost method",('Option-specific inputs'!$I$27*'Option-specific inputs'!$I36*CD$22),
'Option-specific inputs'!$I$19="Total cost method",('Option-specific inputs'!$I59*CD$22)),0),0)</f>
        <v>0</v>
      </c>
      <c r="CE248" s="43" cm="1">
        <f t="array" ref="CE248">IFERROR(
IF(CE$14 - $G$14 + 1 = _xlfn.NUMBERVALUE(TRIM(_xlfn.TEXTAFTER($C248, " ", -1))),
_xlfn.IFS(
'Option-specific inputs'!$I$19="Percentage cost method",('Option-specific inputs'!$I$27*'Option-specific inputs'!$I36*CE$22),
'Option-specific inputs'!$I$19="Total cost method",('Option-specific inputs'!$I59*CE$22)),0),0)</f>
        <v>0</v>
      </c>
      <c r="CF248" s="43" cm="1">
        <f t="array" ref="CF248">IFERROR(
IF(CF$14 - $G$14 + 1 = _xlfn.NUMBERVALUE(TRIM(_xlfn.TEXTAFTER($C248, " ", -1))),
_xlfn.IFS(
'Option-specific inputs'!$I$19="Percentage cost method",('Option-specific inputs'!$I$27*'Option-specific inputs'!$I36*CF$22),
'Option-specific inputs'!$I$19="Total cost method",('Option-specific inputs'!$I59*CF$22)),0),0)</f>
        <v>0</v>
      </c>
      <c r="CG248" s="43" cm="1">
        <f t="array" ref="CG248">IFERROR(
IF(CG$14 - $G$14 + 1 = _xlfn.NUMBERVALUE(TRIM(_xlfn.TEXTAFTER($C248, " ", -1))),
_xlfn.IFS(
'Option-specific inputs'!$I$19="Percentage cost method",('Option-specific inputs'!$I$27*'Option-specific inputs'!$I36*CG$22),
'Option-specific inputs'!$I$19="Total cost method",('Option-specific inputs'!$I59*CG$22)),0),0)</f>
        <v>0</v>
      </c>
      <c r="CH248" s="43" cm="1">
        <f t="array" ref="CH248">IFERROR(
IF(CH$14 - $G$14 + 1 = _xlfn.NUMBERVALUE(TRIM(_xlfn.TEXTAFTER($C248, " ", -1))),
_xlfn.IFS(
'Option-specific inputs'!$I$19="Percentage cost method",('Option-specific inputs'!$I$27*'Option-specific inputs'!$I36*CH$22),
'Option-specific inputs'!$I$19="Total cost method",('Option-specific inputs'!$I59*CH$22)),0),0)</f>
        <v>0</v>
      </c>
      <c r="CI248" s="43" cm="1">
        <f t="array" ref="CI248">IFERROR(
IF(CI$14 - $G$14 + 1 = _xlfn.NUMBERVALUE(TRIM(_xlfn.TEXTAFTER($C248, " ", -1))),
_xlfn.IFS(
'Option-specific inputs'!$I$19="Percentage cost method",('Option-specific inputs'!$I$27*'Option-specific inputs'!$I36*CI$22),
'Option-specific inputs'!$I$19="Total cost method",('Option-specific inputs'!$I59*CI$22)),0),0)</f>
        <v>0</v>
      </c>
      <c r="CJ248" s="43" cm="1">
        <f t="array" ref="CJ248">IFERROR(
IF(CJ$14 - $G$14 + 1 = _xlfn.NUMBERVALUE(TRIM(_xlfn.TEXTAFTER($C248, " ", -1))),
_xlfn.IFS(
'Option-specific inputs'!$I$19="Percentage cost method",('Option-specific inputs'!$I$27*'Option-specific inputs'!$I36*CJ$22),
'Option-specific inputs'!$I$19="Total cost method",('Option-specific inputs'!$I59*CJ$22)),0),0)</f>
        <v>0</v>
      </c>
      <c r="CK248" s="43" cm="1">
        <f t="array" ref="CK248">IFERROR(
IF(CK$14 - $G$14 + 1 = _xlfn.NUMBERVALUE(TRIM(_xlfn.TEXTAFTER($C248, " ", -1))),
_xlfn.IFS(
'Option-specific inputs'!$I$19="Percentage cost method",('Option-specific inputs'!$I$27*'Option-specific inputs'!$I36*CK$22),
'Option-specific inputs'!$I$19="Total cost method",('Option-specific inputs'!$I59*CK$22)),0),0)</f>
        <v>0</v>
      </c>
      <c r="CL248" s="43" cm="1">
        <f t="array" ref="CL248">IFERROR(
IF(CL$14 - $G$14 + 1 = _xlfn.NUMBERVALUE(TRIM(_xlfn.TEXTAFTER($C248, " ", -1))),
_xlfn.IFS(
'Option-specific inputs'!$I$19="Percentage cost method",('Option-specific inputs'!$I$27*'Option-specific inputs'!$I36*CL$22),
'Option-specific inputs'!$I$19="Total cost method",('Option-specific inputs'!$I59*CL$22)),0),0)</f>
        <v>0</v>
      </c>
      <c r="CM248" s="43" cm="1">
        <f t="array" ref="CM248">IFERROR(
IF(CM$14 - $G$14 + 1 = _xlfn.NUMBERVALUE(TRIM(_xlfn.TEXTAFTER($C248, " ", -1))),
_xlfn.IFS(
'Option-specific inputs'!$I$19="Percentage cost method",('Option-specific inputs'!$I$27*'Option-specific inputs'!$I36*CM$22),
'Option-specific inputs'!$I$19="Total cost method",('Option-specific inputs'!$I59*CM$22)),0),0)</f>
        <v>0</v>
      </c>
      <c r="CN248" s="43" cm="1">
        <f t="array" ref="CN248">IFERROR(
IF(CN$14 - $G$14 + 1 = _xlfn.NUMBERVALUE(TRIM(_xlfn.TEXTAFTER($C248, " ", -1))),
_xlfn.IFS(
'Option-specific inputs'!$I$19="Percentage cost method",('Option-specific inputs'!$I$27*'Option-specific inputs'!$I36*CN$22),
'Option-specific inputs'!$I$19="Total cost method",('Option-specific inputs'!$I59*CN$22)),0),0)</f>
        <v>0</v>
      </c>
      <c r="CO248" s="43" cm="1">
        <f t="array" ref="CO248">IFERROR(
IF(CO$14 - $G$14 + 1 = _xlfn.NUMBERVALUE(TRIM(_xlfn.TEXTAFTER($C248, " ", -1))),
_xlfn.IFS(
'Option-specific inputs'!$I$19="Percentage cost method",('Option-specific inputs'!$I$27*'Option-specific inputs'!$I36*CO$22),
'Option-specific inputs'!$I$19="Total cost method",('Option-specific inputs'!$I59*CO$22)),0),0)</f>
        <v>0</v>
      </c>
      <c r="CP248" s="43" cm="1">
        <f t="array" ref="CP248">IFERROR(
IF(CP$14 - $G$14 + 1 = _xlfn.NUMBERVALUE(TRIM(_xlfn.TEXTAFTER($C248, " ", -1))),
_xlfn.IFS(
'Option-specific inputs'!$I$19="Percentage cost method",('Option-specific inputs'!$I$27*'Option-specific inputs'!$I36*CP$22),
'Option-specific inputs'!$I$19="Total cost method",('Option-specific inputs'!$I59*CP$22)),0),0)</f>
        <v>0</v>
      </c>
      <c r="CQ248" s="43" cm="1">
        <f t="array" ref="CQ248">IFERROR(
IF(CQ$14 - $G$14 + 1 = _xlfn.NUMBERVALUE(TRIM(_xlfn.TEXTAFTER($C248, " ", -1))),
_xlfn.IFS(
'Option-specific inputs'!$I$19="Percentage cost method",('Option-specific inputs'!$I$27*'Option-specific inputs'!$I36*CQ$22),
'Option-specific inputs'!$I$19="Total cost method",('Option-specific inputs'!$I59*CQ$22)),0),0)</f>
        <v>0</v>
      </c>
      <c r="CR248" s="43" cm="1">
        <f t="array" ref="CR248">IFERROR(
IF(CR$14 - $G$14 + 1 = _xlfn.NUMBERVALUE(TRIM(_xlfn.TEXTAFTER($C248, " ", -1))),
_xlfn.IFS(
'Option-specific inputs'!$I$19="Percentage cost method",('Option-specific inputs'!$I$27*'Option-specific inputs'!$I36*CR$22),
'Option-specific inputs'!$I$19="Total cost method",('Option-specific inputs'!$I59*CR$22)),0),0)</f>
        <v>0</v>
      </c>
      <c r="CS248" s="43" cm="1">
        <f t="array" ref="CS248">IFERROR(
IF(CS$14 - $G$14 + 1 = _xlfn.NUMBERVALUE(TRIM(_xlfn.TEXTAFTER($C248, " ", -1))),
_xlfn.IFS(
'Option-specific inputs'!$I$19="Percentage cost method",('Option-specific inputs'!$I$27*'Option-specific inputs'!$I36*CS$22),
'Option-specific inputs'!$I$19="Total cost method",('Option-specific inputs'!$I59*CS$22)),0),0)</f>
        <v>0</v>
      </c>
      <c r="CT248" s="43" cm="1">
        <f t="array" ref="CT248">IFERROR(
IF(CT$14 - $G$14 + 1 = _xlfn.NUMBERVALUE(TRIM(_xlfn.TEXTAFTER($C248, " ", -1))),
_xlfn.IFS(
'Option-specific inputs'!$I$19="Percentage cost method",('Option-specific inputs'!$I$27*'Option-specific inputs'!$I36*CT$22),
'Option-specific inputs'!$I$19="Total cost method",('Option-specific inputs'!$I59*CT$22)),0),0)</f>
        <v>0</v>
      </c>
      <c r="CU248" s="43" cm="1">
        <f t="array" ref="CU248">IFERROR(
IF(CU$14 - $G$14 + 1 = _xlfn.NUMBERVALUE(TRIM(_xlfn.TEXTAFTER($C248, " ", -1))),
_xlfn.IFS(
'Option-specific inputs'!$I$19="Percentage cost method",('Option-specific inputs'!$I$27*'Option-specific inputs'!$I36*CU$22),
'Option-specific inputs'!$I$19="Total cost method",('Option-specific inputs'!$I59*CU$22)),0),0)</f>
        <v>0</v>
      </c>
      <c r="CV248" s="43" cm="1">
        <f t="array" ref="CV248">IFERROR(
IF(CV$14 - $G$14 + 1 = _xlfn.NUMBERVALUE(TRIM(_xlfn.TEXTAFTER($C248, " ", -1))),
_xlfn.IFS(
'Option-specific inputs'!$I$19="Percentage cost method",('Option-specific inputs'!$I$27*'Option-specific inputs'!$I36*CV$22),
'Option-specific inputs'!$I$19="Total cost method",('Option-specific inputs'!$I59*CV$22)),0),0)</f>
        <v>0</v>
      </c>
      <c r="CW248" s="43" cm="1">
        <f t="array" ref="CW248">IFERROR(
IF(CW$14 - $G$14 + 1 = _xlfn.NUMBERVALUE(TRIM(_xlfn.TEXTAFTER($C248, " ", -1))),
_xlfn.IFS(
'Option-specific inputs'!$I$19="Percentage cost method",('Option-specific inputs'!$I$27*'Option-specific inputs'!$I36*CW$22),
'Option-specific inputs'!$I$19="Total cost method",('Option-specific inputs'!$I59*CW$22)),0),0)</f>
        <v>0</v>
      </c>
      <c r="CX248" s="43" cm="1">
        <f t="array" ref="CX248">IFERROR(
IF(CX$14 - $G$14 + 1 = _xlfn.NUMBERVALUE(TRIM(_xlfn.TEXTAFTER($C248, " ", -1))),
_xlfn.IFS(
'Option-specific inputs'!$I$19="Percentage cost method",('Option-specific inputs'!$I$27*'Option-specific inputs'!$I36*CX$22),
'Option-specific inputs'!$I$19="Total cost method",('Option-specific inputs'!$I59*CX$22)),0),0)</f>
        <v>0</v>
      </c>
      <c r="CY248" s="43" cm="1">
        <f t="array" ref="CY248">IFERROR(
IF(CY$14 - $G$14 + 1 = _xlfn.NUMBERVALUE(TRIM(_xlfn.TEXTAFTER($C248, " ", -1))),
_xlfn.IFS(
'Option-specific inputs'!$I$19="Percentage cost method",('Option-specific inputs'!$I$27*'Option-specific inputs'!$I36*CY$22),
'Option-specific inputs'!$I$19="Total cost method",('Option-specific inputs'!$I59*CY$22)),0),0)</f>
        <v>0</v>
      </c>
      <c r="CZ248" s="43" cm="1">
        <f t="array" ref="CZ248">IFERROR(
IF(CZ$14 - $G$14 + 1 = _xlfn.NUMBERVALUE(TRIM(_xlfn.TEXTAFTER($C248, " ", -1))),
_xlfn.IFS(
'Option-specific inputs'!$I$19="Percentage cost method",('Option-specific inputs'!$I$27*'Option-specific inputs'!$I36*CZ$22),
'Option-specific inputs'!$I$19="Total cost method",('Option-specific inputs'!$I59*CZ$22)),0),0)</f>
        <v>0</v>
      </c>
      <c r="DA248" s="43" cm="1">
        <f t="array" ref="DA248">IFERROR(
IF(DA$14 - $G$14 + 1 = _xlfn.NUMBERVALUE(TRIM(_xlfn.TEXTAFTER($C248, " ", -1))),
_xlfn.IFS(
'Option-specific inputs'!$I$19="Percentage cost method",('Option-specific inputs'!$I$27*'Option-specific inputs'!$I36*DA$22),
'Option-specific inputs'!$I$19="Total cost method",('Option-specific inputs'!$I59*DA$22)),0),0)</f>
        <v>0</v>
      </c>
      <c r="DB248" s="43" cm="1">
        <f t="array" ref="DB248">IFERROR(
IF(DB$14 - $G$14 + 1 = _xlfn.NUMBERVALUE(TRIM(_xlfn.TEXTAFTER($C248, " ", -1))),
_xlfn.IFS(
'Option-specific inputs'!$I$19="Percentage cost method",('Option-specific inputs'!$I$27*'Option-specific inputs'!$I36*DB$22),
'Option-specific inputs'!$I$19="Total cost method",('Option-specific inputs'!$I59*DB$22)),0),0)</f>
        <v>0</v>
      </c>
      <c r="DC248" s="25"/>
    </row>
    <row r="249" spans="1:107" s="61" customFormat="1" ht="22.5" customHeight="1">
      <c r="A249" s="25"/>
      <c r="B249" s="163"/>
      <c r="C249" s="163" t="s">
        <v>131</v>
      </c>
      <c r="D249" s="32"/>
      <c r="E249" s="37"/>
      <c r="F249" s="42"/>
      <c r="G249" s="43" cm="1">
        <f t="array" ref="G249">IFERROR(
IF(G$14 - $G$14 + 1 = _xlfn.NUMBERVALUE(TRIM(_xlfn.TEXTAFTER($C249, " ", -1))),
_xlfn.IFS(
'Option-specific inputs'!$I$19="Percentage cost method",('Option-specific inputs'!$I$27*'Option-specific inputs'!$I37*G$22),
'Option-specific inputs'!$I$19="Total cost method",('Option-specific inputs'!$I60*G$22)),0),0)</f>
        <v>0</v>
      </c>
      <c r="H249" s="43" cm="1">
        <f t="array" ref="H249">IFERROR(
IF(H$14 - $G$14 + 1 = _xlfn.NUMBERVALUE(TRIM(_xlfn.TEXTAFTER($C249, " ", -1))),
_xlfn.IFS(
'Option-specific inputs'!$I$19="Percentage cost method",('Option-specific inputs'!$I$27*'Option-specific inputs'!$I37*H$22),
'Option-specific inputs'!$I$19="Total cost method",('Option-specific inputs'!$I60*H$22)),0),0)</f>
        <v>0</v>
      </c>
      <c r="I249" s="43" cm="1">
        <f t="array" ref="I249">IFERROR(
IF(I$14 - $G$14 + 1 = _xlfn.NUMBERVALUE(TRIM(_xlfn.TEXTAFTER($C249, " ", -1))),
_xlfn.IFS(
'Option-specific inputs'!$I$19="Percentage cost method",('Option-specific inputs'!$I$27*'Option-specific inputs'!$I37*I$22),
'Option-specific inputs'!$I$19="Total cost method",('Option-specific inputs'!$I60*I$22)),0),0)</f>
        <v>0</v>
      </c>
      <c r="J249" s="43" cm="1">
        <f t="array" ref="J249">IFERROR(
IF(J$14 - $G$14 + 1 = _xlfn.NUMBERVALUE(TRIM(_xlfn.TEXTAFTER($C249, " ", -1))),
_xlfn.IFS(
'Option-specific inputs'!$I$19="Percentage cost method",('Option-specific inputs'!$I$27*'Option-specific inputs'!$I37*J$22),
'Option-specific inputs'!$I$19="Total cost method",('Option-specific inputs'!$I60*J$22)),0),0)</f>
        <v>0</v>
      </c>
      <c r="K249" s="43" cm="1">
        <f t="array" ref="K249">IFERROR(
IF(K$14 - $G$14 + 1 = _xlfn.NUMBERVALUE(TRIM(_xlfn.TEXTAFTER($C249, " ", -1))),
_xlfn.IFS(
'Option-specific inputs'!$I$19="Percentage cost method",('Option-specific inputs'!$I$27*'Option-specific inputs'!$I37*K$22),
'Option-specific inputs'!$I$19="Total cost method",('Option-specific inputs'!$I60*K$22)),0),0)</f>
        <v>0</v>
      </c>
      <c r="L249" s="43" cm="1">
        <f t="array" ref="L249">IFERROR(
IF(L$14 - $G$14 + 1 = _xlfn.NUMBERVALUE(TRIM(_xlfn.TEXTAFTER($C249, " ", -1))),
_xlfn.IFS(
'Option-specific inputs'!$I$19="Percentage cost method",('Option-specific inputs'!$I$27*'Option-specific inputs'!$I37*L$22),
'Option-specific inputs'!$I$19="Total cost method",('Option-specific inputs'!$I60*L$22)),0),0)</f>
        <v>0</v>
      </c>
      <c r="M249" s="43" cm="1">
        <f t="array" ref="M249">IFERROR(
IF(M$14 - $G$14 + 1 = _xlfn.NUMBERVALUE(TRIM(_xlfn.TEXTAFTER($C249, " ", -1))),
_xlfn.IFS(
'Option-specific inputs'!$I$19="Percentage cost method",('Option-specific inputs'!$I$27*'Option-specific inputs'!$I37*M$22),
'Option-specific inputs'!$I$19="Total cost method",('Option-specific inputs'!$I60*M$22)),0),0)</f>
        <v>0</v>
      </c>
      <c r="N249" s="43" cm="1">
        <f t="array" ref="N249">IFERROR(
IF(N$14 - $G$14 + 1 = _xlfn.NUMBERVALUE(TRIM(_xlfn.TEXTAFTER($C249, " ", -1))),
_xlfn.IFS(
'Option-specific inputs'!$I$19="Percentage cost method",('Option-specific inputs'!$I$27*'Option-specific inputs'!$I37*N$22),
'Option-specific inputs'!$I$19="Total cost method",('Option-specific inputs'!$I60*N$22)),0),0)</f>
        <v>0</v>
      </c>
      <c r="O249" s="43" cm="1">
        <f t="array" ref="O249">IFERROR(
IF(O$14 - $G$14 + 1 = _xlfn.NUMBERVALUE(TRIM(_xlfn.TEXTAFTER($C249, " ", -1))),
_xlfn.IFS(
'Option-specific inputs'!$I$19="Percentage cost method",('Option-specific inputs'!$I$27*'Option-specific inputs'!$I37*O$22),
'Option-specific inputs'!$I$19="Total cost method",('Option-specific inputs'!$I60*O$22)),0),0)</f>
        <v>0</v>
      </c>
      <c r="P249" s="43" cm="1">
        <f t="array" ref="P249">IFERROR(
IF(P$14 - $G$14 + 1 = _xlfn.NUMBERVALUE(TRIM(_xlfn.TEXTAFTER($C249, " ", -1))),
_xlfn.IFS(
'Option-specific inputs'!$I$19="Percentage cost method",('Option-specific inputs'!$I$27*'Option-specific inputs'!$I37*P$22),
'Option-specific inputs'!$I$19="Total cost method",('Option-specific inputs'!$I60*P$22)),0),0)</f>
        <v>0</v>
      </c>
      <c r="Q249" s="43" cm="1">
        <f t="array" ref="Q249">IFERROR(
IF(Q$14 - $G$14 + 1 = _xlfn.NUMBERVALUE(TRIM(_xlfn.TEXTAFTER($C249, " ", -1))),
_xlfn.IFS(
'Option-specific inputs'!$I$19="Percentage cost method",('Option-specific inputs'!$I$27*'Option-specific inputs'!$I37*Q$22),
'Option-specific inputs'!$I$19="Total cost method",('Option-specific inputs'!$I60*Q$22)),0),0)</f>
        <v>0</v>
      </c>
      <c r="R249" s="43" cm="1">
        <f t="array" ref="R249">IFERROR(
IF(R$14 - $G$14 + 1 = _xlfn.NUMBERVALUE(TRIM(_xlfn.TEXTAFTER($C249, " ", -1))),
_xlfn.IFS(
'Option-specific inputs'!$I$19="Percentage cost method",('Option-specific inputs'!$I$27*'Option-specific inputs'!$I37*R$22),
'Option-specific inputs'!$I$19="Total cost method",('Option-specific inputs'!$I60*R$22)),0),0)</f>
        <v>0</v>
      </c>
      <c r="S249" s="43" cm="1">
        <f t="array" ref="S249">IFERROR(
IF(S$14 - $G$14 + 1 = _xlfn.NUMBERVALUE(TRIM(_xlfn.TEXTAFTER($C249, " ", -1))),
_xlfn.IFS(
'Option-specific inputs'!$I$19="Percentage cost method",('Option-specific inputs'!$I$27*'Option-specific inputs'!$I37*S$22),
'Option-specific inputs'!$I$19="Total cost method",('Option-specific inputs'!$I60*S$22)),0),0)</f>
        <v>0</v>
      </c>
      <c r="T249" s="43" cm="1">
        <f t="array" ref="T249">IFERROR(
IF(T$14 - $G$14 + 1 = _xlfn.NUMBERVALUE(TRIM(_xlfn.TEXTAFTER($C249, " ", -1))),
_xlfn.IFS(
'Option-specific inputs'!$I$19="Percentage cost method",('Option-specific inputs'!$I$27*'Option-specific inputs'!$I37*T$22),
'Option-specific inputs'!$I$19="Total cost method",('Option-specific inputs'!$I60*T$22)),0),0)</f>
        <v>0</v>
      </c>
      <c r="U249" s="43" cm="1">
        <f t="array" ref="U249">IFERROR(
IF(U$14 - $G$14 + 1 = _xlfn.NUMBERVALUE(TRIM(_xlfn.TEXTAFTER($C249, " ", -1))),
_xlfn.IFS(
'Option-specific inputs'!$I$19="Percentage cost method",('Option-specific inputs'!$I$27*'Option-specific inputs'!$I37*U$22),
'Option-specific inputs'!$I$19="Total cost method",('Option-specific inputs'!$I60*U$22)),0),0)</f>
        <v>0</v>
      </c>
      <c r="V249" s="43" cm="1">
        <f t="array" ref="V249">IFERROR(
IF(V$14 - $G$14 + 1 = _xlfn.NUMBERVALUE(TRIM(_xlfn.TEXTAFTER($C249, " ", -1))),
_xlfn.IFS(
'Option-specific inputs'!$I$19="Percentage cost method",('Option-specific inputs'!$I$27*'Option-specific inputs'!$I37*V$22),
'Option-specific inputs'!$I$19="Total cost method",('Option-specific inputs'!$I60*V$22)),0),0)</f>
        <v>0</v>
      </c>
      <c r="W249" s="43" cm="1">
        <f t="array" ref="W249">IFERROR(
IF(W$14 - $G$14 + 1 = _xlfn.NUMBERVALUE(TRIM(_xlfn.TEXTAFTER($C249, " ", -1))),
_xlfn.IFS(
'Option-specific inputs'!$I$19="Percentage cost method",('Option-specific inputs'!$I$27*'Option-specific inputs'!$I37*W$22),
'Option-specific inputs'!$I$19="Total cost method",('Option-specific inputs'!$I60*W$22)),0),0)</f>
        <v>0</v>
      </c>
      <c r="X249" s="43" cm="1">
        <f t="array" ref="X249">IFERROR(
IF(X$14 - $G$14 + 1 = _xlfn.NUMBERVALUE(TRIM(_xlfn.TEXTAFTER($C249, " ", -1))),
_xlfn.IFS(
'Option-specific inputs'!$I$19="Percentage cost method",('Option-specific inputs'!$I$27*'Option-specific inputs'!$I37*X$22),
'Option-specific inputs'!$I$19="Total cost method",('Option-specific inputs'!$I60*X$22)),0),0)</f>
        <v>0</v>
      </c>
      <c r="Y249" s="43" cm="1">
        <f t="array" ref="Y249">IFERROR(
IF(Y$14 - $G$14 + 1 = _xlfn.NUMBERVALUE(TRIM(_xlfn.TEXTAFTER($C249, " ", -1))),
_xlfn.IFS(
'Option-specific inputs'!$I$19="Percentage cost method",('Option-specific inputs'!$I$27*'Option-specific inputs'!$I37*Y$22),
'Option-specific inputs'!$I$19="Total cost method",('Option-specific inputs'!$I60*Y$22)),0),0)</f>
        <v>0</v>
      </c>
      <c r="Z249" s="43" cm="1">
        <f t="array" ref="Z249">IFERROR(
IF(Z$14 - $G$14 + 1 = _xlfn.NUMBERVALUE(TRIM(_xlfn.TEXTAFTER($C249, " ", -1))),
_xlfn.IFS(
'Option-specific inputs'!$I$19="Percentage cost method",('Option-specific inputs'!$I$27*'Option-specific inputs'!$I37*Z$22),
'Option-specific inputs'!$I$19="Total cost method",('Option-specific inputs'!$I60*Z$22)),0),0)</f>
        <v>0</v>
      </c>
      <c r="AA249" s="43" cm="1">
        <f t="array" ref="AA249">IFERROR(
IF(AA$14 - $G$14 + 1 = _xlfn.NUMBERVALUE(TRIM(_xlfn.TEXTAFTER($C249, " ", -1))),
_xlfn.IFS(
'Option-specific inputs'!$I$19="Percentage cost method",('Option-specific inputs'!$I$27*'Option-specific inputs'!$I37*AA$22),
'Option-specific inputs'!$I$19="Total cost method",('Option-specific inputs'!$I60*AA$22)),0),0)</f>
        <v>0</v>
      </c>
      <c r="AB249" s="43" cm="1">
        <f t="array" ref="AB249">IFERROR(
IF(AB$14 - $G$14 + 1 = _xlfn.NUMBERVALUE(TRIM(_xlfn.TEXTAFTER($C249, " ", -1))),
_xlfn.IFS(
'Option-specific inputs'!$I$19="Percentage cost method",('Option-specific inputs'!$I$27*'Option-specific inputs'!$I37*AB$22),
'Option-specific inputs'!$I$19="Total cost method",('Option-specific inputs'!$I60*AB$22)),0),0)</f>
        <v>0</v>
      </c>
      <c r="AC249" s="43" cm="1">
        <f t="array" ref="AC249">IFERROR(
IF(AC$14 - $G$14 + 1 = _xlfn.NUMBERVALUE(TRIM(_xlfn.TEXTAFTER($C249, " ", -1))),
_xlfn.IFS(
'Option-specific inputs'!$I$19="Percentage cost method",('Option-specific inputs'!$I$27*'Option-specific inputs'!$I37*AC$22),
'Option-specific inputs'!$I$19="Total cost method",('Option-specific inputs'!$I60*AC$22)),0),0)</f>
        <v>0</v>
      </c>
      <c r="AD249" s="43" cm="1">
        <f t="array" ref="AD249">IFERROR(
IF(AD$14 - $G$14 + 1 = _xlfn.NUMBERVALUE(TRIM(_xlfn.TEXTAFTER($C249, " ", -1))),
_xlfn.IFS(
'Option-specific inputs'!$I$19="Percentage cost method",('Option-specific inputs'!$I$27*'Option-specific inputs'!$I37*AD$22),
'Option-specific inputs'!$I$19="Total cost method",('Option-specific inputs'!$I60*AD$22)),0),0)</f>
        <v>0</v>
      </c>
      <c r="AE249" s="43" cm="1">
        <f t="array" ref="AE249">IFERROR(
IF(AE$14 - $G$14 + 1 = _xlfn.NUMBERVALUE(TRIM(_xlfn.TEXTAFTER($C249, " ", -1))),
_xlfn.IFS(
'Option-specific inputs'!$I$19="Percentage cost method",('Option-specific inputs'!$I$27*'Option-specific inputs'!$I37*AE$22),
'Option-specific inputs'!$I$19="Total cost method",('Option-specific inputs'!$I60*AE$22)),0),0)</f>
        <v>0</v>
      </c>
      <c r="AF249" s="43" cm="1">
        <f t="array" ref="AF249">IFERROR(
IF(AF$14 - $G$14 + 1 = _xlfn.NUMBERVALUE(TRIM(_xlfn.TEXTAFTER($C249, " ", -1))),
_xlfn.IFS(
'Option-specific inputs'!$I$19="Percentage cost method",('Option-specific inputs'!$I$27*'Option-specific inputs'!$I37*AF$22),
'Option-specific inputs'!$I$19="Total cost method",('Option-specific inputs'!$I60*AF$22)),0),0)</f>
        <v>0</v>
      </c>
      <c r="AG249" s="43" cm="1">
        <f t="array" ref="AG249">IFERROR(
IF(AG$14 - $G$14 + 1 = _xlfn.NUMBERVALUE(TRIM(_xlfn.TEXTAFTER($C249, " ", -1))),
_xlfn.IFS(
'Option-specific inputs'!$I$19="Percentage cost method",('Option-specific inputs'!$I$27*'Option-specific inputs'!$I37*AG$22),
'Option-specific inputs'!$I$19="Total cost method",('Option-specific inputs'!$I60*AG$22)),0),0)</f>
        <v>0</v>
      </c>
      <c r="AH249" s="43" cm="1">
        <f t="array" ref="AH249">IFERROR(
IF(AH$14 - $G$14 + 1 = _xlfn.NUMBERVALUE(TRIM(_xlfn.TEXTAFTER($C249, " ", -1))),
_xlfn.IFS(
'Option-specific inputs'!$I$19="Percentage cost method",('Option-specific inputs'!$I$27*'Option-specific inputs'!$I37*AH$22),
'Option-specific inputs'!$I$19="Total cost method",('Option-specific inputs'!$I60*AH$22)),0),0)</f>
        <v>0</v>
      </c>
      <c r="AI249" s="43" cm="1">
        <f t="array" ref="AI249">IFERROR(
IF(AI$14 - $G$14 + 1 = _xlfn.NUMBERVALUE(TRIM(_xlfn.TEXTAFTER($C249, " ", -1))),
_xlfn.IFS(
'Option-specific inputs'!$I$19="Percentage cost method",('Option-specific inputs'!$I$27*'Option-specific inputs'!$I37*AI$22),
'Option-specific inputs'!$I$19="Total cost method",('Option-specific inputs'!$I60*AI$22)),0),0)</f>
        <v>0</v>
      </c>
      <c r="AJ249" s="43" cm="1">
        <f t="array" ref="AJ249">IFERROR(
IF(AJ$14 - $G$14 + 1 = _xlfn.NUMBERVALUE(TRIM(_xlfn.TEXTAFTER($C249, " ", -1))),
_xlfn.IFS(
'Option-specific inputs'!$I$19="Percentage cost method",('Option-specific inputs'!$I$27*'Option-specific inputs'!$I37*AJ$22),
'Option-specific inputs'!$I$19="Total cost method",('Option-specific inputs'!$I60*AJ$22)),0),0)</f>
        <v>0</v>
      </c>
      <c r="AK249" s="43" cm="1">
        <f t="array" ref="AK249">IFERROR(
IF(AK$14 - $G$14 + 1 = _xlfn.NUMBERVALUE(TRIM(_xlfn.TEXTAFTER($C249, " ", -1))),
_xlfn.IFS(
'Option-specific inputs'!$I$19="Percentage cost method",('Option-specific inputs'!$I$27*'Option-specific inputs'!$I37*AK$22),
'Option-specific inputs'!$I$19="Total cost method",('Option-specific inputs'!$I60*AK$22)),0),0)</f>
        <v>0</v>
      </c>
      <c r="AL249" s="43" cm="1">
        <f t="array" ref="AL249">IFERROR(
IF(AL$14 - $G$14 + 1 = _xlfn.NUMBERVALUE(TRIM(_xlfn.TEXTAFTER($C249, " ", -1))),
_xlfn.IFS(
'Option-specific inputs'!$I$19="Percentage cost method",('Option-specific inputs'!$I$27*'Option-specific inputs'!$I37*AL$22),
'Option-specific inputs'!$I$19="Total cost method",('Option-specific inputs'!$I60*AL$22)),0),0)</f>
        <v>0</v>
      </c>
      <c r="AM249" s="43" cm="1">
        <f t="array" ref="AM249">IFERROR(
IF(AM$14 - $G$14 + 1 = _xlfn.NUMBERVALUE(TRIM(_xlfn.TEXTAFTER($C249, " ", -1))),
_xlfn.IFS(
'Option-specific inputs'!$I$19="Percentage cost method",('Option-specific inputs'!$I$27*'Option-specific inputs'!$I37*AM$22),
'Option-specific inputs'!$I$19="Total cost method",('Option-specific inputs'!$I60*AM$22)),0),0)</f>
        <v>0</v>
      </c>
      <c r="AN249" s="43" cm="1">
        <f t="array" ref="AN249">IFERROR(
IF(AN$14 - $G$14 + 1 = _xlfn.NUMBERVALUE(TRIM(_xlfn.TEXTAFTER($C249, " ", -1))),
_xlfn.IFS(
'Option-specific inputs'!$I$19="Percentage cost method",('Option-specific inputs'!$I$27*'Option-specific inputs'!$I37*AN$22),
'Option-specific inputs'!$I$19="Total cost method",('Option-specific inputs'!$I60*AN$22)),0),0)</f>
        <v>0</v>
      </c>
      <c r="AO249" s="43" cm="1">
        <f t="array" ref="AO249">IFERROR(
IF(AO$14 - $G$14 + 1 = _xlfn.NUMBERVALUE(TRIM(_xlfn.TEXTAFTER($C249, " ", -1))),
_xlfn.IFS(
'Option-specific inputs'!$I$19="Percentage cost method",('Option-specific inputs'!$I$27*'Option-specific inputs'!$I37*AO$22),
'Option-specific inputs'!$I$19="Total cost method",('Option-specific inputs'!$I60*AO$22)),0),0)</f>
        <v>0</v>
      </c>
      <c r="AP249" s="43" cm="1">
        <f t="array" ref="AP249">IFERROR(
IF(AP$14 - $G$14 + 1 = _xlfn.NUMBERVALUE(TRIM(_xlfn.TEXTAFTER($C249, " ", -1))),
_xlfn.IFS(
'Option-specific inputs'!$I$19="Percentage cost method",('Option-specific inputs'!$I$27*'Option-specific inputs'!$I37*AP$22),
'Option-specific inputs'!$I$19="Total cost method",('Option-specific inputs'!$I60*AP$22)),0),0)</f>
        <v>0</v>
      </c>
      <c r="AQ249" s="43" cm="1">
        <f t="array" ref="AQ249">IFERROR(
IF(AQ$14 - $G$14 + 1 = _xlfn.NUMBERVALUE(TRIM(_xlfn.TEXTAFTER($C249, " ", -1))),
_xlfn.IFS(
'Option-specific inputs'!$I$19="Percentage cost method",('Option-specific inputs'!$I$27*'Option-specific inputs'!$I37*AQ$22),
'Option-specific inputs'!$I$19="Total cost method",('Option-specific inputs'!$I60*AQ$22)),0),0)</f>
        <v>0</v>
      </c>
      <c r="AR249" s="43" cm="1">
        <f t="array" ref="AR249">IFERROR(
IF(AR$14 - $G$14 + 1 = _xlfn.NUMBERVALUE(TRIM(_xlfn.TEXTAFTER($C249, " ", -1))),
_xlfn.IFS(
'Option-specific inputs'!$I$19="Percentage cost method",('Option-specific inputs'!$I$27*'Option-specific inputs'!$I37*AR$22),
'Option-specific inputs'!$I$19="Total cost method",('Option-specific inputs'!$I60*AR$22)),0),0)</f>
        <v>0</v>
      </c>
      <c r="AS249" s="43" cm="1">
        <f t="array" ref="AS249">IFERROR(
IF(AS$14 - $G$14 + 1 = _xlfn.NUMBERVALUE(TRIM(_xlfn.TEXTAFTER($C249, " ", -1))),
_xlfn.IFS(
'Option-specific inputs'!$I$19="Percentage cost method",('Option-specific inputs'!$I$27*'Option-specific inputs'!$I37*AS$22),
'Option-specific inputs'!$I$19="Total cost method",('Option-specific inputs'!$I60*AS$22)),0),0)</f>
        <v>0</v>
      </c>
      <c r="AT249" s="43" cm="1">
        <f t="array" ref="AT249">IFERROR(
IF(AT$14 - $G$14 + 1 = _xlfn.NUMBERVALUE(TRIM(_xlfn.TEXTAFTER($C249, " ", -1))),
_xlfn.IFS(
'Option-specific inputs'!$I$19="Percentage cost method",('Option-specific inputs'!$I$27*'Option-specific inputs'!$I37*AT$22),
'Option-specific inputs'!$I$19="Total cost method",('Option-specific inputs'!$I60*AT$22)),0),0)</f>
        <v>0</v>
      </c>
      <c r="AU249" s="43" cm="1">
        <f t="array" ref="AU249">IFERROR(
IF(AU$14 - $G$14 + 1 = _xlfn.NUMBERVALUE(TRIM(_xlfn.TEXTAFTER($C249, " ", -1))),
_xlfn.IFS(
'Option-specific inputs'!$I$19="Percentage cost method",('Option-specific inputs'!$I$27*'Option-specific inputs'!$I37*AU$22),
'Option-specific inputs'!$I$19="Total cost method",('Option-specific inputs'!$I60*AU$22)),0),0)</f>
        <v>0</v>
      </c>
      <c r="AV249" s="43" cm="1">
        <f t="array" ref="AV249">IFERROR(
IF(AV$14 - $G$14 + 1 = _xlfn.NUMBERVALUE(TRIM(_xlfn.TEXTAFTER($C249, " ", -1))),
_xlfn.IFS(
'Option-specific inputs'!$I$19="Percentage cost method",('Option-specific inputs'!$I$27*'Option-specific inputs'!$I37*AV$22),
'Option-specific inputs'!$I$19="Total cost method",('Option-specific inputs'!$I60*AV$22)),0),0)</f>
        <v>0</v>
      </c>
      <c r="AW249" s="43" cm="1">
        <f t="array" ref="AW249">IFERROR(
IF(AW$14 - $G$14 + 1 = _xlfn.NUMBERVALUE(TRIM(_xlfn.TEXTAFTER($C249, " ", -1))),
_xlfn.IFS(
'Option-specific inputs'!$I$19="Percentage cost method",('Option-specific inputs'!$I$27*'Option-specific inputs'!$I37*AW$22),
'Option-specific inputs'!$I$19="Total cost method",('Option-specific inputs'!$I60*AW$22)),0),0)</f>
        <v>0</v>
      </c>
      <c r="AX249" s="43" cm="1">
        <f t="array" ref="AX249">IFERROR(
IF(AX$14 - $G$14 + 1 = _xlfn.NUMBERVALUE(TRIM(_xlfn.TEXTAFTER($C249, " ", -1))),
_xlfn.IFS(
'Option-specific inputs'!$I$19="Percentage cost method",('Option-specific inputs'!$I$27*'Option-specific inputs'!$I37*AX$22),
'Option-specific inputs'!$I$19="Total cost method",('Option-specific inputs'!$I60*AX$22)),0),0)</f>
        <v>0</v>
      </c>
      <c r="AY249" s="43" cm="1">
        <f t="array" ref="AY249">IFERROR(
IF(AY$14 - $G$14 + 1 = _xlfn.NUMBERVALUE(TRIM(_xlfn.TEXTAFTER($C249, " ", -1))),
_xlfn.IFS(
'Option-specific inputs'!$I$19="Percentage cost method",('Option-specific inputs'!$I$27*'Option-specific inputs'!$I37*AY$22),
'Option-specific inputs'!$I$19="Total cost method",('Option-specific inputs'!$I60*AY$22)),0),0)</f>
        <v>0</v>
      </c>
      <c r="AZ249" s="43" cm="1">
        <f t="array" ref="AZ249">IFERROR(
IF(AZ$14 - $G$14 + 1 = _xlfn.NUMBERVALUE(TRIM(_xlfn.TEXTAFTER($C249, " ", -1))),
_xlfn.IFS(
'Option-specific inputs'!$I$19="Percentage cost method",('Option-specific inputs'!$I$27*'Option-specific inputs'!$I37*AZ$22),
'Option-specific inputs'!$I$19="Total cost method",('Option-specific inputs'!$I60*AZ$22)),0),0)</f>
        <v>0</v>
      </c>
      <c r="BA249" s="43" cm="1">
        <f t="array" ref="BA249">IFERROR(
IF(BA$14 - $G$14 + 1 = _xlfn.NUMBERVALUE(TRIM(_xlfn.TEXTAFTER($C249, " ", -1))),
_xlfn.IFS(
'Option-specific inputs'!$I$19="Percentage cost method",('Option-specific inputs'!$I$27*'Option-specific inputs'!$I37*BA$22),
'Option-specific inputs'!$I$19="Total cost method",('Option-specific inputs'!$I60*BA$22)),0),0)</f>
        <v>0</v>
      </c>
      <c r="BB249" s="43" cm="1">
        <f t="array" ref="BB249">IFERROR(
IF(BB$14 - $G$14 + 1 = _xlfn.NUMBERVALUE(TRIM(_xlfn.TEXTAFTER($C249, " ", -1))),
_xlfn.IFS(
'Option-specific inputs'!$I$19="Percentage cost method",('Option-specific inputs'!$I$27*'Option-specific inputs'!$I37*BB$22),
'Option-specific inputs'!$I$19="Total cost method",('Option-specific inputs'!$I60*BB$22)),0),0)</f>
        <v>0</v>
      </c>
      <c r="BC249" s="43" cm="1">
        <f t="array" ref="BC249">IFERROR(
IF(BC$14 - $G$14 + 1 = _xlfn.NUMBERVALUE(TRIM(_xlfn.TEXTAFTER($C249, " ", -1))),
_xlfn.IFS(
'Option-specific inputs'!$I$19="Percentage cost method",('Option-specific inputs'!$I$27*'Option-specific inputs'!$I37*BC$22),
'Option-specific inputs'!$I$19="Total cost method",('Option-specific inputs'!$I60*BC$22)),0),0)</f>
        <v>0</v>
      </c>
      <c r="BD249" s="43" cm="1">
        <f t="array" ref="BD249">IFERROR(
IF(BD$14 - $G$14 + 1 = _xlfn.NUMBERVALUE(TRIM(_xlfn.TEXTAFTER($C249, " ", -1))),
_xlfn.IFS(
'Option-specific inputs'!$I$19="Percentage cost method",('Option-specific inputs'!$I$27*'Option-specific inputs'!$I37*BD$22),
'Option-specific inputs'!$I$19="Total cost method",('Option-specific inputs'!$I60*BD$22)),0),0)</f>
        <v>0</v>
      </c>
      <c r="BE249" s="43" cm="1">
        <f t="array" ref="BE249">IFERROR(
IF(BE$14 - $G$14 + 1 = _xlfn.NUMBERVALUE(TRIM(_xlfn.TEXTAFTER($C249, " ", -1))),
_xlfn.IFS(
'Option-specific inputs'!$I$19="Percentage cost method",('Option-specific inputs'!$I$27*'Option-specific inputs'!$I37*BE$22),
'Option-specific inputs'!$I$19="Total cost method",('Option-specific inputs'!$I60*BE$22)),0),0)</f>
        <v>0</v>
      </c>
      <c r="BF249" s="43" cm="1">
        <f t="array" ref="BF249">IFERROR(
IF(BF$14 - $G$14 + 1 = _xlfn.NUMBERVALUE(TRIM(_xlfn.TEXTAFTER($C249, " ", -1))),
_xlfn.IFS(
'Option-specific inputs'!$I$19="Percentage cost method",('Option-specific inputs'!$I$27*'Option-specific inputs'!$I37*BF$22),
'Option-specific inputs'!$I$19="Total cost method",('Option-specific inputs'!$I60*BF$22)),0),0)</f>
        <v>0</v>
      </c>
      <c r="BG249" s="43" cm="1">
        <f t="array" ref="BG249">IFERROR(
IF(BG$14 - $G$14 + 1 = _xlfn.NUMBERVALUE(TRIM(_xlfn.TEXTAFTER($C249, " ", -1))),
_xlfn.IFS(
'Option-specific inputs'!$I$19="Percentage cost method",('Option-specific inputs'!$I$27*'Option-specific inputs'!$I37*BG$22),
'Option-specific inputs'!$I$19="Total cost method",('Option-specific inputs'!$I60*BG$22)),0),0)</f>
        <v>0</v>
      </c>
      <c r="BH249" s="43" cm="1">
        <f t="array" ref="BH249">IFERROR(
IF(BH$14 - $G$14 + 1 = _xlfn.NUMBERVALUE(TRIM(_xlfn.TEXTAFTER($C249, " ", -1))),
_xlfn.IFS(
'Option-specific inputs'!$I$19="Percentage cost method",('Option-specific inputs'!$I$27*'Option-specific inputs'!$I37*BH$22),
'Option-specific inputs'!$I$19="Total cost method",('Option-specific inputs'!$I60*BH$22)),0),0)</f>
        <v>0</v>
      </c>
      <c r="BI249" s="43" cm="1">
        <f t="array" ref="BI249">IFERROR(
IF(BI$14 - $G$14 + 1 = _xlfn.NUMBERVALUE(TRIM(_xlfn.TEXTAFTER($C249, " ", -1))),
_xlfn.IFS(
'Option-specific inputs'!$I$19="Percentage cost method",('Option-specific inputs'!$I$27*'Option-specific inputs'!$I37*BI$22),
'Option-specific inputs'!$I$19="Total cost method",('Option-specific inputs'!$I60*BI$22)),0),0)</f>
        <v>0</v>
      </c>
      <c r="BJ249" s="43" cm="1">
        <f t="array" ref="BJ249">IFERROR(
IF(BJ$14 - $G$14 + 1 = _xlfn.NUMBERVALUE(TRIM(_xlfn.TEXTAFTER($C249, " ", -1))),
_xlfn.IFS(
'Option-specific inputs'!$I$19="Percentage cost method",('Option-specific inputs'!$I$27*'Option-specific inputs'!$I37*BJ$22),
'Option-specific inputs'!$I$19="Total cost method",('Option-specific inputs'!$I60*BJ$22)),0),0)</f>
        <v>0</v>
      </c>
      <c r="BK249" s="43" cm="1">
        <f t="array" ref="BK249">IFERROR(
IF(BK$14 - $G$14 + 1 = _xlfn.NUMBERVALUE(TRIM(_xlfn.TEXTAFTER($C249, " ", -1))),
_xlfn.IFS(
'Option-specific inputs'!$I$19="Percentage cost method",('Option-specific inputs'!$I$27*'Option-specific inputs'!$I37*BK$22),
'Option-specific inputs'!$I$19="Total cost method",('Option-specific inputs'!$I60*BK$22)),0),0)</f>
        <v>0</v>
      </c>
      <c r="BL249" s="43" cm="1">
        <f t="array" ref="BL249">IFERROR(
IF(BL$14 - $G$14 + 1 = _xlfn.NUMBERVALUE(TRIM(_xlfn.TEXTAFTER($C249, " ", -1))),
_xlfn.IFS(
'Option-specific inputs'!$I$19="Percentage cost method",('Option-specific inputs'!$I$27*'Option-specific inputs'!$I37*BL$22),
'Option-specific inputs'!$I$19="Total cost method",('Option-specific inputs'!$I60*BL$22)),0),0)</f>
        <v>0</v>
      </c>
      <c r="BM249" s="43" cm="1">
        <f t="array" ref="BM249">IFERROR(
IF(BM$14 - $G$14 + 1 = _xlfn.NUMBERVALUE(TRIM(_xlfn.TEXTAFTER($C249, " ", -1))),
_xlfn.IFS(
'Option-specific inputs'!$I$19="Percentage cost method",('Option-specific inputs'!$I$27*'Option-specific inputs'!$I37*BM$22),
'Option-specific inputs'!$I$19="Total cost method",('Option-specific inputs'!$I60*BM$22)),0),0)</f>
        <v>0</v>
      </c>
      <c r="BN249" s="43" cm="1">
        <f t="array" ref="BN249">IFERROR(
IF(BN$14 - $G$14 + 1 = _xlfn.NUMBERVALUE(TRIM(_xlfn.TEXTAFTER($C249, " ", -1))),
_xlfn.IFS(
'Option-specific inputs'!$I$19="Percentage cost method",('Option-specific inputs'!$I$27*'Option-specific inputs'!$I37*BN$22),
'Option-specific inputs'!$I$19="Total cost method",('Option-specific inputs'!$I60*BN$22)),0),0)</f>
        <v>0</v>
      </c>
      <c r="BO249" s="43" cm="1">
        <f t="array" ref="BO249">IFERROR(
IF(BO$14 - $G$14 + 1 = _xlfn.NUMBERVALUE(TRIM(_xlfn.TEXTAFTER($C249, " ", -1))),
_xlfn.IFS(
'Option-specific inputs'!$I$19="Percentage cost method",('Option-specific inputs'!$I$27*'Option-specific inputs'!$I37*BO$22),
'Option-specific inputs'!$I$19="Total cost method",('Option-specific inputs'!$I60*BO$22)),0),0)</f>
        <v>0</v>
      </c>
      <c r="BP249" s="43" cm="1">
        <f t="array" ref="BP249">IFERROR(
IF(BP$14 - $G$14 + 1 = _xlfn.NUMBERVALUE(TRIM(_xlfn.TEXTAFTER($C249, " ", -1))),
_xlfn.IFS(
'Option-specific inputs'!$I$19="Percentage cost method",('Option-specific inputs'!$I$27*'Option-specific inputs'!$I37*BP$22),
'Option-specific inputs'!$I$19="Total cost method",('Option-specific inputs'!$I60*BP$22)),0),0)</f>
        <v>0</v>
      </c>
      <c r="BQ249" s="43" cm="1">
        <f t="array" ref="BQ249">IFERROR(
IF(BQ$14 - $G$14 + 1 = _xlfn.NUMBERVALUE(TRIM(_xlfn.TEXTAFTER($C249, " ", -1))),
_xlfn.IFS(
'Option-specific inputs'!$I$19="Percentage cost method",('Option-specific inputs'!$I$27*'Option-specific inputs'!$I37*BQ$22),
'Option-specific inputs'!$I$19="Total cost method",('Option-specific inputs'!$I60*BQ$22)),0),0)</f>
        <v>0</v>
      </c>
      <c r="BR249" s="43" cm="1">
        <f t="array" ref="BR249">IFERROR(
IF(BR$14 - $G$14 + 1 = _xlfn.NUMBERVALUE(TRIM(_xlfn.TEXTAFTER($C249, " ", -1))),
_xlfn.IFS(
'Option-specific inputs'!$I$19="Percentage cost method",('Option-specific inputs'!$I$27*'Option-specific inputs'!$I37*BR$22),
'Option-specific inputs'!$I$19="Total cost method",('Option-specific inputs'!$I60*BR$22)),0),0)</f>
        <v>0</v>
      </c>
      <c r="BS249" s="43" cm="1">
        <f t="array" ref="BS249">IFERROR(
IF(BS$14 - $G$14 + 1 = _xlfn.NUMBERVALUE(TRIM(_xlfn.TEXTAFTER($C249, " ", -1))),
_xlfn.IFS(
'Option-specific inputs'!$I$19="Percentage cost method",('Option-specific inputs'!$I$27*'Option-specific inputs'!$I37*BS$22),
'Option-specific inputs'!$I$19="Total cost method",('Option-specific inputs'!$I60*BS$22)),0),0)</f>
        <v>0</v>
      </c>
      <c r="BT249" s="43" cm="1">
        <f t="array" ref="BT249">IFERROR(
IF(BT$14 - $G$14 + 1 = _xlfn.NUMBERVALUE(TRIM(_xlfn.TEXTAFTER($C249, " ", -1))),
_xlfn.IFS(
'Option-specific inputs'!$I$19="Percentage cost method",('Option-specific inputs'!$I$27*'Option-specific inputs'!$I37*BT$22),
'Option-specific inputs'!$I$19="Total cost method",('Option-specific inputs'!$I60*BT$22)),0),0)</f>
        <v>0</v>
      </c>
      <c r="BU249" s="43" cm="1">
        <f t="array" ref="BU249">IFERROR(
IF(BU$14 - $G$14 + 1 = _xlfn.NUMBERVALUE(TRIM(_xlfn.TEXTAFTER($C249, " ", -1))),
_xlfn.IFS(
'Option-specific inputs'!$I$19="Percentage cost method",('Option-specific inputs'!$I$27*'Option-specific inputs'!$I37*BU$22),
'Option-specific inputs'!$I$19="Total cost method",('Option-specific inputs'!$I60*BU$22)),0),0)</f>
        <v>0</v>
      </c>
      <c r="BV249" s="43" cm="1">
        <f t="array" ref="BV249">IFERROR(
IF(BV$14 - $G$14 + 1 = _xlfn.NUMBERVALUE(TRIM(_xlfn.TEXTAFTER($C249, " ", -1))),
_xlfn.IFS(
'Option-specific inputs'!$I$19="Percentage cost method",('Option-specific inputs'!$I$27*'Option-specific inputs'!$I37*BV$22),
'Option-specific inputs'!$I$19="Total cost method",('Option-specific inputs'!$I60*BV$22)),0),0)</f>
        <v>0</v>
      </c>
      <c r="BW249" s="43" cm="1">
        <f t="array" ref="BW249">IFERROR(
IF(BW$14 - $G$14 + 1 = _xlfn.NUMBERVALUE(TRIM(_xlfn.TEXTAFTER($C249, " ", -1))),
_xlfn.IFS(
'Option-specific inputs'!$I$19="Percentage cost method",('Option-specific inputs'!$I$27*'Option-specific inputs'!$I37*BW$22),
'Option-specific inputs'!$I$19="Total cost method",('Option-specific inputs'!$I60*BW$22)),0),0)</f>
        <v>0</v>
      </c>
      <c r="BX249" s="43" cm="1">
        <f t="array" ref="BX249">IFERROR(
IF(BX$14 - $G$14 + 1 = _xlfn.NUMBERVALUE(TRIM(_xlfn.TEXTAFTER($C249, " ", -1))),
_xlfn.IFS(
'Option-specific inputs'!$I$19="Percentage cost method",('Option-specific inputs'!$I$27*'Option-specific inputs'!$I37*BX$22),
'Option-specific inputs'!$I$19="Total cost method",('Option-specific inputs'!$I60*BX$22)),0),0)</f>
        <v>0</v>
      </c>
      <c r="BY249" s="43" cm="1">
        <f t="array" ref="BY249">IFERROR(
IF(BY$14 - $G$14 + 1 = _xlfn.NUMBERVALUE(TRIM(_xlfn.TEXTAFTER($C249, " ", -1))),
_xlfn.IFS(
'Option-specific inputs'!$I$19="Percentage cost method",('Option-specific inputs'!$I$27*'Option-specific inputs'!$I37*BY$22),
'Option-specific inputs'!$I$19="Total cost method",('Option-specific inputs'!$I60*BY$22)),0),0)</f>
        <v>0</v>
      </c>
      <c r="BZ249" s="43" cm="1">
        <f t="array" ref="BZ249">IFERROR(
IF(BZ$14 - $G$14 + 1 = _xlfn.NUMBERVALUE(TRIM(_xlfn.TEXTAFTER($C249, " ", -1))),
_xlfn.IFS(
'Option-specific inputs'!$I$19="Percentage cost method",('Option-specific inputs'!$I$27*'Option-specific inputs'!$I37*BZ$22),
'Option-specific inputs'!$I$19="Total cost method",('Option-specific inputs'!$I60*BZ$22)),0),0)</f>
        <v>0</v>
      </c>
      <c r="CA249" s="43" cm="1">
        <f t="array" ref="CA249">IFERROR(
IF(CA$14 - $G$14 + 1 = _xlfn.NUMBERVALUE(TRIM(_xlfn.TEXTAFTER($C249, " ", -1))),
_xlfn.IFS(
'Option-specific inputs'!$I$19="Percentage cost method",('Option-specific inputs'!$I$27*'Option-specific inputs'!$I37*CA$22),
'Option-specific inputs'!$I$19="Total cost method",('Option-specific inputs'!$I60*CA$22)),0),0)</f>
        <v>0</v>
      </c>
      <c r="CB249" s="43" cm="1">
        <f t="array" ref="CB249">IFERROR(
IF(CB$14 - $G$14 + 1 = _xlfn.NUMBERVALUE(TRIM(_xlfn.TEXTAFTER($C249, " ", -1))),
_xlfn.IFS(
'Option-specific inputs'!$I$19="Percentage cost method",('Option-specific inputs'!$I$27*'Option-specific inputs'!$I37*CB$22),
'Option-specific inputs'!$I$19="Total cost method",('Option-specific inputs'!$I60*CB$22)),0),0)</f>
        <v>0</v>
      </c>
      <c r="CC249" s="43" cm="1">
        <f t="array" ref="CC249">IFERROR(
IF(CC$14 - $G$14 + 1 = _xlfn.NUMBERVALUE(TRIM(_xlfn.TEXTAFTER($C249, " ", -1))),
_xlfn.IFS(
'Option-specific inputs'!$I$19="Percentage cost method",('Option-specific inputs'!$I$27*'Option-specific inputs'!$I37*CC$22),
'Option-specific inputs'!$I$19="Total cost method",('Option-specific inputs'!$I60*CC$22)),0),0)</f>
        <v>0</v>
      </c>
      <c r="CD249" s="43" cm="1">
        <f t="array" ref="CD249">IFERROR(
IF(CD$14 - $G$14 + 1 = _xlfn.NUMBERVALUE(TRIM(_xlfn.TEXTAFTER($C249, " ", -1))),
_xlfn.IFS(
'Option-specific inputs'!$I$19="Percentage cost method",('Option-specific inputs'!$I$27*'Option-specific inputs'!$I37*CD$22),
'Option-specific inputs'!$I$19="Total cost method",('Option-specific inputs'!$I60*CD$22)),0),0)</f>
        <v>0</v>
      </c>
      <c r="CE249" s="43" cm="1">
        <f t="array" ref="CE249">IFERROR(
IF(CE$14 - $G$14 + 1 = _xlfn.NUMBERVALUE(TRIM(_xlfn.TEXTAFTER($C249, " ", -1))),
_xlfn.IFS(
'Option-specific inputs'!$I$19="Percentage cost method",('Option-specific inputs'!$I$27*'Option-specific inputs'!$I37*CE$22),
'Option-specific inputs'!$I$19="Total cost method",('Option-specific inputs'!$I60*CE$22)),0),0)</f>
        <v>0</v>
      </c>
      <c r="CF249" s="43" cm="1">
        <f t="array" ref="CF249">IFERROR(
IF(CF$14 - $G$14 + 1 = _xlfn.NUMBERVALUE(TRIM(_xlfn.TEXTAFTER($C249, " ", -1))),
_xlfn.IFS(
'Option-specific inputs'!$I$19="Percentage cost method",('Option-specific inputs'!$I$27*'Option-specific inputs'!$I37*CF$22),
'Option-specific inputs'!$I$19="Total cost method",('Option-specific inputs'!$I60*CF$22)),0),0)</f>
        <v>0</v>
      </c>
      <c r="CG249" s="43" cm="1">
        <f t="array" ref="CG249">IFERROR(
IF(CG$14 - $G$14 + 1 = _xlfn.NUMBERVALUE(TRIM(_xlfn.TEXTAFTER($C249, " ", -1))),
_xlfn.IFS(
'Option-specific inputs'!$I$19="Percentage cost method",('Option-specific inputs'!$I$27*'Option-specific inputs'!$I37*CG$22),
'Option-specific inputs'!$I$19="Total cost method",('Option-specific inputs'!$I60*CG$22)),0),0)</f>
        <v>0</v>
      </c>
      <c r="CH249" s="43" cm="1">
        <f t="array" ref="CH249">IFERROR(
IF(CH$14 - $G$14 + 1 = _xlfn.NUMBERVALUE(TRIM(_xlfn.TEXTAFTER($C249, " ", -1))),
_xlfn.IFS(
'Option-specific inputs'!$I$19="Percentage cost method",('Option-specific inputs'!$I$27*'Option-specific inputs'!$I37*CH$22),
'Option-specific inputs'!$I$19="Total cost method",('Option-specific inputs'!$I60*CH$22)),0),0)</f>
        <v>0</v>
      </c>
      <c r="CI249" s="43" cm="1">
        <f t="array" ref="CI249">IFERROR(
IF(CI$14 - $G$14 + 1 = _xlfn.NUMBERVALUE(TRIM(_xlfn.TEXTAFTER($C249, " ", -1))),
_xlfn.IFS(
'Option-specific inputs'!$I$19="Percentage cost method",('Option-specific inputs'!$I$27*'Option-specific inputs'!$I37*CI$22),
'Option-specific inputs'!$I$19="Total cost method",('Option-specific inputs'!$I60*CI$22)),0),0)</f>
        <v>0</v>
      </c>
      <c r="CJ249" s="43" cm="1">
        <f t="array" ref="CJ249">IFERROR(
IF(CJ$14 - $G$14 + 1 = _xlfn.NUMBERVALUE(TRIM(_xlfn.TEXTAFTER($C249, " ", -1))),
_xlfn.IFS(
'Option-specific inputs'!$I$19="Percentage cost method",('Option-specific inputs'!$I$27*'Option-specific inputs'!$I37*CJ$22),
'Option-specific inputs'!$I$19="Total cost method",('Option-specific inputs'!$I60*CJ$22)),0),0)</f>
        <v>0</v>
      </c>
      <c r="CK249" s="43" cm="1">
        <f t="array" ref="CK249">IFERROR(
IF(CK$14 - $G$14 + 1 = _xlfn.NUMBERVALUE(TRIM(_xlfn.TEXTAFTER($C249, " ", -1))),
_xlfn.IFS(
'Option-specific inputs'!$I$19="Percentage cost method",('Option-specific inputs'!$I$27*'Option-specific inputs'!$I37*CK$22),
'Option-specific inputs'!$I$19="Total cost method",('Option-specific inputs'!$I60*CK$22)),0),0)</f>
        <v>0</v>
      </c>
      <c r="CL249" s="43" cm="1">
        <f t="array" ref="CL249">IFERROR(
IF(CL$14 - $G$14 + 1 = _xlfn.NUMBERVALUE(TRIM(_xlfn.TEXTAFTER($C249, " ", -1))),
_xlfn.IFS(
'Option-specific inputs'!$I$19="Percentage cost method",('Option-specific inputs'!$I$27*'Option-specific inputs'!$I37*CL$22),
'Option-specific inputs'!$I$19="Total cost method",('Option-specific inputs'!$I60*CL$22)),0),0)</f>
        <v>0</v>
      </c>
      <c r="CM249" s="43" cm="1">
        <f t="array" ref="CM249">IFERROR(
IF(CM$14 - $G$14 + 1 = _xlfn.NUMBERVALUE(TRIM(_xlfn.TEXTAFTER($C249, " ", -1))),
_xlfn.IFS(
'Option-specific inputs'!$I$19="Percentage cost method",('Option-specific inputs'!$I$27*'Option-specific inputs'!$I37*CM$22),
'Option-specific inputs'!$I$19="Total cost method",('Option-specific inputs'!$I60*CM$22)),0),0)</f>
        <v>0</v>
      </c>
      <c r="CN249" s="43" cm="1">
        <f t="array" ref="CN249">IFERROR(
IF(CN$14 - $G$14 + 1 = _xlfn.NUMBERVALUE(TRIM(_xlfn.TEXTAFTER($C249, " ", -1))),
_xlfn.IFS(
'Option-specific inputs'!$I$19="Percentage cost method",('Option-specific inputs'!$I$27*'Option-specific inputs'!$I37*CN$22),
'Option-specific inputs'!$I$19="Total cost method",('Option-specific inputs'!$I60*CN$22)),0),0)</f>
        <v>0</v>
      </c>
      <c r="CO249" s="43" cm="1">
        <f t="array" ref="CO249">IFERROR(
IF(CO$14 - $G$14 + 1 = _xlfn.NUMBERVALUE(TRIM(_xlfn.TEXTAFTER($C249, " ", -1))),
_xlfn.IFS(
'Option-specific inputs'!$I$19="Percentage cost method",('Option-specific inputs'!$I$27*'Option-specific inputs'!$I37*CO$22),
'Option-specific inputs'!$I$19="Total cost method",('Option-specific inputs'!$I60*CO$22)),0),0)</f>
        <v>0</v>
      </c>
      <c r="CP249" s="43" cm="1">
        <f t="array" ref="CP249">IFERROR(
IF(CP$14 - $G$14 + 1 = _xlfn.NUMBERVALUE(TRIM(_xlfn.TEXTAFTER($C249, " ", -1))),
_xlfn.IFS(
'Option-specific inputs'!$I$19="Percentage cost method",('Option-specific inputs'!$I$27*'Option-specific inputs'!$I37*CP$22),
'Option-specific inputs'!$I$19="Total cost method",('Option-specific inputs'!$I60*CP$22)),0),0)</f>
        <v>0</v>
      </c>
      <c r="CQ249" s="43" cm="1">
        <f t="array" ref="CQ249">IFERROR(
IF(CQ$14 - $G$14 + 1 = _xlfn.NUMBERVALUE(TRIM(_xlfn.TEXTAFTER($C249, " ", -1))),
_xlfn.IFS(
'Option-specific inputs'!$I$19="Percentage cost method",('Option-specific inputs'!$I$27*'Option-specific inputs'!$I37*CQ$22),
'Option-specific inputs'!$I$19="Total cost method",('Option-specific inputs'!$I60*CQ$22)),0),0)</f>
        <v>0</v>
      </c>
      <c r="CR249" s="43" cm="1">
        <f t="array" ref="CR249">IFERROR(
IF(CR$14 - $G$14 + 1 = _xlfn.NUMBERVALUE(TRIM(_xlfn.TEXTAFTER($C249, " ", -1))),
_xlfn.IFS(
'Option-specific inputs'!$I$19="Percentage cost method",('Option-specific inputs'!$I$27*'Option-specific inputs'!$I37*CR$22),
'Option-specific inputs'!$I$19="Total cost method",('Option-specific inputs'!$I60*CR$22)),0),0)</f>
        <v>0</v>
      </c>
      <c r="CS249" s="43" cm="1">
        <f t="array" ref="CS249">IFERROR(
IF(CS$14 - $G$14 + 1 = _xlfn.NUMBERVALUE(TRIM(_xlfn.TEXTAFTER($C249, " ", -1))),
_xlfn.IFS(
'Option-specific inputs'!$I$19="Percentage cost method",('Option-specific inputs'!$I$27*'Option-specific inputs'!$I37*CS$22),
'Option-specific inputs'!$I$19="Total cost method",('Option-specific inputs'!$I60*CS$22)),0),0)</f>
        <v>0</v>
      </c>
      <c r="CT249" s="43" cm="1">
        <f t="array" ref="CT249">IFERROR(
IF(CT$14 - $G$14 + 1 = _xlfn.NUMBERVALUE(TRIM(_xlfn.TEXTAFTER($C249, " ", -1))),
_xlfn.IFS(
'Option-specific inputs'!$I$19="Percentage cost method",('Option-specific inputs'!$I$27*'Option-specific inputs'!$I37*CT$22),
'Option-specific inputs'!$I$19="Total cost method",('Option-specific inputs'!$I60*CT$22)),0),0)</f>
        <v>0</v>
      </c>
      <c r="CU249" s="43" cm="1">
        <f t="array" ref="CU249">IFERROR(
IF(CU$14 - $G$14 + 1 = _xlfn.NUMBERVALUE(TRIM(_xlfn.TEXTAFTER($C249, " ", -1))),
_xlfn.IFS(
'Option-specific inputs'!$I$19="Percentage cost method",('Option-specific inputs'!$I$27*'Option-specific inputs'!$I37*CU$22),
'Option-specific inputs'!$I$19="Total cost method",('Option-specific inputs'!$I60*CU$22)),0),0)</f>
        <v>0</v>
      </c>
      <c r="CV249" s="43" cm="1">
        <f t="array" ref="CV249">IFERROR(
IF(CV$14 - $G$14 + 1 = _xlfn.NUMBERVALUE(TRIM(_xlfn.TEXTAFTER($C249, " ", -1))),
_xlfn.IFS(
'Option-specific inputs'!$I$19="Percentage cost method",('Option-specific inputs'!$I$27*'Option-specific inputs'!$I37*CV$22),
'Option-specific inputs'!$I$19="Total cost method",('Option-specific inputs'!$I60*CV$22)),0),0)</f>
        <v>0</v>
      </c>
      <c r="CW249" s="43" cm="1">
        <f t="array" ref="CW249">IFERROR(
IF(CW$14 - $G$14 + 1 = _xlfn.NUMBERVALUE(TRIM(_xlfn.TEXTAFTER($C249, " ", -1))),
_xlfn.IFS(
'Option-specific inputs'!$I$19="Percentage cost method",('Option-specific inputs'!$I$27*'Option-specific inputs'!$I37*CW$22),
'Option-specific inputs'!$I$19="Total cost method",('Option-specific inputs'!$I60*CW$22)),0),0)</f>
        <v>0</v>
      </c>
      <c r="CX249" s="43" cm="1">
        <f t="array" ref="CX249">IFERROR(
IF(CX$14 - $G$14 + 1 = _xlfn.NUMBERVALUE(TRIM(_xlfn.TEXTAFTER($C249, " ", -1))),
_xlfn.IFS(
'Option-specific inputs'!$I$19="Percentage cost method",('Option-specific inputs'!$I$27*'Option-specific inputs'!$I37*CX$22),
'Option-specific inputs'!$I$19="Total cost method",('Option-specific inputs'!$I60*CX$22)),0),0)</f>
        <v>0</v>
      </c>
      <c r="CY249" s="43" cm="1">
        <f t="array" ref="CY249">IFERROR(
IF(CY$14 - $G$14 + 1 = _xlfn.NUMBERVALUE(TRIM(_xlfn.TEXTAFTER($C249, " ", -1))),
_xlfn.IFS(
'Option-specific inputs'!$I$19="Percentage cost method",('Option-specific inputs'!$I$27*'Option-specific inputs'!$I37*CY$22),
'Option-specific inputs'!$I$19="Total cost method",('Option-specific inputs'!$I60*CY$22)),0),0)</f>
        <v>0</v>
      </c>
      <c r="CZ249" s="43" cm="1">
        <f t="array" ref="CZ249">IFERROR(
IF(CZ$14 - $G$14 + 1 = _xlfn.NUMBERVALUE(TRIM(_xlfn.TEXTAFTER($C249, " ", -1))),
_xlfn.IFS(
'Option-specific inputs'!$I$19="Percentage cost method",('Option-specific inputs'!$I$27*'Option-specific inputs'!$I37*CZ$22),
'Option-specific inputs'!$I$19="Total cost method",('Option-specific inputs'!$I60*CZ$22)),0),0)</f>
        <v>0</v>
      </c>
      <c r="DA249" s="43" cm="1">
        <f t="array" ref="DA249">IFERROR(
IF(DA$14 - $G$14 + 1 = _xlfn.NUMBERVALUE(TRIM(_xlfn.TEXTAFTER($C249, " ", -1))),
_xlfn.IFS(
'Option-specific inputs'!$I$19="Percentage cost method",('Option-specific inputs'!$I$27*'Option-specific inputs'!$I37*DA$22),
'Option-specific inputs'!$I$19="Total cost method",('Option-specific inputs'!$I60*DA$22)),0),0)</f>
        <v>0</v>
      </c>
      <c r="DB249" s="43" cm="1">
        <f t="array" ref="DB249">IFERROR(
IF(DB$14 - $G$14 + 1 = _xlfn.NUMBERVALUE(TRIM(_xlfn.TEXTAFTER($C249, " ", -1))),
_xlfn.IFS(
'Option-specific inputs'!$I$19="Percentage cost method",('Option-specific inputs'!$I$27*'Option-specific inputs'!$I37*DB$22),
'Option-specific inputs'!$I$19="Total cost method",('Option-specific inputs'!$I60*DB$22)),0),0)</f>
        <v>0</v>
      </c>
      <c r="DC249" s="25"/>
    </row>
    <row r="250" spans="1:107" s="61" customFormat="1" ht="22.5" customHeight="1">
      <c r="A250" s="25"/>
      <c r="B250" s="163"/>
      <c r="C250" s="163" t="s">
        <v>132</v>
      </c>
      <c r="D250" s="32"/>
      <c r="E250" s="37"/>
      <c r="F250" s="42"/>
      <c r="G250" s="43" cm="1">
        <f t="array" ref="G250">IFERROR(
IF(G$14 - $G$14 + 1 = _xlfn.NUMBERVALUE(TRIM(_xlfn.TEXTAFTER($C250, " ", -1))),
_xlfn.IFS(
'Option-specific inputs'!$I$19="Percentage cost method",('Option-specific inputs'!$I$27*'Option-specific inputs'!$I38*G$22),
'Option-specific inputs'!$I$19="Total cost method",('Option-specific inputs'!$I61*G$22)),0),0)</f>
        <v>0</v>
      </c>
      <c r="H250" s="43" cm="1">
        <f t="array" ref="H250">IFERROR(
IF(H$14 - $G$14 + 1 = _xlfn.NUMBERVALUE(TRIM(_xlfn.TEXTAFTER($C250, " ", -1))),
_xlfn.IFS(
'Option-specific inputs'!$I$19="Percentage cost method",('Option-specific inputs'!$I$27*'Option-specific inputs'!$I38*H$22),
'Option-specific inputs'!$I$19="Total cost method",('Option-specific inputs'!$I61*H$22)),0),0)</f>
        <v>0</v>
      </c>
      <c r="I250" s="43" cm="1">
        <f t="array" ref="I250">IFERROR(
IF(I$14 - $G$14 + 1 = _xlfn.NUMBERVALUE(TRIM(_xlfn.TEXTAFTER($C250, " ", -1))),
_xlfn.IFS(
'Option-specific inputs'!$I$19="Percentage cost method",('Option-specific inputs'!$I$27*'Option-specific inputs'!$I38*I$22),
'Option-specific inputs'!$I$19="Total cost method",('Option-specific inputs'!$I61*I$22)),0),0)</f>
        <v>0</v>
      </c>
      <c r="J250" s="43" cm="1">
        <f t="array" ref="J250">IFERROR(
IF(J$14 - $G$14 + 1 = _xlfn.NUMBERVALUE(TRIM(_xlfn.TEXTAFTER($C250, " ", -1))),
_xlfn.IFS(
'Option-specific inputs'!$I$19="Percentage cost method",('Option-specific inputs'!$I$27*'Option-specific inputs'!$I38*J$22),
'Option-specific inputs'!$I$19="Total cost method",('Option-specific inputs'!$I61*J$22)),0),0)</f>
        <v>0</v>
      </c>
      <c r="K250" s="43" cm="1">
        <f t="array" ref="K250">IFERROR(
IF(K$14 - $G$14 + 1 = _xlfn.NUMBERVALUE(TRIM(_xlfn.TEXTAFTER($C250, " ", -1))),
_xlfn.IFS(
'Option-specific inputs'!$I$19="Percentage cost method",('Option-specific inputs'!$I$27*'Option-specific inputs'!$I38*K$22),
'Option-specific inputs'!$I$19="Total cost method",('Option-specific inputs'!$I61*K$22)),0),0)</f>
        <v>0</v>
      </c>
      <c r="L250" s="43" cm="1">
        <f t="array" ref="L250">IFERROR(
IF(L$14 - $G$14 + 1 = _xlfn.NUMBERVALUE(TRIM(_xlfn.TEXTAFTER($C250, " ", -1))),
_xlfn.IFS(
'Option-specific inputs'!$I$19="Percentage cost method",('Option-specific inputs'!$I$27*'Option-specific inputs'!$I38*L$22),
'Option-specific inputs'!$I$19="Total cost method",('Option-specific inputs'!$I61*L$22)),0),0)</f>
        <v>0</v>
      </c>
      <c r="M250" s="43" cm="1">
        <f t="array" ref="M250">IFERROR(
IF(M$14 - $G$14 + 1 = _xlfn.NUMBERVALUE(TRIM(_xlfn.TEXTAFTER($C250, " ", -1))),
_xlfn.IFS(
'Option-specific inputs'!$I$19="Percentage cost method",('Option-specific inputs'!$I$27*'Option-specific inputs'!$I38*M$22),
'Option-specific inputs'!$I$19="Total cost method",('Option-specific inputs'!$I61*M$22)),0),0)</f>
        <v>0</v>
      </c>
      <c r="N250" s="43" cm="1">
        <f t="array" ref="N250">IFERROR(
IF(N$14 - $G$14 + 1 = _xlfn.NUMBERVALUE(TRIM(_xlfn.TEXTAFTER($C250, " ", -1))),
_xlfn.IFS(
'Option-specific inputs'!$I$19="Percentage cost method",('Option-specific inputs'!$I$27*'Option-specific inputs'!$I38*N$22),
'Option-specific inputs'!$I$19="Total cost method",('Option-specific inputs'!$I61*N$22)),0),0)</f>
        <v>0</v>
      </c>
      <c r="O250" s="43" cm="1">
        <f t="array" ref="O250">IFERROR(
IF(O$14 - $G$14 + 1 = _xlfn.NUMBERVALUE(TRIM(_xlfn.TEXTAFTER($C250, " ", -1))),
_xlfn.IFS(
'Option-specific inputs'!$I$19="Percentage cost method",('Option-specific inputs'!$I$27*'Option-specific inputs'!$I38*O$22),
'Option-specific inputs'!$I$19="Total cost method",('Option-specific inputs'!$I61*O$22)),0),0)</f>
        <v>0</v>
      </c>
      <c r="P250" s="43" cm="1">
        <f t="array" ref="P250">IFERROR(
IF(P$14 - $G$14 + 1 = _xlfn.NUMBERVALUE(TRIM(_xlfn.TEXTAFTER($C250, " ", -1))),
_xlfn.IFS(
'Option-specific inputs'!$I$19="Percentage cost method",('Option-specific inputs'!$I$27*'Option-specific inputs'!$I38*P$22),
'Option-specific inputs'!$I$19="Total cost method",('Option-specific inputs'!$I61*P$22)),0),0)</f>
        <v>0</v>
      </c>
      <c r="Q250" s="43" cm="1">
        <f t="array" ref="Q250">IFERROR(
IF(Q$14 - $G$14 + 1 = _xlfn.NUMBERVALUE(TRIM(_xlfn.TEXTAFTER($C250, " ", -1))),
_xlfn.IFS(
'Option-specific inputs'!$I$19="Percentage cost method",('Option-specific inputs'!$I$27*'Option-specific inputs'!$I38*Q$22),
'Option-specific inputs'!$I$19="Total cost method",('Option-specific inputs'!$I61*Q$22)),0),0)</f>
        <v>0</v>
      </c>
      <c r="R250" s="43" cm="1">
        <f t="array" ref="R250">IFERROR(
IF(R$14 - $G$14 + 1 = _xlfn.NUMBERVALUE(TRIM(_xlfn.TEXTAFTER($C250, " ", -1))),
_xlfn.IFS(
'Option-specific inputs'!$I$19="Percentage cost method",('Option-specific inputs'!$I$27*'Option-specific inputs'!$I38*R$22),
'Option-specific inputs'!$I$19="Total cost method",('Option-specific inputs'!$I61*R$22)),0),0)</f>
        <v>0</v>
      </c>
      <c r="S250" s="43" cm="1">
        <f t="array" ref="S250">IFERROR(
IF(S$14 - $G$14 + 1 = _xlfn.NUMBERVALUE(TRIM(_xlfn.TEXTAFTER($C250, " ", -1))),
_xlfn.IFS(
'Option-specific inputs'!$I$19="Percentage cost method",('Option-specific inputs'!$I$27*'Option-specific inputs'!$I38*S$22),
'Option-specific inputs'!$I$19="Total cost method",('Option-specific inputs'!$I61*S$22)),0),0)</f>
        <v>0</v>
      </c>
      <c r="T250" s="43" cm="1">
        <f t="array" ref="T250">IFERROR(
IF(T$14 - $G$14 + 1 = _xlfn.NUMBERVALUE(TRIM(_xlfn.TEXTAFTER($C250, " ", -1))),
_xlfn.IFS(
'Option-specific inputs'!$I$19="Percentage cost method",('Option-specific inputs'!$I$27*'Option-specific inputs'!$I38*T$22),
'Option-specific inputs'!$I$19="Total cost method",('Option-specific inputs'!$I61*T$22)),0),0)</f>
        <v>0</v>
      </c>
      <c r="U250" s="43" cm="1">
        <f t="array" ref="U250">IFERROR(
IF(U$14 - $G$14 + 1 = _xlfn.NUMBERVALUE(TRIM(_xlfn.TEXTAFTER($C250, " ", -1))),
_xlfn.IFS(
'Option-specific inputs'!$I$19="Percentage cost method",('Option-specific inputs'!$I$27*'Option-specific inputs'!$I38*U$22),
'Option-specific inputs'!$I$19="Total cost method",('Option-specific inputs'!$I61*U$22)),0),0)</f>
        <v>0</v>
      </c>
      <c r="V250" s="43" cm="1">
        <f t="array" ref="V250">IFERROR(
IF(V$14 - $G$14 + 1 = _xlfn.NUMBERVALUE(TRIM(_xlfn.TEXTAFTER($C250, " ", -1))),
_xlfn.IFS(
'Option-specific inputs'!$I$19="Percentage cost method",('Option-specific inputs'!$I$27*'Option-specific inputs'!$I38*V$22),
'Option-specific inputs'!$I$19="Total cost method",('Option-specific inputs'!$I61*V$22)),0),0)</f>
        <v>0</v>
      </c>
      <c r="W250" s="43" cm="1">
        <f t="array" ref="W250">IFERROR(
IF(W$14 - $G$14 + 1 = _xlfn.NUMBERVALUE(TRIM(_xlfn.TEXTAFTER($C250, " ", -1))),
_xlfn.IFS(
'Option-specific inputs'!$I$19="Percentage cost method",('Option-specific inputs'!$I$27*'Option-specific inputs'!$I38*W$22),
'Option-specific inputs'!$I$19="Total cost method",('Option-specific inputs'!$I61*W$22)),0),0)</f>
        <v>0</v>
      </c>
      <c r="X250" s="43" cm="1">
        <f t="array" ref="X250">IFERROR(
IF(X$14 - $G$14 + 1 = _xlfn.NUMBERVALUE(TRIM(_xlfn.TEXTAFTER($C250, " ", -1))),
_xlfn.IFS(
'Option-specific inputs'!$I$19="Percentage cost method",('Option-specific inputs'!$I$27*'Option-specific inputs'!$I38*X$22),
'Option-specific inputs'!$I$19="Total cost method",('Option-specific inputs'!$I61*X$22)),0),0)</f>
        <v>0</v>
      </c>
      <c r="Y250" s="43" cm="1">
        <f t="array" ref="Y250">IFERROR(
IF(Y$14 - $G$14 + 1 = _xlfn.NUMBERVALUE(TRIM(_xlfn.TEXTAFTER($C250, " ", -1))),
_xlfn.IFS(
'Option-specific inputs'!$I$19="Percentage cost method",('Option-specific inputs'!$I$27*'Option-specific inputs'!$I38*Y$22),
'Option-specific inputs'!$I$19="Total cost method",('Option-specific inputs'!$I61*Y$22)),0),0)</f>
        <v>0</v>
      </c>
      <c r="Z250" s="43" cm="1">
        <f t="array" ref="Z250">IFERROR(
IF(Z$14 - $G$14 + 1 = _xlfn.NUMBERVALUE(TRIM(_xlfn.TEXTAFTER($C250, " ", -1))),
_xlfn.IFS(
'Option-specific inputs'!$I$19="Percentage cost method",('Option-specific inputs'!$I$27*'Option-specific inputs'!$I38*Z$22),
'Option-specific inputs'!$I$19="Total cost method",('Option-specific inputs'!$I61*Z$22)),0),0)</f>
        <v>0</v>
      </c>
      <c r="AA250" s="43" cm="1">
        <f t="array" ref="AA250">IFERROR(
IF(AA$14 - $G$14 + 1 = _xlfn.NUMBERVALUE(TRIM(_xlfn.TEXTAFTER($C250, " ", -1))),
_xlfn.IFS(
'Option-specific inputs'!$I$19="Percentage cost method",('Option-specific inputs'!$I$27*'Option-specific inputs'!$I38*AA$22),
'Option-specific inputs'!$I$19="Total cost method",('Option-specific inputs'!$I61*AA$22)),0),0)</f>
        <v>0</v>
      </c>
      <c r="AB250" s="43" cm="1">
        <f t="array" ref="AB250">IFERROR(
IF(AB$14 - $G$14 + 1 = _xlfn.NUMBERVALUE(TRIM(_xlfn.TEXTAFTER($C250, " ", -1))),
_xlfn.IFS(
'Option-specific inputs'!$I$19="Percentage cost method",('Option-specific inputs'!$I$27*'Option-specific inputs'!$I38*AB$22),
'Option-specific inputs'!$I$19="Total cost method",('Option-specific inputs'!$I61*AB$22)),0),0)</f>
        <v>0</v>
      </c>
      <c r="AC250" s="43" cm="1">
        <f t="array" ref="AC250">IFERROR(
IF(AC$14 - $G$14 + 1 = _xlfn.NUMBERVALUE(TRIM(_xlfn.TEXTAFTER($C250, " ", -1))),
_xlfn.IFS(
'Option-specific inputs'!$I$19="Percentage cost method",('Option-specific inputs'!$I$27*'Option-specific inputs'!$I38*AC$22),
'Option-specific inputs'!$I$19="Total cost method",('Option-specific inputs'!$I61*AC$22)),0),0)</f>
        <v>0</v>
      </c>
      <c r="AD250" s="43" cm="1">
        <f t="array" ref="AD250">IFERROR(
IF(AD$14 - $G$14 + 1 = _xlfn.NUMBERVALUE(TRIM(_xlfn.TEXTAFTER($C250, " ", -1))),
_xlfn.IFS(
'Option-specific inputs'!$I$19="Percentage cost method",('Option-specific inputs'!$I$27*'Option-specific inputs'!$I38*AD$22),
'Option-specific inputs'!$I$19="Total cost method",('Option-specific inputs'!$I61*AD$22)),0),0)</f>
        <v>0</v>
      </c>
      <c r="AE250" s="43" cm="1">
        <f t="array" ref="AE250">IFERROR(
IF(AE$14 - $G$14 + 1 = _xlfn.NUMBERVALUE(TRIM(_xlfn.TEXTAFTER($C250, " ", -1))),
_xlfn.IFS(
'Option-specific inputs'!$I$19="Percentage cost method",('Option-specific inputs'!$I$27*'Option-specific inputs'!$I38*AE$22),
'Option-specific inputs'!$I$19="Total cost method",('Option-specific inputs'!$I61*AE$22)),0),0)</f>
        <v>0</v>
      </c>
      <c r="AF250" s="43" cm="1">
        <f t="array" ref="AF250">IFERROR(
IF(AF$14 - $G$14 + 1 = _xlfn.NUMBERVALUE(TRIM(_xlfn.TEXTAFTER($C250, " ", -1))),
_xlfn.IFS(
'Option-specific inputs'!$I$19="Percentage cost method",('Option-specific inputs'!$I$27*'Option-specific inputs'!$I38*AF$22),
'Option-specific inputs'!$I$19="Total cost method",('Option-specific inputs'!$I61*AF$22)),0),0)</f>
        <v>0</v>
      </c>
      <c r="AG250" s="43" cm="1">
        <f t="array" ref="AG250">IFERROR(
IF(AG$14 - $G$14 + 1 = _xlfn.NUMBERVALUE(TRIM(_xlfn.TEXTAFTER($C250, " ", -1))),
_xlfn.IFS(
'Option-specific inputs'!$I$19="Percentage cost method",('Option-specific inputs'!$I$27*'Option-specific inputs'!$I38*AG$22),
'Option-specific inputs'!$I$19="Total cost method",('Option-specific inputs'!$I61*AG$22)),0),0)</f>
        <v>0</v>
      </c>
      <c r="AH250" s="43" cm="1">
        <f t="array" ref="AH250">IFERROR(
IF(AH$14 - $G$14 + 1 = _xlfn.NUMBERVALUE(TRIM(_xlfn.TEXTAFTER($C250, " ", -1))),
_xlfn.IFS(
'Option-specific inputs'!$I$19="Percentage cost method",('Option-specific inputs'!$I$27*'Option-specific inputs'!$I38*AH$22),
'Option-specific inputs'!$I$19="Total cost method",('Option-specific inputs'!$I61*AH$22)),0),0)</f>
        <v>0</v>
      </c>
      <c r="AI250" s="43" cm="1">
        <f t="array" ref="AI250">IFERROR(
IF(AI$14 - $G$14 + 1 = _xlfn.NUMBERVALUE(TRIM(_xlfn.TEXTAFTER($C250, " ", -1))),
_xlfn.IFS(
'Option-specific inputs'!$I$19="Percentage cost method",('Option-specific inputs'!$I$27*'Option-specific inputs'!$I38*AI$22),
'Option-specific inputs'!$I$19="Total cost method",('Option-specific inputs'!$I61*AI$22)),0),0)</f>
        <v>0</v>
      </c>
      <c r="AJ250" s="43" cm="1">
        <f t="array" ref="AJ250">IFERROR(
IF(AJ$14 - $G$14 + 1 = _xlfn.NUMBERVALUE(TRIM(_xlfn.TEXTAFTER($C250, " ", -1))),
_xlfn.IFS(
'Option-specific inputs'!$I$19="Percentage cost method",('Option-specific inputs'!$I$27*'Option-specific inputs'!$I38*AJ$22),
'Option-specific inputs'!$I$19="Total cost method",('Option-specific inputs'!$I61*AJ$22)),0),0)</f>
        <v>0</v>
      </c>
      <c r="AK250" s="43" cm="1">
        <f t="array" ref="AK250">IFERROR(
IF(AK$14 - $G$14 + 1 = _xlfn.NUMBERVALUE(TRIM(_xlfn.TEXTAFTER($C250, " ", -1))),
_xlfn.IFS(
'Option-specific inputs'!$I$19="Percentage cost method",('Option-specific inputs'!$I$27*'Option-specific inputs'!$I38*AK$22),
'Option-specific inputs'!$I$19="Total cost method",('Option-specific inputs'!$I61*AK$22)),0),0)</f>
        <v>0</v>
      </c>
      <c r="AL250" s="43" cm="1">
        <f t="array" ref="AL250">IFERROR(
IF(AL$14 - $G$14 + 1 = _xlfn.NUMBERVALUE(TRIM(_xlfn.TEXTAFTER($C250, " ", -1))),
_xlfn.IFS(
'Option-specific inputs'!$I$19="Percentage cost method",('Option-specific inputs'!$I$27*'Option-specific inputs'!$I38*AL$22),
'Option-specific inputs'!$I$19="Total cost method",('Option-specific inputs'!$I61*AL$22)),0),0)</f>
        <v>0</v>
      </c>
      <c r="AM250" s="43" cm="1">
        <f t="array" ref="AM250">IFERROR(
IF(AM$14 - $G$14 + 1 = _xlfn.NUMBERVALUE(TRIM(_xlfn.TEXTAFTER($C250, " ", -1))),
_xlfn.IFS(
'Option-specific inputs'!$I$19="Percentage cost method",('Option-specific inputs'!$I$27*'Option-specific inputs'!$I38*AM$22),
'Option-specific inputs'!$I$19="Total cost method",('Option-specific inputs'!$I61*AM$22)),0),0)</f>
        <v>0</v>
      </c>
      <c r="AN250" s="43" cm="1">
        <f t="array" ref="AN250">IFERROR(
IF(AN$14 - $G$14 + 1 = _xlfn.NUMBERVALUE(TRIM(_xlfn.TEXTAFTER($C250, " ", -1))),
_xlfn.IFS(
'Option-specific inputs'!$I$19="Percentage cost method",('Option-specific inputs'!$I$27*'Option-specific inputs'!$I38*AN$22),
'Option-specific inputs'!$I$19="Total cost method",('Option-specific inputs'!$I61*AN$22)),0),0)</f>
        <v>0</v>
      </c>
      <c r="AO250" s="43" cm="1">
        <f t="array" ref="AO250">IFERROR(
IF(AO$14 - $G$14 + 1 = _xlfn.NUMBERVALUE(TRIM(_xlfn.TEXTAFTER($C250, " ", -1))),
_xlfn.IFS(
'Option-specific inputs'!$I$19="Percentage cost method",('Option-specific inputs'!$I$27*'Option-specific inputs'!$I38*AO$22),
'Option-specific inputs'!$I$19="Total cost method",('Option-specific inputs'!$I61*AO$22)),0),0)</f>
        <v>0</v>
      </c>
      <c r="AP250" s="43" cm="1">
        <f t="array" ref="AP250">IFERROR(
IF(AP$14 - $G$14 + 1 = _xlfn.NUMBERVALUE(TRIM(_xlfn.TEXTAFTER($C250, " ", -1))),
_xlfn.IFS(
'Option-specific inputs'!$I$19="Percentage cost method",('Option-specific inputs'!$I$27*'Option-specific inputs'!$I38*AP$22),
'Option-specific inputs'!$I$19="Total cost method",('Option-specific inputs'!$I61*AP$22)),0),0)</f>
        <v>0</v>
      </c>
      <c r="AQ250" s="43" cm="1">
        <f t="array" ref="AQ250">IFERROR(
IF(AQ$14 - $G$14 + 1 = _xlfn.NUMBERVALUE(TRIM(_xlfn.TEXTAFTER($C250, " ", -1))),
_xlfn.IFS(
'Option-specific inputs'!$I$19="Percentage cost method",('Option-specific inputs'!$I$27*'Option-specific inputs'!$I38*AQ$22),
'Option-specific inputs'!$I$19="Total cost method",('Option-specific inputs'!$I61*AQ$22)),0),0)</f>
        <v>0</v>
      </c>
      <c r="AR250" s="43" cm="1">
        <f t="array" ref="AR250">IFERROR(
IF(AR$14 - $G$14 + 1 = _xlfn.NUMBERVALUE(TRIM(_xlfn.TEXTAFTER($C250, " ", -1))),
_xlfn.IFS(
'Option-specific inputs'!$I$19="Percentage cost method",('Option-specific inputs'!$I$27*'Option-specific inputs'!$I38*AR$22),
'Option-specific inputs'!$I$19="Total cost method",('Option-specific inputs'!$I61*AR$22)),0),0)</f>
        <v>0</v>
      </c>
      <c r="AS250" s="43" cm="1">
        <f t="array" ref="AS250">IFERROR(
IF(AS$14 - $G$14 + 1 = _xlfn.NUMBERVALUE(TRIM(_xlfn.TEXTAFTER($C250, " ", -1))),
_xlfn.IFS(
'Option-specific inputs'!$I$19="Percentage cost method",('Option-specific inputs'!$I$27*'Option-specific inputs'!$I38*AS$22),
'Option-specific inputs'!$I$19="Total cost method",('Option-specific inputs'!$I61*AS$22)),0),0)</f>
        <v>0</v>
      </c>
      <c r="AT250" s="43" cm="1">
        <f t="array" ref="AT250">IFERROR(
IF(AT$14 - $G$14 + 1 = _xlfn.NUMBERVALUE(TRIM(_xlfn.TEXTAFTER($C250, " ", -1))),
_xlfn.IFS(
'Option-specific inputs'!$I$19="Percentage cost method",('Option-specific inputs'!$I$27*'Option-specific inputs'!$I38*AT$22),
'Option-specific inputs'!$I$19="Total cost method",('Option-specific inputs'!$I61*AT$22)),0),0)</f>
        <v>0</v>
      </c>
      <c r="AU250" s="43" cm="1">
        <f t="array" ref="AU250">IFERROR(
IF(AU$14 - $G$14 + 1 = _xlfn.NUMBERVALUE(TRIM(_xlfn.TEXTAFTER($C250, " ", -1))),
_xlfn.IFS(
'Option-specific inputs'!$I$19="Percentage cost method",('Option-specific inputs'!$I$27*'Option-specific inputs'!$I38*AU$22),
'Option-specific inputs'!$I$19="Total cost method",('Option-specific inputs'!$I61*AU$22)),0),0)</f>
        <v>0</v>
      </c>
      <c r="AV250" s="43" cm="1">
        <f t="array" ref="AV250">IFERROR(
IF(AV$14 - $G$14 + 1 = _xlfn.NUMBERVALUE(TRIM(_xlfn.TEXTAFTER($C250, " ", -1))),
_xlfn.IFS(
'Option-specific inputs'!$I$19="Percentage cost method",('Option-specific inputs'!$I$27*'Option-specific inputs'!$I38*AV$22),
'Option-specific inputs'!$I$19="Total cost method",('Option-specific inputs'!$I61*AV$22)),0),0)</f>
        <v>0</v>
      </c>
      <c r="AW250" s="43" cm="1">
        <f t="array" ref="AW250">IFERROR(
IF(AW$14 - $G$14 + 1 = _xlfn.NUMBERVALUE(TRIM(_xlfn.TEXTAFTER($C250, " ", -1))),
_xlfn.IFS(
'Option-specific inputs'!$I$19="Percentage cost method",('Option-specific inputs'!$I$27*'Option-specific inputs'!$I38*AW$22),
'Option-specific inputs'!$I$19="Total cost method",('Option-specific inputs'!$I61*AW$22)),0),0)</f>
        <v>0</v>
      </c>
      <c r="AX250" s="43" cm="1">
        <f t="array" ref="AX250">IFERROR(
IF(AX$14 - $G$14 + 1 = _xlfn.NUMBERVALUE(TRIM(_xlfn.TEXTAFTER($C250, " ", -1))),
_xlfn.IFS(
'Option-specific inputs'!$I$19="Percentage cost method",('Option-specific inputs'!$I$27*'Option-specific inputs'!$I38*AX$22),
'Option-specific inputs'!$I$19="Total cost method",('Option-specific inputs'!$I61*AX$22)),0),0)</f>
        <v>0</v>
      </c>
      <c r="AY250" s="43" cm="1">
        <f t="array" ref="AY250">IFERROR(
IF(AY$14 - $G$14 + 1 = _xlfn.NUMBERVALUE(TRIM(_xlfn.TEXTAFTER($C250, " ", -1))),
_xlfn.IFS(
'Option-specific inputs'!$I$19="Percentage cost method",('Option-specific inputs'!$I$27*'Option-specific inputs'!$I38*AY$22),
'Option-specific inputs'!$I$19="Total cost method",('Option-specific inputs'!$I61*AY$22)),0),0)</f>
        <v>0</v>
      </c>
      <c r="AZ250" s="43" cm="1">
        <f t="array" ref="AZ250">IFERROR(
IF(AZ$14 - $G$14 + 1 = _xlfn.NUMBERVALUE(TRIM(_xlfn.TEXTAFTER($C250, " ", -1))),
_xlfn.IFS(
'Option-specific inputs'!$I$19="Percentage cost method",('Option-specific inputs'!$I$27*'Option-specific inputs'!$I38*AZ$22),
'Option-specific inputs'!$I$19="Total cost method",('Option-specific inputs'!$I61*AZ$22)),0),0)</f>
        <v>0</v>
      </c>
      <c r="BA250" s="43" cm="1">
        <f t="array" ref="BA250">IFERROR(
IF(BA$14 - $G$14 + 1 = _xlfn.NUMBERVALUE(TRIM(_xlfn.TEXTAFTER($C250, " ", -1))),
_xlfn.IFS(
'Option-specific inputs'!$I$19="Percentage cost method",('Option-specific inputs'!$I$27*'Option-specific inputs'!$I38*BA$22),
'Option-specific inputs'!$I$19="Total cost method",('Option-specific inputs'!$I61*BA$22)),0),0)</f>
        <v>0</v>
      </c>
      <c r="BB250" s="43" cm="1">
        <f t="array" ref="BB250">IFERROR(
IF(BB$14 - $G$14 + 1 = _xlfn.NUMBERVALUE(TRIM(_xlfn.TEXTAFTER($C250, " ", -1))),
_xlfn.IFS(
'Option-specific inputs'!$I$19="Percentage cost method",('Option-specific inputs'!$I$27*'Option-specific inputs'!$I38*BB$22),
'Option-specific inputs'!$I$19="Total cost method",('Option-specific inputs'!$I61*BB$22)),0),0)</f>
        <v>0</v>
      </c>
      <c r="BC250" s="43" cm="1">
        <f t="array" ref="BC250">IFERROR(
IF(BC$14 - $G$14 + 1 = _xlfn.NUMBERVALUE(TRIM(_xlfn.TEXTAFTER($C250, " ", -1))),
_xlfn.IFS(
'Option-specific inputs'!$I$19="Percentage cost method",('Option-specific inputs'!$I$27*'Option-specific inputs'!$I38*BC$22),
'Option-specific inputs'!$I$19="Total cost method",('Option-specific inputs'!$I61*BC$22)),0),0)</f>
        <v>0</v>
      </c>
      <c r="BD250" s="43" cm="1">
        <f t="array" ref="BD250">IFERROR(
IF(BD$14 - $G$14 + 1 = _xlfn.NUMBERVALUE(TRIM(_xlfn.TEXTAFTER($C250, " ", -1))),
_xlfn.IFS(
'Option-specific inputs'!$I$19="Percentage cost method",('Option-specific inputs'!$I$27*'Option-specific inputs'!$I38*BD$22),
'Option-specific inputs'!$I$19="Total cost method",('Option-specific inputs'!$I61*BD$22)),0),0)</f>
        <v>0</v>
      </c>
      <c r="BE250" s="43" cm="1">
        <f t="array" ref="BE250">IFERROR(
IF(BE$14 - $G$14 + 1 = _xlfn.NUMBERVALUE(TRIM(_xlfn.TEXTAFTER($C250, " ", -1))),
_xlfn.IFS(
'Option-specific inputs'!$I$19="Percentage cost method",('Option-specific inputs'!$I$27*'Option-specific inputs'!$I38*BE$22),
'Option-specific inputs'!$I$19="Total cost method",('Option-specific inputs'!$I61*BE$22)),0),0)</f>
        <v>0</v>
      </c>
      <c r="BF250" s="43" cm="1">
        <f t="array" ref="BF250">IFERROR(
IF(BF$14 - $G$14 + 1 = _xlfn.NUMBERVALUE(TRIM(_xlfn.TEXTAFTER($C250, " ", -1))),
_xlfn.IFS(
'Option-specific inputs'!$I$19="Percentage cost method",('Option-specific inputs'!$I$27*'Option-specific inputs'!$I38*BF$22),
'Option-specific inputs'!$I$19="Total cost method",('Option-specific inputs'!$I61*BF$22)),0),0)</f>
        <v>0</v>
      </c>
      <c r="BG250" s="43" cm="1">
        <f t="array" ref="BG250">IFERROR(
IF(BG$14 - $G$14 + 1 = _xlfn.NUMBERVALUE(TRIM(_xlfn.TEXTAFTER($C250, " ", -1))),
_xlfn.IFS(
'Option-specific inputs'!$I$19="Percentage cost method",('Option-specific inputs'!$I$27*'Option-specific inputs'!$I38*BG$22),
'Option-specific inputs'!$I$19="Total cost method",('Option-specific inputs'!$I61*BG$22)),0),0)</f>
        <v>0</v>
      </c>
      <c r="BH250" s="43" cm="1">
        <f t="array" ref="BH250">IFERROR(
IF(BH$14 - $G$14 + 1 = _xlfn.NUMBERVALUE(TRIM(_xlfn.TEXTAFTER($C250, " ", -1))),
_xlfn.IFS(
'Option-specific inputs'!$I$19="Percentage cost method",('Option-specific inputs'!$I$27*'Option-specific inputs'!$I38*BH$22),
'Option-specific inputs'!$I$19="Total cost method",('Option-specific inputs'!$I61*BH$22)),0),0)</f>
        <v>0</v>
      </c>
      <c r="BI250" s="43" cm="1">
        <f t="array" ref="BI250">IFERROR(
IF(BI$14 - $G$14 + 1 = _xlfn.NUMBERVALUE(TRIM(_xlfn.TEXTAFTER($C250, " ", -1))),
_xlfn.IFS(
'Option-specific inputs'!$I$19="Percentage cost method",('Option-specific inputs'!$I$27*'Option-specific inputs'!$I38*BI$22),
'Option-specific inputs'!$I$19="Total cost method",('Option-specific inputs'!$I61*BI$22)),0),0)</f>
        <v>0</v>
      </c>
      <c r="BJ250" s="43" cm="1">
        <f t="array" ref="BJ250">IFERROR(
IF(BJ$14 - $G$14 + 1 = _xlfn.NUMBERVALUE(TRIM(_xlfn.TEXTAFTER($C250, " ", -1))),
_xlfn.IFS(
'Option-specific inputs'!$I$19="Percentage cost method",('Option-specific inputs'!$I$27*'Option-specific inputs'!$I38*BJ$22),
'Option-specific inputs'!$I$19="Total cost method",('Option-specific inputs'!$I61*BJ$22)),0),0)</f>
        <v>0</v>
      </c>
      <c r="BK250" s="43" cm="1">
        <f t="array" ref="BK250">IFERROR(
IF(BK$14 - $G$14 + 1 = _xlfn.NUMBERVALUE(TRIM(_xlfn.TEXTAFTER($C250, " ", -1))),
_xlfn.IFS(
'Option-specific inputs'!$I$19="Percentage cost method",('Option-specific inputs'!$I$27*'Option-specific inputs'!$I38*BK$22),
'Option-specific inputs'!$I$19="Total cost method",('Option-specific inputs'!$I61*BK$22)),0),0)</f>
        <v>0</v>
      </c>
      <c r="BL250" s="43" cm="1">
        <f t="array" ref="BL250">IFERROR(
IF(BL$14 - $G$14 + 1 = _xlfn.NUMBERVALUE(TRIM(_xlfn.TEXTAFTER($C250, " ", -1))),
_xlfn.IFS(
'Option-specific inputs'!$I$19="Percentage cost method",('Option-specific inputs'!$I$27*'Option-specific inputs'!$I38*BL$22),
'Option-specific inputs'!$I$19="Total cost method",('Option-specific inputs'!$I61*BL$22)),0),0)</f>
        <v>0</v>
      </c>
      <c r="BM250" s="43" cm="1">
        <f t="array" ref="BM250">IFERROR(
IF(BM$14 - $G$14 + 1 = _xlfn.NUMBERVALUE(TRIM(_xlfn.TEXTAFTER($C250, " ", -1))),
_xlfn.IFS(
'Option-specific inputs'!$I$19="Percentage cost method",('Option-specific inputs'!$I$27*'Option-specific inputs'!$I38*BM$22),
'Option-specific inputs'!$I$19="Total cost method",('Option-specific inputs'!$I61*BM$22)),0),0)</f>
        <v>0</v>
      </c>
      <c r="BN250" s="43" cm="1">
        <f t="array" ref="BN250">IFERROR(
IF(BN$14 - $G$14 + 1 = _xlfn.NUMBERVALUE(TRIM(_xlfn.TEXTAFTER($C250, " ", -1))),
_xlfn.IFS(
'Option-specific inputs'!$I$19="Percentage cost method",('Option-specific inputs'!$I$27*'Option-specific inputs'!$I38*BN$22),
'Option-specific inputs'!$I$19="Total cost method",('Option-specific inputs'!$I61*BN$22)),0),0)</f>
        <v>0</v>
      </c>
      <c r="BO250" s="43" cm="1">
        <f t="array" ref="BO250">IFERROR(
IF(BO$14 - $G$14 + 1 = _xlfn.NUMBERVALUE(TRIM(_xlfn.TEXTAFTER($C250, " ", -1))),
_xlfn.IFS(
'Option-specific inputs'!$I$19="Percentage cost method",('Option-specific inputs'!$I$27*'Option-specific inputs'!$I38*BO$22),
'Option-specific inputs'!$I$19="Total cost method",('Option-specific inputs'!$I61*BO$22)),0),0)</f>
        <v>0</v>
      </c>
      <c r="BP250" s="43" cm="1">
        <f t="array" ref="BP250">IFERROR(
IF(BP$14 - $G$14 + 1 = _xlfn.NUMBERVALUE(TRIM(_xlfn.TEXTAFTER($C250, " ", -1))),
_xlfn.IFS(
'Option-specific inputs'!$I$19="Percentage cost method",('Option-specific inputs'!$I$27*'Option-specific inputs'!$I38*BP$22),
'Option-specific inputs'!$I$19="Total cost method",('Option-specific inputs'!$I61*BP$22)),0),0)</f>
        <v>0</v>
      </c>
      <c r="BQ250" s="43" cm="1">
        <f t="array" ref="BQ250">IFERROR(
IF(BQ$14 - $G$14 + 1 = _xlfn.NUMBERVALUE(TRIM(_xlfn.TEXTAFTER($C250, " ", -1))),
_xlfn.IFS(
'Option-specific inputs'!$I$19="Percentage cost method",('Option-specific inputs'!$I$27*'Option-specific inputs'!$I38*BQ$22),
'Option-specific inputs'!$I$19="Total cost method",('Option-specific inputs'!$I61*BQ$22)),0),0)</f>
        <v>0</v>
      </c>
      <c r="BR250" s="43" cm="1">
        <f t="array" ref="BR250">IFERROR(
IF(BR$14 - $G$14 + 1 = _xlfn.NUMBERVALUE(TRIM(_xlfn.TEXTAFTER($C250, " ", -1))),
_xlfn.IFS(
'Option-specific inputs'!$I$19="Percentage cost method",('Option-specific inputs'!$I$27*'Option-specific inputs'!$I38*BR$22),
'Option-specific inputs'!$I$19="Total cost method",('Option-specific inputs'!$I61*BR$22)),0),0)</f>
        <v>0</v>
      </c>
      <c r="BS250" s="43" cm="1">
        <f t="array" ref="BS250">IFERROR(
IF(BS$14 - $G$14 + 1 = _xlfn.NUMBERVALUE(TRIM(_xlfn.TEXTAFTER($C250, " ", -1))),
_xlfn.IFS(
'Option-specific inputs'!$I$19="Percentage cost method",('Option-specific inputs'!$I$27*'Option-specific inputs'!$I38*BS$22),
'Option-specific inputs'!$I$19="Total cost method",('Option-specific inputs'!$I61*BS$22)),0),0)</f>
        <v>0</v>
      </c>
      <c r="BT250" s="43" cm="1">
        <f t="array" ref="BT250">IFERROR(
IF(BT$14 - $G$14 + 1 = _xlfn.NUMBERVALUE(TRIM(_xlfn.TEXTAFTER($C250, " ", -1))),
_xlfn.IFS(
'Option-specific inputs'!$I$19="Percentage cost method",('Option-specific inputs'!$I$27*'Option-specific inputs'!$I38*BT$22),
'Option-specific inputs'!$I$19="Total cost method",('Option-specific inputs'!$I61*BT$22)),0),0)</f>
        <v>0</v>
      </c>
      <c r="BU250" s="43" cm="1">
        <f t="array" ref="BU250">IFERROR(
IF(BU$14 - $G$14 + 1 = _xlfn.NUMBERVALUE(TRIM(_xlfn.TEXTAFTER($C250, " ", -1))),
_xlfn.IFS(
'Option-specific inputs'!$I$19="Percentage cost method",('Option-specific inputs'!$I$27*'Option-specific inputs'!$I38*BU$22),
'Option-specific inputs'!$I$19="Total cost method",('Option-specific inputs'!$I61*BU$22)),0),0)</f>
        <v>0</v>
      </c>
      <c r="BV250" s="43" cm="1">
        <f t="array" ref="BV250">IFERROR(
IF(BV$14 - $G$14 + 1 = _xlfn.NUMBERVALUE(TRIM(_xlfn.TEXTAFTER($C250, " ", -1))),
_xlfn.IFS(
'Option-specific inputs'!$I$19="Percentage cost method",('Option-specific inputs'!$I$27*'Option-specific inputs'!$I38*BV$22),
'Option-specific inputs'!$I$19="Total cost method",('Option-specific inputs'!$I61*BV$22)),0),0)</f>
        <v>0</v>
      </c>
      <c r="BW250" s="43" cm="1">
        <f t="array" ref="BW250">IFERROR(
IF(BW$14 - $G$14 + 1 = _xlfn.NUMBERVALUE(TRIM(_xlfn.TEXTAFTER($C250, " ", -1))),
_xlfn.IFS(
'Option-specific inputs'!$I$19="Percentage cost method",('Option-specific inputs'!$I$27*'Option-specific inputs'!$I38*BW$22),
'Option-specific inputs'!$I$19="Total cost method",('Option-specific inputs'!$I61*BW$22)),0),0)</f>
        <v>0</v>
      </c>
      <c r="BX250" s="43" cm="1">
        <f t="array" ref="BX250">IFERROR(
IF(BX$14 - $G$14 + 1 = _xlfn.NUMBERVALUE(TRIM(_xlfn.TEXTAFTER($C250, " ", -1))),
_xlfn.IFS(
'Option-specific inputs'!$I$19="Percentage cost method",('Option-specific inputs'!$I$27*'Option-specific inputs'!$I38*BX$22),
'Option-specific inputs'!$I$19="Total cost method",('Option-specific inputs'!$I61*BX$22)),0),0)</f>
        <v>0</v>
      </c>
      <c r="BY250" s="43" cm="1">
        <f t="array" ref="BY250">IFERROR(
IF(BY$14 - $G$14 + 1 = _xlfn.NUMBERVALUE(TRIM(_xlfn.TEXTAFTER($C250, " ", -1))),
_xlfn.IFS(
'Option-specific inputs'!$I$19="Percentage cost method",('Option-specific inputs'!$I$27*'Option-specific inputs'!$I38*BY$22),
'Option-specific inputs'!$I$19="Total cost method",('Option-specific inputs'!$I61*BY$22)),0),0)</f>
        <v>0</v>
      </c>
      <c r="BZ250" s="43" cm="1">
        <f t="array" ref="BZ250">IFERROR(
IF(BZ$14 - $G$14 + 1 = _xlfn.NUMBERVALUE(TRIM(_xlfn.TEXTAFTER($C250, " ", -1))),
_xlfn.IFS(
'Option-specific inputs'!$I$19="Percentage cost method",('Option-specific inputs'!$I$27*'Option-specific inputs'!$I38*BZ$22),
'Option-specific inputs'!$I$19="Total cost method",('Option-specific inputs'!$I61*BZ$22)),0),0)</f>
        <v>0</v>
      </c>
      <c r="CA250" s="43" cm="1">
        <f t="array" ref="CA250">IFERROR(
IF(CA$14 - $G$14 + 1 = _xlfn.NUMBERVALUE(TRIM(_xlfn.TEXTAFTER($C250, " ", -1))),
_xlfn.IFS(
'Option-specific inputs'!$I$19="Percentage cost method",('Option-specific inputs'!$I$27*'Option-specific inputs'!$I38*CA$22),
'Option-specific inputs'!$I$19="Total cost method",('Option-specific inputs'!$I61*CA$22)),0),0)</f>
        <v>0</v>
      </c>
      <c r="CB250" s="43" cm="1">
        <f t="array" ref="CB250">IFERROR(
IF(CB$14 - $G$14 + 1 = _xlfn.NUMBERVALUE(TRIM(_xlfn.TEXTAFTER($C250, " ", -1))),
_xlfn.IFS(
'Option-specific inputs'!$I$19="Percentage cost method",('Option-specific inputs'!$I$27*'Option-specific inputs'!$I38*CB$22),
'Option-specific inputs'!$I$19="Total cost method",('Option-specific inputs'!$I61*CB$22)),0),0)</f>
        <v>0</v>
      </c>
      <c r="CC250" s="43" cm="1">
        <f t="array" ref="CC250">IFERROR(
IF(CC$14 - $G$14 + 1 = _xlfn.NUMBERVALUE(TRIM(_xlfn.TEXTAFTER($C250, " ", -1))),
_xlfn.IFS(
'Option-specific inputs'!$I$19="Percentage cost method",('Option-specific inputs'!$I$27*'Option-specific inputs'!$I38*CC$22),
'Option-specific inputs'!$I$19="Total cost method",('Option-specific inputs'!$I61*CC$22)),0),0)</f>
        <v>0</v>
      </c>
      <c r="CD250" s="43" cm="1">
        <f t="array" ref="CD250">IFERROR(
IF(CD$14 - $G$14 + 1 = _xlfn.NUMBERVALUE(TRIM(_xlfn.TEXTAFTER($C250, " ", -1))),
_xlfn.IFS(
'Option-specific inputs'!$I$19="Percentage cost method",('Option-specific inputs'!$I$27*'Option-specific inputs'!$I38*CD$22),
'Option-specific inputs'!$I$19="Total cost method",('Option-specific inputs'!$I61*CD$22)),0),0)</f>
        <v>0</v>
      </c>
      <c r="CE250" s="43" cm="1">
        <f t="array" ref="CE250">IFERROR(
IF(CE$14 - $G$14 + 1 = _xlfn.NUMBERVALUE(TRIM(_xlfn.TEXTAFTER($C250, " ", -1))),
_xlfn.IFS(
'Option-specific inputs'!$I$19="Percentage cost method",('Option-specific inputs'!$I$27*'Option-specific inputs'!$I38*CE$22),
'Option-specific inputs'!$I$19="Total cost method",('Option-specific inputs'!$I61*CE$22)),0),0)</f>
        <v>0</v>
      </c>
      <c r="CF250" s="43" cm="1">
        <f t="array" ref="CF250">IFERROR(
IF(CF$14 - $G$14 + 1 = _xlfn.NUMBERVALUE(TRIM(_xlfn.TEXTAFTER($C250, " ", -1))),
_xlfn.IFS(
'Option-specific inputs'!$I$19="Percentage cost method",('Option-specific inputs'!$I$27*'Option-specific inputs'!$I38*CF$22),
'Option-specific inputs'!$I$19="Total cost method",('Option-specific inputs'!$I61*CF$22)),0),0)</f>
        <v>0</v>
      </c>
      <c r="CG250" s="43" cm="1">
        <f t="array" ref="CG250">IFERROR(
IF(CG$14 - $G$14 + 1 = _xlfn.NUMBERVALUE(TRIM(_xlfn.TEXTAFTER($C250, " ", -1))),
_xlfn.IFS(
'Option-specific inputs'!$I$19="Percentage cost method",('Option-specific inputs'!$I$27*'Option-specific inputs'!$I38*CG$22),
'Option-specific inputs'!$I$19="Total cost method",('Option-specific inputs'!$I61*CG$22)),0),0)</f>
        <v>0</v>
      </c>
      <c r="CH250" s="43" cm="1">
        <f t="array" ref="CH250">IFERROR(
IF(CH$14 - $G$14 + 1 = _xlfn.NUMBERVALUE(TRIM(_xlfn.TEXTAFTER($C250, " ", -1))),
_xlfn.IFS(
'Option-specific inputs'!$I$19="Percentage cost method",('Option-specific inputs'!$I$27*'Option-specific inputs'!$I38*CH$22),
'Option-specific inputs'!$I$19="Total cost method",('Option-specific inputs'!$I61*CH$22)),0),0)</f>
        <v>0</v>
      </c>
      <c r="CI250" s="43" cm="1">
        <f t="array" ref="CI250">IFERROR(
IF(CI$14 - $G$14 + 1 = _xlfn.NUMBERVALUE(TRIM(_xlfn.TEXTAFTER($C250, " ", -1))),
_xlfn.IFS(
'Option-specific inputs'!$I$19="Percentage cost method",('Option-specific inputs'!$I$27*'Option-specific inputs'!$I38*CI$22),
'Option-specific inputs'!$I$19="Total cost method",('Option-specific inputs'!$I61*CI$22)),0),0)</f>
        <v>0</v>
      </c>
      <c r="CJ250" s="43" cm="1">
        <f t="array" ref="CJ250">IFERROR(
IF(CJ$14 - $G$14 + 1 = _xlfn.NUMBERVALUE(TRIM(_xlfn.TEXTAFTER($C250, " ", -1))),
_xlfn.IFS(
'Option-specific inputs'!$I$19="Percentage cost method",('Option-specific inputs'!$I$27*'Option-specific inputs'!$I38*CJ$22),
'Option-specific inputs'!$I$19="Total cost method",('Option-specific inputs'!$I61*CJ$22)),0),0)</f>
        <v>0</v>
      </c>
      <c r="CK250" s="43" cm="1">
        <f t="array" ref="CK250">IFERROR(
IF(CK$14 - $G$14 + 1 = _xlfn.NUMBERVALUE(TRIM(_xlfn.TEXTAFTER($C250, " ", -1))),
_xlfn.IFS(
'Option-specific inputs'!$I$19="Percentage cost method",('Option-specific inputs'!$I$27*'Option-specific inputs'!$I38*CK$22),
'Option-specific inputs'!$I$19="Total cost method",('Option-specific inputs'!$I61*CK$22)),0),0)</f>
        <v>0</v>
      </c>
      <c r="CL250" s="43" cm="1">
        <f t="array" ref="CL250">IFERROR(
IF(CL$14 - $G$14 + 1 = _xlfn.NUMBERVALUE(TRIM(_xlfn.TEXTAFTER($C250, " ", -1))),
_xlfn.IFS(
'Option-specific inputs'!$I$19="Percentage cost method",('Option-specific inputs'!$I$27*'Option-specific inputs'!$I38*CL$22),
'Option-specific inputs'!$I$19="Total cost method",('Option-specific inputs'!$I61*CL$22)),0),0)</f>
        <v>0</v>
      </c>
      <c r="CM250" s="43" cm="1">
        <f t="array" ref="CM250">IFERROR(
IF(CM$14 - $G$14 + 1 = _xlfn.NUMBERVALUE(TRIM(_xlfn.TEXTAFTER($C250, " ", -1))),
_xlfn.IFS(
'Option-specific inputs'!$I$19="Percentage cost method",('Option-specific inputs'!$I$27*'Option-specific inputs'!$I38*CM$22),
'Option-specific inputs'!$I$19="Total cost method",('Option-specific inputs'!$I61*CM$22)),0),0)</f>
        <v>0</v>
      </c>
      <c r="CN250" s="43" cm="1">
        <f t="array" ref="CN250">IFERROR(
IF(CN$14 - $G$14 + 1 = _xlfn.NUMBERVALUE(TRIM(_xlfn.TEXTAFTER($C250, " ", -1))),
_xlfn.IFS(
'Option-specific inputs'!$I$19="Percentage cost method",('Option-specific inputs'!$I$27*'Option-specific inputs'!$I38*CN$22),
'Option-specific inputs'!$I$19="Total cost method",('Option-specific inputs'!$I61*CN$22)),0),0)</f>
        <v>0</v>
      </c>
      <c r="CO250" s="43" cm="1">
        <f t="array" ref="CO250">IFERROR(
IF(CO$14 - $G$14 + 1 = _xlfn.NUMBERVALUE(TRIM(_xlfn.TEXTAFTER($C250, " ", -1))),
_xlfn.IFS(
'Option-specific inputs'!$I$19="Percentage cost method",('Option-specific inputs'!$I$27*'Option-specific inputs'!$I38*CO$22),
'Option-specific inputs'!$I$19="Total cost method",('Option-specific inputs'!$I61*CO$22)),0),0)</f>
        <v>0</v>
      </c>
      <c r="CP250" s="43" cm="1">
        <f t="array" ref="CP250">IFERROR(
IF(CP$14 - $G$14 + 1 = _xlfn.NUMBERVALUE(TRIM(_xlfn.TEXTAFTER($C250, " ", -1))),
_xlfn.IFS(
'Option-specific inputs'!$I$19="Percentage cost method",('Option-specific inputs'!$I$27*'Option-specific inputs'!$I38*CP$22),
'Option-specific inputs'!$I$19="Total cost method",('Option-specific inputs'!$I61*CP$22)),0),0)</f>
        <v>0</v>
      </c>
      <c r="CQ250" s="43" cm="1">
        <f t="array" ref="CQ250">IFERROR(
IF(CQ$14 - $G$14 + 1 = _xlfn.NUMBERVALUE(TRIM(_xlfn.TEXTAFTER($C250, " ", -1))),
_xlfn.IFS(
'Option-specific inputs'!$I$19="Percentage cost method",('Option-specific inputs'!$I$27*'Option-specific inputs'!$I38*CQ$22),
'Option-specific inputs'!$I$19="Total cost method",('Option-specific inputs'!$I61*CQ$22)),0),0)</f>
        <v>0</v>
      </c>
      <c r="CR250" s="43" cm="1">
        <f t="array" ref="CR250">IFERROR(
IF(CR$14 - $G$14 + 1 = _xlfn.NUMBERVALUE(TRIM(_xlfn.TEXTAFTER($C250, " ", -1))),
_xlfn.IFS(
'Option-specific inputs'!$I$19="Percentage cost method",('Option-specific inputs'!$I$27*'Option-specific inputs'!$I38*CR$22),
'Option-specific inputs'!$I$19="Total cost method",('Option-specific inputs'!$I61*CR$22)),0),0)</f>
        <v>0</v>
      </c>
      <c r="CS250" s="43" cm="1">
        <f t="array" ref="CS250">IFERROR(
IF(CS$14 - $G$14 + 1 = _xlfn.NUMBERVALUE(TRIM(_xlfn.TEXTAFTER($C250, " ", -1))),
_xlfn.IFS(
'Option-specific inputs'!$I$19="Percentage cost method",('Option-specific inputs'!$I$27*'Option-specific inputs'!$I38*CS$22),
'Option-specific inputs'!$I$19="Total cost method",('Option-specific inputs'!$I61*CS$22)),0),0)</f>
        <v>0</v>
      </c>
      <c r="CT250" s="43" cm="1">
        <f t="array" ref="CT250">IFERROR(
IF(CT$14 - $G$14 + 1 = _xlfn.NUMBERVALUE(TRIM(_xlfn.TEXTAFTER($C250, " ", -1))),
_xlfn.IFS(
'Option-specific inputs'!$I$19="Percentage cost method",('Option-specific inputs'!$I$27*'Option-specific inputs'!$I38*CT$22),
'Option-specific inputs'!$I$19="Total cost method",('Option-specific inputs'!$I61*CT$22)),0),0)</f>
        <v>0</v>
      </c>
      <c r="CU250" s="43" cm="1">
        <f t="array" ref="CU250">IFERROR(
IF(CU$14 - $G$14 + 1 = _xlfn.NUMBERVALUE(TRIM(_xlfn.TEXTAFTER($C250, " ", -1))),
_xlfn.IFS(
'Option-specific inputs'!$I$19="Percentage cost method",('Option-specific inputs'!$I$27*'Option-specific inputs'!$I38*CU$22),
'Option-specific inputs'!$I$19="Total cost method",('Option-specific inputs'!$I61*CU$22)),0),0)</f>
        <v>0</v>
      </c>
      <c r="CV250" s="43" cm="1">
        <f t="array" ref="CV250">IFERROR(
IF(CV$14 - $G$14 + 1 = _xlfn.NUMBERVALUE(TRIM(_xlfn.TEXTAFTER($C250, " ", -1))),
_xlfn.IFS(
'Option-specific inputs'!$I$19="Percentage cost method",('Option-specific inputs'!$I$27*'Option-specific inputs'!$I38*CV$22),
'Option-specific inputs'!$I$19="Total cost method",('Option-specific inputs'!$I61*CV$22)),0),0)</f>
        <v>0</v>
      </c>
      <c r="CW250" s="43" cm="1">
        <f t="array" ref="CW250">IFERROR(
IF(CW$14 - $G$14 + 1 = _xlfn.NUMBERVALUE(TRIM(_xlfn.TEXTAFTER($C250, " ", -1))),
_xlfn.IFS(
'Option-specific inputs'!$I$19="Percentage cost method",('Option-specific inputs'!$I$27*'Option-specific inputs'!$I38*CW$22),
'Option-specific inputs'!$I$19="Total cost method",('Option-specific inputs'!$I61*CW$22)),0),0)</f>
        <v>0</v>
      </c>
      <c r="CX250" s="43" cm="1">
        <f t="array" ref="CX250">IFERROR(
IF(CX$14 - $G$14 + 1 = _xlfn.NUMBERVALUE(TRIM(_xlfn.TEXTAFTER($C250, " ", -1))),
_xlfn.IFS(
'Option-specific inputs'!$I$19="Percentage cost method",('Option-specific inputs'!$I$27*'Option-specific inputs'!$I38*CX$22),
'Option-specific inputs'!$I$19="Total cost method",('Option-specific inputs'!$I61*CX$22)),0),0)</f>
        <v>0</v>
      </c>
      <c r="CY250" s="43" cm="1">
        <f t="array" ref="CY250">IFERROR(
IF(CY$14 - $G$14 + 1 = _xlfn.NUMBERVALUE(TRIM(_xlfn.TEXTAFTER($C250, " ", -1))),
_xlfn.IFS(
'Option-specific inputs'!$I$19="Percentage cost method",('Option-specific inputs'!$I$27*'Option-specific inputs'!$I38*CY$22),
'Option-specific inputs'!$I$19="Total cost method",('Option-specific inputs'!$I61*CY$22)),0),0)</f>
        <v>0</v>
      </c>
      <c r="CZ250" s="43" cm="1">
        <f t="array" ref="CZ250">IFERROR(
IF(CZ$14 - $G$14 + 1 = _xlfn.NUMBERVALUE(TRIM(_xlfn.TEXTAFTER($C250, " ", -1))),
_xlfn.IFS(
'Option-specific inputs'!$I$19="Percentage cost method",('Option-specific inputs'!$I$27*'Option-specific inputs'!$I38*CZ$22),
'Option-specific inputs'!$I$19="Total cost method",('Option-specific inputs'!$I61*CZ$22)),0),0)</f>
        <v>0</v>
      </c>
      <c r="DA250" s="43" cm="1">
        <f t="array" ref="DA250">IFERROR(
IF(DA$14 - $G$14 + 1 = _xlfn.NUMBERVALUE(TRIM(_xlfn.TEXTAFTER($C250, " ", -1))),
_xlfn.IFS(
'Option-specific inputs'!$I$19="Percentage cost method",('Option-specific inputs'!$I$27*'Option-specific inputs'!$I38*DA$22),
'Option-specific inputs'!$I$19="Total cost method",('Option-specific inputs'!$I61*DA$22)),0),0)</f>
        <v>0</v>
      </c>
      <c r="DB250" s="43" cm="1">
        <f t="array" ref="DB250">IFERROR(
IF(DB$14 - $G$14 + 1 = _xlfn.NUMBERVALUE(TRIM(_xlfn.TEXTAFTER($C250, " ", -1))),
_xlfn.IFS(
'Option-specific inputs'!$I$19="Percentage cost method",('Option-specific inputs'!$I$27*'Option-specific inputs'!$I38*DB$22),
'Option-specific inputs'!$I$19="Total cost method",('Option-specific inputs'!$I61*DB$22)),0),0)</f>
        <v>0</v>
      </c>
      <c r="DC250" s="25"/>
    </row>
    <row r="251" spans="1:107" s="61" customFormat="1" ht="12.6" customHeight="1">
      <c r="A251" s="25"/>
      <c r="B251" s="163"/>
      <c r="C251" s="163"/>
      <c r="D251" s="32"/>
      <c r="E251" s="37"/>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c r="BI251" s="32"/>
      <c r="BJ251" s="32"/>
      <c r="BK251" s="32"/>
      <c r="BL251" s="32"/>
      <c r="BM251" s="32"/>
      <c r="BN251" s="32"/>
      <c r="BO251" s="32"/>
      <c r="BP251" s="32"/>
      <c r="BQ251" s="32"/>
      <c r="BR251" s="32"/>
      <c r="BS251" s="32"/>
      <c r="BT251" s="32"/>
      <c r="BU251" s="32"/>
      <c r="BV251" s="32"/>
      <c r="BW251" s="32"/>
      <c r="BX251" s="32"/>
      <c r="BY251" s="32"/>
      <c r="BZ251" s="32"/>
      <c r="CA251" s="32"/>
      <c r="CB251" s="32"/>
      <c r="CC251" s="32"/>
      <c r="CD251" s="32"/>
      <c r="CE251" s="32"/>
      <c r="CF251" s="32"/>
      <c r="CG251" s="32"/>
      <c r="CH251" s="32"/>
      <c r="CI251" s="32"/>
      <c r="CJ251" s="32"/>
      <c r="CK251" s="32"/>
      <c r="CL251" s="32"/>
      <c r="CM251" s="32"/>
      <c r="CN251" s="32"/>
      <c r="CO251" s="32"/>
      <c r="CP251" s="32"/>
      <c r="CQ251" s="32"/>
      <c r="CR251" s="32"/>
      <c r="CS251" s="32"/>
      <c r="CT251" s="32"/>
      <c r="CU251" s="32"/>
      <c r="CV251" s="32"/>
      <c r="CW251" s="32"/>
      <c r="CX251" s="32"/>
      <c r="CY251" s="32"/>
      <c r="CZ251" s="32"/>
      <c r="DA251" s="32"/>
      <c r="DB251" s="32"/>
      <c r="DC251" s="25"/>
    </row>
    <row r="252" spans="1:107" s="61" customFormat="1" ht="22.5" customHeight="1">
      <c r="A252" s="25"/>
      <c r="B252" s="163"/>
      <c r="C252" s="163" t="s">
        <v>180</v>
      </c>
      <c r="D252" s="32"/>
      <c r="E252" s="37"/>
      <c r="F252" s="42"/>
      <c r="G252" s="44">
        <f t="shared" ref="G252:AL252" si="81">SUM(G241:G250)</f>
        <v>0</v>
      </c>
      <c r="H252" s="44">
        <f t="shared" si="81"/>
        <v>0</v>
      </c>
      <c r="I252" s="44">
        <f t="shared" si="81"/>
        <v>0</v>
      </c>
      <c r="J252" s="44">
        <f t="shared" si="81"/>
        <v>0</v>
      </c>
      <c r="K252" s="44">
        <f t="shared" si="81"/>
        <v>0</v>
      </c>
      <c r="L252" s="44">
        <f t="shared" si="81"/>
        <v>0</v>
      </c>
      <c r="M252" s="44">
        <f t="shared" si="81"/>
        <v>0</v>
      </c>
      <c r="N252" s="44">
        <f t="shared" si="81"/>
        <v>0</v>
      </c>
      <c r="O252" s="44">
        <f t="shared" si="81"/>
        <v>0</v>
      </c>
      <c r="P252" s="44">
        <f t="shared" si="81"/>
        <v>0</v>
      </c>
      <c r="Q252" s="44">
        <f t="shared" si="81"/>
        <v>0</v>
      </c>
      <c r="R252" s="44">
        <f t="shared" si="81"/>
        <v>0</v>
      </c>
      <c r="S252" s="44">
        <f t="shared" si="81"/>
        <v>0</v>
      </c>
      <c r="T252" s="44">
        <f t="shared" si="81"/>
        <v>0</v>
      </c>
      <c r="U252" s="44">
        <f t="shared" si="81"/>
        <v>0</v>
      </c>
      <c r="V252" s="44">
        <f t="shared" si="81"/>
        <v>0</v>
      </c>
      <c r="W252" s="44">
        <f t="shared" si="81"/>
        <v>0</v>
      </c>
      <c r="X252" s="44">
        <f t="shared" si="81"/>
        <v>0</v>
      </c>
      <c r="Y252" s="44">
        <f t="shared" si="81"/>
        <v>0</v>
      </c>
      <c r="Z252" s="44">
        <f t="shared" si="81"/>
        <v>0</v>
      </c>
      <c r="AA252" s="44">
        <f t="shared" si="81"/>
        <v>0</v>
      </c>
      <c r="AB252" s="44">
        <f t="shared" si="81"/>
        <v>0</v>
      </c>
      <c r="AC252" s="44">
        <f t="shared" si="81"/>
        <v>0</v>
      </c>
      <c r="AD252" s="44">
        <f t="shared" si="81"/>
        <v>0</v>
      </c>
      <c r="AE252" s="44">
        <f t="shared" si="81"/>
        <v>0</v>
      </c>
      <c r="AF252" s="44">
        <f t="shared" si="81"/>
        <v>0</v>
      </c>
      <c r="AG252" s="44">
        <f t="shared" si="81"/>
        <v>0</v>
      </c>
      <c r="AH252" s="44">
        <f t="shared" si="81"/>
        <v>0</v>
      </c>
      <c r="AI252" s="44">
        <f t="shared" si="81"/>
        <v>0</v>
      </c>
      <c r="AJ252" s="44">
        <f t="shared" si="81"/>
        <v>0</v>
      </c>
      <c r="AK252" s="44">
        <f t="shared" si="81"/>
        <v>0</v>
      </c>
      <c r="AL252" s="44">
        <f t="shared" si="81"/>
        <v>0</v>
      </c>
      <c r="AM252" s="44">
        <f t="shared" ref="AM252:CX252" si="82">SUM(AM241:AM250)</f>
        <v>0</v>
      </c>
      <c r="AN252" s="44">
        <f t="shared" si="82"/>
        <v>0</v>
      </c>
      <c r="AO252" s="44">
        <f t="shared" si="82"/>
        <v>0</v>
      </c>
      <c r="AP252" s="44">
        <f t="shared" si="82"/>
        <v>0</v>
      </c>
      <c r="AQ252" s="44">
        <f t="shared" si="82"/>
        <v>0</v>
      </c>
      <c r="AR252" s="44">
        <f t="shared" si="82"/>
        <v>0</v>
      </c>
      <c r="AS252" s="44">
        <f t="shared" si="82"/>
        <v>0</v>
      </c>
      <c r="AT252" s="44">
        <f t="shared" si="82"/>
        <v>0</v>
      </c>
      <c r="AU252" s="44">
        <f t="shared" si="82"/>
        <v>0</v>
      </c>
      <c r="AV252" s="44">
        <f t="shared" si="82"/>
        <v>0</v>
      </c>
      <c r="AW252" s="44">
        <f t="shared" si="82"/>
        <v>0</v>
      </c>
      <c r="AX252" s="44">
        <f t="shared" si="82"/>
        <v>0</v>
      </c>
      <c r="AY252" s="44">
        <f t="shared" si="82"/>
        <v>0</v>
      </c>
      <c r="AZ252" s="44">
        <f t="shared" si="82"/>
        <v>0</v>
      </c>
      <c r="BA252" s="44">
        <f t="shared" si="82"/>
        <v>0</v>
      </c>
      <c r="BB252" s="44">
        <f t="shared" si="82"/>
        <v>0</v>
      </c>
      <c r="BC252" s="44">
        <f t="shared" si="82"/>
        <v>0</v>
      </c>
      <c r="BD252" s="44">
        <f t="shared" si="82"/>
        <v>0</v>
      </c>
      <c r="BE252" s="44">
        <f t="shared" si="82"/>
        <v>0</v>
      </c>
      <c r="BF252" s="44">
        <f t="shared" si="82"/>
        <v>0</v>
      </c>
      <c r="BG252" s="44">
        <f t="shared" si="82"/>
        <v>0</v>
      </c>
      <c r="BH252" s="44">
        <f t="shared" si="82"/>
        <v>0</v>
      </c>
      <c r="BI252" s="44">
        <f t="shared" si="82"/>
        <v>0</v>
      </c>
      <c r="BJ252" s="44">
        <f t="shared" si="82"/>
        <v>0</v>
      </c>
      <c r="BK252" s="44">
        <f t="shared" si="82"/>
        <v>0</v>
      </c>
      <c r="BL252" s="44">
        <f t="shared" si="82"/>
        <v>0</v>
      </c>
      <c r="BM252" s="44">
        <f t="shared" si="82"/>
        <v>0</v>
      </c>
      <c r="BN252" s="44">
        <f t="shared" si="82"/>
        <v>0</v>
      </c>
      <c r="BO252" s="44">
        <f t="shared" si="82"/>
        <v>0</v>
      </c>
      <c r="BP252" s="44">
        <f t="shared" si="82"/>
        <v>0</v>
      </c>
      <c r="BQ252" s="44">
        <f t="shared" si="82"/>
        <v>0</v>
      </c>
      <c r="BR252" s="44">
        <f t="shared" si="82"/>
        <v>0</v>
      </c>
      <c r="BS252" s="44">
        <f t="shared" si="82"/>
        <v>0</v>
      </c>
      <c r="BT252" s="44">
        <f t="shared" si="82"/>
        <v>0</v>
      </c>
      <c r="BU252" s="44">
        <f t="shared" si="82"/>
        <v>0</v>
      </c>
      <c r="BV252" s="44">
        <f t="shared" si="82"/>
        <v>0</v>
      </c>
      <c r="BW252" s="44">
        <f t="shared" si="82"/>
        <v>0</v>
      </c>
      <c r="BX252" s="44">
        <f t="shared" si="82"/>
        <v>0</v>
      </c>
      <c r="BY252" s="44">
        <f t="shared" si="82"/>
        <v>0</v>
      </c>
      <c r="BZ252" s="44">
        <f t="shared" si="82"/>
        <v>0</v>
      </c>
      <c r="CA252" s="44">
        <f t="shared" si="82"/>
        <v>0</v>
      </c>
      <c r="CB252" s="44">
        <f t="shared" si="82"/>
        <v>0</v>
      </c>
      <c r="CC252" s="44">
        <f t="shared" si="82"/>
        <v>0</v>
      </c>
      <c r="CD252" s="44">
        <f t="shared" si="82"/>
        <v>0</v>
      </c>
      <c r="CE252" s="44">
        <f t="shared" si="82"/>
        <v>0</v>
      </c>
      <c r="CF252" s="44">
        <f t="shared" si="82"/>
        <v>0</v>
      </c>
      <c r="CG252" s="44">
        <f t="shared" si="82"/>
        <v>0</v>
      </c>
      <c r="CH252" s="44">
        <f t="shared" si="82"/>
        <v>0</v>
      </c>
      <c r="CI252" s="44">
        <f t="shared" si="82"/>
        <v>0</v>
      </c>
      <c r="CJ252" s="44">
        <f t="shared" si="82"/>
        <v>0</v>
      </c>
      <c r="CK252" s="44">
        <f t="shared" si="82"/>
        <v>0</v>
      </c>
      <c r="CL252" s="44">
        <f t="shared" si="82"/>
        <v>0</v>
      </c>
      <c r="CM252" s="44">
        <f t="shared" si="82"/>
        <v>0</v>
      </c>
      <c r="CN252" s="44">
        <f t="shared" si="82"/>
        <v>0</v>
      </c>
      <c r="CO252" s="44">
        <f t="shared" si="82"/>
        <v>0</v>
      </c>
      <c r="CP252" s="44">
        <f t="shared" si="82"/>
        <v>0</v>
      </c>
      <c r="CQ252" s="44">
        <f t="shared" si="82"/>
        <v>0</v>
      </c>
      <c r="CR252" s="44">
        <f t="shared" si="82"/>
        <v>0</v>
      </c>
      <c r="CS252" s="44">
        <f t="shared" si="82"/>
        <v>0</v>
      </c>
      <c r="CT252" s="44">
        <f t="shared" si="82"/>
        <v>0</v>
      </c>
      <c r="CU252" s="44">
        <f t="shared" si="82"/>
        <v>0</v>
      </c>
      <c r="CV252" s="44">
        <f t="shared" si="82"/>
        <v>0</v>
      </c>
      <c r="CW252" s="44">
        <f t="shared" si="82"/>
        <v>0</v>
      </c>
      <c r="CX252" s="44">
        <f t="shared" si="82"/>
        <v>0</v>
      </c>
      <c r="CY252" s="44">
        <f t="shared" ref="CY252:DB252" si="83">SUM(CY241:CY250)</f>
        <v>0</v>
      </c>
      <c r="CZ252" s="44">
        <f t="shared" si="83"/>
        <v>0</v>
      </c>
      <c r="DA252" s="44">
        <f t="shared" si="83"/>
        <v>0</v>
      </c>
      <c r="DB252" s="44">
        <f t="shared" si="83"/>
        <v>0</v>
      </c>
      <c r="DC252" s="25"/>
    </row>
    <row r="253" spans="1:107" s="61" customFormat="1" ht="22.5" customHeight="1">
      <c r="A253" s="25"/>
      <c r="B253" s="163"/>
      <c r="C253" s="163" t="s">
        <v>181</v>
      </c>
      <c r="D253" s="32"/>
      <c r="E253" s="37" t="s">
        <v>28</v>
      </c>
      <c r="F253" s="32"/>
      <c r="G253" s="45">
        <f>SUM(G252:DB252)</f>
        <v>0</v>
      </c>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c r="BI253" s="32"/>
      <c r="BJ253" s="32"/>
      <c r="BK253" s="32"/>
      <c r="BL253" s="32"/>
      <c r="BM253" s="32"/>
      <c r="BN253" s="32"/>
      <c r="BO253" s="32"/>
      <c r="BP253" s="32"/>
      <c r="BQ253" s="32"/>
      <c r="BR253" s="32"/>
      <c r="BS253" s="32"/>
      <c r="BT253" s="32"/>
      <c r="BU253" s="32"/>
      <c r="BV253" s="32"/>
      <c r="BW253" s="32"/>
      <c r="BX253" s="32"/>
      <c r="BY253" s="32"/>
      <c r="BZ253" s="32"/>
      <c r="CA253" s="32"/>
      <c r="CB253" s="32"/>
      <c r="CC253" s="32"/>
      <c r="CD253" s="32"/>
      <c r="CE253" s="32"/>
      <c r="CF253" s="32"/>
      <c r="CG253" s="32"/>
      <c r="CH253" s="32"/>
      <c r="CI253" s="32"/>
      <c r="CJ253" s="32"/>
      <c r="CK253" s="32"/>
      <c r="CL253" s="32"/>
      <c r="CM253" s="32"/>
      <c r="CN253" s="32"/>
      <c r="CO253" s="32"/>
      <c r="CP253" s="32"/>
      <c r="CQ253" s="32"/>
      <c r="CR253" s="32"/>
      <c r="CS253" s="32"/>
      <c r="CT253" s="32"/>
      <c r="CU253" s="32"/>
      <c r="CV253" s="32"/>
      <c r="CW253" s="32"/>
      <c r="CX253" s="32"/>
      <c r="CY253" s="32"/>
      <c r="CZ253" s="32"/>
      <c r="DA253" s="32"/>
      <c r="DB253" s="32"/>
      <c r="DC253" s="25"/>
    </row>
    <row r="254" spans="1:107" s="61" customFormat="1" ht="12.6" customHeight="1">
      <c r="A254" s="25"/>
      <c r="B254" s="163"/>
      <c r="C254" s="163"/>
      <c r="D254" s="32"/>
      <c r="E254" s="37"/>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32"/>
      <c r="BU254" s="32"/>
      <c r="BV254" s="32"/>
      <c r="BW254" s="32"/>
      <c r="BX254" s="32"/>
      <c r="BY254" s="32"/>
      <c r="BZ254" s="32"/>
      <c r="CA254" s="32"/>
      <c r="CB254" s="32"/>
      <c r="CC254" s="32"/>
      <c r="CD254" s="32"/>
      <c r="CE254" s="32"/>
      <c r="CF254" s="32"/>
      <c r="CG254" s="32"/>
      <c r="CH254" s="32"/>
      <c r="CI254" s="32"/>
      <c r="CJ254" s="32"/>
      <c r="CK254" s="32"/>
      <c r="CL254" s="32"/>
      <c r="CM254" s="32"/>
      <c r="CN254" s="32"/>
      <c r="CO254" s="32"/>
      <c r="CP254" s="32"/>
      <c r="CQ254" s="32"/>
      <c r="CR254" s="32"/>
      <c r="CS254" s="32"/>
      <c r="CT254" s="32"/>
      <c r="CU254" s="32"/>
      <c r="CV254" s="32"/>
      <c r="CW254" s="32"/>
      <c r="CX254" s="32"/>
      <c r="CY254" s="32"/>
      <c r="CZ254" s="32"/>
      <c r="DA254" s="32"/>
      <c r="DB254" s="32"/>
      <c r="DC254" s="25"/>
    </row>
    <row r="255" spans="1:107" s="61" customFormat="1" ht="22.5" customHeight="1">
      <c r="A255" s="25"/>
      <c r="B255" s="163"/>
      <c r="C255" s="163" t="s">
        <v>193</v>
      </c>
      <c r="D255" s="32"/>
      <c r="E255" s="37"/>
      <c r="F255" s="42"/>
      <c r="G255" s="44">
        <f t="shared" ref="G255:AL255" si="84">G252*G$18</f>
        <v>0</v>
      </c>
      <c r="H255" s="44">
        <f t="shared" si="84"/>
        <v>0</v>
      </c>
      <c r="I255" s="44">
        <f t="shared" si="84"/>
        <v>0</v>
      </c>
      <c r="J255" s="44">
        <f t="shared" si="84"/>
        <v>0</v>
      </c>
      <c r="K255" s="44">
        <f t="shared" si="84"/>
        <v>0</v>
      </c>
      <c r="L255" s="44">
        <f t="shared" si="84"/>
        <v>0</v>
      </c>
      <c r="M255" s="44">
        <f t="shared" si="84"/>
        <v>0</v>
      </c>
      <c r="N255" s="44">
        <f t="shared" si="84"/>
        <v>0</v>
      </c>
      <c r="O255" s="44">
        <f t="shared" si="84"/>
        <v>0</v>
      </c>
      <c r="P255" s="44">
        <f t="shared" si="84"/>
        <v>0</v>
      </c>
      <c r="Q255" s="44">
        <f t="shared" si="84"/>
        <v>0</v>
      </c>
      <c r="R255" s="44">
        <f t="shared" si="84"/>
        <v>0</v>
      </c>
      <c r="S255" s="44">
        <f t="shared" si="84"/>
        <v>0</v>
      </c>
      <c r="T255" s="44">
        <f t="shared" si="84"/>
        <v>0</v>
      </c>
      <c r="U255" s="44">
        <f t="shared" si="84"/>
        <v>0</v>
      </c>
      <c r="V255" s="44">
        <f t="shared" si="84"/>
        <v>0</v>
      </c>
      <c r="W255" s="44">
        <f t="shared" si="84"/>
        <v>0</v>
      </c>
      <c r="X255" s="44">
        <f t="shared" si="84"/>
        <v>0</v>
      </c>
      <c r="Y255" s="44">
        <f t="shared" si="84"/>
        <v>0</v>
      </c>
      <c r="Z255" s="44">
        <f t="shared" si="84"/>
        <v>0</v>
      </c>
      <c r="AA255" s="44">
        <f t="shared" si="84"/>
        <v>0</v>
      </c>
      <c r="AB255" s="44">
        <f t="shared" si="84"/>
        <v>0</v>
      </c>
      <c r="AC255" s="44">
        <f t="shared" si="84"/>
        <v>0</v>
      </c>
      <c r="AD255" s="44">
        <f t="shared" si="84"/>
        <v>0</v>
      </c>
      <c r="AE255" s="44">
        <f t="shared" si="84"/>
        <v>0</v>
      </c>
      <c r="AF255" s="44">
        <f t="shared" si="84"/>
        <v>0</v>
      </c>
      <c r="AG255" s="44">
        <f t="shared" si="84"/>
        <v>0</v>
      </c>
      <c r="AH255" s="44">
        <f t="shared" si="84"/>
        <v>0</v>
      </c>
      <c r="AI255" s="44">
        <f t="shared" si="84"/>
        <v>0</v>
      </c>
      <c r="AJ255" s="44">
        <f t="shared" si="84"/>
        <v>0</v>
      </c>
      <c r="AK255" s="44">
        <f t="shared" si="84"/>
        <v>0</v>
      </c>
      <c r="AL255" s="44">
        <f t="shared" si="84"/>
        <v>0</v>
      </c>
      <c r="AM255" s="44">
        <f t="shared" ref="AM255:BR255" si="85">AM252*AM$18</f>
        <v>0</v>
      </c>
      <c r="AN255" s="44">
        <f t="shared" si="85"/>
        <v>0</v>
      </c>
      <c r="AO255" s="44">
        <f t="shared" si="85"/>
        <v>0</v>
      </c>
      <c r="AP255" s="44">
        <f t="shared" si="85"/>
        <v>0</v>
      </c>
      <c r="AQ255" s="44">
        <f t="shared" si="85"/>
        <v>0</v>
      </c>
      <c r="AR255" s="44">
        <f t="shared" si="85"/>
        <v>0</v>
      </c>
      <c r="AS255" s="44">
        <f t="shared" si="85"/>
        <v>0</v>
      </c>
      <c r="AT255" s="44">
        <f t="shared" si="85"/>
        <v>0</v>
      </c>
      <c r="AU255" s="44">
        <f t="shared" si="85"/>
        <v>0</v>
      </c>
      <c r="AV255" s="44">
        <f t="shared" si="85"/>
        <v>0</v>
      </c>
      <c r="AW255" s="44">
        <f t="shared" si="85"/>
        <v>0</v>
      </c>
      <c r="AX255" s="44">
        <f t="shared" si="85"/>
        <v>0</v>
      </c>
      <c r="AY255" s="44">
        <f t="shared" si="85"/>
        <v>0</v>
      </c>
      <c r="AZ255" s="44">
        <f t="shared" si="85"/>
        <v>0</v>
      </c>
      <c r="BA255" s="44">
        <f t="shared" si="85"/>
        <v>0</v>
      </c>
      <c r="BB255" s="44">
        <f t="shared" si="85"/>
        <v>0</v>
      </c>
      <c r="BC255" s="44">
        <f t="shared" si="85"/>
        <v>0</v>
      </c>
      <c r="BD255" s="44">
        <f t="shared" si="85"/>
        <v>0</v>
      </c>
      <c r="BE255" s="44">
        <f t="shared" si="85"/>
        <v>0</v>
      </c>
      <c r="BF255" s="44">
        <f t="shared" si="85"/>
        <v>0</v>
      </c>
      <c r="BG255" s="44">
        <f t="shared" si="85"/>
        <v>0</v>
      </c>
      <c r="BH255" s="44">
        <f t="shared" si="85"/>
        <v>0</v>
      </c>
      <c r="BI255" s="44">
        <f t="shared" si="85"/>
        <v>0</v>
      </c>
      <c r="BJ255" s="44">
        <f t="shared" si="85"/>
        <v>0</v>
      </c>
      <c r="BK255" s="44">
        <f t="shared" si="85"/>
        <v>0</v>
      </c>
      <c r="BL255" s="44">
        <f t="shared" si="85"/>
        <v>0</v>
      </c>
      <c r="BM255" s="44">
        <f t="shared" si="85"/>
        <v>0</v>
      </c>
      <c r="BN255" s="44">
        <f t="shared" si="85"/>
        <v>0</v>
      </c>
      <c r="BO255" s="44">
        <f t="shared" si="85"/>
        <v>0</v>
      </c>
      <c r="BP255" s="44">
        <f t="shared" si="85"/>
        <v>0</v>
      </c>
      <c r="BQ255" s="44">
        <f t="shared" si="85"/>
        <v>0</v>
      </c>
      <c r="BR255" s="44">
        <f t="shared" si="85"/>
        <v>0</v>
      </c>
      <c r="BS255" s="44">
        <f t="shared" ref="BS255:DB255" si="86">BS252*BS$18</f>
        <v>0</v>
      </c>
      <c r="BT255" s="44">
        <f t="shared" si="86"/>
        <v>0</v>
      </c>
      <c r="BU255" s="44">
        <f t="shared" si="86"/>
        <v>0</v>
      </c>
      <c r="BV255" s="44">
        <f t="shared" si="86"/>
        <v>0</v>
      </c>
      <c r="BW255" s="44">
        <f t="shared" si="86"/>
        <v>0</v>
      </c>
      <c r="BX255" s="44">
        <f t="shared" si="86"/>
        <v>0</v>
      </c>
      <c r="BY255" s="44">
        <f t="shared" si="86"/>
        <v>0</v>
      </c>
      <c r="BZ255" s="44">
        <f t="shared" si="86"/>
        <v>0</v>
      </c>
      <c r="CA255" s="44">
        <f t="shared" si="86"/>
        <v>0</v>
      </c>
      <c r="CB255" s="44">
        <f t="shared" si="86"/>
        <v>0</v>
      </c>
      <c r="CC255" s="44">
        <f t="shared" si="86"/>
        <v>0</v>
      </c>
      <c r="CD255" s="44">
        <f t="shared" si="86"/>
        <v>0</v>
      </c>
      <c r="CE255" s="44">
        <f t="shared" si="86"/>
        <v>0</v>
      </c>
      <c r="CF255" s="44">
        <f t="shared" si="86"/>
        <v>0</v>
      </c>
      <c r="CG255" s="44">
        <f t="shared" si="86"/>
        <v>0</v>
      </c>
      <c r="CH255" s="44">
        <f t="shared" si="86"/>
        <v>0</v>
      </c>
      <c r="CI255" s="44">
        <f t="shared" si="86"/>
        <v>0</v>
      </c>
      <c r="CJ255" s="44">
        <f t="shared" si="86"/>
        <v>0</v>
      </c>
      <c r="CK255" s="44">
        <f t="shared" si="86"/>
        <v>0</v>
      </c>
      <c r="CL255" s="44">
        <f t="shared" si="86"/>
        <v>0</v>
      </c>
      <c r="CM255" s="44">
        <f t="shared" si="86"/>
        <v>0</v>
      </c>
      <c r="CN255" s="44">
        <f t="shared" si="86"/>
        <v>0</v>
      </c>
      <c r="CO255" s="44">
        <f t="shared" si="86"/>
        <v>0</v>
      </c>
      <c r="CP255" s="44">
        <f t="shared" si="86"/>
        <v>0</v>
      </c>
      <c r="CQ255" s="44">
        <f t="shared" si="86"/>
        <v>0</v>
      </c>
      <c r="CR255" s="44">
        <f t="shared" si="86"/>
        <v>0</v>
      </c>
      <c r="CS255" s="44">
        <f t="shared" si="86"/>
        <v>0</v>
      </c>
      <c r="CT255" s="44">
        <f t="shared" si="86"/>
        <v>0</v>
      </c>
      <c r="CU255" s="44">
        <f t="shared" si="86"/>
        <v>0</v>
      </c>
      <c r="CV255" s="44">
        <f t="shared" si="86"/>
        <v>0</v>
      </c>
      <c r="CW255" s="44">
        <f t="shared" si="86"/>
        <v>0</v>
      </c>
      <c r="CX255" s="44">
        <f t="shared" si="86"/>
        <v>0</v>
      </c>
      <c r="CY255" s="44">
        <f t="shared" si="86"/>
        <v>0</v>
      </c>
      <c r="CZ255" s="44">
        <f t="shared" si="86"/>
        <v>0</v>
      </c>
      <c r="DA255" s="44">
        <f t="shared" si="86"/>
        <v>0</v>
      </c>
      <c r="DB255" s="44">
        <f t="shared" si="86"/>
        <v>0</v>
      </c>
      <c r="DC255" s="25"/>
    </row>
    <row r="256" spans="1:107" s="61" customFormat="1" ht="22.5" customHeight="1">
      <c r="A256" s="25"/>
      <c r="B256" s="163"/>
      <c r="C256" s="174" t="s">
        <v>183</v>
      </c>
      <c r="D256" s="32"/>
      <c r="E256" s="37"/>
      <c r="F256" s="32"/>
      <c r="G256" s="45">
        <f>SUM(G255:DB255)</f>
        <v>0</v>
      </c>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c r="BI256" s="32"/>
      <c r="BJ256" s="32"/>
      <c r="BK256" s="32"/>
      <c r="BL256" s="32"/>
      <c r="BM256" s="32"/>
      <c r="BN256" s="32"/>
      <c r="BO256" s="32"/>
      <c r="BP256" s="32"/>
      <c r="BQ256" s="32"/>
      <c r="BR256" s="32"/>
      <c r="BS256" s="32"/>
      <c r="BT256" s="32"/>
      <c r="BU256" s="32"/>
      <c r="BV256" s="32"/>
      <c r="BW256" s="32"/>
      <c r="BX256" s="32"/>
      <c r="BY256" s="32"/>
      <c r="BZ256" s="32"/>
      <c r="CA256" s="32"/>
      <c r="CB256" s="32"/>
      <c r="CC256" s="32"/>
      <c r="CD256" s="32"/>
      <c r="CE256" s="32"/>
      <c r="CF256" s="32"/>
      <c r="CG256" s="32"/>
      <c r="CH256" s="32"/>
      <c r="CI256" s="32"/>
      <c r="CJ256" s="32"/>
      <c r="CK256" s="32"/>
      <c r="CL256" s="32"/>
      <c r="CM256" s="32"/>
      <c r="CN256" s="32"/>
      <c r="CO256" s="32"/>
      <c r="CP256" s="32"/>
      <c r="CQ256" s="32"/>
      <c r="CR256" s="32"/>
      <c r="CS256" s="32"/>
      <c r="CT256" s="32"/>
      <c r="CU256" s="32"/>
      <c r="CV256" s="32"/>
      <c r="CW256" s="32"/>
      <c r="CX256" s="32"/>
      <c r="CY256" s="32"/>
      <c r="CZ256" s="32"/>
      <c r="DA256" s="32"/>
      <c r="DB256" s="32"/>
      <c r="DC256" s="25"/>
    </row>
    <row r="257" spans="1:107" s="61" customFormat="1" ht="12.6" customHeight="1">
      <c r="A257" s="25"/>
      <c r="B257" s="163"/>
      <c r="C257" s="163"/>
      <c r="D257" s="32"/>
      <c r="E257" s="37"/>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c r="BI257" s="32"/>
      <c r="BJ257" s="32"/>
      <c r="BK257" s="32"/>
      <c r="BL257" s="32"/>
      <c r="BM257" s="32"/>
      <c r="BN257" s="32"/>
      <c r="BO257" s="32"/>
      <c r="BP257" s="32"/>
      <c r="BQ257" s="32"/>
      <c r="BR257" s="32"/>
      <c r="BS257" s="32"/>
      <c r="BT257" s="32"/>
      <c r="BU257" s="32"/>
      <c r="BV257" s="32"/>
      <c r="BW257" s="32"/>
      <c r="BX257" s="32"/>
      <c r="BY257" s="32"/>
      <c r="BZ257" s="32"/>
      <c r="CA257" s="32"/>
      <c r="CB257" s="32"/>
      <c r="CC257" s="32"/>
      <c r="CD257" s="32"/>
      <c r="CE257" s="32"/>
      <c r="CF257" s="32"/>
      <c r="CG257" s="32"/>
      <c r="CH257" s="32"/>
      <c r="CI257" s="32"/>
      <c r="CJ257" s="32"/>
      <c r="CK257" s="32"/>
      <c r="CL257" s="32"/>
      <c r="CM257" s="32"/>
      <c r="CN257" s="32"/>
      <c r="CO257" s="32"/>
      <c r="CP257" s="32"/>
      <c r="CQ257" s="32"/>
      <c r="CR257" s="32"/>
      <c r="CS257" s="32"/>
      <c r="CT257" s="32"/>
      <c r="CU257" s="32"/>
      <c r="CV257" s="32"/>
      <c r="CW257" s="32"/>
      <c r="CX257" s="32"/>
      <c r="CY257" s="32"/>
      <c r="CZ257" s="32"/>
      <c r="DA257" s="32"/>
      <c r="DB257" s="32"/>
      <c r="DC257" s="25"/>
    </row>
    <row r="258" spans="1:107" s="98" customFormat="1" ht="22.5" customHeight="1">
      <c r="A258" s="36"/>
      <c r="B258" s="152" t="s">
        <v>36</v>
      </c>
      <c r="C258" s="153" t="s">
        <v>73</v>
      </c>
      <c r="D258" s="35"/>
      <c r="E258" s="40"/>
      <c r="F258" s="36"/>
      <c r="G258" s="36"/>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36"/>
      <c r="BU258" s="36"/>
      <c r="BV258" s="36"/>
      <c r="BW258" s="36"/>
      <c r="BX258" s="36"/>
      <c r="BY258" s="36"/>
      <c r="BZ258" s="36"/>
      <c r="CA258" s="36"/>
      <c r="CB258" s="36"/>
      <c r="CC258" s="36"/>
      <c r="CD258" s="36"/>
      <c r="CE258" s="36"/>
      <c r="CF258" s="36"/>
      <c r="CG258" s="36"/>
      <c r="CH258" s="36"/>
      <c r="CI258" s="36"/>
      <c r="CJ258" s="36"/>
      <c r="CK258" s="36"/>
      <c r="CL258" s="36"/>
      <c r="CM258" s="36"/>
      <c r="CN258" s="36"/>
      <c r="CO258" s="36"/>
      <c r="CP258" s="36"/>
      <c r="CQ258" s="36"/>
      <c r="CR258" s="36"/>
      <c r="CS258" s="36"/>
      <c r="CT258" s="36"/>
      <c r="CU258" s="36"/>
      <c r="CV258" s="36"/>
      <c r="CW258" s="36"/>
      <c r="CX258" s="36"/>
      <c r="CY258" s="36"/>
      <c r="CZ258" s="36"/>
      <c r="DA258" s="36"/>
      <c r="DB258" s="36"/>
      <c r="DC258" s="36"/>
    </row>
    <row r="259" spans="1:107" s="61" customFormat="1" ht="12.6" customHeight="1">
      <c r="A259" s="25"/>
      <c r="B259" s="163"/>
      <c r="C259" s="163"/>
      <c r="D259" s="32"/>
      <c r="E259" s="37"/>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c r="BI259" s="32"/>
      <c r="BJ259" s="32"/>
      <c r="BK259" s="32"/>
      <c r="BL259" s="32"/>
      <c r="BM259" s="32"/>
      <c r="BN259" s="32"/>
      <c r="BO259" s="32"/>
      <c r="BP259" s="32"/>
      <c r="BQ259" s="32"/>
      <c r="BR259" s="32"/>
      <c r="BS259" s="32"/>
      <c r="BT259" s="32"/>
      <c r="BU259" s="32"/>
      <c r="BV259" s="32"/>
      <c r="BW259" s="32"/>
      <c r="BX259" s="32"/>
      <c r="BY259" s="32"/>
      <c r="BZ259" s="32"/>
      <c r="CA259" s="32"/>
      <c r="CB259" s="32"/>
      <c r="CC259" s="32"/>
      <c r="CD259" s="32"/>
      <c r="CE259" s="32"/>
      <c r="CF259" s="32"/>
      <c r="CG259" s="32"/>
      <c r="CH259" s="32"/>
      <c r="CI259" s="32"/>
      <c r="CJ259" s="32"/>
      <c r="CK259" s="32"/>
      <c r="CL259" s="32"/>
      <c r="CM259" s="32"/>
      <c r="CN259" s="32"/>
      <c r="CO259" s="32"/>
      <c r="CP259" s="32"/>
      <c r="CQ259" s="32"/>
      <c r="CR259" s="32"/>
      <c r="CS259" s="32"/>
      <c r="CT259" s="32"/>
      <c r="CU259" s="32"/>
      <c r="CV259" s="32"/>
      <c r="CW259" s="32"/>
      <c r="CX259" s="32"/>
      <c r="CY259" s="32"/>
      <c r="CZ259" s="32"/>
      <c r="DA259" s="32"/>
      <c r="DB259" s="32"/>
      <c r="DC259" s="25"/>
    </row>
    <row r="260" spans="1:107" s="61" customFormat="1" ht="22.5" customHeight="1">
      <c r="A260" s="25"/>
      <c r="B260" s="163"/>
      <c r="C260" s="163" t="s">
        <v>134</v>
      </c>
      <c r="D260" s="32"/>
      <c r="E260" s="37"/>
      <c r="F260" s="32"/>
      <c r="G260" s="43" cm="1">
        <f t="array" ref="G260">_xlfn.IFS(G$13="",0,G$13 &lt; EDATE($G$13, ('Option-specific inputs'!$I$65 - 1) * 12), 0,TRUE,'Option-specific inputs'!$I$67 * (('Option-specific inputs'!$I$68 * SUM('Option-specific inputs'!$I$69:$I$70)) + ((1 - 'Option-specific inputs'!$I$68) * 'Option-specific inputs'!$I$69))*G$22)</f>
        <v>0</v>
      </c>
      <c r="H260" s="43" cm="1">
        <f t="array" ref="H260">_xlfn.IFS(H$13="",0,H$13 &lt; EDATE($G$13, ('Option-specific inputs'!$I$65 - 1) * 12), 0,TRUE,'Option-specific inputs'!$I$67 * (('Option-specific inputs'!$I$68 * SUM('Option-specific inputs'!$I$69:$I$70)) + ((1 - 'Option-specific inputs'!$I$68) * 'Option-specific inputs'!$I$69))*H$22)</f>
        <v>0</v>
      </c>
      <c r="I260" s="43" cm="1">
        <f t="array" ref="I260">_xlfn.IFS(I$13="",0,I$13 &lt; EDATE($G$13, ('Option-specific inputs'!$I$65 - 1) * 12), 0,TRUE,'Option-specific inputs'!$I$67 * (('Option-specific inputs'!$I$68 * SUM('Option-specific inputs'!$I$69:$I$70)) + ((1 - 'Option-specific inputs'!$I$68) * 'Option-specific inputs'!$I$69))*I$22)</f>
        <v>0</v>
      </c>
      <c r="J260" s="43" cm="1">
        <f t="array" ref="J260">_xlfn.IFS(J$13="",0,J$13 &lt; EDATE($G$13, ('Option-specific inputs'!$I$65 - 1) * 12), 0,TRUE,'Option-specific inputs'!$I$67 * (('Option-specific inputs'!$I$68 * SUM('Option-specific inputs'!$I$69:$I$70)) + ((1 - 'Option-specific inputs'!$I$68) * 'Option-specific inputs'!$I$69))*J$22)</f>
        <v>0</v>
      </c>
      <c r="K260" s="43" cm="1">
        <f t="array" ref="K260">_xlfn.IFS(K$13="",0,K$13 &lt; EDATE($G$13, ('Option-specific inputs'!$I$65 - 1) * 12), 0,TRUE,'Option-specific inputs'!$I$67 * (('Option-specific inputs'!$I$68 * SUM('Option-specific inputs'!$I$69:$I$70)) + ((1 - 'Option-specific inputs'!$I$68) * 'Option-specific inputs'!$I$69))*K$22)</f>
        <v>0</v>
      </c>
      <c r="L260" s="43" cm="1">
        <f t="array" ref="L260">_xlfn.IFS(L$13="",0,L$13 &lt; EDATE($G$13, ('Option-specific inputs'!$I$65 - 1) * 12), 0,TRUE,'Option-specific inputs'!$I$67 * (('Option-specific inputs'!$I$68 * SUM('Option-specific inputs'!$I$69:$I$70)) + ((1 - 'Option-specific inputs'!$I$68) * 'Option-specific inputs'!$I$69))*L$22)</f>
        <v>0</v>
      </c>
      <c r="M260" s="43" cm="1">
        <f t="array" ref="M260">_xlfn.IFS(M$13="",0,M$13 &lt; EDATE($G$13, ('Option-specific inputs'!$I$65 - 1) * 12), 0,TRUE,'Option-specific inputs'!$I$67 * (('Option-specific inputs'!$I$68 * SUM('Option-specific inputs'!$I$69:$I$70)) + ((1 - 'Option-specific inputs'!$I$68) * 'Option-specific inputs'!$I$69))*M$22)</f>
        <v>0</v>
      </c>
      <c r="N260" s="43" cm="1">
        <f t="array" ref="N260">_xlfn.IFS(N$13="",0,N$13 &lt; EDATE($G$13, ('Option-specific inputs'!$I$65 - 1) * 12), 0,TRUE,'Option-specific inputs'!$I$67 * (('Option-specific inputs'!$I$68 * SUM('Option-specific inputs'!$I$69:$I$70)) + ((1 - 'Option-specific inputs'!$I$68) * 'Option-specific inputs'!$I$69))*N$22)</f>
        <v>0</v>
      </c>
      <c r="O260" s="43" cm="1">
        <f t="array" ref="O260">_xlfn.IFS(O$13="",0,O$13 &lt; EDATE($G$13, ('Option-specific inputs'!$I$65 - 1) * 12), 0,TRUE,'Option-specific inputs'!$I$67 * (('Option-specific inputs'!$I$68 * SUM('Option-specific inputs'!$I$69:$I$70)) + ((1 - 'Option-specific inputs'!$I$68) * 'Option-specific inputs'!$I$69))*O$22)</f>
        <v>0</v>
      </c>
      <c r="P260" s="43" cm="1">
        <f t="array" ref="P260">_xlfn.IFS(P$13="",0,P$13 &lt; EDATE($G$13, ('Option-specific inputs'!$I$65 - 1) * 12), 0,TRUE,'Option-specific inputs'!$I$67 * (('Option-specific inputs'!$I$68 * SUM('Option-specific inputs'!$I$69:$I$70)) + ((1 - 'Option-specific inputs'!$I$68) * 'Option-specific inputs'!$I$69))*P$22)</f>
        <v>0</v>
      </c>
      <c r="Q260" s="43" cm="1">
        <f t="array" ref="Q260">_xlfn.IFS(Q$13="",0,Q$13 &lt; EDATE($G$13, ('Option-specific inputs'!$I$65 - 1) * 12), 0,TRUE,'Option-specific inputs'!$I$67 * (('Option-specific inputs'!$I$68 * SUM('Option-specific inputs'!$I$69:$I$70)) + ((1 - 'Option-specific inputs'!$I$68) * 'Option-specific inputs'!$I$69))*Q$22)</f>
        <v>0</v>
      </c>
      <c r="R260" s="43" cm="1">
        <f t="array" ref="R260">_xlfn.IFS(R$13="",0,R$13 &lt; EDATE($G$13, ('Option-specific inputs'!$I$65 - 1) * 12), 0,TRUE,'Option-specific inputs'!$I$67 * (('Option-specific inputs'!$I$68 * SUM('Option-specific inputs'!$I$69:$I$70)) + ((1 - 'Option-specific inputs'!$I$68) * 'Option-specific inputs'!$I$69))*R$22)</f>
        <v>0</v>
      </c>
      <c r="S260" s="43" cm="1">
        <f t="array" ref="S260">_xlfn.IFS(S$13="",0,S$13 &lt; EDATE($G$13, ('Option-specific inputs'!$I$65 - 1) * 12), 0,TRUE,'Option-specific inputs'!$I$67 * (('Option-specific inputs'!$I$68 * SUM('Option-specific inputs'!$I$69:$I$70)) + ((1 - 'Option-specific inputs'!$I$68) * 'Option-specific inputs'!$I$69))*S$22)</f>
        <v>0</v>
      </c>
      <c r="T260" s="43" cm="1">
        <f t="array" ref="T260">_xlfn.IFS(T$13="",0,T$13 &lt; EDATE($G$13, ('Option-specific inputs'!$I$65 - 1) * 12), 0,TRUE,'Option-specific inputs'!$I$67 * (('Option-specific inputs'!$I$68 * SUM('Option-specific inputs'!$I$69:$I$70)) + ((1 - 'Option-specific inputs'!$I$68) * 'Option-specific inputs'!$I$69))*T$22)</f>
        <v>0</v>
      </c>
      <c r="U260" s="43" cm="1">
        <f t="array" ref="U260">_xlfn.IFS(U$13="",0,U$13 &lt; EDATE($G$13, ('Option-specific inputs'!$I$65 - 1) * 12), 0,TRUE,'Option-specific inputs'!$I$67 * (('Option-specific inputs'!$I$68 * SUM('Option-specific inputs'!$I$69:$I$70)) + ((1 - 'Option-specific inputs'!$I$68) * 'Option-specific inputs'!$I$69))*U$22)</f>
        <v>0</v>
      </c>
      <c r="V260" s="43" cm="1">
        <f t="array" ref="V260">_xlfn.IFS(V$13="",0,V$13 &lt; EDATE($G$13, ('Option-specific inputs'!$I$65 - 1) * 12), 0,TRUE,'Option-specific inputs'!$I$67 * (('Option-specific inputs'!$I$68 * SUM('Option-specific inputs'!$I$69:$I$70)) + ((1 - 'Option-specific inputs'!$I$68) * 'Option-specific inputs'!$I$69))*V$22)</f>
        <v>0</v>
      </c>
      <c r="W260" s="43" cm="1">
        <f t="array" ref="W260">_xlfn.IFS(W$13="",0,W$13 &lt; EDATE($G$13, ('Option-specific inputs'!$I$65 - 1) * 12), 0,TRUE,'Option-specific inputs'!$I$67 * (('Option-specific inputs'!$I$68 * SUM('Option-specific inputs'!$I$69:$I$70)) + ((1 - 'Option-specific inputs'!$I$68) * 'Option-specific inputs'!$I$69))*W$22)</f>
        <v>0</v>
      </c>
      <c r="X260" s="43" cm="1">
        <f t="array" ref="X260">_xlfn.IFS(X$13="",0,X$13 &lt; EDATE($G$13, ('Option-specific inputs'!$I$65 - 1) * 12), 0,TRUE,'Option-specific inputs'!$I$67 * (('Option-specific inputs'!$I$68 * SUM('Option-specific inputs'!$I$69:$I$70)) + ((1 - 'Option-specific inputs'!$I$68) * 'Option-specific inputs'!$I$69))*X$22)</f>
        <v>0</v>
      </c>
      <c r="Y260" s="43" cm="1">
        <f t="array" ref="Y260">_xlfn.IFS(Y$13="",0,Y$13 &lt; EDATE($G$13, ('Option-specific inputs'!$I$65 - 1) * 12), 0,TRUE,'Option-specific inputs'!$I$67 * (('Option-specific inputs'!$I$68 * SUM('Option-specific inputs'!$I$69:$I$70)) + ((1 - 'Option-specific inputs'!$I$68) * 'Option-specific inputs'!$I$69))*Y$22)</f>
        <v>0</v>
      </c>
      <c r="Z260" s="43" cm="1">
        <f t="array" ref="Z260">_xlfn.IFS(Z$13="",0,Z$13 &lt; EDATE($G$13, ('Option-specific inputs'!$I$65 - 1) * 12), 0,TRUE,'Option-specific inputs'!$I$67 * (('Option-specific inputs'!$I$68 * SUM('Option-specific inputs'!$I$69:$I$70)) + ((1 - 'Option-specific inputs'!$I$68) * 'Option-specific inputs'!$I$69))*Z$22)</f>
        <v>0</v>
      </c>
      <c r="AA260" s="43" cm="1">
        <f t="array" ref="AA260">_xlfn.IFS(AA$13="",0,AA$13 &lt; EDATE($G$13, ('Option-specific inputs'!$I$65 - 1) * 12), 0,TRUE,'Option-specific inputs'!$I$67 * (('Option-specific inputs'!$I$68 * SUM('Option-specific inputs'!$I$69:$I$70)) + ((1 - 'Option-specific inputs'!$I$68) * 'Option-specific inputs'!$I$69))*AA$22)</f>
        <v>0</v>
      </c>
      <c r="AB260" s="43" cm="1">
        <f t="array" ref="AB260">_xlfn.IFS(AB$13="",0,AB$13 &lt; EDATE($G$13, ('Option-specific inputs'!$I$65 - 1) * 12), 0,TRUE,'Option-specific inputs'!$I$67 * (('Option-specific inputs'!$I$68 * SUM('Option-specific inputs'!$I$69:$I$70)) + ((1 - 'Option-specific inputs'!$I$68) * 'Option-specific inputs'!$I$69))*AB$22)</f>
        <v>0</v>
      </c>
      <c r="AC260" s="43" cm="1">
        <f t="array" ref="AC260">_xlfn.IFS(AC$13="",0,AC$13 &lt; EDATE($G$13, ('Option-specific inputs'!$I$65 - 1) * 12), 0,TRUE,'Option-specific inputs'!$I$67 * (('Option-specific inputs'!$I$68 * SUM('Option-specific inputs'!$I$69:$I$70)) + ((1 - 'Option-specific inputs'!$I$68) * 'Option-specific inputs'!$I$69))*AC$22)</f>
        <v>0</v>
      </c>
      <c r="AD260" s="43" cm="1">
        <f t="array" ref="AD260">_xlfn.IFS(AD$13="",0,AD$13 &lt; EDATE($G$13, ('Option-specific inputs'!$I$65 - 1) * 12), 0,TRUE,'Option-specific inputs'!$I$67 * (('Option-specific inputs'!$I$68 * SUM('Option-specific inputs'!$I$69:$I$70)) + ((1 - 'Option-specific inputs'!$I$68) * 'Option-specific inputs'!$I$69))*AD$22)</f>
        <v>0</v>
      </c>
      <c r="AE260" s="43" cm="1">
        <f t="array" ref="AE260">_xlfn.IFS(AE$13="",0,AE$13 &lt; EDATE($G$13, ('Option-specific inputs'!$I$65 - 1) * 12), 0,TRUE,'Option-specific inputs'!$I$67 * (('Option-specific inputs'!$I$68 * SUM('Option-specific inputs'!$I$69:$I$70)) + ((1 - 'Option-specific inputs'!$I$68) * 'Option-specific inputs'!$I$69))*AE$22)</f>
        <v>0</v>
      </c>
      <c r="AF260" s="43" cm="1">
        <f t="array" ref="AF260">_xlfn.IFS(AF$13="",0,AF$13 &lt; EDATE($G$13, ('Option-specific inputs'!$I$65 - 1) * 12), 0,TRUE,'Option-specific inputs'!$I$67 * (('Option-specific inputs'!$I$68 * SUM('Option-specific inputs'!$I$69:$I$70)) + ((1 - 'Option-specific inputs'!$I$68) * 'Option-specific inputs'!$I$69))*AF$22)</f>
        <v>0</v>
      </c>
      <c r="AG260" s="43" cm="1">
        <f t="array" ref="AG260">_xlfn.IFS(AG$13="",0,AG$13 &lt; EDATE($G$13, ('Option-specific inputs'!$I$65 - 1) * 12), 0,TRUE,'Option-specific inputs'!$I$67 * (('Option-specific inputs'!$I$68 * SUM('Option-specific inputs'!$I$69:$I$70)) + ((1 - 'Option-specific inputs'!$I$68) * 'Option-specific inputs'!$I$69))*AG$22)</f>
        <v>0</v>
      </c>
      <c r="AH260" s="43" cm="1">
        <f t="array" ref="AH260">_xlfn.IFS(AH$13="",0,AH$13 &lt; EDATE($G$13, ('Option-specific inputs'!$I$65 - 1) * 12), 0,TRUE,'Option-specific inputs'!$I$67 * (('Option-specific inputs'!$I$68 * SUM('Option-specific inputs'!$I$69:$I$70)) + ((1 - 'Option-specific inputs'!$I$68) * 'Option-specific inputs'!$I$69))*AH$22)</f>
        <v>0</v>
      </c>
      <c r="AI260" s="43" cm="1">
        <f t="array" ref="AI260">_xlfn.IFS(AI$13="",0,AI$13 &lt; EDATE($G$13, ('Option-specific inputs'!$I$65 - 1) * 12), 0,TRUE,'Option-specific inputs'!$I$67 * (('Option-specific inputs'!$I$68 * SUM('Option-specific inputs'!$I$69:$I$70)) + ((1 - 'Option-specific inputs'!$I$68) * 'Option-specific inputs'!$I$69))*AI$22)</f>
        <v>0</v>
      </c>
      <c r="AJ260" s="43" cm="1">
        <f t="array" ref="AJ260">_xlfn.IFS(AJ$13="",0,AJ$13 &lt; EDATE($G$13, ('Option-specific inputs'!$I$65 - 1) * 12), 0,TRUE,'Option-specific inputs'!$I$67 * (('Option-specific inputs'!$I$68 * SUM('Option-specific inputs'!$I$69:$I$70)) + ((1 - 'Option-specific inputs'!$I$68) * 'Option-specific inputs'!$I$69))*AJ$22)</f>
        <v>0</v>
      </c>
      <c r="AK260" s="43" cm="1">
        <f t="array" ref="AK260">_xlfn.IFS(AK$13="",0,AK$13 &lt; EDATE($G$13, ('Option-specific inputs'!$I$65 - 1) * 12), 0,TRUE,'Option-specific inputs'!$I$67 * (('Option-specific inputs'!$I$68 * SUM('Option-specific inputs'!$I$69:$I$70)) + ((1 - 'Option-specific inputs'!$I$68) * 'Option-specific inputs'!$I$69))*AK$22)</f>
        <v>0</v>
      </c>
      <c r="AL260" s="43" cm="1">
        <f t="array" ref="AL260">_xlfn.IFS(AL$13="",0,AL$13 &lt; EDATE($G$13, ('Option-specific inputs'!$I$65 - 1) * 12), 0,TRUE,'Option-specific inputs'!$I$67 * (('Option-specific inputs'!$I$68 * SUM('Option-specific inputs'!$I$69:$I$70)) + ((1 - 'Option-specific inputs'!$I$68) * 'Option-specific inputs'!$I$69))*AL$22)</f>
        <v>0</v>
      </c>
      <c r="AM260" s="43" cm="1">
        <f t="array" ref="AM260">_xlfn.IFS(AM$13="",0,AM$13 &lt; EDATE($G$13, ('Option-specific inputs'!$I$65 - 1) * 12), 0,TRUE,'Option-specific inputs'!$I$67 * (('Option-specific inputs'!$I$68 * SUM('Option-specific inputs'!$I$69:$I$70)) + ((1 - 'Option-specific inputs'!$I$68) * 'Option-specific inputs'!$I$69))*AM$22)</f>
        <v>0</v>
      </c>
      <c r="AN260" s="43" cm="1">
        <f t="array" ref="AN260">_xlfn.IFS(AN$13="",0,AN$13 &lt; EDATE($G$13, ('Option-specific inputs'!$I$65 - 1) * 12), 0,TRUE,'Option-specific inputs'!$I$67 * (('Option-specific inputs'!$I$68 * SUM('Option-specific inputs'!$I$69:$I$70)) + ((1 - 'Option-specific inputs'!$I$68) * 'Option-specific inputs'!$I$69))*AN$22)</f>
        <v>0</v>
      </c>
      <c r="AO260" s="43" cm="1">
        <f t="array" ref="AO260">_xlfn.IFS(AO$13="",0,AO$13 &lt; EDATE($G$13, ('Option-specific inputs'!$I$65 - 1) * 12), 0,TRUE,'Option-specific inputs'!$I$67 * (('Option-specific inputs'!$I$68 * SUM('Option-specific inputs'!$I$69:$I$70)) + ((1 - 'Option-specific inputs'!$I$68) * 'Option-specific inputs'!$I$69))*AO$22)</f>
        <v>0</v>
      </c>
      <c r="AP260" s="43" cm="1">
        <f t="array" ref="AP260">_xlfn.IFS(AP$13="",0,AP$13 &lt; EDATE($G$13, ('Option-specific inputs'!$I$65 - 1) * 12), 0,TRUE,'Option-specific inputs'!$I$67 * (('Option-specific inputs'!$I$68 * SUM('Option-specific inputs'!$I$69:$I$70)) + ((1 - 'Option-specific inputs'!$I$68) * 'Option-specific inputs'!$I$69))*AP$22)</f>
        <v>0</v>
      </c>
      <c r="AQ260" s="43" cm="1">
        <f t="array" ref="AQ260">_xlfn.IFS(AQ$13="",0,AQ$13 &lt; EDATE($G$13, ('Option-specific inputs'!$I$65 - 1) * 12), 0,TRUE,'Option-specific inputs'!$I$67 * (('Option-specific inputs'!$I$68 * SUM('Option-specific inputs'!$I$69:$I$70)) + ((1 - 'Option-specific inputs'!$I$68) * 'Option-specific inputs'!$I$69))*AQ$22)</f>
        <v>0</v>
      </c>
      <c r="AR260" s="43" cm="1">
        <f t="array" ref="AR260">_xlfn.IFS(AR$13="",0,AR$13 &lt; EDATE($G$13, ('Option-specific inputs'!$I$65 - 1) * 12), 0,TRUE,'Option-specific inputs'!$I$67 * (('Option-specific inputs'!$I$68 * SUM('Option-specific inputs'!$I$69:$I$70)) + ((1 - 'Option-specific inputs'!$I$68) * 'Option-specific inputs'!$I$69))*AR$22)</f>
        <v>0</v>
      </c>
      <c r="AS260" s="43" cm="1">
        <f t="array" ref="AS260">_xlfn.IFS(AS$13="",0,AS$13 &lt; EDATE($G$13, ('Option-specific inputs'!$I$65 - 1) * 12), 0,TRUE,'Option-specific inputs'!$I$67 * (('Option-specific inputs'!$I$68 * SUM('Option-specific inputs'!$I$69:$I$70)) + ((1 - 'Option-specific inputs'!$I$68) * 'Option-specific inputs'!$I$69))*AS$22)</f>
        <v>0</v>
      </c>
      <c r="AT260" s="43" cm="1">
        <f t="array" ref="AT260">_xlfn.IFS(AT$13="",0,AT$13 &lt; EDATE($G$13, ('Option-specific inputs'!$I$65 - 1) * 12), 0,TRUE,'Option-specific inputs'!$I$67 * (('Option-specific inputs'!$I$68 * SUM('Option-specific inputs'!$I$69:$I$70)) + ((1 - 'Option-specific inputs'!$I$68) * 'Option-specific inputs'!$I$69))*AT$22)</f>
        <v>0</v>
      </c>
      <c r="AU260" s="43" cm="1">
        <f t="array" ref="AU260">_xlfn.IFS(AU$13="",0,AU$13 &lt; EDATE($G$13, ('Option-specific inputs'!$I$65 - 1) * 12), 0,TRUE,'Option-specific inputs'!$I$67 * (('Option-specific inputs'!$I$68 * SUM('Option-specific inputs'!$I$69:$I$70)) + ((1 - 'Option-specific inputs'!$I$68) * 'Option-specific inputs'!$I$69))*AU$22)</f>
        <v>0</v>
      </c>
      <c r="AV260" s="43" cm="1">
        <f t="array" ref="AV260">_xlfn.IFS(AV$13="",0,AV$13 &lt; EDATE($G$13, ('Option-specific inputs'!$I$65 - 1) * 12), 0,TRUE,'Option-specific inputs'!$I$67 * (('Option-specific inputs'!$I$68 * SUM('Option-specific inputs'!$I$69:$I$70)) + ((1 - 'Option-specific inputs'!$I$68) * 'Option-specific inputs'!$I$69))*AV$22)</f>
        <v>0</v>
      </c>
      <c r="AW260" s="43" cm="1">
        <f t="array" ref="AW260">_xlfn.IFS(AW$13="",0,AW$13 &lt; EDATE($G$13, ('Option-specific inputs'!$I$65 - 1) * 12), 0,TRUE,'Option-specific inputs'!$I$67 * (('Option-specific inputs'!$I$68 * SUM('Option-specific inputs'!$I$69:$I$70)) + ((1 - 'Option-specific inputs'!$I$68) * 'Option-specific inputs'!$I$69))*AW$22)</f>
        <v>0</v>
      </c>
      <c r="AX260" s="43" cm="1">
        <f t="array" ref="AX260">_xlfn.IFS(AX$13="",0,AX$13 &lt; EDATE($G$13, ('Option-specific inputs'!$I$65 - 1) * 12), 0,TRUE,'Option-specific inputs'!$I$67 * (('Option-specific inputs'!$I$68 * SUM('Option-specific inputs'!$I$69:$I$70)) + ((1 - 'Option-specific inputs'!$I$68) * 'Option-specific inputs'!$I$69))*AX$22)</f>
        <v>0</v>
      </c>
      <c r="AY260" s="43" cm="1">
        <f t="array" ref="AY260">_xlfn.IFS(AY$13="",0,AY$13 &lt; EDATE($G$13, ('Option-specific inputs'!$I$65 - 1) * 12), 0,TRUE,'Option-specific inputs'!$I$67 * (('Option-specific inputs'!$I$68 * SUM('Option-specific inputs'!$I$69:$I$70)) + ((1 - 'Option-specific inputs'!$I$68) * 'Option-specific inputs'!$I$69))*AY$22)</f>
        <v>0</v>
      </c>
      <c r="AZ260" s="43" cm="1">
        <f t="array" ref="AZ260">_xlfn.IFS(AZ$13="",0,AZ$13 &lt; EDATE($G$13, ('Option-specific inputs'!$I$65 - 1) * 12), 0,TRUE,'Option-specific inputs'!$I$67 * (('Option-specific inputs'!$I$68 * SUM('Option-specific inputs'!$I$69:$I$70)) + ((1 - 'Option-specific inputs'!$I$68) * 'Option-specific inputs'!$I$69))*AZ$22)</f>
        <v>0</v>
      </c>
      <c r="BA260" s="43" cm="1">
        <f t="array" ref="BA260">_xlfn.IFS(BA$13="",0,BA$13 &lt; EDATE($G$13, ('Option-specific inputs'!$I$65 - 1) * 12), 0,TRUE,'Option-specific inputs'!$I$67 * (('Option-specific inputs'!$I$68 * SUM('Option-specific inputs'!$I$69:$I$70)) + ((1 - 'Option-specific inputs'!$I$68) * 'Option-specific inputs'!$I$69))*BA$22)</f>
        <v>0</v>
      </c>
      <c r="BB260" s="43" cm="1">
        <f t="array" ref="BB260">_xlfn.IFS(BB$13="",0,BB$13 &lt; EDATE($G$13, ('Option-specific inputs'!$I$65 - 1) * 12), 0,TRUE,'Option-specific inputs'!$I$67 * (('Option-specific inputs'!$I$68 * SUM('Option-specific inputs'!$I$69:$I$70)) + ((1 - 'Option-specific inputs'!$I$68) * 'Option-specific inputs'!$I$69))*BB$22)</f>
        <v>0</v>
      </c>
      <c r="BC260" s="43" cm="1">
        <f t="array" ref="BC260">_xlfn.IFS(BC$13="",0,BC$13 &lt; EDATE($G$13, ('Option-specific inputs'!$I$65 - 1) * 12), 0,TRUE,'Option-specific inputs'!$I$67 * (('Option-specific inputs'!$I$68 * SUM('Option-specific inputs'!$I$69:$I$70)) + ((1 - 'Option-specific inputs'!$I$68) * 'Option-specific inputs'!$I$69))*BC$22)</f>
        <v>0</v>
      </c>
      <c r="BD260" s="43" cm="1">
        <f t="array" ref="BD260">_xlfn.IFS(BD$13="",0,BD$13 &lt; EDATE($G$13, ('Option-specific inputs'!$I$65 - 1) * 12), 0,TRUE,'Option-specific inputs'!$I$67 * (('Option-specific inputs'!$I$68 * SUM('Option-specific inputs'!$I$69:$I$70)) + ((1 - 'Option-specific inputs'!$I$68) * 'Option-specific inputs'!$I$69))*BD$22)</f>
        <v>0</v>
      </c>
      <c r="BE260" s="43" cm="1">
        <f t="array" ref="BE260">_xlfn.IFS(BE$13="",0,BE$13 &lt; EDATE($G$13, ('Option-specific inputs'!$I$65 - 1) * 12), 0,TRUE,'Option-specific inputs'!$I$67 * (('Option-specific inputs'!$I$68 * SUM('Option-specific inputs'!$I$69:$I$70)) + ((1 - 'Option-specific inputs'!$I$68) * 'Option-specific inputs'!$I$69))*BE$22)</f>
        <v>0</v>
      </c>
      <c r="BF260" s="43" cm="1">
        <f t="array" ref="BF260">_xlfn.IFS(BF$13="",0,BF$13 &lt; EDATE($G$13, ('Option-specific inputs'!$I$65 - 1) * 12), 0,TRUE,'Option-specific inputs'!$I$67 * (('Option-specific inputs'!$I$68 * SUM('Option-specific inputs'!$I$69:$I$70)) + ((1 - 'Option-specific inputs'!$I$68) * 'Option-specific inputs'!$I$69))*BF$22)</f>
        <v>0</v>
      </c>
      <c r="BG260" s="43" cm="1">
        <f t="array" ref="BG260">_xlfn.IFS(BG$13="",0,BG$13 &lt; EDATE($G$13, ('Option-specific inputs'!$I$65 - 1) * 12), 0,TRUE,'Option-specific inputs'!$I$67 * (('Option-specific inputs'!$I$68 * SUM('Option-specific inputs'!$I$69:$I$70)) + ((1 - 'Option-specific inputs'!$I$68) * 'Option-specific inputs'!$I$69))*BG$22)</f>
        <v>0</v>
      </c>
      <c r="BH260" s="43" cm="1">
        <f t="array" ref="BH260">_xlfn.IFS(BH$13="",0,BH$13 &lt; EDATE($G$13, ('Option-specific inputs'!$I$65 - 1) * 12), 0,TRUE,'Option-specific inputs'!$I$67 * (('Option-specific inputs'!$I$68 * SUM('Option-specific inputs'!$I$69:$I$70)) + ((1 - 'Option-specific inputs'!$I$68) * 'Option-specific inputs'!$I$69))*BH$22)</f>
        <v>0</v>
      </c>
      <c r="BI260" s="43" cm="1">
        <f t="array" ref="BI260">_xlfn.IFS(BI$13="",0,BI$13 &lt; EDATE($G$13, ('Option-specific inputs'!$I$65 - 1) * 12), 0,TRUE,'Option-specific inputs'!$I$67 * (('Option-specific inputs'!$I$68 * SUM('Option-specific inputs'!$I$69:$I$70)) + ((1 - 'Option-specific inputs'!$I$68) * 'Option-specific inputs'!$I$69))*BI$22)</f>
        <v>0</v>
      </c>
      <c r="BJ260" s="43" cm="1">
        <f t="array" ref="BJ260">_xlfn.IFS(BJ$13="",0,BJ$13 &lt; EDATE($G$13, ('Option-specific inputs'!$I$65 - 1) * 12), 0,TRUE,'Option-specific inputs'!$I$67 * (('Option-specific inputs'!$I$68 * SUM('Option-specific inputs'!$I$69:$I$70)) + ((1 - 'Option-specific inputs'!$I$68) * 'Option-specific inputs'!$I$69))*BJ$22)</f>
        <v>0</v>
      </c>
      <c r="BK260" s="43" cm="1">
        <f t="array" ref="BK260">_xlfn.IFS(BK$13="",0,BK$13 &lt; EDATE($G$13, ('Option-specific inputs'!$I$65 - 1) * 12), 0,TRUE,'Option-specific inputs'!$I$67 * (('Option-specific inputs'!$I$68 * SUM('Option-specific inputs'!$I$69:$I$70)) + ((1 - 'Option-specific inputs'!$I$68) * 'Option-specific inputs'!$I$69))*BK$22)</f>
        <v>0</v>
      </c>
      <c r="BL260" s="43" cm="1">
        <f t="array" ref="BL260">_xlfn.IFS(BL$13="",0,BL$13 &lt; EDATE($G$13, ('Option-specific inputs'!$I$65 - 1) * 12), 0,TRUE,'Option-specific inputs'!$I$67 * (('Option-specific inputs'!$I$68 * SUM('Option-specific inputs'!$I$69:$I$70)) + ((1 - 'Option-specific inputs'!$I$68) * 'Option-specific inputs'!$I$69))*BL$22)</f>
        <v>0</v>
      </c>
      <c r="BM260" s="43" cm="1">
        <f t="array" ref="BM260">_xlfn.IFS(BM$13="",0,BM$13 &lt; EDATE($G$13, ('Option-specific inputs'!$I$65 - 1) * 12), 0,TRUE,'Option-specific inputs'!$I$67 * (('Option-specific inputs'!$I$68 * SUM('Option-specific inputs'!$I$69:$I$70)) + ((1 - 'Option-specific inputs'!$I$68) * 'Option-specific inputs'!$I$69))*BM$22)</f>
        <v>0</v>
      </c>
      <c r="BN260" s="43" cm="1">
        <f t="array" ref="BN260">_xlfn.IFS(BN$13="",0,BN$13 &lt; EDATE($G$13, ('Option-specific inputs'!$I$65 - 1) * 12), 0,TRUE,'Option-specific inputs'!$I$67 * (('Option-specific inputs'!$I$68 * SUM('Option-specific inputs'!$I$69:$I$70)) + ((1 - 'Option-specific inputs'!$I$68) * 'Option-specific inputs'!$I$69))*BN$22)</f>
        <v>0</v>
      </c>
      <c r="BO260" s="43" cm="1">
        <f t="array" ref="BO260">_xlfn.IFS(BO$13="",0,BO$13 &lt; EDATE($G$13, ('Option-specific inputs'!$I$65 - 1) * 12), 0,TRUE,'Option-specific inputs'!$I$67 * (('Option-specific inputs'!$I$68 * SUM('Option-specific inputs'!$I$69:$I$70)) + ((1 - 'Option-specific inputs'!$I$68) * 'Option-specific inputs'!$I$69))*BO$22)</f>
        <v>0</v>
      </c>
      <c r="BP260" s="43" cm="1">
        <f t="array" ref="BP260">_xlfn.IFS(BP$13="",0,BP$13 &lt; EDATE($G$13, ('Option-specific inputs'!$I$65 - 1) * 12), 0,TRUE,'Option-specific inputs'!$I$67 * (('Option-specific inputs'!$I$68 * SUM('Option-specific inputs'!$I$69:$I$70)) + ((1 - 'Option-specific inputs'!$I$68) * 'Option-specific inputs'!$I$69))*BP$22)</f>
        <v>0</v>
      </c>
      <c r="BQ260" s="43" cm="1">
        <f t="array" ref="BQ260">_xlfn.IFS(BQ$13="",0,BQ$13 &lt; EDATE($G$13, ('Option-specific inputs'!$I$65 - 1) * 12), 0,TRUE,'Option-specific inputs'!$I$67 * (('Option-specific inputs'!$I$68 * SUM('Option-specific inputs'!$I$69:$I$70)) + ((1 - 'Option-specific inputs'!$I$68) * 'Option-specific inputs'!$I$69))*BQ$22)</f>
        <v>0</v>
      </c>
      <c r="BR260" s="43" cm="1">
        <f t="array" ref="BR260">_xlfn.IFS(BR$13="",0,BR$13 &lt; EDATE($G$13, ('Option-specific inputs'!$I$65 - 1) * 12), 0,TRUE,'Option-specific inputs'!$I$67 * (('Option-specific inputs'!$I$68 * SUM('Option-specific inputs'!$I$69:$I$70)) + ((1 - 'Option-specific inputs'!$I$68) * 'Option-specific inputs'!$I$69))*BR$22)</f>
        <v>0</v>
      </c>
      <c r="BS260" s="43" cm="1">
        <f t="array" ref="BS260">_xlfn.IFS(BS$13="",0,BS$13 &lt; EDATE($G$13, ('Option-specific inputs'!$I$65 - 1) * 12), 0,TRUE,'Option-specific inputs'!$I$67 * (('Option-specific inputs'!$I$68 * SUM('Option-specific inputs'!$I$69:$I$70)) + ((1 - 'Option-specific inputs'!$I$68) * 'Option-specific inputs'!$I$69))*BS$22)</f>
        <v>0</v>
      </c>
      <c r="BT260" s="43" cm="1">
        <f t="array" ref="BT260">_xlfn.IFS(BT$13="",0,BT$13 &lt; EDATE($G$13, ('Option-specific inputs'!$I$65 - 1) * 12), 0,TRUE,'Option-specific inputs'!$I$67 * (('Option-specific inputs'!$I$68 * SUM('Option-specific inputs'!$I$69:$I$70)) + ((1 - 'Option-specific inputs'!$I$68) * 'Option-specific inputs'!$I$69))*BT$22)</f>
        <v>0</v>
      </c>
      <c r="BU260" s="43" cm="1">
        <f t="array" ref="BU260">_xlfn.IFS(BU$13="",0,BU$13 &lt; EDATE($G$13, ('Option-specific inputs'!$I$65 - 1) * 12), 0,TRUE,'Option-specific inputs'!$I$67 * (('Option-specific inputs'!$I$68 * SUM('Option-specific inputs'!$I$69:$I$70)) + ((1 - 'Option-specific inputs'!$I$68) * 'Option-specific inputs'!$I$69))*BU$22)</f>
        <v>0</v>
      </c>
      <c r="BV260" s="43" cm="1">
        <f t="array" ref="BV260">_xlfn.IFS(BV$13="",0,BV$13 &lt; EDATE($G$13, ('Option-specific inputs'!$I$65 - 1) * 12), 0,TRUE,'Option-specific inputs'!$I$67 * (('Option-specific inputs'!$I$68 * SUM('Option-specific inputs'!$I$69:$I$70)) + ((1 - 'Option-specific inputs'!$I$68) * 'Option-specific inputs'!$I$69))*BV$22)</f>
        <v>0</v>
      </c>
      <c r="BW260" s="43" cm="1">
        <f t="array" ref="BW260">_xlfn.IFS(BW$13="",0,BW$13 &lt; EDATE($G$13, ('Option-specific inputs'!$I$65 - 1) * 12), 0,TRUE,'Option-specific inputs'!$I$67 * (('Option-specific inputs'!$I$68 * SUM('Option-specific inputs'!$I$69:$I$70)) + ((1 - 'Option-specific inputs'!$I$68) * 'Option-specific inputs'!$I$69))*BW$22)</f>
        <v>0</v>
      </c>
      <c r="BX260" s="43" cm="1">
        <f t="array" ref="BX260">_xlfn.IFS(BX$13="",0,BX$13 &lt; EDATE($G$13, ('Option-specific inputs'!$I$65 - 1) * 12), 0,TRUE,'Option-specific inputs'!$I$67 * (('Option-specific inputs'!$I$68 * SUM('Option-specific inputs'!$I$69:$I$70)) + ((1 - 'Option-specific inputs'!$I$68) * 'Option-specific inputs'!$I$69))*BX$22)</f>
        <v>0</v>
      </c>
      <c r="BY260" s="43" cm="1">
        <f t="array" ref="BY260">_xlfn.IFS(BY$13="",0,BY$13 &lt; EDATE($G$13, ('Option-specific inputs'!$I$65 - 1) * 12), 0,TRUE,'Option-specific inputs'!$I$67 * (('Option-specific inputs'!$I$68 * SUM('Option-specific inputs'!$I$69:$I$70)) + ((1 - 'Option-specific inputs'!$I$68) * 'Option-specific inputs'!$I$69))*BY$22)</f>
        <v>0</v>
      </c>
      <c r="BZ260" s="43" cm="1">
        <f t="array" ref="BZ260">_xlfn.IFS(BZ$13="",0,BZ$13 &lt; EDATE($G$13, ('Option-specific inputs'!$I$65 - 1) * 12), 0,TRUE,'Option-specific inputs'!$I$67 * (('Option-specific inputs'!$I$68 * SUM('Option-specific inputs'!$I$69:$I$70)) + ((1 - 'Option-specific inputs'!$I$68) * 'Option-specific inputs'!$I$69))*BZ$22)</f>
        <v>0</v>
      </c>
      <c r="CA260" s="43" cm="1">
        <f t="array" ref="CA260">_xlfn.IFS(CA$13="",0,CA$13 &lt; EDATE($G$13, ('Option-specific inputs'!$I$65 - 1) * 12), 0,TRUE,'Option-specific inputs'!$I$67 * (('Option-specific inputs'!$I$68 * SUM('Option-specific inputs'!$I$69:$I$70)) + ((1 - 'Option-specific inputs'!$I$68) * 'Option-specific inputs'!$I$69))*CA$22)</f>
        <v>0</v>
      </c>
      <c r="CB260" s="43" cm="1">
        <f t="array" ref="CB260">_xlfn.IFS(CB$13="",0,CB$13 &lt; EDATE($G$13, ('Option-specific inputs'!$I$65 - 1) * 12), 0,TRUE,'Option-specific inputs'!$I$67 * (('Option-specific inputs'!$I$68 * SUM('Option-specific inputs'!$I$69:$I$70)) + ((1 - 'Option-specific inputs'!$I$68) * 'Option-specific inputs'!$I$69))*CB$22)</f>
        <v>0</v>
      </c>
      <c r="CC260" s="43" cm="1">
        <f t="array" ref="CC260">_xlfn.IFS(CC$13="",0,CC$13 &lt; EDATE($G$13, ('Option-specific inputs'!$I$65 - 1) * 12), 0,TRUE,'Option-specific inputs'!$I$67 * (('Option-specific inputs'!$I$68 * SUM('Option-specific inputs'!$I$69:$I$70)) + ((1 - 'Option-specific inputs'!$I$68) * 'Option-specific inputs'!$I$69))*CC$22)</f>
        <v>0</v>
      </c>
      <c r="CD260" s="43" cm="1">
        <f t="array" ref="CD260">_xlfn.IFS(CD$13="",0,CD$13 &lt; EDATE($G$13, ('Option-specific inputs'!$I$65 - 1) * 12), 0,TRUE,'Option-specific inputs'!$I$67 * (('Option-specific inputs'!$I$68 * SUM('Option-specific inputs'!$I$69:$I$70)) + ((1 - 'Option-specific inputs'!$I$68) * 'Option-specific inputs'!$I$69))*CD$22)</f>
        <v>0</v>
      </c>
      <c r="CE260" s="43" cm="1">
        <f t="array" ref="CE260">_xlfn.IFS(CE$13="",0,CE$13 &lt; EDATE($G$13, ('Option-specific inputs'!$I$65 - 1) * 12), 0,TRUE,'Option-specific inputs'!$I$67 * (('Option-specific inputs'!$I$68 * SUM('Option-specific inputs'!$I$69:$I$70)) + ((1 - 'Option-specific inputs'!$I$68) * 'Option-specific inputs'!$I$69))*CE$22)</f>
        <v>0</v>
      </c>
      <c r="CF260" s="43" cm="1">
        <f t="array" ref="CF260">_xlfn.IFS(CF$13="",0,CF$13 &lt; EDATE($G$13, ('Option-specific inputs'!$I$65 - 1) * 12), 0,TRUE,'Option-specific inputs'!$I$67 * (('Option-specific inputs'!$I$68 * SUM('Option-specific inputs'!$I$69:$I$70)) + ((1 - 'Option-specific inputs'!$I$68) * 'Option-specific inputs'!$I$69))*CF$22)</f>
        <v>0</v>
      </c>
      <c r="CG260" s="43" cm="1">
        <f t="array" ref="CG260">_xlfn.IFS(CG$13="",0,CG$13 &lt; EDATE($G$13, ('Option-specific inputs'!$I$65 - 1) * 12), 0,TRUE,'Option-specific inputs'!$I$67 * (('Option-specific inputs'!$I$68 * SUM('Option-specific inputs'!$I$69:$I$70)) + ((1 - 'Option-specific inputs'!$I$68) * 'Option-specific inputs'!$I$69))*CG$22)</f>
        <v>0</v>
      </c>
      <c r="CH260" s="43" cm="1">
        <f t="array" ref="CH260">_xlfn.IFS(CH$13="",0,CH$13 &lt; EDATE($G$13, ('Option-specific inputs'!$I$65 - 1) * 12), 0,TRUE,'Option-specific inputs'!$I$67 * (('Option-specific inputs'!$I$68 * SUM('Option-specific inputs'!$I$69:$I$70)) + ((1 - 'Option-specific inputs'!$I$68) * 'Option-specific inputs'!$I$69))*CH$22)</f>
        <v>0</v>
      </c>
      <c r="CI260" s="43" cm="1">
        <f t="array" ref="CI260">_xlfn.IFS(CI$13="",0,CI$13 &lt; EDATE($G$13, ('Option-specific inputs'!$I$65 - 1) * 12), 0,TRUE,'Option-specific inputs'!$I$67 * (('Option-specific inputs'!$I$68 * SUM('Option-specific inputs'!$I$69:$I$70)) + ((1 - 'Option-specific inputs'!$I$68) * 'Option-specific inputs'!$I$69))*CI$22)</f>
        <v>0</v>
      </c>
      <c r="CJ260" s="43" cm="1">
        <f t="array" ref="CJ260">_xlfn.IFS(CJ$13="",0,CJ$13 &lt; EDATE($G$13, ('Option-specific inputs'!$I$65 - 1) * 12), 0,TRUE,'Option-specific inputs'!$I$67 * (('Option-specific inputs'!$I$68 * SUM('Option-specific inputs'!$I$69:$I$70)) + ((1 - 'Option-specific inputs'!$I$68) * 'Option-specific inputs'!$I$69))*CJ$22)</f>
        <v>0</v>
      </c>
      <c r="CK260" s="43" cm="1">
        <f t="array" ref="CK260">_xlfn.IFS(CK$13="",0,CK$13 &lt; EDATE($G$13, ('Option-specific inputs'!$I$65 - 1) * 12), 0,TRUE,'Option-specific inputs'!$I$67 * (('Option-specific inputs'!$I$68 * SUM('Option-specific inputs'!$I$69:$I$70)) + ((1 - 'Option-specific inputs'!$I$68) * 'Option-specific inputs'!$I$69))*CK$22)</f>
        <v>0</v>
      </c>
      <c r="CL260" s="43" cm="1">
        <f t="array" ref="CL260">_xlfn.IFS(CL$13="",0,CL$13 &lt; EDATE($G$13, ('Option-specific inputs'!$I$65 - 1) * 12), 0,TRUE,'Option-specific inputs'!$I$67 * (('Option-specific inputs'!$I$68 * SUM('Option-specific inputs'!$I$69:$I$70)) + ((1 - 'Option-specific inputs'!$I$68) * 'Option-specific inputs'!$I$69))*CL$22)</f>
        <v>0</v>
      </c>
      <c r="CM260" s="43" cm="1">
        <f t="array" ref="CM260">_xlfn.IFS(CM$13="",0,CM$13 &lt; EDATE($G$13, ('Option-specific inputs'!$I$65 - 1) * 12), 0,TRUE,'Option-specific inputs'!$I$67 * (('Option-specific inputs'!$I$68 * SUM('Option-specific inputs'!$I$69:$I$70)) + ((1 - 'Option-specific inputs'!$I$68) * 'Option-specific inputs'!$I$69))*CM$22)</f>
        <v>0</v>
      </c>
      <c r="CN260" s="43" cm="1">
        <f t="array" ref="CN260">_xlfn.IFS(CN$13="",0,CN$13 &lt; EDATE($G$13, ('Option-specific inputs'!$I$65 - 1) * 12), 0,TRUE,'Option-specific inputs'!$I$67 * (('Option-specific inputs'!$I$68 * SUM('Option-specific inputs'!$I$69:$I$70)) + ((1 - 'Option-specific inputs'!$I$68) * 'Option-specific inputs'!$I$69))*CN$22)</f>
        <v>0</v>
      </c>
      <c r="CO260" s="43" cm="1">
        <f t="array" ref="CO260">_xlfn.IFS(CO$13="",0,CO$13 &lt; EDATE($G$13, ('Option-specific inputs'!$I$65 - 1) * 12), 0,TRUE,'Option-specific inputs'!$I$67 * (('Option-specific inputs'!$I$68 * SUM('Option-specific inputs'!$I$69:$I$70)) + ((1 - 'Option-specific inputs'!$I$68) * 'Option-specific inputs'!$I$69))*CO$22)</f>
        <v>0</v>
      </c>
      <c r="CP260" s="43" cm="1">
        <f t="array" ref="CP260">_xlfn.IFS(CP$13="",0,CP$13 &lt; EDATE($G$13, ('Option-specific inputs'!$I$65 - 1) * 12), 0,TRUE,'Option-specific inputs'!$I$67 * (('Option-specific inputs'!$I$68 * SUM('Option-specific inputs'!$I$69:$I$70)) + ((1 - 'Option-specific inputs'!$I$68) * 'Option-specific inputs'!$I$69))*CP$22)</f>
        <v>0</v>
      </c>
      <c r="CQ260" s="43" cm="1">
        <f t="array" ref="CQ260">_xlfn.IFS(CQ$13="",0,CQ$13 &lt; EDATE($G$13, ('Option-specific inputs'!$I$65 - 1) * 12), 0,TRUE,'Option-specific inputs'!$I$67 * (('Option-specific inputs'!$I$68 * SUM('Option-specific inputs'!$I$69:$I$70)) + ((1 - 'Option-specific inputs'!$I$68) * 'Option-specific inputs'!$I$69))*CQ$22)</f>
        <v>0</v>
      </c>
      <c r="CR260" s="43" cm="1">
        <f t="array" ref="CR260">_xlfn.IFS(CR$13="",0,CR$13 &lt; EDATE($G$13, ('Option-specific inputs'!$I$65 - 1) * 12), 0,TRUE,'Option-specific inputs'!$I$67 * (('Option-specific inputs'!$I$68 * SUM('Option-specific inputs'!$I$69:$I$70)) + ((1 - 'Option-specific inputs'!$I$68) * 'Option-specific inputs'!$I$69))*CR$22)</f>
        <v>0</v>
      </c>
      <c r="CS260" s="43" cm="1">
        <f t="array" ref="CS260">_xlfn.IFS(CS$13="",0,CS$13 &lt; EDATE($G$13, ('Option-specific inputs'!$I$65 - 1) * 12), 0,TRUE,'Option-specific inputs'!$I$67 * (('Option-specific inputs'!$I$68 * SUM('Option-specific inputs'!$I$69:$I$70)) + ((1 - 'Option-specific inputs'!$I$68) * 'Option-specific inputs'!$I$69))*CS$22)</f>
        <v>0</v>
      </c>
      <c r="CT260" s="43" cm="1">
        <f t="array" ref="CT260">_xlfn.IFS(CT$13="",0,CT$13 &lt; EDATE($G$13, ('Option-specific inputs'!$I$65 - 1) * 12), 0,TRUE,'Option-specific inputs'!$I$67 * (('Option-specific inputs'!$I$68 * SUM('Option-specific inputs'!$I$69:$I$70)) + ((1 - 'Option-specific inputs'!$I$68) * 'Option-specific inputs'!$I$69))*CT$22)</f>
        <v>0</v>
      </c>
      <c r="CU260" s="43" cm="1">
        <f t="array" ref="CU260">_xlfn.IFS(CU$13="",0,CU$13 &lt; EDATE($G$13, ('Option-specific inputs'!$I$65 - 1) * 12), 0,TRUE,'Option-specific inputs'!$I$67 * (('Option-specific inputs'!$I$68 * SUM('Option-specific inputs'!$I$69:$I$70)) + ((1 - 'Option-specific inputs'!$I$68) * 'Option-specific inputs'!$I$69))*CU$22)</f>
        <v>0</v>
      </c>
      <c r="CV260" s="43" cm="1">
        <f t="array" ref="CV260">_xlfn.IFS(CV$13="",0,CV$13 &lt; EDATE($G$13, ('Option-specific inputs'!$I$65 - 1) * 12), 0,TRUE,'Option-specific inputs'!$I$67 * (('Option-specific inputs'!$I$68 * SUM('Option-specific inputs'!$I$69:$I$70)) + ((1 - 'Option-specific inputs'!$I$68) * 'Option-specific inputs'!$I$69))*CV$22)</f>
        <v>0</v>
      </c>
      <c r="CW260" s="43" cm="1">
        <f t="array" ref="CW260">_xlfn.IFS(CW$13="",0,CW$13 &lt; EDATE($G$13, ('Option-specific inputs'!$I$65 - 1) * 12), 0,TRUE,'Option-specific inputs'!$I$67 * (('Option-specific inputs'!$I$68 * SUM('Option-specific inputs'!$I$69:$I$70)) + ((1 - 'Option-specific inputs'!$I$68) * 'Option-specific inputs'!$I$69))*CW$22)</f>
        <v>0</v>
      </c>
      <c r="CX260" s="43" cm="1">
        <f t="array" ref="CX260">_xlfn.IFS(CX$13="",0,CX$13 &lt; EDATE($G$13, ('Option-specific inputs'!$I$65 - 1) * 12), 0,TRUE,'Option-specific inputs'!$I$67 * (('Option-specific inputs'!$I$68 * SUM('Option-specific inputs'!$I$69:$I$70)) + ((1 - 'Option-specific inputs'!$I$68) * 'Option-specific inputs'!$I$69))*CX$22)</f>
        <v>0</v>
      </c>
      <c r="CY260" s="43" cm="1">
        <f t="array" ref="CY260">_xlfn.IFS(CY$13="",0,CY$13 &lt; EDATE($G$13, ('Option-specific inputs'!$I$65 - 1) * 12), 0,TRUE,'Option-specific inputs'!$I$67 * (('Option-specific inputs'!$I$68 * SUM('Option-specific inputs'!$I$69:$I$70)) + ((1 - 'Option-specific inputs'!$I$68) * 'Option-specific inputs'!$I$69))*CY$22)</f>
        <v>0</v>
      </c>
      <c r="CZ260" s="43" cm="1">
        <f t="array" ref="CZ260">_xlfn.IFS(CZ$13="",0,CZ$13 &lt; EDATE($G$13, ('Option-specific inputs'!$I$65 - 1) * 12), 0,TRUE,'Option-specific inputs'!$I$67 * (('Option-specific inputs'!$I$68 * SUM('Option-specific inputs'!$I$69:$I$70)) + ((1 - 'Option-specific inputs'!$I$68) * 'Option-specific inputs'!$I$69))*CZ$22)</f>
        <v>0</v>
      </c>
      <c r="DA260" s="43" cm="1">
        <f t="array" ref="DA260">_xlfn.IFS(DA$13="",0,DA$13 &lt; EDATE($G$13, ('Option-specific inputs'!$I$65 - 1) * 12), 0,TRUE,'Option-specific inputs'!$I$67 * (('Option-specific inputs'!$I$68 * SUM('Option-specific inputs'!$I$69:$I$70)) + ((1 - 'Option-specific inputs'!$I$68) * 'Option-specific inputs'!$I$69))*DA$22)</f>
        <v>0</v>
      </c>
      <c r="DB260" s="43" cm="1">
        <f t="array" ref="DB260">_xlfn.IFS(DB$13="",0,DB$13 &lt; EDATE($G$13, ('Option-specific inputs'!$I$65 - 1) * 12), 0,TRUE,'Option-specific inputs'!$I$67 * (('Option-specific inputs'!$I$68 * SUM('Option-specific inputs'!$I$69:$I$70)) + ((1 - 'Option-specific inputs'!$I$68) * 'Option-specific inputs'!$I$69))*DB$22)</f>
        <v>0</v>
      </c>
      <c r="DC260" s="25"/>
    </row>
    <row r="261" spans="1:107" s="61" customFormat="1" ht="22.5" customHeight="1">
      <c r="A261" s="25"/>
      <c r="B261" s="163"/>
      <c r="C261" s="163" t="s">
        <v>135</v>
      </c>
      <c r="D261" s="32"/>
      <c r="E261" s="37"/>
      <c r="F261" s="32"/>
      <c r="G261" s="43" cm="1">
        <f t="array" ref="G261">_xlfn.IFS(G$13="",0,G$13 &lt; EDATE($G$13, ('Option-specific inputs'!$I$65 - 1) * 12), 0,TRUE,SUM('Option-specific inputs'!$I$72:$I$73)*G$22)</f>
        <v>0</v>
      </c>
      <c r="H261" s="43" cm="1">
        <f t="array" ref="H261">_xlfn.IFS(H$13="",0,H$13 &lt; EDATE($G$13, ('Option-specific inputs'!$I$65 - 1) * 12), 0,TRUE,SUM('Option-specific inputs'!$I$72:$I$73)*H$22)</f>
        <v>0</v>
      </c>
      <c r="I261" s="43" cm="1">
        <f t="array" ref="I261">_xlfn.IFS(I$13="",0,I$13 &lt; EDATE($G$13, ('Option-specific inputs'!$I$65 - 1) * 12), 0,TRUE,SUM('Option-specific inputs'!$I$72:$I$73)*I$22)</f>
        <v>0</v>
      </c>
      <c r="J261" s="43" cm="1">
        <f t="array" ref="J261">_xlfn.IFS(J$13="",0,J$13 &lt; EDATE($G$13, ('Option-specific inputs'!$I$65 - 1) * 12), 0,TRUE,SUM('Option-specific inputs'!$I$72:$I$73)*J$22)</f>
        <v>0</v>
      </c>
      <c r="K261" s="43" cm="1">
        <f t="array" ref="K261">_xlfn.IFS(K$13="",0,K$13 &lt; EDATE($G$13, ('Option-specific inputs'!$I$65 - 1) * 12), 0,TRUE,SUM('Option-specific inputs'!$I$72:$I$73)*K$22)</f>
        <v>0</v>
      </c>
      <c r="L261" s="43" cm="1">
        <f t="array" ref="L261">_xlfn.IFS(L$13="",0,L$13 &lt; EDATE($G$13, ('Option-specific inputs'!$I$65 - 1) * 12), 0,TRUE,SUM('Option-specific inputs'!$I$72:$I$73)*L$22)</f>
        <v>0</v>
      </c>
      <c r="M261" s="43" cm="1">
        <f t="array" ref="M261">_xlfn.IFS(M$13="",0,M$13 &lt; EDATE($G$13, ('Option-specific inputs'!$I$65 - 1) * 12), 0,TRUE,SUM('Option-specific inputs'!$I$72:$I$73)*M$22)</f>
        <v>0</v>
      </c>
      <c r="N261" s="43" cm="1">
        <f t="array" ref="N261">_xlfn.IFS(N$13="",0,N$13 &lt; EDATE($G$13, ('Option-specific inputs'!$I$65 - 1) * 12), 0,TRUE,SUM('Option-specific inputs'!$I$72:$I$73)*N$22)</f>
        <v>0</v>
      </c>
      <c r="O261" s="43" cm="1">
        <f t="array" ref="O261">_xlfn.IFS(O$13="",0,O$13 &lt; EDATE($G$13, ('Option-specific inputs'!$I$65 - 1) * 12), 0,TRUE,SUM('Option-specific inputs'!$I$72:$I$73)*O$22)</f>
        <v>0</v>
      </c>
      <c r="P261" s="43" cm="1">
        <f t="array" ref="P261">_xlfn.IFS(P$13="",0,P$13 &lt; EDATE($G$13, ('Option-specific inputs'!$I$65 - 1) * 12), 0,TRUE,SUM('Option-specific inputs'!$I$72:$I$73)*P$22)</f>
        <v>0</v>
      </c>
      <c r="Q261" s="43" cm="1">
        <f t="array" ref="Q261">_xlfn.IFS(Q$13="",0,Q$13 &lt; EDATE($G$13, ('Option-specific inputs'!$I$65 - 1) * 12), 0,TRUE,SUM('Option-specific inputs'!$I$72:$I$73)*Q$22)</f>
        <v>0</v>
      </c>
      <c r="R261" s="43" cm="1">
        <f t="array" ref="R261">_xlfn.IFS(R$13="",0,R$13 &lt; EDATE($G$13, ('Option-specific inputs'!$I$65 - 1) * 12), 0,TRUE,SUM('Option-specific inputs'!$I$72:$I$73)*R$22)</f>
        <v>0</v>
      </c>
      <c r="S261" s="43" cm="1">
        <f t="array" ref="S261">_xlfn.IFS(S$13="",0,S$13 &lt; EDATE($G$13, ('Option-specific inputs'!$I$65 - 1) * 12), 0,TRUE,SUM('Option-specific inputs'!$I$72:$I$73)*S$22)</f>
        <v>0</v>
      </c>
      <c r="T261" s="43" cm="1">
        <f t="array" ref="T261">_xlfn.IFS(T$13="",0,T$13 &lt; EDATE($G$13, ('Option-specific inputs'!$I$65 - 1) * 12), 0,TRUE,SUM('Option-specific inputs'!$I$72:$I$73)*T$22)</f>
        <v>0</v>
      </c>
      <c r="U261" s="43" cm="1">
        <f t="array" ref="U261">_xlfn.IFS(U$13="",0,U$13 &lt; EDATE($G$13, ('Option-specific inputs'!$I$65 - 1) * 12), 0,TRUE,SUM('Option-specific inputs'!$I$72:$I$73)*U$22)</f>
        <v>0</v>
      </c>
      <c r="V261" s="43" cm="1">
        <f t="array" ref="V261">_xlfn.IFS(V$13="",0,V$13 &lt; EDATE($G$13, ('Option-specific inputs'!$I$65 - 1) * 12), 0,TRUE,SUM('Option-specific inputs'!$I$72:$I$73)*V$22)</f>
        <v>0</v>
      </c>
      <c r="W261" s="43" cm="1">
        <f t="array" ref="W261">_xlfn.IFS(W$13="",0,W$13 &lt; EDATE($G$13, ('Option-specific inputs'!$I$65 - 1) * 12), 0,TRUE,SUM('Option-specific inputs'!$I$72:$I$73)*W$22)</f>
        <v>0</v>
      </c>
      <c r="X261" s="43" cm="1">
        <f t="array" ref="X261">_xlfn.IFS(X$13="",0,X$13 &lt; EDATE($G$13, ('Option-specific inputs'!$I$65 - 1) * 12), 0,TRUE,SUM('Option-specific inputs'!$I$72:$I$73)*X$22)</f>
        <v>0</v>
      </c>
      <c r="Y261" s="43" cm="1">
        <f t="array" ref="Y261">_xlfn.IFS(Y$13="",0,Y$13 &lt; EDATE($G$13, ('Option-specific inputs'!$I$65 - 1) * 12), 0,TRUE,SUM('Option-specific inputs'!$I$72:$I$73)*Y$22)</f>
        <v>0</v>
      </c>
      <c r="Z261" s="43" cm="1">
        <f t="array" ref="Z261">_xlfn.IFS(Z$13="",0,Z$13 &lt; EDATE($G$13, ('Option-specific inputs'!$I$65 - 1) * 12), 0,TRUE,SUM('Option-specific inputs'!$I$72:$I$73)*Z$22)</f>
        <v>0</v>
      </c>
      <c r="AA261" s="43" cm="1">
        <f t="array" ref="AA261">_xlfn.IFS(AA$13="",0,AA$13 &lt; EDATE($G$13, ('Option-specific inputs'!$I$65 - 1) * 12), 0,TRUE,SUM('Option-specific inputs'!$I$72:$I$73)*AA$22)</f>
        <v>0</v>
      </c>
      <c r="AB261" s="43" cm="1">
        <f t="array" ref="AB261">_xlfn.IFS(AB$13="",0,AB$13 &lt; EDATE($G$13, ('Option-specific inputs'!$I$65 - 1) * 12), 0,TRUE,SUM('Option-specific inputs'!$I$72:$I$73)*AB$22)</f>
        <v>0</v>
      </c>
      <c r="AC261" s="43" cm="1">
        <f t="array" ref="AC261">_xlfn.IFS(AC$13="",0,AC$13 &lt; EDATE($G$13, ('Option-specific inputs'!$I$65 - 1) * 12), 0,TRUE,SUM('Option-specific inputs'!$I$72:$I$73)*AC$22)</f>
        <v>0</v>
      </c>
      <c r="AD261" s="43" cm="1">
        <f t="array" ref="AD261">_xlfn.IFS(AD$13="",0,AD$13 &lt; EDATE($G$13, ('Option-specific inputs'!$I$65 - 1) * 12), 0,TRUE,SUM('Option-specific inputs'!$I$72:$I$73)*AD$22)</f>
        <v>0</v>
      </c>
      <c r="AE261" s="43" cm="1">
        <f t="array" ref="AE261">_xlfn.IFS(AE$13="",0,AE$13 &lt; EDATE($G$13, ('Option-specific inputs'!$I$65 - 1) * 12), 0,TRUE,SUM('Option-specific inputs'!$I$72:$I$73)*AE$22)</f>
        <v>0</v>
      </c>
      <c r="AF261" s="43" cm="1">
        <f t="array" ref="AF261">_xlfn.IFS(AF$13="",0,AF$13 &lt; EDATE($G$13, ('Option-specific inputs'!$I$65 - 1) * 12), 0,TRUE,SUM('Option-specific inputs'!$I$72:$I$73)*AF$22)</f>
        <v>0</v>
      </c>
      <c r="AG261" s="43" cm="1">
        <f t="array" ref="AG261">_xlfn.IFS(AG$13="",0,AG$13 &lt; EDATE($G$13, ('Option-specific inputs'!$I$65 - 1) * 12), 0,TRUE,SUM('Option-specific inputs'!$I$72:$I$73)*AG$22)</f>
        <v>0</v>
      </c>
      <c r="AH261" s="43" cm="1">
        <f t="array" ref="AH261">_xlfn.IFS(AH$13="",0,AH$13 &lt; EDATE($G$13, ('Option-specific inputs'!$I$65 - 1) * 12), 0,TRUE,SUM('Option-specific inputs'!$I$72:$I$73)*AH$22)</f>
        <v>0</v>
      </c>
      <c r="AI261" s="43" cm="1">
        <f t="array" ref="AI261">_xlfn.IFS(AI$13="",0,AI$13 &lt; EDATE($G$13, ('Option-specific inputs'!$I$65 - 1) * 12), 0,TRUE,SUM('Option-specific inputs'!$I$72:$I$73)*AI$22)</f>
        <v>0</v>
      </c>
      <c r="AJ261" s="43" cm="1">
        <f t="array" ref="AJ261">_xlfn.IFS(AJ$13="",0,AJ$13 &lt; EDATE($G$13, ('Option-specific inputs'!$I$65 - 1) * 12), 0,TRUE,SUM('Option-specific inputs'!$I$72:$I$73)*AJ$22)</f>
        <v>0</v>
      </c>
      <c r="AK261" s="43" cm="1">
        <f t="array" ref="AK261">_xlfn.IFS(AK$13="",0,AK$13 &lt; EDATE($G$13, ('Option-specific inputs'!$I$65 - 1) * 12), 0,TRUE,SUM('Option-specific inputs'!$I$72:$I$73)*AK$22)</f>
        <v>0</v>
      </c>
      <c r="AL261" s="43" cm="1">
        <f t="array" ref="AL261">_xlfn.IFS(AL$13="",0,AL$13 &lt; EDATE($G$13, ('Option-specific inputs'!$I$65 - 1) * 12), 0,TRUE,SUM('Option-specific inputs'!$I$72:$I$73)*AL$22)</f>
        <v>0</v>
      </c>
      <c r="AM261" s="43" cm="1">
        <f t="array" ref="AM261">_xlfn.IFS(AM$13="",0,AM$13 &lt; EDATE($G$13, ('Option-specific inputs'!$I$65 - 1) * 12), 0,TRUE,SUM('Option-specific inputs'!$I$72:$I$73)*AM$22)</f>
        <v>0</v>
      </c>
      <c r="AN261" s="43" cm="1">
        <f t="array" ref="AN261">_xlfn.IFS(AN$13="",0,AN$13 &lt; EDATE($G$13, ('Option-specific inputs'!$I$65 - 1) * 12), 0,TRUE,SUM('Option-specific inputs'!$I$72:$I$73)*AN$22)</f>
        <v>0</v>
      </c>
      <c r="AO261" s="43" cm="1">
        <f t="array" ref="AO261">_xlfn.IFS(AO$13="",0,AO$13 &lt; EDATE($G$13, ('Option-specific inputs'!$I$65 - 1) * 12), 0,TRUE,SUM('Option-specific inputs'!$I$72:$I$73)*AO$22)</f>
        <v>0</v>
      </c>
      <c r="AP261" s="43" cm="1">
        <f t="array" ref="AP261">_xlfn.IFS(AP$13="",0,AP$13 &lt; EDATE($G$13, ('Option-specific inputs'!$I$65 - 1) * 12), 0,TRUE,SUM('Option-specific inputs'!$I$72:$I$73)*AP$22)</f>
        <v>0</v>
      </c>
      <c r="AQ261" s="43" cm="1">
        <f t="array" ref="AQ261">_xlfn.IFS(AQ$13="",0,AQ$13 &lt; EDATE($G$13, ('Option-specific inputs'!$I$65 - 1) * 12), 0,TRUE,SUM('Option-specific inputs'!$I$72:$I$73)*AQ$22)</f>
        <v>0</v>
      </c>
      <c r="AR261" s="43" cm="1">
        <f t="array" ref="AR261">_xlfn.IFS(AR$13="",0,AR$13 &lt; EDATE($G$13, ('Option-specific inputs'!$I$65 - 1) * 12), 0,TRUE,SUM('Option-specific inputs'!$I$72:$I$73)*AR$22)</f>
        <v>0</v>
      </c>
      <c r="AS261" s="43" cm="1">
        <f t="array" ref="AS261">_xlfn.IFS(AS$13="",0,AS$13 &lt; EDATE($G$13, ('Option-specific inputs'!$I$65 - 1) * 12), 0,TRUE,SUM('Option-specific inputs'!$I$72:$I$73)*AS$22)</f>
        <v>0</v>
      </c>
      <c r="AT261" s="43" cm="1">
        <f t="array" ref="AT261">_xlfn.IFS(AT$13="",0,AT$13 &lt; EDATE($G$13, ('Option-specific inputs'!$I$65 - 1) * 12), 0,TRUE,SUM('Option-specific inputs'!$I$72:$I$73)*AT$22)</f>
        <v>0</v>
      </c>
      <c r="AU261" s="43" cm="1">
        <f t="array" ref="AU261">_xlfn.IFS(AU$13="",0,AU$13 &lt; EDATE($G$13, ('Option-specific inputs'!$I$65 - 1) * 12), 0,TRUE,SUM('Option-specific inputs'!$I$72:$I$73)*AU$22)</f>
        <v>0</v>
      </c>
      <c r="AV261" s="43" cm="1">
        <f t="array" ref="AV261">_xlfn.IFS(AV$13="",0,AV$13 &lt; EDATE($G$13, ('Option-specific inputs'!$I$65 - 1) * 12), 0,TRUE,SUM('Option-specific inputs'!$I$72:$I$73)*AV$22)</f>
        <v>0</v>
      </c>
      <c r="AW261" s="43" cm="1">
        <f t="array" ref="AW261">_xlfn.IFS(AW$13="",0,AW$13 &lt; EDATE($G$13, ('Option-specific inputs'!$I$65 - 1) * 12), 0,TRUE,SUM('Option-specific inputs'!$I$72:$I$73)*AW$22)</f>
        <v>0</v>
      </c>
      <c r="AX261" s="43" cm="1">
        <f t="array" ref="AX261">_xlfn.IFS(AX$13="",0,AX$13 &lt; EDATE($G$13, ('Option-specific inputs'!$I$65 - 1) * 12), 0,TRUE,SUM('Option-specific inputs'!$I$72:$I$73)*AX$22)</f>
        <v>0</v>
      </c>
      <c r="AY261" s="43" cm="1">
        <f t="array" ref="AY261">_xlfn.IFS(AY$13="",0,AY$13 &lt; EDATE($G$13, ('Option-specific inputs'!$I$65 - 1) * 12), 0,TRUE,SUM('Option-specific inputs'!$I$72:$I$73)*AY$22)</f>
        <v>0</v>
      </c>
      <c r="AZ261" s="43" cm="1">
        <f t="array" ref="AZ261">_xlfn.IFS(AZ$13="",0,AZ$13 &lt; EDATE($G$13, ('Option-specific inputs'!$I$65 - 1) * 12), 0,TRUE,SUM('Option-specific inputs'!$I$72:$I$73)*AZ$22)</f>
        <v>0</v>
      </c>
      <c r="BA261" s="43" cm="1">
        <f t="array" ref="BA261">_xlfn.IFS(BA$13="",0,BA$13 &lt; EDATE($G$13, ('Option-specific inputs'!$I$65 - 1) * 12), 0,TRUE,SUM('Option-specific inputs'!$I$72:$I$73)*BA$22)</f>
        <v>0</v>
      </c>
      <c r="BB261" s="43" cm="1">
        <f t="array" ref="BB261">_xlfn.IFS(BB$13="",0,BB$13 &lt; EDATE($G$13, ('Option-specific inputs'!$I$65 - 1) * 12), 0,TRUE,SUM('Option-specific inputs'!$I$72:$I$73)*BB$22)</f>
        <v>0</v>
      </c>
      <c r="BC261" s="43" cm="1">
        <f t="array" ref="BC261">_xlfn.IFS(BC$13="",0,BC$13 &lt; EDATE($G$13, ('Option-specific inputs'!$I$65 - 1) * 12), 0,TRUE,SUM('Option-specific inputs'!$I$72:$I$73)*BC$22)</f>
        <v>0</v>
      </c>
      <c r="BD261" s="43" cm="1">
        <f t="array" ref="BD261">_xlfn.IFS(BD$13="",0,BD$13 &lt; EDATE($G$13, ('Option-specific inputs'!$I$65 - 1) * 12), 0,TRUE,SUM('Option-specific inputs'!$I$72:$I$73)*BD$22)</f>
        <v>0</v>
      </c>
      <c r="BE261" s="43" cm="1">
        <f t="array" ref="BE261">_xlfn.IFS(BE$13="",0,BE$13 &lt; EDATE($G$13, ('Option-specific inputs'!$I$65 - 1) * 12), 0,TRUE,SUM('Option-specific inputs'!$I$72:$I$73)*BE$22)</f>
        <v>0</v>
      </c>
      <c r="BF261" s="43" cm="1">
        <f t="array" ref="BF261">_xlfn.IFS(BF$13="",0,BF$13 &lt; EDATE($G$13, ('Option-specific inputs'!$I$65 - 1) * 12), 0,TRUE,SUM('Option-specific inputs'!$I$72:$I$73)*BF$22)</f>
        <v>0</v>
      </c>
      <c r="BG261" s="43" cm="1">
        <f t="array" ref="BG261">_xlfn.IFS(BG$13="",0,BG$13 &lt; EDATE($G$13, ('Option-specific inputs'!$I$65 - 1) * 12), 0,TRUE,SUM('Option-specific inputs'!$I$72:$I$73)*BG$22)</f>
        <v>0</v>
      </c>
      <c r="BH261" s="43" cm="1">
        <f t="array" ref="BH261">_xlfn.IFS(BH$13="",0,BH$13 &lt; EDATE($G$13, ('Option-specific inputs'!$I$65 - 1) * 12), 0,TRUE,SUM('Option-specific inputs'!$I$72:$I$73)*BH$22)</f>
        <v>0</v>
      </c>
      <c r="BI261" s="43" cm="1">
        <f t="array" ref="BI261">_xlfn.IFS(BI$13="",0,BI$13 &lt; EDATE($G$13, ('Option-specific inputs'!$I$65 - 1) * 12), 0,TRUE,SUM('Option-specific inputs'!$I$72:$I$73)*BI$22)</f>
        <v>0</v>
      </c>
      <c r="BJ261" s="43" cm="1">
        <f t="array" ref="BJ261">_xlfn.IFS(BJ$13="",0,BJ$13 &lt; EDATE($G$13, ('Option-specific inputs'!$I$65 - 1) * 12), 0,TRUE,SUM('Option-specific inputs'!$I$72:$I$73)*BJ$22)</f>
        <v>0</v>
      </c>
      <c r="BK261" s="43" cm="1">
        <f t="array" ref="BK261">_xlfn.IFS(BK$13="",0,BK$13 &lt; EDATE($G$13, ('Option-specific inputs'!$I$65 - 1) * 12), 0,TRUE,SUM('Option-specific inputs'!$I$72:$I$73)*BK$22)</f>
        <v>0</v>
      </c>
      <c r="BL261" s="43" cm="1">
        <f t="array" ref="BL261">_xlfn.IFS(BL$13="",0,BL$13 &lt; EDATE($G$13, ('Option-specific inputs'!$I$65 - 1) * 12), 0,TRUE,SUM('Option-specific inputs'!$I$72:$I$73)*BL$22)</f>
        <v>0</v>
      </c>
      <c r="BM261" s="43" cm="1">
        <f t="array" ref="BM261">_xlfn.IFS(BM$13="",0,BM$13 &lt; EDATE($G$13, ('Option-specific inputs'!$I$65 - 1) * 12), 0,TRUE,SUM('Option-specific inputs'!$I$72:$I$73)*BM$22)</f>
        <v>0</v>
      </c>
      <c r="BN261" s="43" cm="1">
        <f t="array" ref="BN261">_xlfn.IFS(BN$13="",0,BN$13 &lt; EDATE($G$13, ('Option-specific inputs'!$I$65 - 1) * 12), 0,TRUE,SUM('Option-specific inputs'!$I$72:$I$73)*BN$22)</f>
        <v>0</v>
      </c>
      <c r="BO261" s="43" cm="1">
        <f t="array" ref="BO261">_xlfn.IFS(BO$13="",0,BO$13 &lt; EDATE($G$13, ('Option-specific inputs'!$I$65 - 1) * 12), 0,TRUE,SUM('Option-specific inputs'!$I$72:$I$73)*BO$22)</f>
        <v>0</v>
      </c>
      <c r="BP261" s="43" cm="1">
        <f t="array" ref="BP261">_xlfn.IFS(BP$13="",0,BP$13 &lt; EDATE($G$13, ('Option-specific inputs'!$I$65 - 1) * 12), 0,TRUE,SUM('Option-specific inputs'!$I$72:$I$73)*BP$22)</f>
        <v>0</v>
      </c>
      <c r="BQ261" s="43" cm="1">
        <f t="array" ref="BQ261">_xlfn.IFS(BQ$13="",0,BQ$13 &lt; EDATE($G$13, ('Option-specific inputs'!$I$65 - 1) * 12), 0,TRUE,SUM('Option-specific inputs'!$I$72:$I$73)*BQ$22)</f>
        <v>0</v>
      </c>
      <c r="BR261" s="43" cm="1">
        <f t="array" ref="BR261">_xlfn.IFS(BR$13="",0,BR$13 &lt; EDATE($G$13, ('Option-specific inputs'!$I$65 - 1) * 12), 0,TRUE,SUM('Option-specific inputs'!$I$72:$I$73)*BR$22)</f>
        <v>0</v>
      </c>
      <c r="BS261" s="43" cm="1">
        <f t="array" ref="BS261">_xlfn.IFS(BS$13="",0,BS$13 &lt; EDATE($G$13, ('Option-specific inputs'!$I$65 - 1) * 12), 0,TRUE,SUM('Option-specific inputs'!$I$72:$I$73)*BS$22)</f>
        <v>0</v>
      </c>
      <c r="BT261" s="43" cm="1">
        <f t="array" ref="BT261">_xlfn.IFS(BT$13="",0,BT$13 &lt; EDATE($G$13, ('Option-specific inputs'!$I$65 - 1) * 12), 0,TRUE,SUM('Option-specific inputs'!$I$72:$I$73)*BT$22)</f>
        <v>0</v>
      </c>
      <c r="BU261" s="43" cm="1">
        <f t="array" ref="BU261">_xlfn.IFS(BU$13="",0,BU$13 &lt; EDATE($G$13, ('Option-specific inputs'!$I$65 - 1) * 12), 0,TRUE,SUM('Option-specific inputs'!$I$72:$I$73)*BU$22)</f>
        <v>0</v>
      </c>
      <c r="BV261" s="43" cm="1">
        <f t="array" ref="BV261">_xlfn.IFS(BV$13="",0,BV$13 &lt; EDATE($G$13, ('Option-specific inputs'!$I$65 - 1) * 12), 0,TRUE,SUM('Option-specific inputs'!$I$72:$I$73)*BV$22)</f>
        <v>0</v>
      </c>
      <c r="BW261" s="43" cm="1">
        <f t="array" ref="BW261">_xlfn.IFS(BW$13="",0,BW$13 &lt; EDATE($G$13, ('Option-specific inputs'!$I$65 - 1) * 12), 0,TRUE,SUM('Option-specific inputs'!$I$72:$I$73)*BW$22)</f>
        <v>0</v>
      </c>
      <c r="BX261" s="43" cm="1">
        <f t="array" ref="BX261">_xlfn.IFS(BX$13="",0,BX$13 &lt; EDATE($G$13, ('Option-specific inputs'!$I$65 - 1) * 12), 0,TRUE,SUM('Option-specific inputs'!$I$72:$I$73)*BX$22)</f>
        <v>0</v>
      </c>
      <c r="BY261" s="43" cm="1">
        <f t="array" ref="BY261">_xlfn.IFS(BY$13="",0,BY$13 &lt; EDATE($G$13, ('Option-specific inputs'!$I$65 - 1) * 12), 0,TRUE,SUM('Option-specific inputs'!$I$72:$I$73)*BY$22)</f>
        <v>0</v>
      </c>
      <c r="BZ261" s="43" cm="1">
        <f t="array" ref="BZ261">_xlfn.IFS(BZ$13="",0,BZ$13 &lt; EDATE($G$13, ('Option-specific inputs'!$I$65 - 1) * 12), 0,TRUE,SUM('Option-specific inputs'!$I$72:$I$73)*BZ$22)</f>
        <v>0</v>
      </c>
      <c r="CA261" s="43" cm="1">
        <f t="array" ref="CA261">_xlfn.IFS(CA$13="",0,CA$13 &lt; EDATE($G$13, ('Option-specific inputs'!$I$65 - 1) * 12), 0,TRUE,SUM('Option-specific inputs'!$I$72:$I$73)*CA$22)</f>
        <v>0</v>
      </c>
      <c r="CB261" s="43" cm="1">
        <f t="array" ref="CB261">_xlfn.IFS(CB$13="",0,CB$13 &lt; EDATE($G$13, ('Option-specific inputs'!$I$65 - 1) * 12), 0,TRUE,SUM('Option-specific inputs'!$I$72:$I$73)*CB$22)</f>
        <v>0</v>
      </c>
      <c r="CC261" s="43" cm="1">
        <f t="array" ref="CC261">_xlfn.IFS(CC$13="",0,CC$13 &lt; EDATE($G$13, ('Option-specific inputs'!$I$65 - 1) * 12), 0,TRUE,SUM('Option-specific inputs'!$I$72:$I$73)*CC$22)</f>
        <v>0</v>
      </c>
      <c r="CD261" s="43" cm="1">
        <f t="array" ref="CD261">_xlfn.IFS(CD$13="",0,CD$13 &lt; EDATE($G$13, ('Option-specific inputs'!$I$65 - 1) * 12), 0,TRUE,SUM('Option-specific inputs'!$I$72:$I$73)*CD$22)</f>
        <v>0</v>
      </c>
      <c r="CE261" s="43" cm="1">
        <f t="array" ref="CE261">_xlfn.IFS(CE$13="",0,CE$13 &lt; EDATE($G$13, ('Option-specific inputs'!$I$65 - 1) * 12), 0,TRUE,SUM('Option-specific inputs'!$I$72:$I$73)*CE$22)</f>
        <v>0</v>
      </c>
      <c r="CF261" s="43" cm="1">
        <f t="array" ref="CF261">_xlfn.IFS(CF$13="",0,CF$13 &lt; EDATE($G$13, ('Option-specific inputs'!$I$65 - 1) * 12), 0,TRUE,SUM('Option-specific inputs'!$I$72:$I$73)*CF$22)</f>
        <v>0</v>
      </c>
      <c r="CG261" s="43" cm="1">
        <f t="array" ref="CG261">_xlfn.IFS(CG$13="",0,CG$13 &lt; EDATE($G$13, ('Option-specific inputs'!$I$65 - 1) * 12), 0,TRUE,SUM('Option-specific inputs'!$I$72:$I$73)*CG$22)</f>
        <v>0</v>
      </c>
      <c r="CH261" s="43" cm="1">
        <f t="array" ref="CH261">_xlfn.IFS(CH$13="",0,CH$13 &lt; EDATE($G$13, ('Option-specific inputs'!$I$65 - 1) * 12), 0,TRUE,SUM('Option-specific inputs'!$I$72:$I$73)*CH$22)</f>
        <v>0</v>
      </c>
      <c r="CI261" s="43" cm="1">
        <f t="array" ref="CI261">_xlfn.IFS(CI$13="",0,CI$13 &lt; EDATE($G$13, ('Option-specific inputs'!$I$65 - 1) * 12), 0,TRUE,SUM('Option-specific inputs'!$I$72:$I$73)*CI$22)</f>
        <v>0</v>
      </c>
      <c r="CJ261" s="43" cm="1">
        <f t="array" ref="CJ261">_xlfn.IFS(CJ$13="",0,CJ$13 &lt; EDATE($G$13, ('Option-specific inputs'!$I$65 - 1) * 12), 0,TRUE,SUM('Option-specific inputs'!$I$72:$I$73)*CJ$22)</f>
        <v>0</v>
      </c>
      <c r="CK261" s="43" cm="1">
        <f t="array" ref="CK261">_xlfn.IFS(CK$13="",0,CK$13 &lt; EDATE($G$13, ('Option-specific inputs'!$I$65 - 1) * 12), 0,TRUE,SUM('Option-specific inputs'!$I$72:$I$73)*CK$22)</f>
        <v>0</v>
      </c>
      <c r="CL261" s="43" cm="1">
        <f t="array" ref="CL261">_xlfn.IFS(CL$13="",0,CL$13 &lt; EDATE($G$13, ('Option-specific inputs'!$I$65 - 1) * 12), 0,TRUE,SUM('Option-specific inputs'!$I$72:$I$73)*CL$22)</f>
        <v>0</v>
      </c>
      <c r="CM261" s="43" cm="1">
        <f t="array" ref="CM261">_xlfn.IFS(CM$13="",0,CM$13 &lt; EDATE($G$13, ('Option-specific inputs'!$I$65 - 1) * 12), 0,TRUE,SUM('Option-specific inputs'!$I$72:$I$73)*CM$22)</f>
        <v>0</v>
      </c>
      <c r="CN261" s="43" cm="1">
        <f t="array" ref="CN261">_xlfn.IFS(CN$13="",0,CN$13 &lt; EDATE($G$13, ('Option-specific inputs'!$I$65 - 1) * 12), 0,TRUE,SUM('Option-specific inputs'!$I$72:$I$73)*CN$22)</f>
        <v>0</v>
      </c>
      <c r="CO261" s="43" cm="1">
        <f t="array" ref="CO261">_xlfn.IFS(CO$13="",0,CO$13 &lt; EDATE($G$13, ('Option-specific inputs'!$I$65 - 1) * 12), 0,TRUE,SUM('Option-specific inputs'!$I$72:$I$73)*CO$22)</f>
        <v>0</v>
      </c>
      <c r="CP261" s="43" cm="1">
        <f t="array" ref="CP261">_xlfn.IFS(CP$13="",0,CP$13 &lt; EDATE($G$13, ('Option-specific inputs'!$I$65 - 1) * 12), 0,TRUE,SUM('Option-specific inputs'!$I$72:$I$73)*CP$22)</f>
        <v>0</v>
      </c>
      <c r="CQ261" s="43" cm="1">
        <f t="array" ref="CQ261">_xlfn.IFS(CQ$13="",0,CQ$13 &lt; EDATE($G$13, ('Option-specific inputs'!$I$65 - 1) * 12), 0,TRUE,SUM('Option-specific inputs'!$I$72:$I$73)*CQ$22)</f>
        <v>0</v>
      </c>
      <c r="CR261" s="43" cm="1">
        <f t="array" ref="CR261">_xlfn.IFS(CR$13="",0,CR$13 &lt; EDATE($G$13, ('Option-specific inputs'!$I$65 - 1) * 12), 0,TRUE,SUM('Option-specific inputs'!$I$72:$I$73)*CR$22)</f>
        <v>0</v>
      </c>
      <c r="CS261" s="43" cm="1">
        <f t="array" ref="CS261">_xlfn.IFS(CS$13="",0,CS$13 &lt; EDATE($G$13, ('Option-specific inputs'!$I$65 - 1) * 12), 0,TRUE,SUM('Option-specific inputs'!$I$72:$I$73)*CS$22)</f>
        <v>0</v>
      </c>
      <c r="CT261" s="43" cm="1">
        <f t="array" ref="CT261">_xlfn.IFS(CT$13="",0,CT$13 &lt; EDATE($G$13, ('Option-specific inputs'!$I$65 - 1) * 12), 0,TRUE,SUM('Option-specific inputs'!$I$72:$I$73)*CT$22)</f>
        <v>0</v>
      </c>
      <c r="CU261" s="43" cm="1">
        <f t="array" ref="CU261">_xlfn.IFS(CU$13="",0,CU$13 &lt; EDATE($G$13, ('Option-specific inputs'!$I$65 - 1) * 12), 0,TRUE,SUM('Option-specific inputs'!$I$72:$I$73)*CU$22)</f>
        <v>0</v>
      </c>
      <c r="CV261" s="43" cm="1">
        <f t="array" ref="CV261">_xlfn.IFS(CV$13="",0,CV$13 &lt; EDATE($G$13, ('Option-specific inputs'!$I$65 - 1) * 12), 0,TRUE,SUM('Option-specific inputs'!$I$72:$I$73)*CV$22)</f>
        <v>0</v>
      </c>
      <c r="CW261" s="43" cm="1">
        <f t="array" ref="CW261">_xlfn.IFS(CW$13="",0,CW$13 &lt; EDATE($G$13, ('Option-specific inputs'!$I$65 - 1) * 12), 0,TRUE,SUM('Option-specific inputs'!$I$72:$I$73)*CW$22)</f>
        <v>0</v>
      </c>
      <c r="CX261" s="43" cm="1">
        <f t="array" ref="CX261">_xlfn.IFS(CX$13="",0,CX$13 &lt; EDATE($G$13, ('Option-specific inputs'!$I$65 - 1) * 12), 0,TRUE,SUM('Option-specific inputs'!$I$72:$I$73)*CX$22)</f>
        <v>0</v>
      </c>
      <c r="CY261" s="43" cm="1">
        <f t="array" ref="CY261">_xlfn.IFS(CY$13="",0,CY$13 &lt; EDATE($G$13, ('Option-specific inputs'!$I$65 - 1) * 12), 0,TRUE,SUM('Option-specific inputs'!$I$72:$I$73)*CY$22)</f>
        <v>0</v>
      </c>
      <c r="CZ261" s="43" cm="1">
        <f t="array" ref="CZ261">_xlfn.IFS(CZ$13="",0,CZ$13 &lt; EDATE($G$13, ('Option-specific inputs'!$I$65 - 1) * 12), 0,TRUE,SUM('Option-specific inputs'!$I$72:$I$73)*CZ$22)</f>
        <v>0</v>
      </c>
      <c r="DA261" s="43" cm="1">
        <f t="array" ref="DA261">_xlfn.IFS(DA$13="",0,DA$13 &lt; EDATE($G$13, ('Option-specific inputs'!$I$65 - 1) * 12), 0,TRUE,SUM('Option-specific inputs'!$I$72:$I$73)*DA$22)</f>
        <v>0</v>
      </c>
      <c r="DB261" s="43" cm="1">
        <f t="array" ref="DB261">_xlfn.IFS(DB$13="",0,DB$13 &lt; EDATE($G$13, ('Option-specific inputs'!$I$65 - 1) * 12), 0,TRUE,SUM('Option-specific inputs'!$I$72:$I$73)*DB$22)</f>
        <v>0</v>
      </c>
      <c r="DC261" s="25"/>
    </row>
    <row r="262" spans="1:107" s="61" customFormat="1" ht="22.5" customHeight="1">
      <c r="A262" s="25"/>
      <c r="B262" s="163"/>
      <c r="C262" s="178" t="s">
        <v>136</v>
      </c>
      <c r="D262" s="46"/>
      <c r="E262" s="37"/>
      <c r="F262" s="32"/>
      <c r="G262" s="43" cm="1">
        <f t="array" ref="G262">_xlfn.IFS(G$13="",0,G$13 &lt; EDATE($G$13, ('Option-specific inputs'!$I$65 - 1) * 12), 0,TRUE,'Option-specific inputs'!$I$74*G$22)</f>
        <v>0</v>
      </c>
      <c r="H262" s="43" cm="1">
        <f t="array" ref="H262">_xlfn.IFS(H$13="",0,H$13 &lt; EDATE($G$13, ('Option-specific inputs'!$I$65 - 1) * 12), 0,TRUE,'Option-specific inputs'!$I$74*H$22)</f>
        <v>0</v>
      </c>
      <c r="I262" s="43" cm="1">
        <f t="array" ref="I262">_xlfn.IFS(I$13="",0,I$13 &lt; EDATE($G$13, ('Option-specific inputs'!$I$65 - 1) * 12), 0,TRUE,'Option-specific inputs'!$I$74*I$22)</f>
        <v>0</v>
      </c>
      <c r="J262" s="43" cm="1">
        <f t="array" ref="J262">_xlfn.IFS(J$13="",0,J$13 &lt; EDATE($G$13, ('Option-specific inputs'!$I$65 - 1) * 12), 0,TRUE,'Option-specific inputs'!$I$74*J$22)</f>
        <v>0</v>
      </c>
      <c r="K262" s="43" cm="1">
        <f t="array" ref="K262">_xlfn.IFS(K$13="",0,K$13 &lt; EDATE($G$13, ('Option-specific inputs'!$I$65 - 1) * 12), 0,TRUE,'Option-specific inputs'!$I$74*K$22)</f>
        <v>0</v>
      </c>
      <c r="L262" s="43" cm="1">
        <f t="array" ref="L262">_xlfn.IFS(L$13="",0,L$13 &lt; EDATE($G$13, ('Option-specific inputs'!$I$65 - 1) * 12), 0,TRUE,'Option-specific inputs'!$I$74*L$22)</f>
        <v>0</v>
      </c>
      <c r="M262" s="43" cm="1">
        <f t="array" ref="M262">_xlfn.IFS(M$13="",0,M$13 &lt; EDATE($G$13, ('Option-specific inputs'!$I$65 - 1) * 12), 0,TRUE,'Option-specific inputs'!$I$74*M$22)</f>
        <v>0</v>
      </c>
      <c r="N262" s="43" cm="1">
        <f t="array" ref="N262">_xlfn.IFS(N$13="",0,N$13 &lt; EDATE($G$13, ('Option-specific inputs'!$I$65 - 1) * 12), 0,TRUE,'Option-specific inputs'!$I$74*N$22)</f>
        <v>0</v>
      </c>
      <c r="O262" s="43" cm="1">
        <f t="array" ref="O262">_xlfn.IFS(O$13="",0,O$13 &lt; EDATE($G$13, ('Option-specific inputs'!$I$65 - 1) * 12), 0,TRUE,'Option-specific inputs'!$I$74*O$22)</f>
        <v>0</v>
      </c>
      <c r="P262" s="43" cm="1">
        <f t="array" ref="P262">_xlfn.IFS(P$13="",0,P$13 &lt; EDATE($G$13, ('Option-specific inputs'!$I$65 - 1) * 12), 0,TRUE,'Option-specific inputs'!$I$74*P$22)</f>
        <v>0</v>
      </c>
      <c r="Q262" s="43" cm="1">
        <f t="array" ref="Q262">_xlfn.IFS(Q$13="",0,Q$13 &lt; EDATE($G$13, ('Option-specific inputs'!$I$65 - 1) * 12), 0,TRUE,'Option-specific inputs'!$I$74*Q$22)</f>
        <v>0</v>
      </c>
      <c r="R262" s="43" cm="1">
        <f t="array" ref="R262">_xlfn.IFS(R$13="",0,R$13 &lt; EDATE($G$13, ('Option-specific inputs'!$I$65 - 1) * 12), 0,TRUE,'Option-specific inputs'!$I$74*R$22)</f>
        <v>0</v>
      </c>
      <c r="S262" s="43" cm="1">
        <f t="array" ref="S262">_xlfn.IFS(S$13="",0,S$13 &lt; EDATE($G$13, ('Option-specific inputs'!$I$65 - 1) * 12), 0,TRUE,'Option-specific inputs'!$I$74*S$22)</f>
        <v>0</v>
      </c>
      <c r="T262" s="43" cm="1">
        <f t="array" ref="T262">_xlfn.IFS(T$13="",0,T$13 &lt; EDATE($G$13, ('Option-specific inputs'!$I$65 - 1) * 12), 0,TRUE,'Option-specific inputs'!$I$74*T$22)</f>
        <v>0</v>
      </c>
      <c r="U262" s="43" cm="1">
        <f t="array" ref="U262">_xlfn.IFS(U$13="",0,U$13 &lt; EDATE($G$13, ('Option-specific inputs'!$I$65 - 1) * 12), 0,TRUE,'Option-specific inputs'!$I$74*U$22)</f>
        <v>0</v>
      </c>
      <c r="V262" s="43" cm="1">
        <f t="array" ref="V262">_xlfn.IFS(V$13="",0,V$13 &lt; EDATE($G$13, ('Option-specific inputs'!$I$65 - 1) * 12), 0,TRUE,'Option-specific inputs'!$I$74*V$22)</f>
        <v>0</v>
      </c>
      <c r="W262" s="43" cm="1">
        <f t="array" ref="W262">_xlfn.IFS(W$13="",0,W$13 &lt; EDATE($G$13, ('Option-specific inputs'!$I$65 - 1) * 12), 0,TRUE,'Option-specific inputs'!$I$74*W$22)</f>
        <v>0</v>
      </c>
      <c r="X262" s="43" cm="1">
        <f t="array" ref="X262">_xlfn.IFS(X$13="",0,X$13 &lt; EDATE($G$13, ('Option-specific inputs'!$I$65 - 1) * 12), 0,TRUE,'Option-specific inputs'!$I$74*X$22)</f>
        <v>0</v>
      </c>
      <c r="Y262" s="43" cm="1">
        <f t="array" ref="Y262">_xlfn.IFS(Y$13="",0,Y$13 &lt; EDATE($G$13, ('Option-specific inputs'!$I$65 - 1) * 12), 0,TRUE,'Option-specific inputs'!$I$74*Y$22)</f>
        <v>0</v>
      </c>
      <c r="Z262" s="43" cm="1">
        <f t="array" ref="Z262">_xlfn.IFS(Z$13="",0,Z$13 &lt; EDATE($G$13, ('Option-specific inputs'!$I$65 - 1) * 12), 0,TRUE,'Option-specific inputs'!$I$74*Z$22)</f>
        <v>0</v>
      </c>
      <c r="AA262" s="43" cm="1">
        <f t="array" ref="AA262">_xlfn.IFS(AA$13="",0,AA$13 &lt; EDATE($G$13, ('Option-specific inputs'!$I$65 - 1) * 12), 0,TRUE,'Option-specific inputs'!$I$74*AA$22)</f>
        <v>0</v>
      </c>
      <c r="AB262" s="43" cm="1">
        <f t="array" ref="AB262">_xlfn.IFS(AB$13="",0,AB$13 &lt; EDATE($G$13, ('Option-specific inputs'!$I$65 - 1) * 12), 0,TRUE,'Option-specific inputs'!$I$74*AB$22)</f>
        <v>0</v>
      </c>
      <c r="AC262" s="43" cm="1">
        <f t="array" ref="AC262">_xlfn.IFS(AC$13="",0,AC$13 &lt; EDATE($G$13, ('Option-specific inputs'!$I$65 - 1) * 12), 0,TRUE,'Option-specific inputs'!$I$74*AC$22)</f>
        <v>0</v>
      </c>
      <c r="AD262" s="43" cm="1">
        <f t="array" ref="AD262">_xlfn.IFS(AD$13="",0,AD$13 &lt; EDATE($G$13, ('Option-specific inputs'!$I$65 - 1) * 12), 0,TRUE,'Option-specific inputs'!$I$74*AD$22)</f>
        <v>0</v>
      </c>
      <c r="AE262" s="43" cm="1">
        <f t="array" ref="AE262">_xlfn.IFS(AE$13="",0,AE$13 &lt; EDATE($G$13, ('Option-specific inputs'!$I$65 - 1) * 12), 0,TRUE,'Option-specific inputs'!$I$74*AE$22)</f>
        <v>0</v>
      </c>
      <c r="AF262" s="43" cm="1">
        <f t="array" ref="AF262">_xlfn.IFS(AF$13="",0,AF$13 &lt; EDATE($G$13, ('Option-specific inputs'!$I$65 - 1) * 12), 0,TRUE,'Option-specific inputs'!$I$74*AF$22)</f>
        <v>0</v>
      </c>
      <c r="AG262" s="43" cm="1">
        <f t="array" ref="AG262">_xlfn.IFS(AG$13="",0,AG$13 &lt; EDATE($G$13, ('Option-specific inputs'!$I$65 - 1) * 12), 0,TRUE,'Option-specific inputs'!$I$74*AG$22)</f>
        <v>0</v>
      </c>
      <c r="AH262" s="43" cm="1">
        <f t="array" ref="AH262">_xlfn.IFS(AH$13="",0,AH$13 &lt; EDATE($G$13, ('Option-specific inputs'!$I$65 - 1) * 12), 0,TRUE,'Option-specific inputs'!$I$74*AH$22)</f>
        <v>0</v>
      </c>
      <c r="AI262" s="43" cm="1">
        <f t="array" ref="AI262">_xlfn.IFS(AI$13="",0,AI$13 &lt; EDATE($G$13, ('Option-specific inputs'!$I$65 - 1) * 12), 0,TRUE,'Option-specific inputs'!$I$74*AI$22)</f>
        <v>0</v>
      </c>
      <c r="AJ262" s="43" cm="1">
        <f t="array" ref="AJ262">_xlfn.IFS(AJ$13="",0,AJ$13 &lt; EDATE($G$13, ('Option-specific inputs'!$I$65 - 1) * 12), 0,TRUE,'Option-specific inputs'!$I$74*AJ$22)</f>
        <v>0</v>
      </c>
      <c r="AK262" s="43" cm="1">
        <f t="array" ref="AK262">_xlfn.IFS(AK$13="",0,AK$13 &lt; EDATE($G$13, ('Option-specific inputs'!$I$65 - 1) * 12), 0,TRUE,'Option-specific inputs'!$I$74*AK$22)</f>
        <v>0</v>
      </c>
      <c r="AL262" s="43" cm="1">
        <f t="array" ref="AL262">_xlfn.IFS(AL$13="",0,AL$13 &lt; EDATE($G$13, ('Option-specific inputs'!$I$65 - 1) * 12), 0,TRUE,'Option-specific inputs'!$I$74*AL$22)</f>
        <v>0</v>
      </c>
      <c r="AM262" s="43" cm="1">
        <f t="array" ref="AM262">_xlfn.IFS(AM$13="",0,AM$13 &lt; EDATE($G$13, ('Option-specific inputs'!$I$65 - 1) * 12), 0,TRUE,'Option-specific inputs'!$I$74*AM$22)</f>
        <v>0</v>
      </c>
      <c r="AN262" s="43" cm="1">
        <f t="array" ref="AN262">_xlfn.IFS(AN$13="",0,AN$13 &lt; EDATE($G$13, ('Option-specific inputs'!$I$65 - 1) * 12), 0,TRUE,'Option-specific inputs'!$I$74*AN$22)</f>
        <v>0</v>
      </c>
      <c r="AO262" s="43" cm="1">
        <f t="array" ref="AO262">_xlfn.IFS(AO$13="",0,AO$13 &lt; EDATE($G$13, ('Option-specific inputs'!$I$65 - 1) * 12), 0,TRUE,'Option-specific inputs'!$I$74*AO$22)</f>
        <v>0</v>
      </c>
      <c r="AP262" s="43" cm="1">
        <f t="array" ref="AP262">_xlfn.IFS(AP$13="",0,AP$13 &lt; EDATE($G$13, ('Option-specific inputs'!$I$65 - 1) * 12), 0,TRUE,'Option-specific inputs'!$I$74*AP$22)</f>
        <v>0</v>
      </c>
      <c r="AQ262" s="43" cm="1">
        <f t="array" ref="AQ262">_xlfn.IFS(AQ$13="",0,AQ$13 &lt; EDATE($G$13, ('Option-specific inputs'!$I$65 - 1) * 12), 0,TRUE,'Option-specific inputs'!$I$74*AQ$22)</f>
        <v>0</v>
      </c>
      <c r="AR262" s="43" cm="1">
        <f t="array" ref="AR262">_xlfn.IFS(AR$13="",0,AR$13 &lt; EDATE($G$13, ('Option-specific inputs'!$I$65 - 1) * 12), 0,TRUE,'Option-specific inputs'!$I$74*AR$22)</f>
        <v>0</v>
      </c>
      <c r="AS262" s="43" cm="1">
        <f t="array" ref="AS262">_xlfn.IFS(AS$13="",0,AS$13 &lt; EDATE($G$13, ('Option-specific inputs'!$I$65 - 1) * 12), 0,TRUE,'Option-specific inputs'!$I$74*AS$22)</f>
        <v>0</v>
      </c>
      <c r="AT262" s="43" cm="1">
        <f t="array" ref="AT262">_xlfn.IFS(AT$13="",0,AT$13 &lt; EDATE($G$13, ('Option-specific inputs'!$I$65 - 1) * 12), 0,TRUE,'Option-specific inputs'!$I$74*AT$22)</f>
        <v>0</v>
      </c>
      <c r="AU262" s="43" cm="1">
        <f t="array" ref="AU262">_xlfn.IFS(AU$13="",0,AU$13 &lt; EDATE($G$13, ('Option-specific inputs'!$I$65 - 1) * 12), 0,TRUE,'Option-specific inputs'!$I$74*AU$22)</f>
        <v>0</v>
      </c>
      <c r="AV262" s="43" cm="1">
        <f t="array" ref="AV262">_xlfn.IFS(AV$13="",0,AV$13 &lt; EDATE($G$13, ('Option-specific inputs'!$I$65 - 1) * 12), 0,TRUE,'Option-specific inputs'!$I$74*AV$22)</f>
        <v>0</v>
      </c>
      <c r="AW262" s="43" cm="1">
        <f t="array" ref="AW262">_xlfn.IFS(AW$13="",0,AW$13 &lt; EDATE($G$13, ('Option-specific inputs'!$I$65 - 1) * 12), 0,TRUE,'Option-specific inputs'!$I$74*AW$22)</f>
        <v>0</v>
      </c>
      <c r="AX262" s="43" cm="1">
        <f t="array" ref="AX262">_xlfn.IFS(AX$13="",0,AX$13 &lt; EDATE($G$13, ('Option-specific inputs'!$I$65 - 1) * 12), 0,TRUE,'Option-specific inputs'!$I$74*AX$22)</f>
        <v>0</v>
      </c>
      <c r="AY262" s="43" cm="1">
        <f t="array" ref="AY262">_xlfn.IFS(AY$13="",0,AY$13 &lt; EDATE($G$13, ('Option-specific inputs'!$I$65 - 1) * 12), 0,TRUE,'Option-specific inputs'!$I$74*AY$22)</f>
        <v>0</v>
      </c>
      <c r="AZ262" s="43" cm="1">
        <f t="array" ref="AZ262">_xlfn.IFS(AZ$13="",0,AZ$13 &lt; EDATE($G$13, ('Option-specific inputs'!$I$65 - 1) * 12), 0,TRUE,'Option-specific inputs'!$I$74*AZ$22)</f>
        <v>0</v>
      </c>
      <c r="BA262" s="43" cm="1">
        <f t="array" ref="BA262">_xlfn.IFS(BA$13="",0,BA$13 &lt; EDATE($G$13, ('Option-specific inputs'!$I$65 - 1) * 12), 0,TRUE,'Option-specific inputs'!$I$74*BA$22)</f>
        <v>0</v>
      </c>
      <c r="BB262" s="43" cm="1">
        <f t="array" ref="BB262">_xlfn.IFS(BB$13="",0,BB$13 &lt; EDATE($G$13, ('Option-specific inputs'!$I$65 - 1) * 12), 0,TRUE,'Option-specific inputs'!$I$74*BB$22)</f>
        <v>0</v>
      </c>
      <c r="BC262" s="43" cm="1">
        <f t="array" ref="BC262">_xlfn.IFS(BC$13="",0,BC$13 &lt; EDATE($G$13, ('Option-specific inputs'!$I$65 - 1) * 12), 0,TRUE,'Option-specific inputs'!$I$74*BC$22)</f>
        <v>0</v>
      </c>
      <c r="BD262" s="43" cm="1">
        <f t="array" ref="BD262">_xlfn.IFS(BD$13="",0,BD$13 &lt; EDATE($G$13, ('Option-specific inputs'!$I$65 - 1) * 12), 0,TRUE,'Option-specific inputs'!$I$74*BD$22)</f>
        <v>0</v>
      </c>
      <c r="BE262" s="43" cm="1">
        <f t="array" ref="BE262">_xlfn.IFS(BE$13="",0,BE$13 &lt; EDATE($G$13, ('Option-specific inputs'!$I$65 - 1) * 12), 0,TRUE,'Option-specific inputs'!$I$74*BE$22)</f>
        <v>0</v>
      </c>
      <c r="BF262" s="43" cm="1">
        <f t="array" ref="BF262">_xlfn.IFS(BF$13="",0,BF$13 &lt; EDATE($G$13, ('Option-specific inputs'!$I$65 - 1) * 12), 0,TRUE,'Option-specific inputs'!$I$74*BF$22)</f>
        <v>0</v>
      </c>
      <c r="BG262" s="43" cm="1">
        <f t="array" ref="BG262">_xlfn.IFS(BG$13="",0,BG$13 &lt; EDATE($G$13, ('Option-specific inputs'!$I$65 - 1) * 12), 0,TRUE,'Option-specific inputs'!$I$74*BG$22)</f>
        <v>0</v>
      </c>
      <c r="BH262" s="43" cm="1">
        <f t="array" ref="BH262">_xlfn.IFS(BH$13="",0,BH$13 &lt; EDATE($G$13, ('Option-specific inputs'!$I$65 - 1) * 12), 0,TRUE,'Option-specific inputs'!$I$74*BH$22)</f>
        <v>0</v>
      </c>
      <c r="BI262" s="43" cm="1">
        <f t="array" ref="BI262">_xlfn.IFS(BI$13="",0,BI$13 &lt; EDATE($G$13, ('Option-specific inputs'!$I$65 - 1) * 12), 0,TRUE,'Option-specific inputs'!$I$74*BI$22)</f>
        <v>0</v>
      </c>
      <c r="BJ262" s="43" cm="1">
        <f t="array" ref="BJ262">_xlfn.IFS(BJ$13="",0,BJ$13 &lt; EDATE($G$13, ('Option-specific inputs'!$I$65 - 1) * 12), 0,TRUE,'Option-specific inputs'!$I$74*BJ$22)</f>
        <v>0</v>
      </c>
      <c r="BK262" s="43" cm="1">
        <f t="array" ref="BK262">_xlfn.IFS(BK$13="",0,BK$13 &lt; EDATE($G$13, ('Option-specific inputs'!$I$65 - 1) * 12), 0,TRUE,'Option-specific inputs'!$I$74*BK$22)</f>
        <v>0</v>
      </c>
      <c r="BL262" s="43" cm="1">
        <f t="array" ref="BL262">_xlfn.IFS(BL$13="",0,BL$13 &lt; EDATE($G$13, ('Option-specific inputs'!$I$65 - 1) * 12), 0,TRUE,'Option-specific inputs'!$I$74*BL$22)</f>
        <v>0</v>
      </c>
      <c r="BM262" s="43" cm="1">
        <f t="array" ref="BM262">_xlfn.IFS(BM$13="",0,BM$13 &lt; EDATE($G$13, ('Option-specific inputs'!$I$65 - 1) * 12), 0,TRUE,'Option-specific inputs'!$I$74*BM$22)</f>
        <v>0</v>
      </c>
      <c r="BN262" s="43" cm="1">
        <f t="array" ref="BN262">_xlfn.IFS(BN$13="",0,BN$13 &lt; EDATE($G$13, ('Option-specific inputs'!$I$65 - 1) * 12), 0,TRUE,'Option-specific inputs'!$I$74*BN$22)</f>
        <v>0</v>
      </c>
      <c r="BO262" s="43" cm="1">
        <f t="array" ref="BO262">_xlfn.IFS(BO$13="",0,BO$13 &lt; EDATE($G$13, ('Option-specific inputs'!$I$65 - 1) * 12), 0,TRUE,'Option-specific inputs'!$I$74*BO$22)</f>
        <v>0</v>
      </c>
      <c r="BP262" s="43" cm="1">
        <f t="array" ref="BP262">_xlfn.IFS(BP$13="",0,BP$13 &lt; EDATE($G$13, ('Option-specific inputs'!$I$65 - 1) * 12), 0,TRUE,'Option-specific inputs'!$I$74*BP$22)</f>
        <v>0</v>
      </c>
      <c r="BQ262" s="43" cm="1">
        <f t="array" ref="BQ262">_xlfn.IFS(BQ$13="",0,BQ$13 &lt; EDATE($G$13, ('Option-specific inputs'!$I$65 - 1) * 12), 0,TRUE,'Option-specific inputs'!$I$74*BQ$22)</f>
        <v>0</v>
      </c>
      <c r="BR262" s="43" cm="1">
        <f t="array" ref="BR262">_xlfn.IFS(BR$13="",0,BR$13 &lt; EDATE($G$13, ('Option-specific inputs'!$I$65 - 1) * 12), 0,TRUE,'Option-specific inputs'!$I$74*BR$22)</f>
        <v>0</v>
      </c>
      <c r="BS262" s="43" cm="1">
        <f t="array" ref="BS262">_xlfn.IFS(BS$13="",0,BS$13 &lt; EDATE($G$13, ('Option-specific inputs'!$I$65 - 1) * 12), 0,TRUE,'Option-specific inputs'!$I$74*BS$22)</f>
        <v>0</v>
      </c>
      <c r="BT262" s="43" cm="1">
        <f t="array" ref="BT262">_xlfn.IFS(BT$13="",0,BT$13 &lt; EDATE($G$13, ('Option-specific inputs'!$I$65 - 1) * 12), 0,TRUE,'Option-specific inputs'!$I$74*BT$22)</f>
        <v>0</v>
      </c>
      <c r="BU262" s="43" cm="1">
        <f t="array" ref="BU262">_xlfn.IFS(BU$13="",0,BU$13 &lt; EDATE($G$13, ('Option-specific inputs'!$I$65 - 1) * 12), 0,TRUE,'Option-specific inputs'!$I$74*BU$22)</f>
        <v>0</v>
      </c>
      <c r="BV262" s="43" cm="1">
        <f t="array" ref="BV262">_xlfn.IFS(BV$13="",0,BV$13 &lt; EDATE($G$13, ('Option-specific inputs'!$I$65 - 1) * 12), 0,TRUE,'Option-specific inputs'!$I$74*BV$22)</f>
        <v>0</v>
      </c>
      <c r="BW262" s="43" cm="1">
        <f t="array" ref="BW262">_xlfn.IFS(BW$13="",0,BW$13 &lt; EDATE($G$13, ('Option-specific inputs'!$I$65 - 1) * 12), 0,TRUE,'Option-specific inputs'!$I$74*BW$22)</f>
        <v>0</v>
      </c>
      <c r="BX262" s="43" cm="1">
        <f t="array" ref="BX262">_xlfn.IFS(BX$13="",0,BX$13 &lt; EDATE($G$13, ('Option-specific inputs'!$I$65 - 1) * 12), 0,TRUE,'Option-specific inputs'!$I$74*BX$22)</f>
        <v>0</v>
      </c>
      <c r="BY262" s="43" cm="1">
        <f t="array" ref="BY262">_xlfn.IFS(BY$13="",0,BY$13 &lt; EDATE($G$13, ('Option-specific inputs'!$I$65 - 1) * 12), 0,TRUE,'Option-specific inputs'!$I$74*BY$22)</f>
        <v>0</v>
      </c>
      <c r="BZ262" s="43" cm="1">
        <f t="array" ref="BZ262">_xlfn.IFS(BZ$13="",0,BZ$13 &lt; EDATE($G$13, ('Option-specific inputs'!$I$65 - 1) * 12), 0,TRUE,'Option-specific inputs'!$I$74*BZ$22)</f>
        <v>0</v>
      </c>
      <c r="CA262" s="43" cm="1">
        <f t="array" ref="CA262">_xlfn.IFS(CA$13="",0,CA$13 &lt; EDATE($G$13, ('Option-specific inputs'!$I$65 - 1) * 12), 0,TRUE,'Option-specific inputs'!$I$74*CA$22)</f>
        <v>0</v>
      </c>
      <c r="CB262" s="43" cm="1">
        <f t="array" ref="CB262">_xlfn.IFS(CB$13="",0,CB$13 &lt; EDATE($G$13, ('Option-specific inputs'!$I$65 - 1) * 12), 0,TRUE,'Option-specific inputs'!$I$74*CB$22)</f>
        <v>0</v>
      </c>
      <c r="CC262" s="43" cm="1">
        <f t="array" ref="CC262">_xlfn.IFS(CC$13="",0,CC$13 &lt; EDATE($G$13, ('Option-specific inputs'!$I$65 - 1) * 12), 0,TRUE,'Option-specific inputs'!$I$74*CC$22)</f>
        <v>0</v>
      </c>
      <c r="CD262" s="43" cm="1">
        <f t="array" ref="CD262">_xlfn.IFS(CD$13="",0,CD$13 &lt; EDATE($G$13, ('Option-specific inputs'!$I$65 - 1) * 12), 0,TRUE,'Option-specific inputs'!$I$74*CD$22)</f>
        <v>0</v>
      </c>
      <c r="CE262" s="43" cm="1">
        <f t="array" ref="CE262">_xlfn.IFS(CE$13="",0,CE$13 &lt; EDATE($G$13, ('Option-specific inputs'!$I$65 - 1) * 12), 0,TRUE,'Option-specific inputs'!$I$74*CE$22)</f>
        <v>0</v>
      </c>
      <c r="CF262" s="43" cm="1">
        <f t="array" ref="CF262">_xlfn.IFS(CF$13="",0,CF$13 &lt; EDATE($G$13, ('Option-specific inputs'!$I$65 - 1) * 12), 0,TRUE,'Option-specific inputs'!$I$74*CF$22)</f>
        <v>0</v>
      </c>
      <c r="CG262" s="43" cm="1">
        <f t="array" ref="CG262">_xlfn.IFS(CG$13="",0,CG$13 &lt; EDATE($G$13, ('Option-specific inputs'!$I$65 - 1) * 12), 0,TRUE,'Option-specific inputs'!$I$74*CG$22)</f>
        <v>0</v>
      </c>
      <c r="CH262" s="43" cm="1">
        <f t="array" ref="CH262">_xlfn.IFS(CH$13="",0,CH$13 &lt; EDATE($G$13, ('Option-specific inputs'!$I$65 - 1) * 12), 0,TRUE,'Option-specific inputs'!$I$74*CH$22)</f>
        <v>0</v>
      </c>
      <c r="CI262" s="43" cm="1">
        <f t="array" ref="CI262">_xlfn.IFS(CI$13="",0,CI$13 &lt; EDATE($G$13, ('Option-specific inputs'!$I$65 - 1) * 12), 0,TRUE,'Option-specific inputs'!$I$74*CI$22)</f>
        <v>0</v>
      </c>
      <c r="CJ262" s="43" cm="1">
        <f t="array" ref="CJ262">_xlfn.IFS(CJ$13="",0,CJ$13 &lt; EDATE($G$13, ('Option-specific inputs'!$I$65 - 1) * 12), 0,TRUE,'Option-specific inputs'!$I$74*CJ$22)</f>
        <v>0</v>
      </c>
      <c r="CK262" s="43" cm="1">
        <f t="array" ref="CK262">_xlfn.IFS(CK$13="",0,CK$13 &lt; EDATE($G$13, ('Option-specific inputs'!$I$65 - 1) * 12), 0,TRUE,'Option-specific inputs'!$I$74*CK$22)</f>
        <v>0</v>
      </c>
      <c r="CL262" s="43" cm="1">
        <f t="array" ref="CL262">_xlfn.IFS(CL$13="",0,CL$13 &lt; EDATE($G$13, ('Option-specific inputs'!$I$65 - 1) * 12), 0,TRUE,'Option-specific inputs'!$I$74*CL$22)</f>
        <v>0</v>
      </c>
      <c r="CM262" s="43" cm="1">
        <f t="array" ref="CM262">_xlfn.IFS(CM$13="",0,CM$13 &lt; EDATE($G$13, ('Option-specific inputs'!$I$65 - 1) * 12), 0,TRUE,'Option-specific inputs'!$I$74*CM$22)</f>
        <v>0</v>
      </c>
      <c r="CN262" s="43" cm="1">
        <f t="array" ref="CN262">_xlfn.IFS(CN$13="",0,CN$13 &lt; EDATE($G$13, ('Option-specific inputs'!$I$65 - 1) * 12), 0,TRUE,'Option-specific inputs'!$I$74*CN$22)</f>
        <v>0</v>
      </c>
      <c r="CO262" s="43" cm="1">
        <f t="array" ref="CO262">_xlfn.IFS(CO$13="",0,CO$13 &lt; EDATE($G$13, ('Option-specific inputs'!$I$65 - 1) * 12), 0,TRUE,'Option-specific inputs'!$I$74*CO$22)</f>
        <v>0</v>
      </c>
      <c r="CP262" s="43" cm="1">
        <f t="array" ref="CP262">_xlfn.IFS(CP$13="",0,CP$13 &lt; EDATE($G$13, ('Option-specific inputs'!$I$65 - 1) * 12), 0,TRUE,'Option-specific inputs'!$I$74*CP$22)</f>
        <v>0</v>
      </c>
      <c r="CQ262" s="43" cm="1">
        <f t="array" ref="CQ262">_xlfn.IFS(CQ$13="",0,CQ$13 &lt; EDATE($G$13, ('Option-specific inputs'!$I$65 - 1) * 12), 0,TRUE,'Option-specific inputs'!$I$74*CQ$22)</f>
        <v>0</v>
      </c>
      <c r="CR262" s="43" cm="1">
        <f t="array" ref="CR262">_xlfn.IFS(CR$13="",0,CR$13 &lt; EDATE($G$13, ('Option-specific inputs'!$I$65 - 1) * 12), 0,TRUE,'Option-specific inputs'!$I$74*CR$22)</f>
        <v>0</v>
      </c>
      <c r="CS262" s="43" cm="1">
        <f t="array" ref="CS262">_xlfn.IFS(CS$13="",0,CS$13 &lt; EDATE($G$13, ('Option-specific inputs'!$I$65 - 1) * 12), 0,TRUE,'Option-specific inputs'!$I$74*CS$22)</f>
        <v>0</v>
      </c>
      <c r="CT262" s="43" cm="1">
        <f t="array" ref="CT262">_xlfn.IFS(CT$13="",0,CT$13 &lt; EDATE($G$13, ('Option-specific inputs'!$I$65 - 1) * 12), 0,TRUE,'Option-specific inputs'!$I$74*CT$22)</f>
        <v>0</v>
      </c>
      <c r="CU262" s="43" cm="1">
        <f t="array" ref="CU262">_xlfn.IFS(CU$13="",0,CU$13 &lt; EDATE($G$13, ('Option-specific inputs'!$I$65 - 1) * 12), 0,TRUE,'Option-specific inputs'!$I$74*CU$22)</f>
        <v>0</v>
      </c>
      <c r="CV262" s="43" cm="1">
        <f t="array" ref="CV262">_xlfn.IFS(CV$13="",0,CV$13 &lt; EDATE($G$13, ('Option-specific inputs'!$I$65 - 1) * 12), 0,TRUE,'Option-specific inputs'!$I$74*CV$22)</f>
        <v>0</v>
      </c>
      <c r="CW262" s="43" cm="1">
        <f t="array" ref="CW262">_xlfn.IFS(CW$13="",0,CW$13 &lt; EDATE($G$13, ('Option-specific inputs'!$I$65 - 1) * 12), 0,TRUE,'Option-specific inputs'!$I$74*CW$22)</f>
        <v>0</v>
      </c>
      <c r="CX262" s="43" cm="1">
        <f t="array" ref="CX262">_xlfn.IFS(CX$13="",0,CX$13 &lt; EDATE($G$13, ('Option-specific inputs'!$I$65 - 1) * 12), 0,TRUE,'Option-specific inputs'!$I$74*CX$22)</f>
        <v>0</v>
      </c>
      <c r="CY262" s="43" cm="1">
        <f t="array" ref="CY262">_xlfn.IFS(CY$13="",0,CY$13 &lt; EDATE($G$13, ('Option-specific inputs'!$I$65 - 1) * 12), 0,TRUE,'Option-specific inputs'!$I$74*CY$22)</f>
        <v>0</v>
      </c>
      <c r="CZ262" s="43" cm="1">
        <f t="array" ref="CZ262">_xlfn.IFS(CZ$13="",0,CZ$13 &lt; EDATE($G$13, ('Option-specific inputs'!$I$65 - 1) * 12), 0,TRUE,'Option-specific inputs'!$I$74*CZ$22)</f>
        <v>0</v>
      </c>
      <c r="DA262" s="43" cm="1">
        <f t="array" ref="DA262">_xlfn.IFS(DA$13="",0,DA$13 &lt; EDATE($G$13, ('Option-specific inputs'!$I$65 - 1) * 12), 0,TRUE,'Option-specific inputs'!$I$74*DA$22)</f>
        <v>0</v>
      </c>
      <c r="DB262" s="43" cm="1">
        <f t="array" ref="DB262">_xlfn.IFS(DB$13="",0,DB$13 &lt; EDATE($G$13, ('Option-specific inputs'!$I$65 - 1) * 12), 0,TRUE,'Option-specific inputs'!$I$74*DB$22)</f>
        <v>0</v>
      </c>
      <c r="DC262" s="25"/>
    </row>
    <row r="263" spans="1:107" s="61" customFormat="1" ht="12.6" customHeight="1">
      <c r="A263" s="25"/>
      <c r="B263" s="163"/>
      <c r="C263" s="163"/>
      <c r="D263" s="32"/>
      <c r="E263" s="37"/>
      <c r="F263" s="32"/>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c r="BI263" s="32"/>
      <c r="BJ263" s="32"/>
      <c r="BK263" s="32"/>
      <c r="BL263" s="32"/>
      <c r="BM263" s="32"/>
      <c r="BN263" s="32"/>
      <c r="BO263" s="32"/>
      <c r="BP263" s="32"/>
      <c r="BQ263" s="32"/>
      <c r="BR263" s="32"/>
      <c r="BS263" s="32"/>
      <c r="BT263" s="32"/>
      <c r="BU263" s="32"/>
      <c r="BV263" s="32"/>
      <c r="BW263" s="32"/>
      <c r="BX263" s="32"/>
      <c r="BY263" s="32"/>
      <c r="BZ263" s="32"/>
      <c r="CA263" s="32"/>
      <c r="CB263" s="32"/>
      <c r="CC263" s="32"/>
      <c r="CD263" s="32"/>
      <c r="CE263" s="32"/>
      <c r="CF263" s="32"/>
      <c r="CG263" s="32"/>
      <c r="CH263" s="32"/>
      <c r="CI263" s="32"/>
      <c r="CJ263" s="32"/>
      <c r="CK263" s="32"/>
      <c r="CL263" s="32"/>
      <c r="CM263" s="32"/>
      <c r="CN263" s="32"/>
      <c r="CO263" s="32"/>
      <c r="CP263" s="32"/>
      <c r="CQ263" s="32"/>
      <c r="CR263" s="32"/>
      <c r="CS263" s="32"/>
      <c r="CT263" s="32"/>
      <c r="CU263" s="32"/>
      <c r="CV263" s="32"/>
      <c r="CW263" s="32"/>
      <c r="CX263" s="32"/>
      <c r="CY263" s="32"/>
      <c r="CZ263" s="32"/>
      <c r="DA263" s="32"/>
      <c r="DB263" s="32"/>
      <c r="DC263" s="25"/>
    </row>
    <row r="264" spans="1:107" s="61" customFormat="1" ht="22.5" customHeight="1">
      <c r="A264" s="25"/>
      <c r="B264" s="163"/>
      <c r="C264" s="178" t="s">
        <v>184</v>
      </c>
      <c r="D264" s="46"/>
      <c r="E264" s="37"/>
      <c r="F264" s="32"/>
      <c r="G264" s="44">
        <f>SUM(G260:G262)</f>
        <v>0</v>
      </c>
      <c r="H264" s="44">
        <f t="shared" ref="H264:BS264" si="87">SUM(H260:H262)</f>
        <v>0</v>
      </c>
      <c r="I264" s="44">
        <f t="shared" si="87"/>
        <v>0</v>
      </c>
      <c r="J264" s="44">
        <f t="shared" si="87"/>
        <v>0</v>
      </c>
      <c r="K264" s="44">
        <f t="shared" si="87"/>
        <v>0</v>
      </c>
      <c r="L264" s="44">
        <f t="shared" si="87"/>
        <v>0</v>
      </c>
      <c r="M264" s="44">
        <f t="shared" si="87"/>
        <v>0</v>
      </c>
      <c r="N264" s="44">
        <f t="shared" si="87"/>
        <v>0</v>
      </c>
      <c r="O264" s="44">
        <f t="shared" si="87"/>
        <v>0</v>
      </c>
      <c r="P264" s="44">
        <f t="shared" si="87"/>
        <v>0</v>
      </c>
      <c r="Q264" s="44">
        <f t="shared" si="87"/>
        <v>0</v>
      </c>
      <c r="R264" s="44">
        <f t="shared" si="87"/>
        <v>0</v>
      </c>
      <c r="S264" s="44">
        <f t="shared" si="87"/>
        <v>0</v>
      </c>
      <c r="T264" s="44">
        <f t="shared" si="87"/>
        <v>0</v>
      </c>
      <c r="U264" s="44">
        <f t="shared" si="87"/>
        <v>0</v>
      </c>
      <c r="V264" s="44">
        <f t="shared" si="87"/>
        <v>0</v>
      </c>
      <c r="W264" s="44">
        <f t="shared" si="87"/>
        <v>0</v>
      </c>
      <c r="X264" s="44">
        <f t="shared" si="87"/>
        <v>0</v>
      </c>
      <c r="Y264" s="44">
        <f t="shared" si="87"/>
        <v>0</v>
      </c>
      <c r="Z264" s="44">
        <f t="shared" si="87"/>
        <v>0</v>
      </c>
      <c r="AA264" s="44">
        <f t="shared" si="87"/>
        <v>0</v>
      </c>
      <c r="AB264" s="44">
        <f t="shared" si="87"/>
        <v>0</v>
      </c>
      <c r="AC264" s="44">
        <f t="shared" si="87"/>
        <v>0</v>
      </c>
      <c r="AD264" s="44">
        <f t="shared" si="87"/>
        <v>0</v>
      </c>
      <c r="AE264" s="44">
        <f t="shared" si="87"/>
        <v>0</v>
      </c>
      <c r="AF264" s="44">
        <f t="shared" si="87"/>
        <v>0</v>
      </c>
      <c r="AG264" s="44">
        <f t="shared" si="87"/>
        <v>0</v>
      </c>
      <c r="AH264" s="44">
        <f t="shared" si="87"/>
        <v>0</v>
      </c>
      <c r="AI264" s="44">
        <f t="shared" si="87"/>
        <v>0</v>
      </c>
      <c r="AJ264" s="44">
        <f t="shared" si="87"/>
        <v>0</v>
      </c>
      <c r="AK264" s="44">
        <f t="shared" si="87"/>
        <v>0</v>
      </c>
      <c r="AL264" s="44">
        <f t="shared" si="87"/>
        <v>0</v>
      </c>
      <c r="AM264" s="44">
        <f t="shared" si="87"/>
        <v>0</v>
      </c>
      <c r="AN264" s="44">
        <f t="shared" si="87"/>
        <v>0</v>
      </c>
      <c r="AO264" s="44">
        <f t="shared" si="87"/>
        <v>0</v>
      </c>
      <c r="AP264" s="44">
        <f t="shared" si="87"/>
        <v>0</v>
      </c>
      <c r="AQ264" s="44">
        <f t="shared" si="87"/>
        <v>0</v>
      </c>
      <c r="AR264" s="44">
        <f t="shared" si="87"/>
        <v>0</v>
      </c>
      <c r="AS264" s="44">
        <f t="shared" si="87"/>
        <v>0</v>
      </c>
      <c r="AT264" s="44">
        <f t="shared" si="87"/>
        <v>0</v>
      </c>
      <c r="AU264" s="44">
        <f t="shared" si="87"/>
        <v>0</v>
      </c>
      <c r="AV264" s="44">
        <f t="shared" si="87"/>
        <v>0</v>
      </c>
      <c r="AW264" s="44">
        <f t="shared" si="87"/>
        <v>0</v>
      </c>
      <c r="AX264" s="44">
        <f t="shared" si="87"/>
        <v>0</v>
      </c>
      <c r="AY264" s="44">
        <f t="shared" si="87"/>
        <v>0</v>
      </c>
      <c r="AZ264" s="44">
        <f t="shared" si="87"/>
        <v>0</v>
      </c>
      <c r="BA264" s="44">
        <f t="shared" si="87"/>
        <v>0</v>
      </c>
      <c r="BB264" s="44">
        <f t="shared" si="87"/>
        <v>0</v>
      </c>
      <c r="BC264" s="44">
        <f t="shared" si="87"/>
        <v>0</v>
      </c>
      <c r="BD264" s="44">
        <f t="shared" si="87"/>
        <v>0</v>
      </c>
      <c r="BE264" s="44">
        <f t="shared" si="87"/>
        <v>0</v>
      </c>
      <c r="BF264" s="44">
        <f t="shared" si="87"/>
        <v>0</v>
      </c>
      <c r="BG264" s="44">
        <f t="shared" si="87"/>
        <v>0</v>
      </c>
      <c r="BH264" s="44">
        <f t="shared" si="87"/>
        <v>0</v>
      </c>
      <c r="BI264" s="44">
        <f t="shared" si="87"/>
        <v>0</v>
      </c>
      <c r="BJ264" s="44">
        <f t="shared" si="87"/>
        <v>0</v>
      </c>
      <c r="BK264" s="44">
        <f t="shared" si="87"/>
        <v>0</v>
      </c>
      <c r="BL264" s="44">
        <f t="shared" si="87"/>
        <v>0</v>
      </c>
      <c r="BM264" s="44">
        <f t="shared" si="87"/>
        <v>0</v>
      </c>
      <c r="BN264" s="44">
        <f t="shared" si="87"/>
        <v>0</v>
      </c>
      <c r="BO264" s="44">
        <f t="shared" si="87"/>
        <v>0</v>
      </c>
      <c r="BP264" s="44">
        <f t="shared" si="87"/>
        <v>0</v>
      </c>
      <c r="BQ264" s="44">
        <f t="shared" si="87"/>
        <v>0</v>
      </c>
      <c r="BR264" s="44">
        <f t="shared" si="87"/>
        <v>0</v>
      </c>
      <c r="BS264" s="44">
        <f t="shared" si="87"/>
        <v>0</v>
      </c>
      <c r="BT264" s="44">
        <f t="shared" ref="BT264:DB264" si="88">SUM(BT260:BT262)</f>
        <v>0</v>
      </c>
      <c r="BU264" s="44">
        <f t="shared" si="88"/>
        <v>0</v>
      </c>
      <c r="BV264" s="44">
        <f t="shared" si="88"/>
        <v>0</v>
      </c>
      <c r="BW264" s="44">
        <f t="shared" si="88"/>
        <v>0</v>
      </c>
      <c r="BX264" s="44">
        <f t="shared" si="88"/>
        <v>0</v>
      </c>
      <c r="BY264" s="44">
        <f t="shared" si="88"/>
        <v>0</v>
      </c>
      <c r="BZ264" s="44">
        <f t="shared" si="88"/>
        <v>0</v>
      </c>
      <c r="CA264" s="44">
        <f t="shared" si="88"/>
        <v>0</v>
      </c>
      <c r="CB264" s="44">
        <f t="shared" si="88"/>
        <v>0</v>
      </c>
      <c r="CC264" s="44">
        <f t="shared" si="88"/>
        <v>0</v>
      </c>
      <c r="CD264" s="44">
        <f t="shared" si="88"/>
        <v>0</v>
      </c>
      <c r="CE264" s="44">
        <f t="shared" si="88"/>
        <v>0</v>
      </c>
      <c r="CF264" s="44">
        <f t="shared" si="88"/>
        <v>0</v>
      </c>
      <c r="CG264" s="44">
        <f t="shared" si="88"/>
        <v>0</v>
      </c>
      <c r="CH264" s="44">
        <f t="shared" si="88"/>
        <v>0</v>
      </c>
      <c r="CI264" s="44">
        <f t="shared" si="88"/>
        <v>0</v>
      </c>
      <c r="CJ264" s="44">
        <f t="shared" si="88"/>
        <v>0</v>
      </c>
      <c r="CK264" s="44">
        <f t="shared" si="88"/>
        <v>0</v>
      </c>
      <c r="CL264" s="44">
        <f t="shared" si="88"/>
        <v>0</v>
      </c>
      <c r="CM264" s="44">
        <f t="shared" si="88"/>
        <v>0</v>
      </c>
      <c r="CN264" s="44">
        <f t="shared" si="88"/>
        <v>0</v>
      </c>
      <c r="CO264" s="44">
        <f t="shared" si="88"/>
        <v>0</v>
      </c>
      <c r="CP264" s="44">
        <f t="shared" si="88"/>
        <v>0</v>
      </c>
      <c r="CQ264" s="44">
        <f t="shared" si="88"/>
        <v>0</v>
      </c>
      <c r="CR264" s="44">
        <f t="shared" si="88"/>
        <v>0</v>
      </c>
      <c r="CS264" s="44">
        <f t="shared" si="88"/>
        <v>0</v>
      </c>
      <c r="CT264" s="44">
        <f t="shared" si="88"/>
        <v>0</v>
      </c>
      <c r="CU264" s="44">
        <f t="shared" si="88"/>
        <v>0</v>
      </c>
      <c r="CV264" s="44">
        <f t="shared" si="88"/>
        <v>0</v>
      </c>
      <c r="CW264" s="44">
        <f t="shared" si="88"/>
        <v>0</v>
      </c>
      <c r="CX264" s="44">
        <f t="shared" si="88"/>
        <v>0</v>
      </c>
      <c r="CY264" s="44">
        <f t="shared" si="88"/>
        <v>0</v>
      </c>
      <c r="CZ264" s="44">
        <f t="shared" si="88"/>
        <v>0</v>
      </c>
      <c r="DA264" s="44">
        <f t="shared" si="88"/>
        <v>0</v>
      </c>
      <c r="DB264" s="44">
        <f t="shared" si="88"/>
        <v>0</v>
      </c>
      <c r="DC264" s="25"/>
    </row>
    <row r="265" spans="1:107" s="61" customFormat="1" ht="22.5" customHeight="1">
      <c r="A265" s="25"/>
      <c r="B265" s="163"/>
      <c r="C265" s="178" t="s">
        <v>185</v>
      </c>
      <c r="D265" s="32"/>
      <c r="E265" s="37" t="s">
        <v>28</v>
      </c>
      <c r="F265" s="32"/>
      <c r="G265" s="45">
        <f>SUM(G264:DB264)</f>
        <v>0</v>
      </c>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c r="BG265" s="32"/>
      <c r="BH265" s="32"/>
      <c r="BI265" s="32"/>
      <c r="BJ265" s="32"/>
      <c r="BK265" s="32"/>
      <c r="BL265" s="32"/>
      <c r="BM265" s="32"/>
      <c r="BN265" s="32"/>
      <c r="BO265" s="32"/>
      <c r="BP265" s="32"/>
      <c r="BQ265" s="32"/>
      <c r="BR265" s="32"/>
      <c r="BS265" s="32"/>
      <c r="BT265" s="32"/>
      <c r="BU265" s="32"/>
      <c r="BV265" s="32"/>
      <c r="BW265" s="32"/>
      <c r="BX265" s="32"/>
      <c r="BY265" s="32"/>
      <c r="BZ265" s="32"/>
      <c r="CA265" s="32"/>
      <c r="CB265" s="32"/>
      <c r="CC265" s="32"/>
      <c r="CD265" s="32"/>
      <c r="CE265" s="32"/>
      <c r="CF265" s="32"/>
      <c r="CG265" s="32"/>
      <c r="CH265" s="32"/>
      <c r="CI265" s="32"/>
      <c r="CJ265" s="32"/>
      <c r="CK265" s="32"/>
      <c r="CL265" s="32"/>
      <c r="CM265" s="32"/>
      <c r="CN265" s="32"/>
      <c r="CO265" s="32"/>
      <c r="CP265" s="32"/>
      <c r="CQ265" s="32"/>
      <c r="CR265" s="32"/>
      <c r="CS265" s="32"/>
      <c r="CT265" s="32"/>
      <c r="CU265" s="32"/>
      <c r="CV265" s="32"/>
      <c r="CW265" s="32"/>
      <c r="CX265" s="32"/>
      <c r="CY265" s="32"/>
      <c r="CZ265" s="32"/>
      <c r="DA265" s="32"/>
      <c r="DB265" s="32"/>
      <c r="DC265" s="25"/>
    </row>
    <row r="266" spans="1:107" s="61" customFormat="1" ht="12.6" customHeight="1">
      <c r="A266" s="25"/>
      <c r="B266" s="163"/>
      <c r="C266" s="163"/>
      <c r="D266" s="32"/>
      <c r="E266" s="37"/>
      <c r="F266" s="32"/>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c r="BI266" s="32"/>
      <c r="BJ266" s="32"/>
      <c r="BK266" s="32"/>
      <c r="BL266" s="32"/>
      <c r="BM266" s="32"/>
      <c r="BN266" s="32"/>
      <c r="BO266" s="32"/>
      <c r="BP266" s="32"/>
      <c r="BQ266" s="32"/>
      <c r="BR266" s="32"/>
      <c r="BS266" s="32"/>
      <c r="BT266" s="32"/>
      <c r="BU266" s="32"/>
      <c r="BV266" s="32"/>
      <c r="BW266" s="32"/>
      <c r="BX266" s="32"/>
      <c r="BY266" s="32"/>
      <c r="BZ266" s="32"/>
      <c r="CA266" s="32"/>
      <c r="CB266" s="32"/>
      <c r="CC266" s="32"/>
      <c r="CD266" s="32"/>
      <c r="CE266" s="32"/>
      <c r="CF266" s="32"/>
      <c r="CG266" s="32"/>
      <c r="CH266" s="32"/>
      <c r="CI266" s="32"/>
      <c r="CJ266" s="32"/>
      <c r="CK266" s="32"/>
      <c r="CL266" s="32"/>
      <c r="CM266" s="32"/>
      <c r="CN266" s="32"/>
      <c r="CO266" s="32"/>
      <c r="CP266" s="32"/>
      <c r="CQ266" s="32"/>
      <c r="CR266" s="32"/>
      <c r="CS266" s="32"/>
      <c r="CT266" s="32"/>
      <c r="CU266" s="32"/>
      <c r="CV266" s="32"/>
      <c r="CW266" s="32"/>
      <c r="CX266" s="32"/>
      <c r="CY266" s="32"/>
      <c r="CZ266" s="32"/>
      <c r="DA266" s="32"/>
      <c r="DB266" s="32"/>
      <c r="DC266" s="25"/>
    </row>
    <row r="267" spans="1:107" s="61" customFormat="1" ht="22.5" customHeight="1">
      <c r="A267" s="25"/>
      <c r="B267" s="163"/>
      <c r="C267" s="178" t="s">
        <v>195</v>
      </c>
      <c r="D267" s="32"/>
      <c r="E267" s="37"/>
      <c r="F267" s="42"/>
      <c r="G267" s="44">
        <f t="shared" ref="G267:AL267" si="89">G264*G$18</f>
        <v>0</v>
      </c>
      <c r="H267" s="44">
        <f t="shared" si="89"/>
        <v>0</v>
      </c>
      <c r="I267" s="44">
        <f t="shared" si="89"/>
        <v>0</v>
      </c>
      <c r="J267" s="44">
        <f t="shared" si="89"/>
        <v>0</v>
      </c>
      <c r="K267" s="44">
        <f t="shared" si="89"/>
        <v>0</v>
      </c>
      <c r="L267" s="44">
        <f t="shared" si="89"/>
        <v>0</v>
      </c>
      <c r="M267" s="44">
        <f t="shared" si="89"/>
        <v>0</v>
      </c>
      <c r="N267" s="44">
        <f t="shared" si="89"/>
        <v>0</v>
      </c>
      <c r="O267" s="44">
        <f t="shared" si="89"/>
        <v>0</v>
      </c>
      <c r="P267" s="44">
        <f t="shared" si="89"/>
        <v>0</v>
      </c>
      <c r="Q267" s="44">
        <f t="shared" si="89"/>
        <v>0</v>
      </c>
      <c r="R267" s="44">
        <f t="shared" si="89"/>
        <v>0</v>
      </c>
      <c r="S267" s="44">
        <f t="shared" si="89"/>
        <v>0</v>
      </c>
      <c r="T267" s="44">
        <f t="shared" si="89"/>
        <v>0</v>
      </c>
      <c r="U267" s="44">
        <f t="shared" si="89"/>
        <v>0</v>
      </c>
      <c r="V267" s="44">
        <f t="shared" si="89"/>
        <v>0</v>
      </c>
      <c r="W267" s="44">
        <f t="shared" si="89"/>
        <v>0</v>
      </c>
      <c r="X267" s="44">
        <f t="shared" si="89"/>
        <v>0</v>
      </c>
      <c r="Y267" s="44">
        <f t="shared" si="89"/>
        <v>0</v>
      </c>
      <c r="Z267" s="44">
        <f t="shared" si="89"/>
        <v>0</v>
      </c>
      <c r="AA267" s="44">
        <f t="shared" si="89"/>
        <v>0</v>
      </c>
      <c r="AB267" s="44">
        <f t="shared" si="89"/>
        <v>0</v>
      </c>
      <c r="AC267" s="44">
        <f t="shared" si="89"/>
        <v>0</v>
      </c>
      <c r="AD267" s="44">
        <f t="shared" si="89"/>
        <v>0</v>
      </c>
      <c r="AE267" s="44">
        <f t="shared" si="89"/>
        <v>0</v>
      </c>
      <c r="AF267" s="44">
        <f t="shared" si="89"/>
        <v>0</v>
      </c>
      <c r="AG267" s="44">
        <f t="shared" si="89"/>
        <v>0</v>
      </c>
      <c r="AH267" s="44">
        <f t="shared" si="89"/>
        <v>0</v>
      </c>
      <c r="AI267" s="44">
        <f t="shared" si="89"/>
        <v>0</v>
      </c>
      <c r="AJ267" s="44">
        <f t="shared" si="89"/>
        <v>0</v>
      </c>
      <c r="AK267" s="44">
        <f t="shared" si="89"/>
        <v>0</v>
      </c>
      <c r="AL267" s="44">
        <f t="shared" si="89"/>
        <v>0</v>
      </c>
      <c r="AM267" s="44">
        <f t="shared" ref="AM267:BR267" si="90">AM264*AM$18</f>
        <v>0</v>
      </c>
      <c r="AN267" s="44">
        <f t="shared" si="90"/>
        <v>0</v>
      </c>
      <c r="AO267" s="44">
        <f t="shared" si="90"/>
        <v>0</v>
      </c>
      <c r="AP267" s="44">
        <f t="shared" si="90"/>
        <v>0</v>
      </c>
      <c r="AQ267" s="44">
        <f t="shared" si="90"/>
        <v>0</v>
      </c>
      <c r="AR267" s="44">
        <f t="shared" si="90"/>
        <v>0</v>
      </c>
      <c r="AS267" s="44">
        <f t="shared" si="90"/>
        <v>0</v>
      </c>
      <c r="AT267" s="44">
        <f t="shared" si="90"/>
        <v>0</v>
      </c>
      <c r="AU267" s="44">
        <f t="shared" si="90"/>
        <v>0</v>
      </c>
      <c r="AV267" s="44">
        <f t="shared" si="90"/>
        <v>0</v>
      </c>
      <c r="AW267" s="44">
        <f t="shared" si="90"/>
        <v>0</v>
      </c>
      <c r="AX267" s="44">
        <f t="shared" si="90"/>
        <v>0</v>
      </c>
      <c r="AY267" s="44">
        <f t="shared" si="90"/>
        <v>0</v>
      </c>
      <c r="AZ267" s="44">
        <f t="shared" si="90"/>
        <v>0</v>
      </c>
      <c r="BA267" s="44">
        <f t="shared" si="90"/>
        <v>0</v>
      </c>
      <c r="BB267" s="44">
        <f t="shared" si="90"/>
        <v>0</v>
      </c>
      <c r="BC267" s="44">
        <f t="shared" si="90"/>
        <v>0</v>
      </c>
      <c r="BD267" s="44">
        <f t="shared" si="90"/>
        <v>0</v>
      </c>
      <c r="BE267" s="44">
        <f t="shared" si="90"/>
        <v>0</v>
      </c>
      <c r="BF267" s="44">
        <f t="shared" si="90"/>
        <v>0</v>
      </c>
      <c r="BG267" s="44">
        <f t="shared" si="90"/>
        <v>0</v>
      </c>
      <c r="BH267" s="44">
        <f t="shared" si="90"/>
        <v>0</v>
      </c>
      <c r="BI267" s="44">
        <f t="shared" si="90"/>
        <v>0</v>
      </c>
      <c r="BJ267" s="44">
        <f t="shared" si="90"/>
        <v>0</v>
      </c>
      <c r="BK267" s="44">
        <f t="shared" si="90"/>
        <v>0</v>
      </c>
      <c r="BL267" s="44">
        <f t="shared" si="90"/>
        <v>0</v>
      </c>
      <c r="BM267" s="44">
        <f t="shared" si="90"/>
        <v>0</v>
      </c>
      <c r="BN267" s="44">
        <f t="shared" si="90"/>
        <v>0</v>
      </c>
      <c r="BO267" s="44">
        <f t="shared" si="90"/>
        <v>0</v>
      </c>
      <c r="BP267" s="44">
        <f t="shared" si="90"/>
        <v>0</v>
      </c>
      <c r="BQ267" s="44">
        <f t="shared" si="90"/>
        <v>0</v>
      </c>
      <c r="BR267" s="44">
        <f t="shared" si="90"/>
        <v>0</v>
      </c>
      <c r="BS267" s="44">
        <f t="shared" ref="BS267:DB267" si="91">BS264*BS$18</f>
        <v>0</v>
      </c>
      <c r="BT267" s="44">
        <f t="shared" si="91"/>
        <v>0</v>
      </c>
      <c r="BU267" s="44">
        <f t="shared" si="91"/>
        <v>0</v>
      </c>
      <c r="BV267" s="44">
        <f t="shared" si="91"/>
        <v>0</v>
      </c>
      <c r="BW267" s="44">
        <f t="shared" si="91"/>
        <v>0</v>
      </c>
      <c r="BX267" s="44">
        <f t="shared" si="91"/>
        <v>0</v>
      </c>
      <c r="BY267" s="44">
        <f t="shared" si="91"/>
        <v>0</v>
      </c>
      <c r="BZ267" s="44">
        <f t="shared" si="91"/>
        <v>0</v>
      </c>
      <c r="CA267" s="44">
        <f t="shared" si="91"/>
        <v>0</v>
      </c>
      <c r="CB267" s="44">
        <f t="shared" si="91"/>
        <v>0</v>
      </c>
      <c r="CC267" s="44">
        <f t="shared" si="91"/>
        <v>0</v>
      </c>
      <c r="CD267" s="44">
        <f t="shared" si="91"/>
        <v>0</v>
      </c>
      <c r="CE267" s="44">
        <f t="shared" si="91"/>
        <v>0</v>
      </c>
      <c r="CF267" s="44">
        <f t="shared" si="91"/>
        <v>0</v>
      </c>
      <c r="CG267" s="44">
        <f t="shared" si="91"/>
        <v>0</v>
      </c>
      <c r="CH267" s="44">
        <f t="shared" si="91"/>
        <v>0</v>
      </c>
      <c r="CI267" s="44">
        <f t="shared" si="91"/>
        <v>0</v>
      </c>
      <c r="CJ267" s="44">
        <f t="shared" si="91"/>
        <v>0</v>
      </c>
      <c r="CK267" s="44">
        <f t="shared" si="91"/>
        <v>0</v>
      </c>
      <c r="CL267" s="44">
        <f t="shared" si="91"/>
        <v>0</v>
      </c>
      <c r="CM267" s="44">
        <f t="shared" si="91"/>
        <v>0</v>
      </c>
      <c r="CN267" s="44">
        <f t="shared" si="91"/>
        <v>0</v>
      </c>
      <c r="CO267" s="44">
        <f t="shared" si="91"/>
        <v>0</v>
      </c>
      <c r="CP267" s="44">
        <f t="shared" si="91"/>
        <v>0</v>
      </c>
      <c r="CQ267" s="44">
        <f t="shared" si="91"/>
        <v>0</v>
      </c>
      <c r="CR267" s="44">
        <f t="shared" si="91"/>
        <v>0</v>
      </c>
      <c r="CS267" s="44">
        <f t="shared" si="91"/>
        <v>0</v>
      </c>
      <c r="CT267" s="44">
        <f t="shared" si="91"/>
        <v>0</v>
      </c>
      <c r="CU267" s="44">
        <f t="shared" si="91"/>
        <v>0</v>
      </c>
      <c r="CV267" s="44">
        <f t="shared" si="91"/>
        <v>0</v>
      </c>
      <c r="CW267" s="44">
        <f t="shared" si="91"/>
        <v>0</v>
      </c>
      <c r="CX267" s="44">
        <f t="shared" si="91"/>
        <v>0</v>
      </c>
      <c r="CY267" s="44">
        <f t="shared" si="91"/>
        <v>0</v>
      </c>
      <c r="CZ267" s="44">
        <f t="shared" si="91"/>
        <v>0</v>
      </c>
      <c r="DA267" s="44">
        <f t="shared" si="91"/>
        <v>0</v>
      </c>
      <c r="DB267" s="44">
        <f t="shared" si="91"/>
        <v>0</v>
      </c>
      <c r="DC267" s="25"/>
    </row>
    <row r="268" spans="1:107" s="61" customFormat="1" ht="22.5" customHeight="1">
      <c r="A268" s="25"/>
      <c r="B268" s="163"/>
      <c r="C268" s="178" t="s">
        <v>186</v>
      </c>
      <c r="D268" s="32"/>
      <c r="E268" s="37"/>
      <c r="F268" s="32"/>
      <c r="G268" s="45">
        <f>SUM(G267:DB267)</f>
        <v>0</v>
      </c>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c r="BI268" s="32"/>
      <c r="BJ268" s="32"/>
      <c r="BK268" s="32"/>
      <c r="BL268" s="32"/>
      <c r="BM268" s="32"/>
      <c r="BN268" s="32"/>
      <c r="BO268" s="32"/>
      <c r="BP268" s="32"/>
      <c r="BQ268" s="32"/>
      <c r="BR268" s="32"/>
      <c r="BS268" s="32"/>
      <c r="BT268" s="32"/>
      <c r="BU268" s="32"/>
      <c r="BV268" s="32"/>
      <c r="BW268" s="32"/>
      <c r="BX268" s="32"/>
      <c r="BY268" s="32"/>
      <c r="BZ268" s="32"/>
      <c r="CA268" s="32"/>
      <c r="CB268" s="32"/>
      <c r="CC268" s="32"/>
      <c r="CD268" s="32"/>
      <c r="CE268" s="32"/>
      <c r="CF268" s="32"/>
      <c r="CG268" s="32"/>
      <c r="CH268" s="32"/>
      <c r="CI268" s="32"/>
      <c r="CJ268" s="32"/>
      <c r="CK268" s="32"/>
      <c r="CL268" s="32"/>
      <c r="CM268" s="32"/>
      <c r="CN268" s="32"/>
      <c r="CO268" s="32"/>
      <c r="CP268" s="32"/>
      <c r="CQ268" s="32"/>
      <c r="CR268" s="32"/>
      <c r="CS268" s="32"/>
      <c r="CT268" s="32"/>
      <c r="CU268" s="32"/>
      <c r="CV268" s="32"/>
      <c r="CW268" s="32"/>
      <c r="CX268" s="32"/>
      <c r="CY268" s="32"/>
      <c r="CZ268" s="32"/>
      <c r="DA268" s="32"/>
      <c r="DB268" s="32"/>
      <c r="DC268" s="25"/>
    </row>
    <row r="269" spans="1:107" s="61" customFormat="1" ht="12.6" customHeight="1">
      <c r="A269" s="25"/>
      <c r="B269" s="163"/>
      <c r="C269" s="163"/>
      <c r="D269" s="32"/>
      <c r="E269" s="37"/>
      <c r="F269" s="32"/>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c r="BI269" s="32"/>
      <c r="BJ269" s="32"/>
      <c r="BK269" s="32"/>
      <c r="BL269" s="32"/>
      <c r="BM269" s="32"/>
      <c r="BN269" s="32"/>
      <c r="BO269" s="32"/>
      <c r="BP269" s="32"/>
      <c r="BQ269" s="32"/>
      <c r="BR269" s="32"/>
      <c r="BS269" s="32"/>
      <c r="BT269" s="32"/>
      <c r="BU269" s="32"/>
      <c r="BV269" s="32"/>
      <c r="BW269" s="32"/>
      <c r="BX269" s="32"/>
      <c r="BY269" s="32"/>
      <c r="BZ269" s="32"/>
      <c r="CA269" s="32"/>
      <c r="CB269" s="32"/>
      <c r="CC269" s="32"/>
      <c r="CD269" s="32"/>
      <c r="CE269" s="32"/>
      <c r="CF269" s="32"/>
      <c r="CG269" s="32"/>
      <c r="CH269" s="32"/>
      <c r="CI269" s="32"/>
      <c r="CJ269" s="32"/>
      <c r="CK269" s="32"/>
      <c r="CL269" s="32"/>
      <c r="CM269" s="32"/>
      <c r="CN269" s="32"/>
      <c r="CO269" s="32"/>
      <c r="CP269" s="32"/>
      <c r="CQ269" s="32"/>
      <c r="CR269" s="32"/>
      <c r="CS269" s="32"/>
      <c r="CT269" s="32"/>
      <c r="CU269" s="32"/>
      <c r="CV269" s="32"/>
      <c r="CW269" s="32"/>
      <c r="CX269" s="32"/>
      <c r="CY269" s="32"/>
      <c r="CZ269" s="32"/>
      <c r="DA269" s="32"/>
      <c r="DB269" s="32"/>
      <c r="DC269" s="25"/>
    </row>
    <row r="270" spans="1:107" s="98" customFormat="1" ht="22.5" customHeight="1">
      <c r="A270" s="36"/>
      <c r="B270" s="152" t="s">
        <v>39</v>
      </c>
      <c r="C270" s="153" t="s">
        <v>80</v>
      </c>
      <c r="D270" s="35"/>
      <c r="E270" s="40"/>
      <c r="F270" s="36"/>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c r="AY270" s="36"/>
      <c r="AZ270" s="36"/>
      <c r="BA270" s="36"/>
      <c r="BB270" s="36"/>
      <c r="BC270" s="36"/>
      <c r="BD270" s="36"/>
      <c r="BE270" s="36"/>
      <c r="BF270" s="36"/>
      <c r="BG270" s="36"/>
      <c r="BH270" s="36"/>
      <c r="BI270" s="36"/>
      <c r="BJ270" s="36"/>
      <c r="BK270" s="36"/>
      <c r="BL270" s="36"/>
      <c r="BM270" s="36"/>
      <c r="BN270" s="36"/>
      <c r="BO270" s="36"/>
      <c r="BP270" s="36"/>
      <c r="BQ270" s="36"/>
      <c r="BR270" s="36"/>
      <c r="BS270" s="36"/>
      <c r="BT270" s="36"/>
      <c r="BU270" s="36"/>
      <c r="BV270" s="36"/>
      <c r="BW270" s="36"/>
      <c r="BX270" s="36"/>
      <c r="BY270" s="36"/>
      <c r="BZ270" s="36"/>
      <c r="CA270" s="36"/>
      <c r="CB270" s="36"/>
      <c r="CC270" s="36"/>
      <c r="CD270" s="36"/>
      <c r="CE270" s="36"/>
      <c r="CF270" s="36"/>
      <c r="CG270" s="36"/>
      <c r="CH270" s="36"/>
      <c r="CI270" s="36"/>
      <c r="CJ270" s="36"/>
      <c r="CK270" s="36"/>
      <c r="CL270" s="36"/>
      <c r="CM270" s="36"/>
      <c r="CN270" s="36"/>
      <c r="CO270" s="36"/>
      <c r="CP270" s="36"/>
      <c r="CQ270" s="36"/>
      <c r="CR270" s="36"/>
      <c r="CS270" s="36"/>
      <c r="CT270" s="36"/>
      <c r="CU270" s="36"/>
      <c r="CV270" s="36"/>
      <c r="CW270" s="36"/>
      <c r="CX270" s="36"/>
      <c r="CY270" s="36"/>
      <c r="CZ270" s="36"/>
      <c r="DA270" s="36"/>
      <c r="DB270" s="36"/>
      <c r="DC270" s="36"/>
    </row>
    <row r="271" spans="1:107" s="61" customFormat="1" ht="12.6" customHeight="1">
      <c r="A271" s="25"/>
      <c r="B271" s="152"/>
      <c r="C271" s="153"/>
      <c r="D271" s="48"/>
      <c r="E271" s="37"/>
      <c r="F271" s="32"/>
      <c r="G271" s="32"/>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c r="BG271" s="32"/>
      <c r="BH271" s="32"/>
      <c r="BI271" s="32"/>
      <c r="BJ271" s="32"/>
      <c r="BK271" s="32"/>
      <c r="BL271" s="32"/>
      <c r="BM271" s="32"/>
      <c r="BN271" s="32"/>
      <c r="BO271" s="32"/>
      <c r="BP271" s="32"/>
      <c r="BQ271" s="32"/>
      <c r="BR271" s="32"/>
      <c r="BS271" s="32"/>
      <c r="BT271" s="32"/>
      <c r="BU271" s="32"/>
      <c r="BV271" s="32"/>
      <c r="BW271" s="32"/>
      <c r="BX271" s="32"/>
      <c r="BY271" s="32"/>
      <c r="BZ271" s="32"/>
      <c r="CA271" s="32"/>
      <c r="CB271" s="32"/>
      <c r="CC271" s="32"/>
      <c r="CD271" s="32"/>
      <c r="CE271" s="32"/>
      <c r="CF271" s="32"/>
      <c r="CG271" s="32"/>
      <c r="CH271" s="32"/>
      <c r="CI271" s="32"/>
      <c r="CJ271" s="32"/>
      <c r="CK271" s="32"/>
      <c r="CL271" s="32"/>
      <c r="CM271" s="32"/>
      <c r="CN271" s="32"/>
      <c r="CO271" s="32"/>
      <c r="CP271" s="32"/>
      <c r="CQ271" s="32"/>
      <c r="CR271" s="32"/>
      <c r="CS271" s="32"/>
      <c r="CT271" s="32"/>
      <c r="CU271" s="32"/>
      <c r="CV271" s="32"/>
      <c r="CW271" s="32"/>
      <c r="CX271" s="32"/>
      <c r="CY271" s="32"/>
      <c r="CZ271" s="32"/>
      <c r="DA271" s="32"/>
      <c r="DB271" s="32"/>
      <c r="DC271" s="25"/>
    </row>
    <row r="272" spans="1:107" s="61" customFormat="1" ht="22.5" customHeight="1">
      <c r="A272" s="25"/>
      <c r="B272" s="152"/>
      <c r="C272" s="163" t="str">
        <f>"Maintenance event 1: "&amp;'Option-specific inputs'!$I$78</f>
        <v xml:space="preserve">Maintenance event 1: </v>
      </c>
      <c r="D272" s="48"/>
      <c r="E272" s="37"/>
      <c r="F272" s="32"/>
      <c r="G272" s="43">
        <f>IFERROR(
IF((G$14-$G$14+1)&lt;='General parameters'!$G$22,
IF((G$14-$G$14+1)&gt;=('Option-specific inputs'!$I$79),
IF(MOD((G$14-$G$14+1-'Option-specific inputs'!$I$79)/('Option-specific inputs'!$I$80),1)=0,
'Option-specific inputs'!$I$81*G$22,
0),
0),
0),
0)</f>
        <v>0</v>
      </c>
      <c r="H272" s="43">
        <f>IFERROR(
IF((H$14-$G$14+1)&lt;='General parameters'!$G$22,
IF((H$14-$G$14+1)&gt;=('Option-specific inputs'!$I$79),
IF(MOD((H$14-$G$14+1-'Option-specific inputs'!$I$79)/('Option-specific inputs'!$I$80),1)=0,
'Option-specific inputs'!$I$81*H$22,
0),
0),
0),
0)</f>
        <v>0</v>
      </c>
      <c r="I272" s="43">
        <f>IFERROR(
IF((I$14-$G$14+1)&lt;='General parameters'!$G$22,
IF((I$14-$G$14+1)&gt;=('Option-specific inputs'!$I$79),
IF(MOD((I$14-$G$14+1-'Option-specific inputs'!$I$79)/('Option-specific inputs'!$I$80),1)=0,
'Option-specific inputs'!$I$81*I$22,
0),
0),
0),
0)</f>
        <v>0</v>
      </c>
      <c r="J272" s="43">
        <f>IFERROR(
IF((J$14-$G$14+1)&lt;='General parameters'!$G$22,
IF((J$14-$G$14+1)&gt;=('Option-specific inputs'!$I$79),
IF(MOD((J$14-$G$14+1-'Option-specific inputs'!$I$79)/('Option-specific inputs'!$I$80),1)=0,
'Option-specific inputs'!$I$81*J$22,
0),
0),
0),
0)</f>
        <v>0</v>
      </c>
      <c r="K272" s="43">
        <f>IFERROR(
IF((K$14-$G$14+1)&lt;='General parameters'!$G$22,
IF((K$14-$G$14+1)&gt;=('Option-specific inputs'!$I$79),
IF(MOD((K$14-$G$14+1-'Option-specific inputs'!$I$79)/('Option-specific inputs'!$I$80),1)=0,
'Option-specific inputs'!$I$81*K$22,
0),
0),
0),
0)</f>
        <v>0</v>
      </c>
      <c r="L272" s="43">
        <f>IFERROR(
IF((L$14-$G$14+1)&lt;='General parameters'!$G$22,
IF((L$14-$G$14+1)&gt;=('Option-specific inputs'!$I$79),
IF(MOD((L$14-$G$14+1-'Option-specific inputs'!$I$79)/('Option-specific inputs'!$I$80),1)=0,
'Option-specific inputs'!$I$81*L$22,
0),
0),
0),
0)</f>
        <v>0</v>
      </c>
      <c r="M272" s="43">
        <f>IFERROR(
IF((M$14-$G$14+1)&lt;='General parameters'!$G$22,
IF((M$14-$G$14+1)&gt;=('Option-specific inputs'!$I$79),
IF(MOD((M$14-$G$14+1-'Option-specific inputs'!$I$79)/('Option-specific inputs'!$I$80),1)=0,
'Option-specific inputs'!$I$81*M$22,
0),
0),
0),
0)</f>
        <v>0</v>
      </c>
      <c r="N272" s="43">
        <f>IFERROR(
IF((N$14-$G$14+1)&lt;='General parameters'!$G$22,
IF((N$14-$G$14+1)&gt;=('Option-specific inputs'!$I$79),
IF(MOD((N$14-$G$14+1-'Option-specific inputs'!$I$79)/('Option-specific inputs'!$I$80),1)=0,
'Option-specific inputs'!$I$81*N$22,
0),
0),
0),
0)</f>
        <v>0</v>
      </c>
      <c r="O272" s="43">
        <f>IFERROR(
IF((O$14-$G$14+1)&lt;='General parameters'!$G$22,
IF((O$14-$G$14+1)&gt;=('Option-specific inputs'!$I$79),
IF(MOD((O$14-$G$14+1-'Option-specific inputs'!$I$79)/('Option-specific inputs'!$I$80),1)=0,
'Option-specific inputs'!$I$81*O$22,
0),
0),
0),
0)</f>
        <v>0</v>
      </c>
      <c r="P272" s="43">
        <f>IFERROR(
IF((P$14-$G$14+1)&lt;='General parameters'!$G$22,
IF((P$14-$G$14+1)&gt;=('Option-specific inputs'!$I$79),
IF(MOD((P$14-$G$14+1-'Option-specific inputs'!$I$79)/('Option-specific inputs'!$I$80),1)=0,
'Option-specific inputs'!$I$81*P$22,
0),
0),
0),
0)</f>
        <v>0</v>
      </c>
      <c r="Q272" s="43">
        <f>IFERROR(
IF((Q$14-$G$14+1)&lt;='General parameters'!$G$22,
IF((Q$14-$G$14+1)&gt;=('Option-specific inputs'!$I$79),
IF(MOD((Q$14-$G$14+1-'Option-specific inputs'!$I$79)/('Option-specific inputs'!$I$80),1)=0,
'Option-specific inputs'!$I$81*Q$22,
0),
0),
0),
0)</f>
        <v>0</v>
      </c>
      <c r="R272" s="43">
        <f>IFERROR(
IF((R$14-$G$14+1)&lt;='General parameters'!$G$22,
IF((R$14-$G$14+1)&gt;=('Option-specific inputs'!$I$79),
IF(MOD((R$14-$G$14+1-'Option-specific inputs'!$I$79)/('Option-specific inputs'!$I$80),1)=0,
'Option-specific inputs'!$I$81*R$22,
0),
0),
0),
0)</f>
        <v>0</v>
      </c>
      <c r="S272" s="43">
        <f>IFERROR(
IF((S$14-$G$14+1)&lt;='General parameters'!$G$22,
IF((S$14-$G$14+1)&gt;=('Option-specific inputs'!$I$79),
IF(MOD((S$14-$G$14+1-'Option-specific inputs'!$I$79)/('Option-specific inputs'!$I$80),1)=0,
'Option-specific inputs'!$I$81*S$22,
0),
0),
0),
0)</f>
        <v>0</v>
      </c>
      <c r="T272" s="43">
        <f>IFERROR(
IF((T$14-$G$14+1)&lt;='General parameters'!$G$22,
IF((T$14-$G$14+1)&gt;=('Option-specific inputs'!$I$79),
IF(MOD((T$14-$G$14+1-'Option-specific inputs'!$I$79)/('Option-specific inputs'!$I$80),1)=0,
'Option-specific inputs'!$I$81*T$22,
0),
0),
0),
0)</f>
        <v>0</v>
      </c>
      <c r="U272" s="43">
        <f>IFERROR(
IF((U$14-$G$14+1)&lt;='General parameters'!$G$22,
IF((U$14-$G$14+1)&gt;=('Option-specific inputs'!$I$79),
IF(MOD((U$14-$G$14+1-'Option-specific inputs'!$I$79)/('Option-specific inputs'!$I$80),1)=0,
'Option-specific inputs'!$I$81*U$22,
0),
0),
0),
0)</f>
        <v>0</v>
      </c>
      <c r="V272" s="43">
        <f>IFERROR(
IF((V$14-$G$14+1)&lt;='General parameters'!$G$22,
IF((V$14-$G$14+1)&gt;=('Option-specific inputs'!$I$79),
IF(MOD((V$14-$G$14+1-'Option-specific inputs'!$I$79)/('Option-specific inputs'!$I$80),1)=0,
'Option-specific inputs'!$I$81*V$22,
0),
0),
0),
0)</f>
        <v>0</v>
      </c>
      <c r="W272" s="43">
        <f>IFERROR(
IF((W$14-$G$14+1)&lt;='General parameters'!$G$22,
IF((W$14-$G$14+1)&gt;=('Option-specific inputs'!$I$79),
IF(MOD((W$14-$G$14+1-'Option-specific inputs'!$I$79)/('Option-specific inputs'!$I$80),1)=0,
'Option-specific inputs'!$I$81*W$22,
0),
0),
0),
0)</f>
        <v>0</v>
      </c>
      <c r="X272" s="43">
        <f>IFERROR(
IF((X$14-$G$14+1)&lt;='General parameters'!$G$22,
IF((X$14-$G$14+1)&gt;=('Option-specific inputs'!$I$79),
IF(MOD((X$14-$G$14+1-'Option-specific inputs'!$I$79)/('Option-specific inputs'!$I$80),1)=0,
'Option-specific inputs'!$I$81*X$22,
0),
0),
0),
0)</f>
        <v>0</v>
      </c>
      <c r="Y272" s="43">
        <f>IFERROR(
IF((Y$14-$G$14+1)&lt;='General parameters'!$G$22,
IF((Y$14-$G$14+1)&gt;=('Option-specific inputs'!$I$79),
IF(MOD((Y$14-$G$14+1-'Option-specific inputs'!$I$79)/('Option-specific inputs'!$I$80),1)=0,
'Option-specific inputs'!$I$81*Y$22,
0),
0),
0),
0)</f>
        <v>0</v>
      </c>
      <c r="Z272" s="43">
        <f>IFERROR(
IF((Z$14-$G$14+1)&lt;='General parameters'!$G$22,
IF((Z$14-$G$14+1)&gt;=('Option-specific inputs'!$I$79),
IF(MOD((Z$14-$G$14+1-'Option-specific inputs'!$I$79)/('Option-specific inputs'!$I$80),1)=0,
'Option-specific inputs'!$I$81*Z$22,
0),
0),
0),
0)</f>
        <v>0</v>
      </c>
      <c r="AA272" s="43">
        <f>IFERROR(
IF((AA$14-$G$14+1)&lt;='General parameters'!$G$22,
IF((AA$14-$G$14+1)&gt;=('Option-specific inputs'!$I$79),
IF(MOD((AA$14-$G$14+1-'Option-specific inputs'!$I$79)/('Option-specific inputs'!$I$80),1)=0,
'Option-specific inputs'!$I$81*AA$22,
0),
0),
0),
0)</f>
        <v>0</v>
      </c>
      <c r="AB272" s="43">
        <f>IFERROR(
IF((AB$14-$G$14+1)&lt;='General parameters'!$G$22,
IF((AB$14-$G$14+1)&gt;=('Option-specific inputs'!$I$79),
IF(MOD((AB$14-$G$14+1-'Option-specific inputs'!$I$79)/('Option-specific inputs'!$I$80),1)=0,
'Option-specific inputs'!$I$81*AB$22,
0),
0),
0),
0)</f>
        <v>0</v>
      </c>
      <c r="AC272" s="43">
        <f>IFERROR(
IF((AC$14-$G$14+1)&lt;='General parameters'!$G$22,
IF((AC$14-$G$14+1)&gt;=('Option-specific inputs'!$I$79),
IF(MOD((AC$14-$G$14+1-'Option-specific inputs'!$I$79)/('Option-specific inputs'!$I$80),1)=0,
'Option-specific inputs'!$I$81*AC$22,
0),
0),
0),
0)</f>
        <v>0</v>
      </c>
      <c r="AD272" s="43">
        <f>IFERROR(
IF((AD$14-$G$14+1)&lt;='General parameters'!$G$22,
IF((AD$14-$G$14+1)&gt;=('Option-specific inputs'!$I$79),
IF(MOD((AD$14-$G$14+1-'Option-specific inputs'!$I$79)/('Option-specific inputs'!$I$80),1)=0,
'Option-specific inputs'!$I$81*AD$22,
0),
0),
0),
0)</f>
        <v>0</v>
      </c>
      <c r="AE272" s="43">
        <f>IFERROR(
IF((AE$14-$G$14+1)&lt;='General parameters'!$G$22,
IF((AE$14-$G$14+1)&gt;=('Option-specific inputs'!$I$79),
IF(MOD((AE$14-$G$14+1-'Option-specific inputs'!$I$79)/('Option-specific inputs'!$I$80),1)=0,
'Option-specific inputs'!$I$81*AE$22,
0),
0),
0),
0)</f>
        <v>0</v>
      </c>
      <c r="AF272" s="43">
        <f>IFERROR(
IF((AF$14-$G$14+1)&lt;='General parameters'!$G$22,
IF((AF$14-$G$14+1)&gt;=('Option-specific inputs'!$I$79),
IF(MOD((AF$14-$G$14+1-'Option-specific inputs'!$I$79)/('Option-specific inputs'!$I$80),1)=0,
'Option-specific inputs'!$I$81*AF$22,
0),
0),
0),
0)</f>
        <v>0</v>
      </c>
      <c r="AG272" s="43">
        <f>IFERROR(
IF((AG$14-$G$14+1)&lt;='General parameters'!$G$22,
IF((AG$14-$G$14+1)&gt;=('Option-specific inputs'!$I$79),
IF(MOD((AG$14-$G$14+1-'Option-specific inputs'!$I$79)/('Option-specific inputs'!$I$80),1)=0,
'Option-specific inputs'!$I$81*AG$22,
0),
0),
0),
0)</f>
        <v>0</v>
      </c>
      <c r="AH272" s="43">
        <f>IFERROR(
IF((AH$14-$G$14+1)&lt;='General parameters'!$G$22,
IF((AH$14-$G$14+1)&gt;=('Option-specific inputs'!$I$79),
IF(MOD((AH$14-$G$14+1-'Option-specific inputs'!$I$79)/('Option-specific inputs'!$I$80),1)=0,
'Option-specific inputs'!$I$81*AH$22,
0),
0),
0),
0)</f>
        <v>0</v>
      </c>
      <c r="AI272" s="43">
        <f>IFERROR(
IF((AI$14-$G$14+1)&lt;='General parameters'!$G$22,
IF((AI$14-$G$14+1)&gt;=('Option-specific inputs'!$I$79),
IF(MOD((AI$14-$G$14+1-'Option-specific inputs'!$I$79)/('Option-specific inputs'!$I$80),1)=0,
'Option-specific inputs'!$I$81*AI$22,
0),
0),
0),
0)</f>
        <v>0</v>
      </c>
      <c r="AJ272" s="43">
        <f>IFERROR(
IF((AJ$14-$G$14+1)&lt;='General parameters'!$G$22,
IF((AJ$14-$G$14+1)&gt;=('Option-specific inputs'!$I$79),
IF(MOD((AJ$14-$G$14+1-'Option-specific inputs'!$I$79)/('Option-specific inputs'!$I$80),1)=0,
'Option-specific inputs'!$I$81*AJ$22,
0),
0),
0),
0)</f>
        <v>0</v>
      </c>
      <c r="AK272" s="43">
        <f>IFERROR(
IF((AK$14-$G$14+1)&lt;='General parameters'!$G$22,
IF((AK$14-$G$14+1)&gt;=('Option-specific inputs'!$I$79),
IF(MOD((AK$14-$G$14+1-'Option-specific inputs'!$I$79)/('Option-specific inputs'!$I$80),1)=0,
'Option-specific inputs'!$I$81*AK$22,
0),
0),
0),
0)</f>
        <v>0</v>
      </c>
      <c r="AL272" s="43">
        <f>IFERROR(
IF((AL$14-$G$14+1)&lt;='General parameters'!$G$22,
IF((AL$14-$G$14+1)&gt;=('Option-specific inputs'!$I$79),
IF(MOD((AL$14-$G$14+1-'Option-specific inputs'!$I$79)/('Option-specific inputs'!$I$80),1)=0,
'Option-specific inputs'!$I$81*AL$22,
0),
0),
0),
0)</f>
        <v>0</v>
      </c>
      <c r="AM272" s="43">
        <f>IFERROR(
IF((AM$14-$G$14+1)&lt;='General parameters'!$G$22,
IF((AM$14-$G$14+1)&gt;=('Option-specific inputs'!$I$79),
IF(MOD((AM$14-$G$14+1-'Option-specific inputs'!$I$79)/('Option-specific inputs'!$I$80),1)=0,
'Option-specific inputs'!$I$81*AM$22,
0),
0),
0),
0)</f>
        <v>0</v>
      </c>
      <c r="AN272" s="43">
        <f>IFERROR(
IF((AN$14-$G$14+1)&lt;='General parameters'!$G$22,
IF((AN$14-$G$14+1)&gt;=('Option-specific inputs'!$I$79),
IF(MOD((AN$14-$G$14+1-'Option-specific inputs'!$I$79)/('Option-specific inputs'!$I$80),1)=0,
'Option-specific inputs'!$I$81*AN$22,
0),
0),
0),
0)</f>
        <v>0</v>
      </c>
      <c r="AO272" s="43">
        <f>IFERROR(
IF((AO$14-$G$14+1)&lt;='General parameters'!$G$22,
IF((AO$14-$G$14+1)&gt;=('Option-specific inputs'!$I$79),
IF(MOD((AO$14-$G$14+1-'Option-specific inputs'!$I$79)/('Option-specific inputs'!$I$80),1)=0,
'Option-specific inputs'!$I$81*AO$22,
0),
0),
0),
0)</f>
        <v>0</v>
      </c>
      <c r="AP272" s="43">
        <f>IFERROR(
IF((AP$14-$G$14+1)&lt;='General parameters'!$G$22,
IF((AP$14-$G$14+1)&gt;=('Option-specific inputs'!$I$79),
IF(MOD((AP$14-$G$14+1-'Option-specific inputs'!$I$79)/('Option-specific inputs'!$I$80),1)=0,
'Option-specific inputs'!$I$81*AP$22,
0),
0),
0),
0)</f>
        <v>0</v>
      </c>
      <c r="AQ272" s="43">
        <f>IFERROR(
IF((AQ$14-$G$14+1)&lt;='General parameters'!$G$22,
IF((AQ$14-$G$14+1)&gt;=('Option-specific inputs'!$I$79),
IF(MOD((AQ$14-$G$14+1-'Option-specific inputs'!$I$79)/('Option-specific inputs'!$I$80),1)=0,
'Option-specific inputs'!$I$81*AQ$22,
0),
0),
0),
0)</f>
        <v>0</v>
      </c>
      <c r="AR272" s="43">
        <f>IFERROR(
IF((AR$14-$G$14+1)&lt;='General parameters'!$G$22,
IF((AR$14-$G$14+1)&gt;=('Option-specific inputs'!$I$79),
IF(MOD((AR$14-$G$14+1-'Option-specific inputs'!$I$79)/('Option-specific inputs'!$I$80),1)=0,
'Option-specific inputs'!$I$81*AR$22,
0),
0),
0),
0)</f>
        <v>0</v>
      </c>
      <c r="AS272" s="43">
        <f>IFERROR(
IF((AS$14-$G$14+1)&lt;='General parameters'!$G$22,
IF((AS$14-$G$14+1)&gt;=('Option-specific inputs'!$I$79),
IF(MOD((AS$14-$G$14+1-'Option-specific inputs'!$I$79)/('Option-specific inputs'!$I$80),1)=0,
'Option-specific inputs'!$I$81*AS$22,
0),
0),
0),
0)</f>
        <v>0</v>
      </c>
      <c r="AT272" s="43">
        <f>IFERROR(
IF((AT$14-$G$14+1)&lt;='General parameters'!$G$22,
IF((AT$14-$G$14+1)&gt;=('Option-specific inputs'!$I$79),
IF(MOD((AT$14-$G$14+1-'Option-specific inputs'!$I$79)/('Option-specific inputs'!$I$80),1)=0,
'Option-specific inputs'!$I$81*AT$22,
0),
0),
0),
0)</f>
        <v>0</v>
      </c>
      <c r="AU272" s="43">
        <f>IFERROR(
IF((AU$14-$G$14+1)&lt;='General parameters'!$G$22,
IF((AU$14-$G$14+1)&gt;=('Option-specific inputs'!$I$79),
IF(MOD((AU$14-$G$14+1-'Option-specific inputs'!$I$79)/('Option-specific inputs'!$I$80),1)=0,
'Option-specific inputs'!$I$81*AU$22,
0),
0),
0),
0)</f>
        <v>0</v>
      </c>
      <c r="AV272" s="43">
        <f>IFERROR(
IF((AV$14-$G$14+1)&lt;='General parameters'!$G$22,
IF((AV$14-$G$14+1)&gt;=('Option-specific inputs'!$I$79),
IF(MOD((AV$14-$G$14+1-'Option-specific inputs'!$I$79)/('Option-specific inputs'!$I$80),1)=0,
'Option-specific inputs'!$I$81*AV$22,
0),
0),
0),
0)</f>
        <v>0</v>
      </c>
      <c r="AW272" s="43">
        <f>IFERROR(
IF((AW$14-$G$14+1)&lt;='General parameters'!$G$22,
IF((AW$14-$G$14+1)&gt;=('Option-specific inputs'!$I$79),
IF(MOD((AW$14-$G$14+1-'Option-specific inputs'!$I$79)/('Option-specific inputs'!$I$80),1)=0,
'Option-specific inputs'!$I$81*AW$22,
0),
0),
0),
0)</f>
        <v>0</v>
      </c>
      <c r="AX272" s="43">
        <f>IFERROR(
IF((AX$14-$G$14+1)&lt;='General parameters'!$G$22,
IF((AX$14-$G$14+1)&gt;=('Option-specific inputs'!$I$79),
IF(MOD((AX$14-$G$14+1-'Option-specific inputs'!$I$79)/('Option-specific inputs'!$I$80),1)=0,
'Option-specific inputs'!$I$81*AX$22,
0),
0),
0),
0)</f>
        <v>0</v>
      </c>
      <c r="AY272" s="43">
        <f>IFERROR(
IF((AY$14-$G$14+1)&lt;='General parameters'!$G$22,
IF((AY$14-$G$14+1)&gt;=('Option-specific inputs'!$I$79),
IF(MOD((AY$14-$G$14+1-'Option-specific inputs'!$I$79)/('Option-specific inputs'!$I$80),1)=0,
'Option-specific inputs'!$I$81*AY$22,
0),
0),
0),
0)</f>
        <v>0</v>
      </c>
      <c r="AZ272" s="43">
        <f>IFERROR(
IF((AZ$14-$G$14+1)&lt;='General parameters'!$G$22,
IF((AZ$14-$G$14+1)&gt;=('Option-specific inputs'!$I$79),
IF(MOD((AZ$14-$G$14+1-'Option-specific inputs'!$I$79)/('Option-specific inputs'!$I$80),1)=0,
'Option-specific inputs'!$I$81*AZ$22,
0),
0),
0),
0)</f>
        <v>0</v>
      </c>
      <c r="BA272" s="43">
        <f>IFERROR(
IF((BA$14-$G$14+1)&lt;='General parameters'!$G$22,
IF((BA$14-$G$14+1)&gt;=('Option-specific inputs'!$I$79),
IF(MOD((BA$14-$G$14+1-'Option-specific inputs'!$I$79)/('Option-specific inputs'!$I$80),1)=0,
'Option-specific inputs'!$I$81*BA$22,
0),
0),
0),
0)</f>
        <v>0</v>
      </c>
      <c r="BB272" s="43">
        <f>IFERROR(
IF((BB$14-$G$14+1)&lt;='General parameters'!$G$22,
IF((BB$14-$G$14+1)&gt;=('Option-specific inputs'!$I$79),
IF(MOD((BB$14-$G$14+1-'Option-specific inputs'!$I$79)/('Option-specific inputs'!$I$80),1)=0,
'Option-specific inputs'!$I$81*BB$22,
0),
0),
0),
0)</f>
        <v>0</v>
      </c>
      <c r="BC272" s="43">
        <f>IFERROR(
IF((BC$14-$G$14+1)&lt;='General parameters'!$G$22,
IF((BC$14-$G$14+1)&gt;=('Option-specific inputs'!$I$79),
IF(MOD((BC$14-$G$14+1-'Option-specific inputs'!$I$79)/('Option-specific inputs'!$I$80),1)=0,
'Option-specific inputs'!$I$81*BC$22,
0),
0),
0),
0)</f>
        <v>0</v>
      </c>
      <c r="BD272" s="43">
        <f>IFERROR(
IF((BD$14-$G$14+1)&lt;='General parameters'!$G$22,
IF((BD$14-$G$14+1)&gt;=('Option-specific inputs'!$I$79),
IF(MOD((BD$14-$G$14+1-'Option-specific inputs'!$I$79)/('Option-specific inputs'!$I$80),1)=0,
'Option-specific inputs'!$I$81*BD$22,
0),
0),
0),
0)</f>
        <v>0</v>
      </c>
      <c r="BE272" s="43">
        <f>IFERROR(
IF((BE$14-$G$14+1)&lt;='General parameters'!$G$22,
IF((BE$14-$G$14+1)&gt;=('Option-specific inputs'!$I$79),
IF(MOD((BE$14-$G$14+1-'Option-specific inputs'!$I$79)/('Option-specific inputs'!$I$80),1)=0,
'Option-specific inputs'!$I$81*BE$22,
0),
0),
0),
0)</f>
        <v>0</v>
      </c>
      <c r="BF272" s="43">
        <f>IFERROR(
IF((BF$14-$G$14+1)&lt;='General parameters'!$G$22,
IF((BF$14-$G$14+1)&gt;=('Option-specific inputs'!$I$79),
IF(MOD((BF$14-$G$14+1-'Option-specific inputs'!$I$79)/('Option-specific inputs'!$I$80),1)=0,
'Option-specific inputs'!$I$81*BF$22,
0),
0),
0),
0)</f>
        <v>0</v>
      </c>
      <c r="BG272" s="43">
        <f>IFERROR(
IF((BG$14-$G$14+1)&lt;='General parameters'!$G$22,
IF((BG$14-$G$14+1)&gt;=('Option-specific inputs'!$I$79),
IF(MOD((BG$14-$G$14+1-'Option-specific inputs'!$I$79)/('Option-specific inputs'!$I$80),1)=0,
'Option-specific inputs'!$I$81*BG$22,
0),
0),
0),
0)</f>
        <v>0</v>
      </c>
      <c r="BH272" s="43">
        <f>IFERROR(
IF((BH$14-$G$14+1)&lt;='General parameters'!$G$22,
IF((BH$14-$G$14+1)&gt;=('Option-specific inputs'!$I$79),
IF(MOD((BH$14-$G$14+1-'Option-specific inputs'!$I$79)/('Option-specific inputs'!$I$80),1)=0,
'Option-specific inputs'!$I$81*BH$22,
0),
0),
0),
0)</f>
        <v>0</v>
      </c>
      <c r="BI272" s="43">
        <f>IFERROR(
IF((BI$14-$G$14+1)&lt;='General parameters'!$G$22,
IF((BI$14-$G$14+1)&gt;=('Option-specific inputs'!$I$79),
IF(MOD((BI$14-$G$14+1-'Option-specific inputs'!$I$79)/('Option-specific inputs'!$I$80),1)=0,
'Option-specific inputs'!$I$81*BI$22,
0),
0),
0),
0)</f>
        <v>0</v>
      </c>
      <c r="BJ272" s="43">
        <f>IFERROR(
IF((BJ$14-$G$14+1)&lt;='General parameters'!$G$22,
IF((BJ$14-$G$14+1)&gt;=('Option-specific inputs'!$I$79),
IF(MOD((BJ$14-$G$14+1-'Option-specific inputs'!$I$79)/('Option-specific inputs'!$I$80),1)=0,
'Option-specific inputs'!$I$81*BJ$22,
0),
0),
0),
0)</f>
        <v>0</v>
      </c>
      <c r="BK272" s="43">
        <f>IFERROR(
IF((BK$14-$G$14+1)&lt;='General parameters'!$G$22,
IF((BK$14-$G$14+1)&gt;=('Option-specific inputs'!$I$79),
IF(MOD((BK$14-$G$14+1-'Option-specific inputs'!$I$79)/('Option-specific inputs'!$I$80),1)=0,
'Option-specific inputs'!$I$81*BK$22,
0),
0),
0),
0)</f>
        <v>0</v>
      </c>
      <c r="BL272" s="43">
        <f>IFERROR(
IF((BL$14-$G$14+1)&lt;='General parameters'!$G$22,
IF((BL$14-$G$14+1)&gt;=('Option-specific inputs'!$I$79),
IF(MOD((BL$14-$G$14+1-'Option-specific inputs'!$I$79)/('Option-specific inputs'!$I$80),1)=0,
'Option-specific inputs'!$I$81*BL$22,
0),
0),
0),
0)</f>
        <v>0</v>
      </c>
      <c r="BM272" s="43">
        <f>IFERROR(
IF((BM$14-$G$14+1)&lt;='General parameters'!$G$22,
IF((BM$14-$G$14+1)&gt;=('Option-specific inputs'!$I$79),
IF(MOD((BM$14-$G$14+1-'Option-specific inputs'!$I$79)/('Option-specific inputs'!$I$80),1)=0,
'Option-specific inputs'!$I$81*BM$22,
0),
0),
0),
0)</f>
        <v>0</v>
      </c>
      <c r="BN272" s="43">
        <f>IFERROR(
IF((BN$14-$G$14+1)&lt;='General parameters'!$G$22,
IF((BN$14-$G$14+1)&gt;=('Option-specific inputs'!$I$79),
IF(MOD((BN$14-$G$14+1-'Option-specific inputs'!$I$79)/('Option-specific inputs'!$I$80),1)=0,
'Option-specific inputs'!$I$81*BN$22,
0),
0),
0),
0)</f>
        <v>0</v>
      </c>
      <c r="BO272" s="43">
        <f>IFERROR(
IF((BO$14-$G$14+1)&lt;='General parameters'!$G$22,
IF((BO$14-$G$14+1)&gt;=('Option-specific inputs'!$I$79),
IF(MOD((BO$14-$G$14+1-'Option-specific inputs'!$I$79)/('Option-specific inputs'!$I$80),1)=0,
'Option-specific inputs'!$I$81*BO$22,
0),
0),
0),
0)</f>
        <v>0</v>
      </c>
      <c r="BP272" s="43">
        <f>IFERROR(
IF((BP$14-$G$14+1)&lt;='General parameters'!$G$22,
IF((BP$14-$G$14+1)&gt;=('Option-specific inputs'!$I$79),
IF(MOD((BP$14-$G$14+1-'Option-specific inputs'!$I$79)/('Option-specific inputs'!$I$80),1)=0,
'Option-specific inputs'!$I$81*BP$22,
0),
0),
0),
0)</f>
        <v>0</v>
      </c>
      <c r="BQ272" s="43">
        <f>IFERROR(
IF((BQ$14-$G$14+1)&lt;='General parameters'!$G$22,
IF((BQ$14-$G$14+1)&gt;=('Option-specific inputs'!$I$79),
IF(MOD((BQ$14-$G$14+1-'Option-specific inputs'!$I$79)/('Option-specific inputs'!$I$80),1)=0,
'Option-specific inputs'!$I$81*BQ$22,
0),
0),
0),
0)</f>
        <v>0</v>
      </c>
      <c r="BR272" s="43">
        <f>IFERROR(
IF((BR$14-$G$14+1)&lt;='General parameters'!$G$22,
IF((BR$14-$G$14+1)&gt;=('Option-specific inputs'!$I$79),
IF(MOD((BR$14-$G$14+1-'Option-specific inputs'!$I$79)/('Option-specific inputs'!$I$80),1)=0,
'Option-specific inputs'!$I$81*BR$22,
0),
0),
0),
0)</f>
        <v>0</v>
      </c>
      <c r="BS272" s="43">
        <f>IFERROR(
IF((BS$14-$G$14+1)&lt;='General parameters'!$G$22,
IF((BS$14-$G$14+1)&gt;=('Option-specific inputs'!$I$79),
IF(MOD((BS$14-$G$14+1-'Option-specific inputs'!$I$79)/('Option-specific inputs'!$I$80),1)=0,
'Option-specific inputs'!$I$81*BS$22,
0),
0),
0),
0)</f>
        <v>0</v>
      </c>
      <c r="BT272" s="43">
        <f>IFERROR(
IF((BT$14-$G$14+1)&lt;='General parameters'!$G$22,
IF((BT$14-$G$14+1)&gt;=('Option-specific inputs'!$I$79),
IF(MOD((BT$14-$G$14+1-'Option-specific inputs'!$I$79)/('Option-specific inputs'!$I$80),1)=0,
'Option-specific inputs'!$I$81*BT$22,
0),
0),
0),
0)</f>
        <v>0</v>
      </c>
      <c r="BU272" s="43">
        <f>IFERROR(
IF((BU$14-$G$14+1)&lt;='General parameters'!$G$22,
IF((BU$14-$G$14+1)&gt;=('Option-specific inputs'!$I$79),
IF(MOD((BU$14-$G$14+1-'Option-specific inputs'!$I$79)/('Option-specific inputs'!$I$80),1)=0,
'Option-specific inputs'!$I$81*BU$22,
0),
0),
0),
0)</f>
        <v>0</v>
      </c>
      <c r="BV272" s="43">
        <f>IFERROR(
IF((BV$14-$G$14+1)&lt;='General parameters'!$G$22,
IF((BV$14-$G$14+1)&gt;=('Option-specific inputs'!$I$79),
IF(MOD((BV$14-$G$14+1-'Option-specific inputs'!$I$79)/('Option-specific inputs'!$I$80),1)=0,
'Option-specific inputs'!$I$81*BV$22,
0),
0),
0),
0)</f>
        <v>0</v>
      </c>
      <c r="BW272" s="43">
        <f>IFERROR(
IF((BW$14-$G$14+1)&lt;='General parameters'!$G$22,
IF((BW$14-$G$14+1)&gt;=('Option-specific inputs'!$I$79),
IF(MOD((BW$14-$G$14+1-'Option-specific inputs'!$I$79)/('Option-specific inputs'!$I$80),1)=0,
'Option-specific inputs'!$I$81*BW$22,
0),
0),
0),
0)</f>
        <v>0</v>
      </c>
      <c r="BX272" s="43">
        <f>IFERROR(
IF((BX$14-$G$14+1)&lt;='General parameters'!$G$22,
IF((BX$14-$G$14+1)&gt;=('Option-specific inputs'!$I$79),
IF(MOD((BX$14-$G$14+1-'Option-specific inputs'!$I$79)/('Option-specific inputs'!$I$80),1)=0,
'Option-specific inputs'!$I$81*BX$22,
0),
0),
0),
0)</f>
        <v>0</v>
      </c>
      <c r="BY272" s="43">
        <f>IFERROR(
IF((BY$14-$G$14+1)&lt;='General parameters'!$G$22,
IF((BY$14-$G$14+1)&gt;=('Option-specific inputs'!$I$79),
IF(MOD((BY$14-$G$14+1-'Option-specific inputs'!$I$79)/('Option-specific inputs'!$I$80),1)=0,
'Option-specific inputs'!$I$81*BY$22,
0),
0),
0),
0)</f>
        <v>0</v>
      </c>
      <c r="BZ272" s="43">
        <f>IFERROR(
IF((BZ$14-$G$14+1)&lt;='General parameters'!$G$22,
IF((BZ$14-$G$14+1)&gt;=('Option-specific inputs'!$I$79),
IF(MOD((BZ$14-$G$14+1-'Option-specific inputs'!$I$79)/('Option-specific inputs'!$I$80),1)=0,
'Option-specific inputs'!$I$81*BZ$22,
0),
0),
0),
0)</f>
        <v>0</v>
      </c>
      <c r="CA272" s="43">
        <f>IFERROR(
IF((CA$14-$G$14+1)&lt;='General parameters'!$G$22,
IF((CA$14-$G$14+1)&gt;=('Option-specific inputs'!$I$79),
IF(MOD((CA$14-$G$14+1-'Option-specific inputs'!$I$79)/('Option-specific inputs'!$I$80),1)=0,
'Option-specific inputs'!$I$81*CA$22,
0),
0),
0),
0)</f>
        <v>0</v>
      </c>
      <c r="CB272" s="43">
        <f>IFERROR(
IF((CB$14-$G$14+1)&lt;='General parameters'!$G$22,
IF((CB$14-$G$14+1)&gt;=('Option-specific inputs'!$I$79),
IF(MOD((CB$14-$G$14+1-'Option-specific inputs'!$I$79)/('Option-specific inputs'!$I$80),1)=0,
'Option-specific inputs'!$I$81*CB$22,
0),
0),
0),
0)</f>
        <v>0</v>
      </c>
      <c r="CC272" s="43">
        <f>IFERROR(
IF((CC$14-$G$14+1)&lt;='General parameters'!$G$22,
IF((CC$14-$G$14+1)&gt;=('Option-specific inputs'!$I$79),
IF(MOD((CC$14-$G$14+1-'Option-specific inputs'!$I$79)/('Option-specific inputs'!$I$80),1)=0,
'Option-specific inputs'!$I$81*CC$22,
0),
0),
0),
0)</f>
        <v>0</v>
      </c>
      <c r="CD272" s="43">
        <f>IFERROR(
IF((CD$14-$G$14+1)&lt;='General parameters'!$G$22,
IF((CD$14-$G$14+1)&gt;=('Option-specific inputs'!$I$79),
IF(MOD((CD$14-$G$14+1-'Option-specific inputs'!$I$79)/('Option-specific inputs'!$I$80),1)=0,
'Option-specific inputs'!$I$81*CD$22,
0),
0),
0),
0)</f>
        <v>0</v>
      </c>
      <c r="CE272" s="43">
        <f>IFERROR(
IF((CE$14-$G$14+1)&lt;='General parameters'!$G$22,
IF((CE$14-$G$14+1)&gt;=('Option-specific inputs'!$I$79),
IF(MOD((CE$14-$G$14+1-'Option-specific inputs'!$I$79)/('Option-specific inputs'!$I$80),1)=0,
'Option-specific inputs'!$I$81*CE$22,
0),
0),
0),
0)</f>
        <v>0</v>
      </c>
      <c r="CF272" s="43">
        <f>IFERROR(
IF((CF$14-$G$14+1)&lt;='General parameters'!$G$22,
IF((CF$14-$G$14+1)&gt;=('Option-specific inputs'!$I$79),
IF(MOD((CF$14-$G$14+1-'Option-specific inputs'!$I$79)/('Option-specific inputs'!$I$80),1)=0,
'Option-specific inputs'!$I$81*CF$22,
0),
0),
0),
0)</f>
        <v>0</v>
      </c>
      <c r="CG272" s="43">
        <f>IFERROR(
IF((CG$14-$G$14+1)&lt;='General parameters'!$G$22,
IF((CG$14-$G$14+1)&gt;=('Option-specific inputs'!$I$79),
IF(MOD((CG$14-$G$14+1-'Option-specific inputs'!$I$79)/('Option-specific inputs'!$I$80),1)=0,
'Option-specific inputs'!$I$81*CG$22,
0),
0),
0),
0)</f>
        <v>0</v>
      </c>
      <c r="CH272" s="43">
        <f>IFERROR(
IF((CH$14-$G$14+1)&lt;='General parameters'!$G$22,
IF((CH$14-$G$14+1)&gt;=('Option-specific inputs'!$I$79),
IF(MOD((CH$14-$G$14+1-'Option-specific inputs'!$I$79)/('Option-specific inputs'!$I$80),1)=0,
'Option-specific inputs'!$I$81*CH$22,
0),
0),
0),
0)</f>
        <v>0</v>
      </c>
      <c r="CI272" s="43">
        <f>IFERROR(
IF((CI$14-$G$14+1)&lt;='General parameters'!$G$22,
IF((CI$14-$G$14+1)&gt;=('Option-specific inputs'!$I$79),
IF(MOD((CI$14-$G$14+1-'Option-specific inputs'!$I$79)/('Option-specific inputs'!$I$80),1)=0,
'Option-specific inputs'!$I$81*CI$22,
0),
0),
0),
0)</f>
        <v>0</v>
      </c>
      <c r="CJ272" s="43">
        <f>IFERROR(
IF((CJ$14-$G$14+1)&lt;='General parameters'!$G$22,
IF((CJ$14-$G$14+1)&gt;=('Option-specific inputs'!$I$79),
IF(MOD((CJ$14-$G$14+1-'Option-specific inputs'!$I$79)/('Option-specific inputs'!$I$80),1)=0,
'Option-specific inputs'!$I$81*CJ$22,
0),
0),
0),
0)</f>
        <v>0</v>
      </c>
      <c r="CK272" s="43">
        <f>IFERROR(
IF((CK$14-$G$14+1)&lt;='General parameters'!$G$22,
IF((CK$14-$G$14+1)&gt;=('Option-specific inputs'!$I$79),
IF(MOD((CK$14-$G$14+1-'Option-specific inputs'!$I$79)/('Option-specific inputs'!$I$80),1)=0,
'Option-specific inputs'!$I$81*CK$22,
0),
0),
0),
0)</f>
        <v>0</v>
      </c>
      <c r="CL272" s="43">
        <f>IFERROR(
IF((CL$14-$G$14+1)&lt;='General parameters'!$G$22,
IF((CL$14-$G$14+1)&gt;=('Option-specific inputs'!$I$79),
IF(MOD((CL$14-$G$14+1-'Option-specific inputs'!$I$79)/('Option-specific inputs'!$I$80),1)=0,
'Option-specific inputs'!$I$81*CL$22,
0),
0),
0),
0)</f>
        <v>0</v>
      </c>
      <c r="CM272" s="43">
        <f>IFERROR(
IF((CM$14-$G$14+1)&lt;='General parameters'!$G$22,
IF((CM$14-$G$14+1)&gt;=('Option-specific inputs'!$I$79),
IF(MOD((CM$14-$G$14+1-'Option-specific inputs'!$I$79)/('Option-specific inputs'!$I$80),1)=0,
'Option-specific inputs'!$I$81*CM$22,
0),
0),
0),
0)</f>
        <v>0</v>
      </c>
      <c r="CN272" s="43">
        <f>IFERROR(
IF((CN$14-$G$14+1)&lt;='General parameters'!$G$22,
IF((CN$14-$G$14+1)&gt;=('Option-specific inputs'!$I$79),
IF(MOD((CN$14-$G$14+1-'Option-specific inputs'!$I$79)/('Option-specific inputs'!$I$80),1)=0,
'Option-specific inputs'!$I$81*CN$22,
0),
0),
0),
0)</f>
        <v>0</v>
      </c>
      <c r="CO272" s="43">
        <f>IFERROR(
IF((CO$14-$G$14+1)&lt;='General parameters'!$G$22,
IF((CO$14-$G$14+1)&gt;=('Option-specific inputs'!$I$79),
IF(MOD((CO$14-$G$14+1-'Option-specific inputs'!$I$79)/('Option-specific inputs'!$I$80),1)=0,
'Option-specific inputs'!$I$81*CO$22,
0),
0),
0),
0)</f>
        <v>0</v>
      </c>
      <c r="CP272" s="43">
        <f>IFERROR(
IF((CP$14-$G$14+1)&lt;='General parameters'!$G$22,
IF((CP$14-$G$14+1)&gt;=('Option-specific inputs'!$I$79),
IF(MOD((CP$14-$G$14+1-'Option-specific inputs'!$I$79)/('Option-specific inputs'!$I$80),1)=0,
'Option-specific inputs'!$I$81*CP$22,
0),
0),
0),
0)</f>
        <v>0</v>
      </c>
      <c r="CQ272" s="43">
        <f>IFERROR(
IF((CQ$14-$G$14+1)&lt;='General parameters'!$G$22,
IF((CQ$14-$G$14+1)&gt;=('Option-specific inputs'!$I$79),
IF(MOD((CQ$14-$G$14+1-'Option-specific inputs'!$I$79)/('Option-specific inputs'!$I$80),1)=0,
'Option-specific inputs'!$I$81*CQ$22,
0),
0),
0),
0)</f>
        <v>0</v>
      </c>
      <c r="CR272" s="43">
        <f>IFERROR(
IF((CR$14-$G$14+1)&lt;='General parameters'!$G$22,
IF((CR$14-$G$14+1)&gt;=('Option-specific inputs'!$I$79),
IF(MOD((CR$14-$G$14+1-'Option-specific inputs'!$I$79)/('Option-specific inputs'!$I$80),1)=0,
'Option-specific inputs'!$I$81*CR$22,
0),
0),
0),
0)</f>
        <v>0</v>
      </c>
      <c r="CS272" s="43">
        <f>IFERROR(
IF((CS$14-$G$14+1)&lt;='General parameters'!$G$22,
IF((CS$14-$G$14+1)&gt;=('Option-specific inputs'!$I$79),
IF(MOD((CS$14-$G$14+1-'Option-specific inputs'!$I$79)/('Option-specific inputs'!$I$80),1)=0,
'Option-specific inputs'!$I$81*CS$22,
0),
0),
0),
0)</f>
        <v>0</v>
      </c>
      <c r="CT272" s="43">
        <f>IFERROR(
IF((CT$14-$G$14+1)&lt;='General parameters'!$G$22,
IF((CT$14-$G$14+1)&gt;=('Option-specific inputs'!$I$79),
IF(MOD((CT$14-$G$14+1-'Option-specific inputs'!$I$79)/('Option-specific inputs'!$I$80),1)=0,
'Option-specific inputs'!$I$81*CT$22,
0),
0),
0),
0)</f>
        <v>0</v>
      </c>
      <c r="CU272" s="43">
        <f>IFERROR(
IF((CU$14-$G$14+1)&lt;='General parameters'!$G$22,
IF((CU$14-$G$14+1)&gt;=('Option-specific inputs'!$I$79),
IF(MOD((CU$14-$G$14+1-'Option-specific inputs'!$I$79)/('Option-specific inputs'!$I$80),1)=0,
'Option-specific inputs'!$I$81*CU$22,
0),
0),
0),
0)</f>
        <v>0</v>
      </c>
      <c r="CV272" s="43">
        <f>IFERROR(
IF((CV$14-$G$14+1)&lt;='General parameters'!$G$22,
IF((CV$14-$G$14+1)&gt;=('Option-specific inputs'!$I$79),
IF(MOD((CV$14-$G$14+1-'Option-specific inputs'!$I$79)/('Option-specific inputs'!$I$80),1)=0,
'Option-specific inputs'!$I$81*CV$22,
0),
0),
0),
0)</f>
        <v>0</v>
      </c>
      <c r="CW272" s="43">
        <f>IFERROR(
IF((CW$14-$G$14+1)&lt;='General parameters'!$G$22,
IF((CW$14-$G$14+1)&gt;=('Option-specific inputs'!$I$79),
IF(MOD((CW$14-$G$14+1-'Option-specific inputs'!$I$79)/('Option-specific inputs'!$I$80),1)=0,
'Option-specific inputs'!$I$81*CW$22,
0),
0),
0),
0)</f>
        <v>0</v>
      </c>
      <c r="CX272" s="43">
        <f>IFERROR(
IF((CX$14-$G$14+1)&lt;='General parameters'!$G$22,
IF((CX$14-$G$14+1)&gt;=('Option-specific inputs'!$I$79),
IF(MOD((CX$14-$G$14+1-'Option-specific inputs'!$I$79)/('Option-specific inputs'!$I$80),1)=0,
'Option-specific inputs'!$I$81*CX$22,
0),
0),
0),
0)</f>
        <v>0</v>
      </c>
      <c r="CY272" s="43">
        <f>IFERROR(
IF((CY$14-$G$14+1)&lt;='General parameters'!$G$22,
IF((CY$14-$G$14+1)&gt;=('Option-specific inputs'!$I$79),
IF(MOD((CY$14-$G$14+1-'Option-specific inputs'!$I$79)/('Option-specific inputs'!$I$80),1)=0,
'Option-specific inputs'!$I$81*CY$22,
0),
0),
0),
0)</f>
        <v>0</v>
      </c>
      <c r="CZ272" s="43">
        <f>IFERROR(
IF((CZ$14-$G$14+1)&lt;='General parameters'!$G$22,
IF((CZ$14-$G$14+1)&gt;=('Option-specific inputs'!$I$79),
IF(MOD((CZ$14-$G$14+1-'Option-specific inputs'!$I$79)/('Option-specific inputs'!$I$80),1)=0,
'Option-specific inputs'!$I$81*CZ$22,
0),
0),
0),
0)</f>
        <v>0</v>
      </c>
      <c r="DA272" s="43">
        <f>IFERROR(
IF((DA$14-$G$14+1)&lt;='General parameters'!$G$22,
IF((DA$14-$G$14+1)&gt;=('Option-specific inputs'!$I$79),
IF(MOD((DA$14-$G$14+1-'Option-specific inputs'!$I$79)/('Option-specific inputs'!$I$80),1)=0,
'Option-specific inputs'!$I$81*DA$22,
0),
0),
0),
0)</f>
        <v>0</v>
      </c>
      <c r="DB272" s="43">
        <f>IFERROR(
IF((DB$14-$G$14+1)&lt;='General parameters'!$G$22,
IF((DB$14-$G$14+1)&gt;=('Option-specific inputs'!$I$79),
IF(MOD((DB$14-$G$14+1-'Option-specific inputs'!$I$79)/('Option-specific inputs'!$I$80),1)=0,
'Option-specific inputs'!$I$81*DB$22,
0),
0),
0),
0)</f>
        <v>0</v>
      </c>
      <c r="DC272" s="25"/>
    </row>
    <row r="273" spans="1:107" s="61" customFormat="1" ht="22.5" customHeight="1">
      <c r="A273" s="25"/>
      <c r="B273" s="152"/>
      <c r="C273" s="163" t="str">
        <f>"Maintenance event 2: "&amp;'Option-specific inputs'!$I$83</f>
        <v xml:space="preserve">Maintenance event 2: </v>
      </c>
      <c r="D273" s="48"/>
      <c r="E273" s="37"/>
      <c r="F273" s="32"/>
      <c r="G273" s="43">
        <f>IFERROR(
IF((G$14-$G$14+1)&lt;='General parameters'!$G$22,
IF((G$14-$G$14+1)&gt;=('Option-specific inputs'!$I$84),
IF(MOD((G$14-$G$14+1-'Option-specific inputs'!$I$84)/'Option-specific inputs'!$I$85,1)=0,
'Option-specific inputs'!$I$86*G$22,
0),
0),
0),
0)</f>
        <v>0</v>
      </c>
      <c r="H273" s="43">
        <f>IFERROR(
IF((H$14-$G$14+1)&lt;='General parameters'!$G$22,
IF((H$14-$G$14+1)&gt;=('Option-specific inputs'!$I$84),
IF(MOD((H$14-$G$14+1-'Option-specific inputs'!$I$84)/'Option-specific inputs'!$I$85,1)=0,
'Option-specific inputs'!$I$86*H$22,
0),
0),
0),
0)</f>
        <v>0</v>
      </c>
      <c r="I273" s="43">
        <f>IFERROR(
IF((I$14-$G$14+1)&lt;='General parameters'!$G$22,
IF((I$14-$G$14+1)&gt;=('Option-specific inputs'!$I$84),
IF(MOD((I$14-$G$14+1-'Option-specific inputs'!$I$84)/'Option-specific inputs'!$I$85,1)=0,
'Option-specific inputs'!$I$86*I$22,
0),
0),
0),
0)</f>
        <v>0</v>
      </c>
      <c r="J273" s="43">
        <f>IFERROR(
IF((J$14-$G$14+1)&lt;='General parameters'!$G$22,
IF((J$14-$G$14+1)&gt;=('Option-specific inputs'!$I$84),
IF(MOD((J$14-$G$14+1-'Option-specific inputs'!$I$84)/'Option-specific inputs'!$I$85,1)=0,
'Option-specific inputs'!$I$86*J$22,
0),
0),
0),
0)</f>
        <v>0</v>
      </c>
      <c r="K273" s="43">
        <f>IFERROR(
IF((K$14-$G$14+1)&lt;='General parameters'!$G$22,
IF((K$14-$G$14+1)&gt;=('Option-specific inputs'!$I$84),
IF(MOD((K$14-$G$14+1-'Option-specific inputs'!$I$84)/'Option-specific inputs'!$I$85,1)=0,
'Option-specific inputs'!$I$86*K$22,
0),
0),
0),
0)</f>
        <v>0</v>
      </c>
      <c r="L273" s="43">
        <f>IFERROR(
IF((L$14-$G$14+1)&lt;='General parameters'!$G$22,
IF((L$14-$G$14+1)&gt;=('Option-specific inputs'!$I$84),
IF(MOD((L$14-$G$14+1-'Option-specific inputs'!$I$84)/'Option-specific inputs'!$I$85,1)=0,
'Option-specific inputs'!$I$86*L$22,
0),
0),
0),
0)</f>
        <v>0</v>
      </c>
      <c r="M273" s="43">
        <f>IFERROR(
IF((M$14-$G$14+1)&lt;='General parameters'!$G$22,
IF((M$14-$G$14+1)&gt;=('Option-specific inputs'!$I$84),
IF(MOD((M$14-$G$14+1-'Option-specific inputs'!$I$84)/'Option-specific inputs'!$I$85,1)=0,
'Option-specific inputs'!$I$86*M$22,
0),
0),
0),
0)</f>
        <v>0</v>
      </c>
      <c r="N273" s="43">
        <f>IFERROR(
IF((N$14-$G$14+1)&lt;='General parameters'!$G$22,
IF((N$14-$G$14+1)&gt;=('Option-specific inputs'!$I$84),
IF(MOD((N$14-$G$14+1-'Option-specific inputs'!$I$84)/'Option-specific inputs'!$I$85,1)=0,
'Option-specific inputs'!$I$86*N$22,
0),
0),
0),
0)</f>
        <v>0</v>
      </c>
      <c r="O273" s="43">
        <f>IFERROR(
IF((O$14-$G$14+1)&lt;='General parameters'!$G$22,
IF((O$14-$G$14+1)&gt;=('Option-specific inputs'!$I$84),
IF(MOD((O$14-$G$14+1-'Option-specific inputs'!$I$84)/'Option-specific inputs'!$I$85,1)=0,
'Option-specific inputs'!$I$86*O$22,
0),
0),
0),
0)</f>
        <v>0</v>
      </c>
      <c r="P273" s="43">
        <f>IFERROR(
IF((P$14-$G$14+1)&lt;='General parameters'!$G$22,
IF((P$14-$G$14+1)&gt;=('Option-specific inputs'!$I$84),
IF(MOD((P$14-$G$14+1-'Option-specific inputs'!$I$84)/'Option-specific inputs'!$I$85,1)=0,
'Option-specific inputs'!$I$86*P$22,
0),
0),
0),
0)</f>
        <v>0</v>
      </c>
      <c r="Q273" s="43">
        <f>IFERROR(
IF((Q$14-$G$14+1)&lt;='General parameters'!$G$22,
IF((Q$14-$G$14+1)&gt;=('Option-specific inputs'!$I$84),
IF(MOD((Q$14-$G$14+1-'Option-specific inputs'!$I$84)/'Option-specific inputs'!$I$85,1)=0,
'Option-specific inputs'!$I$86*Q$22,
0),
0),
0),
0)</f>
        <v>0</v>
      </c>
      <c r="R273" s="43">
        <f>IFERROR(
IF((R$14-$G$14+1)&lt;='General parameters'!$G$22,
IF((R$14-$G$14+1)&gt;=('Option-specific inputs'!$I$84),
IF(MOD((R$14-$G$14+1-'Option-specific inputs'!$I$84)/'Option-specific inputs'!$I$85,1)=0,
'Option-specific inputs'!$I$86*R$22,
0),
0),
0),
0)</f>
        <v>0</v>
      </c>
      <c r="S273" s="43">
        <f>IFERROR(
IF((S$14-$G$14+1)&lt;='General parameters'!$G$22,
IF((S$14-$G$14+1)&gt;=('Option-specific inputs'!$I$84),
IF(MOD((S$14-$G$14+1-'Option-specific inputs'!$I$84)/'Option-specific inputs'!$I$85,1)=0,
'Option-specific inputs'!$I$86*S$22,
0),
0),
0),
0)</f>
        <v>0</v>
      </c>
      <c r="T273" s="43">
        <f>IFERROR(
IF((T$14-$G$14+1)&lt;='General parameters'!$G$22,
IF((T$14-$G$14+1)&gt;=('Option-specific inputs'!$I$84),
IF(MOD((T$14-$G$14+1-'Option-specific inputs'!$I$84)/'Option-specific inputs'!$I$85,1)=0,
'Option-specific inputs'!$I$86*T$22,
0),
0),
0),
0)</f>
        <v>0</v>
      </c>
      <c r="U273" s="43">
        <f>IFERROR(
IF((U$14-$G$14+1)&lt;='General parameters'!$G$22,
IF((U$14-$G$14+1)&gt;=('Option-specific inputs'!$I$84),
IF(MOD((U$14-$G$14+1-'Option-specific inputs'!$I$84)/'Option-specific inputs'!$I$85,1)=0,
'Option-specific inputs'!$I$86*U$22,
0),
0),
0),
0)</f>
        <v>0</v>
      </c>
      <c r="V273" s="43">
        <f>IFERROR(
IF((V$14-$G$14+1)&lt;='General parameters'!$G$22,
IF((V$14-$G$14+1)&gt;=('Option-specific inputs'!$I$84),
IF(MOD((V$14-$G$14+1-'Option-specific inputs'!$I$84)/'Option-specific inputs'!$I$85,1)=0,
'Option-specific inputs'!$I$86*V$22,
0),
0),
0),
0)</f>
        <v>0</v>
      </c>
      <c r="W273" s="43">
        <f>IFERROR(
IF((W$14-$G$14+1)&lt;='General parameters'!$G$22,
IF((W$14-$G$14+1)&gt;=('Option-specific inputs'!$I$84),
IF(MOD((W$14-$G$14+1-'Option-specific inputs'!$I$84)/'Option-specific inputs'!$I$85,1)=0,
'Option-specific inputs'!$I$86*W$22,
0),
0),
0),
0)</f>
        <v>0</v>
      </c>
      <c r="X273" s="43">
        <f>IFERROR(
IF((X$14-$G$14+1)&lt;='General parameters'!$G$22,
IF((X$14-$G$14+1)&gt;=('Option-specific inputs'!$I$84),
IF(MOD((X$14-$G$14+1-'Option-specific inputs'!$I$84)/'Option-specific inputs'!$I$85,1)=0,
'Option-specific inputs'!$I$86*X$22,
0),
0),
0),
0)</f>
        <v>0</v>
      </c>
      <c r="Y273" s="43">
        <f>IFERROR(
IF((Y$14-$G$14+1)&lt;='General parameters'!$G$22,
IF((Y$14-$G$14+1)&gt;=('Option-specific inputs'!$I$84),
IF(MOD((Y$14-$G$14+1-'Option-specific inputs'!$I$84)/'Option-specific inputs'!$I$85,1)=0,
'Option-specific inputs'!$I$86*Y$22,
0),
0),
0),
0)</f>
        <v>0</v>
      </c>
      <c r="Z273" s="43">
        <f>IFERROR(
IF((Z$14-$G$14+1)&lt;='General parameters'!$G$22,
IF((Z$14-$G$14+1)&gt;=('Option-specific inputs'!$I$84),
IF(MOD((Z$14-$G$14+1-'Option-specific inputs'!$I$84)/'Option-specific inputs'!$I$85,1)=0,
'Option-specific inputs'!$I$86*Z$22,
0),
0),
0),
0)</f>
        <v>0</v>
      </c>
      <c r="AA273" s="43">
        <f>IFERROR(
IF((AA$14-$G$14+1)&lt;='General parameters'!$G$22,
IF((AA$14-$G$14+1)&gt;=('Option-specific inputs'!$I$84),
IF(MOD((AA$14-$G$14+1-'Option-specific inputs'!$I$84)/'Option-specific inputs'!$I$85,1)=0,
'Option-specific inputs'!$I$86*AA$22,
0),
0),
0),
0)</f>
        <v>0</v>
      </c>
      <c r="AB273" s="43">
        <f>IFERROR(
IF((AB$14-$G$14+1)&lt;='General parameters'!$G$22,
IF((AB$14-$G$14+1)&gt;=('Option-specific inputs'!$I$84),
IF(MOD((AB$14-$G$14+1-'Option-specific inputs'!$I$84)/'Option-specific inputs'!$I$85,1)=0,
'Option-specific inputs'!$I$86*AB$22,
0),
0),
0),
0)</f>
        <v>0</v>
      </c>
      <c r="AC273" s="43">
        <f>IFERROR(
IF((AC$14-$G$14+1)&lt;='General parameters'!$G$22,
IF((AC$14-$G$14+1)&gt;=('Option-specific inputs'!$I$84),
IF(MOD((AC$14-$G$14+1-'Option-specific inputs'!$I$84)/'Option-specific inputs'!$I$85,1)=0,
'Option-specific inputs'!$I$86*AC$22,
0),
0),
0),
0)</f>
        <v>0</v>
      </c>
      <c r="AD273" s="43">
        <f>IFERROR(
IF((AD$14-$G$14+1)&lt;='General parameters'!$G$22,
IF((AD$14-$G$14+1)&gt;=('Option-specific inputs'!$I$84),
IF(MOD((AD$14-$G$14+1-'Option-specific inputs'!$I$84)/'Option-specific inputs'!$I$85,1)=0,
'Option-specific inputs'!$I$86*AD$22,
0),
0),
0),
0)</f>
        <v>0</v>
      </c>
      <c r="AE273" s="43">
        <f>IFERROR(
IF((AE$14-$G$14+1)&lt;='General parameters'!$G$22,
IF((AE$14-$G$14+1)&gt;=('Option-specific inputs'!$I$84),
IF(MOD((AE$14-$G$14+1-'Option-specific inputs'!$I$84)/'Option-specific inputs'!$I$85,1)=0,
'Option-specific inputs'!$I$86*AE$22,
0),
0),
0),
0)</f>
        <v>0</v>
      </c>
      <c r="AF273" s="43">
        <f>IFERROR(
IF((AF$14-$G$14+1)&lt;='General parameters'!$G$22,
IF((AF$14-$G$14+1)&gt;=('Option-specific inputs'!$I$84),
IF(MOD((AF$14-$G$14+1-'Option-specific inputs'!$I$84)/'Option-specific inputs'!$I$85,1)=0,
'Option-specific inputs'!$I$86*AF$22,
0),
0),
0),
0)</f>
        <v>0</v>
      </c>
      <c r="AG273" s="43">
        <f>IFERROR(
IF((AG$14-$G$14+1)&lt;='General parameters'!$G$22,
IF((AG$14-$G$14+1)&gt;=('Option-specific inputs'!$I$84),
IF(MOD((AG$14-$G$14+1-'Option-specific inputs'!$I$84)/'Option-specific inputs'!$I$85,1)=0,
'Option-specific inputs'!$I$86*AG$22,
0),
0),
0),
0)</f>
        <v>0</v>
      </c>
      <c r="AH273" s="43">
        <f>IFERROR(
IF((AH$14-$G$14+1)&lt;='General parameters'!$G$22,
IF((AH$14-$G$14+1)&gt;=('Option-specific inputs'!$I$84),
IF(MOD((AH$14-$G$14+1-'Option-specific inputs'!$I$84)/'Option-specific inputs'!$I$85,1)=0,
'Option-specific inputs'!$I$86*AH$22,
0),
0),
0),
0)</f>
        <v>0</v>
      </c>
      <c r="AI273" s="43">
        <f>IFERROR(
IF((AI$14-$G$14+1)&lt;='General parameters'!$G$22,
IF((AI$14-$G$14+1)&gt;=('Option-specific inputs'!$I$84),
IF(MOD((AI$14-$G$14+1-'Option-specific inputs'!$I$84)/'Option-specific inputs'!$I$85,1)=0,
'Option-specific inputs'!$I$86*AI$22,
0),
0),
0),
0)</f>
        <v>0</v>
      </c>
      <c r="AJ273" s="43">
        <f>IFERROR(
IF((AJ$14-$G$14+1)&lt;='General parameters'!$G$22,
IF((AJ$14-$G$14+1)&gt;=('Option-specific inputs'!$I$84),
IF(MOD((AJ$14-$G$14+1-'Option-specific inputs'!$I$84)/'Option-specific inputs'!$I$85,1)=0,
'Option-specific inputs'!$I$86*AJ$22,
0),
0),
0),
0)</f>
        <v>0</v>
      </c>
      <c r="AK273" s="43">
        <f>IFERROR(
IF((AK$14-$G$14+1)&lt;='General parameters'!$G$22,
IF((AK$14-$G$14+1)&gt;=('Option-specific inputs'!$I$84),
IF(MOD((AK$14-$G$14+1-'Option-specific inputs'!$I$84)/'Option-specific inputs'!$I$85,1)=0,
'Option-specific inputs'!$I$86*AK$22,
0),
0),
0),
0)</f>
        <v>0</v>
      </c>
      <c r="AL273" s="43">
        <f>IFERROR(
IF((AL$14-$G$14+1)&lt;='General parameters'!$G$22,
IF((AL$14-$G$14+1)&gt;=('Option-specific inputs'!$I$84),
IF(MOD((AL$14-$G$14+1-'Option-specific inputs'!$I$84)/'Option-specific inputs'!$I$85,1)=0,
'Option-specific inputs'!$I$86*AL$22,
0),
0),
0),
0)</f>
        <v>0</v>
      </c>
      <c r="AM273" s="43">
        <f>IFERROR(
IF((AM$14-$G$14+1)&lt;='General parameters'!$G$22,
IF((AM$14-$G$14+1)&gt;=('Option-specific inputs'!$I$84),
IF(MOD((AM$14-$G$14+1-'Option-specific inputs'!$I$84)/'Option-specific inputs'!$I$85,1)=0,
'Option-specific inputs'!$I$86*AM$22,
0),
0),
0),
0)</f>
        <v>0</v>
      </c>
      <c r="AN273" s="43">
        <f>IFERROR(
IF((AN$14-$G$14+1)&lt;='General parameters'!$G$22,
IF((AN$14-$G$14+1)&gt;=('Option-specific inputs'!$I$84),
IF(MOD((AN$14-$G$14+1-'Option-specific inputs'!$I$84)/'Option-specific inputs'!$I$85,1)=0,
'Option-specific inputs'!$I$86*AN$22,
0),
0),
0),
0)</f>
        <v>0</v>
      </c>
      <c r="AO273" s="43">
        <f>IFERROR(
IF((AO$14-$G$14+1)&lt;='General parameters'!$G$22,
IF((AO$14-$G$14+1)&gt;=('Option-specific inputs'!$I$84),
IF(MOD((AO$14-$G$14+1-'Option-specific inputs'!$I$84)/'Option-specific inputs'!$I$85,1)=0,
'Option-specific inputs'!$I$86*AO$22,
0),
0),
0),
0)</f>
        <v>0</v>
      </c>
      <c r="AP273" s="43">
        <f>IFERROR(
IF((AP$14-$G$14+1)&lt;='General parameters'!$G$22,
IF((AP$14-$G$14+1)&gt;=('Option-specific inputs'!$I$84),
IF(MOD((AP$14-$G$14+1-'Option-specific inputs'!$I$84)/'Option-specific inputs'!$I$85,1)=0,
'Option-specific inputs'!$I$86*AP$22,
0),
0),
0),
0)</f>
        <v>0</v>
      </c>
      <c r="AQ273" s="43">
        <f>IFERROR(
IF((AQ$14-$G$14+1)&lt;='General parameters'!$G$22,
IF((AQ$14-$G$14+1)&gt;=('Option-specific inputs'!$I$84),
IF(MOD((AQ$14-$G$14+1-'Option-specific inputs'!$I$84)/'Option-specific inputs'!$I$85,1)=0,
'Option-specific inputs'!$I$86*AQ$22,
0),
0),
0),
0)</f>
        <v>0</v>
      </c>
      <c r="AR273" s="43">
        <f>IFERROR(
IF((AR$14-$G$14+1)&lt;='General parameters'!$G$22,
IF((AR$14-$G$14+1)&gt;=('Option-specific inputs'!$I$84),
IF(MOD((AR$14-$G$14+1-'Option-specific inputs'!$I$84)/'Option-specific inputs'!$I$85,1)=0,
'Option-specific inputs'!$I$86*AR$22,
0),
0),
0),
0)</f>
        <v>0</v>
      </c>
      <c r="AS273" s="43">
        <f>IFERROR(
IF((AS$14-$G$14+1)&lt;='General parameters'!$G$22,
IF((AS$14-$G$14+1)&gt;=('Option-specific inputs'!$I$84),
IF(MOD((AS$14-$G$14+1-'Option-specific inputs'!$I$84)/'Option-specific inputs'!$I$85,1)=0,
'Option-specific inputs'!$I$86*AS$22,
0),
0),
0),
0)</f>
        <v>0</v>
      </c>
      <c r="AT273" s="43">
        <f>IFERROR(
IF((AT$14-$G$14+1)&lt;='General parameters'!$G$22,
IF((AT$14-$G$14+1)&gt;=('Option-specific inputs'!$I$84),
IF(MOD((AT$14-$G$14+1-'Option-specific inputs'!$I$84)/'Option-specific inputs'!$I$85,1)=0,
'Option-specific inputs'!$I$86*AT$22,
0),
0),
0),
0)</f>
        <v>0</v>
      </c>
      <c r="AU273" s="43">
        <f>IFERROR(
IF((AU$14-$G$14+1)&lt;='General parameters'!$G$22,
IF((AU$14-$G$14+1)&gt;=('Option-specific inputs'!$I$84),
IF(MOD((AU$14-$G$14+1-'Option-specific inputs'!$I$84)/'Option-specific inputs'!$I$85,1)=0,
'Option-specific inputs'!$I$86*AU$22,
0),
0),
0),
0)</f>
        <v>0</v>
      </c>
      <c r="AV273" s="43">
        <f>IFERROR(
IF((AV$14-$G$14+1)&lt;='General parameters'!$G$22,
IF((AV$14-$G$14+1)&gt;=('Option-specific inputs'!$I$84),
IF(MOD((AV$14-$G$14+1-'Option-specific inputs'!$I$84)/'Option-specific inputs'!$I$85,1)=0,
'Option-specific inputs'!$I$86*AV$22,
0),
0),
0),
0)</f>
        <v>0</v>
      </c>
      <c r="AW273" s="43">
        <f>IFERROR(
IF((AW$14-$G$14+1)&lt;='General parameters'!$G$22,
IF((AW$14-$G$14+1)&gt;=('Option-specific inputs'!$I$84),
IF(MOD((AW$14-$G$14+1-'Option-specific inputs'!$I$84)/'Option-specific inputs'!$I$85,1)=0,
'Option-specific inputs'!$I$86*AW$22,
0),
0),
0),
0)</f>
        <v>0</v>
      </c>
      <c r="AX273" s="43">
        <f>IFERROR(
IF((AX$14-$G$14+1)&lt;='General parameters'!$G$22,
IF((AX$14-$G$14+1)&gt;=('Option-specific inputs'!$I$84),
IF(MOD((AX$14-$G$14+1-'Option-specific inputs'!$I$84)/'Option-specific inputs'!$I$85,1)=0,
'Option-specific inputs'!$I$86*AX$22,
0),
0),
0),
0)</f>
        <v>0</v>
      </c>
      <c r="AY273" s="43">
        <f>IFERROR(
IF((AY$14-$G$14+1)&lt;='General parameters'!$G$22,
IF((AY$14-$G$14+1)&gt;=('Option-specific inputs'!$I$84),
IF(MOD((AY$14-$G$14+1-'Option-specific inputs'!$I$84)/'Option-specific inputs'!$I$85,1)=0,
'Option-specific inputs'!$I$86*AY$22,
0),
0),
0),
0)</f>
        <v>0</v>
      </c>
      <c r="AZ273" s="43">
        <f>IFERROR(
IF((AZ$14-$G$14+1)&lt;='General parameters'!$G$22,
IF((AZ$14-$G$14+1)&gt;=('Option-specific inputs'!$I$84),
IF(MOD((AZ$14-$G$14+1-'Option-specific inputs'!$I$84)/'Option-specific inputs'!$I$85,1)=0,
'Option-specific inputs'!$I$86*AZ$22,
0),
0),
0),
0)</f>
        <v>0</v>
      </c>
      <c r="BA273" s="43">
        <f>IFERROR(
IF((BA$14-$G$14+1)&lt;='General parameters'!$G$22,
IF((BA$14-$G$14+1)&gt;=('Option-specific inputs'!$I$84),
IF(MOD((BA$14-$G$14+1-'Option-specific inputs'!$I$84)/'Option-specific inputs'!$I$85,1)=0,
'Option-specific inputs'!$I$86*BA$22,
0),
0),
0),
0)</f>
        <v>0</v>
      </c>
      <c r="BB273" s="43">
        <f>IFERROR(
IF((BB$14-$G$14+1)&lt;='General parameters'!$G$22,
IF((BB$14-$G$14+1)&gt;=('Option-specific inputs'!$I$84),
IF(MOD((BB$14-$G$14+1-'Option-specific inputs'!$I$84)/'Option-specific inputs'!$I$85,1)=0,
'Option-specific inputs'!$I$86*BB$22,
0),
0),
0),
0)</f>
        <v>0</v>
      </c>
      <c r="BC273" s="43">
        <f>IFERROR(
IF((BC$14-$G$14+1)&lt;='General parameters'!$G$22,
IF((BC$14-$G$14+1)&gt;=('Option-specific inputs'!$I$84),
IF(MOD((BC$14-$G$14+1-'Option-specific inputs'!$I$84)/'Option-specific inputs'!$I$85,1)=0,
'Option-specific inputs'!$I$86*BC$22,
0),
0),
0),
0)</f>
        <v>0</v>
      </c>
      <c r="BD273" s="43">
        <f>IFERROR(
IF((BD$14-$G$14+1)&lt;='General parameters'!$G$22,
IF((BD$14-$G$14+1)&gt;=('Option-specific inputs'!$I$84),
IF(MOD((BD$14-$G$14+1-'Option-specific inputs'!$I$84)/'Option-specific inputs'!$I$85,1)=0,
'Option-specific inputs'!$I$86*BD$22,
0),
0),
0),
0)</f>
        <v>0</v>
      </c>
      <c r="BE273" s="43">
        <f>IFERROR(
IF((BE$14-$G$14+1)&lt;='General parameters'!$G$22,
IF((BE$14-$G$14+1)&gt;=('Option-specific inputs'!$I$84),
IF(MOD((BE$14-$G$14+1-'Option-specific inputs'!$I$84)/'Option-specific inputs'!$I$85,1)=0,
'Option-specific inputs'!$I$86*BE$22,
0),
0),
0),
0)</f>
        <v>0</v>
      </c>
      <c r="BF273" s="43">
        <f>IFERROR(
IF((BF$14-$G$14+1)&lt;='General parameters'!$G$22,
IF((BF$14-$G$14+1)&gt;=('Option-specific inputs'!$I$84),
IF(MOD((BF$14-$G$14+1-'Option-specific inputs'!$I$84)/'Option-specific inputs'!$I$85,1)=0,
'Option-specific inputs'!$I$86*BF$22,
0),
0),
0),
0)</f>
        <v>0</v>
      </c>
      <c r="BG273" s="43">
        <f>IFERROR(
IF((BG$14-$G$14+1)&lt;='General parameters'!$G$22,
IF((BG$14-$G$14+1)&gt;=('Option-specific inputs'!$I$84),
IF(MOD((BG$14-$G$14+1-'Option-specific inputs'!$I$84)/'Option-specific inputs'!$I$85,1)=0,
'Option-specific inputs'!$I$86*BG$22,
0),
0),
0),
0)</f>
        <v>0</v>
      </c>
      <c r="BH273" s="43">
        <f>IFERROR(
IF((BH$14-$G$14+1)&lt;='General parameters'!$G$22,
IF((BH$14-$G$14+1)&gt;=('Option-specific inputs'!$I$84),
IF(MOD((BH$14-$G$14+1-'Option-specific inputs'!$I$84)/'Option-specific inputs'!$I$85,1)=0,
'Option-specific inputs'!$I$86*BH$22,
0),
0),
0),
0)</f>
        <v>0</v>
      </c>
      <c r="BI273" s="43">
        <f>IFERROR(
IF((BI$14-$G$14+1)&lt;='General parameters'!$G$22,
IF((BI$14-$G$14+1)&gt;=('Option-specific inputs'!$I$84),
IF(MOD((BI$14-$G$14+1-'Option-specific inputs'!$I$84)/'Option-specific inputs'!$I$85,1)=0,
'Option-specific inputs'!$I$86*BI$22,
0),
0),
0),
0)</f>
        <v>0</v>
      </c>
      <c r="BJ273" s="43">
        <f>IFERROR(
IF((BJ$14-$G$14+1)&lt;='General parameters'!$G$22,
IF((BJ$14-$G$14+1)&gt;=('Option-specific inputs'!$I$84),
IF(MOD((BJ$14-$G$14+1-'Option-specific inputs'!$I$84)/'Option-specific inputs'!$I$85,1)=0,
'Option-specific inputs'!$I$86*BJ$22,
0),
0),
0),
0)</f>
        <v>0</v>
      </c>
      <c r="BK273" s="43">
        <f>IFERROR(
IF((BK$14-$G$14+1)&lt;='General parameters'!$G$22,
IF((BK$14-$G$14+1)&gt;=('Option-specific inputs'!$I$84),
IF(MOD((BK$14-$G$14+1-'Option-specific inputs'!$I$84)/'Option-specific inputs'!$I$85,1)=0,
'Option-specific inputs'!$I$86*BK$22,
0),
0),
0),
0)</f>
        <v>0</v>
      </c>
      <c r="BL273" s="43">
        <f>IFERROR(
IF((BL$14-$G$14+1)&lt;='General parameters'!$G$22,
IF((BL$14-$G$14+1)&gt;=('Option-specific inputs'!$I$84),
IF(MOD((BL$14-$G$14+1-'Option-specific inputs'!$I$84)/'Option-specific inputs'!$I$85,1)=0,
'Option-specific inputs'!$I$86*BL$22,
0),
0),
0),
0)</f>
        <v>0</v>
      </c>
      <c r="BM273" s="43">
        <f>IFERROR(
IF((BM$14-$G$14+1)&lt;='General parameters'!$G$22,
IF((BM$14-$G$14+1)&gt;=('Option-specific inputs'!$I$84),
IF(MOD((BM$14-$G$14+1-'Option-specific inputs'!$I$84)/'Option-specific inputs'!$I$85,1)=0,
'Option-specific inputs'!$I$86*BM$22,
0),
0),
0),
0)</f>
        <v>0</v>
      </c>
      <c r="BN273" s="43">
        <f>IFERROR(
IF((BN$14-$G$14+1)&lt;='General parameters'!$G$22,
IF((BN$14-$G$14+1)&gt;=('Option-specific inputs'!$I$84),
IF(MOD((BN$14-$G$14+1-'Option-specific inputs'!$I$84)/'Option-specific inputs'!$I$85,1)=0,
'Option-specific inputs'!$I$86*BN$22,
0),
0),
0),
0)</f>
        <v>0</v>
      </c>
      <c r="BO273" s="43">
        <f>IFERROR(
IF((BO$14-$G$14+1)&lt;='General parameters'!$G$22,
IF((BO$14-$G$14+1)&gt;=('Option-specific inputs'!$I$84),
IF(MOD((BO$14-$G$14+1-'Option-specific inputs'!$I$84)/'Option-specific inputs'!$I$85,1)=0,
'Option-specific inputs'!$I$86*BO$22,
0),
0),
0),
0)</f>
        <v>0</v>
      </c>
      <c r="BP273" s="43">
        <f>IFERROR(
IF((BP$14-$G$14+1)&lt;='General parameters'!$G$22,
IF((BP$14-$G$14+1)&gt;=('Option-specific inputs'!$I$84),
IF(MOD((BP$14-$G$14+1-'Option-specific inputs'!$I$84)/'Option-specific inputs'!$I$85,1)=0,
'Option-specific inputs'!$I$86*BP$22,
0),
0),
0),
0)</f>
        <v>0</v>
      </c>
      <c r="BQ273" s="43">
        <f>IFERROR(
IF((BQ$14-$G$14+1)&lt;='General parameters'!$G$22,
IF((BQ$14-$G$14+1)&gt;=('Option-specific inputs'!$I$84),
IF(MOD((BQ$14-$G$14+1-'Option-specific inputs'!$I$84)/'Option-specific inputs'!$I$85,1)=0,
'Option-specific inputs'!$I$86*BQ$22,
0),
0),
0),
0)</f>
        <v>0</v>
      </c>
      <c r="BR273" s="43">
        <f>IFERROR(
IF((BR$14-$G$14+1)&lt;='General parameters'!$G$22,
IF((BR$14-$G$14+1)&gt;=('Option-specific inputs'!$I$84),
IF(MOD((BR$14-$G$14+1-'Option-specific inputs'!$I$84)/'Option-specific inputs'!$I$85,1)=0,
'Option-specific inputs'!$I$86*BR$22,
0),
0),
0),
0)</f>
        <v>0</v>
      </c>
      <c r="BS273" s="43">
        <f>IFERROR(
IF((BS$14-$G$14+1)&lt;='General parameters'!$G$22,
IF((BS$14-$G$14+1)&gt;=('Option-specific inputs'!$I$84),
IF(MOD((BS$14-$G$14+1-'Option-specific inputs'!$I$84)/'Option-specific inputs'!$I$85,1)=0,
'Option-specific inputs'!$I$86*BS$22,
0),
0),
0),
0)</f>
        <v>0</v>
      </c>
      <c r="BT273" s="43">
        <f>IFERROR(
IF((BT$14-$G$14+1)&lt;='General parameters'!$G$22,
IF((BT$14-$G$14+1)&gt;=('Option-specific inputs'!$I$84),
IF(MOD((BT$14-$G$14+1-'Option-specific inputs'!$I$84)/'Option-specific inputs'!$I$85,1)=0,
'Option-specific inputs'!$I$86*BT$22,
0),
0),
0),
0)</f>
        <v>0</v>
      </c>
      <c r="BU273" s="43">
        <f>IFERROR(
IF((BU$14-$G$14+1)&lt;='General parameters'!$G$22,
IF((BU$14-$G$14+1)&gt;=('Option-specific inputs'!$I$84),
IF(MOD((BU$14-$G$14+1-'Option-specific inputs'!$I$84)/'Option-specific inputs'!$I$85,1)=0,
'Option-specific inputs'!$I$86*BU$22,
0),
0),
0),
0)</f>
        <v>0</v>
      </c>
      <c r="BV273" s="43">
        <f>IFERROR(
IF((BV$14-$G$14+1)&lt;='General parameters'!$G$22,
IF((BV$14-$G$14+1)&gt;=('Option-specific inputs'!$I$84),
IF(MOD((BV$14-$G$14+1-'Option-specific inputs'!$I$84)/'Option-specific inputs'!$I$85,1)=0,
'Option-specific inputs'!$I$86*BV$22,
0),
0),
0),
0)</f>
        <v>0</v>
      </c>
      <c r="BW273" s="43">
        <f>IFERROR(
IF((BW$14-$G$14+1)&lt;='General parameters'!$G$22,
IF((BW$14-$G$14+1)&gt;=('Option-specific inputs'!$I$84),
IF(MOD((BW$14-$G$14+1-'Option-specific inputs'!$I$84)/'Option-specific inputs'!$I$85,1)=0,
'Option-specific inputs'!$I$86*BW$22,
0),
0),
0),
0)</f>
        <v>0</v>
      </c>
      <c r="BX273" s="43">
        <f>IFERROR(
IF((BX$14-$G$14+1)&lt;='General parameters'!$G$22,
IF((BX$14-$G$14+1)&gt;=('Option-specific inputs'!$I$84),
IF(MOD((BX$14-$G$14+1-'Option-specific inputs'!$I$84)/'Option-specific inputs'!$I$85,1)=0,
'Option-specific inputs'!$I$86*BX$22,
0),
0),
0),
0)</f>
        <v>0</v>
      </c>
      <c r="BY273" s="43">
        <f>IFERROR(
IF((BY$14-$G$14+1)&lt;='General parameters'!$G$22,
IF((BY$14-$G$14+1)&gt;=('Option-specific inputs'!$I$84),
IF(MOD((BY$14-$G$14+1-'Option-specific inputs'!$I$84)/'Option-specific inputs'!$I$85,1)=0,
'Option-specific inputs'!$I$86*BY$22,
0),
0),
0),
0)</f>
        <v>0</v>
      </c>
      <c r="BZ273" s="43">
        <f>IFERROR(
IF((BZ$14-$G$14+1)&lt;='General parameters'!$G$22,
IF((BZ$14-$G$14+1)&gt;=('Option-specific inputs'!$I$84),
IF(MOD((BZ$14-$G$14+1-'Option-specific inputs'!$I$84)/'Option-specific inputs'!$I$85,1)=0,
'Option-specific inputs'!$I$86*BZ$22,
0),
0),
0),
0)</f>
        <v>0</v>
      </c>
      <c r="CA273" s="43">
        <f>IFERROR(
IF((CA$14-$G$14+1)&lt;='General parameters'!$G$22,
IF((CA$14-$G$14+1)&gt;=('Option-specific inputs'!$I$84),
IF(MOD((CA$14-$G$14+1-'Option-specific inputs'!$I$84)/'Option-specific inputs'!$I$85,1)=0,
'Option-specific inputs'!$I$86*CA$22,
0),
0),
0),
0)</f>
        <v>0</v>
      </c>
      <c r="CB273" s="43">
        <f>IFERROR(
IF((CB$14-$G$14+1)&lt;='General parameters'!$G$22,
IF((CB$14-$G$14+1)&gt;=('Option-specific inputs'!$I$84),
IF(MOD((CB$14-$G$14+1-'Option-specific inputs'!$I$84)/'Option-specific inputs'!$I$85,1)=0,
'Option-specific inputs'!$I$86*CB$22,
0),
0),
0),
0)</f>
        <v>0</v>
      </c>
      <c r="CC273" s="43">
        <f>IFERROR(
IF((CC$14-$G$14+1)&lt;='General parameters'!$G$22,
IF((CC$14-$G$14+1)&gt;=('Option-specific inputs'!$I$84),
IF(MOD((CC$14-$G$14+1-'Option-specific inputs'!$I$84)/'Option-specific inputs'!$I$85,1)=0,
'Option-specific inputs'!$I$86*CC$22,
0),
0),
0),
0)</f>
        <v>0</v>
      </c>
      <c r="CD273" s="43">
        <f>IFERROR(
IF((CD$14-$G$14+1)&lt;='General parameters'!$G$22,
IF((CD$14-$G$14+1)&gt;=('Option-specific inputs'!$I$84),
IF(MOD((CD$14-$G$14+1-'Option-specific inputs'!$I$84)/'Option-specific inputs'!$I$85,1)=0,
'Option-specific inputs'!$I$86*CD$22,
0),
0),
0),
0)</f>
        <v>0</v>
      </c>
      <c r="CE273" s="43">
        <f>IFERROR(
IF((CE$14-$G$14+1)&lt;='General parameters'!$G$22,
IF((CE$14-$G$14+1)&gt;=('Option-specific inputs'!$I$84),
IF(MOD((CE$14-$G$14+1-'Option-specific inputs'!$I$84)/'Option-specific inputs'!$I$85,1)=0,
'Option-specific inputs'!$I$86*CE$22,
0),
0),
0),
0)</f>
        <v>0</v>
      </c>
      <c r="CF273" s="43">
        <f>IFERROR(
IF((CF$14-$G$14+1)&lt;='General parameters'!$G$22,
IF((CF$14-$G$14+1)&gt;=('Option-specific inputs'!$I$84),
IF(MOD((CF$14-$G$14+1-'Option-specific inputs'!$I$84)/'Option-specific inputs'!$I$85,1)=0,
'Option-specific inputs'!$I$86*CF$22,
0),
0),
0),
0)</f>
        <v>0</v>
      </c>
      <c r="CG273" s="43">
        <f>IFERROR(
IF((CG$14-$G$14+1)&lt;='General parameters'!$G$22,
IF((CG$14-$G$14+1)&gt;=('Option-specific inputs'!$I$84),
IF(MOD((CG$14-$G$14+1-'Option-specific inputs'!$I$84)/'Option-specific inputs'!$I$85,1)=0,
'Option-specific inputs'!$I$86*CG$22,
0),
0),
0),
0)</f>
        <v>0</v>
      </c>
      <c r="CH273" s="43">
        <f>IFERROR(
IF((CH$14-$G$14+1)&lt;='General parameters'!$G$22,
IF((CH$14-$G$14+1)&gt;=('Option-specific inputs'!$I$84),
IF(MOD((CH$14-$G$14+1-'Option-specific inputs'!$I$84)/'Option-specific inputs'!$I$85,1)=0,
'Option-specific inputs'!$I$86*CH$22,
0),
0),
0),
0)</f>
        <v>0</v>
      </c>
      <c r="CI273" s="43">
        <f>IFERROR(
IF((CI$14-$G$14+1)&lt;='General parameters'!$G$22,
IF((CI$14-$G$14+1)&gt;=('Option-specific inputs'!$I$84),
IF(MOD((CI$14-$G$14+1-'Option-specific inputs'!$I$84)/'Option-specific inputs'!$I$85,1)=0,
'Option-specific inputs'!$I$86*CI$22,
0),
0),
0),
0)</f>
        <v>0</v>
      </c>
      <c r="CJ273" s="43">
        <f>IFERROR(
IF((CJ$14-$G$14+1)&lt;='General parameters'!$G$22,
IF((CJ$14-$G$14+1)&gt;=('Option-specific inputs'!$I$84),
IF(MOD((CJ$14-$G$14+1-'Option-specific inputs'!$I$84)/'Option-specific inputs'!$I$85,1)=0,
'Option-specific inputs'!$I$86*CJ$22,
0),
0),
0),
0)</f>
        <v>0</v>
      </c>
      <c r="CK273" s="43">
        <f>IFERROR(
IF((CK$14-$G$14+1)&lt;='General parameters'!$G$22,
IF((CK$14-$G$14+1)&gt;=('Option-specific inputs'!$I$84),
IF(MOD((CK$14-$G$14+1-'Option-specific inputs'!$I$84)/'Option-specific inputs'!$I$85,1)=0,
'Option-specific inputs'!$I$86*CK$22,
0),
0),
0),
0)</f>
        <v>0</v>
      </c>
      <c r="CL273" s="43">
        <f>IFERROR(
IF((CL$14-$G$14+1)&lt;='General parameters'!$G$22,
IF((CL$14-$G$14+1)&gt;=('Option-specific inputs'!$I$84),
IF(MOD((CL$14-$G$14+1-'Option-specific inputs'!$I$84)/'Option-specific inputs'!$I$85,1)=0,
'Option-specific inputs'!$I$86*CL$22,
0),
0),
0),
0)</f>
        <v>0</v>
      </c>
      <c r="CM273" s="43">
        <f>IFERROR(
IF((CM$14-$G$14+1)&lt;='General parameters'!$G$22,
IF((CM$14-$G$14+1)&gt;=('Option-specific inputs'!$I$84),
IF(MOD((CM$14-$G$14+1-'Option-specific inputs'!$I$84)/'Option-specific inputs'!$I$85,1)=0,
'Option-specific inputs'!$I$86*CM$22,
0),
0),
0),
0)</f>
        <v>0</v>
      </c>
      <c r="CN273" s="43">
        <f>IFERROR(
IF((CN$14-$G$14+1)&lt;='General parameters'!$G$22,
IF((CN$14-$G$14+1)&gt;=('Option-specific inputs'!$I$84),
IF(MOD((CN$14-$G$14+1-'Option-specific inputs'!$I$84)/'Option-specific inputs'!$I$85,1)=0,
'Option-specific inputs'!$I$86*CN$22,
0),
0),
0),
0)</f>
        <v>0</v>
      </c>
      <c r="CO273" s="43">
        <f>IFERROR(
IF((CO$14-$G$14+1)&lt;='General parameters'!$G$22,
IF((CO$14-$G$14+1)&gt;=('Option-specific inputs'!$I$84),
IF(MOD((CO$14-$G$14+1-'Option-specific inputs'!$I$84)/'Option-specific inputs'!$I$85,1)=0,
'Option-specific inputs'!$I$86*CO$22,
0),
0),
0),
0)</f>
        <v>0</v>
      </c>
      <c r="CP273" s="43">
        <f>IFERROR(
IF((CP$14-$G$14+1)&lt;='General parameters'!$G$22,
IF((CP$14-$G$14+1)&gt;=('Option-specific inputs'!$I$84),
IF(MOD((CP$14-$G$14+1-'Option-specific inputs'!$I$84)/'Option-specific inputs'!$I$85,1)=0,
'Option-specific inputs'!$I$86*CP$22,
0),
0),
0),
0)</f>
        <v>0</v>
      </c>
      <c r="CQ273" s="43">
        <f>IFERROR(
IF((CQ$14-$G$14+1)&lt;='General parameters'!$G$22,
IF((CQ$14-$G$14+1)&gt;=('Option-specific inputs'!$I$84),
IF(MOD((CQ$14-$G$14+1-'Option-specific inputs'!$I$84)/'Option-specific inputs'!$I$85,1)=0,
'Option-specific inputs'!$I$86*CQ$22,
0),
0),
0),
0)</f>
        <v>0</v>
      </c>
      <c r="CR273" s="43">
        <f>IFERROR(
IF((CR$14-$G$14+1)&lt;='General parameters'!$G$22,
IF((CR$14-$G$14+1)&gt;=('Option-specific inputs'!$I$84),
IF(MOD((CR$14-$G$14+1-'Option-specific inputs'!$I$84)/'Option-specific inputs'!$I$85,1)=0,
'Option-specific inputs'!$I$86*CR$22,
0),
0),
0),
0)</f>
        <v>0</v>
      </c>
      <c r="CS273" s="43">
        <f>IFERROR(
IF((CS$14-$G$14+1)&lt;='General parameters'!$G$22,
IF((CS$14-$G$14+1)&gt;=('Option-specific inputs'!$I$84),
IF(MOD((CS$14-$G$14+1-'Option-specific inputs'!$I$84)/'Option-specific inputs'!$I$85,1)=0,
'Option-specific inputs'!$I$86*CS$22,
0),
0),
0),
0)</f>
        <v>0</v>
      </c>
      <c r="CT273" s="43">
        <f>IFERROR(
IF((CT$14-$G$14+1)&lt;='General parameters'!$G$22,
IF((CT$14-$G$14+1)&gt;=('Option-specific inputs'!$I$84),
IF(MOD((CT$14-$G$14+1-'Option-specific inputs'!$I$84)/'Option-specific inputs'!$I$85,1)=0,
'Option-specific inputs'!$I$86*CT$22,
0),
0),
0),
0)</f>
        <v>0</v>
      </c>
      <c r="CU273" s="43">
        <f>IFERROR(
IF((CU$14-$G$14+1)&lt;='General parameters'!$G$22,
IF((CU$14-$G$14+1)&gt;=('Option-specific inputs'!$I$84),
IF(MOD((CU$14-$G$14+1-'Option-specific inputs'!$I$84)/'Option-specific inputs'!$I$85,1)=0,
'Option-specific inputs'!$I$86*CU$22,
0),
0),
0),
0)</f>
        <v>0</v>
      </c>
      <c r="CV273" s="43">
        <f>IFERROR(
IF((CV$14-$G$14+1)&lt;='General parameters'!$G$22,
IF((CV$14-$G$14+1)&gt;=('Option-specific inputs'!$I$84),
IF(MOD((CV$14-$G$14+1-'Option-specific inputs'!$I$84)/'Option-specific inputs'!$I$85,1)=0,
'Option-specific inputs'!$I$86*CV$22,
0),
0),
0),
0)</f>
        <v>0</v>
      </c>
      <c r="CW273" s="43">
        <f>IFERROR(
IF((CW$14-$G$14+1)&lt;='General parameters'!$G$22,
IF((CW$14-$G$14+1)&gt;=('Option-specific inputs'!$I$84),
IF(MOD((CW$14-$G$14+1-'Option-specific inputs'!$I$84)/'Option-specific inputs'!$I$85,1)=0,
'Option-specific inputs'!$I$86*CW$22,
0),
0),
0),
0)</f>
        <v>0</v>
      </c>
      <c r="CX273" s="43">
        <f>IFERROR(
IF((CX$14-$G$14+1)&lt;='General parameters'!$G$22,
IF((CX$14-$G$14+1)&gt;=('Option-specific inputs'!$I$84),
IF(MOD((CX$14-$G$14+1-'Option-specific inputs'!$I$84)/'Option-specific inputs'!$I$85,1)=0,
'Option-specific inputs'!$I$86*CX$22,
0),
0),
0),
0)</f>
        <v>0</v>
      </c>
      <c r="CY273" s="43">
        <f>IFERROR(
IF((CY$14-$G$14+1)&lt;='General parameters'!$G$22,
IF((CY$14-$G$14+1)&gt;=('Option-specific inputs'!$I$84),
IF(MOD((CY$14-$G$14+1-'Option-specific inputs'!$I$84)/'Option-specific inputs'!$I$85,1)=0,
'Option-specific inputs'!$I$86*CY$22,
0),
0),
0),
0)</f>
        <v>0</v>
      </c>
      <c r="CZ273" s="43">
        <f>IFERROR(
IF((CZ$14-$G$14+1)&lt;='General parameters'!$G$22,
IF((CZ$14-$G$14+1)&gt;=('Option-specific inputs'!$I$84),
IF(MOD((CZ$14-$G$14+1-'Option-specific inputs'!$I$84)/'Option-specific inputs'!$I$85,1)=0,
'Option-specific inputs'!$I$86*CZ$22,
0),
0),
0),
0)</f>
        <v>0</v>
      </c>
      <c r="DA273" s="43">
        <f>IFERROR(
IF((DA$14-$G$14+1)&lt;='General parameters'!$G$22,
IF((DA$14-$G$14+1)&gt;=('Option-specific inputs'!$I$84),
IF(MOD((DA$14-$G$14+1-'Option-specific inputs'!$I$84)/'Option-specific inputs'!$I$85,1)=0,
'Option-specific inputs'!$I$86*DA$22,
0),
0),
0),
0)</f>
        <v>0</v>
      </c>
      <c r="DB273" s="43">
        <f>IFERROR(
IF((DB$14-$G$14+1)&lt;='General parameters'!$G$22,
IF((DB$14-$G$14+1)&gt;=('Option-specific inputs'!$I$84),
IF(MOD((DB$14-$G$14+1-'Option-specific inputs'!$I$84)/'Option-specific inputs'!$I$85,1)=0,
'Option-specific inputs'!$I$86*DB$22,
0),
0),
0),
0)</f>
        <v>0</v>
      </c>
      <c r="DC273" s="25"/>
    </row>
    <row r="274" spans="1:107" s="61" customFormat="1" ht="22.5" customHeight="1">
      <c r="A274" s="25"/>
      <c r="B274" s="152"/>
      <c r="C274" s="163" t="str">
        <f>"Maintenance event 3: "&amp;'Option-specific inputs'!$I$88</f>
        <v xml:space="preserve">Maintenance event 3: </v>
      </c>
      <c r="D274" s="48"/>
      <c r="E274" s="37"/>
      <c r="F274" s="32"/>
      <c r="G274" s="43">
        <f>IFERROR(
IF((G$14-$G$14+1)&lt;='General parameters'!$G$22,
IF((G$14-$G$14+1)&gt;=('Option-specific inputs'!$I$89),
IF(MOD((G$14-$G$14+1-'Option-specific inputs'!$I$89)/'Option-specific inputs'!$I$90,1)=0,
'Option-specific inputs'!$I$91*G$22,
0),
0),
0),
0)</f>
        <v>0</v>
      </c>
      <c r="H274" s="43">
        <f>IFERROR(
IF((H$14-$G$14+1)&lt;='General parameters'!$G$22,
IF((H$14-$G$14+1)&gt;=('Option-specific inputs'!$I$89),
IF(MOD((H$14-$G$14+1-'Option-specific inputs'!$I$89)/'Option-specific inputs'!$I$90,1)=0,
'Option-specific inputs'!$I$91*H$22,
0),
0),
0),
0)</f>
        <v>0</v>
      </c>
      <c r="I274" s="43">
        <f>IFERROR(
IF((I$14-$G$14+1)&lt;='General parameters'!$G$22,
IF((I$14-$G$14+1)&gt;=('Option-specific inputs'!$I$89),
IF(MOD((I$14-$G$14+1-'Option-specific inputs'!$I$89)/'Option-specific inputs'!$I$90,1)=0,
'Option-specific inputs'!$I$91*I$22,
0),
0),
0),
0)</f>
        <v>0</v>
      </c>
      <c r="J274" s="43">
        <f>IFERROR(
IF((J$14-$G$14+1)&lt;='General parameters'!$G$22,
IF((J$14-$G$14+1)&gt;=('Option-specific inputs'!$I$89),
IF(MOD((J$14-$G$14+1-'Option-specific inputs'!$I$89)/'Option-specific inputs'!$I$90,1)=0,
'Option-specific inputs'!$I$91*J$22,
0),
0),
0),
0)</f>
        <v>0</v>
      </c>
      <c r="K274" s="43">
        <f>IFERROR(
IF((K$14-$G$14+1)&lt;='General parameters'!$G$22,
IF((K$14-$G$14+1)&gt;=('Option-specific inputs'!$I$89),
IF(MOD((K$14-$G$14+1-'Option-specific inputs'!$I$89)/'Option-specific inputs'!$I$90,1)=0,
'Option-specific inputs'!$I$91*K$22,
0),
0),
0),
0)</f>
        <v>0</v>
      </c>
      <c r="L274" s="43">
        <f>IFERROR(
IF((L$14-$G$14+1)&lt;='General parameters'!$G$22,
IF((L$14-$G$14+1)&gt;=('Option-specific inputs'!$I$89),
IF(MOD((L$14-$G$14+1-'Option-specific inputs'!$I$89)/'Option-specific inputs'!$I$90,1)=0,
'Option-specific inputs'!$I$91*L$22,
0),
0),
0),
0)</f>
        <v>0</v>
      </c>
      <c r="M274" s="43">
        <f>IFERROR(
IF((M$14-$G$14+1)&lt;='General parameters'!$G$22,
IF((M$14-$G$14+1)&gt;=('Option-specific inputs'!$I$89),
IF(MOD((M$14-$G$14+1-'Option-specific inputs'!$I$89)/'Option-specific inputs'!$I$90,1)=0,
'Option-specific inputs'!$I$91*M$22,
0),
0),
0),
0)</f>
        <v>0</v>
      </c>
      <c r="N274" s="43">
        <f>IFERROR(
IF((N$14-$G$14+1)&lt;='General parameters'!$G$22,
IF((N$14-$G$14+1)&gt;=('Option-specific inputs'!$I$89),
IF(MOD((N$14-$G$14+1-'Option-specific inputs'!$I$89)/'Option-specific inputs'!$I$90,1)=0,
'Option-specific inputs'!$I$91*N$22,
0),
0),
0),
0)</f>
        <v>0</v>
      </c>
      <c r="O274" s="43">
        <f>IFERROR(
IF((O$14-$G$14+1)&lt;='General parameters'!$G$22,
IF((O$14-$G$14+1)&gt;=('Option-specific inputs'!$I$89),
IF(MOD((O$14-$G$14+1-'Option-specific inputs'!$I$89)/'Option-specific inputs'!$I$90,1)=0,
'Option-specific inputs'!$I$91*O$22,
0),
0),
0),
0)</f>
        <v>0</v>
      </c>
      <c r="P274" s="43">
        <f>IFERROR(
IF((P$14-$G$14+1)&lt;='General parameters'!$G$22,
IF((P$14-$G$14+1)&gt;=('Option-specific inputs'!$I$89),
IF(MOD((P$14-$G$14+1-'Option-specific inputs'!$I$89)/'Option-specific inputs'!$I$90,1)=0,
'Option-specific inputs'!$I$91*P$22,
0),
0),
0),
0)</f>
        <v>0</v>
      </c>
      <c r="Q274" s="43">
        <f>IFERROR(
IF((Q$14-$G$14+1)&lt;='General parameters'!$G$22,
IF((Q$14-$G$14+1)&gt;=('Option-specific inputs'!$I$89),
IF(MOD((Q$14-$G$14+1-'Option-specific inputs'!$I$89)/'Option-specific inputs'!$I$90,1)=0,
'Option-specific inputs'!$I$91*Q$22,
0),
0),
0),
0)</f>
        <v>0</v>
      </c>
      <c r="R274" s="43">
        <f>IFERROR(
IF((R$14-$G$14+1)&lt;='General parameters'!$G$22,
IF((R$14-$G$14+1)&gt;=('Option-specific inputs'!$I$89),
IF(MOD((R$14-$G$14+1-'Option-specific inputs'!$I$89)/'Option-specific inputs'!$I$90,1)=0,
'Option-specific inputs'!$I$91*R$22,
0),
0),
0),
0)</f>
        <v>0</v>
      </c>
      <c r="S274" s="43">
        <f>IFERROR(
IF((S$14-$G$14+1)&lt;='General parameters'!$G$22,
IF((S$14-$G$14+1)&gt;=('Option-specific inputs'!$I$89),
IF(MOD((S$14-$G$14+1-'Option-specific inputs'!$I$89)/'Option-specific inputs'!$I$90,1)=0,
'Option-specific inputs'!$I$91*S$22,
0),
0),
0),
0)</f>
        <v>0</v>
      </c>
      <c r="T274" s="43">
        <f>IFERROR(
IF((T$14-$G$14+1)&lt;='General parameters'!$G$22,
IF((T$14-$G$14+1)&gt;=('Option-specific inputs'!$I$89),
IF(MOD((T$14-$G$14+1-'Option-specific inputs'!$I$89)/'Option-specific inputs'!$I$90,1)=0,
'Option-specific inputs'!$I$91*T$22,
0),
0),
0),
0)</f>
        <v>0</v>
      </c>
      <c r="U274" s="43">
        <f>IFERROR(
IF((U$14-$G$14+1)&lt;='General parameters'!$G$22,
IF((U$14-$G$14+1)&gt;=('Option-specific inputs'!$I$89),
IF(MOD((U$14-$G$14+1-'Option-specific inputs'!$I$89)/'Option-specific inputs'!$I$90,1)=0,
'Option-specific inputs'!$I$91*U$22,
0),
0),
0),
0)</f>
        <v>0</v>
      </c>
      <c r="V274" s="43">
        <f>IFERROR(
IF((V$14-$G$14+1)&lt;='General parameters'!$G$22,
IF((V$14-$G$14+1)&gt;=('Option-specific inputs'!$I$89),
IF(MOD((V$14-$G$14+1-'Option-specific inputs'!$I$89)/'Option-specific inputs'!$I$90,1)=0,
'Option-specific inputs'!$I$91*V$22,
0),
0),
0),
0)</f>
        <v>0</v>
      </c>
      <c r="W274" s="43">
        <f>IFERROR(
IF((W$14-$G$14+1)&lt;='General parameters'!$G$22,
IF((W$14-$G$14+1)&gt;=('Option-specific inputs'!$I$89),
IF(MOD((W$14-$G$14+1-'Option-specific inputs'!$I$89)/'Option-specific inputs'!$I$90,1)=0,
'Option-specific inputs'!$I$91*W$22,
0),
0),
0),
0)</f>
        <v>0</v>
      </c>
      <c r="X274" s="43">
        <f>IFERROR(
IF((X$14-$G$14+1)&lt;='General parameters'!$G$22,
IF((X$14-$G$14+1)&gt;=('Option-specific inputs'!$I$89),
IF(MOD((X$14-$G$14+1-'Option-specific inputs'!$I$89)/'Option-specific inputs'!$I$90,1)=0,
'Option-specific inputs'!$I$91*X$22,
0),
0),
0),
0)</f>
        <v>0</v>
      </c>
      <c r="Y274" s="43">
        <f>IFERROR(
IF((Y$14-$G$14+1)&lt;='General parameters'!$G$22,
IF((Y$14-$G$14+1)&gt;=('Option-specific inputs'!$I$89),
IF(MOD((Y$14-$G$14+1-'Option-specific inputs'!$I$89)/'Option-specific inputs'!$I$90,1)=0,
'Option-specific inputs'!$I$91*Y$22,
0),
0),
0),
0)</f>
        <v>0</v>
      </c>
      <c r="Z274" s="43">
        <f>IFERROR(
IF((Z$14-$G$14+1)&lt;='General parameters'!$G$22,
IF((Z$14-$G$14+1)&gt;=('Option-specific inputs'!$I$89),
IF(MOD((Z$14-$G$14+1-'Option-specific inputs'!$I$89)/'Option-specific inputs'!$I$90,1)=0,
'Option-specific inputs'!$I$91*Z$22,
0),
0),
0),
0)</f>
        <v>0</v>
      </c>
      <c r="AA274" s="43">
        <f>IFERROR(
IF((AA$14-$G$14+1)&lt;='General parameters'!$G$22,
IF((AA$14-$G$14+1)&gt;=('Option-specific inputs'!$I$89),
IF(MOD((AA$14-$G$14+1-'Option-specific inputs'!$I$89)/'Option-specific inputs'!$I$90,1)=0,
'Option-specific inputs'!$I$91*AA$22,
0),
0),
0),
0)</f>
        <v>0</v>
      </c>
      <c r="AB274" s="43">
        <f>IFERROR(
IF((AB$14-$G$14+1)&lt;='General parameters'!$G$22,
IF((AB$14-$G$14+1)&gt;=('Option-specific inputs'!$I$89),
IF(MOD((AB$14-$G$14+1-'Option-specific inputs'!$I$89)/'Option-specific inputs'!$I$90,1)=0,
'Option-specific inputs'!$I$91*AB$22,
0),
0),
0),
0)</f>
        <v>0</v>
      </c>
      <c r="AC274" s="43">
        <f>IFERROR(
IF((AC$14-$G$14+1)&lt;='General parameters'!$G$22,
IF((AC$14-$G$14+1)&gt;=('Option-specific inputs'!$I$89),
IF(MOD((AC$14-$G$14+1-'Option-specific inputs'!$I$89)/'Option-specific inputs'!$I$90,1)=0,
'Option-specific inputs'!$I$91*AC$22,
0),
0),
0),
0)</f>
        <v>0</v>
      </c>
      <c r="AD274" s="43">
        <f>IFERROR(
IF((AD$14-$G$14+1)&lt;='General parameters'!$G$22,
IF((AD$14-$G$14+1)&gt;=('Option-specific inputs'!$I$89),
IF(MOD((AD$14-$G$14+1-'Option-specific inputs'!$I$89)/'Option-specific inputs'!$I$90,1)=0,
'Option-specific inputs'!$I$91*AD$22,
0),
0),
0),
0)</f>
        <v>0</v>
      </c>
      <c r="AE274" s="43">
        <f>IFERROR(
IF((AE$14-$G$14+1)&lt;='General parameters'!$G$22,
IF((AE$14-$G$14+1)&gt;=('Option-specific inputs'!$I$89),
IF(MOD((AE$14-$G$14+1-'Option-specific inputs'!$I$89)/'Option-specific inputs'!$I$90,1)=0,
'Option-specific inputs'!$I$91*AE$22,
0),
0),
0),
0)</f>
        <v>0</v>
      </c>
      <c r="AF274" s="43">
        <f>IFERROR(
IF((AF$14-$G$14+1)&lt;='General parameters'!$G$22,
IF((AF$14-$G$14+1)&gt;=('Option-specific inputs'!$I$89),
IF(MOD((AF$14-$G$14+1-'Option-specific inputs'!$I$89)/'Option-specific inputs'!$I$90,1)=0,
'Option-specific inputs'!$I$91*AF$22,
0),
0),
0),
0)</f>
        <v>0</v>
      </c>
      <c r="AG274" s="43">
        <f>IFERROR(
IF((AG$14-$G$14+1)&lt;='General parameters'!$G$22,
IF((AG$14-$G$14+1)&gt;=('Option-specific inputs'!$I$89),
IF(MOD((AG$14-$G$14+1-'Option-specific inputs'!$I$89)/'Option-specific inputs'!$I$90,1)=0,
'Option-specific inputs'!$I$91*AG$22,
0),
0),
0),
0)</f>
        <v>0</v>
      </c>
      <c r="AH274" s="43">
        <f>IFERROR(
IF((AH$14-$G$14+1)&lt;='General parameters'!$G$22,
IF((AH$14-$G$14+1)&gt;=('Option-specific inputs'!$I$89),
IF(MOD((AH$14-$G$14+1-'Option-specific inputs'!$I$89)/'Option-specific inputs'!$I$90,1)=0,
'Option-specific inputs'!$I$91*AH$22,
0),
0),
0),
0)</f>
        <v>0</v>
      </c>
      <c r="AI274" s="43">
        <f>IFERROR(
IF((AI$14-$G$14+1)&lt;='General parameters'!$G$22,
IF((AI$14-$G$14+1)&gt;=('Option-specific inputs'!$I$89),
IF(MOD((AI$14-$G$14+1-'Option-specific inputs'!$I$89)/'Option-specific inputs'!$I$90,1)=0,
'Option-specific inputs'!$I$91*AI$22,
0),
0),
0),
0)</f>
        <v>0</v>
      </c>
      <c r="AJ274" s="43">
        <f>IFERROR(
IF((AJ$14-$G$14+1)&lt;='General parameters'!$G$22,
IF((AJ$14-$G$14+1)&gt;=('Option-specific inputs'!$I$89),
IF(MOD((AJ$14-$G$14+1-'Option-specific inputs'!$I$89)/'Option-specific inputs'!$I$90,1)=0,
'Option-specific inputs'!$I$91*AJ$22,
0),
0),
0),
0)</f>
        <v>0</v>
      </c>
      <c r="AK274" s="43">
        <f>IFERROR(
IF((AK$14-$G$14+1)&lt;='General parameters'!$G$22,
IF((AK$14-$G$14+1)&gt;=('Option-specific inputs'!$I$89),
IF(MOD((AK$14-$G$14+1-'Option-specific inputs'!$I$89)/'Option-specific inputs'!$I$90,1)=0,
'Option-specific inputs'!$I$91*AK$22,
0),
0),
0),
0)</f>
        <v>0</v>
      </c>
      <c r="AL274" s="43">
        <f>IFERROR(
IF((AL$14-$G$14+1)&lt;='General parameters'!$G$22,
IF((AL$14-$G$14+1)&gt;=('Option-specific inputs'!$I$89),
IF(MOD((AL$14-$G$14+1-'Option-specific inputs'!$I$89)/'Option-specific inputs'!$I$90,1)=0,
'Option-specific inputs'!$I$91*AL$22,
0),
0),
0),
0)</f>
        <v>0</v>
      </c>
      <c r="AM274" s="43">
        <f>IFERROR(
IF((AM$14-$G$14+1)&lt;='General parameters'!$G$22,
IF((AM$14-$G$14+1)&gt;=('Option-specific inputs'!$I$89),
IF(MOD((AM$14-$G$14+1-'Option-specific inputs'!$I$89)/'Option-specific inputs'!$I$90,1)=0,
'Option-specific inputs'!$I$91*AM$22,
0),
0),
0),
0)</f>
        <v>0</v>
      </c>
      <c r="AN274" s="43">
        <f>IFERROR(
IF((AN$14-$G$14+1)&lt;='General parameters'!$G$22,
IF((AN$14-$G$14+1)&gt;=('Option-specific inputs'!$I$89),
IF(MOD((AN$14-$G$14+1-'Option-specific inputs'!$I$89)/'Option-specific inputs'!$I$90,1)=0,
'Option-specific inputs'!$I$91*AN$22,
0),
0),
0),
0)</f>
        <v>0</v>
      </c>
      <c r="AO274" s="43">
        <f>IFERROR(
IF((AO$14-$G$14+1)&lt;='General parameters'!$G$22,
IF((AO$14-$G$14+1)&gt;=('Option-specific inputs'!$I$89),
IF(MOD((AO$14-$G$14+1-'Option-specific inputs'!$I$89)/'Option-specific inputs'!$I$90,1)=0,
'Option-specific inputs'!$I$91*AO$22,
0),
0),
0),
0)</f>
        <v>0</v>
      </c>
      <c r="AP274" s="43">
        <f>IFERROR(
IF((AP$14-$G$14+1)&lt;='General parameters'!$G$22,
IF((AP$14-$G$14+1)&gt;=('Option-specific inputs'!$I$89),
IF(MOD((AP$14-$G$14+1-'Option-specific inputs'!$I$89)/'Option-specific inputs'!$I$90,1)=0,
'Option-specific inputs'!$I$91*AP$22,
0),
0),
0),
0)</f>
        <v>0</v>
      </c>
      <c r="AQ274" s="43">
        <f>IFERROR(
IF((AQ$14-$G$14+1)&lt;='General parameters'!$G$22,
IF((AQ$14-$G$14+1)&gt;=('Option-specific inputs'!$I$89),
IF(MOD((AQ$14-$G$14+1-'Option-specific inputs'!$I$89)/'Option-specific inputs'!$I$90,1)=0,
'Option-specific inputs'!$I$91*AQ$22,
0),
0),
0),
0)</f>
        <v>0</v>
      </c>
      <c r="AR274" s="43">
        <f>IFERROR(
IF((AR$14-$G$14+1)&lt;='General parameters'!$G$22,
IF((AR$14-$G$14+1)&gt;=('Option-specific inputs'!$I$89),
IF(MOD((AR$14-$G$14+1-'Option-specific inputs'!$I$89)/'Option-specific inputs'!$I$90,1)=0,
'Option-specific inputs'!$I$91*AR$22,
0),
0),
0),
0)</f>
        <v>0</v>
      </c>
      <c r="AS274" s="43">
        <f>IFERROR(
IF((AS$14-$G$14+1)&lt;='General parameters'!$G$22,
IF((AS$14-$G$14+1)&gt;=('Option-specific inputs'!$I$89),
IF(MOD((AS$14-$G$14+1-'Option-specific inputs'!$I$89)/'Option-specific inputs'!$I$90,1)=0,
'Option-specific inputs'!$I$91*AS$22,
0),
0),
0),
0)</f>
        <v>0</v>
      </c>
      <c r="AT274" s="43">
        <f>IFERROR(
IF((AT$14-$G$14+1)&lt;='General parameters'!$G$22,
IF((AT$14-$G$14+1)&gt;=('Option-specific inputs'!$I$89),
IF(MOD((AT$14-$G$14+1-'Option-specific inputs'!$I$89)/'Option-specific inputs'!$I$90,1)=0,
'Option-specific inputs'!$I$91*AT$22,
0),
0),
0),
0)</f>
        <v>0</v>
      </c>
      <c r="AU274" s="43">
        <f>IFERROR(
IF((AU$14-$G$14+1)&lt;='General parameters'!$G$22,
IF((AU$14-$G$14+1)&gt;=('Option-specific inputs'!$I$89),
IF(MOD((AU$14-$G$14+1-'Option-specific inputs'!$I$89)/'Option-specific inputs'!$I$90,1)=0,
'Option-specific inputs'!$I$91*AU$22,
0),
0),
0),
0)</f>
        <v>0</v>
      </c>
      <c r="AV274" s="43">
        <f>IFERROR(
IF((AV$14-$G$14+1)&lt;='General parameters'!$G$22,
IF((AV$14-$G$14+1)&gt;=('Option-specific inputs'!$I$89),
IF(MOD((AV$14-$G$14+1-'Option-specific inputs'!$I$89)/'Option-specific inputs'!$I$90,1)=0,
'Option-specific inputs'!$I$91*AV$22,
0),
0),
0),
0)</f>
        <v>0</v>
      </c>
      <c r="AW274" s="43">
        <f>IFERROR(
IF((AW$14-$G$14+1)&lt;='General parameters'!$G$22,
IF((AW$14-$G$14+1)&gt;=('Option-specific inputs'!$I$89),
IF(MOD((AW$14-$G$14+1-'Option-specific inputs'!$I$89)/'Option-specific inputs'!$I$90,1)=0,
'Option-specific inputs'!$I$91*AW$22,
0),
0),
0),
0)</f>
        <v>0</v>
      </c>
      <c r="AX274" s="43">
        <f>IFERROR(
IF((AX$14-$G$14+1)&lt;='General parameters'!$G$22,
IF((AX$14-$G$14+1)&gt;=('Option-specific inputs'!$I$89),
IF(MOD((AX$14-$G$14+1-'Option-specific inputs'!$I$89)/'Option-specific inputs'!$I$90,1)=0,
'Option-specific inputs'!$I$91*AX$22,
0),
0),
0),
0)</f>
        <v>0</v>
      </c>
      <c r="AY274" s="43">
        <f>IFERROR(
IF((AY$14-$G$14+1)&lt;='General parameters'!$G$22,
IF((AY$14-$G$14+1)&gt;=('Option-specific inputs'!$I$89),
IF(MOD((AY$14-$G$14+1-'Option-specific inputs'!$I$89)/'Option-specific inputs'!$I$90,1)=0,
'Option-specific inputs'!$I$91*AY$22,
0),
0),
0),
0)</f>
        <v>0</v>
      </c>
      <c r="AZ274" s="43">
        <f>IFERROR(
IF((AZ$14-$G$14+1)&lt;='General parameters'!$G$22,
IF((AZ$14-$G$14+1)&gt;=('Option-specific inputs'!$I$89),
IF(MOD((AZ$14-$G$14+1-'Option-specific inputs'!$I$89)/'Option-specific inputs'!$I$90,1)=0,
'Option-specific inputs'!$I$91*AZ$22,
0),
0),
0),
0)</f>
        <v>0</v>
      </c>
      <c r="BA274" s="43">
        <f>IFERROR(
IF((BA$14-$G$14+1)&lt;='General parameters'!$G$22,
IF((BA$14-$G$14+1)&gt;=('Option-specific inputs'!$I$89),
IF(MOD((BA$14-$G$14+1-'Option-specific inputs'!$I$89)/'Option-specific inputs'!$I$90,1)=0,
'Option-specific inputs'!$I$91*BA$22,
0),
0),
0),
0)</f>
        <v>0</v>
      </c>
      <c r="BB274" s="43">
        <f>IFERROR(
IF((BB$14-$G$14+1)&lt;='General parameters'!$G$22,
IF((BB$14-$G$14+1)&gt;=('Option-specific inputs'!$I$89),
IF(MOD((BB$14-$G$14+1-'Option-specific inputs'!$I$89)/'Option-specific inputs'!$I$90,1)=0,
'Option-specific inputs'!$I$91*BB$22,
0),
0),
0),
0)</f>
        <v>0</v>
      </c>
      <c r="BC274" s="43">
        <f>IFERROR(
IF((BC$14-$G$14+1)&lt;='General parameters'!$G$22,
IF((BC$14-$G$14+1)&gt;=('Option-specific inputs'!$I$89),
IF(MOD((BC$14-$G$14+1-'Option-specific inputs'!$I$89)/'Option-specific inputs'!$I$90,1)=0,
'Option-specific inputs'!$I$91*BC$22,
0),
0),
0),
0)</f>
        <v>0</v>
      </c>
      <c r="BD274" s="43">
        <f>IFERROR(
IF((BD$14-$G$14+1)&lt;='General parameters'!$G$22,
IF((BD$14-$G$14+1)&gt;=('Option-specific inputs'!$I$89),
IF(MOD((BD$14-$G$14+1-'Option-specific inputs'!$I$89)/'Option-specific inputs'!$I$90,1)=0,
'Option-specific inputs'!$I$91*BD$22,
0),
0),
0),
0)</f>
        <v>0</v>
      </c>
      <c r="BE274" s="43">
        <f>IFERROR(
IF((BE$14-$G$14+1)&lt;='General parameters'!$G$22,
IF((BE$14-$G$14+1)&gt;=('Option-specific inputs'!$I$89),
IF(MOD((BE$14-$G$14+1-'Option-specific inputs'!$I$89)/'Option-specific inputs'!$I$90,1)=0,
'Option-specific inputs'!$I$91*BE$22,
0),
0),
0),
0)</f>
        <v>0</v>
      </c>
      <c r="BF274" s="43">
        <f>IFERROR(
IF((BF$14-$G$14+1)&lt;='General parameters'!$G$22,
IF((BF$14-$G$14+1)&gt;=('Option-specific inputs'!$I$89),
IF(MOD((BF$14-$G$14+1-'Option-specific inputs'!$I$89)/'Option-specific inputs'!$I$90,1)=0,
'Option-specific inputs'!$I$91*BF$22,
0),
0),
0),
0)</f>
        <v>0</v>
      </c>
      <c r="BG274" s="43">
        <f>IFERROR(
IF((BG$14-$G$14+1)&lt;='General parameters'!$G$22,
IF((BG$14-$G$14+1)&gt;=('Option-specific inputs'!$I$89),
IF(MOD((BG$14-$G$14+1-'Option-specific inputs'!$I$89)/'Option-specific inputs'!$I$90,1)=0,
'Option-specific inputs'!$I$91*BG$22,
0),
0),
0),
0)</f>
        <v>0</v>
      </c>
      <c r="BH274" s="43">
        <f>IFERROR(
IF((BH$14-$G$14+1)&lt;='General parameters'!$G$22,
IF((BH$14-$G$14+1)&gt;=('Option-specific inputs'!$I$89),
IF(MOD((BH$14-$G$14+1-'Option-specific inputs'!$I$89)/'Option-specific inputs'!$I$90,1)=0,
'Option-specific inputs'!$I$91*BH$22,
0),
0),
0),
0)</f>
        <v>0</v>
      </c>
      <c r="BI274" s="43">
        <f>IFERROR(
IF((BI$14-$G$14+1)&lt;='General parameters'!$G$22,
IF((BI$14-$G$14+1)&gt;=('Option-specific inputs'!$I$89),
IF(MOD((BI$14-$G$14+1-'Option-specific inputs'!$I$89)/'Option-specific inputs'!$I$90,1)=0,
'Option-specific inputs'!$I$91*BI$22,
0),
0),
0),
0)</f>
        <v>0</v>
      </c>
      <c r="BJ274" s="43">
        <f>IFERROR(
IF((BJ$14-$G$14+1)&lt;='General parameters'!$G$22,
IF((BJ$14-$G$14+1)&gt;=('Option-specific inputs'!$I$89),
IF(MOD((BJ$14-$G$14+1-'Option-specific inputs'!$I$89)/'Option-specific inputs'!$I$90,1)=0,
'Option-specific inputs'!$I$91*BJ$22,
0),
0),
0),
0)</f>
        <v>0</v>
      </c>
      <c r="BK274" s="43">
        <f>IFERROR(
IF((BK$14-$G$14+1)&lt;='General parameters'!$G$22,
IF((BK$14-$G$14+1)&gt;=('Option-specific inputs'!$I$89),
IF(MOD((BK$14-$G$14+1-'Option-specific inputs'!$I$89)/'Option-specific inputs'!$I$90,1)=0,
'Option-specific inputs'!$I$91*BK$22,
0),
0),
0),
0)</f>
        <v>0</v>
      </c>
      <c r="BL274" s="43">
        <f>IFERROR(
IF((BL$14-$G$14+1)&lt;='General parameters'!$G$22,
IF((BL$14-$G$14+1)&gt;=('Option-specific inputs'!$I$89),
IF(MOD((BL$14-$G$14+1-'Option-specific inputs'!$I$89)/'Option-specific inputs'!$I$90,1)=0,
'Option-specific inputs'!$I$91*BL$22,
0),
0),
0),
0)</f>
        <v>0</v>
      </c>
      <c r="BM274" s="43">
        <f>IFERROR(
IF((BM$14-$G$14+1)&lt;='General parameters'!$G$22,
IF((BM$14-$G$14+1)&gt;=('Option-specific inputs'!$I$89),
IF(MOD((BM$14-$G$14+1-'Option-specific inputs'!$I$89)/'Option-specific inputs'!$I$90,1)=0,
'Option-specific inputs'!$I$91*BM$22,
0),
0),
0),
0)</f>
        <v>0</v>
      </c>
      <c r="BN274" s="43">
        <f>IFERROR(
IF((BN$14-$G$14+1)&lt;='General parameters'!$G$22,
IF((BN$14-$G$14+1)&gt;=('Option-specific inputs'!$I$89),
IF(MOD((BN$14-$G$14+1-'Option-specific inputs'!$I$89)/'Option-specific inputs'!$I$90,1)=0,
'Option-specific inputs'!$I$91*BN$22,
0),
0),
0),
0)</f>
        <v>0</v>
      </c>
      <c r="BO274" s="43">
        <f>IFERROR(
IF((BO$14-$G$14+1)&lt;='General parameters'!$G$22,
IF((BO$14-$G$14+1)&gt;=('Option-specific inputs'!$I$89),
IF(MOD((BO$14-$G$14+1-'Option-specific inputs'!$I$89)/'Option-specific inputs'!$I$90,1)=0,
'Option-specific inputs'!$I$91*BO$22,
0),
0),
0),
0)</f>
        <v>0</v>
      </c>
      <c r="BP274" s="43">
        <f>IFERROR(
IF((BP$14-$G$14+1)&lt;='General parameters'!$G$22,
IF((BP$14-$G$14+1)&gt;=('Option-specific inputs'!$I$89),
IF(MOD((BP$14-$G$14+1-'Option-specific inputs'!$I$89)/'Option-specific inputs'!$I$90,1)=0,
'Option-specific inputs'!$I$91*BP$22,
0),
0),
0),
0)</f>
        <v>0</v>
      </c>
      <c r="BQ274" s="43">
        <f>IFERROR(
IF((BQ$14-$G$14+1)&lt;='General parameters'!$G$22,
IF((BQ$14-$G$14+1)&gt;=('Option-specific inputs'!$I$89),
IF(MOD((BQ$14-$G$14+1-'Option-specific inputs'!$I$89)/'Option-specific inputs'!$I$90,1)=0,
'Option-specific inputs'!$I$91*BQ$22,
0),
0),
0),
0)</f>
        <v>0</v>
      </c>
      <c r="BR274" s="43">
        <f>IFERROR(
IF((BR$14-$G$14+1)&lt;='General parameters'!$G$22,
IF((BR$14-$G$14+1)&gt;=('Option-specific inputs'!$I$89),
IF(MOD((BR$14-$G$14+1-'Option-specific inputs'!$I$89)/'Option-specific inputs'!$I$90,1)=0,
'Option-specific inputs'!$I$91*BR$22,
0),
0),
0),
0)</f>
        <v>0</v>
      </c>
      <c r="BS274" s="43">
        <f>IFERROR(
IF((BS$14-$G$14+1)&lt;='General parameters'!$G$22,
IF((BS$14-$G$14+1)&gt;=('Option-specific inputs'!$I$89),
IF(MOD((BS$14-$G$14+1-'Option-specific inputs'!$I$89)/'Option-specific inputs'!$I$90,1)=0,
'Option-specific inputs'!$I$91*BS$22,
0),
0),
0),
0)</f>
        <v>0</v>
      </c>
      <c r="BT274" s="43">
        <f>IFERROR(
IF((BT$14-$G$14+1)&lt;='General parameters'!$G$22,
IF((BT$14-$G$14+1)&gt;=('Option-specific inputs'!$I$89),
IF(MOD((BT$14-$G$14+1-'Option-specific inputs'!$I$89)/'Option-specific inputs'!$I$90,1)=0,
'Option-specific inputs'!$I$91*BT$22,
0),
0),
0),
0)</f>
        <v>0</v>
      </c>
      <c r="BU274" s="43">
        <f>IFERROR(
IF((BU$14-$G$14+1)&lt;='General parameters'!$G$22,
IF((BU$14-$G$14+1)&gt;=('Option-specific inputs'!$I$89),
IF(MOD((BU$14-$G$14+1-'Option-specific inputs'!$I$89)/'Option-specific inputs'!$I$90,1)=0,
'Option-specific inputs'!$I$91*BU$22,
0),
0),
0),
0)</f>
        <v>0</v>
      </c>
      <c r="BV274" s="43">
        <f>IFERROR(
IF((BV$14-$G$14+1)&lt;='General parameters'!$G$22,
IF((BV$14-$G$14+1)&gt;=('Option-specific inputs'!$I$89),
IF(MOD((BV$14-$G$14+1-'Option-specific inputs'!$I$89)/'Option-specific inputs'!$I$90,1)=0,
'Option-specific inputs'!$I$91*BV$22,
0),
0),
0),
0)</f>
        <v>0</v>
      </c>
      <c r="BW274" s="43">
        <f>IFERROR(
IF((BW$14-$G$14+1)&lt;='General parameters'!$G$22,
IF((BW$14-$G$14+1)&gt;=('Option-specific inputs'!$I$89),
IF(MOD((BW$14-$G$14+1-'Option-specific inputs'!$I$89)/'Option-specific inputs'!$I$90,1)=0,
'Option-specific inputs'!$I$91*BW$22,
0),
0),
0),
0)</f>
        <v>0</v>
      </c>
      <c r="BX274" s="43">
        <f>IFERROR(
IF((BX$14-$G$14+1)&lt;='General parameters'!$G$22,
IF((BX$14-$G$14+1)&gt;=('Option-specific inputs'!$I$89),
IF(MOD((BX$14-$G$14+1-'Option-specific inputs'!$I$89)/'Option-specific inputs'!$I$90,1)=0,
'Option-specific inputs'!$I$91*BX$22,
0),
0),
0),
0)</f>
        <v>0</v>
      </c>
      <c r="BY274" s="43">
        <f>IFERROR(
IF((BY$14-$G$14+1)&lt;='General parameters'!$G$22,
IF((BY$14-$G$14+1)&gt;=('Option-specific inputs'!$I$89),
IF(MOD((BY$14-$G$14+1-'Option-specific inputs'!$I$89)/'Option-specific inputs'!$I$90,1)=0,
'Option-specific inputs'!$I$91*BY$22,
0),
0),
0),
0)</f>
        <v>0</v>
      </c>
      <c r="BZ274" s="43">
        <f>IFERROR(
IF((BZ$14-$G$14+1)&lt;='General parameters'!$G$22,
IF((BZ$14-$G$14+1)&gt;=('Option-specific inputs'!$I$89),
IF(MOD((BZ$14-$G$14+1-'Option-specific inputs'!$I$89)/'Option-specific inputs'!$I$90,1)=0,
'Option-specific inputs'!$I$91*BZ$22,
0),
0),
0),
0)</f>
        <v>0</v>
      </c>
      <c r="CA274" s="43">
        <f>IFERROR(
IF((CA$14-$G$14+1)&lt;='General parameters'!$G$22,
IF((CA$14-$G$14+1)&gt;=('Option-specific inputs'!$I$89),
IF(MOD((CA$14-$G$14+1-'Option-specific inputs'!$I$89)/'Option-specific inputs'!$I$90,1)=0,
'Option-specific inputs'!$I$91*CA$22,
0),
0),
0),
0)</f>
        <v>0</v>
      </c>
      <c r="CB274" s="43">
        <f>IFERROR(
IF((CB$14-$G$14+1)&lt;='General parameters'!$G$22,
IF((CB$14-$G$14+1)&gt;=('Option-specific inputs'!$I$89),
IF(MOD((CB$14-$G$14+1-'Option-specific inputs'!$I$89)/'Option-specific inputs'!$I$90,1)=0,
'Option-specific inputs'!$I$91*CB$22,
0),
0),
0),
0)</f>
        <v>0</v>
      </c>
      <c r="CC274" s="43">
        <f>IFERROR(
IF((CC$14-$G$14+1)&lt;='General parameters'!$G$22,
IF((CC$14-$G$14+1)&gt;=('Option-specific inputs'!$I$89),
IF(MOD((CC$14-$G$14+1-'Option-specific inputs'!$I$89)/'Option-specific inputs'!$I$90,1)=0,
'Option-specific inputs'!$I$91*CC$22,
0),
0),
0),
0)</f>
        <v>0</v>
      </c>
      <c r="CD274" s="43">
        <f>IFERROR(
IF((CD$14-$G$14+1)&lt;='General parameters'!$G$22,
IF((CD$14-$G$14+1)&gt;=('Option-specific inputs'!$I$89),
IF(MOD((CD$14-$G$14+1-'Option-specific inputs'!$I$89)/'Option-specific inputs'!$I$90,1)=0,
'Option-specific inputs'!$I$91*CD$22,
0),
0),
0),
0)</f>
        <v>0</v>
      </c>
      <c r="CE274" s="43">
        <f>IFERROR(
IF((CE$14-$G$14+1)&lt;='General parameters'!$G$22,
IF((CE$14-$G$14+1)&gt;=('Option-specific inputs'!$I$89),
IF(MOD((CE$14-$G$14+1-'Option-specific inputs'!$I$89)/'Option-specific inputs'!$I$90,1)=0,
'Option-specific inputs'!$I$91*CE$22,
0),
0),
0),
0)</f>
        <v>0</v>
      </c>
      <c r="CF274" s="43">
        <f>IFERROR(
IF((CF$14-$G$14+1)&lt;='General parameters'!$G$22,
IF((CF$14-$G$14+1)&gt;=('Option-specific inputs'!$I$89),
IF(MOD((CF$14-$G$14+1-'Option-specific inputs'!$I$89)/'Option-specific inputs'!$I$90,1)=0,
'Option-specific inputs'!$I$91*CF$22,
0),
0),
0),
0)</f>
        <v>0</v>
      </c>
      <c r="CG274" s="43">
        <f>IFERROR(
IF((CG$14-$G$14+1)&lt;='General parameters'!$G$22,
IF((CG$14-$G$14+1)&gt;=('Option-specific inputs'!$I$89),
IF(MOD((CG$14-$G$14+1-'Option-specific inputs'!$I$89)/'Option-specific inputs'!$I$90,1)=0,
'Option-specific inputs'!$I$91*CG$22,
0),
0),
0),
0)</f>
        <v>0</v>
      </c>
      <c r="CH274" s="43">
        <f>IFERROR(
IF((CH$14-$G$14+1)&lt;='General parameters'!$G$22,
IF((CH$14-$G$14+1)&gt;=('Option-specific inputs'!$I$89),
IF(MOD((CH$14-$G$14+1-'Option-specific inputs'!$I$89)/'Option-specific inputs'!$I$90,1)=0,
'Option-specific inputs'!$I$91*CH$22,
0),
0),
0),
0)</f>
        <v>0</v>
      </c>
      <c r="CI274" s="43">
        <f>IFERROR(
IF((CI$14-$G$14+1)&lt;='General parameters'!$G$22,
IF((CI$14-$G$14+1)&gt;=('Option-specific inputs'!$I$89),
IF(MOD((CI$14-$G$14+1-'Option-specific inputs'!$I$89)/'Option-specific inputs'!$I$90,1)=0,
'Option-specific inputs'!$I$91*CI$22,
0),
0),
0),
0)</f>
        <v>0</v>
      </c>
      <c r="CJ274" s="43">
        <f>IFERROR(
IF((CJ$14-$G$14+1)&lt;='General parameters'!$G$22,
IF((CJ$14-$G$14+1)&gt;=('Option-specific inputs'!$I$89),
IF(MOD((CJ$14-$G$14+1-'Option-specific inputs'!$I$89)/'Option-specific inputs'!$I$90,1)=0,
'Option-specific inputs'!$I$91*CJ$22,
0),
0),
0),
0)</f>
        <v>0</v>
      </c>
      <c r="CK274" s="43">
        <f>IFERROR(
IF((CK$14-$G$14+1)&lt;='General parameters'!$G$22,
IF((CK$14-$G$14+1)&gt;=('Option-specific inputs'!$I$89),
IF(MOD((CK$14-$G$14+1-'Option-specific inputs'!$I$89)/'Option-specific inputs'!$I$90,1)=0,
'Option-specific inputs'!$I$91*CK$22,
0),
0),
0),
0)</f>
        <v>0</v>
      </c>
      <c r="CL274" s="43">
        <f>IFERROR(
IF((CL$14-$G$14+1)&lt;='General parameters'!$G$22,
IF((CL$14-$G$14+1)&gt;=('Option-specific inputs'!$I$89),
IF(MOD((CL$14-$G$14+1-'Option-specific inputs'!$I$89)/'Option-specific inputs'!$I$90,1)=0,
'Option-specific inputs'!$I$91*CL$22,
0),
0),
0),
0)</f>
        <v>0</v>
      </c>
      <c r="CM274" s="43">
        <f>IFERROR(
IF((CM$14-$G$14+1)&lt;='General parameters'!$G$22,
IF((CM$14-$G$14+1)&gt;=('Option-specific inputs'!$I$89),
IF(MOD((CM$14-$G$14+1-'Option-specific inputs'!$I$89)/'Option-specific inputs'!$I$90,1)=0,
'Option-specific inputs'!$I$91*CM$22,
0),
0),
0),
0)</f>
        <v>0</v>
      </c>
      <c r="CN274" s="43">
        <f>IFERROR(
IF((CN$14-$G$14+1)&lt;='General parameters'!$G$22,
IF((CN$14-$G$14+1)&gt;=('Option-specific inputs'!$I$89),
IF(MOD((CN$14-$G$14+1-'Option-specific inputs'!$I$89)/'Option-specific inputs'!$I$90,1)=0,
'Option-specific inputs'!$I$91*CN$22,
0),
0),
0),
0)</f>
        <v>0</v>
      </c>
      <c r="CO274" s="43">
        <f>IFERROR(
IF((CO$14-$G$14+1)&lt;='General parameters'!$G$22,
IF((CO$14-$G$14+1)&gt;=('Option-specific inputs'!$I$89),
IF(MOD((CO$14-$G$14+1-'Option-specific inputs'!$I$89)/'Option-specific inputs'!$I$90,1)=0,
'Option-specific inputs'!$I$91*CO$22,
0),
0),
0),
0)</f>
        <v>0</v>
      </c>
      <c r="CP274" s="43">
        <f>IFERROR(
IF((CP$14-$G$14+1)&lt;='General parameters'!$G$22,
IF((CP$14-$G$14+1)&gt;=('Option-specific inputs'!$I$89),
IF(MOD((CP$14-$G$14+1-'Option-specific inputs'!$I$89)/'Option-specific inputs'!$I$90,1)=0,
'Option-specific inputs'!$I$91*CP$22,
0),
0),
0),
0)</f>
        <v>0</v>
      </c>
      <c r="CQ274" s="43">
        <f>IFERROR(
IF((CQ$14-$G$14+1)&lt;='General parameters'!$G$22,
IF((CQ$14-$G$14+1)&gt;=('Option-specific inputs'!$I$89),
IF(MOD((CQ$14-$G$14+1-'Option-specific inputs'!$I$89)/'Option-specific inputs'!$I$90,1)=0,
'Option-specific inputs'!$I$91*CQ$22,
0),
0),
0),
0)</f>
        <v>0</v>
      </c>
      <c r="CR274" s="43">
        <f>IFERROR(
IF((CR$14-$G$14+1)&lt;='General parameters'!$G$22,
IF((CR$14-$G$14+1)&gt;=('Option-specific inputs'!$I$89),
IF(MOD((CR$14-$G$14+1-'Option-specific inputs'!$I$89)/'Option-specific inputs'!$I$90,1)=0,
'Option-specific inputs'!$I$91*CR$22,
0),
0),
0),
0)</f>
        <v>0</v>
      </c>
      <c r="CS274" s="43">
        <f>IFERROR(
IF((CS$14-$G$14+1)&lt;='General parameters'!$G$22,
IF((CS$14-$G$14+1)&gt;=('Option-specific inputs'!$I$89),
IF(MOD((CS$14-$G$14+1-'Option-specific inputs'!$I$89)/'Option-specific inputs'!$I$90,1)=0,
'Option-specific inputs'!$I$91*CS$22,
0),
0),
0),
0)</f>
        <v>0</v>
      </c>
      <c r="CT274" s="43">
        <f>IFERROR(
IF((CT$14-$G$14+1)&lt;='General parameters'!$G$22,
IF((CT$14-$G$14+1)&gt;=('Option-specific inputs'!$I$89),
IF(MOD((CT$14-$G$14+1-'Option-specific inputs'!$I$89)/'Option-specific inputs'!$I$90,1)=0,
'Option-specific inputs'!$I$91*CT$22,
0),
0),
0),
0)</f>
        <v>0</v>
      </c>
      <c r="CU274" s="43">
        <f>IFERROR(
IF((CU$14-$G$14+1)&lt;='General parameters'!$G$22,
IF((CU$14-$G$14+1)&gt;=('Option-specific inputs'!$I$89),
IF(MOD((CU$14-$G$14+1-'Option-specific inputs'!$I$89)/'Option-specific inputs'!$I$90,1)=0,
'Option-specific inputs'!$I$91*CU$22,
0),
0),
0),
0)</f>
        <v>0</v>
      </c>
      <c r="CV274" s="43">
        <f>IFERROR(
IF((CV$14-$G$14+1)&lt;='General parameters'!$G$22,
IF((CV$14-$G$14+1)&gt;=('Option-specific inputs'!$I$89),
IF(MOD((CV$14-$G$14+1-'Option-specific inputs'!$I$89)/'Option-specific inputs'!$I$90,1)=0,
'Option-specific inputs'!$I$91*CV$22,
0),
0),
0),
0)</f>
        <v>0</v>
      </c>
      <c r="CW274" s="43">
        <f>IFERROR(
IF((CW$14-$G$14+1)&lt;='General parameters'!$G$22,
IF((CW$14-$G$14+1)&gt;=('Option-specific inputs'!$I$89),
IF(MOD((CW$14-$G$14+1-'Option-specific inputs'!$I$89)/'Option-specific inputs'!$I$90,1)=0,
'Option-specific inputs'!$I$91*CW$22,
0),
0),
0),
0)</f>
        <v>0</v>
      </c>
      <c r="CX274" s="43">
        <f>IFERROR(
IF((CX$14-$G$14+1)&lt;='General parameters'!$G$22,
IF((CX$14-$G$14+1)&gt;=('Option-specific inputs'!$I$89),
IF(MOD((CX$14-$G$14+1-'Option-specific inputs'!$I$89)/'Option-specific inputs'!$I$90,1)=0,
'Option-specific inputs'!$I$91*CX$22,
0),
0),
0),
0)</f>
        <v>0</v>
      </c>
      <c r="CY274" s="43">
        <f>IFERROR(
IF((CY$14-$G$14+1)&lt;='General parameters'!$G$22,
IF((CY$14-$G$14+1)&gt;=('Option-specific inputs'!$I$89),
IF(MOD((CY$14-$G$14+1-'Option-specific inputs'!$I$89)/'Option-specific inputs'!$I$90,1)=0,
'Option-specific inputs'!$I$91*CY$22,
0),
0),
0),
0)</f>
        <v>0</v>
      </c>
      <c r="CZ274" s="43">
        <f>IFERROR(
IF((CZ$14-$G$14+1)&lt;='General parameters'!$G$22,
IF((CZ$14-$G$14+1)&gt;=('Option-specific inputs'!$I$89),
IF(MOD((CZ$14-$G$14+1-'Option-specific inputs'!$I$89)/'Option-specific inputs'!$I$90,1)=0,
'Option-specific inputs'!$I$91*CZ$22,
0),
0),
0),
0)</f>
        <v>0</v>
      </c>
      <c r="DA274" s="43">
        <f>IFERROR(
IF((DA$14-$G$14+1)&lt;='General parameters'!$G$22,
IF((DA$14-$G$14+1)&gt;=('Option-specific inputs'!$I$89),
IF(MOD((DA$14-$G$14+1-'Option-specific inputs'!$I$89)/'Option-specific inputs'!$I$90,1)=0,
'Option-specific inputs'!$I$91*DA$22,
0),
0),
0),
0)</f>
        <v>0</v>
      </c>
      <c r="DB274" s="43">
        <f>IFERROR(
IF((DB$14-$G$14+1)&lt;='General parameters'!$G$22,
IF((DB$14-$G$14+1)&gt;=('Option-specific inputs'!$I$89),
IF(MOD((DB$14-$G$14+1-'Option-specific inputs'!$I$89)/'Option-specific inputs'!$I$90,1)=0,
'Option-specific inputs'!$I$91*DB$22,
0),
0),
0),
0)</f>
        <v>0</v>
      </c>
      <c r="DC274" s="25"/>
    </row>
    <row r="275" spans="1:107" s="61" customFormat="1" ht="22.5" customHeight="1">
      <c r="A275" s="25"/>
      <c r="B275" s="152"/>
      <c r="C275" s="163" t="str">
        <f>"Maintenance event 4: "&amp;'Option-specific inputs'!$I$93</f>
        <v xml:space="preserve">Maintenance event 4: </v>
      </c>
      <c r="D275" s="48"/>
      <c r="E275" s="37"/>
      <c r="F275" s="32"/>
      <c r="G275" s="43">
        <f>IFERROR(
IF((G$14-$G$14+1)&lt;='General parameters'!$G$22,
IF((G$14-$G$14+1)&gt;=('Option-specific inputs'!$I$94),
IF(MOD((G$14-$G$14+1-'Option-specific inputs'!$I$94)/'Option-specific inputs'!$I$95,1)=0,
'Option-specific inputs'!$I$96*G$22,
0),
0),
0),
0)</f>
        <v>0</v>
      </c>
      <c r="H275" s="43">
        <f>IFERROR(
IF((H$14-$G$14+1)&lt;='General parameters'!$G$22,
IF((H$14-$G$14+1)&gt;=('Option-specific inputs'!$I$94),
IF(MOD((H$14-$G$14+1-'Option-specific inputs'!$I$94)/'Option-specific inputs'!$I$95,1)=0,
'Option-specific inputs'!$I$96*H$22,
0),
0),
0),
0)</f>
        <v>0</v>
      </c>
      <c r="I275" s="43">
        <f>IFERROR(
IF((I$14-$G$14+1)&lt;='General parameters'!$G$22,
IF((I$14-$G$14+1)&gt;=('Option-specific inputs'!$I$94),
IF(MOD((I$14-$G$14+1-'Option-specific inputs'!$I$94)/'Option-specific inputs'!$I$95,1)=0,
'Option-specific inputs'!$I$96*I$22,
0),
0),
0),
0)</f>
        <v>0</v>
      </c>
      <c r="J275" s="43">
        <f>IFERROR(
IF((J$14-$G$14+1)&lt;='General parameters'!$G$22,
IF((J$14-$G$14+1)&gt;=('Option-specific inputs'!$I$94),
IF(MOD((J$14-$G$14+1-'Option-specific inputs'!$I$94)/'Option-specific inputs'!$I$95,1)=0,
'Option-specific inputs'!$I$96*J$22,
0),
0),
0),
0)</f>
        <v>0</v>
      </c>
      <c r="K275" s="43">
        <f>IFERROR(
IF((K$14-$G$14+1)&lt;='General parameters'!$G$22,
IF((K$14-$G$14+1)&gt;=('Option-specific inputs'!$I$94),
IF(MOD((K$14-$G$14+1-'Option-specific inputs'!$I$94)/'Option-specific inputs'!$I$95,1)=0,
'Option-specific inputs'!$I$96*K$22,
0),
0),
0),
0)</f>
        <v>0</v>
      </c>
      <c r="L275" s="43">
        <f>IFERROR(
IF((L$14-$G$14+1)&lt;='General parameters'!$G$22,
IF((L$14-$G$14+1)&gt;=('Option-specific inputs'!$I$94),
IF(MOD((L$14-$G$14+1-'Option-specific inputs'!$I$94)/'Option-specific inputs'!$I$95,1)=0,
'Option-specific inputs'!$I$96*L$22,
0),
0),
0),
0)</f>
        <v>0</v>
      </c>
      <c r="M275" s="43">
        <f>IFERROR(
IF((M$14-$G$14+1)&lt;='General parameters'!$G$22,
IF((M$14-$G$14+1)&gt;=('Option-specific inputs'!$I$94),
IF(MOD((M$14-$G$14+1-'Option-specific inputs'!$I$94)/'Option-specific inputs'!$I$95,1)=0,
'Option-specific inputs'!$I$96*M$22,
0),
0),
0),
0)</f>
        <v>0</v>
      </c>
      <c r="N275" s="43">
        <f>IFERROR(
IF((N$14-$G$14+1)&lt;='General parameters'!$G$22,
IF((N$14-$G$14+1)&gt;=('Option-specific inputs'!$I$94),
IF(MOD((N$14-$G$14+1-'Option-specific inputs'!$I$94)/'Option-specific inputs'!$I$95,1)=0,
'Option-specific inputs'!$I$96*N$22,
0),
0),
0),
0)</f>
        <v>0</v>
      </c>
      <c r="O275" s="43">
        <f>IFERROR(
IF((O$14-$G$14+1)&lt;='General parameters'!$G$22,
IF((O$14-$G$14+1)&gt;=('Option-specific inputs'!$I$94),
IF(MOD((O$14-$G$14+1-'Option-specific inputs'!$I$94)/'Option-specific inputs'!$I$95,1)=0,
'Option-specific inputs'!$I$96*O$22,
0),
0),
0),
0)</f>
        <v>0</v>
      </c>
      <c r="P275" s="43">
        <f>IFERROR(
IF((P$14-$G$14+1)&lt;='General parameters'!$G$22,
IF((P$14-$G$14+1)&gt;=('Option-specific inputs'!$I$94),
IF(MOD((P$14-$G$14+1-'Option-specific inputs'!$I$94)/'Option-specific inputs'!$I$95,1)=0,
'Option-specific inputs'!$I$96*P$22,
0),
0),
0),
0)</f>
        <v>0</v>
      </c>
      <c r="Q275" s="43">
        <f>IFERROR(
IF((Q$14-$G$14+1)&lt;='General parameters'!$G$22,
IF((Q$14-$G$14+1)&gt;=('Option-specific inputs'!$I$94),
IF(MOD((Q$14-$G$14+1-'Option-specific inputs'!$I$94)/'Option-specific inputs'!$I$95,1)=0,
'Option-specific inputs'!$I$96*Q$22,
0),
0),
0),
0)</f>
        <v>0</v>
      </c>
      <c r="R275" s="43">
        <f>IFERROR(
IF((R$14-$G$14+1)&lt;='General parameters'!$G$22,
IF((R$14-$G$14+1)&gt;=('Option-specific inputs'!$I$94),
IF(MOD((R$14-$G$14+1-'Option-specific inputs'!$I$94)/'Option-specific inputs'!$I$95,1)=0,
'Option-specific inputs'!$I$96*R$22,
0),
0),
0),
0)</f>
        <v>0</v>
      </c>
      <c r="S275" s="43">
        <f>IFERROR(
IF((S$14-$G$14+1)&lt;='General parameters'!$G$22,
IF((S$14-$G$14+1)&gt;=('Option-specific inputs'!$I$94),
IF(MOD((S$14-$G$14+1-'Option-specific inputs'!$I$94)/'Option-specific inputs'!$I$95,1)=0,
'Option-specific inputs'!$I$96*S$22,
0),
0),
0),
0)</f>
        <v>0</v>
      </c>
      <c r="T275" s="43">
        <f>IFERROR(
IF((T$14-$G$14+1)&lt;='General parameters'!$G$22,
IF((T$14-$G$14+1)&gt;=('Option-specific inputs'!$I$94),
IF(MOD((T$14-$G$14+1-'Option-specific inputs'!$I$94)/'Option-specific inputs'!$I$95,1)=0,
'Option-specific inputs'!$I$96*T$22,
0),
0),
0),
0)</f>
        <v>0</v>
      </c>
      <c r="U275" s="43">
        <f>IFERROR(
IF((U$14-$G$14+1)&lt;='General parameters'!$G$22,
IF((U$14-$G$14+1)&gt;=('Option-specific inputs'!$I$94),
IF(MOD((U$14-$G$14+1-'Option-specific inputs'!$I$94)/'Option-specific inputs'!$I$95,1)=0,
'Option-specific inputs'!$I$96*U$22,
0),
0),
0),
0)</f>
        <v>0</v>
      </c>
      <c r="V275" s="43">
        <f>IFERROR(
IF((V$14-$G$14+1)&lt;='General parameters'!$G$22,
IF((V$14-$G$14+1)&gt;=('Option-specific inputs'!$I$94),
IF(MOD((V$14-$G$14+1-'Option-specific inputs'!$I$94)/'Option-specific inputs'!$I$95,1)=0,
'Option-specific inputs'!$I$96*V$22,
0),
0),
0),
0)</f>
        <v>0</v>
      </c>
      <c r="W275" s="43">
        <f>IFERROR(
IF((W$14-$G$14+1)&lt;='General parameters'!$G$22,
IF((W$14-$G$14+1)&gt;=('Option-specific inputs'!$I$94),
IF(MOD((W$14-$G$14+1-'Option-specific inputs'!$I$94)/'Option-specific inputs'!$I$95,1)=0,
'Option-specific inputs'!$I$96*W$22,
0),
0),
0),
0)</f>
        <v>0</v>
      </c>
      <c r="X275" s="43">
        <f>IFERROR(
IF((X$14-$G$14+1)&lt;='General parameters'!$G$22,
IF((X$14-$G$14+1)&gt;=('Option-specific inputs'!$I$94),
IF(MOD((X$14-$G$14+1-'Option-specific inputs'!$I$94)/'Option-specific inputs'!$I$95,1)=0,
'Option-specific inputs'!$I$96*X$22,
0),
0),
0),
0)</f>
        <v>0</v>
      </c>
      <c r="Y275" s="43">
        <f>IFERROR(
IF((Y$14-$G$14+1)&lt;='General parameters'!$G$22,
IF((Y$14-$G$14+1)&gt;=('Option-specific inputs'!$I$94),
IF(MOD((Y$14-$G$14+1-'Option-specific inputs'!$I$94)/'Option-specific inputs'!$I$95,1)=0,
'Option-specific inputs'!$I$96*Y$22,
0),
0),
0),
0)</f>
        <v>0</v>
      </c>
      <c r="Z275" s="43">
        <f>IFERROR(
IF((Z$14-$G$14+1)&lt;='General parameters'!$G$22,
IF((Z$14-$G$14+1)&gt;=('Option-specific inputs'!$I$94),
IF(MOD((Z$14-$G$14+1-'Option-specific inputs'!$I$94)/'Option-specific inputs'!$I$95,1)=0,
'Option-specific inputs'!$I$96*Z$22,
0),
0),
0),
0)</f>
        <v>0</v>
      </c>
      <c r="AA275" s="43">
        <f>IFERROR(
IF((AA$14-$G$14+1)&lt;='General parameters'!$G$22,
IF((AA$14-$G$14+1)&gt;=('Option-specific inputs'!$I$94),
IF(MOD((AA$14-$G$14+1-'Option-specific inputs'!$I$94)/'Option-specific inputs'!$I$95,1)=0,
'Option-specific inputs'!$I$96*AA$22,
0),
0),
0),
0)</f>
        <v>0</v>
      </c>
      <c r="AB275" s="43">
        <f>IFERROR(
IF((AB$14-$G$14+1)&lt;='General parameters'!$G$22,
IF((AB$14-$G$14+1)&gt;=('Option-specific inputs'!$I$94),
IF(MOD((AB$14-$G$14+1-'Option-specific inputs'!$I$94)/'Option-specific inputs'!$I$95,1)=0,
'Option-specific inputs'!$I$96*AB$22,
0),
0),
0),
0)</f>
        <v>0</v>
      </c>
      <c r="AC275" s="43">
        <f>IFERROR(
IF((AC$14-$G$14+1)&lt;='General parameters'!$G$22,
IF((AC$14-$G$14+1)&gt;=('Option-specific inputs'!$I$94),
IF(MOD((AC$14-$G$14+1-'Option-specific inputs'!$I$94)/'Option-specific inputs'!$I$95,1)=0,
'Option-specific inputs'!$I$96*AC$22,
0),
0),
0),
0)</f>
        <v>0</v>
      </c>
      <c r="AD275" s="43">
        <f>IFERROR(
IF((AD$14-$G$14+1)&lt;='General parameters'!$G$22,
IF((AD$14-$G$14+1)&gt;=('Option-specific inputs'!$I$94),
IF(MOD((AD$14-$G$14+1-'Option-specific inputs'!$I$94)/'Option-specific inputs'!$I$95,1)=0,
'Option-specific inputs'!$I$96*AD$22,
0),
0),
0),
0)</f>
        <v>0</v>
      </c>
      <c r="AE275" s="43">
        <f>IFERROR(
IF((AE$14-$G$14+1)&lt;='General parameters'!$G$22,
IF((AE$14-$G$14+1)&gt;=('Option-specific inputs'!$I$94),
IF(MOD((AE$14-$G$14+1-'Option-specific inputs'!$I$94)/'Option-specific inputs'!$I$95,1)=0,
'Option-specific inputs'!$I$96*AE$22,
0),
0),
0),
0)</f>
        <v>0</v>
      </c>
      <c r="AF275" s="43">
        <f>IFERROR(
IF((AF$14-$G$14+1)&lt;='General parameters'!$G$22,
IF((AF$14-$G$14+1)&gt;=('Option-specific inputs'!$I$94),
IF(MOD((AF$14-$G$14+1-'Option-specific inputs'!$I$94)/'Option-specific inputs'!$I$95,1)=0,
'Option-specific inputs'!$I$96*AF$22,
0),
0),
0),
0)</f>
        <v>0</v>
      </c>
      <c r="AG275" s="43">
        <f>IFERROR(
IF((AG$14-$G$14+1)&lt;='General parameters'!$G$22,
IF((AG$14-$G$14+1)&gt;=('Option-specific inputs'!$I$94),
IF(MOD((AG$14-$G$14+1-'Option-specific inputs'!$I$94)/'Option-specific inputs'!$I$95,1)=0,
'Option-specific inputs'!$I$96*AG$22,
0),
0),
0),
0)</f>
        <v>0</v>
      </c>
      <c r="AH275" s="43">
        <f>IFERROR(
IF((AH$14-$G$14+1)&lt;='General parameters'!$G$22,
IF((AH$14-$G$14+1)&gt;=('Option-specific inputs'!$I$94),
IF(MOD((AH$14-$G$14+1-'Option-specific inputs'!$I$94)/'Option-specific inputs'!$I$95,1)=0,
'Option-specific inputs'!$I$96*AH$22,
0),
0),
0),
0)</f>
        <v>0</v>
      </c>
      <c r="AI275" s="43">
        <f>IFERROR(
IF((AI$14-$G$14+1)&lt;='General parameters'!$G$22,
IF((AI$14-$G$14+1)&gt;=('Option-specific inputs'!$I$94),
IF(MOD((AI$14-$G$14+1-'Option-specific inputs'!$I$94)/'Option-specific inputs'!$I$95,1)=0,
'Option-specific inputs'!$I$96*AI$22,
0),
0),
0),
0)</f>
        <v>0</v>
      </c>
      <c r="AJ275" s="43">
        <f>IFERROR(
IF((AJ$14-$G$14+1)&lt;='General parameters'!$G$22,
IF((AJ$14-$G$14+1)&gt;=('Option-specific inputs'!$I$94),
IF(MOD((AJ$14-$G$14+1-'Option-specific inputs'!$I$94)/'Option-specific inputs'!$I$95,1)=0,
'Option-specific inputs'!$I$96*AJ$22,
0),
0),
0),
0)</f>
        <v>0</v>
      </c>
      <c r="AK275" s="43">
        <f>IFERROR(
IF((AK$14-$G$14+1)&lt;='General parameters'!$G$22,
IF((AK$14-$G$14+1)&gt;=('Option-specific inputs'!$I$94),
IF(MOD((AK$14-$G$14+1-'Option-specific inputs'!$I$94)/'Option-specific inputs'!$I$95,1)=0,
'Option-specific inputs'!$I$96*AK$22,
0),
0),
0),
0)</f>
        <v>0</v>
      </c>
      <c r="AL275" s="43">
        <f>IFERROR(
IF((AL$14-$G$14+1)&lt;='General parameters'!$G$22,
IF((AL$14-$G$14+1)&gt;=('Option-specific inputs'!$I$94),
IF(MOD((AL$14-$G$14+1-'Option-specific inputs'!$I$94)/'Option-specific inputs'!$I$95,1)=0,
'Option-specific inputs'!$I$96*AL$22,
0),
0),
0),
0)</f>
        <v>0</v>
      </c>
      <c r="AM275" s="43">
        <f>IFERROR(
IF((AM$14-$G$14+1)&lt;='General parameters'!$G$22,
IF((AM$14-$G$14+1)&gt;=('Option-specific inputs'!$I$94),
IF(MOD((AM$14-$G$14+1-'Option-specific inputs'!$I$94)/'Option-specific inputs'!$I$95,1)=0,
'Option-specific inputs'!$I$96*AM$22,
0),
0),
0),
0)</f>
        <v>0</v>
      </c>
      <c r="AN275" s="43">
        <f>IFERROR(
IF((AN$14-$G$14+1)&lt;='General parameters'!$G$22,
IF((AN$14-$G$14+1)&gt;=('Option-specific inputs'!$I$94),
IF(MOD((AN$14-$G$14+1-'Option-specific inputs'!$I$94)/'Option-specific inputs'!$I$95,1)=0,
'Option-specific inputs'!$I$96*AN$22,
0),
0),
0),
0)</f>
        <v>0</v>
      </c>
      <c r="AO275" s="43">
        <f>IFERROR(
IF((AO$14-$G$14+1)&lt;='General parameters'!$G$22,
IF((AO$14-$G$14+1)&gt;=('Option-specific inputs'!$I$94),
IF(MOD((AO$14-$G$14+1-'Option-specific inputs'!$I$94)/'Option-specific inputs'!$I$95,1)=0,
'Option-specific inputs'!$I$96*AO$22,
0),
0),
0),
0)</f>
        <v>0</v>
      </c>
      <c r="AP275" s="43">
        <f>IFERROR(
IF((AP$14-$G$14+1)&lt;='General parameters'!$G$22,
IF((AP$14-$G$14+1)&gt;=('Option-specific inputs'!$I$94),
IF(MOD((AP$14-$G$14+1-'Option-specific inputs'!$I$94)/'Option-specific inputs'!$I$95,1)=0,
'Option-specific inputs'!$I$96*AP$22,
0),
0),
0),
0)</f>
        <v>0</v>
      </c>
      <c r="AQ275" s="43">
        <f>IFERROR(
IF((AQ$14-$G$14+1)&lt;='General parameters'!$G$22,
IF((AQ$14-$G$14+1)&gt;=('Option-specific inputs'!$I$94),
IF(MOD((AQ$14-$G$14+1-'Option-specific inputs'!$I$94)/'Option-specific inputs'!$I$95,1)=0,
'Option-specific inputs'!$I$96*AQ$22,
0),
0),
0),
0)</f>
        <v>0</v>
      </c>
      <c r="AR275" s="43">
        <f>IFERROR(
IF((AR$14-$G$14+1)&lt;='General parameters'!$G$22,
IF((AR$14-$G$14+1)&gt;=('Option-specific inputs'!$I$94),
IF(MOD((AR$14-$G$14+1-'Option-specific inputs'!$I$94)/'Option-specific inputs'!$I$95,1)=0,
'Option-specific inputs'!$I$96*AR$22,
0),
0),
0),
0)</f>
        <v>0</v>
      </c>
      <c r="AS275" s="43">
        <f>IFERROR(
IF((AS$14-$G$14+1)&lt;='General parameters'!$G$22,
IF((AS$14-$G$14+1)&gt;=('Option-specific inputs'!$I$94),
IF(MOD((AS$14-$G$14+1-'Option-specific inputs'!$I$94)/'Option-specific inputs'!$I$95,1)=0,
'Option-specific inputs'!$I$96*AS$22,
0),
0),
0),
0)</f>
        <v>0</v>
      </c>
      <c r="AT275" s="43">
        <f>IFERROR(
IF((AT$14-$G$14+1)&lt;='General parameters'!$G$22,
IF((AT$14-$G$14+1)&gt;=('Option-specific inputs'!$I$94),
IF(MOD((AT$14-$G$14+1-'Option-specific inputs'!$I$94)/'Option-specific inputs'!$I$95,1)=0,
'Option-specific inputs'!$I$96*AT$22,
0),
0),
0),
0)</f>
        <v>0</v>
      </c>
      <c r="AU275" s="43">
        <f>IFERROR(
IF((AU$14-$G$14+1)&lt;='General parameters'!$G$22,
IF((AU$14-$G$14+1)&gt;=('Option-specific inputs'!$I$94),
IF(MOD((AU$14-$G$14+1-'Option-specific inputs'!$I$94)/'Option-specific inputs'!$I$95,1)=0,
'Option-specific inputs'!$I$96*AU$22,
0),
0),
0),
0)</f>
        <v>0</v>
      </c>
      <c r="AV275" s="43">
        <f>IFERROR(
IF((AV$14-$G$14+1)&lt;='General parameters'!$G$22,
IF((AV$14-$G$14+1)&gt;=('Option-specific inputs'!$I$94),
IF(MOD((AV$14-$G$14+1-'Option-specific inputs'!$I$94)/'Option-specific inputs'!$I$95,1)=0,
'Option-specific inputs'!$I$96*AV$22,
0),
0),
0),
0)</f>
        <v>0</v>
      </c>
      <c r="AW275" s="43">
        <f>IFERROR(
IF((AW$14-$G$14+1)&lt;='General parameters'!$G$22,
IF((AW$14-$G$14+1)&gt;=('Option-specific inputs'!$I$94),
IF(MOD((AW$14-$G$14+1-'Option-specific inputs'!$I$94)/'Option-specific inputs'!$I$95,1)=0,
'Option-specific inputs'!$I$96*AW$22,
0),
0),
0),
0)</f>
        <v>0</v>
      </c>
      <c r="AX275" s="43">
        <f>IFERROR(
IF((AX$14-$G$14+1)&lt;='General parameters'!$G$22,
IF((AX$14-$G$14+1)&gt;=('Option-specific inputs'!$I$94),
IF(MOD((AX$14-$G$14+1-'Option-specific inputs'!$I$94)/'Option-specific inputs'!$I$95,1)=0,
'Option-specific inputs'!$I$96*AX$22,
0),
0),
0),
0)</f>
        <v>0</v>
      </c>
      <c r="AY275" s="43">
        <f>IFERROR(
IF((AY$14-$G$14+1)&lt;='General parameters'!$G$22,
IF((AY$14-$G$14+1)&gt;=('Option-specific inputs'!$I$94),
IF(MOD((AY$14-$G$14+1-'Option-specific inputs'!$I$94)/'Option-specific inputs'!$I$95,1)=0,
'Option-specific inputs'!$I$96*AY$22,
0),
0),
0),
0)</f>
        <v>0</v>
      </c>
      <c r="AZ275" s="43">
        <f>IFERROR(
IF((AZ$14-$G$14+1)&lt;='General parameters'!$G$22,
IF((AZ$14-$G$14+1)&gt;=('Option-specific inputs'!$I$94),
IF(MOD((AZ$14-$G$14+1-'Option-specific inputs'!$I$94)/'Option-specific inputs'!$I$95,1)=0,
'Option-specific inputs'!$I$96*AZ$22,
0),
0),
0),
0)</f>
        <v>0</v>
      </c>
      <c r="BA275" s="43">
        <f>IFERROR(
IF((BA$14-$G$14+1)&lt;='General parameters'!$G$22,
IF((BA$14-$G$14+1)&gt;=('Option-specific inputs'!$I$94),
IF(MOD((BA$14-$G$14+1-'Option-specific inputs'!$I$94)/'Option-specific inputs'!$I$95,1)=0,
'Option-specific inputs'!$I$96*BA$22,
0),
0),
0),
0)</f>
        <v>0</v>
      </c>
      <c r="BB275" s="43">
        <f>IFERROR(
IF((BB$14-$G$14+1)&lt;='General parameters'!$G$22,
IF((BB$14-$G$14+1)&gt;=('Option-specific inputs'!$I$94),
IF(MOD((BB$14-$G$14+1-'Option-specific inputs'!$I$94)/'Option-specific inputs'!$I$95,1)=0,
'Option-specific inputs'!$I$96*BB$22,
0),
0),
0),
0)</f>
        <v>0</v>
      </c>
      <c r="BC275" s="43">
        <f>IFERROR(
IF((BC$14-$G$14+1)&lt;='General parameters'!$G$22,
IF((BC$14-$G$14+1)&gt;=('Option-specific inputs'!$I$94),
IF(MOD((BC$14-$G$14+1-'Option-specific inputs'!$I$94)/'Option-specific inputs'!$I$95,1)=0,
'Option-specific inputs'!$I$96*BC$22,
0),
0),
0),
0)</f>
        <v>0</v>
      </c>
      <c r="BD275" s="43">
        <f>IFERROR(
IF((BD$14-$G$14+1)&lt;='General parameters'!$G$22,
IF((BD$14-$G$14+1)&gt;=('Option-specific inputs'!$I$94),
IF(MOD((BD$14-$G$14+1-'Option-specific inputs'!$I$94)/'Option-specific inputs'!$I$95,1)=0,
'Option-specific inputs'!$I$96*BD$22,
0),
0),
0),
0)</f>
        <v>0</v>
      </c>
      <c r="BE275" s="43">
        <f>IFERROR(
IF((BE$14-$G$14+1)&lt;='General parameters'!$G$22,
IF((BE$14-$G$14+1)&gt;=('Option-specific inputs'!$I$94),
IF(MOD((BE$14-$G$14+1-'Option-specific inputs'!$I$94)/'Option-specific inputs'!$I$95,1)=0,
'Option-specific inputs'!$I$96*BE$22,
0),
0),
0),
0)</f>
        <v>0</v>
      </c>
      <c r="BF275" s="43">
        <f>IFERROR(
IF((BF$14-$G$14+1)&lt;='General parameters'!$G$22,
IF((BF$14-$G$14+1)&gt;=('Option-specific inputs'!$I$94),
IF(MOD((BF$14-$G$14+1-'Option-specific inputs'!$I$94)/'Option-specific inputs'!$I$95,1)=0,
'Option-specific inputs'!$I$96*BF$22,
0),
0),
0),
0)</f>
        <v>0</v>
      </c>
      <c r="BG275" s="43">
        <f>IFERROR(
IF((BG$14-$G$14+1)&lt;='General parameters'!$G$22,
IF((BG$14-$G$14+1)&gt;=('Option-specific inputs'!$I$94),
IF(MOD((BG$14-$G$14+1-'Option-specific inputs'!$I$94)/'Option-specific inputs'!$I$95,1)=0,
'Option-specific inputs'!$I$96*BG$22,
0),
0),
0),
0)</f>
        <v>0</v>
      </c>
      <c r="BH275" s="43">
        <f>IFERROR(
IF((BH$14-$G$14+1)&lt;='General parameters'!$G$22,
IF((BH$14-$G$14+1)&gt;=('Option-specific inputs'!$I$94),
IF(MOD((BH$14-$G$14+1-'Option-specific inputs'!$I$94)/'Option-specific inputs'!$I$95,1)=0,
'Option-specific inputs'!$I$96*BH$22,
0),
0),
0),
0)</f>
        <v>0</v>
      </c>
      <c r="BI275" s="43">
        <f>IFERROR(
IF((BI$14-$G$14+1)&lt;='General parameters'!$G$22,
IF((BI$14-$G$14+1)&gt;=('Option-specific inputs'!$I$94),
IF(MOD((BI$14-$G$14+1-'Option-specific inputs'!$I$94)/'Option-specific inputs'!$I$95,1)=0,
'Option-specific inputs'!$I$96*BI$22,
0),
0),
0),
0)</f>
        <v>0</v>
      </c>
      <c r="BJ275" s="43">
        <f>IFERROR(
IF((BJ$14-$G$14+1)&lt;='General parameters'!$G$22,
IF((BJ$14-$G$14+1)&gt;=('Option-specific inputs'!$I$94),
IF(MOD((BJ$14-$G$14+1-'Option-specific inputs'!$I$94)/'Option-specific inputs'!$I$95,1)=0,
'Option-specific inputs'!$I$96*BJ$22,
0),
0),
0),
0)</f>
        <v>0</v>
      </c>
      <c r="BK275" s="43">
        <f>IFERROR(
IF((BK$14-$G$14+1)&lt;='General parameters'!$G$22,
IF((BK$14-$G$14+1)&gt;=('Option-specific inputs'!$I$94),
IF(MOD((BK$14-$G$14+1-'Option-specific inputs'!$I$94)/'Option-specific inputs'!$I$95,1)=0,
'Option-specific inputs'!$I$96*BK$22,
0),
0),
0),
0)</f>
        <v>0</v>
      </c>
      <c r="BL275" s="43">
        <f>IFERROR(
IF((BL$14-$G$14+1)&lt;='General parameters'!$G$22,
IF((BL$14-$G$14+1)&gt;=('Option-specific inputs'!$I$94),
IF(MOD((BL$14-$G$14+1-'Option-specific inputs'!$I$94)/'Option-specific inputs'!$I$95,1)=0,
'Option-specific inputs'!$I$96*BL$22,
0),
0),
0),
0)</f>
        <v>0</v>
      </c>
      <c r="BM275" s="43">
        <f>IFERROR(
IF((BM$14-$G$14+1)&lt;='General parameters'!$G$22,
IF((BM$14-$G$14+1)&gt;=('Option-specific inputs'!$I$94),
IF(MOD((BM$14-$G$14+1-'Option-specific inputs'!$I$94)/'Option-specific inputs'!$I$95,1)=0,
'Option-specific inputs'!$I$96*BM$22,
0),
0),
0),
0)</f>
        <v>0</v>
      </c>
      <c r="BN275" s="43">
        <f>IFERROR(
IF((BN$14-$G$14+1)&lt;='General parameters'!$G$22,
IF((BN$14-$G$14+1)&gt;=('Option-specific inputs'!$I$94),
IF(MOD((BN$14-$G$14+1-'Option-specific inputs'!$I$94)/'Option-specific inputs'!$I$95,1)=0,
'Option-specific inputs'!$I$96*BN$22,
0),
0),
0),
0)</f>
        <v>0</v>
      </c>
      <c r="BO275" s="43">
        <f>IFERROR(
IF((BO$14-$G$14+1)&lt;='General parameters'!$G$22,
IF((BO$14-$G$14+1)&gt;=('Option-specific inputs'!$I$94),
IF(MOD((BO$14-$G$14+1-'Option-specific inputs'!$I$94)/'Option-specific inputs'!$I$95,1)=0,
'Option-specific inputs'!$I$96*BO$22,
0),
0),
0),
0)</f>
        <v>0</v>
      </c>
      <c r="BP275" s="43">
        <f>IFERROR(
IF((BP$14-$G$14+1)&lt;='General parameters'!$G$22,
IF((BP$14-$G$14+1)&gt;=('Option-specific inputs'!$I$94),
IF(MOD((BP$14-$G$14+1-'Option-specific inputs'!$I$94)/'Option-specific inputs'!$I$95,1)=0,
'Option-specific inputs'!$I$96*BP$22,
0),
0),
0),
0)</f>
        <v>0</v>
      </c>
      <c r="BQ275" s="43">
        <f>IFERROR(
IF((BQ$14-$G$14+1)&lt;='General parameters'!$G$22,
IF((BQ$14-$G$14+1)&gt;=('Option-specific inputs'!$I$94),
IF(MOD((BQ$14-$G$14+1-'Option-specific inputs'!$I$94)/'Option-specific inputs'!$I$95,1)=0,
'Option-specific inputs'!$I$96*BQ$22,
0),
0),
0),
0)</f>
        <v>0</v>
      </c>
      <c r="BR275" s="43">
        <f>IFERROR(
IF((BR$14-$G$14+1)&lt;='General parameters'!$G$22,
IF((BR$14-$G$14+1)&gt;=('Option-specific inputs'!$I$94),
IF(MOD((BR$14-$G$14+1-'Option-specific inputs'!$I$94)/'Option-specific inputs'!$I$95,1)=0,
'Option-specific inputs'!$I$96*BR$22,
0),
0),
0),
0)</f>
        <v>0</v>
      </c>
      <c r="BS275" s="43">
        <f>IFERROR(
IF((BS$14-$G$14+1)&lt;='General parameters'!$G$22,
IF((BS$14-$G$14+1)&gt;=('Option-specific inputs'!$I$94),
IF(MOD((BS$14-$G$14+1-'Option-specific inputs'!$I$94)/'Option-specific inputs'!$I$95,1)=0,
'Option-specific inputs'!$I$96*BS$22,
0),
0),
0),
0)</f>
        <v>0</v>
      </c>
      <c r="BT275" s="43">
        <f>IFERROR(
IF((BT$14-$G$14+1)&lt;='General parameters'!$G$22,
IF((BT$14-$G$14+1)&gt;=('Option-specific inputs'!$I$94),
IF(MOD((BT$14-$G$14+1-'Option-specific inputs'!$I$94)/'Option-specific inputs'!$I$95,1)=0,
'Option-specific inputs'!$I$96*BT$22,
0),
0),
0),
0)</f>
        <v>0</v>
      </c>
      <c r="BU275" s="43">
        <f>IFERROR(
IF((BU$14-$G$14+1)&lt;='General parameters'!$G$22,
IF((BU$14-$G$14+1)&gt;=('Option-specific inputs'!$I$94),
IF(MOD((BU$14-$G$14+1-'Option-specific inputs'!$I$94)/'Option-specific inputs'!$I$95,1)=0,
'Option-specific inputs'!$I$96*BU$22,
0),
0),
0),
0)</f>
        <v>0</v>
      </c>
      <c r="BV275" s="43">
        <f>IFERROR(
IF((BV$14-$G$14+1)&lt;='General parameters'!$G$22,
IF((BV$14-$G$14+1)&gt;=('Option-specific inputs'!$I$94),
IF(MOD((BV$14-$G$14+1-'Option-specific inputs'!$I$94)/'Option-specific inputs'!$I$95,1)=0,
'Option-specific inputs'!$I$96*BV$22,
0),
0),
0),
0)</f>
        <v>0</v>
      </c>
      <c r="BW275" s="43">
        <f>IFERROR(
IF((BW$14-$G$14+1)&lt;='General parameters'!$G$22,
IF((BW$14-$G$14+1)&gt;=('Option-specific inputs'!$I$94),
IF(MOD((BW$14-$G$14+1-'Option-specific inputs'!$I$94)/'Option-specific inputs'!$I$95,1)=0,
'Option-specific inputs'!$I$96*BW$22,
0),
0),
0),
0)</f>
        <v>0</v>
      </c>
      <c r="BX275" s="43">
        <f>IFERROR(
IF((BX$14-$G$14+1)&lt;='General parameters'!$G$22,
IF((BX$14-$G$14+1)&gt;=('Option-specific inputs'!$I$94),
IF(MOD((BX$14-$G$14+1-'Option-specific inputs'!$I$94)/'Option-specific inputs'!$I$95,1)=0,
'Option-specific inputs'!$I$96*BX$22,
0),
0),
0),
0)</f>
        <v>0</v>
      </c>
      <c r="BY275" s="43">
        <f>IFERROR(
IF((BY$14-$G$14+1)&lt;='General parameters'!$G$22,
IF((BY$14-$G$14+1)&gt;=('Option-specific inputs'!$I$94),
IF(MOD((BY$14-$G$14+1-'Option-specific inputs'!$I$94)/'Option-specific inputs'!$I$95,1)=0,
'Option-specific inputs'!$I$96*BY$22,
0),
0),
0),
0)</f>
        <v>0</v>
      </c>
      <c r="BZ275" s="43">
        <f>IFERROR(
IF((BZ$14-$G$14+1)&lt;='General parameters'!$G$22,
IF((BZ$14-$G$14+1)&gt;=('Option-specific inputs'!$I$94),
IF(MOD((BZ$14-$G$14+1-'Option-specific inputs'!$I$94)/'Option-specific inputs'!$I$95,1)=0,
'Option-specific inputs'!$I$96*BZ$22,
0),
0),
0),
0)</f>
        <v>0</v>
      </c>
      <c r="CA275" s="43">
        <f>IFERROR(
IF((CA$14-$G$14+1)&lt;='General parameters'!$G$22,
IF((CA$14-$G$14+1)&gt;=('Option-specific inputs'!$I$94),
IF(MOD((CA$14-$G$14+1-'Option-specific inputs'!$I$94)/'Option-specific inputs'!$I$95,1)=0,
'Option-specific inputs'!$I$96*CA$22,
0),
0),
0),
0)</f>
        <v>0</v>
      </c>
      <c r="CB275" s="43">
        <f>IFERROR(
IF((CB$14-$G$14+1)&lt;='General parameters'!$G$22,
IF((CB$14-$G$14+1)&gt;=('Option-specific inputs'!$I$94),
IF(MOD((CB$14-$G$14+1-'Option-specific inputs'!$I$94)/'Option-specific inputs'!$I$95,1)=0,
'Option-specific inputs'!$I$96*CB$22,
0),
0),
0),
0)</f>
        <v>0</v>
      </c>
      <c r="CC275" s="43">
        <f>IFERROR(
IF((CC$14-$G$14+1)&lt;='General parameters'!$G$22,
IF((CC$14-$G$14+1)&gt;=('Option-specific inputs'!$I$94),
IF(MOD((CC$14-$G$14+1-'Option-specific inputs'!$I$94)/'Option-specific inputs'!$I$95,1)=0,
'Option-specific inputs'!$I$96*CC$22,
0),
0),
0),
0)</f>
        <v>0</v>
      </c>
      <c r="CD275" s="43">
        <f>IFERROR(
IF((CD$14-$G$14+1)&lt;='General parameters'!$G$22,
IF((CD$14-$G$14+1)&gt;=('Option-specific inputs'!$I$94),
IF(MOD((CD$14-$G$14+1-'Option-specific inputs'!$I$94)/'Option-specific inputs'!$I$95,1)=0,
'Option-specific inputs'!$I$96*CD$22,
0),
0),
0),
0)</f>
        <v>0</v>
      </c>
      <c r="CE275" s="43">
        <f>IFERROR(
IF((CE$14-$G$14+1)&lt;='General parameters'!$G$22,
IF((CE$14-$G$14+1)&gt;=('Option-specific inputs'!$I$94),
IF(MOD((CE$14-$G$14+1-'Option-specific inputs'!$I$94)/'Option-specific inputs'!$I$95,1)=0,
'Option-specific inputs'!$I$96*CE$22,
0),
0),
0),
0)</f>
        <v>0</v>
      </c>
      <c r="CF275" s="43">
        <f>IFERROR(
IF((CF$14-$G$14+1)&lt;='General parameters'!$G$22,
IF((CF$14-$G$14+1)&gt;=('Option-specific inputs'!$I$94),
IF(MOD((CF$14-$G$14+1-'Option-specific inputs'!$I$94)/'Option-specific inputs'!$I$95,1)=0,
'Option-specific inputs'!$I$96*CF$22,
0),
0),
0),
0)</f>
        <v>0</v>
      </c>
      <c r="CG275" s="43">
        <f>IFERROR(
IF((CG$14-$G$14+1)&lt;='General parameters'!$G$22,
IF((CG$14-$G$14+1)&gt;=('Option-specific inputs'!$I$94),
IF(MOD((CG$14-$G$14+1-'Option-specific inputs'!$I$94)/'Option-specific inputs'!$I$95,1)=0,
'Option-specific inputs'!$I$96*CG$22,
0),
0),
0),
0)</f>
        <v>0</v>
      </c>
      <c r="CH275" s="43">
        <f>IFERROR(
IF((CH$14-$G$14+1)&lt;='General parameters'!$G$22,
IF((CH$14-$G$14+1)&gt;=('Option-specific inputs'!$I$94),
IF(MOD((CH$14-$G$14+1-'Option-specific inputs'!$I$94)/'Option-specific inputs'!$I$95,1)=0,
'Option-specific inputs'!$I$96*CH$22,
0),
0),
0),
0)</f>
        <v>0</v>
      </c>
      <c r="CI275" s="43">
        <f>IFERROR(
IF((CI$14-$G$14+1)&lt;='General parameters'!$G$22,
IF((CI$14-$G$14+1)&gt;=('Option-specific inputs'!$I$94),
IF(MOD((CI$14-$G$14+1-'Option-specific inputs'!$I$94)/'Option-specific inputs'!$I$95,1)=0,
'Option-specific inputs'!$I$96*CI$22,
0),
0),
0),
0)</f>
        <v>0</v>
      </c>
      <c r="CJ275" s="43">
        <f>IFERROR(
IF((CJ$14-$G$14+1)&lt;='General parameters'!$G$22,
IF((CJ$14-$G$14+1)&gt;=('Option-specific inputs'!$I$94),
IF(MOD((CJ$14-$G$14+1-'Option-specific inputs'!$I$94)/'Option-specific inputs'!$I$95,1)=0,
'Option-specific inputs'!$I$96*CJ$22,
0),
0),
0),
0)</f>
        <v>0</v>
      </c>
      <c r="CK275" s="43">
        <f>IFERROR(
IF((CK$14-$G$14+1)&lt;='General parameters'!$G$22,
IF((CK$14-$G$14+1)&gt;=('Option-specific inputs'!$I$94),
IF(MOD((CK$14-$G$14+1-'Option-specific inputs'!$I$94)/'Option-specific inputs'!$I$95,1)=0,
'Option-specific inputs'!$I$96*CK$22,
0),
0),
0),
0)</f>
        <v>0</v>
      </c>
      <c r="CL275" s="43">
        <f>IFERROR(
IF((CL$14-$G$14+1)&lt;='General parameters'!$G$22,
IF((CL$14-$G$14+1)&gt;=('Option-specific inputs'!$I$94),
IF(MOD((CL$14-$G$14+1-'Option-specific inputs'!$I$94)/'Option-specific inputs'!$I$95,1)=0,
'Option-specific inputs'!$I$96*CL$22,
0),
0),
0),
0)</f>
        <v>0</v>
      </c>
      <c r="CM275" s="43">
        <f>IFERROR(
IF((CM$14-$G$14+1)&lt;='General parameters'!$G$22,
IF((CM$14-$G$14+1)&gt;=('Option-specific inputs'!$I$94),
IF(MOD((CM$14-$G$14+1-'Option-specific inputs'!$I$94)/'Option-specific inputs'!$I$95,1)=0,
'Option-specific inputs'!$I$96*CM$22,
0),
0),
0),
0)</f>
        <v>0</v>
      </c>
      <c r="CN275" s="43">
        <f>IFERROR(
IF((CN$14-$G$14+1)&lt;='General parameters'!$G$22,
IF((CN$14-$G$14+1)&gt;=('Option-specific inputs'!$I$94),
IF(MOD((CN$14-$G$14+1-'Option-specific inputs'!$I$94)/'Option-specific inputs'!$I$95,1)=0,
'Option-specific inputs'!$I$96*CN$22,
0),
0),
0),
0)</f>
        <v>0</v>
      </c>
      <c r="CO275" s="43">
        <f>IFERROR(
IF((CO$14-$G$14+1)&lt;='General parameters'!$G$22,
IF((CO$14-$G$14+1)&gt;=('Option-specific inputs'!$I$94),
IF(MOD((CO$14-$G$14+1-'Option-specific inputs'!$I$94)/'Option-specific inputs'!$I$95,1)=0,
'Option-specific inputs'!$I$96*CO$22,
0),
0),
0),
0)</f>
        <v>0</v>
      </c>
      <c r="CP275" s="43">
        <f>IFERROR(
IF((CP$14-$G$14+1)&lt;='General parameters'!$G$22,
IF((CP$14-$G$14+1)&gt;=('Option-specific inputs'!$I$94),
IF(MOD((CP$14-$G$14+1-'Option-specific inputs'!$I$94)/'Option-specific inputs'!$I$95,1)=0,
'Option-specific inputs'!$I$96*CP$22,
0),
0),
0),
0)</f>
        <v>0</v>
      </c>
      <c r="CQ275" s="43">
        <f>IFERROR(
IF((CQ$14-$G$14+1)&lt;='General parameters'!$G$22,
IF((CQ$14-$G$14+1)&gt;=('Option-specific inputs'!$I$94),
IF(MOD((CQ$14-$G$14+1-'Option-specific inputs'!$I$94)/'Option-specific inputs'!$I$95,1)=0,
'Option-specific inputs'!$I$96*CQ$22,
0),
0),
0),
0)</f>
        <v>0</v>
      </c>
      <c r="CR275" s="43">
        <f>IFERROR(
IF((CR$14-$G$14+1)&lt;='General parameters'!$G$22,
IF((CR$14-$G$14+1)&gt;=('Option-specific inputs'!$I$94),
IF(MOD((CR$14-$G$14+1-'Option-specific inputs'!$I$94)/'Option-specific inputs'!$I$95,1)=0,
'Option-specific inputs'!$I$96*CR$22,
0),
0),
0),
0)</f>
        <v>0</v>
      </c>
      <c r="CS275" s="43">
        <f>IFERROR(
IF((CS$14-$G$14+1)&lt;='General parameters'!$G$22,
IF((CS$14-$G$14+1)&gt;=('Option-specific inputs'!$I$94),
IF(MOD((CS$14-$G$14+1-'Option-specific inputs'!$I$94)/'Option-specific inputs'!$I$95,1)=0,
'Option-specific inputs'!$I$96*CS$22,
0),
0),
0),
0)</f>
        <v>0</v>
      </c>
      <c r="CT275" s="43">
        <f>IFERROR(
IF((CT$14-$G$14+1)&lt;='General parameters'!$G$22,
IF((CT$14-$G$14+1)&gt;=('Option-specific inputs'!$I$94),
IF(MOD((CT$14-$G$14+1-'Option-specific inputs'!$I$94)/'Option-specific inputs'!$I$95,1)=0,
'Option-specific inputs'!$I$96*CT$22,
0),
0),
0),
0)</f>
        <v>0</v>
      </c>
      <c r="CU275" s="43">
        <f>IFERROR(
IF((CU$14-$G$14+1)&lt;='General parameters'!$G$22,
IF((CU$14-$G$14+1)&gt;=('Option-specific inputs'!$I$94),
IF(MOD((CU$14-$G$14+1-'Option-specific inputs'!$I$94)/'Option-specific inputs'!$I$95,1)=0,
'Option-specific inputs'!$I$96*CU$22,
0),
0),
0),
0)</f>
        <v>0</v>
      </c>
      <c r="CV275" s="43">
        <f>IFERROR(
IF((CV$14-$G$14+1)&lt;='General parameters'!$G$22,
IF((CV$14-$G$14+1)&gt;=('Option-specific inputs'!$I$94),
IF(MOD((CV$14-$G$14+1-'Option-specific inputs'!$I$94)/'Option-specific inputs'!$I$95,1)=0,
'Option-specific inputs'!$I$96*CV$22,
0),
0),
0),
0)</f>
        <v>0</v>
      </c>
      <c r="CW275" s="43">
        <f>IFERROR(
IF((CW$14-$G$14+1)&lt;='General parameters'!$G$22,
IF((CW$14-$G$14+1)&gt;=('Option-specific inputs'!$I$94),
IF(MOD((CW$14-$G$14+1-'Option-specific inputs'!$I$94)/'Option-specific inputs'!$I$95,1)=0,
'Option-specific inputs'!$I$96*CW$22,
0),
0),
0),
0)</f>
        <v>0</v>
      </c>
      <c r="CX275" s="43">
        <f>IFERROR(
IF((CX$14-$G$14+1)&lt;='General parameters'!$G$22,
IF((CX$14-$G$14+1)&gt;=('Option-specific inputs'!$I$94),
IF(MOD((CX$14-$G$14+1-'Option-specific inputs'!$I$94)/'Option-specific inputs'!$I$95,1)=0,
'Option-specific inputs'!$I$96*CX$22,
0),
0),
0),
0)</f>
        <v>0</v>
      </c>
      <c r="CY275" s="43">
        <f>IFERROR(
IF((CY$14-$G$14+1)&lt;='General parameters'!$G$22,
IF((CY$14-$G$14+1)&gt;=('Option-specific inputs'!$I$94),
IF(MOD((CY$14-$G$14+1-'Option-specific inputs'!$I$94)/'Option-specific inputs'!$I$95,1)=0,
'Option-specific inputs'!$I$96*CY$22,
0),
0),
0),
0)</f>
        <v>0</v>
      </c>
      <c r="CZ275" s="43">
        <f>IFERROR(
IF((CZ$14-$G$14+1)&lt;='General parameters'!$G$22,
IF((CZ$14-$G$14+1)&gt;=('Option-specific inputs'!$I$94),
IF(MOD((CZ$14-$G$14+1-'Option-specific inputs'!$I$94)/'Option-specific inputs'!$I$95,1)=0,
'Option-specific inputs'!$I$96*CZ$22,
0),
0),
0),
0)</f>
        <v>0</v>
      </c>
      <c r="DA275" s="43">
        <f>IFERROR(
IF((DA$14-$G$14+1)&lt;='General parameters'!$G$22,
IF((DA$14-$G$14+1)&gt;=('Option-specific inputs'!$I$94),
IF(MOD((DA$14-$G$14+1-'Option-specific inputs'!$I$94)/'Option-specific inputs'!$I$95,1)=0,
'Option-specific inputs'!$I$96*DA$22,
0),
0),
0),
0)</f>
        <v>0</v>
      </c>
      <c r="DB275" s="43">
        <f>IFERROR(
IF((DB$14-$G$14+1)&lt;='General parameters'!$G$22,
IF((DB$14-$G$14+1)&gt;=('Option-specific inputs'!$I$94),
IF(MOD((DB$14-$G$14+1-'Option-specific inputs'!$I$94)/'Option-specific inputs'!$I$95,1)=0,
'Option-specific inputs'!$I$96*DB$22,
0),
0),
0),
0)</f>
        <v>0</v>
      </c>
      <c r="DC275" s="25"/>
    </row>
    <row r="276" spans="1:107" s="61" customFormat="1" ht="22.5" customHeight="1">
      <c r="A276" s="25"/>
      <c r="B276" s="152"/>
      <c r="C276" s="178" t="s">
        <v>100</v>
      </c>
      <c r="D276" s="46"/>
      <c r="E276" s="37"/>
      <c r="F276" s="32"/>
      <c r="G276" s="43">
        <f>IF(G$14 &lt; YEAR('General parameters'!$G$20) + 'Option-specific inputs'!$I$65 - 1,
0, IFERROR(
IF((G$14-$G$14+1)&lt;='General parameters'!$G$22,
'Option-specific inputs'!$I$98,0),
0)
*G$22)</f>
        <v>0</v>
      </c>
      <c r="H276" s="43">
        <f>IF(H$14 &lt; YEAR('General parameters'!$G$20) + 'Option-specific inputs'!$I$65 - 1,
0, IFERROR(
IF((H$14-$G$14+1)&lt;='General parameters'!$G$22,
'Option-specific inputs'!$I$98,0),
0)
*H$22)</f>
        <v>0</v>
      </c>
      <c r="I276" s="43">
        <f>IF(I$14 &lt; YEAR('General parameters'!$G$20) + 'Option-specific inputs'!$I$65 - 1,
0, IFERROR(
IF((I$14-$G$14+1)&lt;='General parameters'!$G$22,
'Option-specific inputs'!$I$98,0),
0)
*I$22)</f>
        <v>0</v>
      </c>
      <c r="J276" s="43">
        <f>IF(J$14 &lt; YEAR('General parameters'!$G$20) + 'Option-specific inputs'!$I$65 - 1,
0, IFERROR(
IF((J$14-$G$14+1)&lt;='General parameters'!$G$22,
'Option-specific inputs'!$I$98,0),
0)
*J$22)</f>
        <v>0</v>
      </c>
      <c r="K276" s="43">
        <f>IF(K$14 &lt; YEAR('General parameters'!$G$20) + 'Option-specific inputs'!$I$65 - 1,
0, IFERROR(
IF((K$14-$G$14+1)&lt;='General parameters'!$G$22,
'Option-specific inputs'!$I$98,0),
0)
*K$22)</f>
        <v>0</v>
      </c>
      <c r="L276" s="43">
        <f>IF(L$14 &lt; YEAR('General parameters'!$G$20) + 'Option-specific inputs'!$I$65 - 1,
0, IFERROR(
IF((L$14-$G$14+1)&lt;='General parameters'!$G$22,
'Option-specific inputs'!$I$98,0),
0)
*L$22)</f>
        <v>0</v>
      </c>
      <c r="M276" s="43">
        <f>IF(M$14 &lt; YEAR('General parameters'!$G$20) + 'Option-specific inputs'!$I$65 - 1,
0, IFERROR(
IF((M$14-$G$14+1)&lt;='General parameters'!$G$22,
'Option-specific inputs'!$I$98,0),
0)
*M$22)</f>
        <v>0</v>
      </c>
      <c r="N276" s="43">
        <f>IF(N$14 &lt; YEAR('General parameters'!$G$20) + 'Option-specific inputs'!$I$65 - 1,
0, IFERROR(
IF((N$14-$G$14+1)&lt;='General parameters'!$G$22,
'Option-specific inputs'!$I$98,0),
0)
*N$22)</f>
        <v>0</v>
      </c>
      <c r="O276" s="43">
        <f>IF(O$14 &lt; YEAR('General parameters'!$G$20) + 'Option-specific inputs'!$I$65 - 1,
0, IFERROR(
IF((O$14-$G$14+1)&lt;='General parameters'!$G$22,
'Option-specific inputs'!$I$98,0),
0)
*O$22)</f>
        <v>0</v>
      </c>
      <c r="P276" s="43">
        <f>IF(P$14 &lt; YEAR('General parameters'!$G$20) + 'Option-specific inputs'!$I$65 - 1,
0, IFERROR(
IF((P$14-$G$14+1)&lt;='General parameters'!$G$22,
'Option-specific inputs'!$I$98,0),
0)
*P$22)</f>
        <v>0</v>
      </c>
      <c r="Q276" s="43">
        <f>IF(Q$14 &lt; YEAR('General parameters'!$G$20) + 'Option-specific inputs'!$I$65 - 1,
0, IFERROR(
IF((Q$14-$G$14+1)&lt;='General parameters'!$G$22,
'Option-specific inputs'!$I$98,0),
0)
*Q$22)</f>
        <v>0</v>
      </c>
      <c r="R276" s="43">
        <f>IF(R$14 &lt; YEAR('General parameters'!$G$20) + 'Option-specific inputs'!$I$65 - 1,
0, IFERROR(
IF((R$14-$G$14+1)&lt;='General parameters'!$G$22,
'Option-specific inputs'!$I$98,0),
0)
*R$22)</f>
        <v>0</v>
      </c>
      <c r="S276" s="43">
        <f>IF(S$14 &lt; YEAR('General parameters'!$G$20) + 'Option-specific inputs'!$I$65 - 1,
0, IFERROR(
IF((S$14-$G$14+1)&lt;='General parameters'!$G$22,
'Option-specific inputs'!$I$98,0),
0)
*S$22)</f>
        <v>0</v>
      </c>
      <c r="T276" s="43">
        <f>IF(T$14 &lt; YEAR('General parameters'!$G$20) + 'Option-specific inputs'!$I$65 - 1,
0, IFERROR(
IF((T$14-$G$14+1)&lt;='General parameters'!$G$22,
'Option-specific inputs'!$I$98,0),
0)
*T$22)</f>
        <v>0</v>
      </c>
      <c r="U276" s="43">
        <f>IF(U$14 &lt; YEAR('General parameters'!$G$20) + 'Option-specific inputs'!$I$65 - 1,
0, IFERROR(
IF((U$14-$G$14+1)&lt;='General parameters'!$G$22,
'Option-specific inputs'!$I$98,0),
0)
*U$22)</f>
        <v>0</v>
      </c>
      <c r="V276" s="43">
        <f>IF(V$14 &lt; YEAR('General parameters'!$G$20) + 'Option-specific inputs'!$I$65 - 1,
0, IFERROR(
IF((V$14-$G$14+1)&lt;='General parameters'!$G$22,
'Option-specific inputs'!$I$98,0),
0)
*V$22)</f>
        <v>0</v>
      </c>
      <c r="W276" s="43">
        <f>IF(W$14 &lt; YEAR('General parameters'!$G$20) + 'Option-specific inputs'!$I$65 - 1,
0, IFERROR(
IF((W$14-$G$14+1)&lt;='General parameters'!$G$22,
'Option-specific inputs'!$I$98,0),
0)
*W$22)</f>
        <v>0</v>
      </c>
      <c r="X276" s="43">
        <f>IF(X$14 &lt; YEAR('General parameters'!$G$20) + 'Option-specific inputs'!$I$65 - 1,
0, IFERROR(
IF((X$14-$G$14+1)&lt;='General parameters'!$G$22,
'Option-specific inputs'!$I$98,0),
0)
*X$22)</f>
        <v>0</v>
      </c>
      <c r="Y276" s="43">
        <f>IF(Y$14 &lt; YEAR('General parameters'!$G$20) + 'Option-specific inputs'!$I$65 - 1,
0, IFERROR(
IF((Y$14-$G$14+1)&lt;='General parameters'!$G$22,
'Option-specific inputs'!$I$98,0),
0)
*Y$22)</f>
        <v>0</v>
      </c>
      <c r="Z276" s="43">
        <f>IF(Z$14 &lt; YEAR('General parameters'!$G$20) + 'Option-specific inputs'!$I$65 - 1,
0, IFERROR(
IF((Z$14-$G$14+1)&lt;='General parameters'!$G$22,
'Option-specific inputs'!$I$98,0),
0)
*Z$22)</f>
        <v>0</v>
      </c>
      <c r="AA276" s="43">
        <f>IF(AA$14 &lt; YEAR('General parameters'!$G$20) + 'Option-specific inputs'!$I$65 - 1,
0, IFERROR(
IF((AA$14-$G$14+1)&lt;='General parameters'!$G$22,
'Option-specific inputs'!$I$98,0),
0)
*AA$22)</f>
        <v>0</v>
      </c>
      <c r="AB276" s="43">
        <f>IF(AB$14 &lt; YEAR('General parameters'!$G$20) + 'Option-specific inputs'!$I$65 - 1,
0, IFERROR(
IF((AB$14-$G$14+1)&lt;='General parameters'!$G$22,
'Option-specific inputs'!$I$98,0),
0)
*AB$22)</f>
        <v>0</v>
      </c>
      <c r="AC276" s="43">
        <f>IF(AC$14 &lt; YEAR('General parameters'!$G$20) + 'Option-specific inputs'!$I$65 - 1,
0, IFERROR(
IF((AC$14-$G$14+1)&lt;='General parameters'!$G$22,
'Option-specific inputs'!$I$98,0),
0)
*AC$22)</f>
        <v>0</v>
      </c>
      <c r="AD276" s="43">
        <f>IF(AD$14 &lt; YEAR('General parameters'!$G$20) + 'Option-specific inputs'!$I$65 - 1,
0, IFERROR(
IF((AD$14-$G$14+1)&lt;='General parameters'!$G$22,
'Option-specific inputs'!$I$98,0),
0)
*AD$22)</f>
        <v>0</v>
      </c>
      <c r="AE276" s="43">
        <f>IF(AE$14 &lt; YEAR('General parameters'!$G$20) + 'Option-specific inputs'!$I$65 - 1,
0, IFERROR(
IF((AE$14-$G$14+1)&lt;='General parameters'!$G$22,
'Option-specific inputs'!$I$98,0),
0)
*AE$22)</f>
        <v>0</v>
      </c>
      <c r="AF276" s="43">
        <f>IF(AF$14 &lt; YEAR('General parameters'!$G$20) + 'Option-specific inputs'!$I$65 - 1,
0, IFERROR(
IF((AF$14-$G$14+1)&lt;='General parameters'!$G$22,
'Option-specific inputs'!$I$98,0),
0)
*AF$22)</f>
        <v>0</v>
      </c>
      <c r="AG276" s="43">
        <f>IF(AG$14 &lt; YEAR('General parameters'!$G$20) + 'Option-specific inputs'!$I$65 - 1,
0, IFERROR(
IF((AG$14-$G$14+1)&lt;='General parameters'!$G$22,
'Option-specific inputs'!$I$98,0),
0)
*AG$22)</f>
        <v>0</v>
      </c>
      <c r="AH276" s="43">
        <f>IF(AH$14 &lt; YEAR('General parameters'!$G$20) + 'Option-specific inputs'!$I$65 - 1,
0, IFERROR(
IF((AH$14-$G$14+1)&lt;='General parameters'!$G$22,
'Option-specific inputs'!$I$98,0),
0)
*AH$22)</f>
        <v>0</v>
      </c>
      <c r="AI276" s="43">
        <f>IF(AI$14 &lt; YEAR('General parameters'!$G$20) + 'Option-specific inputs'!$I$65 - 1,
0, IFERROR(
IF((AI$14-$G$14+1)&lt;='General parameters'!$G$22,
'Option-specific inputs'!$I$98,0),
0)
*AI$22)</f>
        <v>0</v>
      </c>
      <c r="AJ276" s="43">
        <f>IF(AJ$14 &lt; YEAR('General parameters'!$G$20) + 'Option-specific inputs'!$I$65 - 1,
0, IFERROR(
IF((AJ$14-$G$14+1)&lt;='General parameters'!$G$22,
'Option-specific inputs'!$I$98,0),
0)
*AJ$22)</f>
        <v>0</v>
      </c>
      <c r="AK276" s="43">
        <f>IF(AK$14 &lt; YEAR('General parameters'!$G$20) + 'Option-specific inputs'!$I$65 - 1,
0, IFERROR(
IF((AK$14-$G$14+1)&lt;='General parameters'!$G$22,
'Option-specific inputs'!$I$98,0),
0)
*AK$22)</f>
        <v>0</v>
      </c>
      <c r="AL276" s="43">
        <f>IF(AL$14 &lt; YEAR('General parameters'!$G$20) + 'Option-specific inputs'!$I$65 - 1,
0, IFERROR(
IF((AL$14-$G$14+1)&lt;='General parameters'!$G$22,
'Option-specific inputs'!$I$98,0),
0)
*AL$22)</f>
        <v>0</v>
      </c>
      <c r="AM276" s="43">
        <f>IF(AM$14 &lt; YEAR('General parameters'!$G$20) + 'Option-specific inputs'!$I$65 - 1,
0, IFERROR(
IF((AM$14-$G$14+1)&lt;='General parameters'!$G$22,
'Option-specific inputs'!$I$98,0),
0)
*AM$22)</f>
        <v>0</v>
      </c>
      <c r="AN276" s="43">
        <f>IF(AN$14 &lt; YEAR('General parameters'!$G$20) + 'Option-specific inputs'!$I$65 - 1,
0, IFERROR(
IF((AN$14-$G$14+1)&lt;='General parameters'!$G$22,
'Option-specific inputs'!$I$98,0),
0)
*AN$22)</f>
        <v>0</v>
      </c>
      <c r="AO276" s="43">
        <f>IF(AO$14 &lt; YEAR('General parameters'!$G$20) + 'Option-specific inputs'!$I$65 - 1,
0, IFERROR(
IF((AO$14-$G$14+1)&lt;='General parameters'!$G$22,
'Option-specific inputs'!$I$98,0),
0)
*AO$22)</f>
        <v>0</v>
      </c>
      <c r="AP276" s="43">
        <f>IF(AP$14 &lt; YEAR('General parameters'!$G$20) + 'Option-specific inputs'!$I$65 - 1,
0, IFERROR(
IF((AP$14-$G$14+1)&lt;='General parameters'!$G$22,
'Option-specific inputs'!$I$98,0),
0)
*AP$22)</f>
        <v>0</v>
      </c>
      <c r="AQ276" s="43">
        <f>IF(AQ$14 &lt; YEAR('General parameters'!$G$20) + 'Option-specific inputs'!$I$65 - 1,
0, IFERROR(
IF((AQ$14-$G$14+1)&lt;='General parameters'!$G$22,
'Option-specific inputs'!$I$98,0),
0)
*AQ$22)</f>
        <v>0</v>
      </c>
      <c r="AR276" s="43">
        <f>IF(AR$14 &lt; YEAR('General parameters'!$G$20) + 'Option-specific inputs'!$I$65 - 1,
0, IFERROR(
IF((AR$14-$G$14+1)&lt;='General parameters'!$G$22,
'Option-specific inputs'!$I$98,0),
0)
*AR$22)</f>
        <v>0</v>
      </c>
      <c r="AS276" s="43">
        <f>IF(AS$14 &lt; YEAR('General parameters'!$G$20) + 'Option-specific inputs'!$I$65 - 1,
0, IFERROR(
IF((AS$14-$G$14+1)&lt;='General parameters'!$G$22,
'Option-specific inputs'!$I$98,0),
0)
*AS$22)</f>
        <v>0</v>
      </c>
      <c r="AT276" s="43">
        <f>IF(AT$14 &lt; YEAR('General parameters'!$G$20) + 'Option-specific inputs'!$I$65 - 1,
0, IFERROR(
IF((AT$14-$G$14+1)&lt;='General parameters'!$G$22,
'Option-specific inputs'!$I$98,0),
0)
*AT$22)</f>
        <v>0</v>
      </c>
      <c r="AU276" s="43">
        <f>IF(AU$14 &lt; YEAR('General parameters'!$G$20) + 'Option-specific inputs'!$I$65 - 1,
0, IFERROR(
IF((AU$14-$G$14+1)&lt;='General parameters'!$G$22,
'Option-specific inputs'!$I$98,0),
0)
*AU$22)</f>
        <v>0</v>
      </c>
      <c r="AV276" s="43">
        <f>IF(AV$14 &lt; YEAR('General parameters'!$G$20) + 'Option-specific inputs'!$I$65 - 1,
0, IFERROR(
IF((AV$14-$G$14+1)&lt;='General parameters'!$G$22,
'Option-specific inputs'!$I$98,0),
0)
*AV$22)</f>
        <v>0</v>
      </c>
      <c r="AW276" s="43">
        <f>IF(AW$14 &lt; YEAR('General parameters'!$G$20) + 'Option-specific inputs'!$I$65 - 1,
0, IFERROR(
IF((AW$14-$G$14+1)&lt;='General parameters'!$G$22,
'Option-specific inputs'!$I$98,0),
0)
*AW$22)</f>
        <v>0</v>
      </c>
      <c r="AX276" s="43">
        <f>IF(AX$14 &lt; YEAR('General parameters'!$G$20) + 'Option-specific inputs'!$I$65 - 1,
0, IFERROR(
IF((AX$14-$G$14+1)&lt;='General parameters'!$G$22,
'Option-specific inputs'!$I$98,0),
0)
*AX$22)</f>
        <v>0</v>
      </c>
      <c r="AY276" s="43">
        <f>IF(AY$14 &lt; YEAR('General parameters'!$G$20) + 'Option-specific inputs'!$I$65 - 1,
0, IFERROR(
IF((AY$14-$G$14+1)&lt;='General parameters'!$G$22,
'Option-specific inputs'!$I$98,0),
0)
*AY$22)</f>
        <v>0</v>
      </c>
      <c r="AZ276" s="43">
        <f>IF(AZ$14 &lt; YEAR('General parameters'!$G$20) + 'Option-specific inputs'!$I$65 - 1,
0, IFERROR(
IF((AZ$14-$G$14+1)&lt;='General parameters'!$G$22,
'Option-specific inputs'!$I$98,0),
0)
*AZ$22)</f>
        <v>0</v>
      </c>
      <c r="BA276" s="43">
        <f>IF(BA$14 &lt; YEAR('General parameters'!$G$20) + 'Option-specific inputs'!$I$65 - 1,
0, IFERROR(
IF((BA$14-$G$14+1)&lt;='General parameters'!$G$22,
'Option-specific inputs'!$I$98,0),
0)
*BA$22)</f>
        <v>0</v>
      </c>
      <c r="BB276" s="43">
        <f>IF(BB$14 &lt; YEAR('General parameters'!$G$20) + 'Option-specific inputs'!$I$65 - 1,
0, IFERROR(
IF((BB$14-$G$14+1)&lt;='General parameters'!$G$22,
'Option-specific inputs'!$I$98,0),
0)
*BB$22)</f>
        <v>0</v>
      </c>
      <c r="BC276" s="43">
        <f>IF(BC$14 &lt; YEAR('General parameters'!$G$20) + 'Option-specific inputs'!$I$65 - 1,
0, IFERROR(
IF((BC$14-$G$14+1)&lt;='General parameters'!$G$22,
'Option-specific inputs'!$I$98,0),
0)
*BC$22)</f>
        <v>0</v>
      </c>
      <c r="BD276" s="43">
        <f>IF(BD$14 &lt; YEAR('General parameters'!$G$20) + 'Option-specific inputs'!$I$65 - 1,
0, IFERROR(
IF((BD$14-$G$14+1)&lt;='General parameters'!$G$22,
'Option-specific inputs'!$I$98,0),
0)
*BD$22)</f>
        <v>0</v>
      </c>
      <c r="BE276" s="43">
        <f>IF(BE$14 &lt; YEAR('General parameters'!$G$20) + 'Option-specific inputs'!$I$65 - 1,
0, IFERROR(
IF((BE$14-$G$14+1)&lt;='General parameters'!$G$22,
'Option-specific inputs'!$I$98,0),
0)
*BE$22)</f>
        <v>0</v>
      </c>
      <c r="BF276" s="43">
        <f>IF(BF$14 &lt; YEAR('General parameters'!$G$20) + 'Option-specific inputs'!$I$65 - 1,
0, IFERROR(
IF((BF$14-$G$14+1)&lt;='General parameters'!$G$22,
'Option-specific inputs'!$I$98,0),
0)
*BF$22)</f>
        <v>0</v>
      </c>
      <c r="BG276" s="43">
        <f>IF(BG$14 &lt; YEAR('General parameters'!$G$20) + 'Option-specific inputs'!$I$65 - 1,
0, IFERROR(
IF((BG$14-$G$14+1)&lt;='General parameters'!$G$22,
'Option-specific inputs'!$I$98,0),
0)
*BG$22)</f>
        <v>0</v>
      </c>
      <c r="BH276" s="43">
        <f>IF(BH$14 &lt; YEAR('General parameters'!$G$20) + 'Option-specific inputs'!$I$65 - 1,
0, IFERROR(
IF((BH$14-$G$14+1)&lt;='General parameters'!$G$22,
'Option-specific inputs'!$I$98,0),
0)
*BH$22)</f>
        <v>0</v>
      </c>
      <c r="BI276" s="43">
        <f>IF(BI$14 &lt; YEAR('General parameters'!$G$20) + 'Option-specific inputs'!$I$65 - 1,
0, IFERROR(
IF((BI$14-$G$14+1)&lt;='General parameters'!$G$22,
'Option-specific inputs'!$I$98,0),
0)
*BI$22)</f>
        <v>0</v>
      </c>
      <c r="BJ276" s="43">
        <f>IF(BJ$14 &lt; YEAR('General parameters'!$G$20) + 'Option-specific inputs'!$I$65 - 1,
0, IFERROR(
IF((BJ$14-$G$14+1)&lt;='General parameters'!$G$22,
'Option-specific inputs'!$I$98,0),
0)
*BJ$22)</f>
        <v>0</v>
      </c>
      <c r="BK276" s="43">
        <f>IF(BK$14 &lt; YEAR('General parameters'!$G$20) + 'Option-specific inputs'!$I$65 - 1,
0, IFERROR(
IF((BK$14-$G$14+1)&lt;='General parameters'!$G$22,
'Option-specific inputs'!$I$98,0),
0)
*BK$22)</f>
        <v>0</v>
      </c>
      <c r="BL276" s="43">
        <f>IF(BL$14 &lt; YEAR('General parameters'!$G$20) + 'Option-specific inputs'!$I$65 - 1,
0, IFERROR(
IF((BL$14-$G$14+1)&lt;='General parameters'!$G$22,
'Option-specific inputs'!$I$98,0),
0)
*BL$22)</f>
        <v>0</v>
      </c>
      <c r="BM276" s="43">
        <f>IF(BM$14 &lt; YEAR('General parameters'!$G$20) + 'Option-specific inputs'!$I$65 - 1,
0, IFERROR(
IF((BM$14-$G$14+1)&lt;='General parameters'!$G$22,
'Option-specific inputs'!$I$98,0),
0)
*BM$22)</f>
        <v>0</v>
      </c>
      <c r="BN276" s="43">
        <f>IF(BN$14 &lt; YEAR('General parameters'!$G$20) + 'Option-specific inputs'!$I$65 - 1,
0, IFERROR(
IF((BN$14-$G$14+1)&lt;='General parameters'!$G$22,
'Option-specific inputs'!$I$98,0),
0)
*BN$22)</f>
        <v>0</v>
      </c>
      <c r="BO276" s="43">
        <f>IF(BO$14 &lt; YEAR('General parameters'!$G$20) + 'Option-specific inputs'!$I$65 - 1,
0, IFERROR(
IF((BO$14-$G$14+1)&lt;='General parameters'!$G$22,
'Option-specific inputs'!$I$98,0),
0)
*BO$22)</f>
        <v>0</v>
      </c>
      <c r="BP276" s="43">
        <f>IF(BP$14 &lt; YEAR('General parameters'!$G$20) + 'Option-specific inputs'!$I$65 - 1,
0, IFERROR(
IF((BP$14-$G$14+1)&lt;='General parameters'!$G$22,
'Option-specific inputs'!$I$98,0),
0)
*BP$22)</f>
        <v>0</v>
      </c>
      <c r="BQ276" s="43">
        <f>IF(BQ$14 &lt; YEAR('General parameters'!$G$20) + 'Option-specific inputs'!$I$65 - 1,
0, IFERROR(
IF((BQ$14-$G$14+1)&lt;='General parameters'!$G$22,
'Option-specific inputs'!$I$98,0),
0)
*BQ$22)</f>
        <v>0</v>
      </c>
      <c r="BR276" s="43">
        <f>IF(BR$14 &lt; YEAR('General parameters'!$G$20) + 'Option-specific inputs'!$I$65 - 1,
0, IFERROR(
IF((BR$14-$G$14+1)&lt;='General parameters'!$G$22,
'Option-specific inputs'!$I$98,0),
0)
*BR$22)</f>
        <v>0</v>
      </c>
      <c r="BS276" s="43">
        <f>IF(BS$14 &lt; YEAR('General parameters'!$G$20) + 'Option-specific inputs'!$I$65 - 1,
0, IFERROR(
IF((BS$14-$G$14+1)&lt;='General parameters'!$G$22,
'Option-specific inputs'!$I$98,0),
0)
*BS$22)</f>
        <v>0</v>
      </c>
      <c r="BT276" s="43">
        <f>IF(BT$14 &lt; YEAR('General parameters'!$G$20) + 'Option-specific inputs'!$I$65 - 1,
0, IFERROR(
IF((BT$14-$G$14+1)&lt;='General parameters'!$G$22,
'Option-specific inputs'!$I$98,0),
0)
*BT$22)</f>
        <v>0</v>
      </c>
      <c r="BU276" s="43">
        <f>IF(BU$14 &lt; YEAR('General parameters'!$G$20) + 'Option-specific inputs'!$I$65 - 1,
0, IFERROR(
IF((BU$14-$G$14+1)&lt;='General parameters'!$G$22,
'Option-specific inputs'!$I$98,0),
0)
*BU$22)</f>
        <v>0</v>
      </c>
      <c r="BV276" s="43">
        <f>IF(BV$14 &lt; YEAR('General parameters'!$G$20) + 'Option-specific inputs'!$I$65 - 1,
0, IFERROR(
IF((BV$14-$G$14+1)&lt;='General parameters'!$G$22,
'Option-specific inputs'!$I$98,0),
0)
*BV$22)</f>
        <v>0</v>
      </c>
      <c r="BW276" s="43">
        <f>IF(BW$14 &lt; YEAR('General parameters'!$G$20) + 'Option-specific inputs'!$I$65 - 1,
0, IFERROR(
IF((BW$14-$G$14+1)&lt;='General parameters'!$G$22,
'Option-specific inputs'!$I$98,0),
0)
*BW$22)</f>
        <v>0</v>
      </c>
      <c r="BX276" s="43">
        <f>IF(BX$14 &lt; YEAR('General parameters'!$G$20) + 'Option-specific inputs'!$I$65 - 1,
0, IFERROR(
IF((BX$14-$G$14+1)&lt;='General parameters'!$G$22,
'Option-specific inputs'!$I$98,0),
0)
*BX$22)</f>
        <v>0</v>
      </c>
      <c r="BY276" s="43">
        <f>IF(BY$14 &lt; YEAR('General parameters'!$G$20) + 'Option-specific inputs'!$I$65 - 1,
0, IFERROR(
IF((BY$14-$G$14+1)&lt;='General parameters'!$G$22,
'Option-specific inputs'!$I$98,0),
0)
*BY$22)</f>
        <v>0</v>
      </c>
      <c r="BZ276" s="43">
        <f>IF(BZ$14 &lt; YEAR('General parameters'!$G$20) + 'Option-specific inputs'!$I$65 - 1,
0, IFERROR(
IF((BZ$14-$G$14+1)&lt;='General parameters'!$G$22,
'Option-specific inputs'!$I$98,0),
0)
*BZ$22)</f>
        <v>0</v>
      </c>
      <c r="CA276" s="43">
        <f>IF(CA$14 &lt; YEAR('General parameters'!$G$20) + 'Option-specific inputs'!$I$65 - 1,
0, IFERROR(
IF((CA$14-$G$14+1)&lt;='General parameters'!$G$22,
'Option-specific inputs'!$I$98,0),
0)
*CA$22)</f>
        <v>0</v>
      </c>
      <c r="CB276" s="43">
        <f>IF(CB$14 &lt; YEAR('General parameters'!$G$20) + 'Option-specific inputs'!$I$65 - 1,
0, IFERROR(
IF((CB$14-$G$14+1)&lt;='General parameters'!$G$22,
'Option-specific inputs'!$I$98,0),
0)
*CB$22)</f>
        <v>0</v>
      </c>
      <c r="CC276" s="43">
        <f>IF(CC$14 &lt; YEAR('General parameters'!$G$20) + 'Option-specific inputs'!$I$65 - 1,
0, IFERROR(
IF((CC$14-$G$14+1)&lt;='General parameters'!$G$22,
'Option-specific inputs'!$I$98,0),
0)
*CC$22)</f>
        <v>0</v>
      </c>
      <c r="CD276" s="43">
        <f>IF(CD$14 &lt; YEAR('General parameters'!$G$20) + 'Option-specific inputs'!$I$65 - 1,
0, IFERROR(
IF((CD$14-$G$14+1)&lt;='General parameters'!$G$22,
'Option-specific inputs'!$I$98,0),
0)
*CD$22)</f>
        <v>0</v>
      </c>
      <c r="CE276" s="43">
        <f>IF(CE$14 &lt; YEAR('General parameters'!$G$20) + 'Option-specific inputs'!$I$65 - 1,
0, IFERROR(
IF((CE$14-$G$14+1)&lt;='General parameters'!$G$22,
'Option-specific inputs'!$I$98,0),
0)
*CE$22)</f>
        <v>0</v>
      </c>
      <c r="CF276" s="43">
        <f>IF(CF$14 &lt; YEAR('General parameters'!$G$20) + 'Option-specific inputs'!$I$65 - 1,
0, IFERROR(
IF((CF$14-$G$14+1)&lt;='General parameters'!$G$22,
'Option-specific inputs'!$I$98,0),
0)
*CF$22)</f>
        <v>0</v>
      </c>
      <c r="CG276" s="43">
        <f>IF(CG$14 &lt; YEAR('General parameters'!$G$20) + 'Option-specific inputs'!$I$65 - 1,
0, IFERROR(
IF((CG$14-$G$14+1)&lt;='General parameters'!$G$22,
'Option-specific inputs'!$I$98,0),
0)
*CG$22)</f>
        <v>0</v>
      </c>
      <c r="CH276" s="43">
        <f>IF(CH$14 &lt; YEAR('General parameters'!$G$20) + 'Option-specific inputs'!$I$65 - 1,
0, IFERROR(
IF((CH$14-$G$14+1)&lt;='General parameters'!$G$22,
'Option-specific inputs'!$I$98,0),
0)
*CH$22)</f>
        <v>0</v>
      </c>
      <c r="CI276" s="43">
        <f>IF(CI$14 &lt; YEAR('General parameters'!$G$20) + 'Option-specific inputs'!$I$65 - 1,
0, IFERROR(
IF((CI$14-$G$14+1)&lt;='General parameters'!$G$22,
'Option-specific inputs'!$I$98,0),
0)
*CI$22)</f>
        <v>0</v>
      </c>
      <c r="CJ276" s="43">
        <f>IF(CJ$14 &lt; YEAR('General parameters'!$G$20) + 'Option-specific inputs'!$I$65 - 1,
0, IFERROR(
IF((CJ$14-$G$14+1)&lt;='General parameters'!$G$22,
'Option-specific inputs'!$I$98,0),
0)
*CJ$22)</f>
        <v>0</v>
      </c>
      <c r="CK276" s="43">
        <f>IF(CK$14 &lt; YEAR('General parameters'!$G$20) + 'Option-specific inputs'!$I$65 - 1,
0, IFERROR(
IF((CK$14-$G$14+1)&lt;='General parameters'!$G$22,
'Option-specific inputs'!$I$98,0),
0)
*CK$22)</f>
        <v>0</v>
      </c>
      <c r="CL276" s="43">
        <f>IF(CL$14 &lt; YEAR('General parameters'!$G$20) + 'Option-specific inputs'!$I$65 - 1,
0, IFERROR(
IF((CL$14-$G$14+1)&lt;='General parameters'!$G$22,
'Option-specific inputs'!$I$98,0),
0)
*CL$22)</f>
        <v>0</v>
      </c>
      <c r="CM276" s="43">
        <f>IF(CM$14 &lt; YEAR('General parameters'!$G$20) + 'Option-specific inputs'!$I$65 - 1,
0, IFERROR(
IF((CM$14-$G$14+1)&lt;='General parameters'!$G$22,
'Option-specific inputs'!$I$98,0),
0)
*CM$22)</f>
        <v>0</v>
      </c>
      <c r="CN276" s="43">
        <f>IF(CN$14 &lt; YEAR('General parameters'!$G$20) + 'Option-specific inputs'!$I$65 - 1,
0, IFERROR(
IF((CN$14-$G$14+1)&lt;='General parameters'!$G$22,
'Option-specific inputs'!$I$98,0),
0)
*CN$22)</f>
        <v>0</v>
      </c>
      <c r="CO276" s="43">
        <f>IF(CO$14 &lt; YEAR('General parameters'!$G$20) + 'Option-specific inputs'!$I$65 - 1,
0, IFERROR(
IF((CO$14-$G$14+1)&lt;='General parameters'!$G$22,
'Option-specific inputs'!$I$98,0),
0)
*CO$22)</f>
        <v>0</v>
      </c>
      <c r="CP276" s="43">
        <f>IF(CP$14 &lt; YEAR('General parameters'!$G$20) + 'Option-specific inputs'!$I$65 - 1,
0, IFERROR(
IF((CP$14-$G$14+1)&lt;='General parameters'!$G$22,
'Option-specific inputs'!$I$98,0),
0)
*CP$22)</f>
        <v>0</v>
      </c>
      <c r="CQ276" s="43">
        <f>IF(CQ$14 &lt; YEAR('General parameters'!$G$20) + 'Option-specific inputs'!$I$65 - 1,
0, IFERROR(
IF((CQ$14-$G$14+1)&lt;='General parameters'!$G$22,
'Option-specific inputs'!$I$98,0),
0)
*CQ$22)</f>
        <v>0</v>
      </c>
      <c r="CR276" s="43">
        <f>IF(CR$14 &lt; YEAR('General parameters'!$G$20) + 'Option-specific inputs'!$I$65 - 1,
0, IFERROR(
IF((CR$14-$G$14+1)&lt;='General parameters'!$G$22,
'Option-specific inputs'!$I$98,0),
0)
*CR$22)</f>
        <v>0</v>
      </c>
      <c r="CS276" s="43">
        <f>IF(CS$14 &lt; YEAR('General parameters'!$G$20) + 'Option-specific inputs'!$I$65 - 1,
0, IFERROR(
IF((CS$14-$G$14+1)&lt;='General parameters'!$G$22,
'Option-specific inputs'!$I$98,0),
0)
*CS$22)</f>
        <v>0</v>
      </c>
      <c r="CT276" s="43">
        <f>IF(CT$14 &lt; YEAR('General parameters'!$G$20) + 'Option-specific inputs'!$I$65 - 1,
0, IFERROR(
IF((CT$14-$G$14+1)&lt;='General parameters'!$G$22,
'Option-specific inputs'!$I$98,0),
0)
*CT$22)</f>
        <v>0</v>
      </c>
      <c r="CU276" s="43">
        <f>IF(CU$14 &lt; YEAR('General parameters'!$G$20) + 'Option-specific inputs'!$I$65 - 1,
0, IFERROR(
IF((CU$14-$G$14+1)&lt;='General parameters'!$G$22,
'Option-specific inputs'!$I$98,0),
0)
*CU$22)</f>
        <v>0</v>
      </c>
      <c r="CV276" s="43">
        <f>IF(CV$14 &lt; YEAR('General parameters'!$G$20) + 'Option-specific inputs'!$I$65 - 1,
0, IFERROR(
IF((CV$14-$G$14+1)&lt;='General parameters'!$G$22,
'Option-specific inputs'!$I$98,0),
0)
*CV$22)</f>
        <v>0</v>
      </c>
      <c r="CW276" s="43">
        <f>IF(CW$14 &lt; YEAR('General parameters'!$G$20) + 'Option-specific inputs'!$I$65 - 1,
0, IFERROR(
IF((CW$14-$G$14+1)&lt;='General parameters'!$G$22,
'Option-specific inputs'!$I$98,0),
0)
*CW$22)</f>
        <v>0</v>
      </c>
      <c r="CX276" s="43">
        <f>IF(CX$14 &lt; YEAR('General parameters'!$G$20) + 'Option-specific inputs'!$I$65 - 1,
0, IFERROR(
IF((CX$14-$G$14+1)&lt;='General parameters'!$G$22,
'Option-specific inputs'!$I$98,0),
0)
*CX$22)</f>
        <v>0</v>
      </c>
      <c r="CY276" s="43">
        <f>IF(CY$14 &lt; YEAR('General parameters'!$G$20) + 'Option-specific inputs'!$I$65 - 1,
0, IFERROR(
IF((CY$14-$G$14+1)&lt;='General parameters'!$G$22,
'Option-specific inputs'!$I$98,0),
0)
*CY$22)</f>
        <v>0</v>
      </c>
      <c r="CZ276" s="43">
        <f>IF(CZ$14 &lt; YEAR('General parameters'!$G$20) + 'Option-specific inputs'!$I$65 - 1,
0, IFERROR(
IF((CZ$14-$G$14+1)&lt;='General parameters'!$G$22,
'Option-specific inputs'!$I$98,0),
0)
*CZ$22)</f>
        <v>0</v>
      </c>
      <c r="DA276" s="43">
        <f>IF(DA$14 &lt; YEAR('General parameters'!$G$20) + 'Option-specific inputs'!$I$65 - 1,
0, IFERROR(
IF((DA$14-$G$14+1)&lt;='General parameters'!$G$22,
'Option-specific inputs'!$I$98,0),
0)
*DA$22)</f>
        <v>0</v>
      </c>
      <c r="DB276" s="43">
        <f>IF(DB$14 &lt; YEAR('General parameters'!$G$20) + 'Option-specific inputs'!$I$65 - 1,
0, IFERROR(
IF((DB$14-$G$14+1)&lt;='General parameters'!$G$22,
'Option-specific inputs'!$I$98,0),
0)
*DB$22)</f>
        <v>0</v>
      </c>
      <c r="DC276" s="25"/>
    </row>
    <row r="277" spans="1:107" s="61" customFormat="1" ht="12.6" customHeight="1">
      <c r="A277" s="25"/>
      <c r="B277" s="163"/>
      <c r="C277" s="163"/>
      <c r="D277" s="32"/>
      <c r="E277" s="37"/>
      <c r="F277" s="32"/>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c r="BG277" s="32"/>
      <c r="BH277" s="32"/>
      <c r="BI277" s="32"/>
      <c r="BJ277" s="32"/>
      <c r="BK277" s="32"/>
      <c r="BL277" s="32"/>
      <c r="BM277" s="32"/>
      <c r="BN277" s="32"/>
      <c r="BO277" s="32"/>
      <c r="BP277" s="32"/>
      <c r="BQ277" s="32"/>
      <c r="BR277" s="32"/>
      <c r="BS277" s="32"/>
      <c r="BT277" s="32"/>
      <c r="BU277" s="32"/>
      <c r="BV277" s="32"/>
      <c r="BW277" s="32"/>
      <c r="BX277" s="32"/>
      <c r="BY277" s="32"/>
      <c r="BZ277" s="32"/>
      <c r="CA277" s="32"/>
      <c r="CB277" s="32"/>
      <c r="CC277" s="32"/>
      <c r="CD277" s="32"/>
      <c r="CE277" s="32"/>
      <c r="CF277" s="32"/>
      <c r="CG277" s="32"/>
      <c r="CH277" s="32"/>
      <c r="CI277" s="32"/>
      <c r="CJ277" s="32"/>
      <c r="CK277" s="32"/>
      <c r="CL277" s="32"/>
      <c r="CM277" s="32"/>
      <c r="CN277" s="32"/>
      <c r="CO277" s="32"/>
      <c r="CP277" s="32"/>
      <c r="CQ277" s="32"/>
      <c r="CR277" s="32"/>
      <c r="CS277" s="32"/>
      <c r="CT277" s="32"/>
      <c r="CU277" s="32"/>
      <c r="CV277" s="32"/>
      <c r="CW277" s="32"/>
      <c r="CX277" s="32"/>
      <c r="CY277" s="32"/>
      <c r="CZ277" s="32"/>
      <c r="DA277" s="32"/>
      <c r="DB277" s="32"/>
      <c r="DC277" s="25"/>
    </row>
    <row r="278" spans="1:107" s="61" customFormat="1" ht="22.5" customHeight="1">
      <c r="A278" s="25"/>
      <c r="B278" s="152"/>
      <c r="C278" s="178" t="s">
        <v>187</v>
      </c>
      <c r="D278" s="46"/>
      <c r="E278" s="37"/>
      <c r="F278" s="32"/>
      <c r="G278" s="44">
        <f>SUM(G272:G276)</f>
        <v>0</v>
      </c>
      <c r="H278" s="44">
        <f t="shared" ref="H278:BS278" si="92">SUM(H272:H276)</f>
        <v>0</v>
      </c>
      <c r="I278" s="44">
        <f t="shared" si="92"/>
        <v>0</v>
      </c>
      <c r="J278" s="44">
        <f t="shared" si="92"/>
        <v>0</v>
      </c>
      <c r="K278" s="44">
        <f t="shared" si="92"/>
        <v>0</v>
      </c>
      <c r="L278" s="44">
        <f t="shared" si="92"/>
        <v>0</v>
      </c>
      <c r="M278" s="44">
        <f t="shared" si="92"/>
        <v>0</v>
      </c>
      <c r="N278" s="44">
        <f t="shared" si="92"/>
        <v>0</v>
      </c>
      <c r="O278" s="44">
        <f t="shared" si="92"/>
        <v>0</v>
      </c>
      <c r="P278" s="44">
        <f t="shared" si="92"/>
        <v>0</v>
      </c>
      <c r="Q278" s="44">
        <f t="shared" si="92"/>
        <v>0</v>
      </c>
      <c r="R278" s="44">
        <f t="shared" si="92"/>
        <v>0</v>
      </c>
      <c r="S278" s="44">
        <f t="shared" si="92"/>
        <v>0</v>
      </c>
      <c r="T278" s="44">
        <f t="shared" si="92"/>
        <v>0</v>
      </c>
      <c r="U278" s="44">
        <f t="shared" si="92"/>
        <v>0</v>
      </c>
      <c r="V278" s="44">
        <f t="shared" si="92"/>
        <v>0</v>
      </c>
      <c r="W278" s="44">
        <f t="shared" si="92"/>
        <v>0</v>
      </c>
      <c r="X278" s="44">
        <f t="shared" si="92"/>
        <v>0</v>
      </c>
      <c r="Y278" s="44">
        <f t="shared" si="92"/>
        <v>0</v>
      </c>
      <c r="Z278" s="44">
        <f t="shared" si="92"/>
        <v>0</v>
      </c>
      <c r="AA278" s="44">
        <f t="shared" si="92"/>
        <v>0</v>
      </c>
      <c r="AB278" s="44">
        <f t="shared" si="92"/>
        <v>0</v>
      </c>
      <c r="AC278" s="44">
        <f t="shared" si="92"/>
        <v>0</v>
      </c>
      <c r="AD278" s="44">
        <f t="shared" si="92"/>
        <v>0</v>
      </c>
      <c r="AE278" s="44">
        <f t="shared" si="92"/>
        <v>0</v>
      </c>
      <c r="AF278" s="44">
        <f t="shared" si="92"/>
        <v>0</v>
      </c>
      <c r="AG278" s="44">
        <f t="shared" si="92"/>
        <v>0</v>
      </c>
      <c r="AH278" s="44">
        <f t="shared" si="92"/>
        <v>0</v>
      </c>
      <c r="AI278" s="44">
        <f t="shared" si="92"/>
        <v>0</v>
      </c>
      <c r="AJ278" s="44">
        <f t="shared" si="92"/>
        <v>0</v>
      </c>
      <c r="AK278" s="44">
        <f t="shared" si="92"/>
        <v>0</v>
      </c>
      <c r="AL278" s="44">
        <f t="shared" si="92"/>
        <v>0</v>
      </c>
      <c r="AM278" s="44">
        <f t="shared" si="92"/>
        <v>0</v>
      </c>
      <c r="AN278" s="44">
        <f t="shared" si="92"/>
        <v>0</v>
      </c>
      <c r="AO278" s="44">
        <f t="shared" si="92"/>
        <v>0</v>
      </c>
      <c r="AP278" s="44">
        <f t="shared" si="92"/>
        <v>0</v>
      </c>
      <c r="AQ278" s="44">
        <f t="shared" si="92"/>
        <v>0</v>
      </c>
      <c r="AR278" s="44">
        <f t="shared" si="92"/>
        <v>0</v>
      </c>
      <c r="AS278" s="44">
        <f t="shared" si="92"/>
        <v>0</v>
      </c>
      <c r="AT278" s="44">
        <f t="shared" si="92"/>
        <v>0</v>
      </c>
      <c r="AU278" s="44">
        <f t="shared" si="92"/>
        <v>0</v>
      </c>
      <c r="AV278" s="44">
        <f t="shared" si="92"/>
        <v>0</v>
      </c>
      <c r="AW278" s="44">
        <f t="shared" si="92"/>
        <v>0</v>
      </c>
      <c r="AX278" s="44">
        <f t="shared" si="92"/>
        <v>0</v>
      </c>
      <c r="AY278" s="44">
        <f t="shared" si="92"/>
        <v>0</v>
      </c>
      <c r="AZ278" s="44">
        <f t="shared" si="92"/>
        <v>0</v>
      </c>
      <c r="BA278" s="44">
        <f t="shared" si="92"/>
        <v>0</v>
      </c>
      <c r="BB278" s="44">
        <f t="shared" si="92"/>
        <v>0</v>
      </c>
      <c r="BC278" s="44">
        <f t="shared" si="92"/>
        <v>0</v>
      </c>
      <c r="BD278" s="44">
        <f t="shared" si="92"/>
        <v>0</v>
      </c>
      <c r="BE278" s="44">
        <f t="shared" si="92"/>
        <v>0</v>
      </c>
      <c r="BF278" s="44">
        <f t="shared" si="92"/>
        <v>0</v>
      </c>
      <c r="BG278" s="44">
        <f t="shared" si="92"/>
        <v>0</v>
      </c>
      <c r="BH278" s="44">
        <f t="shared" si="92"/>
        <v>0</v>
      </c>
      <c r="BI278" s="44">
        <f t="shared" si="92"/>
        <v>0</v>
      </c>
      <c r="BJ278" s="44">
        <f t="shared" si="92"/>
        <v>0</v>
      </c>
      <c r="BK278" s="44">
        <f t="shared" si="92"/>
        <v>0</v>
      </c>
      <c r="BL278" s="44">
        <f t="shared" si="92"/>
        <v>0</v>
      </c>
      <c r="BM278" s="44">
        <f t="shared" si="92"/>
        <v>0</v>
      </c>
      <c r="BN278" s="44">
        <f t="shared" si="92"/>
        <v>0</v>
      </c>
      <c r="BO278" s="44">
        <f t="shared" si="92"/>
        <v>0</v>
      </c>
      <c r="BP278" s="44">
        <f t="shared" si="92"/>
        <v>0</v>
      </c>
      <c r="BQ278" s="44">
        <f t="shared" si="92"/>
        <v>0</v>
      </c>
      <c r="BR278" s="44">
        <f t="shared" si="92"/>
        <v>0</v>
      </c>
      <c r="BS278" s="44">
        <f t="shared" si="92"/>
        <v>0</v>
      </c>
      <c r="BT278" s="44">
        <f t="shared" ref="BT278:DB278" si="93">SUM(BT272:BT276)</f>
        <v>0</v>
      </c>
      <c r="BU278" s="44">
        <f t="shared" si="93"/>
        <v>0</v>
      </c>
      <c r="BV278" s="44">
        <f t="shared" si="93"/>
        <v>0</v>
      </c>
      <c r="BW278" s="44">
        <f t="shared" si="93"/>
        <v>0</v>
      </c>
      <c r="BX278" s="44">
        <f t="shared" si="93"/>
        <v>0</v>
      </c>
      <c r="BY278" s="44">
        <f t="shared" si="93"/>
        <v>0</v>
      </c>
      <c r="BZ278" s="44">
        <f t="shared" si="93"/>
        <v>0</v>
      </c>
      <c r="CA278" s="44">
        <f t="shared" si="93"/>
        <v>0</v>
      </c>
      <c r="CB278" s="44">
        <f t="shared" si="93"/>
        <v>0</v>
      </c>
      <c r="CC278" s="44">
        <f t="shared" si="93"/>
        <v>0</v>
      </c>
      <c r="CD278" s="44">
        <f t="shared" si="93"/>
        <v>0</v>
      </c>
      <c r="CE278" s="44">
        <f t="shared" si="93"/>
        <v>0</v>
      </c>
      <c r="CF278" s="44">
        <f t="shared" si="93"/>
        <v>0</v>
      </c>
      <c r="CG278" s="44">
        <f t="shared" si="93"/>
        <v>0</v>
      </c>
      <c r="CH278" s="44">
        <f t="shared" si="93"/>
        <v>0</v>
      </c>
      <c r="CI278" s="44">
        <f t="shared" si="93"/>
        <v>0</v>
      </c>
      <c r="CJ278" s="44">
        <f t="shared" si="93"/>
        <v>0</v>
      </c>
      <c r="CK278" s="44">
        <f t="shared" si="93"/>
        <v>0</v>
      </c>
      <c r="CL278" s="44">
        <f t="shared" si="93"/>
        <v>0</v>
      </c>
      <c r="CM278" s="44">
        <f t="shared" si="93"/>
        <v>0</v>
      </c>
      <c r="CN278" s="44">
        <f t="shared" si="93"/>
        <v>0</v>
      </c>
      <c r="CO278" s="44">
        <f t="shared" si="93"/>
        <v>0</v>
      </c>
      <c r="CP278" s="44">
        <f t="shared" si="93"/>
        <v>0</v>
      </c>
      <c r="CQ278" s="44">
        <f t="shared" si="93"/>
        <v>0</v>
      </c>
      <c r="CR278" s="44">
        <f t="shared" si="93"/>
        <v>0</v>
      </c>
      <c r="CS278" s="44">
        <f t="shared" si="93"/>
        <v>0</v>
      </c>
      <c r="CT278" s="44">
        <f t="shared" si="93"/>
        <v>0</v>
      </c>
      <c r="CU278" s="44">
        <f t="shared" si="93"/>
        <v>0</v>
      </c>
      <c r="CV278" s="44">
        <f t="shared" si="93"/>
        <v>0</v>
      </c>
      <c r="CW278" s="44">
        <f t="shared" si="93"/>
        <v>0</v>
      </c>
      <c r="CX278" s="44">
        <f t="shared" si="93"/>
        <v>0</v>
      </c>
      <c r="CY278" s="44">
        <f t="shared" si="93"/>
        <v>0</v>
      </c>
      <c r="CZ278" s="44">
        <f t="shared" si="93"/>
        <v>0</v>
      </c>
      <c r="DA278" s="44">
        <f t="shared" si="93"/>
        <v>0</v>
      </c>
      <c r="DB278" s="44">
        <f t="shared" si="93"/>
        <v>0</v>
      </c>
      <c r="DC278" s="25"/>
    </row>
    <row r="279" spans="1:107" s="61" customFormat="1" ht="22.5" customHeight="1">
      <c r="A279" s="25"/>
      <c r="B279" s="163"/>
      <c r="C279" s="178" t="s">
        <v>188</v>
      </c>
      <c r="D279" s="32"/>
      <c r="E279" s="37" t="s">
        <v>28</v>
      </c>
      <c r="F279" s="32"/>
      <c r="G279" s="45">
        <f>SUM(G278:DB278)</f>
        <v>0</v>
      </c>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c r="BI279" s="32"/>
      <c r="BJ279" s="32"/>
      <c r="BK279" s="32"/>
      <c r="BL279" s="32"/>
      <c r="BM279" s="32"/>
      <c r="BN279" s="32"/>
      <c r="BO279" s="32"/>
      <c r="BP279" s="32"/>
      <c r="BQ279" s="32"/>
      <c r="BR279" s="32"/>
      <c r="BS279" s="32"/>
      <c r="BT279" s="32"/>
      <c r="BU279" s="32"/>
      <c r="BV279" s="32"/>
      <c r="BW279" s="32"/>
      <c r="BX279" s="32"/>
      <c r="BY279" s="32"/>
      <c r="BZ279" s="32"/>
      <c r="CA279" s="32"/>
      <c r="CB279" s="32"/>
      <c r="CC279" s="32"/>
      <c r="CD279" s="32"/>
      <c r="CE279" s="32"/>
      <c r="CF279" s="32"/>
      <c r="CG279" s="32"/>
      <c r="CH279" s="32"/>
      <c r="CI279" s="32"/>
      <c r="CJ279" s="32"/>
      <c r="CK279" s="32"/>
      <c r="CL279" s="32"/>
      <c r="CM279" s="32"/>
      <c r="CN279" s="32"/>
      <c r="CO279" s="32"/>
      <c r="CP279" s="32"/>
      <c r="CQ279" s="32"/>
      <c r="CR279" s="32"/>
      <c r="CS279" s="32"/>
      <c r="CT279" s="32"/>
      <c r="CU279" s="32"/>
      <c r="CV279" s="32"/>
      <c r="CW279" s="32"/>
      <c r="CX279" s="32"/>
      <c r="CY279" s="32"/>
      <c r="CZ279" s="32"/>
      <c r="DA279" s="32"/>
      <c r="DB279" s="32"/>
      <c r="DC279" s="25"/>
    </row>
    <row r="280" spans="1:107" s="61" customFormat="1" ht="12.6" customHeight="1">
      <c r="A280" s="25"/>
      <c r="B280" s="163"/>
      <c r="C280" s="163"/>
      <c r="D280" s="32"/>
      <c r="E280" s="37"/>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c r="BG280" s="32"/>
      <c r="BH280" s="32"/>
      <c r="BI280" s="32"/>
      <c r="BJ280" s="32"/>
      <c r="BK280" s="32"/>
      <c r="BL280" s="32"/>
      <c r="BM280" s="32"/>
      <c r="BN280" s="32"/>
      <c r="BO280" s="32"/>
      <c r="BP280" s="32"/>
      <c r="BQ280" s="32"/>
      <c r="BR280" s="32"/>
      <c r="BS280" s="32"/>
      <c r="BT280" s="32"/>
      <c r="BU280" s="32"/>
      <c r="BV280" s="32"/>
      <c r="BW280" s="32"/>
      <c r="BX280" s="32"/>
      <c r="BY280" s="32"/>
      <c r="BZ280" s="32"/>
      <c r="CA280" s="32"/>
      <c r="CB280" s="32"/>
      <c r="CC280" s="32"/>
      <c r="CD280" s="32"/>
      <c r="CE280" s="32"/>
      <c r="CF280" s="32"/>
      <c r="CG280" s="32"/>
      <c r="CH280" s="32"/>
      <c r="CI280" s="32"/>
      <c r="CJ280" s="32"/>
      <c r="CK280" s="32"/>
      <c r="CL280" s="32"/>
      <c r="CM280" s="32"/>
      <c r="CN280" s="32"/>
      <c r="CO280" s="32"/>
      <c r="CP280" s="32"/>
      <c r="CQ280" s="32"/>
      <c r="CR280" s="32"/>
      <c r="CS280" s="32"/>
      <c r="CT280" s="32"/>
      <c r="CU280" s="32"/>
      <c r="CV280" s="32"/>
      <c r="CW280" s="32"/>
      <c r="CX280" s="32"/>
      <c r="CY280" s="32"/>
      <c r="CZ280" s="32"/>
      <c r="DA280" s="32"/>
      <c r="DB280" s="32"/>
      <c r="DC280" s="25"/>
    </row>
    <row r="281" spans="1:107" s="61" customFormat="1" ht="22.5" customHeight="1">
      <c r="A281" s="25"/>
      <c r="B281" s="163"/>
      <c r="C281" s="178" t="s">
        <v>194</v>
      </c>
      <c r="D281" s="32"/>
      <c r="E281" s="37"/>
      <c r="F281" s="42"/>
      <c r="G281" s="44">
        <f t="shared" ref="G281:AL281" si="94">G278*G$18</f>
        <v>0</v>
      </c>
      <c r="H281" s="44">
        <f t="shared" si="94"/>
        <v>0</v>
      </c>
      <c r="I281" s="44">
        <f t="shared" si="94"/>
        <v>0</v>
      </c>
      <c r="J281" s="44">
        <f t="shared" si="94"/>
        <v>0</v>
      </c>
      <c r="K281" s="44">
        <f t="shared" si="94"/>
        <v>0</v>
      </c>
      <c r="L281" s="44">
        <f t="shared" si="94"/>
        <v>0</v>
      </c>
      <c r="M281" s="44">
        <f t="shared" si="94"/>
        <v>0</v>
      </c>
      <c r="N281" s="44">
        <f t="shared" si="94"/>
        <v>0</v>
      </c>
      <c r="O281" s="44">
        <f t="shared" si="94"/>
        <v>0</v>
      </c>
      <c r="P281" s="44">
        <f t="shared" si="94"/>
        <v>0</v>
      </c>
      <c r="Q281" s="44">
        <f t="shared" si="94"/>
        <v>0</v>
      </c>
      <c r="R281" s="44">
        <f t="shared" si="94"/>
        <v>0</v>
      </c>
      <c r="S281" s="44">
        <f t="shared" si="94"/>
        <v>0</v>
      </c>
      <c r="T281" s="44">
        <f t="shared" si="94"/>
        <v>0</v>
      </c>
      <c r="U281" s="44">
        <f t="shared" si="94"/>
        <v>0</v>
      </c>
      <c r="V281" s="44">
        <f t="shared" si="94"/>
        <v>0</v>
      </c>
      <c r="W281" s="44">
        <f t="shared" si="94"/>
        <v>0</v>
      </c>
      <c r="X281" s="44">
        <f t="shared" si="94"/>
        <v>0</v>
      </c>
      <c r="Y281" s="44">
        <f t="shared" si="94"/>
        <v>0</v>
      </c>
      <c r="Z281" s="44">
        <f t="shared" si="94"/>
        <v>0</v>
      </c>
      <c r="AA281" s="44">
        <f t="shared" si="94"/>
        <v>0</v>
      </c>
      <c r="AB281" s="44">
        <f t="shared" si="94"/>
        <v>0</v>
      </c>
      <c r="AC281" s="44">
        <f t="shared" si="94"/>
        <v>0</v>
      </c>
      <c r="AD281" s="44">
        <f t="shared" si="94"/>
        <v>0</v>
      </c>
      <c r="AE281" s="44">
        <f t="shared" si="94"/>
        <v>0</v>
      </c>
      <c r="AF281" s="44">
        <f t="shared" si="94"/>
        <v>0</v>
      </c>
      <c r="AG281" s="44">
        <f t="shared" si="94"/>
        <v>0</v>
      </c>
      <c r="AH281" s="44">
        <f t="shared" si="94"/>
        <v>0</v>
      </c>
      <c r="AI281" s="44">
        <f t="shared" si="94"/>
        <v>0</v>
      </c>
      <c r="AJ281" s="44">
        <f t="shared" si="94"/>
        <v>0</v>
      </c>
      <c r="AK281" s="44">
        <f t="shared" si="94"/>
        <v>0</v>
      </c>
      <c r="AL281" s="44">
        <f t="shared" si="94"/>
        <v>0</v>
      </c>
      <c r="AM281" s="44">
        <f t="shared" ref="AM281:BR281" si="95">AM278*AM$18</f>
        <v>0</v>
      </c>
      <c r="AN281" s="44">
        <f t="shared" si="95"/>
        <v>0</v>
      </c>
      <c r="AO281" s="44">
        <f t="shared" si="95"/>
        <v>0</v>
      </c>
      <c r="AP281" s="44">
        <f t="shared" si="95"/>
        <v>0</v>
      </c>
      <c r="AQ281" s="44">
        <f t="shared" si="95"/>
        <v>0</v>
      </c>
      <c r="AR281" s="44">
        <f t="shared" si="95"/>
        <v>0</v>
      </c>
      <c r="AS281" s="44">
        <f t="shared" si="95"/>
        <v>0</v>
      </c>
      <c r="AT281" s="44">
        <f t="shared" si="95"/>
        <v>0</v>
      </c>
      <c r="AU281" s="44">
        <f t="shared" si="95"/>
        <v>0</v>
      </c>
      <c r="AV281" s="44">
        <f t="shared" si="95"/>
        <v>0</v>
      </c>
      <c r="AW281" s="44">
        <f t="shared" si="95"/>
        <v>0</v>
      </c>
      <c r="AX281" s="44">
        <f t="shared" si="95"/>
        <v>0</v>
      </c>
      <c r="AY281" s="44">
        <f t="shared" si="95"/>
        <v>0</v>
      </c>
      <c r="AZ281" s="44">
        <f t="shared" si="95"/>
        <v>0</v>
      </c>
      <c r="BA281" s="44">
        <f t="shared" si="95"/>
        <v>0</v>
      </c>
      <c r="BB281" s="44">
        <f t="shared" si="95"/>
        <v>0</v>
      </c>
      <c r="BC281" s="44">
        <f t="shared" si="95"/>
        <v>0</v>
      </c>
      <c r="BD281" s="44">
        <f t="shared" si="95"/>
        <v>0</v>
      </c>
      <c r="BE281" s="44">
        <f t="shared" si="95"/>
        <v>0</v>
      </c>
      <c r="BF281" s="44">
        <f t="shared" si="95"/>
        <v>0</v>
      </c>
      <c r="BG281" s="44">
        <f t="shared" si="95"/>
        <v>0</v>
      </c>
      <c r="BH281" s="44">
        <f t="shared" si="95"/>
        <v>0</v>
      </c>
      <c r="BI281" s="44">
        <f t="shared" si="95"/>
        <v>0</v>
      </c>
      <c r="BJ281" s="44">
        <f t="shared" si="95"/>
        <v>0</v>
      </c>
      <c r="BK281" s="44">
        <f t="shared" si="95"/>
        <v>0</v>
      </c>
      <c r="BL281" s="44">
        <f t="shared" si="95"/>
        <v>0</v>
      </c>
      <c r="BM281" s="44">
        <f t="shared" si="95"/>
        <v>0</v>
      </c>
      <c r="BN281" s="44">
        <f t="shared" si="95"/>
        <v>0</v>
      </c>
      <c r="BO281" s="44">
        <f t="shared" si="95"/>
        <v>0</v>
      </c>
      <c r="BP281" s="44">
        <f t="shared" si="95"/>
        <v>0</v>
      </c>
      <c r="BQ281" s="44">
        <f t="shared" si="95"/>
        <v>0</v>
      </c>
      <c r="BR281" s="44">
        <f t="shared" si="95"/>
        <v>0</v>
      </c>
      <c r="BS281" s="44">
        <f t="shared" ref="BS281:DB281" si="96">BS278*BS$18</f>
        <v>0</v>
      </c>
      <c r="BT281" s="44">
        <f t="shared" si="96"/>
        <v>0</v>
      </c>
      <c r="BU281" s="44">
        <f t="shared" si="96"/>
        <v>0</v>
      </c>
      <c r="BV281" s="44">
        <f t="shared" si="96"/>
        <v>0</v>
      </c>
      <c r="BW281" s="44">
        <f t="shared" si="96"/>
        <v>0</v>
      </c>
      <c r="BX281" s="44">
        <f t="shared" si="96"/>
        <v>0</v>
      </c>
      <c r="BY281" s="44">
        <f t="shared" si="96"/>
        <v>0</v>
      </c>
      <c r="BZ281" s="44">
        <f t="shared" si="96"/>
        <v>0</v>
      </c>
      <c r="CA281" s="44">
        <f t="shared" si="96"/>
        <v>0</v>
      </c>
      <c r="CB281" s="44">
        <f t="shared" si="96"/>
        <v>0</v>
      </c>
      <c r="CC281" s="44">
        <f t="shared" si="96"/>
        <v>0</v>
      </c>
      <c r="CD281" s="44">
        <f t="shared" si="96"/>
        <v>0</v>
      </c>
      <c r="CE281" s="44">
        <f t="shared" si="96"/>
        <v>0</v>
      </c>
      <c r="CF281" s="44">
        <f t="shared" si="96"/>
        <v>0</v>
      </c>
      <c r="CG281" s="44">
        <f t="shared" si="96"/>
        <v>0</v>
      </c>
      <c r="CH281" s="44">
        <f t="shared" si="96"/>
        <v>0</v>
      </c>
      <c r="CI281" s="44">
        <f t="shared" si="96"/>
        <v>0</v>
      </c>
      <c r="CJ281" s="44">
        <f t="shared" si="96"/>
        <v>0</v>
      </c>
      <c r="CK281" s="44">
        <f t="shared" si="96"/>
        <v>0</v>
      </c>
      <c r="CL281" s="44">
        <f t="shared" si="96"/>
        <v>0</v>
      </c>
      <c r="CM281" s="44">
        <f t="shared" si="96"/>
        <v>0</v>
      </c>
      <c r="CN281" s="44">
        <f t="shared" si="96"/>
        <v>0</v>
      </c>
      <c r="CO281" s="44">
        <f t="shared" si="96"/>
        <v>0</v>
      </c>
      <c r="CP281" s="44">
        <f t="shared" si="96"/>
        <v>0</v>
      </c>
      <c r="CQ281" s="44">
        <f t="shared" si="96"/>
        <v>0</v>
      </c>
      <c r="CR281" s="44">
        <f t="shared" si="96"/>
        <v>0</v>
      </c>
      <c r="CS281" s="44">
        <f t="shared" si="96"/>
        <v>0</v>
      </c>
      <c r="CT281" s="44">
        <f t="shared" si="96"/>
        <v>0</v>
      </c>
      <c r="CU281" s="44">
        <f t="shared" si="96"/>
        <v>0</v>
      </c>
      <c r="CV281" s="44">
        <f t="shared" si="96"/>
        <v>0</v>
      </c>
      <c r="CW281" s="44">
        <f t="shared" si="96"/>
        <v>0</v>
      </c>
      <c r="CX281" s="44">
        <f t="shared" si="96"/>
        <v>0</v>
      </c>
      <c r="CY281" s="44">
        <f t="shared" si="96"/>
        <v>0</v>
      </c>
      <c r="CZ281" s="44">
        <f t="shared" si="96"/>
        <v>0</v>
      </c>
      <c r="DA281" s="44">
        <f t="shared" si="96"/>
        <v>0</v>
      </c>
      <c r="DB281" s="44">
        <f t="shared" si="96"/>
        <v>0</v>
      </c>
      <c r="DC281" s="25"/>
    </row>
    <row r="282" spans="1:107" s="61" customFormat="1" ht="22.5" customHeight="1">
      <c r="A282" s="25"/>
      <c r="B282" s="163"/>
      <c r="C282" s="178" t="s">
        <v>189</v>
      </c>
      <c r="D282" s="32"/>
      <c r="E282" s="37"/>
      <c r="F282" s="32"/>
      <c r="G282" s="45">
        <f>SUM(G281:DB281)</f>
        <v>0</v>
      </c>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c r="BG282" s="32"/>
      <c r="BH282" s="32"/>
      <c r="BI282" s="32"/>
      <c r="BJ282" s="32"/>
      <c r="BK282" s="32"/>
      <c r="BL282" s="32"/>
      <c r="BM282" s="32"/>
      <c r="BN282" s="32"/>
      <c r="BO282" s="32"/>
      <c r="BP282" s="32"/>
      <c r="BQ282" s="32"/>
      <c r="BR282" s="32"/>
      <c r="BS282" s="32"/>
      <c r="BT282" s="32"/>
      <c r="BU282" s="32"/>
      <c r="BV282" s="32"/>
      <c r="BW282" s="32"/>
      <c r="BX282" s="32"/>
      <c r="BY282" s="32"/>
      <c r="BZ282" s="32"/>
      <c r="CA282" s="32"/>
      <c r="CB282" s="32"/>
      <c r="CC282" s="32"/>
      <c r="CD282" s="32"/>
      <c r="CE282" s="32"/>
      <c r="CF282" s="32"/>
      <c r="CG282" s="32"/>
      <c r="CH282" s="32"/>
      <c r="CI282" s="32"/>
      <c r="CJ282" s="32"/>
      <c r="CK282" s="32"/>
      <c r="CL282" s="32"/>
      <c r="CM282" s="32"/>
      <c r="CN282" s="32"/>
      <c r="CO282" s="32"/>
      <c r="CP282" s="32"/>
      <c r="CQ282" s="32"/>
      <c r="CR282" s="32"/>
      <c r="CS282" s="32"/>
      <c r="CT282" s="32"/>
      <c r="CU282" s="32"/>
      <c r="CV282" s="32"/>
      <c r="CW282" s="32"/>
      <c r="CX282" s="32"/>
      <c r="CY282" s="32"/>
      <c r="CZ282" s="32"/>
      <c r="DA282" s="32"/>
      <c r="DB282" s="32"/>
      <c r="DC282" s="25"/>
    </row>
    <row r="283" spans="1:107" s="61" customFormat="1" ht="12.6" customHeight="1">
      <c r="A283" s="25"/>
      <c r="B283" s="152"/>
      <c r="C283" s="153"/>
      <c r="D283" s="48"/>
      <c r="E283" s="37"/>
      <c r="F283" s="32"/>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c r="BI283" s="32"/>
      <c r="BJ283" s="32"/>
      <c r="BK283" s="32"/>
      <c r="BL283" s="32"/>
      <c r="BM283" s="32"/>
      <c r="BN283" s="32"/>
      <c r="BO283" s="32"/>
      <c r="BP283" s="32"/>
      <c r="BQ283" s="32"/>
      <c r="BR283" s="32"/>
      <c r="BS283" s="32"/>
      <c r="BT283" s="32"/>
      <c r="BU283" s="32"/>
      <c r="BV283" s="32"/>
      <c r="BW283" s="32"/>
      <c r="BX283" s="32"/>
      <c r="BY283" s="32"/>
      <c r="BZ283" s="32"/>
      <c r="CA283" s="32"/>
      <c r="CB283" s="32"/>
      <c r="CC283" s="32"/>
      <c r="CD283" s="32"/>
      <c r="CE283" s="32"/>
      <c r="CF283" s="32"/>
      <c r="CG283" s="32"/>
      <c r="CH283" s="32"/>
      <c r="CI283" s="32"/>
      <c r="CJ283" s="32"/>
      <c r="CK283" s="32"/>
      <c r="CL283" s="32"/>
      <c r="CM283" s="32"/>
      <c r="CN283" s="32"/>
      <c r="CO283" s="32"/>
      <c r="CP283" s="32"/>
      <c r="CQ283" s="32"/>
      <c r="CR283" s="32"/>
      <c r="CS283" s="32"/>
      <c r="CT283" s="32"/>
      <c r="CU283" s="32"/>
      <c r="CV283" s="32"/>
      <c r="CW283" s="32"/>
      <c r="CX283" s="32"/>
      <c r="CY283" s="32"/>
      <c r="CZ283" s="32"/>
      <c r="DA283" s="32"/>
      <c r="DB283" s="32"/>
      <c r="DC283" s="25"/>
    </row>
    <row r="284" spans="1:107" s="98" customFormat="1" ht="22.5" customHeight="1">
      <c r="A284" s="36"/>
      <c r="B284" s="152" t="s">
        <v>102</v>
      </c>
      <c r="C284" s="153" t="s">
        <v>289</v>
      </c>
      <c r="D284" s="35"/>
      <c r="E284" s="40"/>
      <c r="F284" s="36"/>
      <c r="G284" s="36"/>
      <c r="H284" s="36"/>
      <c r="I284" s="36"/>
      <c r="J284" s="36"/>
      <c r="K284" s="36"/>
      <c r="L284" s="36"/>
      <c r="M284" s="36"/>
      <c r="N284" s="36"/>
      <c r="O284" s="36"/>
      <c r="P284" s="36"/>
      <c r="Q284" s="36"/>
      <c r="R284" s="36"/>
      <c r="S284" s="36"/>
      <c r="T284" s="36"/>
      <c r="U284" s="36"/>
      <c r="V284" s="36"/>
      <c r="W284" s="36"/>
      <c r="X284" s="36"/>
      <c r="Y284" s="36"/>
      <c r="Z284" s="36"/>
      <c r="AA284" s="36"/>
      <c r="AB284" s="36"/>
      <c r="AC284" s="36"/>
      <c r="AD284" s="36"/>
      <c r="AE284" s="36"/>
      <c r="AF284" s="36"/>
      <c r="AG284" s="36"/>
      <c r="AH284" s="36"/>
      <c r="AI284" s="36"/>
      <c r="AJ284" s="36"/>
      <c r="AK284" s="36"/>
      <c r="AL284" s="36"/>
      <c r="AM284" s="36"/>
      <c r="AN284" s="36"/>
      <c r="AO284" s="36"/>
      <c r="AP284" s="36"/>
      <c r="AQ284" s="36"/>
      <c r="AR284" s="36"/>
      <c r="AS284" s="36"/>
      <c r="AT284" s="36"/>
      <c r="AU284" s="36"/>
      <c r="AV284" s="36"/>
      <c r="AW284" s="36"/>
      <c r="AX284" s="36"/>
      <c r="AY284" s="36"/>
      <c r="AZ284" s="36"/>
      <c r="BA284" s="36"/>
      <c r="BB284" s="36"/>
      <c r="BC284" s="36"/>
      <c r="BD284" s="36"/>
      <c r="BE284" s="36"/>
      <c r="BF284" s="36"/>
      <c r="BG284" s="36"/>
      <c r="BH284" s="36"/>
      <c r="BI284" s="36"/>
      <c r="BJ284" s="36"/>
      <c r="BK284" s="36"/>
      <c r="BL284" s="36"/>
      <c r="BM284" s="36"/>
      <c r="BN284" s="36"/>
      <c r="BO284" s="36"/>
      <c r="BP284" s="36"/>
      <c r="BQ284" s="36"/>
      <c r="BR284" s="36"/>
      <c r="BS284" s="36"/>
      <c r="BT284" s="36"/>
      <c r="BU284" s="36"/>
      <c r="BV284" s="36"/>
      <c r="BW284" s="36"/>
      <c r="BX284" s="36"/>
      <c r="BY284" s="36"/>
      <c r="BZ284" s="36"/>
      <c r="CA284" s="36"/>
      <c r="CB284" s="36"/>
      <c r="CC284" s="36"/>
      <c r="CD284" s="36"/>
      <c r="CE284" s="36"/>
      <c r="CF284" s="36"/>
      <c r="CG284" s="36"/>
      <c r="CH284" s="36"/>
      <c r="CI284" s="36"/>
      <c r="CJ284" s="36"/>
      <c r="CK284" s="36"/>
      <c r="CL284" s="36"/>
      <c r="CM284" s="36"/>
      <c r="CN284" s="36"/>
      <c r="CO284" s="36"/>
      <c r="CP284" s="36"/>
      <c r="CQ284" s="36"/>
      <c r="CR284" s="36"/>
      <c r="CS284" s="36"/>
      <c r="CT284" s="36"/>
      <c r="CU284" s="36"/>
      <c r="CV284" s="36"/>
      <c r="CW284" s="36"/>
      <c r="CX284" s="36"/>
      <c r="CY284" s="36"/>
      <c r="CZ284" s="36"/>
      <c r="DA284" s="36"/>
      <c r="DB284" s="36"/>
      <c r="DC284" s="36"/>
    </row>
    <row r="285" spans="1:107" s="61" customFormat="1" ht="12.6" customHeight="1">
      <c r="A285" s="25"/>
      <c r="B285" s="152"/>
      <c r="C285" s="153"/>
      <c r="D285" s="48"/>
      <c r="E285" s="37"/>
      <c r="F285" s="32"/>
      <c r="G285" s="32"/>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c r="BI285" s="32"/>
      <c r="BJ285" s="32"/>
      <c r="BK285" s="32"/>
      <c r="BL285" s="32"/>
      <c r="BM285" s="32"/>
      <c r="BN285" s="32"/>
      <c r="BO285" s="32"/>
      <c r="BP285" s="32"/>
      <c r="BQ285" s="32"/>
      <c r="BR285" s="32"/>
      <c r="BS285" s="32"/>
      <c r="BT285" s="32"/>
      <c r="BU285" s="32"/>
      <c r="BV285" s="32"/>
      <c r="BW285" s="32"/>
      <c r="BX285" s="32"/>
      <c r="BY285" s="32"/>
      <c r="BZ285" s="32"/>
      <c r="CA285" s="32"/>
      <c r="CB285" s="32"/>
      <c r="CC285" s="32"/>
      <c r="CD285" s="32"/>
      <c r="CE285" s="32"/>
      <c r="CF285" s="32"/>
      <c r="CG285" s="32"/>
      <c r="CH285" s="32"/>
      <c r="CI285" s="32"/>
      <c r="CJ285" s="32"/>
      <c r="CK285" s="32"/>
      <c r="CL285" s="32"/>
      <c r="CM285" s="32"/>
      <c r="CN285" s="32"/>
      <c r="CO285" s="32"/>
      <c r="CP285" s="32"/>
      <c r="CQ285" s="32"/>
      <c r="CR285" s="32"/>
      <c r="CS285" s="32"/>
      <c r="CT285" s="32"/>
      <c r="CU285" s="32"/>
      <c r="CV285" s="32"/>
      <c r="CW285" s="32"/>
      <c r="CX285" s="32"/>
      <c r="CY285" s="32"/>
      <c r="CZ285" s="32"/>
      <c r="DA285" s="32"/>
      <c r="DB285" s="32"/>
      <c r="DC285" s="25"/>
    </row>
    <row r="286" spans="1:107" s="61" customFormat="1" ht="22.5" customHeight="1">
      <c r="A286" s="25"/>
      <c r="B286" s="152"/>
      <c r="C286" s="163" t="s">
        <v>182</v>
      </c>
      <c r="D286" s="33"/>
      <c r="E286" s="37"/>
      <c r="F286" s="32"/>
      <c r="G286" s="43">
        <f>IF(G$13=MAX($G$13:$DB$13),'Option-specific inputs'!$I$105*G$22,0)</f>
        <v>0</v>
      </c>
      <c r="H286" s="43">
        <f>IF(H$13=MAX($G$13:$DB$13),'Option-specific inputs'!$I$105*H$22,0)</f>
        <v>0</v>
      </c>
      <c r="I286" s="43">
        <f>IF(I$13=MAX($G$13:$DB$13),'Option-specific inputs'!$I$105*I$22,0)</f>
        <v>0</v>
      </c>
      <c r="J286" s="43">
        <f>IF(J$13=MAX($G$13:$DB$13),'Option-specific inputs'!$I$105*J$22,0)</f>
        <v>0</v>
      </c>
      <c r="K286" s="43">
        <f>IF(K$13=MAX($G$13:$DB$13),'Option-specific inputs'!$I$105*K$22,0)</f>
        <v>0</v>
      </c>
      <c r="L286" s="43">
        <f>IF(L$13=MAX($G$13:$DB$13),'Option-specific inputs'!$I$105*L$22,0)</f>
        <v>0</v>
      </c>
      <c r="M286" s="43">
        <f>IF(M$13=MAX($G$13:$DB$13),'Option-specific inputs'!$I$105*M$22,0)</f>
        <v>0</v>
      </c>
      <c r="N286" s="43">
        <f>IF(N$13=MAX($G$13:$DB$13),'Option-specific inputs'!$I$105*N$22,0)</f>
        <v>0</v>
      </c>
      <c r="O286" s="43">
        <f>IF(O$13=MAX($G$13:$DB$13),'Option-specific inputs'!$I$105*O$22,0)</f>
        <v>0</v>
      </c>
      <c r="P286" s="43">
        <f>IF(P$13=MAX($G$13:$DB$13),'Option-specific inputs'!$I$105*P$22,0)</f>
        <v>0</v>
      </c>
      <c r="Q286" s="43">
        <f>IF(Q$13=MAX($G$13:$DB$13),'Option-specific inputs'!$I$105*Q$22,0)</f>
        <v>0</v>
      </c>
      <c r="R286" s="43">
        <f>IF(R$13=MAX($G$13:$DB$13),'Option-specific inputs'!$I$105*R$22,0)</f>
        <v>0</v>
      </c>
      <c r="S286" s="43">
        <f>IF(S$13=MAX($G$13:$DB$13),'Option-specific inputs'!$I$105*S$22,0)</f>
        <v>0</v>
      </c>
      <c r="T286" s="43">
        <f>IF(T$13=MAX($G$13:$DB$13),'Option-specific inputs'!$I$105*T$22,0)</f>
        <v>0</v>
      </c>
      <c r="U286" s="43">
        <f>IF(U$13=MAX($G$13:$DB$13),'Option-specific inputs'!$I$105*U$22,0)</f>
        <v>0</v>
      </c>
      <c r="V286" s="43">
        <f>IF(V$13=MAX($G$13:$DB$13),'Option-specific inputs'!$I$105*V$22,0)</f>
        <v>0</v>
      </c>
      <c r="W286" s="43">
        <f>IF(W$13=MAX($G$13:$DB$13),'Option-specific inputs'!$I$105*W$22,0)</f>
        <v>0</v>
      </c>
      <c r="X286" s="43">
        <f>IF(X$13=MAX($G$13:$DB$13),'Option-specific inputs'!$I$105*X$22,0)</f>
        <v>0</v>
      </c>
      <c r="Y286" s="43">
        <f>IF(Y$13=MAX($G$13:$DB$13),'Option-specific inputs'!$I$105*Y$22,0)</f>
        <v>0</v>
      </c>
      <c r="Z286" s="43">
        <f>IF(Z$13=MAX($G$13:$DB$13),'Option-specific inputs'!$I$105*Z$22,0)</f>
        <v>0</v>
      </c>
      <c r="AA286" s="43">
        <f>IF(AA$13=MAX($G$13:$DB$13),'Option-specific inputs'!$I$105*AA$22,0)</f>
        <v>0</v>
      </c>
      <c r="AB286" s="43">
        <f>IF(AB$13=MAX($G$13:$DB$13),'Option-specific inputs'!$I$105*AB$22,0)</f>
        <v>0</v>
      </c>
      <c r="AC286" s="43">
        <f>IF(AC$13=MAX($G$13:$DB$13),'Option-specific inputs'!$I$105*AC$22,0)</f>
        <v>0</v>
      </c>
      <c r="AD286" s="43">
        <f>IF(AD$13=MAX($G$13:$DB$13),'Option-specific inputs'!$I$105*AD$22,0)</f>
        <v>0</v>
      </c>
      <c r="AE286" s="43">
        <f>IF(AE$13=MAX($G$13:$DB$13),'Option-specific inputs'!$I$105*AE$22,0)</f>
        <v>0</v>
      </c>
      <c r="AF286" s="43">
        <f>IF(AF$13=MAX($G$13:$DB$13),'Option-specific inputs'!$I$105*AF$22,0)</f>
        <v>0</v>
      </c>
      <c r="AG286" s="43">
        <f>IF(AG$13=MAX($G$13:$DB$13),'Option-specific inputs'!$I$105*AG$22,0)</f>
        <v>0</v>
      </c>
      <c r="AH286" s="43">
        <f>IF(AH$13=MAX($G$13:$DB$13),'Option-specific inputs'!$I$105*AH$22,0)</f>
        <v>0</v>
      </c>
      <c r="AI286" s="43">
        <f>IF(AI$13=MAX($G$13:$DB$13),'Option-specific inputs'!$I$105*AI$22,0)</f>
        <v>0</v>
      </c>
      <c r="AJ286" s="43">
        <f>IF(AJ$13=MAX($G$13:$DB$13),'Option-specific inputs'!$I$105*AJ$22,0)</f>
        <v>0</v>
      </c>
      <c r="AK286" s="43">
        <f>IF(AK$13=MAX($G$13:$DB$13),'Option-specific inputs'!$I$105*AK$22,0)</f>
        <v>0</v>
      </c>
      <c r="AL286" s="43">
        <f>IF(AL$13=MAX($G$13:$DB$13),'Option-specific inputs'!$I$105*AL$22,0)</f>
        <v>0</v>
      </c>
      <c r="AM286" s="43">
        <f>IF(AM$13=MAX($G$13:$DB$13),'Option-specific inputs'!$I$105*AM$22,0)</f>
        <v>0</v>
      </c>
      <c r="AN286" s="43">
        <f>IF(AN$13=MAX($G$13:$DB$13),'Option-specific inputs'!$I$105*AN$22,0)</f>
        <v>0</v>
      </c>
      <c r="AO286" s="43">
        <f>IF(AO$13=MAX($G$13:$DB$13),'Option-specific inputs'!$I$105*AO$22,0)</f>
        <v>0</v>
      </c>
      <c r="AP286" s="43">
        <f>IF(AP$13=MAX($G$13:$DB$13),'Option-specific inputs'!$I$105*AP$22,0)</f>
        <v>0</v>
      </c>
      <c r="AQ286" s="43">
        <f>IF(AQ$13=MAX($G$13:$DB$13),'Option-specific inputs'!$I$105*AQ$22,0)</f>
        <v>0</v>
      </c>
      <c r="AR286" s="43">
        <f>IF(AR$13=MAX($G$13:$DB$13),'Option-specific inputs'!$I$105*AR$22,0)</f>
        <v>0</v>
      </c>
      <c r="AS286" s="43">
        <f>IF(AS$13=MAX($G$13:$DB$13),'Option-specific inputs'!$I$105*AS$22,0)</f>
        <v>0</v>
      </c>
      <c r="AT286" s="43">
        <f>IF(AT$13=MAX($G$13:$DB$13),'Option-specific inputs'!$I$105*AT$22,0)</f>
        <v>0</v>
      </c>
      <c r="AU286" s="43">
        <f>IF(AU$13=MAX($G$13:$DB$13),'Option-specific inputs'!$I$105*AU$22,0)</f>
        <v>0</v>
      </c>
      <c r="AV286" s="43">
        <f>IF(AV$13=MAX($G$13:$DB$13),'Option-specific inputs'!$I$105*AV$22,0)</f>
        <v>0</v>
      </c>
      <c r="AW286" s="43">
        <f>IF(AW$13=MAX($G$13:$DB$13),'Option-specific inputs'!$I$105*AW$22,0)</f>
        <v>0</v>
      </c>
      <c r="AX286" s="43">
        <f>IF(AX$13=MAX($G$13:$DB$13),'Option-specific inputs'!$I$105*AX$22,0)</f>
        <v>0</v>
      </c>
      <c r="AY286" s="43">
        <f>IF(AY$13=MAX($G$13:$DB$13),'Option-specific inputs'!$I$105*AY$22,0)</f>
        <v>0</v>
      </c>
      <c r="AZ286" s="43">
        <f>IF(AZ$13=MAX($G$13:$DB$13),'Option-specific inputs'!$I$105*AZ$22,0)</f>
        <v>0</v>
      </c>
      <c r="BA286" s="43">
        <f>IF(BA$13=MAX($G$13:$DB$13),'Option-specific inputs'!$I$105*BA$22,0)</f>
        <v>0</v>
      </c>
      <c r="BB286" s="43">
        <f>IF(BB$13=MAX($G$13:$DB$13),'Option-specific inputs'!$I$105*BB$22,0)</f>
        <v>0</v>
      </c>
      <c r="BC286" s="43">
        <f>IF(BC$13=MAX($G$13:$DB$13),'Option-specific inputs'!$I$105*BC$22,0)</f>
        <v>0</v>
      </c>
      <c r="BD286" s="43">
        <f>IF(BD$13=MAX($G$13:$DB$13),'Option-specific inputs'!$I$105*BD$22,0)</f>
        <v>0</v>
      </c>
      <c r="BE286" s="43">
        <f>IF(BE$13=MAX($G$13:$DB$13),'Option-specific inputs'!$I$105*BE$22,0)</f>
        <v>0</v>
      </c>
      <c r="BF286" s="43">
        <f>IF(BF$13=MAX($G$13:$DB$13),'Option-specific inputs'!$I$105*BF$22,0)</f>
        <v>0</v>
      </c>
      <c r="BG286" s="43">
        <f>IF(BG$13=MAX($G$13:$DB$13),'Option-specific inputs'!$I$105*BG$22,0)</f>
        <v>0</v>
      </c>
      <c r="BH286" s="43">
        <f>IF(BH$13=MAX($G$13:$DB$13),'Option-specific inputs'!$I$105*BH$22,0)</f>
        <v>0</v>
      </c>
      <c r="BI286" s="43">
        <f>IF(BI$13=MAX($G$13:$DB$13),'Option-specific inputs'!$I$105*BI$22,0)</f>
        <v>0</v>
      </c>
      <c r="BJ286" s="43">
        <f>IF(BJ$13=MAX($G$13:$DB$13),'Option-specific inputs'!$I$105*BJ$22,0)</f>
        <v>0</v>
      </c>
      <c r="BK286" s="43">
        <f>IF(BK$13=MAX($G$13:$DB$13),'Option-specific inputs'!$I$105*BK$22,0)</f>
        <v>0</v>
      </c>
      <c r="BL286" s="43">
        <f>IF(BL$13=MAX($G$13:$DB$13),'Option-specific inputs'!$I$105*BL$22,0)</f>
        <v>0</v>
      </c>
      <c r="BM286" s="43">
        <f>IF(BM$13=MAX($G$13:$DB$13),'Option-specific inputs'!$I$105*BM$22,0)</f>
        <v>0</v>
      </c>
      <c r="BN286" s="43">
        <f>IF(BN$13=MAX($G$13:$DB$13),'Option-specific inputs'!$I$105*BN$22,0)</f>
        <v>0</v>
      </c>
      <c r="BO286" s="43">
        <f>IF(BO$13=MAX($G$13:$DB$13),'Option-specific inputs'!$I$105*BO$22,0)</f>
        <v>0</v>
      </c>
      <c r="BP286" s="43">
        <f>IF(BP$13=MAX($G$13:$DB$13),'Option-specific inputs'!$I$105*BP$22,0)</f>
        <v>0</v>
      </c>
      <c r="BQ286" s="43">
        <f>IF(BQ$13=MAX($G$13:$DB$13),'Option-specific inputs'!$I$105*BQ$22,0)</f>
        <v>0</v>
      </c>
      <c r="BR286" s="43">
        <f>IF(BR$13=MAX($G$13:$DB$13),'Option-specific inputs'!$I$105*BR$22,0)</f>
        <v>0</v>
      </c>
      <c r="BS286" s="43">
        <f>IF(BS$13=MAX($G$13:$DB$13),'Option-specific inputs'!$I$105*BS$22,0)</f>
        <v>0</v>
      </c>
      <c r="BT286" s="43">
        <f>IF(BT$13=MAX($G$13:$DB$13),'Option-specific inputs'!$I$105*BT$22,0)</f>
        <v>0</v>
      </c>
      <c r="BU286" s="43">
        <f>IF(BU$13=MAX($G$13:$DB$13),'Option-specific inputs'!$I$105*BU$22,0)</f>
        <v>0</v>
      </c>
      <c r="BV286" s="43">
        <f>IF(BV$13=MAX($G$13:$DB$13),'Option-specific inputs'!$I$105*BV$22,0)</f>
        <v>0</v>
      </c>
      <c r="BW286" s="43">
        <f>IF(BW$13=MAX($G$13:$DB$13),'Option-specific inputs'!$I$105*BW$22,0)</f>
        <v>0</v>
      </c>
      <c r="BX286" s="43">
        <f>IF(BX$13=MAX($G$13:$DB$13),'Option-specific inputs'!$I$105*BX$22,0)</f>
        <v>0</v>
      </c>
      <c r="BY286" s="43">
        <f>IF(BY$13=MAX($G$13:$DB$13),'Option-specific inputs'!$I$105*BY$22,0)</f>
        <v>0</v>
      </c>
      <c r="BZ286" s="43">
        <f>IF(BZ$13=MAX($G$13:$DB$13),'Option-specific inputs'!$I$105*BZ$22,0)</f>
        <v>0</v>
      </c>
      <c r="CA286" s="43">
        <f>IF(CA$13=MAX($G$13:$DB$13),'Option-specific inputs'!$I$105*CA$22,0)</f>
        <v>0</v>
      </c>
      <c r="CB286" s="43">
        <f>IF(CB$13=MAX($G$13:$DB$13),'Option-specific inputs'!$I$105*CB$22,0)</f>
        <v>0</v>
      </c>
      <c r="CC286" s="43">
        <f>IF(CC$13=MAX($G$13:$DB$13),'Option-specific inputs'!$I$105*CC$22,0)</f>
        <v>0</v>
      </c>
      <c r="CD286" s="43">
        <f>IF(CD$13=MAX($G$13:$DB$13),'Option-specific inputs'!$I$105*CD$22,0)</f>
        <v>0</v>
      </c>
      <c r="CE286" s="43">
        <f>IF(CE$13=MAX($G$13:$DB$13),'Option-specific inputs'!$I$105*CE$22,0)</f>
        <v>0</v>
      </c>
      <c r="CF286" s="43">
        <f>IF(CF$13=MAX($G$13:$DB$13),'Option-specific inputs'!$I$105*CF$22,0)</f>
        <v>0</v>
      </c>
      <c r="CG286" s="43">
        <f>IF(CG$13=MAX($G$13:$DB$13),'Option-specific inputs'!$I$105*CG$22,0)</f>
        <v>0</v>
      </c>
      <c r="CH286" s="43">
        <f>IF(CH$13=MAX($G$13:$DB$13),'Option-specific inputs'!$I$105*CH$22,0)</f>
        <v>0</v>
      </c>
      <c r="CI286" s="43">
        <f>IF(CI$13=MAX($G$13:$DB$13),'Option-specific inputs'!$I$105*CI$22,0)</f>
        <v>0</v>
      </c>
      <c r="CJ286" s="43">
        <f>IF(CJ$13=MAX($G$13:$DB$13),'Option-specific inputs'!$I$105*CJ$22,0)</f>
        <v>0</v>
      </c>
      <c r="CK286" s="43">
        <f>IF(CK$13=MAX($G$13:$DB$13),'Option-specific inputs'!$I$105*CK$22,0)</f>
        <v>0</v>
      </c>
      <c r="CL286" s="43">
        <f>IF(CL$13=MAX($G$13:$DB$13),'Option-specific inputs'!$I$105*CL$22,0)</f>
        <v>0</v>
      </c>
      <c r="CM286" s="43">
        <f>IF(CM$13=MAX($G$13:$DB$13),'Option-specific inputs'!$I$105*CM$22,0)</f>
        <v>0</v>
      </c>
      <c r="CN286" s="43">
        <f>IF(CN$13=MAX($G$13:$DB$13),'Option-specific inputs'!$I$105*CN$22,0)</f>
        <v>0</v>
      </c>
      <c r="CO286" s="43">
        <f>IF(CO$13=MAX($G$13:$DB$13),'Option-specific inputs'!$I$105*CO$22,0)</f>
        <v>0</v>
      </c>
      <c r="CP286" s="43">
        <f>IF(CP$13=MAX($G$13:$DB$13),'Option-specific inputs'!$I$105*CP$22,0)</f>
        <v>0</v>
      </c>
      <c r="CQ286" s="43">
        <f>IF(CQ$13=MAX($G$13:$DB$13),'Option-specific inputs'!$I$105*CQ$22,0)</f>
        <v>0</v>
      </c>
      <c r="CR286" s="43">
        <f>IF(CR$13=MAX($G$13:$DB$13),'Option-specific inputs'!$I$105*CR$22,0)</f>
        <v>0</v>
      </c>
      <c r="CS286" s="43">
        <f>IF(CS$13=MAX($G$13:$DB$13),'Option-specific inputs'!$I$105*CS$22,0)</f>
        <v>0</v>
      </c>
      <c r="CT286" s="43">
        <f>IF(CT$13=MAX($G$13:$DB$13),'Option-specific inputs'!$I$105*CT$22,0)</f>
        <v>0</v>
      </c>
      <c r="CU286" s="43">
        <f>IF(CU$13=MAX($G$13:$DB$13),'Option-specific inputs'!$I$105*CU$22,0)</f>
        <v>0</v>
      </c>
      <c r="CV286" s="43">
        <f>IF(CV$13=MAX($G$13:$DB$13),'Option-specific inputs'!$I$105*CV$22,0)</f>
        <v>0</v>
      </c>
      <c r="CW286" s="43">
        <f>IF(CW$13=MAX($G$13:$DB$13),'Option-specific inputs'!$I$105*CW$22,0)</f>
        <v>0</v>
      </c>
      <c r="CX286" s="43">
        <f>IF(CX$13=MAX($G$13:$DB$13),'Option-specific inputs'!$I$105*CX$22,0)</f>
        <v>0</v>
      </c>
      <c r="CY286" s="43">
        <f>IF(CY$13=MAX($G$13:$DB$13),'Option-specific inputs'!$I$105*CY$22,0)</f>
        <v>0</v>
      </c>
      <c r="CZ286" s="43">
        <f>IF(CZ$13=MAX($G$13:$DB$13),'Option-specific inputs'!$I$105*CZ$22,0)</f>
        <v>0</v>
      </c>
      <c r="DA286" s="43">
        <f>IF(DA$13=MAX($G$13:$DB$13),'Option-specific inputs'!$I$105*DA$22,0)</f>
        <v>0</v>
      </c>
      <c r="DB286" s="43">
        <f>IF(DB$13=MAX($G$13:$DB$13),'Option-specific inputs'!$I$105*DB$22,0)</f>
        <v>0</v>
      </c>
      <c r="DC286" s="25"/>
    </row>
    <row r="287" spans="1:107" s="61" customFormat="1" ht="12.6" customHeight="1">
      <c r="A287" s="25"/>
      <c r="B287" s="152"/>
      <c r="C287" s="153"/>
      <c r="D287" s="48"/>
      <c r="E287" s="37"/>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c r="BJ287" s="32"/>
      <c r="BK287" s="32"/>
      <c r="BL287" s="32"/>
      <c r="BM287" s="32"/>
      <c r="BN287" s="32"/>
      <c r="BO287" s="32"/>
      <c r="BP287" s="32"/>
      <c r="BQ287" s="32"/>
      <c r="BR287" s="32"/>
      <c r="BS287" s="32"/>
      <c r="BT287" s="32"/>
      <c r="BU287" s="32"/>
      <c r="BV287" s="32"/>
      <c r="BW287" s="32"/>
      <c r="BX287" s="32"/>
      <c r="BY287" s="32"/>
      <c r="BZ287" s="32"/>
      <c r="CA287" s="32"/>
      <c r="CB287" s="32"/>
      <c r="CC287" s="32"/>
      <c r="CD287" s="32"/>
      <c r="CE287" s="32"/>
      <c r="CF287" s="32"/>
      <c r="CG287" s="32"/>
      <c r="CH287" s="32"/>
      <c r="CI287" s="32"/>
      <c r="CJ287" s="32"/>
      <c r="CK287" s="32"/>
      <c r="CL287" s="32"/>
      <c r="CM287" s="32"/>
      <c r="CN287" s="32"/>
      <c r="CO287" s="32"/>
      <c r="CP287" s="32"/>
      <c r="CQ287" s="32"/>
      <c r="CR287" s="32"/>
      <c r="CS287" s="32"/>
      <c r="CT287" s="32"/>
      <c r="CU287" s="32"/>
      <c r="CV287" s="32"/>
      <c r="CW287" s="32"/>
      <c r="CX287" s="32"/>
      <c r="CY287" s="32"/>
      <c r="CZ287" s="32"/>
      <c r="DA287" s="32"/>
      <c r="DB287" s="32"/>
      <c r="DC287" s="25"/>
    </row>
    <row r="288" spans="1:107" s="61" customFormat="1" ht="22.5" customHeight="1">
      <c r="A288" s="25"/>
      <c r="B288" s="163"/>
      <c r="C288" s="178" t="s">
        <v>235</v>
      </c>
      <c r="D288" s="46"/>
      <c r="E288" s="37"/>
      <c r="F288" s="32"/>
      <c r="G288" s="44">
        <f>G286</f>
        <v>0</v>
      </c>
      <c r="H288" s="44">
        <f t="shared" ref="H288:BS288" si="97">H286</f>
        <v>0</v>
      </c>
      <c r="I288" s="44">
        <f t="shared" si="97"/>
        <v>0</v>
      </c>
      <c r="J288" s="44">
        <f t="shared" si="97"/>
        <v>0</v>
      </c>
      <c r="K288" s="44">
        <f t="shared" si="97"/>
        <v>0</v>
      </c>
      <c r="L288" s="44">
        <f t="shared" si="97"/>
        <v>0</v>
      </c>
      <c r="M288" s="44">
        <f t="shared" si="97"/>
        <v>0</v>
      </c>
      <c r="N288" s="44">
        <f t="shared" si="97"/>
        <v>0</v>
      </c>
      <c r="O288" s="44">
        <f t="shared" si="97"/>
        <v>0</v>
      </c>
      <c r="P288" s="44">
        <f t="shared" si="97"/>
        <v>0</v>
      </c>
      <c r="Q288" s="44">
        <f t="shared" si="97"/>
        <v>0</v>
      </c>
      <c r="R288" s="44">
        <f t="shared" si="97"/>
        <v>0</v>
      </c>
      <c r="S288" s="44">
        <f t="shared" si="97"/>
        <v>0</v>
      </c>
      <c r="T288" s="44">
        <f t="shared" si="97"/>
        <v>0</v>
      </c>
      <c r="U288" s="44">
        <f t="shared" si="97"/>
        <v>0</v>
      </c>
      <c r="V288" s="44">
        <f t="shared" si="97"/>
        <v>0</v>
      </c>
      <c r="W288" s="44">
        <f t="shared" si="97"/>
        <v>0</v>
      </c>
      <c r="X288" s="44">
        <f t="shared" si="97"/>
        <v>0</v>
      </c>
      <c r="Y288" s="44">
        <f t="shared" si="97"/>
        <v>0</v>
      </c>
      <c r="Z288" s="44">
        <f t="shared" si="97"/>
        <v>0</v>
      </c>
      <c r="AA288" s="44">
        <f t="shared" si="97"/>
        <v>0</v>
      </c>
      <c r="AB288" s="44">
        <f t="shared" si="97"/>
        <v>0</v>
      </c>
      <c r="AC288" s="44">
        <f t="shared" si="97"/>
        <v>0</v>
      </c>
      <c r="AD288" s="44">
        <f t="shared" si="97"/>
        <v>0</v>
      </c>
      <c r="AE288" s="44">
        <f t="shared" si="97"/>
        <v>0</v>
      </c>
      <c r="AF288" s="44">
        <f t="shared" si="97"/>
        <v>0</v>
      </c>
      <c r="AG288" s="44">
        <f t="shared" si="97"/>
        <v>0</v>
      </c>
      <c r="AH288" s="44">
        <f t="shared" si="97"/>
        <v>0</v>
      </c>
      <c r="AI288" s="44">
        <f t="shared" si="97"/>
        <v>0</v>
      </c>
      <c r="AJ288" s="44">
        <f t="shared" si="97"/>
        <v>0</v>
      </c>
      <c r="AK288" s="44">
        <f t="shared" si="97"/>
        <v>0</v>
      </c>
      <c r="AL288" s="44">
        <f t="shared" si="97"/>
        <v>0</v>
      </c>
      <c r="AM288" s="44">
        <f t="shared" si="97"/>
        <v>0</v>
      </c>
      <c r="AN288" s="44">
        <f t="shared" si="97"/>
        <v>0</v>
      </c>
      <c r="AO288" s="44">
        <f t="shared" si="97"/>
        <v>0</v>
      </c>
      <c r="AP288" s="44">
        <f t="shared" si="97"/>
        <v>0</v>
      </c>
      <c r="AQ288" s="44">
        <f t="shared" si="97"/>
        <v>0</v>
      </c>
      <c r="AR288" s="44">
        <f t="shared" si="97"/>
        <v>0</v>
      </c>
      <c r="AS288" s="44">
        <f t="shared" si="97"/>
        <v>0</v>
      </c>
      <c r="AT288" s="44">
        <f t="shared" si="97"/>
        <v>0</v>
      </c>
      <c r="AU288" s="44">
        <f t="shared" si="97"/>
        <v>0</v>
      </c>
      <c r="AV288" s="44">
        <f t="shared" si="97"/>
        <v>0</v>
      </c>
      <c r="AW288" s="44">
        <f t="shared" si="97"/>
        <v>0</v>
      </c>
      <c r="AX288" s="44">
        <f t="shared" si="97"/>
        <v>0</v>
      </c>
      <c r="AY288" s="44">
        <f t="shared" si="97"/>
        <v>0</v>
      </c>
      <c r="AZ288" s="44">
        <f t="shared" si="97"/>
        <v>0</v>
      </c>
      <c r="BA288" s="44">
        <f t="shared" si="97"/>
        <v>0</v>
      </c>
      <c r="BB288" s="44">
        <f t="shared" si="97"/>
        <v>0</v>
      </c>
      <c r="BC288" s="44">
        <f t="shared" si="97"/>
        <v>0</v>
      </c>
      <c r="BD288" s="44">
        <f t="shared" si="97"/>
        <v>0</v>
      </c>
      <c r="BE288" s="44">
        <f t="shared" si="97"/>
        <v>0</v>
      </c>
      <c r="BF288" s="44">
        <f t="shared" si="97"/>
        <v>0</v>
      </c>
      <c r="BG288" s="44">
        <f t="shared" si="97"/>
        <v>0</v>
      </c>
      <c r="BH288" s="44">
        <f t="shared" si="97"/>
        <v>0</v>
      </c>
      <c r="BI288" s="44">
        <f t="shared" si="97"/>
        <v>0</v>
      </c>
      <c r="BJ288" s="44">
        <f t="shared" si="97"/>
        <v>0</v>
      </c>
      <c r="BK288" s="44">
        <f t="shared" si="97"/>
        <v>0</v>
      </c>
      <c r="BL288" s="44">
        <f t="shared" si="97"/>
        <v>0</v>
      </c>
      <c r="BM288" s="44">
        <f t="shared" si="97"/>
        <v>0</v>
      </c>
      <c r="BN288" s="44">
        <f t="shared" si="97"/>
        <v>0</v>
      </c>
      <c r="BO288" s="44">
        <f t="shared" si="97"/>
        <v>0</v>
      </c>
      <c r="BP288" s="44">
        <f t="shared" si="97"/>
        <v>0</v>
      </c>
      <c r="BQ288" s="44">
        <f t="shared" si="97"/>
        <v>0</v>
      </c>
      <c r="BR288" s="44">
        <f t="shared" si="97"/>
        <v>0</v>
      </c>
      <c r="BS288" s="44">
        <f t="shared" si="97"/>
        <v>0</v>
      </c>
      <c r="BT288" s="44">
        <f t="shared" ref="BT288:DB288" si="98">BT286</f>
        <v>0</v>
      </c>
      <c r="BU288" s="44">
        <f t="shared" si="98"/>
        <v>0</v>
      </c>
      <c r="BV288" s="44">
        <f t="shared" si="98"/>
        <v>0</v>
      </c>
      <c r="BW288" s="44">
        <f t="shared" si="98"/>
        <v>0</v>
      </c>
      <c r="BX288" s="44">
        <f t="shared" si="98"/>
        <v>0</v>
      </c>
      <c r="BY288" s="44">
        <f t="shared" si="98"/>
        <v>0</v>
      </c>
      <c r="BZ288" s="44">
        <f t="shared" si="98"/>
        <v>0</v>
      </c>
      <c r="CA288" s="44">
        <f t="shared" si="98"/>
        <v>0</v>
      </c>
      <c r="CB288" s="44">
        <f t="shared" si="98"/>
        <v>0</v>
      </c>
      <c r="CC288" s="44">
        <f t="shared" si="98"/>
        <v>0</v>
      </c>
      <c r="CD288" s="44">
        <f t="shared" si="98"/>
        <v>0</v>
      </c>
      <c r="CE288" s="44">
        <f t="shared" si="98"/>
        <v>0</v>
      </c>
      <c r="CF288" s="44">
        <f t="shared" si="98"/>
        <v>0</v>
      </c>
      <c r="CG288" s="44">
        <f t="shared" si="98"/>
        <v>0</v>
      </c>
      <c r="CH288" s="44">
        <f t="shared" si="98"/>
        <v>0</v>
      </c>
      <c r="CI288" s="44">
        <f t="shared" si="98"/>
        <v>0</v>
      </c>
      <c r="CJ288" s="44">
        <f t="shared" si="98"/>
        <v>0</v>
      </c>
      <c r="CK288" s="44">
        <f t="shared" si="98"/>
        <v>0</v>
      </c>
      <c r="CL288" s="44">
        <f t="shared" si="98"/>
        <v>0</v>
      </c>
      <c r="CM288" s="44">
        <f t="shared" si="98"/>
        <v>0</v>
      </c>
      <c r="CN288" s="44">
        <f t="shared" si="98"/>
        <v>0</v>
      </c>
      <c r="CO288" s="44">
        <f t="shared" si="98"/>
        <v>0</v>
      </c>
      <c r="CP288" s="44">
        <f t="shared" si="98"/>
        <v>0</v>
      </c>
      <c r="CQ288" s="44">
        <f t="shared" si="98"/>
        <v>0</v>
      </c>
      <c r="CR288" s="44">
        <f t="shared" si="98"/>
        <v>0</v>
      </c>
      <c r="CS288" s="44">
        <f t="shared" si="98"/>
        <v>0</v>
      </c>
      <c r="CT288" s="44">
        <f t="shared" si="98"/>
        <v>0</v>
      </c>
      <c r="CU288" s="44">
        <f t="shared" si="98"/>
        <v>0</v>
      </c>
      <c r="CV288" s="44">
        <f t="shared" si="98"/>
        <v>0</v>
      </c>
      <c r="CW288" s="44">
        <f t="shared" si="98"/>
        <v>0</v>
      </c>
      <c r="CX288" s="44">
        <f t="shared" si="98"/>
        <v>0</v>
      </c>
      <c r="CY288" s="44">
        <f t="shared" si="98"/>
        <v>0</v>
      </c>
      <c r="CZ288" s="44">
        <f t="shared" si="98"/>
        <v>0</v>
      </c>
      <c r="DA288" s="44">
        <f t="shared" si="98"/>
        <v>0</v>
      </c>
      <c r="DB288" s="44">
        <f t="shared" si="98"/>
        <v>0</v>
      </c>
      <c r="DC288" s="25"/>
    </row>
    <row r="289" spans="1:107" s="61" customFormat="1" ht="22.5" customHeight="1">
      <c r="A289" s="25"/>
      <c r="B289" s="163"/>
      <c r="C289" s="178" t="s">
        <v>236</v>
      </c>
      <c r="D289" s="32"/>
      <c r="E289" s="37" t="s">
        <v>28</v>
      </c>
      <c r="F289" s="32"/>
      <c r="G289" s="45">
        <f>SUM(G288:DB288)</f>
        <v>0</v>
      </c>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c r="BY289" s="32"/>
      <c r="BZ289" s="32"/>
      <c r="CA289" s="32"/>
      <c r="CB289" s="32"/>
      <c r="CC289" s="32"/>
      <c r="CD289" s="32"/>
      <c r="CE289" s="32"/>
      <c r="CF289" s="32"/>
      <c r="CG289" s="32"/>
      <c r="CH289" s="32"/>
      <c r="CI289" s="32"/>
      <c r="CJ289" s="32"/>
      <c r="CK289" s="32"/>
      <c r="CL289" s="32"/>
      <c r="CM289" s="32"/>
      <c r="CN289" s="32"/>
      <c r="CO289" s="32"/>
      <c r="CP289" s="32"/>
      <c r="CQ289" s="32"/>
      <c r="CR289" s="32"/>
      <c r="CS289" s="32"/>
      <c r="CT289" s="32"/>
      <c r="CU289" s="32"/>
      <c r="CV289" s="32"/>
      <c r="CW289" s="32"/>
      <c r="CX289" s="32"/>
      <c r="CY289" s="32"/>
      <c r="CZ289" s="32"/>
      <c r="DA289" s="32"/>
      <c r="DB289" s="32"/>
      <c r="DC289" s="25"/>
    </row>
    <row r="290" spans="1:107" s="61" customFormat="1" ht="12.6" customHeight="1">
      <c r="A290" s="25"/>
      <c r="B290" s="163"/>
      <c r="C290" s="163"/>
      <c r="D290" s="32"/>
      <c r="E290" s="37"/>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c r="BM290" s="32"/>
      <c r="BN290" s="32"/>
      <c r="BO290" s="32"/>
      <c r="BP290" s="32"/>
      <c r="BQ290" s="32"/>
      <c r="BR290" s="32"/>
      <c r="BS290" s="32"/>
      <c r="BT290" s="32"/>
      <c r="BU290" s="32"/>
      <c r="BV290" s="32"/>
      <c r="BW290" s="32"/>
      <c r="BX290" s="32"/>
      <c r="BY290" s="32"/>
      <c r="BZ290" s="32"/>
      <c r="CA290" s="32"/>
      <c r="CB290" s="32"/>
      <c r="CC290" s="32"/>
      <c r="CD290" s="32"/>
      <c r="CE290" s="32"/>
      <c r="CF290" s="32"/>
      <c r="CG290" s="32"/>
      <c r="CH290" s="32"/>
      <c r="CI290" s="32"/>
      <c r="CJ290" s="32"/>
      <c r="CK290" s="32"/>
      <c r="CL290" s="32"/>
      <c r="CM290" s="32"/>
      <c r="CN290" s="32"/>
      <c r="CO290" s="32"/>
      <c r="CP290" s="32"/>
      <c r="CQ290" s="32"/>
      <c r="CR290" s="32"/>
      <c r="CS290" s="32"/>
      <c r="CT290" s="32"/>
      <c r="CU290" s="32"/>
      <c r="CV290" s="32"/>
      <c r="CW290" s="32"/>
      <c r="CX290" s="32"/>
      <c r="CY290" s="32"/>
      <c r="CZ290" s="32"/>
      <c r="DA290" s="32"/>
      <c r="DB290" s="32"/>
      <c r="DC290" s="25"/>
    </row>
    <row r="291" spans="1:107" s="61" customFormat="1" ht="22.5" customHeight="1">
      <c r="A291" s="25"/>
      <c r="B291" s="163"/>
      <c r="C291" s="178" t="s">
        <v>237</v>
      </c>
      <c r="D291" s="32"/>
      <c r="E291" s="37"/>
      <c r="F291" s="42"/>
      <c r="G291" s="44">
        <f t="shared" ref="G291:AL291" si="99">G288*G$18</f>
        <v>0</v>
      </c>
      <c r="H291" s="44">
        <f t="shared" si="99"/>
        <v>0</v>
      </c>
      <c r="I291" s="44">
        <f t="shared" si="99"/>
        <v>0</v>
      </c>
      <c r="J291" s="44">
        <f t="shared" si="99"/>
        <v>0</v>
      </c>
      <c r="K291" s="44">
        <f t="shared" si="99"/>
        <v>0</v>
      </c>
      <c r="L291" s="44">
        <f t="shared" si="99"/>
        <v>0</v>
      </c>
      <c r="M291" s="44">
        <f t="shared" si="99"/>
        <v>0</v>
      </c>
      <c r="N291" s="44">
        <f t="shared" si="99"/>
        <v>0</v>
      </c>
      <c r="O291" s="44">
        <f t="shared" si="99"/>
        <v>0</v>
      </c>
      <c r="P291" s="44">
        <f t="shared" si="99"/>
        <v>0</v>
      </c>
      <c r="Q291" s="44">
        <f t="shared" si="99"/>
        <v>0</v>
      </c>
      <c r="R291" s="44">
        <f t="shared" si="99"/>
        <v>0</v>
      </c>
      <c r="S291" s="44">
        <f t="shared" si="99"/>
        <v>0</v>
      </c>
      <c r="T291" s="44">
        <f t="shared" si="99"/>
        <v>0</v>
      </c>
      <c r="U291" s="44">
        <f t="shared" si="99"/>
        <v>0</v>
      </c>
      <c r="V291" s="44">
        <f t="shared" si="99"/>
        <v>0</v>
      </c>
      <c r="W291" s="44">
        <f t="shared" si="99"/>
        <v>0</v>
      </c>
      <c r="X291" s="44">
        <f t="shared" si="99"/>
        <v>0</v>
      </c>
      <c r="Y291" s="44">
        <f t="shared" si="99"/>
        <v>0</v>
      </c>
      <c r="Z291" s="44">
        <f t="shared" si="99"/>
        <v>0</v>
      </c>
      <c r="AA291" s="44">
        <f t="shared" si="99"/>
        <v>0</v>
      </c>
      <c r="AB291" s="44">
        <f t="shared" si="99"/>
        <v>0</v>
      </c>
      <c r="AC291" s="44">
        <f t="shared" si="99"/>
        <v>0</v>
      </c>
      <c r="AD291" s="44">
        <f t="shared" si="99"/>
        <v>0</v>
      </c>
      <c r="AE291" s="44">
        <f t="shared" si="99"/>
        <v>0</v>
      </c>
      <c r="AF291" s="44">
        <f t="shared" si="99"/>
        <v>0</v>
      </c>
      <c r="AG291" s="44">
        <f t="shared" si="99"/>
        <v>0</v>
      </c>
      <c r="AH291" s="44">
        <f t="shared" si="99"/>
        <v>0</v>
      </c>
      <c r="AI291" s="44">
        <f t="shared" si="99"/>
        <v>0</v>
      </c>
      <c r="AJ291" s="44">
        <f t="shared" si="99"/>
        <v>0</v>
      </c>
      <c r="AK291" s="44">
        <f t="shared" si="99"/>
        <v>0</v>
      </c>
      <c r="AL291" s="44">
        <f t="shared" si="99"/>
        <v>0</v>
      </c>
      <c r="AM291" s="44">
        <f t="shared" ref="AM291:BR291" si="100">AM288*AM$18</f>
        <v>0</v>
      </c>
      <c r="AN291" s="44">
        <f t="shared" si="100"/>
        <v>0</v>
      </c>
      <c r="AO291" s="44">
        <f t="shared" si="100"/>
        <v>0</v>
      </c>
      <c r="AP291" s="44">
        <f t="shared" si="100"/>
        <v>0</v>
      </c>
      <c r="AQ291" s="44">
        <f t="shared" si="100"/>
        <v>0</v>
      </c>
      <c r="AR291" s="44">
        <f t="shared" si="100"/>
        <v>0</v>
      </c>
      <c r="AS291" s="44">
        <f t="shared" si="100"/>
        <v>0</v>
      </c>
      <c r="AT291" s="44">
        <f t="shared" si="100"/>
        <v>0</v>
      </c>
      <c r="AU291" s="44">
        <f t="shared" si="100"/>
        <v>0</v>
      </c>
      <c r="AV291" s="44">
        <f t="shared" si="100"/>
        <v>0</v>
      </c>
      <c r="AW291" s="44">
        <f t="shared" si="100"/>
        <v>0</v>
      </c>
      <c r="AX291" s="44">
        <f t="shared" si="100"/>
        <v>0</v>
      </c>
      <c r="AY291" s="44">
        <f t="shared" si="100"/>
        <v>0</v>
      </c>
      <c r="AZ291" s="44">
        <f t="shared" si="100"/>
        <v>0</v>
      </c>
      <c r="BA291" s="44">
        <f t="shared" si="100"/>
        <v>0</v>
      </c>
      <c r="BB291" s="44">
        <f t="shared" si="100"/>
        <v>0</v>
      </c>
      <c r="BC291" s="44">
        <f t="shared" si="100"/>
        <v>0</v>
      </c>
      <c r="BD291" s="44">
        <f t="shared" si="100"/>
        <v>0</v>
      </c>
      <c r="BE291" s="44">
        <f t="shared" si="100"/>
        <v>0</v>
      </c>
      <c r="BF291" s="44">
        <f t="shared" si="100"/>
        <v>0</v>
      </c>
      <c r="BG291" s="44">
        <f t="shared" si="100"/>
        <v>0</v>
      </c>
      <c r="BH291" s="44">
        <f t="shared" si="100"/>
        <v>0</v>
      </c>
      <c r="BI291" s="44">
        <f t="shared" si="100"/>
        <v>0</v>
      </c>
      <c r="BJ291" s="44">
        <f t="shared" si="100"/>
        <v>0</v>
      </c>
      <c r="BK291" s="44">
        <f t="shared" si="100"/>
        <v>0</v>
      </c>
      <c r="BL291" s="44">
        <f t="shared" si="100"/>
        <v>0</v>
      </c>
      <c r="BM291" s="44">
        <f t="shared" si="100"/>
        <v>0</v>
      </c>
      <c r="BN291" s="44">
        <f t="shared" si="100"/>
        <v>0</v>
      </c>
      <c r="BO291" s="44">
        <f t="shared" si="100"/>
        <v>0</v>
      </c>
      <c r="BP291" s="44">
        <f t="shared" si="100"/>
        <v>0</v>
      </c>
      <c r="BQ291" s="44">
        <f t="shared" si="100"/>
        <v>0</v>
      </c>
      <c r="BR291" s="44">
        <f t="shared" si="100"/>
        <v>0</v>
      </c>
      <c r="BS291" s="44">
        <f t="shared" ref="BS291:DB291" si="101">BS288*BS$18</f>
        <v>0</v>
      </c>
      <c r="BT291" s="44">
        <f t="shared" si="101"/>
        <v>0</v>
      </c>
      <c r="BU291" s="44">
        <f t="shared" si="101"/>
        <v>0</v>
      </c>
      <c r="BV291" s="44">
        <f t="shared" si="101"/>
        <v>0</v>
      </c>
      <c r="BW291" s="44">
        <f t="shared" si="101"/>
        <v>0</v>
      </c>
      <c r="BX291" s="44">
        <f t="shared" si="101"/>
        <v>0</v>
      </c>
      <c r="BY291" s="44">
        <f t="shared" si="101"/>
        <v>0</v>
      </c>
      <c r="BZ291" s="44">
        <f t="shared" si="101"/>
        <v>0</v>
      </c>
      <c r="CA291" s="44">
        <f t="shared" si="101"/>
        <v>0</v>
      </c>
      <c r="CB291" s="44">
        <f t="shared" si="101"/>
        <v>0</v>
      </c>
      <c r="CC291" s="44">
        <f t="shared" si="101"/>
        <v>0</v>
      </c>
      <c r="CD291" s="44">
        <f t="shared" si="101"/>
        <v>0</v>
      </c>
      <c r="CE291" s="44">
        <f t="shared" si="101"/>
        <v>0</v>
      </c>
      <c r="CF291" s="44">
        <f t="shared" si="101"/>
        <v>0</v>
      </c>
      <c r="CG291" s="44">
        <f t="shared" si="101"/>
        <v>0</v>
      </c>
      <c r="CH291" s="44">
        <f t="shared" si="101"/>
        <v>0</v>
      </c>
      <c r="CI291" s="44">
        <f t="shared" si="101"/>
        <v>0</v>
      </c>
      <c r="CJ291" s="44">
        <f t="shared" si="101"/>
        <v>0</v>
      </c>
      <c r="CK291" s="44">
        <f t="shared" si="101"/>
        <v>0</v>
      </c>
      <c r="CL291" s="44">
        <f t="shared" si="101"/>
        <v>0</v>
      </c>
      <c r="CM291" s="44">
        <f t="shared" si="101"/>
        <v>0</v>
      </c>
      <c r="CN291" s="44">
        <f t="shared" si="101"/>
        <v>0</v>
      </c>
      <c r="CO291" s="44">
        <f t="shared" si="101"/>
        <v>0</v>
      </c>
      <c r="CP291" s="44">
        <f t="shared" si="101"/>
        <v>0</v>
      </c>
      <c r="CQ291" s="44">
        <f t="shared" si="101"/>
        <v>0</v>
      </c>
      <c r="CR291" s="44">
        <f t="shared" si="101"/>
        <v>0</v>
      </c>
      <c r="CS291" s="44">
        <f t="shared" si="101"/>
        <v>0</v>
      </c>
      <c r="CT291" s="44">
        <f t="shared" si="101"/>
        <v>0</v>
      </c>
      <c r="CU291" s="44">
        <f t="shared" si="101"/>
        <v>0</v>
      </c>
      <c r="CV291" s="44">
        <f t="shared" si="101"/>
        <v>0</v>
      </c>
      <c r="CW291" s="44">
        <f t="shared" si="101"/>
        <v>0</v>
      </c>
      <c r="CX291" s="44">
        <f t="shared" si="101"/>
        <v>0</v>
      </c>
      <c r="CY291" s="44">
        <f t="shared" si="101"/>
        <v>0</v>
      </c>
      <c r="CZ291" s="44">
        <f t="shared" si="101"/>
        <v>0</v>
      </c>
      <c r="DA291" s="44">
        <f t="shared" si="101"/>
        <v>0</v>
      </c>
      <c r="DB291" s="44">
        <f t="shared" si="101"/>
        <v>0</v>
      </c>
      <c r="DC291" s="25"/>
    </row>
    <row r="292" spans="1:107" s="61" customFormat="1" ht="22.5" customHeight="1">
      <c r="A292" s="25"/>
      <c r="B292" s="163"/>
      <c r="C292" s="178" t="s">
        <v>238</v>
      </c>
      <c r="D292" s="32"/>
      <c r="E292" s="37"/>
      <c r="F292" s="32"/>
      <c r="G292" s="45">
        <f>SUM(G291:DB291)</f>
        <v>0</v>
      </c>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c r="BY292" s="32"/>
      <c r="BZ292" s="32"/>
      <c r="CA292" s="32"/>
      <c r="CB292" s="32"/>
      <c r="CC292" s="32"/>
      <c r="CD292" s="32"/>
      <c r="CE292" s="32"/>
      <c r="CF292" s="32"/>
      <c r="CG292" s="32"/>
      <c r="CH292" s="32"/>
      <c r="CI292" s="32"/>
      <c r="CJ292" s="32"/>
      <c r="CK292" s="32"/>
      <c r="CL292" s="32"/>
      <c r="CM292" s="32"/>
      <c r="CN292" s="32"/>
      <c r="CO292" s="32"/>
      <c r="CP292" s="32"/>
      <c r="CQ292" s="32"/>
      <c r="CR292" s="32"/>
      <c r="CS292" s="32"/>
      <c r="CT292" s="32"/>
      <c r="CU292" s="32"/>
      <c r="CV292" s="32"/>
      <c r="CW292" s="32"/>
      <c r="CX292" s="32"/>
      <c r="CY292" s="32"/>
      <c r="CZ292" s="32"/>
      <c r="DA292" s="32"/>
      <c r="DB292" s="32"/>
      <c r="DC292" s="25"/>
    </row>
    <row r="293" spans="1:107" s="61" customFormat="1" ht="12.6" customHeight="1">
      <c r="A293" s="25"/>
      <c r="B293" s="163"/>
      <c r="C293" s="163"/>
      <c r="D293" s="32"/>
      <c r="E293" s="37"/>
      <c r="F293" s="32"/>
      <c r="G293" s="49"/>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32"/>
      <c r="CC293" s="32"/>
      <c r="CD293" s="32"/>
      <c r="CE293" s="32"/>
      <c r="CF293" s="32"/>
      <c r="CG293" s="32"/>
      <c r="CH293" s="32"/>
      <c r="CI293" s="32"/>
      <c r="CJ293" s="32"/>
      <c r="CK293" s="32"/>
      <c r="CL293" s="32"/>
      <c r="CM293" s="32"/>
      <c r="CN293" s="32"/>
      <c r="CO293" s="32"/>
      <c r="CP293" s="32"/>
      <c r="CQ293" s="32"/>
      <c r="CR293" s="32"/>
      <c r="CS293" s="32"/>
      <c r="CT293" s="32"/>
      <c r="CU293" s="32"/>
      <c r="CV293" s="32"/>
      <c r="CW293" s="32"/>
      <c r="CX293" s="32"/>
      <c r="CY293" s="32"/>
      <c r="CZ293" s="32"/>
      <c r="DA293" s="32"/>
      <c r="DB293" s="32"/>
      <c r="DC293" s="25"/>
    </row>
    <row r="294" spans="1:107" s="98" customFormat="1" ht="22.5" customHeight="1">
      <c r="A294" s="36"/>
      <c r="B294" s="152" t="s">
        <v>101</v>
      </c>
      <c r="C294" s="153" t="s">
        <v>284</v>
      </c>
      <c r="D294" s="35"/>
      <c r="E294" s="40"/>
      <c r="F294" s="36"/>
      <c r="G294" s="36"/>
      <c r="H294" s="36"/>
      <c r="I294" s="36"/>
      <c r="J294" s="36"/>
      <c r="K294" s="36"/>
      <c r="L294" s="36"/>
      <c r="M294" s="36"/>
      <c r="N294" s="36"/>
      <c r="O294" s="36"/>
      <c r="P294" s="36"/>
      <c r="Q294" s="36"/>
      <c r="R294" s="36"/>
      <c r="S294" s="36"/>
      <c r="T294" s="36"/>
      <c r="U294" s="36"/>
      <c r="V294" s="36"/>
      <c r="W294" s="36"/>
      <c r="X294" s="36"/>
      <c r="Y294" s="36"/>
      <c r="Z294" s="36"/>
      <c r="AA294" s="36"/>
      <c r="AB294" s="36"/>
      <c r="AC294" s="36"/>
      <c r="AD294" s="36"/>
      <c r="AE294" s="36"/>
      <c r="AF294" s="36"/>
      <c r="AG294" s="36"/>
      <c r="AH294" s="36"/>
      <c r="AI294" s="36"/>
      <c r="AJ294" s="36"/>
      <c r="AK294" s="36"/>
      <c r="AL294" s="36"/>
      <c r="AM294" s="36"/>
      <c r="AN294" s="36"/>
      <c r="AO294" s="36"/>
      <c r="AP294" s="36"/>
      <c r="AQ294" s="36"/>
      <c r="AR294" s="36"/>
      <c r="AS294" s="36"/>
      <c r="AT294" s="36"/>
      <c r="AU294" s="36"/>
      <c r="AV294" s="36"/>
      <c r="AW294" s="36"/>
      <c r="AX294" s="36"/>
      <c r="AY294" s="36"/>
      <c r="AZ294" s="36"/>
      <c r="BA294" s="36"/>
      <c r="BB294" s="36"/>
      <c r="BC294" s="36"/>
      <c r="BD294" s="36"/>
      <c r="BE294" s="36"/>
      <c r="BF294" s="36"/>
      <c r="BG294" s="36"/>
      <c r="BH294" s="36"/>
      <c r="BI294" s="36"/>
      <c r="BJ294" s="36"/>
      <c r="BK294" s="36"/>
      <c r="BL294" s="36"/>
      <c r="BM294" s="36"/>
      <c r="BN294" s="36"/>
      <c r="BO294" s="36"/>
      <c r="BP294" s="36"/>
      <c r="BQ294" s="36"/>
      <c r="BR294" s="36"/>
      <c r="BS294" s="36"/>
      <c r="BT294" s="36"/>
      <c r="BU294" s="36"/>
      <c r="BV294" s="36"/>
      <c r="BW294" s="36"/>
      <c r="BX294" s="36"/>
      <c r="BY294" s="36"/>
      <c r="BZ294" s="36"/>
      <c r="CA294" s="36"/>
      <c r="CB294" s="36"/>
      <c r="CC294" s="36"/>
      <c r="CD294" s="36"/>
      <c r="CE294" s="36"/>
      <c r="CF294" s="36"/>
      <c r="CG294" s="36"/>
      <c r="CH294" s="36"/>
      <c r="CI294" s="36"/>
      <c r="CJ294" s="36"/>
      <c r="CK294" s="36"/>
      <c r="CL294" s="36"/>
      <c r="CM294" s="36"/>
      <c r="CN294" s="36"/>
      <c r="CO294" s="36"/>
      <c r="CP294" s="36"/>
      <c r="CQ294" s="36"/>
      <c r="CR294" s="36"/>
      <c r="CS294" s="36"/>
      <c r="CT294" s="36"/>
      <c r="CU294" s="36"/>
      <c r="CV294" s="36"/>
      <c r="CW294" s="36"/>
      <c r="CX294" s="36"/>
      <c r="CY294" s="36"/>
      <c r="CZ294" s="36"/>
      <c r="DA294" s="36"/>
      <c r="DB294" s="36"/>
      <c r="DC294" s="36"/>
    </row>
    <row r="295" spans="1:107" s="98" customFormat="1" ht="12.6" customHeight="1">
      <c r="A295" s="36"/>
      <c r="B295" s="163"/>
      <c r="C295" s="153"/>
      <c r="D295" s="35"/>
      <c r="E295" s="40"/>
      <c r="F295" s="36"/>
      <c r="G295" s="36"/>
      <c r="H295" s="36"/>
      <c r="I295" s="36"/>
      <c r="J295" s="36"/>
      <c r="K295" s="36"/>
      <c r="L295" s="36"/>
      <c r="M295" s="36"/>
      <c r="N295" s="36"/>
      <c r="O295" s="36"/>
      <c r="P295" s="36"/>
      <c r="Q295" s="36"/>
      <c r="R295" s="36"/>
      <c r="S295" s="36"/>
      <c r="T295" s="36"/>
      <c r="U295" s="36"/>
      <c r="V295" s="36"/>
      <c r="W295" s="36"/>
      <c r="X295" s="36"/>
      <c r="Y295" s="36"/>
      <c r="Z295" s="36"/>
      <c r="AA295" s="36"/>
      <c r="AB295" s="36"/>
      <c r="AC295" s="36"/>
      <c r="AD295" s="36"/>
      <c r="AE295" s="36"/>
      <c r="AF295" s="36"/>
      <c r="AG295" s="36"/>
      <c r="AH295" s="36"/>
      <c r="AI295" s="36"/>
      <c r="AJ295" s="36"/>
      <c r="AK295" s="36"/>
      <c r="AL295" s="36"/>
      <c r="AM295" s="36"/>
      <c r="AN295" s="36"/>
      <c r="AO295" s="36"/>
      <c r="AP295" s="36"/>
      <c r="AQ295" s="36"/>
      <c r="AR295" s="36"/>
      <c r="AS295" s="36"/>
      <c r="AT295" s="36"/>
      <c r="AU295" s="36"/>
      <c r="AV295" s="36"/>
      <c r="AW295" s="36"/>
      <c r="AX295" s="36"/>
      <c r="AY295" s="36"/>
      <c r="AZ295" s="36"/>
      <c r="BA295" s="36"/>
      <c r="BB295" s="36"/>
      <c r="BC295" s="36"/>
      <c r="BD295" s="36"/>
      <c r="BE295" s="36"/>
      <c r="BF295" s="36"/>
      <c r="BG295" s="36"/>
      <c r="BH295" s="36"/>
      <c r="BI295" s="36"/>
      <c r="BJ295" s="36"/>
      <c r="BK295" s="36"/>
      <c r="BL295" s="36"/>
      <c r="BM295" s="36"/>
      <c r="BN295" s="36"/>
      <c r="BO295" s="36"/>
      <c r="BP295" s="36"/>
      <c r="BQ295" s="36"/>
      <c r="BR295" s="36"/>
      <c r="BS295" s="36"/>
      <c r="BT295" s="36"/>
      <c r="BU295" s="36"/>
      <c r="BV295" s="36"/>
      <c r="BW295" s="36"/>
      <c r="BX295" s="36"/>
      <c r="BY295" s="36"/>
      <c r="BZ295" s="36"/>
      <c r="CA295" s="36"/>
      <c r="CB295" s="36"/>
      <c r="CC295" s="36"/>
      <c r="CD295" s="36"/>
      <c r="CE295" s="36"/>
      <c r="CF295" s="36"/>
      <c r="CG295" s="36"/>
      <c r="CH295" s="36"/>
      <c r="CI295" s="36"/>
      <c r="CJ295" s="36"/>
      <c r="CK295" s="36"/>
      <c r="CL295" s="36"/>
      <c r="CM295" s="36"/>
      <c r="CN295" s="36"/>
      <c r="CO295" s="36"/>
      <c r="CP295" s="36"/>
      <c r="CQ295" s="36"/>
      <c r="CR295" s="36"/>
      <c r="CS295" s="36"/>
      <c r="CT295" s="36"/>
      <c r="CU295" s="36"/>
      <c r="CV295" s="36"/>
      <c r="CW295" s="36"/>
      <c r="CX295" s="36"/>
      <c r="CY295" s="36"/>
      <c r="CZ295" s="36"/>
      <c r="DA295" s="36"/>
      <c r="DB295" s="36"/>
      <c r="DC295" s="36"/>
    </row>
    <row r="296" spans="1:107" s="61" customFormat="1" ht="22.5" customHeight="1">
      <c r="A296" s="25"/>
      <c r="B296" s="152" t="s">
        <v>208</v>
      </c>
      <c r="C296" s="153" t="s">
        <v>139</v>
      </c>
      <c r="D296" s="32"/>
      <c r="E296" s="37"/>
      <c r="F296" s="32"/>
      <c r="G296" s="32"/>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c r="BG296" s="32"/>
      <c r="BH296" s="32"/>
      <c r="BI296" s="32"/>
      <c r="BJ296" s="32"/>
      <c r="BK296" s="32"/>
      <c r="BL296" s="32"/>
      <c r="BM296" s="32"/>
      <c r="BN296" s="32"/>
      <c r="BO296" s="32"/>
      <c r="BP296" s="32"/>
      <c r="BQ296" s="32"/>
      <c r="BR296" s="32"/>
      <c r="BS296" s="32"/>
      <c r="BT296" s="32"/>
      <c r="BU296" s="32"/>
      <c r="BV296" s="32"/>
      <c r="BW296" s="32"/>
      <c r="BX296" s="32"/>
      <c r="BY296" s="32"/>
      <c r="BZ296" s="32"/>
      <c r="CA296" s="32"/>
      <c r="CB296" s="32"/>
      <c r="CC296" s="32"/>
      <c r="CD296" s="32"/>
      <c r="CE296" s="32"/>
      <c r="CF296" s="32"/>
      <c r="CG296" s="32"/>
      <c r="CH296" s="32"/>
      <c r="CI296" s="32"/>
      <c r="CJ296" s="32"/>
      <c r="CK296" s="32"/>
      <c r="CL296" s="32"/>
      <c r="CM296" s="32"/>
      <c r="CN296" s="32"/>
      <c r="CO296" s="32"/>
      <c r="CP296" s="32"/>
      <c r="CQ296" s="32"/>
      <c r="CR296" s="32"/>
      <c r="CS296" s="32"/>
      <c r="CT296" s="32"/>
      <c r="CU296" s="32"/>
      <c r="CV296" s="32"/>
      <c r="CW296" s="32"/>
      <c r="CX296" s="32"/>
      <c r="CY296" s="32"/>
      <c r="CZ296" s="32"/>
      <c r="DA296" s="32"/>
      <c r="DB296" s="32"/>
      <c r="DC296" s="25"/>
    </row>
    <row r="297" spans="1:107" s="61" customFormat="1" ht="22.5" customHeight="1">
      <c r="A297" s="25"/>
      <c r="B297" s="163"/>
      <c r="C297" s="170" t="s">
        <v>140</v>
      </c>
      <c r="D297" s="32"/>
      <c r="E297" s="37"/>
      <c r="F297" s="42"/>
      <c r="G297" s="43" cm="1">
        <f t="array" ref="G297">IFERROR(
IF(G$14 - $G$14 + 1 = _xlfn.NUMBERVALUE(TRIM(_xlfn.TEXTAFTER($C297, " ", -1))),
_xlfn.IFS(
'Option-specific inputs'!$I$19="Percentage cost method",('Option-specific inputs'!$I29*'Option-specific inputs'!$I$109*G$26),
'Option-specific inputs'!$I$19="Total cost method",(('Option-specific inputs'!$I52/SUM('Option-specific inputs'!$I$52:$I$61))*'Option-specific inputs'!$I$109*G$26)),0),0)</f>
        <v>0</v>
      </c>
      <c r="H297" s="43" cm="1">
        <f t="array" ref="H297">IFERROR(
IF(H$14 - $G$14 + 1 = _xlfn.NUMBERVALUE(TRIM(_xlfn.TEXTAFTER($C297, " ", -1))),
_xlfn.IFS(
'Option-specific inputs'!$I$19="Percentage cost method",('Option-specific inputs'!$I29*'Option-specific inputs'!$I$109*H$26),
'Option-specific inputs'!$I$19="Total cost method",(('Option-specific inputs'!$I52/SUM('Option-specific inputs'!$I$52:$I$61))*'Option-specific inputs'!$I$109*H$26)),0),0)</f>
        <v>0</v>
      </c>
      <c r="I297" s="43" cm="1">
        <f t="array" ref="I297">IFERROR(
IF(I$14 - $G$14 + 1 = _xlfn.NUMBERVALUE(TRIM(_xlfn.TEXTAFTER($C297, " ", -1))),
_xlfn.IFS(
'Option-specific inputs'!$I$19="Percentage cost method",('Option-specific inputs'!$I29*'Option-specific inputs'!$I$109*I$26),
'Option-specific inputs'!$I$19="Total cost method",(('Option-specific inputs'!$I52/SUM('Option-specific inputs'!$I$52:$I$61))*'Option-specific inputs'!$I$109*I$26)),0),0)</f>
        <v>0</v>
      </c>
      <c r="J297" s="43" cm="1">
        <f t="array" ref="J297">IFERROR(
IF(J$14 - $G$14 + 1 = _xlfn.NUMBERVALUE(TRIM(_xlfn.TEXTAFTER($C297, " ", -1))),
_xlfn.IFS(
'Option-specific inputs'!$I$19="Percentage cost method",('Option-specific inputs'!$I29*'Option-specific inputs'!$I$109*J$26),
'Option-specific inputs'!$I$19="Total cost method",(('Option-specific inputs'!$I52/SUM('Option-specific inputs'!$I$52:$I$61))*'Option-specific inputs'!$I$109*J$26)),0),0)</f>
        <v>0</v>
      </c>
      <c r="K297" s="43" cm="1">
        <f t="array" ref="K297">IFERROR(
IF(K$14 - $G$14 + 1 = _xlfn.NUMBERVALUE(TRIM(_xlfn.TEXTAFTER($C297, " ", -1))),
_xlfn.IFS(
'Option-specific inputs'!$I$19="Percentage cost method",('Option-specific inputs'!$I29*'Option-specific inputs'!$I$109*K$26),
'Option-specific inputs'!$I$19="Total cost method",(('Option-specific inputs'!$I52/SUM('Option-specific inputs'!$I$52:$I$61))*'Option-specific inputs'!$I$109*K$26)),0),0)</f>
        <v>0</v>
      </c>
      <c r="L297" s="43" cm="1">
        <f t="array" ref="L297">IFERROR(
IF(L$14 - $G$14 + 1 = _xlfn.NUMBERVALUE(TRIM(_xlfn.TEXTAFTER($C297, " ", -1))),
_xlfn.IFS(
'Option-specific inputs'!$I$19="Percentage cost method",('Option-specific inputs'!$I29*'Option-specific inputs'!$I$109*L$26),
'Option-specific inputs'!$I$19="Total cost method",(('Option-specific inputs'!$I52/SUM('Option-specific inputs'!$I$52:$I$61))*'Option-specific inputs'!$I$109*L$26)),0),0)</f>
        <v>0</v>
      </c>
      <c r="M297" s="43" cm="1">
        <f t="array" ref="M297">IFERROR(
IF(M$14 - $G$14 + 1 = _xlfn.NUMBERVALUE(TRIM(_xlfn.TEXTAFTER($C297, " ", -1))),
_xlfn.IFS(
'Option-specific inputs'!$I$19="Percentage cost method",('Option-specific inputs'!$I29*'Option-specific inputs'!$I$109*M$26),
'Option-specific inputs'!$I$19="Total cost method",(('Option-specific inputs'!$I52/SUM('Option-specific inputs'!$I$52:$I$61))*'Option-specific inputs'!$I$109*M$26)),0),0)</f>
        <v>0</v>
      </c>
      <c r="N297" s="43" cm="1">
        <f t="array" ref="N297">IFERROR(
IF(N$14 - $G$14 + 1 = _xlfn.NUMBERVALUE(TRIM(_xlfn.TEXTAFTER($C297, " ", -1))),
_xlfn.IFS(
'Option-specific inputs'!$I$19="Percentage cost method",('Option-specific inputs'!$I29*'Option-specific inputs'!$I$109*N$26),
'Option-specific inputs'!$I$19="Total cost method",(('Option-specific inputs'!$I52/SUM('Option-specific inputs'!$I$52:$I$61))*'Option-specific inputs'!$I$109*N$26)),0),0)</f>
        <v>0</v>
      </c>
      <c r="O297" s="43" cm="1">
        <f t="array" ref="O297">IFERROR(
IF(O$14 - $G$14 + 1 = _xlfn.NUMBERVALUE(TRIM(_xlfn.TEXTAFTER($C297, " ", -1))),
_xlfn.IFS(
'Option-specific inputs'!$I$19="Percentage cost method",('Option-specific inputs'!$I29*'Option-specific inputs'!$I$109*O$26),
'Option-specific inputs'!$I$19="Total cost method",(('Option-specific inputs'!$I52/SUM('Option-specific inputs'!$I$52:$I$61))*'Option-specific inputs'!$I$109*O$26)),0),0)</f>
        <v>0</v>
      </c>
      <c r="P297" s="43" cm="1">
        <f t="array" ref="P297">IFERROR(
IF(P$14 - $G$14 + 1 = _xlfn.NUMBERVALUE(TRIM(_xlfn.TEXTAFTER($C297, " ", -1))),
_xlfn.IFS(
'Option-specific inputs'!$I$19="Percentage cost method",('Option-specific inputs'!$I29*'Option-specific inputs'!$I$109*P$26),
'Option-specific inputs'!$I$19="Total cost method",(('Option-specific inputs'!$I52/SUM('Option-specific inputs'!$I$52:$I$61))*'Option-specific inputs'!$I$109*P$26)),0),0)</f>
        <v>0</v>
      </c>
      <c r="Q297" s="43" cm="1">
        <f t="array" ref="Q297">IFERROR(
IF(Q$14 - $G$14 + 1 = _xlfn.NUMBERVALUE(TRIM(_xlfn.TEXTAFTER($C297, " ", -1))),
_xlfn.IFS(
'Option-specific inputs'!$I$19="Percentage cost method",('Option-specific inputs'!$I29*'Option-specific inputs'!$I$109*Q$26),
'Option-specific inputs'!$I$19="Total cost method",(('Option-specific inputs'!$I52/SUM('Option-specific inputs'!$I$52:$I$61))*'Option-specific inputs'!$I$109*Q$26)),0),0)</f>
        <v>0</v>
      </c>
      <c r="R297" s="43" cm="1">
        <f t="array" ref="R297">IFERROR(
IF(R$14 - $G$14 + 1 = _xlfn.NUMBERVALUE(TRIM(_xlfn.TEXTAFTER($C297, " ", -1))),
_xlfn.IFS(
'Option-specific inputs'!$I$19="Percentage cost method",('Option-specific inputs'!$I29*'Option-specific inputs'!$I$109*R$26),
'Option-specific inputs'!$I$19="Total cost method",(('Option-specific inputs'!$I52/SUM('Option-specific inputs'!$I$52:$I$61))*'Option-specific inputs'!$I$109*R$26)),0),0)</f>
        <v>0</v>
      </c>
      <c r="S297" s="43" cm="1">
        <f t="array" ref="S297">IFERROR(
IF(S$14 - $G$14 + 1 = _xlfn.NUMBERVALUE(TRIM(_xlfn.TEXTAFTER($C297, " ", -1))),
_xlfn.IFS(
'Option-specific inputs'!$I$19="Percentage cost method",('Option-specific inputs'!$I29*'Option-specific inputs'!$I$109*S$26),
'Option-specific inputs'!$I$19="Total cost method",(('Option-specific inputs'!$I52/SUM('Option-specific inputs'!$I$52:$I$61))*'Option-specific inputs'!$I$109*S$26)),0),0)</f>
        <v>0</v>
      </c>
      <c r="T297" s="43" cm="1">
        <f t="array" ref="T297">IFERROR(
IF(T$14 - $G$14 + 1 = _xlfn.NUMBERVALUE(TRIM(_xlfn.TEXTAFTER($C297, " ", -1))),
_xlfn.IFS(
'Option-specific inputs'!$I$19="Percentage cost method",('Option-specific inputs'!$I29*'Option-specific inputs'!$I$109*T$26),
'Option-specific inputs'!$I$19="Total cost method",(('Option-specific inputs'!$I52/SUM('Option-specific inputs'!$I$52:$I$61))*'Option-specific inputs'!$I$109*T$26)),0),0)</f>
        <v>0</v>
      </c>
      <c r="U297" s="43" cm="1">
        <f t="array" ref="U297">IFERROR(
IF(U$14 - $G$14 + 1 = _xlfn.NUMBERVALUE(TRIM(_xlfn.TEXTAFTER($C297, " ", -1))),
_xlfn.IFS(
'Option-specific inputs'!$I$19="Percentage cost method",('Option-specific inputs'!$I29*'Option-specific inputs'!$I$109*U$26),
'Option-specific inputs'!$I$19="Total cost method",(('Option-specific inputs'!$I52/SUM('Option-specific inputs'!$I$52:$I$61))*'Option-specific inputs'!$I$109*U$26)),0),0)</f>
        <v>0</v>
      </c>
      <c r="V297" s="43" cm="1">
        <f t="array" ref="V297">IFERROR(
IF(V$14 - $G$14 + 1 = _xlfn.NUMBERVALUE(TRIM(_xlfn.TEXTAFTER($C297, " ", -1))),
_xlfn.IFS(
'Option-specific inputs'!$I$19="Percentage cost method",('Option-specific inputs'!$I29*'Option-specific inputs'!$I$109*V$26),
'Option-specific inputs'!$I$19="Total cost method",(('Option-specific inputs'!$I52/SUM('Option-specific inputs'!$I$52:$I$61))*'Option-specific inputs'!$I$109*V$26)),0),0)</f>
        <v>0</v>
      </c>
      <c r="W297" s="43" cm="1">
        <f t="array" ref="W297">IFERROR(
IF(W$14 - $G$14 + 1 = _xlfn.NUMBERVALUE(TRIM(_xlfn.TEXTAFTER($C297, " ", -1))),
_xlfn.IFS(
'Option-specific inputs'!$I$19="Percentage cost method",('Option-specific inputs'!$I29*'Option-specific inputs'!$I$109*W$26),
'Option-specific inputs'!$I$19="Total cost method",(('Option-specific inputs'!$I52/SUM('Option-specific inputs'!$I$52:$I$61))*'Option-specific inputs'!$I$109*W$26)),0),0)</f>
        <v>0</v>
      </c>
      <c r="X297" s="43" cm="1">
        <f t="array" ref="X297">IFERROR(
IF(X$14 - $G$14 + 1 = _xlfn.NUMBERVALUE(TRIM(_xlfn.TEXTAFTER($C297, " ", -1))),
_xlfn.IFS(
'Option-specific inputs'!$I$19="Percentage cost method",('Option-specific inputs'!$I29*'Option-specific inputs'!$I$109*X$26),
'Option-specific inputs'!$I$19="Total cost method",(('Option-specific inputs'!$I52/SUM('Option-specific inputs'!$I$52:$I$61))*'Option-specific inputs'!$I$109*X$26)),0),0)</f>
        <v>0</v>
      </c>
      <c r="Y297" s="43" cm="1">
        <f t="array" ref="Y297">IFERROR(
IF(Y$14 - $G$14 + 1 = _xlfn.NUMBERVALUE(TRIM(_xlfn.TEXTAFTER($C297, " ", -1))),
_xlfn.IFS(
'Option-specific inputs'!$I$19="Percentage cost method",('Option-specific inputs'!$I29*'Option-specific inputs'!$I$109*Y$26),
'Option-specific inputs'!$I$19="Total cost method",(('Option-specific inputs'!$I52/SUM('Option-specific inputs'!$I$52:$I$61))*'Option-specific inputs'!$I$109*Y$26)),0),0)</f>
        <v>0</v>
      </c>
      <c r="Z297" s="43" cm="1">
        <f t="array" ref="Z297">IFERROR(
IF(Z$14 - $G$14 + 1 = _xlfn.NUMBERVALUE(TRIM(_xlfn.TEXTAFTER($C297, " ", -1))),
_xlfn.IFS(
'Option-specific inputs'!$I$19="Percentage cost method",('Option-specific inputs'!$I29*'Option-specific inputs'!$I$109*Z$26),
'Option-specific inputs'!$I$19="Total cost method",(('Option-specific inputs'!$I52/SUM('Option-specific inputs'!$I$52:$I$61))*'Option-specific inputs'!$I$109*Z$26)),0),0)</f>
        <v>0</v>
      </c>
      <c r="AA297" s="43" cm="1">
        <f t="array" ref="AA297">IFERROR(
IF(AA$14 - $G$14 + 1 = _xlfn.NUMBERVALUE(TRIM(_xlfn.TEXTAFTER($C297, " ", -1))),
_xlfn.IFS(
'Option-specific inputs'!$I$19="Percentage cost method",('Option-specific inputs'!$I29*'Option-specific inputs'!$I$109*AA$26),
'Option-specific inputs'!$I$19="Total cost method",(('Option-specific inputs'!$I52/SUM('Option-specific inputs'!$I$52:$I$61))*'Option-specific inputs'!$I$109*AA$26)),0),0)</f>
        <v>0</v>
      </c>
      <c r="AB297" s="43" cm="1">
        <f t="array" ref="AB297">IFERROR(
IF(AB$14 - $G$14 + 1 = _xlfn.NUMBERVALUE(TRIM(_xlfn.TEXTAFTER($C297, " ", -1))),
_xlfn.IFS(
'Option-specific inputs'!$I$19="Percentage cost method",('Option-specific inputs'!$I29*'Option-specific inputs'!$I$109*AB$26),
'Option-specific inputs'!$I$19="Total cost method",(('Option-specific inputs'!$I52/SUM('Option-specific inputs'!$I$52:$I$61))*'Option-specific inputs'!$I$109*AB$26)),0),0)</f>
        <v>0</v>
      </c>
      <c r="AC297" s="43" cm="1">
        <f t="array" ref="AC297">IFERROR(
IF(AC$14 - $G$14 + 1 = _xlfn.NUMBERVALUE(TRIM(_xlfn.TEXTAFTER($C297, " ", -1))),
_xlfn.IFS(
'Option-specific inputs'!$I$19="Percentage cost method",('Option-specific inputs'!$I29*'Option-specific inputs'!$I$109*AC$26),
'Option-specific inputs'!$I$19="Total cost method",(('Option-specific inputs'!$I52/SUM('Option-specific inputs'!$I$52:$I$61))*'Option-specific inputs'!$I$109*AC$26)),0),0)</f>
        <v>0</v>
      </c>
      <c r="AD297" s="43" cm="1">
        <f t="array" ref="AD297">IFERROR(
IF(AD$14 - $G$14 + 1 = _xlfn.NUMBERVALUE(TRIM(_xlfn.TEXTAFTER($C297, " ", -1))),
_xlfn.IFS(
'Option-specific inputs'!$I$19="Percentage cost method",('Option-specific inputs'!$I29*'Option-specific inputs'!$I$109*AD$26),
'Option-specific inputs'!$I$19="Total cost method",(('Option-specific inputs'!$I52/SUM('Option-specific inputs'!$I$52:$I$61))*'Option-specific inputs'!$I$109*AD$26)),0),0)</f>
        <v>0</v>
      </c>
      <c r="AE297" s="43" cm="1">
        <f t="array" ref="AE297">IFERROR(
IF(AE$14 - $G$14 + 1 = _xlfn.NUMBERVALUE(TRIM(_xlfn.TEXTAFTER($C297, " ", -1))),
_xlfn.IFS(
'Option-specific inputs'!$I$19="Percentage cost method",('Option-specific inputs'!$I29*'Option-specific inputs'!$I$109*AE$26),
'Option-specific inputs'!$I$19="Total cost method",(('Option-specific inputs'!$I52/SUM('Option-specific inputs'!$I$52:$I$61))*'Option-specific inputs'!$I$109*AE$26)),0),0)</f>
        <v>0</v>
      </c>
      <c r="AF297" s="43" cm="1">
        <f t="array" ref="AF297">IFERROR(
IF(AF$14 - $G$14 + 1 = _xlfn.NUMBERVALUE(TRIM(_xlfn.TEXTAFTER($C297, " ", -1))),
_xlfn.IFS(
'Option-specific inputs'!$I$19="Percentage cost method",('Option-specific inputs'!$I29*'Option-specific inputs'!$I$109*AF$26),
'Option-specific inputs'!$I$19="Total cost method",(('Option-specific inputs'!$I52/SUM('Option-specific inputs'!$I$52:$I$61))*'Option-specific inputs'!$I$109*AF$26)),0),0)</f>
        <v>0</v>
      </c>
      <c r="AG297" s="43" cm="1">
        <f t="array" ref="AG297">IFERROR(
IF(AG$14 - $G$14 + 1 = _xlfn.NUMBERVALUE(TRIM(_xlfn.TEXTAFTER($C297, " ", -1))),
_xlfn.IFS(
'Option-specific inputs'!$I$19="Percentage cost method",('Option-specific inputs'!$I29*'Option-specific inputs'!$I$109*AG$26),
'Option-specific inputs'!$I$19="Total cost method",(('Option-specific inputs'!$I52/SUM('Option-specific inputs'!$I$52:$I$61))*'Option-specific inputs'!$I$109*AG$26)),0),0)</f>
        <v>0</v>
      </c>
      <c r="AH297" s="43" cm="1">
        <f t="array" ref="AH297">IFERROR(
IF(AH$14 - $G$14 + 1 = _xlfn.NUMBERVALUE(TRIM(_xlfn.TEXTAFTER($C297, " ", -1))),
_xlfn.IFS(
'Option-specific inputs'!$I$19="Percentage cost method",('Option-specific inputs'!$I29*'Option-specific inputs'!$I$109*AH$26),
'Option-specific inputs'!$I$19="Total cost method",(('Option-specific inputs'!$I52/SUM('Option-specific inputs'!$I$52:$I$61))*'Option-specific inputs'!$I$109*AH$26)),0),0)</f>
        <v>0</v>
      </c>
      <c r="AI297" s="43" cm="1">
        <f t="array" ref="AI297">IFERROR(
IF(AI$14 - $G$14 + 1 = _xlfn.NUMBERVALUE(TRIM(_xlfn.TEXTAFTER($C297, " ", -1))),
_xlfn.IFS(
'Option-specific inputs'!$I$19="Percentage cost method",('Option-specific inputs'!$I29*'Option-specific inputs'!$I$109*AI$26),
'Option-specific inputs'!$I$19="Total cost method",(('Option-specific inputs'!$I52/SUM('Option-specific inputs'!$I$52:$I$61))*'Option-specific inputs'!$I$109*AI$26)),0),0)</f>
        <v>0</v>
      </c>
      <c r="AJ297" s="43" cm="1">
        <f t="array" ref="AJ297">IFERROR(
IF(AJ$14 - $G$14 + 1 = _xlfn.NUMBERVALUE(TRIM(_xlfn.TEXTAFTER($C297, " ", -1))),
_xlfn.IFS(
'Option-specific inputs'!$I$19="Percentage cost method",('Option-specific inputs'!$I29*'Option-specific inputs'!$I$109*AJ$26),
'Option-specific inputs'!$I$19="Total cost method",(('Option-specific inputs'!$I52/SUM('Option-specific inputs'!$I$52:$I$61))*'Option-specific inputs'!$I$109*AJ$26)),0),0)</f>
        <v>0</v>
      </c>
      <c r="AK297" s="43" cm="1">
        <f t="array" ref="AK297">IFERROR(
IF(AK$14 - $G$14 + 1 = _xlfn.NUMBERVALUE(TRIM(_xlfn.TEXTAFTER($C297, " ", -1))),
_xlfn.IFS(
'Option-specific inputs'!$I$19="Percentage cost method",('Option-specific inputs'!$I29*'Option-specific inputs'!$I$109*AK$26),
'Option-specific inputs'!$I$19="Total cost method",(('Option-specific inputs'!$I52/SUM('Option-specific inputs'!$I$52:$I$61))*'Option-specific inputs'!$I$109*AK$26)),0),0)</f>
        <v>0</v>
      </c>
      <c r="AL297" s="43" cm="1">
        <f t="array" ref="AL297">IFERROR(
IF(AL$14 - $G$14 + 1 = _xlfn.NUMBERVALUE(TRIM(_xlfn.TEXTAFTER($C297, " ", -1))),
_xlfn.IFS(
'Option-specific inputs'!$I$19="Percentage cost method",('Option-specific inputs'!$I29*'Option-specific inputs'!$I$109*AL$26),
'Option-specific inputs'!$I$19="Total cost method",(('Option-specific inputs'!$I52/SUM('Option-specific inputs'!$I$52:$I$61))*'Option-specific inputs'!$I$109*AL$26)),0),0)</f>
        <v>0</v>
      </c>
      <c r="AM297" s="43" cm="1">
        <f t="array" ref="AM297">IFERROR(
IF(AM$14 - $G$14 + 1 = _xlfn.NUMBERVALUE(TRIM(_xlfn.TEXTAFTER($C297, " ", -1))),
_xlfn.IFS(
'Option-specific inputs'!$I$19="Percentage cost method",('Option-specific inputs'!$I29*'Option-specific inputs'!$I$109*AM$26),
'Option-specific inputs'!$I$19="Total cost method",(('Option-specific inputs'!$I52/SUM('Option-specific inputs'!$I$52:$I$61))*'Option-specific inputs'!$I$109*AM$26)),0),0)</f>
        <v>0</v>
      </c>
      <c r="AN297" s="43" cm="1">
        <f t="array" ref="AN297">IFERROR(
IF(AN$14 - $G$14 + 1 = _xlfn.NUMBERVALUE(TRIM(_xlfn.TEXTAFTER($C297, " ", -1))),
_xlfn.IFS(
'Option-specific inputs'!$I$19="Percentage cost method",('Option-specific inputs'!$I29*'Option-specific inputs'!$I$109*AN$26),
'Option-specific inputs'!$I$19="Total cost method",(('Option-specific inputs'!$I52/SUM('Option-specific inputs'!$I$52:$I$61))*'Option-specific inputs'!$I$109*AN$26)),0),0)</f>
        <v>0</v>
      </c>
      <c r="AO297" s="43" cm="1">
        <f t="array" ref="AO297">IFERROR(
IF(AO$14 - $G$14 + 1 = _xlfn.NUMBERVALUE(TRIM(_xlfn.TEXTAFTER($C297, " ", -1))),
_xlfn.IFS(
'Option-specific inputs'!$I$19="Percentage cost method",('Option-specific inputs'!$I29*'Option-specific inputs'!$I$109*AO$26),
'Option-specific inputs'!$I$19="Total cost method",(('Option-specific inputs'!$I52/SUM('Option-specific inputs'!$I$52:$I$61))*'Option-specific inputs'!$I$109*AO$26)),0),0)</f>
        <v>0</v>
      </c>
      <c r="AP297" s="43" cm="1">
        <f t="array" ref="AP297">IFERROR(
IF(AP$14 - $G$14 + 1 = _xlfn.NUMBERVALUE(TRIM(_xlfn.TEXTAFTER($C297, " ", -1))),
_xlfn.IFS(
'Option-specific inputs'!$I$19="Percentage cost method",('Option-specific inputs'!$I29*'Option-specific inputs'!$I$109*AP$26),
'Option-specific inputs'!$I$19="Total cost method",(('Option-specific inputs'!$I52/SUM('Option-specific inputs'!$I$52:$I$61))*'Option-specific inputs'!$I$109*AP$26)),0),0)</f>
        <v>0</v>
      </c>
      <c r="AQ297" s="43" cm="1">
        <f t="array" ref="AQ297">IFERROR(
IF(AQ$14 - $G$14 + 1 = _xlfn.NUMBERVALUE(TRIM(_xlfn.TEXTAFTER($C297, " ", -1))),
_xlfn.IFS(
'Option-specific inputs'!$I$19="Percentage cost method",('Option-specific inputs'!$I29*'Option-specific inputs'!$I$109*AQ$26),
'Option-specific inputs'!$I$19="Total cost method",(('Option-specific inputs'!$I52/SUM('Option-specific inputs'!$I$52:$I$61))*'Option-specific inputs'!$I$109*AQ$26)),0),0)</f>
        <v>0</v>
      </c>
      <c r="AR297" s="43" cm="1">
        <f t="array" ref="AR297">IFERROR(
IF(AR$14 - $G$14 + 1 = _xlfn.NUMBERVALUE(TRIM(_xlfn.TEXTAFTER($C297, " ", -1))),
_xlfn.IFS(
'Option-specific inputs'!$I$19="Percentage cost method",('Option-specific inputs'!$I29*'Option-specific inputs'!$I$109*AR$26),
'Option-specific inputs'!$I$19="Total cost method",(('Option-specific inputs'!$I52/SUM('Option-specific inputs'!$I$52:$I$61))*'Option-specific inputs'!$I$109*AR$26)),0),0)</f>
        <v>0</v>
      </c>
      <c r="AS297" s="43" cm="1">
        <f t="array" ref="AS297">IFERROR(
IF(AS$14 - $G$14 + 1 = _xlfn.NUMBERVALUE(TRIM(_xlfn.TEXTAFTER($C297, " ", -1))),
_xlfn.IFS(
'Option-specific inputs'!$I$19="Percentage cost method",('Option-specific inputs'!$I29*'Option-specific inputs'!$I$109*AS$26),
'Option-specific inputs'!$I$19="Total cost method",(('Option-specific inputs'!$I52/SUM('Option-specific inputs'!$I$52:$I$61))*'Option-specific inputs'!$I$109*AS$26)),0),0)</f>
        <v>0</v>
      </c>
      <c r="AT297" s="43" cm="1">
        <f t="array" ref="AT297">IFERROR(
IF(AT$14 - $G$14 + 1 = _xlfn.NUMBERVALUE(TRIM(_xlfn.TEXTAFTER($C297, " ", -1))),
_xlfn.IFS(
'Option-specific inputs'!$I$19="Percentage cost method",('Option-specific inputs'!$I29*'Option-specific inputs'!$I$109*AT$26),
'Option-specific inputs'!$I$19="Total cost method",(('Option-specific inputs'!$I52/SUM('Option-specific inputs'!$I$52:$I$61))*'Option-specific inputs'!$I$109*AT$26)),0),0)</f>
        <v>0</v>
      </c>
      <c r="AU297" s="43" cm="1">
        <f t="array" ref="AU297">IFERROR(
IF(AU$14 - $G$14 + 1 = _xlfn.NUMBERVALUE(TRIM(_xlfn.TEXTAFTER($C297, " ", -1))),
_xlfn.IFS(
'Option-specific inputs'!$I$19="Percentage cost method",('Option-specific inputs'!$I29*'Option-specific inputs'!$I$109*AU$26),
'Option-specific inputs'!$I$19="Total cost method",(('Option-specific inputs'!$I52/SUM('Option-specific inputs'!$I$52:$I$61))*'Option-specific inputs'!$I$109*AU$26)),0),0)</f>
        <v>0</v>
      </c>
      <c r="AV297" s="43" cm="1">
        <f t="array" ref="AV297">IFERROR(
IF(AV$14 - $G$14 + 1 = _xlfn.NUMBERVALUE(TRIM(_xlfn.TEXTAFTER($C297, " ", -1))),
_xlfn.IFS(
'Option-specific inputs'!$I$19="Percentage cost method",('Option-specific inputs'!$I29*'Option-specific inputs'!$I$109*AV$26),
'Option-specific inputs'!$I$19="Total cost method",(('Option-specific inputs'!$I52/SUM('Option-specific inputs'!$I$52:$I$61))*'Option-specific inputs'!$I$109*AV$26)),0),0)</f>
        <v>0</v>
      </c>
      <c r="AW297" s="43" cm="1">
        <f t="array" ref="AW297">IFERROR(
IF(AW$14 - $G$14 + 1 = _xlfn.NUMBERVALUE(TRIM(_xlfn.TEXTAFTER($C297, " ", -1))),
_xlfn.IFS(
'Option-specific inputs'!$I$19="Percentage cost method",('Option-specific inputs'!$I29*'Option-specific inputs'!$I$109*AW$26),
'Option-specific inputs'!$I$19="Total cost method",(('Option-specific inputs'!$I52/SUM('Option-specific inputs'!$I$52:$I$61))*'Option-specific inputs'!$I$109*AW$26)),0),0)</f>
        <v>0</v>
      </c>
      <c r="AX297" s="43" cm="1">
        <f t="array" ref="AX297">IFERROR(
IF(AX$14 - $G$14 + 1 = _xlfn.NUMBERVALUE(TRIM(_xlfn.TEXTAFTER($C297, " ", -1))),
_xlfn.IFS(
'Option-specific inputs'!$I$19="Percentage cost method",('Option-specific inputs'!$I29*'Option-specific inputs'!$I$109*AX$26),
'Option-specific inputs'!$I$19="Total cost method",(('Option-specific inputs'!$I52/SUM('Option-specific inputs'!$I$52:$I$61))*'Option-specific inputs'!$I$109*AX$26)),0),0)</f>
        <v>0</v>
      </c>
      <c r="AY297" s="43" cm="1">
        <f t="array" ref="AY297">IFERROR(
IF(AY$14 - $G$14 + 1 = _xlfn.NUMBERVALUE(TRIM(_xlfn.TEXTAFTER($C297, " ", -1))),
_xlfn.IFS(
'Option-specific inputs'!$I$19="Percentage cost method",('Option-specific inputs'!$I29*'Option-specific inputs'!$I$109*AY$26),
'Option-specific inputs'!$I$19="Total cost method",(('Option-specific inputs'!$I52/SUM('Option-specific inputs'!$I$52:$I$61))*'Option-specific inputs'!$I$109*AY$26)),0),0)</f>
        <v>0</v>
      </c>
      <c r="AZ297" s="43" cm="1">
        <f t="array" ref="AZ297">IFERROR(
IF(AZ$14 - $G$14 + 1 = _xlfn.NUMBERVALUE(TRIM(_xlfn.TEXTAFTER($C297, " ", -1))),
_xlfn.IFS(
'Option-specific inputs'!$I$19="Percentage cost method",('Option-specific inputs'!$I29*'Option-specific inputs'!$I$109*AZ$26),
'Option-specific inputs'!$I$19="Total cost method",(('Option-specific inputs'!$I52/SUM('Option-specific inputs'!$I$52:$I$61))*'Option-specific inputs'!$I$109*AZ$26)),0),0)</f>
        <v>0</v>
      </c>
      <c r="BA297" s="43" cm="1">
        <f t="array" ref="BA297">IFERROR(
IF(BA$14 - $G$14 + 1 = _xlfn.NUMBERVALUE(TRIM(_xlfn.TEXTAFTER($C297, " ", -1))),
_xlfn.IFS(
'Option-specific inputs'!$I$19="Percentage cost method",('Option-specific inputs'!$I29*'Option-specific inputs'!$I$109*BA$26),
'Option-specific inputs'!$I$19="Total cost method",(('Option-specific inputs'!$I52/SUM('Option-specific inputs'!$I$52:$I$61))*'Option-specific inputs'!$I$109*BA$26)),0),0)</f>
        <v>0</v>
      </c>
      <c r="BB297" s="43" cm="1">
        <f t="array" ref="BB297">IFERROR(
IF(BB$14 - $G$14 + 1 = _xlfn.NUMBERVALUE(TRIM(_xlfn.TEXTAFTER($C297, " ", -1))),
_xlfn.IFS(
'Option-specific inputs'!$I$19="Percentage cost method",('Option-specific inputs'!$I29*'Option-specific inputs'!$I$109*BB$26),
'Option-specific inputs'!$I$19="Total cost method",(('Option-specific inputs'!$I52/SUM('Option-specific inputs'!$I$52:$I$61))*'Option-specific inputs'!$I$109*BB$26)),0),0)</f>
        <v>0</v>
      </c>
      <c r="BC297" s="43" cm="1">
        <f t="array" ref="BC297">IFERROR(
IF(BC$14 - $G$14 + 1 = _xlfn.NUMBERVALUE(TRIM(_xlfn.TEXTAFTER($C297, " ", -1))),
_xlfn.IFS(
'Option-specific inputs'!$I$19="Percentage cost method",('Option-specific inputs'!$I29*'Option-specific inputs'!$I$109*BC$26),
'Option-specific inputs'!$I$19="Total cost method",(('Option-specific inputs'!$I52/SUM('Option-specific inputs'!$I$52:$I$61))*'Option-specific inputs'!$I$109*BC$26)),0),0)</f>
        <v>0</v>
      </c>
      <c r="BD297" s="43" cm="1">
        <f t="array" ref="BD297">IFERROR(
IF(BD$14 - $G$14 + 1 = _xlfn.NUMBERVALUE(TRIM(_xlfn.TEXTAFTER($C297, " ", -1))),
_xlfn.IFS(
'Option-specific inputs'!$I$19="Percentage cost method",('Option-specific inputs'!$I29*'Option-specific inputs'!$I$109*BD$26),
'Option-specific inputs'!$I$19="Total cost method",(('Option-specific inputs'!$I52/SUM('Option-specific inputs'!$I$52:$I$61))*'Option-specific inputs'!$I$109*BD$26)),0),0)</f>
        <v>0</v>
      </c>
      <c r="BE297" s="43" cm="1">
        <f t="array" ref="BE297">IFERROR(
IF(BE$14 - $G$14 + 1 = _xlfn.NUMBERVALUE(TRIM(_xlfn.TEXTAFTER($C297, " ", -1))),
_xlfn.IFS(
'Option-specific inputs'!$I$19="Percentage cost method",('Option-specific inputs'!$I29*'Option-specific inputs'!$I$109*BE$26),
'Option-specific inputs'!$I$19="Total cost method",(('Option-specific inputs'!$I52/SUM('Option-specific inputs'!$I$52:$I$61))*'Option-specific inputs'!$I$109*BE$26)),0),0)</f>
        <v>0</v>
      </c>
      <c r="BF297" s="43" cm="1">
        <f t="array" ref="BF297">IFERROR(
IF(BF$14 - $G$14 + 1 = _xlfn.NUMBERVALUE(TRIM(_xlfn.TEXTAFTER($C297, " ", -1))),
_xlfn.IFS(
'Option-specific inputs'!$I$19="Percentage cost method",('Option-specific inputs'!$I29*'Option-specific inputs'!$I$109*BF$26),
'Option-specific inputs'!$I$19="Total cost method",(('Option-specific inputs'!$I52/SUM('Option-specific inputs'!$I$52:$I$61))*'Option-specific inputs'!$I$109*BF$26)),0),0)</f>
        <v>0</v>
      </c>
      <c r="BG297" s="43" cm="1">
        <f t="array" ref="BG297">IFERROR(
IF(BG$14 - $G$14 + 1 = _xlfn.NUMBERVALUE(TRIM(_xlfn.TEXTAFTER($C297, " ", -1))),
_xlfn.IFS(
'Option-specific inputs'!$I$19="Percentage cost method",('Option-specific inputs'!$I29*'Option-specific inputs'!$I$109*BG$26),
'Option-specific inputs'!$I$19="Total cost method",(('Option-specific inputs'!$I52/SUM('Option-specific inputs'!$I$52:$I$61))*'Option-specific inputs'!$I$109*BG$26)),0),0)</f>
        <v>0</v>
      </c>
      <c r="BH297" s="43" cm="1">
        <f t="array" ref="BH297">IFERROR(
IF(BH$14 - $G$14 + 1 = _xlfn.NUMBERVALUE(TRIM(_xlfn.TEXTAFTER($C297, " ", -1))),
_xlfn.IFS(
'Option-specific inputs'!$I$19="Percentage cost method",('Option-specific inputs'!$I29*'Option-specific inputs'!$I$109*BH$26),
'Option-specific inputs'!$I$19="Total cost method",(('Option-specific inputs'!$I52/SUM('Option-specific inputs'!$I$52:$I$61))*'Option-specific inputs'!$I$109*BH$26)),0),0)</f>
        <v>0</v>
      </c>
      <c r="BI297" s="43" cm="1">
        <f t="array" ref="BI297">IFERROR(
IF(BI$14 - $G$14 + 1 = _xlfn.NUMBERVALUE(TRIM(_xlfn.TEXTAFTER($C297, " ", -1))),
_xlfn.IFS(
'Option-specific inputs'!$I$19="Percentage cost method",('Option-specific inputs'!$I29*'Option-specific inputs'!$I$109*BI$26),
'Option-specific inputs'!$I$19="Total cost method",(('Option-specific inputs'!$I52/SUM('Option-specific inputs'!$I$52:$I$61))*'Option-specific inputs'!$I$109*BI$26)),0),0)</f>
        <v>0</v>
      </c>
      <c r="BJ297" s="43" cm="1">
        <f t="array" ref="BJ297">IFERROR(
IF(BJ$14 - $G$14 + 1 = _xlfn.NUMBERVALUE(TRIM(_xlfn.TEXTAFTER($C297, " ", -1))),
_xlfn.IFS(
'Option-specific inputs'!$I$19="Percentage cost method",('Option-specific inputs'!$I29*'Option-specific inputs'!$I$109*BJ$26),
'Option-specific inputs'!$I$19="Total cost method",(('Option-specific inputs'!$I52/SUM('Option-specific inputs'!$I$52:$I$61))*'Option-specific inputs'!$I$109*BJ$26)),0),0)</f>
        <v>0</v>
      </c>
      <c r="BK297" s="43" cm="1">
        <f t="array" ref="BK297">IFERROR(
IF(BK$14 - $G$14 + 1 = _xlfn.NUMBERVALUE(TRIM(_xlfn.TEXTAFTER($C297, " ", -1))),
_xlfn.IFS(
'Option-specific inputs'!$I$19="Percentage cost method",('Option-specific inputs'!$I29*'Option-specific inputs'!$I$109*BK$26),
'Option-specific inputs'!$I$19="Total cost method",(('Option-specific inputs'!$I52/SUM('Option-specific inputs'!$I$52:$I$61))*'Option-specific inputs'!$I$109*BK$26)),0),0)</f>
        <v>0</v>
      </c>
      <c r="BL297" s="43" cm="1">
        <f t="array" ref="BL297">IFERROR(
IF(BL$14 - $G$14 + 1 = _xlfn.NUMBERVALUE(TRIM(_xlfn.TEXTAFTER($C297, " ", -1))),
_xlfn.IFS(
'Option-specific inputs'!$I$19="Percentage cost method",('Option-specific inputs'!$I29*'Option-specific inputs'!$I$109*BL$26),
'Option-specific inputs'!$I$19="Total cost method",(('Option-specific inputs'!$I52/SUM('Option-specific inputs'!$I$52:$I$61))*'Option-specific inputs'!$I$109*BL$26)),0),0)</f>
        <v>0</v>
      </c>
      <c r="BM297" s="43" cm="1">
        <f t="array" ref="BM297">IFERROR(
IF(BM$14 - $G$14 + 1 = _xlfn.NUMBERVALUE(TRIM(_xlfn.TEXTAFTER($C297, " ", -1))),
_xlfn.IFS(
'Option-specific inputs'!$I$19="Percentage cost method",('Option-specific inputs'!$I29*'Option-specific inputs'!$I$109*BM$26),
'Option-specific inputs'!$I$19="Total cost method",(('Option-specific inputs'!$I52/SUM('Option-specific inputs'!$I$52:$I$61))*'Option-specific inputs'!$I$109*BM$26)),0),0)</f>
        <v>0</v>
      </c>
      <c r="BN297" s="43" cm="1">
        <f t="array" ref="BN297">IFERROR(
IF(BN$14 - $G$14 + 1 = _xlfn.NUMBERVALUE(TRIM(_xlfn.TEXTAFTER($C297, " ", -1))),
_xlfn.IFS(
'Option-specific inputs'!$I$19="Percentage cost method",('Option-specific inputs'!$I29*'Option-specific inputs'!$I$109*BN$26),
'Option-specific inputs'!$I$19="Total cost method",(('Option-specific inputs'!$I52/SUM('Option-specific inputs'!$I$52:$I$61))*'Option-specific inputs'!$I$109*BN$26)),0),0)</f>
        <v>0</v>
      </c>
      <c r="BO297" s="43" cm="1">
        <f t="array" ref="BO297">IFERROR(
IF(BO$14 - $G$14 + 1 = _xlfn.NUMBERVALUE(TRIM(_xlfn.TEXTAFTER($C297, " ", -1))),
_xlfn.IFS(
'Option-specific inputs'!$I$19="Percentage cost method",('Option-specific inputs'!$I29*'Option-specific inputs'!$I$109*BO$26),
'Option-specific inputs'!$I$19="Total cost method",(('Option-specific inputs'!$I52/SUM('Option-specific inputs'!$I$52:$I$61))*'Option-specific inputs'!$I$109*BO$26)),0),0)</f>
        <v>0</v>
      </c>
      <c r="BP297" s="43" cm="1">
        <f t="array" ref="BP297">IFERROR(
IF(BP$14 - $G$14 + 1 = _xlfn.NUMBERVALUE(TRIM(_xlfn.TEXTAFTER($C297, " ", -1))),
_xlfn.IFS(
'Option-specific inputs'!$I$19="Percentage cost method",('Option-specific inputs'!$I29*'Option-specific inputs'!$I$109*BP$26),
'Option-specific inputs'!$I$19="Total cost method",(('Option-specific inputs'!$I52/SUM('Option-specific inputs'!$I$52:$I$61))*'Option-specific inputs'!$I$109*BP$26)),0),0)</f>
        <v>0</v>
      </c>
      <c r="BQ297" s="43" cm="1">
        <f t="array" ref="BQ297">IFERROR(
IF(BQ$14 - $G$14 + 1 = _xlfn.NUMBERVALUE(TRIM(_xlfn.TEXTAFTER($C297, " ", -1))),
_xlfn.IFS(
'Option-specific inputs'!$I$19="Percentage cost method",('Option-specific inputs'!$I29*'Option-specific inputs'!$I$109*BQ$26),
'Option-specific inputs'!$I$19="Total cost method",(('Option-specific inputs'!$I52/SUM('Option-specific inputs'!$I$52:$I$61))*'Option-specific inputs'!$I$109*BQ$26)),0),0)</f>
        <v>0</v>
      </c>
      <c r="BR297" s="43" cm="1">
        <f t="array" ref="BR297">IFERROR(
IF(BR$14 - $G$14 + 1 = _xlfn.NUMBERVALUE(TRIM(_xlfn.TEXTAFTER($C297, " ", -1))),
_xlfn.IFS(
'Option-specific inputs'!$I$19="Percentage cost method",('Option-specific inputs'!$I29*'Option-specific inputs'!$I$109*BR$26),
'Option-specific inputs'!$I$19="Total cost method",(('Option-specific inputs'!$I52/SUM('Option-specific inputs'!$I$52:$I$61))*'Option-specific inputs'!$I$109*BR$26)),0),0)</f>
        <v>0</v>
      </c>
      <c r="BS297" s="43" cm="1">
        <f t="array" ref="BS297">IFERROR(
IF(BS$14 - $G$14 + 1 = _xlfn.NUMBERVALUE(TRIM(_xlfn.TEXTAFTER($C297, " ", -1))),
_xlfn.IFS(
'Option-specific inputs'!$I$19="Percentage cost method",('Option-specific inputs'!$I29*'Option-specific inputs'!$I$109*BS$26),
'Option-specific inputs'!$I$19="Total cost method",(('Option-specific inputs'!$I52/SUM('Option-specific inputs'!$I$52:$I$61))*'Option-specific inputs'!$I$109*BS$26)),0),0)</f>
        <v>0</v>
      </c>
      <c r="BT297" s="43" cm="1">
        <f t="array" ref="BT297">IFERROR(
IF(BT$14 - $G$14 + 1 = _xlfn.NUMBERVALUE(TRIM(_xlfn.TEXTAFTER($C297, " ", -1))),
_xlfn.IFS(
'Option-specific inputs'!$I$19="Percentage cost method",('Option-specific inputs'!$I29*'Option-specific inputs'!$I$109*BT$26),
'Option-specific inputs'!$I$19="Total cost method",(('Option-specific inputs'!$I52/SUM('Option-specific inputs'!$I$52:$I$61))*'Option-specific inputs'!$I$109*BT$26)),0),0)</f>
        <v>0</v>
      </c>
      <c r="BU297" s="43" cm="1">
        <f t="array" ref="BU297">IFERROR(
IF(BU$14 - $G$14 + 1 = _xlfn.NUMBERVALUE(TRIM(_xlfn.TEXTAFTER($C297, " ", -1))),
_xlfn.IFS(
'Option-specific inputs'!$I$19="Percentage cost method",('Option-specific inputs'!$I29*'Option-specific inputs'!$I$109*BU$26),
'Option-specific inputs'!$I$19="Total cost method",(('Option-specific inputs'!$I52/SUM('Option-specific inputs'!$I$52:$I$61))*'Option-specific inputs'!$I$109*BU$26)),0),0)</f>
        <v>0</v>
      </c>
      <c r="BV297" s="43" cm="1">
        <f t="array" ref="BV297">IFERROR(
IF(BV$14 - $G$14 + 1 = _xlfn.NUMBERVALUE(TRIM(_xlfn.TEXTAFTER($C297, " ", -1))),
_xlfn.IFS(
'Option-specific inputs'!$I$19="Percentage cost method",('Option-specific inputs'!$I29*'Option-specific inputs'!$I$109*BV$26),
'Option-specific inputs'!$I$19="Total cost method",(('Option-specific inputs'!$I52/SUM('Option-specific inputs'!$I$52:$I$61))*'Option-specific inputs'!$I$109*BV$26)),0),0)</f>
        <v>0</v>
      </c>
      <c r="BW297" s="43" cm="1">
        <f t="array" ref="BW297">IFERROR(
IF(BW$14 - $G$14 + 1 = _xlfn.NUMBERVALUE(TRIM(_xlfn.TEXTAFTER($C297, " ", -1))),
_xlfn.IFS(
'Option-specific inputs'!$I$19="Percentage cost method",('Option-specific inputs'!$I29*'Option-specific inputs'!$I$109*BW$26),
'Option-specific inputs'!$I$19="Total cost method",(('Option-specific inputs'!$I52/SUM('Option-specific inputs'!$I$52:$I$61))*'Option-specific inputs'!$I$109*BW$26)),0),0)</f>
        <v>0</v>
      </c>
      <c r="BX297" s="43" cm="1">
        <f t="array" ref="BX297">IFERROR(
IF(BX$14 - $G$14 + 1 = _xlfn.NUMBERVALUE(TRIM(_xlfn.TEXTAFTER($C297, " ", -1))),
_xlfn.IFS(
'Option-specific inputs'!$I$19="Percentage cost method",('Option-specific inputs'!$I29*'Option-specific inputs'!$I$109*BX$26),
'Option-specific inputs'!$I$19="Total cost method",(('Option-specific inputs'!$I52/SUM('Option-specific inputs'!$I$52:$I$61))*'Option-specific inputs'!$I$109*BX$26)),0),0)</f>
        <v>0</v>
      </c>
      <c r="BY297" s="43" cm="1">
        <f t="array" ref="BY297">IFERROR(
IF(BY$14 - $G$14 + 1 = _xlfn.NUMBERVALUE(TRIM(_xlfn.TEXTAFTER($C297, " ", -1))),
_xlfn.IFS(
'Option-specific inputs'!$I$19="Percentage cost method",('Option-specific inputs'!$I29*'Option-specific inputs'!$I$109*BY$26),
'Option-specific inputs'!$I$19="Total cost method",(('Option-specific inputs'!$I52/SUM('Option-specific inputs'!$I$52:$I$61))*'Option-specific inputs'!$I$109*BY$26)),0),0)</f>
        <v>0</v>
      </c>
      <c r="BZ297" s="43" cm="1">
        <f t="array" ref="BZ297">IFERROR(
IF(BZ$14 - $G$14 + 1 = _xlfn.NUMBERVALUE(TRIM(_xlfn.TEXTAFTER($C297, " ", -1))),
_xlfn.IFS(
'Option-specific inputs'!$I$19="Percentage cost method",('Option-specific inputs'!$I29*'Option-specific inputs'!$I$109*BZ$26),
'Option-specific inputs'!$I$19="Total cost method",(('Option-specific inputs'!$I52/SUM('Option-specific inputs'!$I$52:$I$61))*'Option-specific inputs'!$I$109*BZ$26)),0),0)</f>
        <v>0</v>
      </c>
      <c r="CA297" s="43" cm="1">
        <f t="array" ref="CA297">IFERROR(
IF(CA$14 - $G$14 + 1 = _xlfn.NUMBERVALUE(TRIM(_xlfn.TEXTAFTER($C297, " ", -1))),
_xlfn.IFS(
'Option-specific inputs'!$I$19="Percentage cost method",('Option-specific inputs'!$I29*'Option-specific inputs'!$I$109*CA$26),
'Option-specific inputs'!$I$19="Total cost method",(('Option-specific inputs'!$I52/SUM('Option-specific inputs'!$I$52:$I$61))*'Option-specific inputs'!$I$109*CA$26)),0),0)</f>
        <v>0</v>
      </c>
      <c r="CB297" s="43" cm="1">
        <f t="array" ref="CB297">IFERROR(
IF(CB$14 - $G$14 + 1 = _xlfn.NUMBERVALUE(TRIM(_xlfn.TEXTAFTER($C297, " ", -1))),
_xlfn.IFS(
'Option-specific inputs'!$I$19="Percentage cost method",('Option-specific inputs'!$I29*'Option-specific inputs'!$I$109*CB$26),
'Option-specific inputs'!$I$19="Total cost method",(('Option-specific inputs'!$I52/SUM('Option-specific inputs'!$I$52:$I$61))*'Option-specific inputs'!$I$109*CB$26)),0),0)</f>
        <v>0</v>
      </c>
      <c r="CC297" s="43" cm="1">
        <f t="array" ref="CC297">IFERROR(
IF(CC$14 - $G$14 + 1 = _xlfn.NUMBERVALUE(TRIM(_xlfn.TEXTAFTER($C297, " ", -1))),
_xlfn.IFS(
'Option-specific inputs'!$I$19="Percentage cost method",('Option-specific inputs'!$I29*'Option-specific inputs'!$I$109*CC$26),
'Option-specific inputs'!$I$19="Total cost method",(('Option-specific inputs'!$I52/SUM('Option-specific inputs'!$I$52:$I$61))*'Option-specific inputs'!$I$109*CC$26)),0),0)</f>
        <v>0</v>
      </c>
      <c r="CD297" s="43" cm="1">
        <f t="array" ref="CD297">IFERROR(
IF(CD$14 - $G$14 + 1 = _xlfn.NUMBERVALUE(TRIM(_xlfn.TEXTAFTER($C297, " ", -1))),
_xlfn.IFS(
'Option-specific inputs'!$I$19="Percentage cost method",('Option-specific inputs'!$I29*'Option-specific inputs'!$I$109*CD$26),
'Option-specific inputs'!$I$19="Total cost method",(('Option-specific inputs'!$I52/SUM('Option-specific inputs'!$I$52:$I$61))*'Option-specific inputs'!$I$109*CD$26)),0),0)</f>
        <v>0</v>
      </c>
      <c r="CE297" s="43" cm="1">
        <f t="array" ref="CE297">IFERROR(
IF(CE$14 - $G$14 + 1 = _xlfn.NUMBERVALUE(TRIM(_xlfn.TEXTAFTER($C297, " ", -1))),
_xlfn.IFS(
'Option-specific inputs'!$I$19="Percentage cost method",('Option-specific inputs'!$I29*'Option-specific inputs'!$I$109*CE$26),
'Option-specific inputs'!$I$19="Total cost method",(('Option-specific inputs'!$I52/SUM('Option-specific inputs'!$I$52:$I$61))*'Option-specific inputs'!$I$109*CE$26)),0),0)</f>
        <v>0</v>
      </c>
      <c r="CF297" s="43" cm="1">
        <f t="array" ref="CF297">IFERROR(
IF(CF$14 - $G$14 + 1 = _xlfn.NUMBERVALUE(TRIM(_xlfn.TEXTAFTER($C297, " ", -1))),
_xlfn.IFS(
'Option-specific inputs'!$I$19="Percentage cost method",('Option-specific inputs'!$I29*'Option-specific inputs'!$I$109*CF$26),
'Option-specific inputs'!$I$19="Total cost method",(('Option-specific inputs'!$I52/SUM('Option-specific inputs'!$I$52:$I$61))*'Option-specific inputs'!$I$109*CF$26)),0),0)</f>
        <v>0</v>
      </c>
      <c r="CG297" s="43" cm="1">
        <f t="array" ref="CG297">IFERROR(
IF(CG$14 - $G$14 + 1 = _xlfn.NUMBERVALUE(TRIM(_xlfn.TEXTAFTER($C297, " ", -1))),
_xlfn.IFS(
'Option-specific inputs'!$I$19="Percentage cost method",('Option-specific inputs'!$I29*'Option-specific inputs'!$I$109*CG$26),
'Option-specific inputs'!$I$19="Total cost method",(('Option-specific inputs'!$I52/SUM('Option-specific inputs'!$I$52:$I$61))*'Option-specific inputs'!$I$109*CG$26)),0),0)</f>
        <v>0</v>
      </c>
      <c r="CH297" s="43" cm="1">
        <f t="array" ref="CH297">IFERROR(
IF(CH$14 - $G$14 + 1 = _xlfn.NUMBERVALUE(TRIM(_xlfn.TEXTAFTER($C297, " ", -1))),
_xlfn.IFS(
'Option-specific inputs'!$I$19="Percentage cost method",('Option-specific inputs'!$I29*'Option-specific inputs'!$I$109*CH$26),
'Option-specific inputs'!$I$19="Total cost method",(('Option-specific inputs'!$I52/SUM('Option-specific inputs'!$I$52:$I$61))*'Option-specific inputs'!$I$109*CH$26)),0),0)</f>
        <v>0</v>
      </c>
      <c r="CI297" s="43" cm="1">
        <f t="array" ref="CI297">IFERROR(
IF(CI$14 - $G$14 + 1 = _xlfn.NUMBERVALUE(TRIM(_xlfn.TEXTAFTER($C297, " ", -1))),
_xlfn.IFS(
'Option-specific inputs'!$I$19="Percentage cost method",('Option-specific inputs'!$I29*'Option-specific inputs'!$I$109*CI$26),
'Option-specific inputs'!$I$19="Total cost method",(('Option-specific inputs'!$I52/SUM('Option-specific inputs'!$I$52:$I$61))*'Option-specific inputs'!$I$109*CI$26)),0),0)</f>
        <v>0</v>
      </c>
      <c r="CJ297" s="43" cm="1">
        <f t="array" ref="CJ297">IFERROR(
IF(CJ$14 - $G$14 + 1 = _xlfn.NUMBERVALUE(TRIM(_xlfn.TEXTAFTER($C297, " ", -1))),
_xlfn.IFS(
'Option-specific inputs'!$I$19="Percentage cost method",('Option-specific inputs'!$I29*'Option-specific inputs'!$I$109*CJ$26),
'Option-specific inputs'!$I$19="Total cost method",(('Option-specific inputs'!$I52/SUM('Option-specific inputs'!$I$52:$I$61))*'Option-specific inputs'!$I$109*CJ$26)),0),0)</f>
        <v>0</v>
      </c>
      <c r="CK297" s="43" cm="1">
        <f t="array" ref="CK297">IFERROR(
IF(CK$14 - $G$14 + 1 = _xlfn.NUMBERVALUE(TRIM(_xlfn.TEXTAFTER($C297, " ", -1))),
_xlfn.IFS(
'Option-specific inputs'!$I$19="Percentage cost method",('Option-specific inputs'!$I29*'Option-specific inputs'!$I$109*CK$26),
'Option-specific inputs'!$I$19="Total cost method",(('Option-specific inputs'!$I52/SUM('Option-specific inputs'!$I$52:$I$61))*'Option-specific inputs'!$I$109*CK$26)),0),0)</f>
        <v>0</v>
      </c>
      <c r="CL297" s="43" cm="1">
        <f t="array" ref="CL297">IFERROR(
IF(CL$14 - $G$14 + 1 = _xlfn.NUMBERVALUE(TRIM(_xlfn.TEXTAFTER($C297, " ", -1))),
_xlfn.IFS(
'Option-specific inputs'!$I$19="Percentage cost method",('Option-specific inputs'!$I29*'Option-specific inputs'!$I$109*CL$26),
'Option-specific inputs'!$I$19="Total cost method",(('Option-specific inputs'!$I52/SUM('Option-specific inputs'!$I$52:$I$61))*'Option-specific inputs'!$I$109*CL$26)),0),0)</f>
        <v>0</v>
      </c>
      <c r="CM297" s="43" cm="1">
        <f t="array" ref="CM297">IFERROR(
IF(CM$14 - $G$14 + 1 = _xlfn.NUMBERVALUE(TRIM(_xlfn.TEXTAFTER($C297, " ", -1))),
_xlfn.IFS(
'Option-specific inputs'!$I$19="Percentage cost method",('Option-specific inputs'!$I29*'Option-specific inputs'!$I$109*CM$26),
'Option-specific inputs'!$I$19="Total cost method",(('Option-specific inputs'!$I52/SUM('Option-specific inputs'!$I$52:$I$61))*'Option-specific inputs'!$I$109*CM$26)),0),0)</f>
        <v>0</v>
      </c>
      <c r="CN297" s="43" cm="1">
        <f t="array" ref="CN297">IFERROR(
IF(CN$14 - $G$14 + 1 = _xlfn.NUMBERVALUE(TRIM(_xlfn.TEXTAFTER($C297, " ", -1))),
_xlfn.IFS(
'Option-specific inputs'!$I$19="Percentage cost method",('Option-specific inputs'!$I29*'Option-specific inputs'!$I$109*CN$26),
'Option-specific inputs'!$I$19="Total cost method",(('Option-specific inputs'!$I52/SUM('Option-specific inputs'!$I$52:$I$61))*'Option-specific inputs'!$I$109*CN$26)),0),0)</f>
        <v>0</v>
      </c>
      <c r="CO297" s="43" cm="1">
        <f t="array" ref="CO297">IFERROR(
IF(CO$14 - $G$14 + 1 = _xlfn.NUMBERVALUE(TRIM(_xlfn.TEXTAFTER($C297, " ", -1))),
_xlfn.IFS(
'Option-specific inputs'!$I$19="Percentage cost method",('Option-specific inputs'!$I29*'Option-specific inputs'!$I$109*CO$26),
'Option-specific inputs'!$I$19="Total cost method",(('Option-specific inputs'!$I52/SUM('Option-specific inputs'!$I$52:$I$61))*'Option-specific inputs'!$I$109*CO$26)),0),0)</f>
        <v>0</v>
      </c>
      <c r="CP297" s="43" cm="1">
        <f t="array" ref="CP297">IFERROR(
IF(CP$14 - $G$14 + 1 = _xlfn.NUMBERVALUE(TRIM(_xlfn.TEXTAFTER($C297, " ", -1))),
_xlfn.IFS(
'Option-specific inputs'!$I$19="Percentage cost method",('Option-specific inputs'!$I29*'Option-specific inputs'!$I$109*CP$26),
'Option-specific inputs'!$I$19="Total cost method",(('Option-specific inputs'!$I52/SUM('Option-specific inputs'!$I$52:$I$61))*'Option-specific inputs'!$I$109*CP$26)),0),0)</f>
        <v>0</v>
      </c>
      <c r="CQ297" s="43" cm="1">
        <f t="array" ref="CQ297">IFERROR(
IF(CQ$14 - $G$14 + 1 = _xlfn.NUMBERVALUE(TRIM(_xlfn.TEXTAFTER($C297, " ", -1))),
_xlfn.IFS(
'Option-specific inputs'!$I$19="Percentage cost method",('Option-specific inputs'!$I29*'Option-specific inputs'!$I$109*CQ$26),
'Option-specific inputs'!$I$19="Total cost method",(('Option-specific inputs'!$I52/SUM('Option-specific inputs'!$I$52:$I$61))*'Option-specific inputs'!$I$109*CQ$26)),0),0)</f>
        <v>0</v>
      </c>
      <c r="CR297" s="43" cm="1">
        <f t="array" ref="CR297">IFERROR(
IF(CR$14 - $G$14 + 1 = _xlfn.NUMBERVALUE(TRIM(_xlfn.TEXTAFTER($C297, " ", -1))),
_xlfn.IFS(
'Option-specific inputs'!$I$19="Percentage cost method",('Option-specific inputs'!$I29*'Option-specific inputs'!$I$109*CR$26),
'Option-specific inputs'!$I$19="Total cost method",(('Option-specific inputs'!$I52/SUM('Option-specific inputs'!$I$52:$I$61))*'Option-specific inputs'!$I$109*CR$26)),0),0)</f>
        <v>0</v>
      </c>
      <c r="CS297" s="43" cm="1">
        <f t="array" ref="CS297">IFERROR(
IF(CS$14 - $G$14 + 1 = _xlfn.NUMBERVALUE(TRIM(_xlfn.TEXTAFTER($C297, " ", -1))),
_xlfn.IFS(
'Option-specific inputs'!$I$19="Percentage cost method",('Option-specific inputs'!$I29*'Option-specific inputs'!$I$109*CS$26),
'Option-specific inputs'!$I$19="Total cost method",(('Option-specific inputs'!$I52/SUM('Option-specific inputs'!$I$52:$I$61))*'Option-specific inputs'!$I$109*CS$26)),0),0)</f>
        <v>0</v>
      </c>
      <c r="CT297" s="43" cm="1">
        <f t="array" ref="CT297">IFERROR(
IF(CT$14 - $G$14 + 1 = _xlfn.NUMBERVALUE(TRIM(_xlfn.TEXTAFTER($C297, " ", -1))),
_xlfn.IFS(
'Option-specific inputs'!$I$19="Percentage cost method",('Option-specific inputs'!$I29*'Option-specific inputs'!$I$109*CT$26),
'Option-specific inputs'!$I$19="Total cost method",(('Option-specific inputs'!$I52/SUM('Option-specific inputs'!$I$52:$I$61))*'Option-specific inputs'!$I$109*CT$26)),0),0)</f>
        <v>0</v>
      </c>
      <c r="CU297" s="43" cm="1">
        <f t="array" ref="CU297">IFERROR(
IF(CU$14 - $G$14 + 1 = _xlfn.NUMBERVALUE(TRIM(_xlfn.TEXTAFTER($C297, " ", -1))),
_xlfn.IFS(
'Option-specific inputs'!$I$19="Percentage cost method",('Option-specific inputs'!$I29*'Option-specific inputs'!$I$109*CU$26),
'Option-specific inputs'!$I$19="Total cost method",(('Option-specific inputs'!$I52/SUM('Option-specific inputs'!$I$52:$I$61))*'Option-specific inputs'!$I$109*CU$26)),0),0)</f>
        <v>0</v>
      </c>
      <c r="CV297" s="43" cm="1">
        <f t="array" ref="CV297">IFERROR(
IF(CV$14 - $G$14 + 1 = _xlfn.NUMBERVALUE(TRIM(_xlfn.TEXTAFTER($C297, " ", -1))),
_xlfn.IFS(
'Option-specific inputs'!$I$19="Percentage cost method",('Option-specific inputs'!$I29*'Option-specific inputs'!$I$109*CV$26),
'Option-specific inputs'!$I$19="Total cost method",(('Option-specific inputs'!$I52/SUM('Option-specific inputs'!$I$52:$I$61))*'Option-specific inputs'!$I$109*CV$26)),0),0)</f>
        <v>0</v>
      </c>
      <c r="CW297" s="43" cm="1">
        <f t="array" ref="CW297">IFERROR(
IF(CW$14 - $G$14 + 1 = _xlfn.NUMBERVALUE(TRIM(_xlfn.TEXTAFTER($C297, " ", -1))),
_xlfn.IFS(
'Option-specific inputs'!$I$19="Percentage cost method",('Option-specific inputs'!$I29*'Option-specific inputs'!$I$109*CW$26),
'Option-specific inputs'!$I$19="Total cost method",(('Option-specific inputs'!$I52/SUM('Option-specific inputs'!$I$52:$I$61))*'Option-specific inputs'!$I$109*CW$26)),0),0)</f>
        <v>0</v>
      </c>
      <c r="CX297" s="43" cm="1">
        <f t="array" ref="CX297">IFERROR(
IF(CX$14 - $G$14 + 1 = _xlfn.NUMBERVALUE(TRIM(_xlfn.TEXTAFTER($C297, " ", -1))),
_xlfn.IFS(
'Option-specific inputs'!$I$19="Percentage cost method",('Option-specific inputs'!$I29*'Option-specific inputs'!$I$109*CX$26),
'Option-specific inputs'!$I$19="Total cost method",(('Option-specific inputs'!$I52/SUM('Option-specific inputs'!$I$52:$I$61))*'Option-specific inputs'!$I$109*CX$26)),0),0)</f>
        <v>0</v>
      </c>
      <c r="CY297" s="43" cm="1">
        <f t="array" ref="CY297">IFERROR(
IF(CY$14 - $G$14 + 1 = _xlfn.NUMBERVALUE(TRIM(_xlfn.TEXTAFTER($C297, " ", -1))),
_xlfn.IFS(
'Option-specific inputs'!$I$19="Percentage cost method",('Option-specific inputs'!$I29*'Option-specific inputs'!$I$109*CY$26),
'Option-specific inputs'!$I$19="Total cost method",(('Option-specific inputs'!$I52/SUM('Option-specific inputs'!$I$52:$I$61))*'Option-specific inputs'!$I$109*CY$26)),0),0)</f>
        <v>0</v>
      </c>
      <c r="CZ297" s="43" cm="1">
        <f t="array" ref="CZ297">IFERROR(
IF(CZ$14 - $G$14 + 1 = _xlfn.NUMBERVALUE(TRIM(_xlfn.TEXTAFTER($C297, " ", -1))),
_xlfn.IFS(
'Option-specific inputs'!$I$19="Percentage cost method",('Option-specific inputs'!$I29*'Option-specific inputs'!$I$109*CZ$26),
'Option-specific inputs'!$I$19="Total cost method",(('Option-specific inputs'!$I52/SUM('Option-specific inputs'!$I$52:$I$61))*'Option-specific inputs'!$I$109*CZ$26)),0),0)</f>
        <v>0</v>
      </c>
      <c r="DA297" s="43" cm="1">
        <f t="array" ref="DA297">IFERROR(
IF(DA$14 - $G$14 + 1 = _xlfn.NUMBERVALUE(TRIM(_xlfn.TEXTAFTER($C297, " ", -1))),
_xlfn.IFS(
'Option-specific inputs'!$I$19="Percentage cost method",('Option-specific inputs'!$I29*'Option-specific inputs'!$I$109*DA$26),
'Option-specific inputs'!$I$19="Total cost method",(('Option-specific inputs'!$I52/SUM('Option-specific inputs'!$I$52:$I$61))*'Option-specific inputs'!$I$109*DA$26)),0),0)</f>
        <v>0</v>
      </c>
      <c r="DB297" s="43" cm="1">
        <f t="array" ref="DB297">IFERROR(
IF(DB$14 - $G$14 + 1 = _xlfn.NUMBERVALUE(TRIM(_xlfn.TEXTAFTER($C297, " ", -1))),
_xlfn.IFS(
'Option-specific inputs'!$I$19="Percentage cost method",('Option-specific inputs'!$I29*'Option-specific inputs'!$I$109*DB$26),
'Option-specific inputs'!$I$19="Total cost method",(('Option-specific inputs'!$I52/SUM('Option-specific inputs'!$I$52:$I$61))*'Option-specific inputs'!$I$109*DB$26)),0),0)</f>
        <v>0</v>
      </c>
      <c r="DC297" s="25"/>
    </row>
    <row r="298" spans="1:107" s="61" customFormat="1" ht="22.5" customHeight="1">
      <c r="A298" s="25"/>
      <c r="B298" s="163"/>
      <c r="C298" s="170" t="s">
        <v>141</v>
      </c>
      <c r="D298" s="32"/>
      <c r="E298" s="37"/>
      <c r="F298" s="42"/>
      <c r="G298" s="43" cm="1">
        <f t="array" ref="G298">IFERROR(
IF(G$14 - $G$14 + 1 = _xlfn.NUMBERVALUE(TRIM(_xlfn.TEXTAFTER($C298, " ", -1))),
_xlfn.IFS(
'Option-specific inputs'!$I$19="Percentage cost method",('Option-specific inputs'!$I30*'Option-specific inputs'!$I$109*G$26),
'Option-specific inputs'!$I$19="Total cost method",(('Option-specific inputs'!$I53/SUM('Option-specific inputs'!$I$52:$I$61))*'Option-specific inputs'!$I$109*G$26)),0),0)</f>
        <v>0</v>
      </c>
      <c r="H298" s="43" cm="1">
        <f t="array" ref="H298">IFERROR(
IF(H$14 - $G$14 + 1 = _xlfn.NUMBERVALUE(TRIM(_xlfn.TEXTAFTER($C298, " ", -1))),
_xlfn.IFS(
'Option-specific inputs'!$I$19="Percentage cost method",('Option-specific inputs'!$I30*'Option-specific inputs'!$I$109*H$26),
'Option-specific inputs'!$I$19="Total cost method",(('Option-specific inputs'!$I53/SUM('Option-specific inputs'!$I$52:$I$61))*'Option-specific inputs'!$I$109*H$26)),0),0)</f>
        <v>0</v>
      </c>
      <c r="I298" s="43" cm="1">
        <f t="array" ref="I298">IFERROR(
IF(I$14 - $G$14 + 1 = _xlfn.NUMBERVALUE(TRIM(_xlfn.TEXTAFTER($C298, " ", -1))),
_xlfn.IFS(
'Option-specific inputs'!$I$19="Percentage cost method",('Option-specific inputs'!$I30*'Option-specific inputs'!$I$109*I$26),
'Option-specific inputs'!$I$19="Total cost method",(('Option-specific inputs'!$I53/SUM('Option-specific inputs'!$I$52:$I$61))*'Option-specific inputs'!$I$109*I$26)),0),0)</f>
        <v>0</v>
      </c>
      <c r="J298" s="43" cm="1">
        <f t="array" ref="J298">IFERROR(
IF(J$14 - $G$14 + 1 = _xlfn.NUMBERVALUE(TRIM(_xlfn.TEXTAFTER($C298, " ", -1))),
_xlfn.IFS(
'Option-specific inputs'!$I$19="Percentage cost method",('Option-specific inputs'!$I30*'Option-specific inputs'!$I$109*J$26),
'Option-specific inputs'!$I$19="Total cost method",(('Option-specific inputs'!$I53/SUM('Option-specific inputs'!$I$52:$I$61))*'Option-specific inputs'!$I$109*J$26)),0),0)</f>
        <v>0</v>
      </c>
      <c r="K298" s="43" cm="1">
        <f t="array" ref="K298">IFERROR(
IF(K$14 - $G$14 + 1 = _xlfn.NUMBERVALUE(TRIM(_xlfn.TEXTAFTER($C298, " ", -1))),
_xlfn.IFS(
'Option-specific inputs'!$I$19="Percentage cost method",('Option-specific inputs'!$I30*'Option-specific inputs'!$I$109*K$26),
'Option-specific inputs'!$I$19="Total cost method",(('Option-specific inputs'!$I53/SUM('Option-specific inputs'!$I$52:$I$61))*'Option-specific inputs'!$I$109*K$26)),0),0)</f>
        <v>0</v>
      </c>
      <c r="L298" s="43" cm="1">
        <f t="array" ref="L298">IFERROR(
IF(L$14 - $G$14 + 1 = _xlfn.NUMBERVALUE(TRIM(_xlfn.TEXTAFTER($C298, " ", -1))),
_xlfn.IFS(
'Option-specific inputs'!$I$19="Percentage cost method",('Option-specific inputs'!$I30*'Option-specific inputs'!$I$109*L$26),
'Option-specific inputs'!$I$19="Total cost method",(('Option-specific inputs'!$I53/SUM('Option-specific inputs'!$I$52:$I$61))*'Option-specific inputs'!$I$109*L$26)),0),0)</f>
        <v>0</v>
      </c>
      <c r="M298" s="43" cm="1">
        <f t="array" ref="M298">IFERROR(
IF(M$14 - $G$14 + 1 = _xlfn.NUMBERVALUE(TRIM(_xlfn.TEXTAFTER($C298, " ", -1))),
_xlfn.IFS(
'Option-specific inputs'!$I$19="Percentage cost method",('Option-specific inputs'!$I30*'Option-specific inputs'!$I$109*M$26),
'Option-specific inputs'!$I$19="Total cost method",(('Option-specific inputs'!$I53/SUM('Option-specific inputs'!$I$52:$I$61))*'Option-specific inputs'!$I$109*M$26)),0),0)</f>
        <v>0</v>
      </c>
      <c r="N298" s="43" cm="1">
        <f t="array" ref="N298">IFERROR(
IF(N$14 - $G$14 + 1 = _xlfn.NUMBERVALUE(TRIM(_xlfn.TEXTAFTER($C298, " ", -1))),
_xlfn.IFS(
'Option-specific inputs'!$I$19="Percentage cost method",('Option-specific inputs'!$I30*'Option-specific inputs'!$I$109*N$26),
'Option-specific inputs'!$I$19="Total cost method",(('Option-specific inputs'!$I53/SUM('Option-specific inputs'!$I$52:$I$61))*'Option-specific inputs'!$I$109*N$26)),0),0)</f>
        <v>0</v>
      </c>
      <c r="O298" s="43" cm="1">
        <f t="array" ref="O298">IFERROR(
IF(O$14 - $G$14 + 1 = _xlfn.NUMBERVALUE(TRIM(_xlfn.TEXTAFTER($C298, " ", -1))),
_xlfn.IFS(
'Option-specific inputs'!$I$19="Percentage cost method",('Option-specific inputs'!$I30*'Option-specific inputs'!$I$109*O$26),
'Option-specific inputs'!$I$19="Total cost method",(('Option-specific inputs'!$I53/SUM('Option-specific inputs'!$I$52:$I$61))*'Option-specific inputs'!$I$109*O$26)),0),0)</f>
        <v>0</v>
      </c>
      <c r="P298" s="43" cm="1">
        <f t="array" ref="P298">IFERROR(
IF(P$14 - $G$14 + 1 = _xlfn.NUMBERVALUE(TRIM(_xlfn.TEXTAFTER($C298, " ", -1))),
_xlfn.IFS(
'Option-specific inputs'!$I$19="Percentage cost method",('Option-specific inputs'!$I30*'Option-specific inputs'!$I$109*P$26),
'Option-specific inputs'!$I$19="Total cost method",(('Option-specific inputs'!$I53/SUM('Option-specific inputs'!$I$52:$I$61))*'Option-specific inputs'!$I$109*P$26)),0),0)</f>
        <v>0</v>
      </c>
      <c r="Q298" s="43" cm="1">
        <f t="array" ref="Q298">IFERROR(
IF(Q$14 - $G$14 + 1 = _xlfn.NUMBERVALUE(TRIM(_xlfn.TEXTAFTER($C298, " ", -1))),
_xlfn.IFS(
'Option-specific inputs'!$I$19="Percentage cost method",('Option-specific inputs'!$I30*'Option-specific inputs'!$I$109*Q$26),
'Option-specific inputs'!$I$19="Total cost method",(('Option-specific inputs'!$I53/SUM('Option-specific inputs'!$I$52:$I$61))*'Option-specific inputs'!$I$109*Q$26)),0),0)</f>
        <v>0</v>
      </c>
      <c r="R298" s="43" cm="1">
        <f t="array" ref="R298">IFERROR(
IF(R$14 - $G$14 + 1 = _xlfn.NUMBERVALUE(TRIM(_xlfn.TEXTAFTER($C298, " ", -1))),
_xlfn.IFS(
'Option-specific inputs'!$I$19="Percentage cost method",('Option-specific inputs'!$I30*'Option-specific inputs'!$I$109*R$26),
'Option-specific inputs'!$I$19="Total cost method",(('Option-specific inputs'!$I53/SUM('Option-specific inputs'!$I$52:$I$61))*'Option-specific inputs'!$I$109*R$26)),0),0)</f>
        <v>0</v>
      </c>
      <c r="S298" s="43" cm="1">
        <f t="array" ref="S298">IFERROR(
IF(S$14 - $G$14 + 1 = _xlfn.NUMBERVALUE(TRIM(_xlfn.TEXTAFTER($C298, " ", -1))),
_xlfn.IFS(
'Option-specific inputs'!$I$19="Percentage cost method",('Option-specific inputs'!$I30*'Option-specific inputs'!$I$109*S$26),
'Option-specific inputs'!$I$19="Total cost method",(('Option-specific inputs'!$I53/SUM('Option-specific inputs'!$I$52:$I$61))*'Option-specific inputs'!$I$109*S$26)),0),0)</f>
        <v>0</v>
      </c>
      <c r="T298" s="43" cm="1">
        <f t="array" ref="T298">IFERROR(
IF(T$14 - $G$14 + 1 = _xlfn.NUMBERVALUE(TRIM(_xlfn.TEXTAFTER($C298, " ", -1))),
_xlfn.IFS(
'Option-specific inputs'!$I$19="Percentage cost method",('Option-specific inputs'!$I30*'Option-specific inputs'!$I$109*T$26),
'Option-specific inputs'!$I$19="Total cost method",(('Option-specific inputs'!$I53/SUM('Option-specific inputs'!$I$52:$I$61))*'Option-specific inputs'!$I$109*T$26)),0),0)</f>
        <v>0</v>
      </c>
      <c r="U298" s="43" cm="1">
        <f t="array" ref="U298">IFERROR(
IF(U$14 - $G$14 + 1 = _xlfn.NUMBERVALUE(TRIM(_xlfn.TEXTAFTER($C298, " ", -1))),
_xlfn.IFS(
'Option-specific inputs'!$I$19="Percentage cost method",('Option-specific inputs'!$I30*'Option-specific inputs'!$I$109*U$26),
'Option-specific inputs'!$I$19="Total cost method",(('Option-specific inputs'!$I53/SUM('Option-specific inputs'!$I$52:$I$61))*'Option-specific inputs'!$I$109*U$26)),0),0)</f>
        <v>0</v>
      </c>
      <c r="V298" s="43" cm="1">
        <f t="array" ref="V298">IFERROR(
IF(V$14 - $G$14 + 1 = _xlfn.NUMBERVALUE(TRIM(_xlfn.TEXTAFTER($C298, " ", -1))),
_xlfn.IFS(
'Option-specific inputs'!$I$19="Percentage cost method",('Option-specific inputs'!$I30*'Option-specific inputs'!$I$109*V$26),
'Option-specific inputs'!$I$19="Total cost method",(('Option-specific inputs'!$I53/SUM('Option-specific inputs'!$I$52:$I$61))*'Option-specific inputs'!$I$109*V$26)),0),0)</f>
        <v>0</v>
      </c>
      <c r="W298" s="43" cm="1">
        <f t="array" ref="W298">IFERROR(
IF(W$14 - $G$14 + 1 = _xlfn.NUMBERVALUE(TRIM(_xlfn.TEXTAFTER($C298, " ", -1))),
_xlfn.IFS(
'Option-specific inputs'!$I$19="Percentage cost method",('Option-specific inputs'!$I30*'Option-specific inputs'!$I$109*W$26),
'Option-specific inputs'!$I$19="Total cost method",(('Option-specific inputs'!$I53/SUM('Option-specific inputs'!$I$52:$I$61))*'Option-specific inputs'!$I$109*W$26)),0),0)</f>
        <v>0</v>
      </c>
      <c r="X298" s="43" cm="1">
        <f t="array" ref="X298">IFERROR(
IF(X$14 - $G$14 + 1 = _xlfn.NUMBERVALUE(TRIM(_xlfn.TEXTAFTER($C298, " ", -1))),
_xlfn.IFS(
'Option-specific inputs'!$I$19="Percentage cost method",('Option-specific inputs'!$I30*'Option-specific inputs'!$I$109*X$26),
'Option-specific inputs'!$I$19="Total cost method",(('Option-specific inputs'!$I53/SUM('Option-specific inputs'!$I$52:$I$61))*'Option-specific inputs'!$I$109*X$26)),0),0)</f>
        <v>0</v>
      </c>
      <c r="Y298" s="43" cm="1">
        <f t="array" ref="Y298">IFERROR(
IF(Y$14 - $G$14 + 1 = _xlfn.NUMBERVALUE(TRIM(_xlfn.TEXTAFTER($C298, " ", -1))),
_xlfn.IFS(
'Option-specific inputs'!$I$19="Percentage cost method",('Option-specific inputs'!$I30*'Option-specific inputs'!$I$109*Y$26),
'Option-specific inputs'!$I$19="Total cost method",(('Option-specific inputs'!$I53/SUM('Option-specific inputs'!$I$52:$I$61))*'Option-specific inputs'!$I$109*Y$26)),0),0)</f>
        <v>0</v>
      </c>
      <c r="Z298" s="43" cm="1">
        <f t="array" ref="Z298">IFERROR(
IF(Z$14 - $G$14 + 1 = _xlfn.NUMBERVALUE(TRIM(_xlfn.TEXTAFTER($C298, " ", -1))),
_xlfn.IFS(
'Option-specific inputs'!$I$19="Percentage cost method",('Option-specific inputs'!$I30*'Option-specific inputs'!$I$109*Z$26),
'Option-specific inputs'!$I$19="Total cost method",(('Option-specific inputs'!$I53/SUM('Option-specific inputs'!$I$52:$I$61))*'Option-specific inputs'!$I$109*Z$26)),0),0)</f>
        <v>0</v>
      </c>
      <c r="AA298" s="43" cm="1">
        <f t="array" ref="AA298">IFERROR(
IF(AA$14 - $G$14 + 1 = _xlfn.NUMBERVALUE(TRIM(_xlfn.TEXTAFTER($C298, " ", -1))),
_xlfn.IFS(
'Option-specific inputs'!$I$19="Percentage cost method",('Option-specific inputs'!$I30*'Option-specific inputs'!$I$109*AA$26),
'Option-specific inputs'!$I$19="Total cost method",(('Option-specific inputs'!$I53/SUM('Option-specific inputs'!$I$52:$I$61))*'Option-specific inputs'!$I$109*AA$26)),0),0)</f>
        <v>0</v>
      </c>
      <c r="AB298" s="43" cm="1">
        <f t="array" ref="AB298">IFERROR(
IF(AB$14 - $G$14 + 1 = _xlfn.NUMBERVALUE(TRIM(_xlfn.TEXTAFTER($C298, " ", -1))),
_xlfn.IFS(
'Option-specific inputs'!$I$19="Percentage cost method",('Option-specific inputs'!$I30*'Option-specific inputs'!$I$109*AB$26),
'Option-specific inputs'!$I$19="Total cost method",(('Option-specific inputs'!$I53/SUM('Option-specific inputs'!$I$52:$I$61))*'Option-specific inputs'!$I$109*AB$26)),0),0)</f>
        <v>0</v>
      </c>
      <c r="AC298" s="43" cm="1">
        <f t="array" ref="AC298">IFERROR(
IF(AC$14 - $G$14 + 1 = _xlfn.NUMBERVALUE(TRIM(_xlfn.TEXTAFTER($C298, " ", -1))),
_xlfn.IFS(
'Option-specific inputs'!$I$19="Percentage cost method",('Option-specific inputs'!$I30*'Option-specific inputs'!$I$109*AC$26),
'Option-specific inputs'!$I$19="Total cost method",(('Option-specific inputs'!$I53/SUM('Option-specific inputs'!$I$52:$I$61))*'Option-specific inputs'!$I$109*AC$26)),0),0)</f>
        <v>0</v>
      </c>
      <c r="AD298" s="43" cm="1">
        <f t="array" ref="AD298">IFERROR(
IF(AD$14 - $G$14 + 1 = _xlfn.NUMBERVALUE(TRIM(_xlfn.TEXTAFTER($C298, " ", -1))),
_xlfn.IFS(
'Option-specific inputs'!$I$19="Percentage cost method",('Option-specific inputs'!$I30*'Option-specific inputs'!$I$109*AD$26),
'Option-specific inputs'!$I$19="Total cost method",(('Option-specific inputs'!$I53/SUM('Option-specific inputs'!$I$52:$I$61))*'Option-specific inputs'!$I$109*AD$26)),0),0)</f>
        <v>0</v>
      </c>
      <c r="AE298" s="43" cm="1">
        <f t="array" ref="AE298">IFERROR(
IF(AE$14 - $G$14 + 1 = _xlfn.NUMBERVALUE(TRIM(_xlfn.TEXTAFTER($C298, " ", -1))),
_xlfn.IFS(
'Option-specific inputs'!$I$19="Percentage cost method",('Option-specific inputs'!$I30*'Option-specific inputs'!$I$109*AE$26),
'Option-specific inputs'!$I$19="Total cost method",(('Option-specific inputs'!$I53/SUM('Option-specific inputs'!$I$52:$I$61))*'Option-specific inputs'!$I$109*AE$26)),0),0)</f>
        <v>0</v>
      </c>
      <c r="AF298" s="43" cm="1">
        <f t="array" ref="AF298">IFERROR(
IF(AF$14 - $G$14 + 1 = _xlfn.NUMBERVALUE(TRIM(_xlfn.TEXTAFTER($C298, " ", -1))),
_xlfn.IFS(
'Option-specific inputs'!$I$19="Percentage cost method",('Option-specific inputs'!$I30*'Option-specific inputs'!$I$109*AF$26),
'Option-specific inputs'!$I$19="Total cost method",(('Option-specific inputs'!$I53/SUM('Option-specific inputs'!$I$52:$I$61))*'Option-specific inputs'!$I$109*AF$26)),0),0)</f>
        <v>0</v>
      </c>
      <c r="AG298" s="43" cm="1">
        <f t="array" ref="AG298">IFERROR(
IF(AG$14 - $G$14 + 1 = _xlfn.NUMBERVALUE(TRIM(_xlfn.TEXTAFTER($C298, " ", -1))),
_xlfn.IFS(
'Option-specific inputs'!$I$19="Percentage cost method",('Option-specific inputs'!$I30*'Option-specific inputs'!$I$109*AG$26),
'Option-specific inputs'!$I$19="Total cost method",(('Option-specific inputs'!$I53/SUM('Option-specific inputs'!$I$52:$I$61))*'Option-specific inputs'!$I$109*AG$26)),0),0)</f>
        <v>0</v>
      </c>
      <c r="AH298" s="43" cm="1">
        <f t="array" ref="AH298">IFERROR(
IF(AH$14 - $G$14 + 1 = _xlfn.NUMBERVALUE(TRIM(_xlfn.TEXTAFTER($C298, " ", -1))),
_xlfn.IFS(
'Option-specific inputs'!$I$19="Percentage cost method",('Option-specific inputs'!$I30*'Option-specific inputs'!$I$109*AH$26),
'Option-specific inputs'!$I$19="Total cost method",(('Option-specific inputs'!$I53/SUM('Option-specific inputs'!$I$52:$I$61))*'Option-specific inputs'!$I$109*AH$26)),0),0)</f>
        <v>0</v>
      </c>
      <c r="AI298" s="43" cm="1">
        <f t="array" ref="AI298">IFERROR(
IF(AI$14 - $G$14 + 1 = _xlfn.NUMBERVALUE(TRIM(_xlfn.TEXTAFTER($C298, " ", -1))),
_xlfn.IFS(
'Option-specific inputs'!$I$19="Percentage cost method",('Option-specific inputs'!$I30*'Option-specific inputs'!$I$109*AI$26),
'Option-specific inputs'!$I$19="Total cost method",(('Option-specific inputs'!$I53/SUM('Option-specific inputs'!$I$52:$I$61))*'Option-specific inputs'!$I$109*AI$26)),0),0)</f>
        <v>0</v>
      </c>
      <c r="AJ298" s="43" cm="1">
        <f t="array" ref="AJ298">IFERROR(
IF(AJ$14 - $G$14 + 1 = _xlfn.NUMBERVALUE(TRIM(_xlfn.TEXTAFTER($C298, " ", -1))),
_xlfn.IFS(
'Option-specific inputs'!$I$19="Percentage cost method",('Option-specific inputs'!$I30*'Option-specific inputs'!$I$109*AJ$26),
'Option-specific inputs'!$I$19="Total cost method",(('Option-specific inputs'!$I53/SUM('Option-specific inputs'!$I$52:$I$61))*'Option-specific inputs'!$I$109*AJ$26)),0),0)</f>
        <v>0</v>
      </c>
      <c r="AK298" s="43" cm="1">
        <f t="array" ref="AK298">IFERROR(
IF(AK$14 - $G$14 + 1 = _xlfn.NUMBERVALUE(TRIM(_xlfn.TEXTAFTER($C298, " ", -1))),
_xlfn.IFS(
'Option-specific inputs'!$I$19="Percentage cost method",('Option-specific inputs'!$I30*'Option-specific inputs'!$I$109*AK$26),
'Option-specific inputs'!$I$19="Total cost method",(('Option-specific inputs'!$I53/SUM('Option-specific inputs'!$I$52:$I$61))*'Option-specific inputs'!$I$109*AK$26)),0),0)</f>
        <v>0</v>
      </c>
      <c r="AL298" s="43" cm="1">
        <f t="array" ref="AL298">IFERROR(
IF(AL$14 - $G$14 + 1 = _xlfn.NUMBERVALUE(TRIM(_xlfn.TEXTAFTER($C298, " ", -1))),
_xlfn.IFS(
'Option-specific inputs'!$I$19="Percentage cost method",('Option-specific inputs'!$I30*'Option-specific inputs'!$I$109*AL$26),
'Option-specific inputs'!$I$19="Total cost method",(('Option-specific inputs'!$I53/SUM('Option-specific inputs'!$I$52:$I$61))*'Option-specific inputs'!$I$109*AL$26)),0),0)</f>
        <v>0</v>
      </c>
      <c r="AM298" s="43" cm="1">
        <f t="array" ref="AM298">IFERROR(
IF(AM$14 - $G$14 + 1 = _xlfn.NUMBERVALUE(TRIM(_xlfn.TEXTAFTER($C298, " ", -1))),
_xlfn.IFS(
'Option-specific inputs'!$I$19="Percentage cost method",('Option-specific inputs'!$I30*'Option-specific inputs'!$I$109*AM$26),
'Option-specific inputs'!$I$19="Total cost method",(('Option-specific inputs'!$I53/SUM('Option-specific inputs'!$I$52:$I$61))*'Option-specific inputs'!$I$109*AM$26)),0),0)</f>
        <v>0</v>
      </c>
      <c r="AN298" s="43" cm="1">
        <f t="array" ref="AN298">IFERROR(
IF(AN$14 - $G$14 + 1 = _xlfn.NUMBERVALUE(TRIM(_xlfn.TEXTAFTER($C298, " ", -1))),
_xlfn.IFS(
'Option-specific inputs'!$I$19="Percentage cost method",('Option-specific inputs'!$I30*'Option-specific inputs'!$I$109*AN$26),
'Option-specific inputs'!$I$19="Total cost method",(('Option-specific inputs'!$I53/SUM('Option-specific inputs'!$I$52:$I$61))*'Option-specific inputs'!$I$109*AN$26)),0),0)</f>
        <v>0</v>
      </c>
      <c r="AO298" s="43" cm="1">
        <f t="array" ref="AO298">IFERROR(
IF(AO$14 - $G$14 + 1 = _xlfn.NUMBERVALUE(TRIM(_xlfn.TEXTAFTER($C298, " ", -1))),
_xlfn.IFS(
'Option-specific inputs'!$I$19="Percentage cost method",('Option-specific inputs'!$I30*'Option-specific inputs'!$I$109*AO$26),
'Option-specific inputs'!$I$19="Total cost method",(('Option-specific inputs'!$I53/SUM('Option-specific inputs'!$I$52:$I$61))*'Option-specific inputs'!$I$109*AO$26)),0),0)</f>
        <v>0</v>
      </c>
      <c r="AP298" s="43" cm="1">
        <f t="array" ref="AP298">IFERROR(
IF(AP$14 - $G$14 + 1 = _xlfn.NUMBERVALUE(TRIM(_xlfn.TEXTAFTER($C298, " ", -1))),
_xlfn.IFS(
'Option-specific inputs'!$I$19="Percentage cost method",('Option-specific inputs'!$I30*'Option-specific inputs'!$I$109*AP$26),
'Option-specific inputs'!$I$19="Total cost method",(('Option-specific inputs'!$I53/SUM('Option-specific inputs'!$I$52:$I$61))*'Option-specific inputs'!$I$109*AP$26)),0),0)</f>
        <v>0</v>
      </c>
      <c r="AQ298" s="43" cm="1">
        <f t="array" ref="AQ298">IFERROR(
IF(AQ$14 - $G$14 + 1 = _xlfn.NUMBERVALUE(TRIM(_xlfn.TEXTAFTER($C298, " ", -1))),
_xlfn.IFS(
'Option-specific inputs'!$I$19="Percentage cost method",('Option-specific inputs'!$I30*'Option-specific inputs'!$I$109*AQ$26),
'Option-specific inputs'!$I$19="Total cost method",(('Option-specific inputs'!$I53/SUM('Option-specific inputs'!$I$52:$I$61))*'Option-specific inputs'!$I$109*AQ$26)),0),0)</f>
        <v>0</v>
      </c>
      <c r="AR298" s="43" cm="1">
        <f t="array" ref="AR298">IFERROR(
IF(AR$14 - $G$14 + 1 = _xlfn.NUMBERVALUE(TRIM(_xlfn.TEXTAFTER($C298, " ", -1))),
_xlfn.IFS(
'Option-specific inputs'!$I$19="Percentage cost method",('Option-specific inputs'!$I30*'Option-specific inputs'!$I$109*AR$26),
'Option-specific inputs'!$I$19="Total cost method",(('Option-specific inputs'!$I53/SUM('Option-specific inputs'!$I$52:$I$61))*'Option-specific inputs'!$I$109*AR$26)),0),0)</f>
        <v>0</v>
      </c>
      <c r="AS298" s="43" cm="1">
        <f t="array" ref="AS298">IFERROR(
IF(AS$14 - $G$14 + 1 = _xlfn.NUMBERVALUE(TRIM(_xlfn.TEXTAFTER($C298, " ", -1))),
_xlfn.IFS(
'Option-specific inputs'!$I$19="Percentage cost method",('Option-specific inputs'!$I30*'Option-specific inputs'!$I$109*AS$26),
'Option-specific inputs'!$I$19="Total cost method",(('Option-specific inputs'!$I53/SUM('Option-specific inputs'!$I$52:$I$61))*'Option-specific inputs'!$I$109*AS$26)),0),0)</f>
        <v>0</v>
      </c>
      <c r="AT298" s="43" cm="1">
        <f t="array" ref="AT298">IFERROR(
IF(AT$14 - $G$14 + 1 = _xlfn.NUMBERVALUE(TRIM(_xlfn.TEXTAFTER($C298, " ", -1))),
_xlfn.IFS(
'Option-specific inputs'!$I$19="Percentage cost method",('Option-specific inputs'!$I30*'Option-specific inputs'!$I$109*AT$26),
'Option-specific inputs'!$I$19="Total cost method",(('Option-specific inputs'!$I53/SUM('Option-specific inputs'!$I$52:$I$61))*'Option-specific inputs'!$I$109*AT$26)),0),0)</f>
        <v>0</v>
      </c>
      <c r="AU298" s="43" cm="1">
        <f t="array" ref="AU298">IFERROR(
IF(AU$14 - $G$14 + 1 = _xlfn.NUMBERVALUE(TRIM(_xlfn.TEXTAFTER($C298, " ", -1))),
_xlfn.IFS(
'Option-specific inputs'!$I$19="Percentage cost method",('Option-specific inputs'!$I30*'Option-specific inputs'!$I$109*AU$26),
'Option-specific inputs'!$I$19="Total cost method",(('Option-specific inputs'!$I53/SUM('Option-specific inputs'!$I$52:$I$61))*'Option-specific inputs'!$I$109*AU$26)),0),0)</f>
        <v>0</v>
      </c>
      <c r="AV298" s="43" cm="1">
        <f t="array" ref="AV298">IFERROR(
IF(AV$14 - $G$14 + 1 = _xlfn.NUMBERVALUE(TRIM(_xlfn.TEXTAFTER($C298, " ", -1))),
_xlfn.IFS(
'Option-specific inputs'!$I$19="Percentage cost method",('Option-specific inputs'!$I30*'Option-specific inputs'!$I$109*AV$26),
'Option-specific inputs'!$I$19="Total cost method",(('Option-specific inputs'!$I53/SUM('Option-specific inputs'!$I$52:$I$61))*'Option-specific inputs'!$I$109*AV$26)),0),0)</f>
        <v>0</v>
      </c>
      <c r="AW298" s="43" cm="1">
        <f t="array" ref="AW298">IFERROR(
IF(AW$14 - $G$14 + 1 = _xlfn.NUMBERVALUE(TRIM(_xlfn.TEXTAFTER($C298, " ", -1))),
_xlfn.IFS(
'Option-specific inputs'!$I$19="Percentage cost method",('Option-specific inputs'!$I30*'Option-specific inputs'!$I$109*AW$26),
'Option-specific inputs'!$I$19="Total cost method",(('Option-specific inputs'!$I53/SUM('Option-specific inputs'!$I$52:$I$61))*'Option-specific inputs'!$I$109*AW$26)),0),0)</f>
        <v>0</v>
      </c>
      <c r="AX298" s="43" cm="1">
        <f t="array" ref="AX298">IFERROR(
IF(AX$14 - $G$14 + 1 = _xlfn.NUMBERVALUE(TRIM(_xlfn.TEXTAFTER($C298, " ", -1))),
_xlfn.IFS(
'Option-specific inputs'!$I$19="Percentage cost method",('Option-specific inputs'!$I30*'Option-specific inputs'!$I$109*AX$26),
'Option-specific inputs'!$I$19="Total cost method",(('Option-specific inputs'!$I53/SUM('Option-specific inputs'!$I$52:$I$61))*'Option-specific inputs'!$I$109*AX$26)),0),0)</f>
        <v>0</v>
      </c>
      <c r="AY298" s="43" cm="1">
        <f t="array" ref="AY298">IFERROR(
IF(AY$14 - $G$14 + 1 = _xlfn.NUMBERVALUE(TRIM(_xlfn.TEXTAFTER($C298, " ", -1))),
_xlfn.IFS(
'Option-specific inputs'!$I$19="Percentage cost method",('Option-specific inputs'!$I30*'Option-specific inputs'!$I$109*AY$26),
'Option-specific inputs'!$I$19="Total cost method",(('Option-specific inputs'!$I53/SUM('Option-specific inputs'!$I$52:$I$61))*'Option-specific inputs'!$I$109*AY$26)),0),0)</f>
        <v>0</v>
      </c>
      <c r="AZ298" s="43" cm="1">
        <f t="array" ref="AZ298">IFERROR(
IF(AZ$14 - $G$14 + 1 = _xlfn.NUMBERVALUE(TRIM(_xlfn.TEXTAFTER($C298, " ", -1))),
_xlfn.IFS(
'Option-specific inputs'!$I$19="Percentage cost method",('Option-specific inputs'!$I30*'Option-specific inputs'!$I$109*AZ$26),
'Option-specific inputs'!$I$19="Total cost method",(('Option-specific inputs'!$I53/SUM('Option-specific inputs'!$I$52:$I$61))*'Option-specific inputs'!$I$109*AZ$26)),0),0)</f>
        <v>0</v>
      </c>
      <c r="BA298" s="43" cm="1">
        <f t="array" ref="BA298">IFERROR(
IF(BA$14 - $G$14 + 1 = _xlfn.NUMBERVALUE(TRIM(_xlfn.TEXTAFTER($C298, " ", -1))),
_xlfn.IFS(
'Option-specific inputs'!$I$19="Percentage cost method",('Option-specific inputs'!$I30*'Option-specific inputs'!$I$109*BA$26),
'Option-specific inputs'!$I$19="Total cost method",(('Option-specific inputs'!$I53/SUM('Option-specific inputs'!$I$52:$I$61))*'Option-specific inputs'!$I$109*BA$26)),0),0)</f>
        <v>0</v>
      </c>
      <c r="BB298" s="43" cm="1">
        <f t="array" ref="BB298">IFERROR(
IF(BB$14 - $G$14 + 1 = _xlfn.NUMBERVALUE(TRIM(_xlfn.TEXTAFTER($C298, " ", -1))),
_xlfn.IFS(
'Option-specific inputs'!$I$19="Percentage cost method",('Option-specific inputs'!$I30*'Option-specific inputs'!$I$109*BB$26),
'Option-specific inputs'!$I$19="Total cost method",(('Option-specific inputs'!$I53/SUM('Option-specific inputs'!$I$52:$I$61))*'Option-specific inputs'!$I$109*BB$26)),0),0)</f>
        <v>0</v>
      </c>
      <c r="BC298" s="43" cm="1">
        <f t="array" ref="BC298">IFERROR(
IF(BC$14 - $G$14 + 1 = _xlfn.NUMBERVALUE(TRIM(_xlfn.TEXTAFTER($C298, " ", -1))),
_xlfn.IFS(
'Option-specific inputs'!$I$19="Percentage cost method",('Option-specific inputs'!$I30*'Option-specific inputs'!$I$109*BC$26),
'Option-specific inputs'!$I$19="Total cost method",(('Option-specific inputs'!$I53/SUM('Option-specific inputs'!$I$52:$I$61))*'Option-specific inputs'!$I$109*BC$26)),0),0)</f>
        <v>0</v>
      </c>
      <c r="BD298" s="43" cm="1">
        <f t="array" ref="BD298">IFERROR(
IF(BD$14 - $G$14 + 1 = _xlfn.NUMBERVALUE(TRIM(_xlfn.TEXTAFTER($C298, " ", -1))),
_xlfn.IFS(
'Option-specific inputs'!$I$19="Percentage cost method",('Option-specific inputs'!$I30*'Option-specific inputs'!$I$109*BD$26),
'Option-specific inputs'!$I$19="Total cost method",(('Option-specific inputs'!$I53/SUM('Option-specific inputs'!$I$52:$I$61))*'Option-specific inputs'!$I$109*BD$26)),0),0)</f>
        <v>0</v>
      </c>
      <c r="BE298" s="43" cm="1">
        <f t="array" ref="BE298">IFERROR(
IF(BE$14 - $G$14 + 1 = _xlfn.NUMBERVALUE(TRIM(_xlfn.TEXTAFTER($C298, " ", -1))),
_xlfn.IFS(
'Option-specific inputs'!$I$19="Percentage cost method",('Option-specific inputs'!$I30*'Option-specific inputs'!$I$109*BE$26),
'Option-specific inputs'!$I$19="Total cost method",(('Option-specific inputs'!$I53/SUM('Option-specific inputs'!$I$52:$I$61))*'Option-specific inputs'!$I$109*BE$26)),0),0)</f>
        <v>0</v>
      </c>
      <c r="BF298" s="43" cm="1">
        <f t="array" ref="BF298">IFERROR(
IF(BF$14 - $G$14 + 1 = _xlfn.NUMBERVALUE(TRIM(_xlfn.TEXTAFTER($C298, " ", -1))),
_xlfn.IFS(
'Option-specific inputs'!$I$19="Percentage cost method",('Option-specific inputs'!$I30*'Option-specific inputs'!$I$109*BF$26),
'Option-specific inputs'!$I$19="Total cost method",(('Option-specific inputs'!$I53/SUM('Option-specific inputs'!$I$52:$I$61))*'Option-specific inputs'!$I$109*BF$26)),0),0)</f>
        <v>0</v>
      </c>
      <c r="BG298" s="43" cm="1">
        <f t="array" ref="BG298">IFERROR(
IF(BG$14 - $G$14 + 1 = _xlfn.NUMBERVALUE(TRIM(_xlfn.TEXTAFTER($C298, " ", -1))),
_xlfn.IFS(
'Option-specific inputs'!$I$19="Percentage cost method",('Option-specific inputs'!$I30*'Option-specific inputs'!$I$109*BG$26),
'Option-specific inputs'!$I$19="Total cost method",(('Option-specific inputs'!$I53/SUM('Option-specific inputs'!$I$52:$I$61))*'Option-specific inputs'!$I$109*BG$26)),0),0)</f>
        <v>0</v>
      </c>
      <c r="BH298" s="43" cm="1">
        <f t="array" ref="BH298">IFERROR(
IF(BH$14 - $G$14 + 1 = _xlfn.NUMBERVALUE(TRIM(_xlfn.TEXTAFTER($C298, " ", -1))),
_xlfn.IFS(
'Option-specific inputs'!$I$19="Percentage cost method",('Option-specific inputs'!$I30*'Option-specific inputs'!$I$109*BH$26),
'Option-specific inputs'!$I$19="Total cost method",(('Option-specific inputs'!$I53/SUM('Option-specific inputs'!$I$52:$I$61))*'Option-specific inputs'!$I$109*BH$26)),0),0)</f>
        <v>0</v>
      </c>
      <c r="BI298" s="43" cm="1">
        <f t="array" ref="BI298">IFERROR(
IF(BI$14 - $G$14 + 1 = _xlfn.NUMBERVALUE(TRIM(_xlfn.TEXTAFTER($C298, " ", -1))),
_xlfn.IFS(
'Option-specific inputs'!$I$19="Percentage cost method",('Option-specific inputs'!$I30*'Option-specific inputs'!$I$109*BI$26),
'Option-specific inputs'!$I$19="Total cost method",(('Option-specific inputs'!$I53/SUM('Option-specific inputs'!$I$52:$I$61))*'Option-specific inputs'!$I$109*BI$26)),0),0)</f>
        <v>0</v>
      </c>
      <c r="BJ298" s="43" cm="1">
        <f t="array" ref="BJ298">IFERROR(
IF(BJ$14 - $G$14 + 1 = _xlfn.NUMBERVALUE(TRIM(_xlfn.TEXTAFTER($C298, " ", -1))),
_xlfn.IFS(
'Option-specific inputs'!$I$19="Percentage cost method",('Option-specific inputs'!$I30*'Option-specific inputs'!$I$109*BJ$26),
'Option-specific inputs'!$I$19="Total cost method",(('Option-specific inputs'!$I53/SUM('Option-specific inputs'!$I$52:$I$61))*'Option-specific inputs'!$I$109*BJ$26)),0),0)</f>
        <v>0</v>
      </c>
      <c r="BK298" s="43" cm="1">
        <f t="array" ref="BK298">IFERROR(
IF(BK$14 - $G$14 + 1 = _xlfn.NUMBERVALUE(TRIM(_xlfn.TEXTAFTER($C298, " ", -1))),
_xlfn.IFS(
'Option-specific inputs'!$I$19="Percentage cost method",('Option-specific inputs'!$I30*'Option-specific inputs'!$I$109*BK$26),
'Option-specific inputs'!$I$19="Total cost method",(('Option-specific inputs'!$I53/SUM('Option-specific inputs'!$I$52:$I$61))*'Option-specific inputs'!$I$109*BK$26)),0),0)</f>
        <v>0</v>
      </c>
      <c r="BL298" s="43" cm="1">
        <f t="array" ref="BL298">IFERROR(
IF(BL$14 - $G$14 + 1 = _xlfn.NUMBERVALUE(TRIM(_xlfn.TEXTAFTER($C298, " ", -1))),
_xlfn.IFS(
'Option-specific inputs'!$I$19="Percentage cost method",('Option-specific inputs'!$I30*'Option-specific inputs'!$I$109*BL$26),
'Option-specific inputs'!$I$19="Total cost method",(('Option-specific inputs'!$I53/SUM('Option-specific inputs'!$I$52:$I$61))*'Option-specific inputs'!$I$109*BL$26)),0),0)</f>
        <v>0</v>
      </c>
      <c r="BM298" s="43" cm="1">
        <f t="array" ref="BM298">IFERROR(
IF(BM$14 - $G$14 + 1 = _xlfn.NUMBERVALUE(TRIM(_xlfn.TEXTAFTER($C298, " ", -1))),
_xlfn.IFS(
'Option-specific inputs'!$I$19="Percentage cost method",('Option-specific inputs'!$I30*'Option-specific inputs'!$I$109*BM$26),
'Option-specific inputs'!$I$19="Total cost method",(('Option-specific inputs'!$I53/SUM('Option-specific inputs'!$I$52:$I$61))*'Option-specific inputs'!$I$109*BM$26)),0),0)</f>
        <v>0</v>
      </c>
      <c r="BN298" s="43" cm="1">
        <f t="array" ref="BN298">IFERROR(
IF(BN$14 - $G$14 + 1 = _xlfn.NUMBERVALUE(TRIM(_xlfn.TEXTAFTER($C298, " ", -1))),
_xlfn.IFS(
'Option-specific inputs'!$I$19="Percentage cost method",('Option-specific inputs'!$I30*'Option-specific inputs'!$I$109*BN$26),
'Option-specific inputs'!$I$19="Total cost method",(('Option-specific inputs'!$I53/SUM('Option-specific inputs'!$I$52:$I$61))*'Option-specific inputs'!$I$109*BN$26)),0),0)</f>
        <v>0</v>
      </c>
      <c r="BO298" s="43" cm="1">
        <f t="array" ref="BO298">IFERROR(
IF(BO$14 - $G$14 + 1 = _xlfn.NUMBERVALUE(TRIM(_xlfn.TEXTAFTER($C298, " ", -1))),
_xlfn.IFS(
'Option-specific inputs'!$I$19="Percentage cost method",('Option-specific inputs'!$I30*'Option-specific inputs'!$I$109*BO$26),
'Option-specific inputs'!$I$19="Total cost method",(('Option-specific inputs'!$I53/SUM('Option-specific inputs'!$I$52:$I$61))*'Option-specific inputs'!$I$109*BO$26)),0),0)</f>
        <v>0</v>
      </c>
      <c r="BP298" s="43" cm="1">
        <f t="array" ref="BP298">IFERROR(
IF(BP$14 - $G$14 + 1 = _xlfn.NUMBERVALUE(TRIM(_xlfn.TEXTAFTER($C298, " ", -1))),
_xlfn.IFS(
'Option-specific inputs'!$I$19="Percentage cost method",('Option-specific inputs'!$I30*'Option-specific inputs'!$I$109*BP$26),
'Option-specific inputs'!$I$19="Total cost method",(('Option-specific inputs'!$I53/SUM('Option-specific inputs'!$I$52:$I$61))*'Option-specific inputs'!$I$109*BP$26)),0),0)</f>
        <v>0</v>
      </c>
      <c r="BQ298" s="43" cm="1">
        <f t="array" ref="BQ298">IFERROR(
IF(BQ$14 - $G$14 + 1 = _xlfn.NUMBERVALUE(TRIM(_xlfn.TEXTAFTER($C298, " ", -1))),
_xlfn.IFS(
'Option-specific inputs'!$I$19="Percentage cost method",('Option-specific inputs'!$I30*'Option-specific inputs'!$I$109*BQ$26),
'Option-specific inputs'!$I$19="Total cost method",(('Option-specific inputs'!$I53/SUM('Option-specific inputs'!$I$52:$I$61))*'Option-specific inputs'!$I$109*BQ$26)),0),0)</f>
        <v>0</v>
      </c>
      <c r="BR298" s="43" cm="1">
        <f t="array" ref="BR298">IFERROR(
IF(BR$14 - $G$14 + 1 = _xlfn.NUMBERVALUE(TRIM(_xlfn.TEXTAFTER($C298, " ", -1))),
_xlfn.IFS(
'Option-specific inputs'!$I$19="Percentage cost method",('Option-specific inputs'!$I30*'Option-specific inputs'!$I$109*BR$26),
'Option-specific inputs'!$I$19="Total cost method",(('Option-specific inputs'!$I53/SUM('Option-specific inputs'!$I$52:$I$61))*'Option-specific inputs'!$I$109*BR$26)),0),0)</f>
        <v>0</v>
      </c>
      <c r="BS298" s="43" cm="1">
        <f t="array" ref="BS298">IFERROR(
IF(BS$14 - $G$14 + 1 = _xlfn.NUMBERVALUE(TRIM(_xlfn.TEXTAFTER($C298, " ", -1))),
_xlfn.IFS(
'Option-specific inputs'!$I$19="Percentage cost method",('Option-specific inputs'!$I30*'Option-specific inputs'!$I$109*BS$26),
'Option-specific inputs'!$I$19="Total cost method",(('Option-specific inputs'!$I53/SUM('Option-specific inputs'!$I$52:$I$61))*'Option-specific inputs'!$I$109*BS$26)),0),0)</f>
        <v>0</v>
      </c>
      <c r="BT298" s="43" cm="1">
        <f t="array" ref="BT298">IFERROR(
IF(BT$14 - $G$14 + 1 = _xlfn.NUMBERVALUE(TRIM(_xlfn.TEXTAFTER($C298, " ", -1))),
_xlfn.IFS(
'Option-specific inputs'!$I$19="Percentage cost method",('Option-specific inputs'!$I30*'Option-specific inputs'!$I$109*BT$26),
'Option-specific inputs'!$I$19="Total cost method",(('Option-specific inputs'!$I53/SUM('Option-specific inputs'!$I$52:$I$61))*'Option-specific inputs'!$I$109*BT$26)),0),0)</f>
        <v>0</v>
      </c>
      <c r="BU298" s="43" cm="1">
        <f t="array" ref="BU298">IFERROR(
IF(BU$14 - $G$14 + 1 = _xlfn.NUMBERVALUE(TRIM(_xlfn.TEXTAFTER($C298, " ", -1))),
_xlfn.IFS(
'Option-specific inputs'!$I$19="Percentage cost method",('Option-specific inputs'!$I30*'Option-specific inputs'!$I$109*BU$26),
'Option-specific inputs'!$I$19="Total cost method",(('Option-specific inputs'!$I53/SUM('Option-specific inputs'!$I$52:$I$61))*'Option-specific inputs'!$I$109*BU$26)),0),0)</f>
        <v>0</v>
      </c>
      <c r="BV298" s="43" cm="1">
        <f t="array" ref="BV298">IFERROR(
IF(BV$14 - $G$14 + 1 = _xlfn.NUMBERVALUE(TRIM(_xlfn.TEXTAFTER($C298, " ", -1))),
_xlfn.IFS(
'Option-specific inputs'!$I$19="Percentage cost method",('Option-specific inputs'!$I30*'Option-specific inputs'!$I$109*BV$26),
'Option-specific inputs'!$I$19="Total cost method",(('Option-specific inputs'!$I53/SUM('Option-specific inputs'!$I$52:$I$61))*'Option-specific inputs'!$I$109*BV$26)),0),0)</f>
        <v>0</v>
      </c>
      <c r="BW298" s="43" cm="1">
        <f t="array" ref="BW298">IFERROR(
IF(BW$14 - $G$14 + 1 = _xlfn.NUMBERVALUE(TRIM(_xlfn.TEXTAFTER($C298, " ", -1))),
_xlfn.IFS(
'Option-specific inputs'!$I$19="Percentage cost method",('Option-specific inputs'!$I30*'Option-specific inputs'!$I$109*BW$26),
'Option-specific inputs'!$I$19="Total cost method",(('Option-specific inputs'!$I53/SUM('Option-specific inputs'!$I$52:$I$61))*'Option-specific inputs'!$I$109*BW$26)),0),0)</f>
        <v>0</v>
      </c>
      <c r="BX298" s="43" cm="1">
        <f t="array" ref="BX298">IFERROR(
IF(BX$14 - $G$14 + 1 = _xlfn.NUMBERVALUE(TRIM(_xlfn.TEXTAFTER($C298, " ", -1))),
_xlfn.IFS(
'Option-specific inputs'!$I$19="Percentage cost method",('Option-specific inputs'!$I30*'Option-specific inputs'!$I$109*BX$26),
'Option-specific inputs'!$I$19="Total cost method",(('Option-specific inputs'!$I53/SUM('Option-specific inputs'!$I$52:$I$61))*'Option-specific inputs'!$I$109*BX$26)),0),0)</f>
        <v>0</v>
      </c>
      <c r="BY298" s="43" cm="1">
        <f t="array" ref="BY298">IFERROR(
IF(BY$14 - $G$14 + 1 = _xlfn.NUMBERVALUE(TRIM(_xlfn.TEXTAFTER($C298, " ", -1))),
_xlfn.IFS(
'Option-specific inputs'!$I$19="Percentage cost method",('Option-specific inputs'!$I30*'Option-specific inputs'!$I$109*BY$26),
'Option-specific inputs'!$I$19="Total cost method",(('Option-specific inputs'!$I53/SUM('Option-specific inputs'!$I$52:$I$61))*'Option-specific inputs'!$I$109*BY$26)),0),0)</f>
        <v>0</v>
      </c>
      <c r="BZ298" s="43" cm="1">
        <f t="array" ref="BZ298">IFERROR(
IF(BZ$14 - $G$14 + 1 = _xlfn.NUMBERVALUE(TRIM(_xlfn.TEXTAFTER($C298, " ", -1))),
_xlfn.IFS(
'Option-specific inputs'!$I$19="Percentage cost method",('Option-specific inputs'!$I30*'Option-specific inputs'!$I$109*BZ$26),
'Option-specific inputs'!$I$19="Total cost method",(('Option-specific inputs'!$I53/SUM('Option-specific inputs'!$I$52:$I$61))*'Option-specific inputs'!$I$109*BZ$26)),0),0)</f>
        <v>0</v>
      </c>
      <c r="CA298" s="43" cm="1">
        <f t="array" ref="CA298">IFERROR(
IF(CA$14 - $G$14 + 1 = _xlfn.NUMBERVALUE(TRIM(_xlfn.TEXTAFTER($C298, " ", -1))),
_xlfn.IFS(
'Option-specific inputs'!$I$19="Percentage cost method",('Option-specific inputs'!$I30*'Option-specific inputs'!$I$109*CA$26),
'Option-specific inputs'!$I$19="Total cost method",(('Option-specific inputs'!$I53/SUM('Option-specific inputs'!$I$52:$I$61))*'Option-specific inputs'!$I$109*CA$26)),0),0)</f>
        <v>0</v>
      </c>
      <c r="CB298" s="43" cm="1">
        <f t="array" ref="CB298">IFERROR(
IF(CB$14 - $G$14 + 1 = _xlfn.NUMBERVALUE(TRIM(_xlfn.TEXTAFTER($C298, " ", -1))),
_xlfn.IFS(
'Option-specific inputs'!$I$19="Percentage cost method",('Option-specific inputs'!$I30*'Option-specific inputs'!$I$109*CB$26),
'Option-specific inputs'!$I$19="Total cost method",(('Option-specific inputs'!$I53/SUM('Option-specific inputs'!$I$52:$I$61))*'Option-specific inputs'!$I$109*CB$26)),0),0)</f>
        <v>0</v>
      </c>
      <c r="CC298" s="43" cm="1">
        <f t="array" ref="CC298">IFERROR(
IF(CC$14 - $G$14 + 1 = _xlfn.NUMBERVALUE(TRIM(_xlfn.TEXTAFTER($C298, " ", -1))),
_xlfn.IFS(
'Option-specific inputs'!$I$19="Percentage cost method",('Option-specific inputs'!$I30*'Option-specific inputs'!$I$109*CC$26),
'Option-specific inputs'!$I$19="Total cost method",(('Option-specific inputs'!$I53/SUM('Option-specific inputs'!$I$52:$I$61))*'Option-specific inputs'!$I$109*CC$26)),0),0)</f>
        <v>0</v>
      </c>
      <c r="CD298" s="43" cm="1">
        <f t="array" ref="CD298">IFERROR(
IF(CD$14 - $G$14 + 1 = _xlfn.NUMBERVALUE(TRIM(_xlfn.TEXTAFTER($C298, " ", -1))),
_xlfn.IFS(
'Option-specific inputs'!$I$19="Percentage cost method",('Option-specific inputs'!$I30*'Option-specific inputs'!$I$109*CD$26),
'Option-specific inputs'!$I$19="Total cost method",(('Option-specific inputs'!$I53/SUM('Option-specific inputs'!$I$52:$I$61))*'Option-specific inputs'!$I$109*CD$26)),0),0)</f>
        <v>0</v>
      </c>
      <c r="CE298" s="43" cm="1">
        <f t="array" ref="CE298">IFERROR(
IF(CE$14 - $G$14 + 1 = _xlfn.NUMBERVALUE(TRIM(_xlfn.TEXTAFTER($C298, " ", -1))),
_xlfn.IFS(
'Option-specific inputs'!$I$19="Percentage cost method",('Option-specific inputs'!$I30*'Option-specific inputs'!$I$109*CE$26),
'Option-specific inputs'!$I$19="Total cost method",(('Option-specific inputs'!$I53/SUM('Option-specific inputs'!$I$52:$I$61))*'Option-specific inputs'!$I$109*CE$26)),0),0)</f>
        <v>0</v>
      </c>
      <c r="CF298" s="43" cm="1">
        <f t="array" ref="CF298">IFERROR(
IF(CF$14 - $G$14 + 1 = _xlfn.NUMBERVALUE(TRIM(_xlfn.TEXTAFTER($C298, " ", -1))),
_xlfn.IFS(
'Option-specific inputs'!$I$19="Percentage cost method",('Option-specific inputs'!$I30*'Option-specific inputs'!$I$109*CF$26),
'Option-specific inputs'!$I$19="Total cost method",(('Option-specific inputs'!$I53/SUM('Option-specific inputs'!$I$52:$I$61))*'Option-specific inputs'!$I$109*CF$26)),0),0)</f>
        <v>0</v>
      </c>
      <c r="CG298" s="43" cm="1">
        <f t="array" ref="CG298">IFERROR(
IF(CG$14 - $G$14 + 1 = _xlfn.NUMBERVALUE(TRIM(_xlfn.TEXTAFTER($C298, " ", -1))),
_xlfn.IFS(
'Option-specific inputs'!$I$19="Percentage cost method",('Option-specific inputs'!$I30*'Option-specific inputs'!$I$109*CG$26),
'Option-specific inputs'!$I$19="Total cost method",(('Option-specific inputs'!$I53/SUM('Option-specific inputs'!$I$52:$I$61))*'Option-specific inputs'!$I$109*CG$26)),0),0)</f>
        <v>0</v>
      </c>
      <c r="CH298" s="43" cm="1">
        <f t="array" ref="CH298">IFERROR(
IF(CH$14 - $G$14 + 1 = _xlfn.NUMBERVALUE(TRIM(_xlfn.TEXTAFTER($C298, " ", -1))),
_xlfn.IFS(
'Option-specific inputs'!$I$19="Percentage cost method",('Option-specific inputs'!$I30*'Option-specific inputs'!$I$109*CH$26),
'Option-specific inputs'!$I$19="Total cost method",(('Option-specific inputs'!$I53/SUM('Option-specific inputs'!$I$52:$I$61))*'Option-specific inputs'!$I$109*CH$26)),0),0)</f>
        <v>0</v>
      </c>
      <c r="CI298" s="43" cm="1">
        <f t="array" ref="CI298">IFERROR(
IF(CI$14 - $G$14 + 1 = _xlfn.NUMBERVALUE(TRIM(_xlfn.TEXTAFTER($C298, " ", -1))),
_xlfn.IFS(
'Option-specific inputs'!$I$19="Percentage cost method",('Option-specific inputs'!$I30*'Option-specific inputs'!$I$109*CI$26),
'Option-specific inputs'!$I$19="Total cost method",(('Option-specific inputs'!$I53/SUM('Option-specific inputs'!$I$52:$I$61))*'Option-specific inputs'!$I$109*CI$26)),0),0)</f>
        <v>0</v>
      </c>
      <c r="CJ298" s="43" cm="1">
        <f t="array" ref="CJ298">IFERROR(
IF(CJ$14 - $G$14 + 1 = _xlfn.NUMBERVALUE(TRIM(_xlfn.TEXTAFTER($C298, " ", -1))),
_xlfn.IFS(
'Option-specific inputs'!$I$19="Percentage cost method",('Option-specific inputs'!$I30*'Option-specific inputs'!$I$109*CJ$26),
'Option-specific inputs'!$I$19="Total cost method",(('Option-specific inputs'!$I53/SUM('Option-specific inputs'!$I$52:$I$61))*'Option-specific inputs'!$I$109*CJ$26)),0),0)</f>
        <v>0</v>
      </c>
      <c r="CK298" s="43" cm="1">
        <f t="array" ref="CK298">IFERROR(
IF(CK$14 - $G$14 + 1 = _xlfn.NUMBERVALUE(TRIM(_xlfn.TEXTAFTER($C298, " ", -1))),
_xlfn.IFS(
'Option-specific inputs'!$I$19="Percentage cost method",('Option-specific inputs'!$I30*'Option-specific inputs'!$I$109*CK$26),
'Option-specific inputs'!$I$19="Total cost method",(('Option-specific inputs'!$I53/SUM('Option-specific inputs'!$I$52:$I$61))*'Option-specific inputs'!$I$109*CK$26)),0),0)</f>
        <v>0</v>
      </c>
      <c r="CL298" s="43" cm="1">
        <f t="array" ref="CL298">IFERROR(
IF(CL$14 - $G$14 + 1 = _xlfn.NUMBERVALUE(TRIM(_xlfn.TEXTAFTER($C298, " ", -1))),
_xlfn.IFS(
'Option-specific inputs'!$I$19="Percentage cost method",('Option-specific inputs'!$I30*'Option-specific inputs'!$I$109*CL$26),
'Option-specific inputs'!$I$19="Total cost method",(('Option-specific inputs'!$I53/SUM('Option-specific inputs'!$I$52:$I$61))*'Option-specific inputs'!$I$109*CL$26)),0),0)</f>
        <v>0</v>
      </c>
      <c r="CM298" s="43" cm="1">
        <f t="array" ref="CM298">IFERROR(
IF(CM$14 - $G$14 + 1 = _xlfn.NUMBERVALUE(TRIM(_xlfn.TEXTAFTER($C298, " ", -1))),
_xlfn.IFS(
'Option-specific inputs'!$I$19="Percentage cost method",('Option-specific inputs'!$I30*'Option-specific inputs'!$I$109*CM$26),
'Option-specific inputs'!$I$19="Total cost method",(('Option-specific inputs'!$I53/SUM('Option-specific inputs'!$I$52:$I$61))*'Option-specific inputs'!$I$109*CM$26)),0),0)</f>
        <v>0</v>
      </c>
      <c r="CN298" s="43" cm="1">
        <f t="array" ref="CN298">IFERROR(
IF(CN$14 - $G$14 + 1 = _xlfn.NUMBERVALUE(TRIM(_xlfn.TEXTAFTER($C298, " ", -1))),
_xlfn.IFS(
'Option-specific inputs'!$I$19="Percentage cost method",('Option-specific inputs'!$I30*'Option-specific inputs'!$I$109*CN$26),
'Option-specific inputs'!$I$19="Total cost method",(('Option-specific inputs'!$I53/SUM('Option-specific inputs'!$I$52:$I$61))*'Option-specific inputs'!$I$109*CN$26)),0),0)</f>
        <v>0</v>
      </c>
      <c r="CO298" s="43" cm="1">
        <f t="array" ref="CO298">IFERROR(
IF(CO$14 - $G$14 + 1 = _xlfn.NUMBERVALUE(TRIM(_xlfn.TEXTAFTER($C298, " ", -1))),
_xlfn.IFS(
'Option-specific inputs'!$I$19="Percentage cost method",('Option-specific inputs'!$I30*'Option-specific inputs'!$I$109*CO$26),
'Option-specific inputs'!$I$19="Total cost method",(('Option-specific inputs'!$I53/SUM('Option-specific inputs'!$I$52:$I$61))*'Option-specific inputs'!$I$109*CO$26)),0),0)</f>
        <v>0</v>
      </c>
      <c r="CP298" s="43" cm="1">
        <f t="array" ref="CP298">IFERROR(
IF(CP$14 - $G$14 + 1 = _xlfn.NUMBERVALUE(TRIM(_xlfn.TEXTAFTER($C298, " ", -1))),
_xlfn.IFS(
'Option-specific inputs'!$I$19="Percentage cost method",('Option-specific inputs'!$I30*'Option-specific inputs'!$I$109*CP$26),
'Option-specific inputs'!$I$19="Total cost method",(('Option-specific inputs'!$I53/SUM('Option-specific inputs'!$I$52:$I$61))*'Option-specific inputs'!$I$109*CP$26)),0),0)</f>
        <v>0</v>
      </c>
      <c r="CQ298" s="43" cm="1">
        <f t="array" ref="CQ298">IFERROR(
IF(CQ$14 - $G$14 + 1 = _xlfn.NUMBERVALUE(TRIM(_xlfn.TEXTAFTER($C298, " ", -1))),
_xlfn.IFS(
'Option-specific inputs'!$I$19="Percentage cost method",('Option-specific inputs'!$I30*'Option-specific inputs'!$I$109*CQ$26),
'Option-specific inputs'!$I$19="Total cost method",(('Option-specific inputs'!$I53/SUM('Option-specific inputs'!$I$52:$I$61))*'Option-specific inputs'!$I$109*CQ$26)),0),0)</f>
        <v>0</v>
      </c>
      <c r="CR298" s="43" cm="1">
        <f t="array" ref="CR298">IFERROR(
IF(CR$14 - $G$14 + 1 = _xlfn.NUMBERVALUE(TRIM(_xlfn.TEXTAFTER($C298, " ", -1))),
_xlfn.IFS(
'Option-specific inputs'!$I$19="Percentage cost method",('Option-specific inputs'!$I30*'Option-specific inputs'!$I$109*CR$26),
'Option-specific inputs'!$I$19="Total cost method",(('Option-specific inputs'!$I53/SUM('Option-specific inputs'!$I$52:$I$61))*'Option-specific inputs'!$I$109*CR$26)),0),0)</f>
        <v>0</v>
      </c>
      <c r="CS298" s="43" cm="1">
        <f t="array" ref="CS298">IFERROR(
IF(CS$14 - $G$14 + 1 = _xlfn.NUMBERVALUE(TRIM(_xlfn.TEXTAFTER($C298, " ", -1))),
_xlfn.IFS(
'Option-specific inputs'!$I$19="Percentage cost method",('Option-specific inputs'!$I30*'Option-specific inputs'!$I$109*CS$26),
'Option-specific inputs'!$I$19="Total cost method",(('Option-specific inputs'!$I53/SUM('Option-specific inputs'!$I$52:$I$61))*'Option-specific inputs'!$I$109*CS$26)),0),0)</f>
        <v>0</v>
      </c>
      <c r="CT298" s="43" cm="1">
        <f t="array" ref="CT298">IFERROR(
IF(CT$14 - $G$14 + 1 = _xlfn.NUMBERVALUE(TRIM(_xlfn.TEXTAFTER($C298, " ", -1))),
_xlfn.IFS(
'Option-specific inputs'!$I$19="Percentage cost method",('Option-specific inputs'!$I30*'Option-specific inputs'!$I$109*CT$26),
'Option-specific inputs'!$I$19="Total cost method",(('Option-specific inputs'!$I53/SUM('Option-specific inputs'!$I$52:$I$61))*'Option-specific inputs'!$I$109*CT$26)),0),0)</f>
        <v>0</v>
      </c>
      <c r="CU298" s="43" cm="1">
        <f t="array" ref="CU298">IFERROR(
IF(CU$14 - $G$14 + 1 = _xlfn.NUMBERVALUE(TRIM(_xlfn.TEXTAFTER($C298, " ", -1))),
_xlfn.IFS(
'Option-specific inputs'!$I$19="Percentage cost method",('Option-specific inputs'!$I30*'Option-specific inputs'!$I$109*CU$26),
'Option-specific inputs'!$I$19="Total cost method",(('Option-specific inputs'!$I53/SUM('Option-specific inputs'!$I$52:$I$61))*'Option-specific inputs'!$I$109*CU$26)),0),0)</f>
        <v>0</v>
      </c>
      <c r="CV298" s="43" cm="1">
        <f t="array" ref="CV298">IFERROR(
IF(CV$14 - $G$14 + 1 = _xlfn.NUMBERVALUE(TRIM(_xlfn.TEXTAFTER($C298, " ", -1))),
_xlfn.IFS(
'Option-specific inputs'!$I$19="Percentage cost method",('Option-specific inputs'!$I30*'Option-specific inputs'!$I$109*CV$26),
'Option-specific inputs'!$I$19="Total cost method",(('Option-specific inputs'!$I53/SUM('Option-specific inputs'!$I$52:$I$61))*'Option-specific inputs'!$I$109*CV$26)),0),0)</f>
        <v>0</v>
      </c>
      <c r="CW298" s="43" cm="1">
        <f t="array" ref="CW298">IFERROR(
IF(CW$14 - $G$14 + 1 = _xlfn.NUMBERVALUE(TRIM(_xlfn.TEXTAFTER($C298, " ", -1))),
_xlfn.IFS(
'Option-specific inputs'!$I$19="Percentage cost method",('Option-specific inputs'!$I30*'Option-specific inputs'!$I$109*CW$26),
'Option-specific inputs'!$I$19="Total cost method",(('Option-specific inputs'!$I53/SUM('Option-specific inputs'!$I$52:$I$61))*'Option-specific inputs'!$I$109*CW$26)),0),0)</f>
        <v>0</v>
      </c>
      <c r="CX298" s="43" cm="1">
        <f t="array" ref="CX298">IFERROR(
IF(CX$14 - $G$14 + 1 = _xlfn.NUMBERVALUE(TRIM(_xlfn.TEXTAFTER($C298, " ", -1))),
_xlfn.IFS(
'Option-specific inputs'!$I$19="Percentage cost method",('Option-specific inputs'!$I30*'Option-specific inputs'!$I$109*CX$26),
'Option-specific inputs'!$I$19="Total cost method",(('Option-specific inputs'!$I53/SUM('Option-specific inputs'!$I$52:$I$61))*'Option-specific inputs'!$I$109*CX$26)),0),0)</f>
        <v>0</v>
      </c>
      <c r="CY298" s="43" cm="1">
        <f t="array" ref="CY298">IFERROR(
IF(CY$14 - $G$14 + 1 = _xlfn.NUMBERVALUE(TRIM(_xlfn.TEXTAFTER($C298, " ", -1))),
_xlfn.IFS(
'Option-specific inputs'!$I$19="Percentage cost method",('Option-specific inputs'!$I30*'Option-specific inputs'!$I$109*CY$26),
'Option-specific inputs'!$I$19="Total cost method",(('Option-specific inputs'!$I53/SUM('Option-specific inputs'!$I$52:$I$61))*'Option-specific inputs'!$I$109*CY$26)),0),0)</f>
        <v>0</v>
      </c>
      <c r="CZ298" s="43" cm="1">
        <f t="array" ref="CZ298">IFERROR(
IF(CZ$14 - $G$14 + 1 = _xlfn.NUMBERVALUE(TRIM(_xlfn.TEXTAFTER($C298, " ", -1))),
_xlfn.IFS(
'Option-specific inputs'!$I$19="Percentage cost method",('Option-specific inputs'!$I30*'Option-specific inputs'!$I$109*CZ$26),
'Option-specific inputs'!$I$19="Total cost method",(('Option-specific inputs'!$I53/SUM('Option-specific inputs'!$I$52:$I$61))*'Option-specific inputs'!$I$109*CZ$26)),0),0)</f>
        <v>0</v>
      </c>
      <c r="DA298" s="43" cm="1">
        <f t="array" ref="DA298">IFERROR(
IF(DA$14 - $G$14 + 1 = _xlfn.NUMBERVALUE(TRIM(_xlfn.TEXTAFTER($C298, " ", -1))),
_xlfn.IFS(
'Option-specific inputs'!$I$19="Percentage cost method",('Option-specific inputs'!$I30*'Option-specific inputs'!$I$109*DA$26),
'Option-specific inputs'!$I$19="Total cost method",(('Option-specific inputs'!$I53/SUM('Option-specific inputs'!$I$52:$I$61))*'Option-specific inputs'!$I$109*DA$26)),0),0)</f>
        <v>0</v>
      </c>
      <c r="DB298" s="43" cm="1">
        <f t="array" ref="DB298">IFERROR(
IF(DB$14 - $G$14 + 1 = _xlfn.NUMBERVALUE(TRIM(_xlfn.TEXTAFTER($C298, " ", -1))),
_xlfn.IFS(
'Option-specific inputs'!$I$19="Percentage cost method",('Option-specific inputs'!$I30*'Option-specific inputs'!$I$109*DB$26),
'Option-specific inputs'!$I$19="Total cost method",(('Option-specific inputs'!$I53/SUM('Option-specific inputs'!$I$52:$I$61))*'Option-specific inputs'!$I$109*DB$26)),0),0)</f>
        <v>0</v>
      </c>
      <c r="DC298" s="25"/>
    </row>
    <row r="299" spans="1:107" s="61" customFormat="1" ht="22.5" customHeight="1">
      <c r="A299" s="25"/>
      <c r="B299" s="163"/>
      <c r="C299" s="170" t="s">
        <v>142</v>
      </c>
      <c r="D299" s="32"/>
      <c r="E299" s="37"/>
      <c r="F299" s="42"/>
      <c r="G299" s="43" cm="1">
        <f t="array" ref="G299">IFERROR(
IF(G$14 - $G$14 + 1 = _xlfn.NUMBERVALUE(TRIM(_xlfn.TEXTAFTER($C299, " ", -1))),
_xlfn.IFS(
'Option-specific inputs'!$I$19="Percentage cost method",('Option-specific inputs'!$I31*'Option-specific inputs'!$I$109*G$26),
'Option-specific inputs'!$I$19="Total cost method",(('Option-specific inputs'!$I54/SUM('Option-specific inputs'!$I$52:$I$61))*'Option-specific inputs'!$I$109*G$26)),0),0)</f>
        <v>0</v>
      </c>
      <c r="H299" s="43" cm="1">
        <f t="array" ref="H299">IFERROR(
IF(H$14 - $G$14 + 1 = _xlfn.NUMBERVALUE(TRIM(_xlfn.TEXTAFTER($C299, " ", -1))),
_xlfn.IFS(
'Option-specific inputs'!$I$19="Percentage cost method",('Option-specific inputs'!$I31*'Option-specific inputs'!$I$109*H$26),
'Option-specific inputs'!$I$19="Total cost method",(('Option-specific inputs'!$I54/SUM('Option-specific inputs'!$I$52:$I$61))*'Option-specific inputs'!$I$109*H$26)),0),0)</f>
        <v>0</v>
      </c>
      <c r="I299" s="43" cm="1">
        <f t="array" ref="I299">IFERROR(
IF(I$14 - $G$14 + 1 = _xlfn.NUMBERVALUE(TRIM(_xlfn.TEXTAFTER($C299, " ", -1))),
_xlfn.IFS(
'Option-specific inputs'!$I$19="Percentage cost method",('Option-specific inputs'!$I31*'Option-specific inputs'!$I$109*I$26),
'Option-specific inputs'!$I$19="Total cost method",(('Option-specific inputs'!$I54/SUM('Option-specific inputs'!$I$52:$I$61))*'Option-specific inputs'!$I$109*I$26)),0),0)</f>
        <v>0</v>
      </c>
      <c r="J299" s="43" cm="1">
        <f t="array" ref="J299">IFERROR(
IF(J$14 - $G$14 + 1 = _xlfn.NUMBERVALUE(TRIM(_xlfn.TEXTAFTER($C299, " ", -1))),
_xlfn.IFS(
'Option-specific inputs'!$I$19="Percentage cost method",('Option-specific inputs'!$I31*'Option-specific inputs'!$I$109*J$26),
'Option-specific inputs'!$I$19="Total cost method",(('Option-specific inputs'!$I54/SUM('Option-specific inputs'!$I$52:$I$61))*'Option-specific inputs'!$I$109*J$26)),0),0)</f>
        <v>0</v>
      </c>
      <c r="K299" s="43" cm="1">
        <f t="array" ref="K299">IFERROR(
IF(K$14 - $G$14 + 1 = _xlfn.NUMBERVALUE(TRIM(_xlfn.TEXTAFTER($C299, " ", -1))),
_xlfn.IFS(
'Option-specific inputs'!$I$19="Percentage cost method",('Option-specific inputs'!$I31*'Option-specific inputs'!$I$109*K$26),
'Option-specific inputs'!$I$19="Total cost method",(('Option-specific inputs'!$I54/SUM('Option-specific inputs'!$I$52:$I$61))*'Option-specific inputs'!$I$109*K$26)),0),0)</f>
        <v>0</v>
      </c>
      <c r="L299" s="43" cm="1">
        <f t="array" ref="L299">IFERROR(
IF(L$14 - $G$14 + 1 = _xlfn.NUMBERVALUE(TRIM(_xlfn.TEXTAFTER($C299, " ", -1))),
_xlfn.IFS(
'Option-specific inputs'!$I$19="Percentage cost method",('Option-specific inputs'!$I31*'Option-specific inputs'!$I$109*L$26),
'Option-specific inputs'!$I$19="Total cost method",(('Option-specific inputs'!$I54/SUM('Option-specific inputs'!$I$52:$I$61))*'Option-specific inputs'!$I$109*L$26)),0),0)</f>
        <v>0</v>
      </c>
      <c r="M299" s="43" cm="1">
        <f t="array" ref="M299">IFERROR(
IF(M$14 - $G$14 + 1 = _xlfn.NUMBERVALUE(TRIM(_xlfn.TEXTAFTER($C299, " ", -1))),
_xlfn.IFS(
'Option-specific inputs'!$I$19="Percentage cost method",('Option-specific inputs'!$I31*'Option-specific inputs'!$I$109*M$26),
'Option-specific inputs'!$I$19="Total cost method",(('Option-specific inputs'!$I54/SUM('Option-specific inputs'!$I$52:$I$61))*'Option-specific inputs'!$I$109*M$26)),0),0)</f>
        <v>0</v>
      </c>
      <c r="N299" s="43" cm="1">
        <f t="array" ref="N299">IFERROR(
IF(N$14 - $G$14 + 1 = _xlfn.NUMBERVALUE(TRIM(_xlfn.TEXTAFTER($C299, " ", -1))),
_xlfn.IFS(
'Option-specific inputs'!$I$19="Percentage cost method",('Option-specific inputs'!$I31*'Option-specific inputs'!$I$109*N$26),
'Option-specific inputs'!$I$19="Total cost method",(('Option-specific inputs'!$I54/SUM('Option-specific inputs'!$I$52:$I$61))*'Option-specific inputs'!$I$109*N$26)),0),0)</f>
        <v>0</v>
      </c>
      <c r="O299" s="43" cm="1">
        <f t="array" ref="O299">IFERROR(
IF(O$14 - $G$14 + 1 = _xlfn.NUMBERVALUE(TRIM(_xlfn.TEXTAFTER($C299, " ", -1))),
_xlfn.IFS(
'Option-specific inputs'!$I$19="Percentage cost method",('Option-specific inputs'!$I31*'Option-specific inputs'!$I$109*O$26),
'Option-specific inputs'!$I$19="Total cost method",(('Option-specific inputs'!$I54/SUM('Option-specific inputs'!$I$52:$I$61))*'Option-specific inputs'!$I$109*O$26)),0),0)</f>
        <v>0</v>
      </c>
      <c r="P299" s="43" cm="1">
        <f t="array" ref="P299">IFERROR(
IF(P$14 - $G$14 + 1 = _xlfn.NUMBERVALUE(TRIM(_xlfn.TEXTAFTER($C299, " ", -1))),
_xlfn.IFS(
'Option-specific inputs'!$I$19="Percentage cost method",('Option-specific inputs'!$I31*'Option-specific inputs'!$I$109*P$26),
'Option-specific inputs'!$I$19="Total cost method",(('Option-specific inputs'!$I54/SUM('Option-specific inputs'!$I$52:$I$61))*'Option-specific inputs'!$I$109*P$26)),0),0)</f>
        <v>0</v>
      </c>
      <c r="Q299" s="43" cm="1">
        <f t="array" ref="Q299">IFERROR(
IF(Q$14 - $G$14 + 1 = _xlfn.NUMBERVALUE(TRIM(_xlfn.TEXTAFTER($C299, " ", -1))),
_xlfn.IFS(
'Option-specific inputs'!$I$19="Percentage cost method",('Option-specific inputs'!$I31*'Option-specific inputs'!$I$109*Q$26),
'Option-specific inputs'!$I$19="Total cost method",(('Option-specific inputs'!$I54/SUM('Option-specific inputs'!$I$52:$I$61))*'Option-specific inputs'!$I$109*Q$26)),0),0)</f>
        <v>0</v>
      </c>
      <c r="R299" s="43" cm="1">
        <f t="array" ref="R299">IFERROR(
IF(R$14 - $G$14 + 1 = _xlfn.NUMBERVALUE(TRIM(_xlfn.TEXTAFTER($C299, " ", -1))),
_xlfn.IFS(
'Option-specific inputs'!$I$19="Percentage cost method",('Option-specific inputs'!$I31*'Option-specific inputs'!$I$109*R$26),
'Option-specific inputs'!$I$19="Total cost method",(('Option-specific inputs'!$I54/SUM('Option-specific inputs'!$I$52:$I$61))*'Option-specific inputs'!$I$109*R$26)),0),0)</f>
        <v>0</v>
      </c>
      <c r="S299" s="43" cm="1">
        <f t="array" ref="S299">IFERROR(
IF(S$14 - $G$14 + 1 = _xlfn.NUMBERVALUE(TRIM(_xlfn.TEXTAFTER($C299, " ", -1))),
_xlfn.IFS(
'Option-specific inputs'!$I$19="Percentage cost method",('Option-specific inputs'!$I31*'Option-specific inputs'!$I$109*S$26),
'Option-specific inputs'!$I$19="Total cost method",(('Option-specific inputs'!$I54/SUM('Option-specific inputs'!$I$52:$I$61))*'Option-specific inputs'!$I$109*S$26)),0),0)</f>
        <v>0</v>
      </c>
      <c r="T299" s="43" cm="1">
        <f t="array" ref="T299">IFERROR(
IF(T$14 - $G$14 + 1 = _xlfn.NUMBERVALUE(TRIM(_xlfn.TEXTAFTER($C299, " ", -1))),
_xlfn.IFS(
'Option-specific inputs'!$I$19="Percentage cost method",('Option-specific inputs'!$I31*'Option-specific inputs'!$I$109*T$26),
'Option-specific inputs'!$I$19="Total cost method",(('Option-specific inputs'!$I54/SUM('Option-specific inputs'!$I$52:$I$61))*'Option-specific inputs'!$I$109*T$26)),0),0)</f>
        <v>0</v>
      </c>
      <c r="U299" s="43" cm="1">
        <f t="array" ref="U299">IFERROR(
IF(U$14 - $G$14 + 1 = _xlfn.NUMBERVALUE(TRIM(_xlfn.TEXTAFTER($C299, " ", -1))),
_xlfn.IFS(
'Option-specific inputs'!$I$19="Percentage cost method",('Option-specific inputs'!$I31*'Option-specific inputs'!$I$109*U$26),
'Option-specific inputs'!$I$19="Total cost method",(('Option-specific inputs'!$I54/SUM('Option-specific inputs'!$I$52:$I$61))*'Option-specific inputs'!$I$109*U$26)),0),0)</f>
        <v>0</v>
      </c>
      <c r="V299" s="43" cm="1">
        <f t="array" ref="V299">IFERROR(
IF(V$14 - $G$14 + 1 = _xlfn.NUMBERVALUE(TRIM(_xlfn.TEXTAFTER($C299, " ", -1))),
_xlfn.IFS(
'Option-specific inputs'!$I$19="Percentage cost method",('Option-specific inputs'!$I31*'Option-specific inputs'!$I$109*V$26),
'Option-specific inputs'!$I$19="Total cost method",(('Option-specific inputs'!$I54/SUM('Option-specific inputs'!$I$52:$I$61))*'Option-specific inputs'!$I$109*V$26)),0),0)</f>
        <v>0</v>
      </c>
      <c r="W299" s="43" cm="1">
        <f t="array" ref="W299">IFERROR(
IF(W$14 - $G$14 + 1 = _xlfn.NUMBERVALUE(TRIM(_xlfn.TEXTAFTER($C299, " ", -1))),
_xlfn.IFS(
'Option-specific inputs'!$I$19="Percentage cost method",('Option-specific inputs'!$I31*'Option-specific inputs'!$I$109*W$26),
'Option-specific inputs'!$I$19="Total cost method",(('Option-specific inputs'!$I54/SUM('Option-specific inputs'!$I$52:$I$61))*'Option-specific inputs'!$I$109*W$26)),0),0)</f>
        <v>0</v>
      </c>
      <c r="X299" s="43" cm="1">
        <f t="array" ref="X299">IFERROR(
IF(X$14 - $G$14 + 1 = _xlfn.NUMBERVALUE(TRIM(_xlfn.TEXTAFTER($C299, " ", -1))),
_xlfn.IFS(
'Option-specific inputs'!$I$19="Percentage cost method",('Option-specific inputs'!$I31*'Option-specific inputs'!$I$109*X$26),
'Option-specific inputs'!$I$19="Total cost method",(('Option-specific inputs'!$I54/SUM('Option-specific inputs'!$I$52:$I$61))*'Option-specific inputs'!$I$109*X$26)),0),0)</f>
        <v>0</v>
      </c>
      <c r="Y299" s="43" cm="1">
        <f t="array" ref="Y299">IFERROR(
IF(Y$14 - $G$14 + 1 = _xlfn.NUMBERVALUE(TRIM(_xlfn.TEXTAFTER($C299, " ", -1))),
_xlfn.IFS(
'Option-specific inputs'!$I$19="Percentage cost method",('Option-specific inputs'!$I31*'Option-specific inputs'!$I$109*Y$26),
'Option-specific inputs'!$I$19="Total cost method",(('Option-specific inputs'!$I54/SUM('Option-specific inputs'!$I$52:$I$61))*'Option-specific inputs'!$I$109*Y$26)),0),0)</f>
        <v>0</v>
      </c>
      <c r="Z299" s="43" cm="1">
        <f t="array" ref="Z299">IFERROR(
IF(Z$14 - $G$14 + 1 = _xlfn.NUMBERVALUE(TRIM(_xlfn.TEXTAFTER($C299, " ", -1))),
_xlfn.IFS(
'Option-specific inputs'!$I$19="Percentage cost method",('Option-specific inputs'!$I31*'Option-specific inputs'!$I$109*Z$26),
'Option-specific inputs'!$I$19="Total cost method",(('Option-specific inputs'!$I54/SUM('Option-specific inputs'!$I$52:$I$61))*'Option-specific inputs'!$I$109*Z$26)),0),0)</f>
        <v>0</v>
      </c>
      <c r="AA299" s="43" cm="1">
        <f t="array" ref="AA299">IFERROR(
IF(AA$14 - $G$14 + 1 = _xlfn.NUMBERVALUE(TRIM(_xlfn.TEXTAFTER($C299, " ", -1))),
_xlfn.IFS(
'Option-specific inputs'!$I$19="Percentage cost method",('Option-specific inputs'!$I31*'Option-specific inputs'!$I$109*AA$26),
'Option-specific inputs'!$I$19="Total cost method",(('Option-specific inputs'!$I54/SUM('Option-specific inputs'!$I$52:$I$61))*'Option-specific inputs'!$I$109*AA$26)),0),0)</f>
        <v>0</v>
      </c>
      <c r="AB299" s="43" cm="1">
        <f t="array" ref="AB299">IFERROR(
IF(AB$14 - $G$14 + 1 = _xlfn.NUMBERVALUE(TRIM(_xlfn.TEXTAFTER($C299, " ", -1))),
_xlfn.IFS(
'Option-specific inputs'!$I$19="Percentage cost method",('Option-specific inputs'!$I31*'Option-specific inputs'!$I$109*AB$26),
'Option-specific inputs'!$I$19="Total cost method",(('Option-specific inputs'!$I54/SUM('Option-specific inputs'!$I$52:$I$61))*'Option-specific inputs'!$I$109*AB$26)),0),0)</f>
        <v>0</v>
      </c>
      <c r="AC299" s="43" cm="1">
        <f t="array" ref="AC299">IFERROR(
IF(AC$14 - $G$14 + 1 = _xlfn.NUMBERVALUE(TRIM(_xlfn.TEXTAFTER($C299, " ", -1))),
_xlfn.IFS(
'Option-specific inputs'!$I$19="Percentage cost method",('Option-specific inputs'!$I31*'Option-specific inputs'!$I$109*AC$26),
'Option-specific inputs'!$I$19="Total cost method",(('Option-specific inputs'!$I54/SUM('Option-specific inputs'!$I$52:$I$61))*'Option-specific inputs'!$I$109*AC$26)),0),0)</f>
        <v>0</v>
      </c>
      <c r="AD299" s="43" cm="1">
        <f t="array" ref="AD299">IFERROR(
IF(AD$14 - $G$14 + 1 = _xlfn.NUMBERVALUE(TRIM(_xlfn.TEXTAFTER($C299, " ", -1))),
_xlfn.IFS(
'Option-specific inputs'!$I$19="Percentage cost method",('Option-specific inputs'!$I31*'Option-specific inputs'!$I$109*AD$26),
'Option-specific inputs'!$I$19="Total cost method",(('Option-specific inputs'!$I54/SUM('Option-specific inputs'!$I$52:$I$61))*'Option-specific inputs'!$I$109*AD$26)),0),0)</f>
        <v>0</v>
      </c>
      <c r="AE299" s="43" cm="1">
        <f t="array" ref="AE299">IFERROR(
IF(AE$14 - $G$14 + 1 = _xlfn.NUMBERVALUE(TRIM(_xlfn.TEXTAFTER($C299, " ", -1))),
_xlfn.IFS(
'Option-specific inputs'!$I$19="Percentage cost method",('Option-specific inputs'!$I31*'Option-specific inputs'!$I$109*AE$26),
'Option-specific inputs'!$I$19="Total cost method",(('Option-specific inputs'!$I54/SUM('Option-specific inputs'!$I$52:$I$61))*'Option-specific inputs'!$I$109*AE$26)),0),0)</f>
        <v>0</v>
      </c>
      <c r="AF299" s="43" cm="1">
        <f t="array" ref="AF299">IFERROR(
IF(AF$14 - $G$14 + 1 = _xlfn.NUMBERVALUE(TRIM(_xlfn.TEXTAFTER($C299, " ", -1))),
_xlfn.IFS(
'Option-specific inputs'!$I$19="Percentage cost method",('Option-specific inputs'!$I31*'Option-specific inputs'!$I$109*AF$26),
'Option-specific inputs'!$I$19="Total cost method",(('Option-specific inputs'!$I54/SUM('Option-specific inputs'!$I$52:$I$61))*'Option-specific inputs'!$I$109*AF$26)),0),0)</f>
        <v>0</v>
      </c>
      <c r="AG299" s="43" cm="1">
        <f t="array" ref="AG299">IFERROR(
IF(AG$14 - $G$14 + 1 = _xlfn.NUMBERVALUE(TRIM(_xlfn.TEXTAFTER($C299, " ", -1))),
_xlfn.IFS(
'Option-specific inputs'!$I$19="Percentage cost method",('Option-specific inputs'!$I31*'Option-specific inputs'!$I$109*AG$26),
'Option-specific inputs'!$I$19="Total cost method",(('Option-specific inputs'!$I54/SUM('Option-specific inputs'!$I$52:$I$61))*'Option-specific inputs'!$I$109*AG$26)),0),0)</f>
        <v>0</v>
      </c>
      <c r="AH299" s="43" cm="1">
        <f t="array" ref="AH299">IFERROR(
IF(AH$14 - $G$14 + 1 = _xlfn.NUMBERVALUE(TRIM(_xlfn.TEXTAFTER($C299, " ", -1))),
_xlfn.IFS(
'Option-specific inputs'!$I$19="Percentage cost method",('Option-specific inputs'!$I31*'Option-specific inputs'!$I$109*AH$26),
'Option-specific inputs'!$I$19="Total cost method",(('Option-specific inputs'!$I54/SUM('Option-specific inputs'!$I$52:$I$61))*'Option-specific inputs'!$I$109*AH$26)),0),0)</f>
        <v>0</v>
      </c>
      <c r="AI299" s="43" cm="1">
        <f t="array" ref="AI299">IFERROR(
IF(AI$14 - $G$14 + 1 = _xlfn.NUMBERVALUE(TRIM(_xlfn.TEXTAFTER($C299, " ", -1))),
_xlfn.IFS(
'Option-specific inputs'!$I$19="Percentage cost method",('Option-specific inputs'!$I31*'Option-specific inputs'!$I$109*AI$26),
'Option-specific inputs'!$I$19="Total cost method",(('Option-specific inputs'!$I54/SUM('Option-specific inputs'!$I$52:$I$61))*'Option-specific inputs'!$I$109*AI$26)),0),0)</f>
        <v>0</v>
      </c>
      <c r="AJ299" s="43" cm="1">
        <f t="array" ref="AJ299">IFERROR(
IF(AJ$14 - $G$14 + 1 = _xlfn.NUMBERVALUE(TRIM(_xlfn.TEXTAFTER($C299, " ", -1))),
_xlfn.IFS(
'Option-specific inputs'!$I$19="Percentage cost method",('Option-specific inputs'!$I31*'Option-specific inputs'!$I$109*AJ$26),
'Option-specific inputs'!$I$19="Total cost method",(('Option-specific inputs'!$I54/SUM('Option-specific inputs'!$I$52:$I$61))*'Option-specific inputs'!$I$109*AJ$26)),0),0)</f>
        <v>0</v>
      </c>
      <c r="AK299" s="43" cm="1">
        <f t="array" ref="AK299">IFERROR(
IF(AK$14 - $G$14 + 1 = _xlfn.NUMBERVALUE(TRIM(_xlfn.TEXTAFTER($C299, " ", -1))),
_xlfn.IFS(
'Option-specific inputs'!$I$19="Percentage cost method",('Option-specific inputs'!$I31*'Option-specific inputs'!$I$109*AK$26),
'Option-specific inputs'!$I$19="Total cost method",(('Option-specific inputs'!$I54/SUM('Option-specific inputs'!$I$52:$I$61))*'Option-specific inputs'!$I$109*AK$26)),0),0)</f>
        <v>0</v>
      </c>
      <c r="AL299" s="43" cm="1">
        <f t="array" ref="AL299">IFERROR(
IF(AL$14 - $G$14 + 1 = _xlfn.NUMBERVALUE(TRIM(_xlfn.TEXTAFTER($C299, " ", -1))),
_xlfn.IFS(
'Option-specific inputs'!$I$19="Percentage cost method",('Option-specific inputs'!$I31*'Option-specific inputs'!$I$109*AL$26),
'Option-specific inputs'!$I$19="Total cost method",(('Option-specific inputs'!$I54/SUM('Option-specific inputs'!$I$52:$I$61))*'Option-specific inputs'!$I$109*AL$26)),0),0)</f>
        <v>0</v>
      </c>
      <c r="AM299" s="43" cm="1">
        <f t="array" ref="AM299">IFERROR(
IF(AM$14 - $G$14 + 1 = _xlfn.NUMBERVALUE(TRIM(_xlfn.TEXTAFTER($C299, " ", -1))),
_xlfn.IFS(
'Option-specific inputs'!$I$19="Percentage cost method",('Option-specific inputs'!$I31*'Option-specific inputs'!$I$109*AM$26),
'Option-specific inputs'!$I$19="Total cost method",(('Option-specific inputs'!$I54/SUM('Option-specific inputs'!$I$52:$I$61))*'Option-specific inputs'!$I$109*AM$26)),0),0)</f>
        <v>0</v>
      </c>
      <c r="AN299" s="43" cm="1">
        <f t="array" ref="AN299">IFERROR(
IF(AN$14 - $G$14 + 1 = _xlfn.NUMBERVALUE(TRIM(_xlfn.TEXTAFTER($C299, " ", -1))),
_xlfn.IFS(
'Option-specific inputs'!$I$19="Percentage cost method",('Option-specific inputs'!$I31*'Option-specific inputs'!$I$109*AN$26),
'Option-specific inputs'!$I$19="Total cost method",(('Option-specific inputs'!$I54/SUM('Option-specific inputs'!$I$52:$I$61))*'Option-specific inputs'!$I$109*AN$26)),0),0)</f>
        <v>0</v>
      </c>
      <c r="AO299" s="43" cm="1">
        <f t="array" ref="AO299">IFERROR(
IF(AO$14 - $G$14 + 1 = _xlfn.NUMBERVALUE(TRIM(_xlfn.TEXTAFTER($C299, " ", -1))),
_xlfn.IFS(
'Option-specific inputs'!$I$19="Percentage cost method",('Option-specific inputs'!$I31*'Option-specific inputs'!$I$109*AO$26),
'Option-specific inputs'!$I$19="Total cost method",(('Option-specific inputs'!$I54/SUM('Option-specific inputs'!$I$52:$I$61))*'Option-specific inputs'!$I$109*AO$26)),0),0)</f>
        <v>0</v>
      </c>
      <c r="AP299" s="43" cm="1">
        <f t="array" ref="AP299">IFERROR(
IF(AP$14 - $G$14 + 1 = _xlfn.NUMBERVALUE(TRIM(_xlfn.TEXTAFTER($C299, " ", -1))),
_xlfn.IFS(
'Option-specific inputs'!$I$19="Percentage cost method",('Option-specific inputs'!$I31*'Option-specific inputs'!$I$109*AP$26),
'Option-specific inputs'!$I$19="Total cost method",(('Option-specific inputs'!$I54/SUM('Option-specific inputs'!$I$52:$I$61))*'Option-specific inputs'!$I$109*AP$26)),0),0)</f>
        <v>0</v>
      </c>
      <c r="AQ299" s="43" cm="1">
        <f t="array" ref="AQ299">IFERROR(
IF(AQ$14 - $G$14 + 1 = _xlfn.NUMBERVALUE(TRIM(_xlfn.TEXTAFTER($C299, " ", -1))),
_xlfn.IFS(
'Option-specific inputs'!$I$19="Percentage cost method",('Option-specific inputs'!$I31*'Option-specific inputs'!$I$109*AQ$26),
'Option-specific inputs'!$I$19="Total cost method",(('Option-specific inputs'!$I54/SUM('Option-specific inputs'!$I$52:$I$61))*'Option-specific inputs'!$I$109*AQ$26)),0),0)</f>
        <v>0</v>
      </c>
      <c r="AR299" s="43" cm="1">
        <f t="array" ref="AR299">IFERROR(
IF(AR$14 - $G$14 + 1 = _xlfn.NUMBERVALUE(TRIM(_xlfn.TEXTAFTER($C299, " ", -1))),
_xlfn.IFS(
'Option-specific inputs'!$I$19="Percentage cost method",('Option-specific inputs'!$I31*'Option-specific inputs'!$I$109*AR$26),
'Option-specific inputs'!$I$19="Total cost method",(('Option-specific inputs'!$I54/SUM('Option-specific inputs'!$I$52:$I$61))*'Option-specific inputs'!$I$109*AR$26)),0),0)</f>
        <v>0</v>
      </c>
      <c r="AS299" s="43" cm="1">
        <f t="array" ref="AS299">IFERROR(
IF(AS$14 - $G$14 + 1 = _xlfn.NUMBERVALUE(TRIM(_xlfn.TEXTAFTER($C299, " ", -1))),
_xlfn.IFS(
'Option-specific inputs'!$I$19="Percentage cost method",('Option-specific inputs'!$I31*'Option-specific inputs'!$I$109*AS$26),
'Option-specific inputs'!$I$19="Total cost method",(('Option-specific inputs'!$I54/SUM('Option-specific inputs'!$I$52:$I$61))*'Option-specific inputs'!$I$109*AS$26)),0),0)</f>
        <v>0</v>
      </c>
      <c r="AT299" s="43" cm="1">
        <f t="array" ref="AT299">IFERROR(
IF(AT$14 - $G$14 + 1 = _xlfn.NUMBERVALUE(TRIM(_xlfn.TEXTAFTER($C299, " ", -1))),
_xlfn.IFS(
'Option-specific inputs'!$I$19="Percentage cost method",('Option-specific inputs'!$I31*'Option-specific inputs'!$I$109*AT$26),
'Option-specific inputs'!$I$19="Total cost method",(('Option-specific inputs'!$I54/SUM('Option-specific inputs'!$I$52:$I$61))*'Option-specific inputs'!$I$109*AT$26)),0),0)</f>
        <v>0</v>
      </c>
      <c r="AU299" s="43" cm="1">
        <f t="array" ref="AU299">IFERROR(
IF(AU$14 - $G$14 + 1 = _xlfn.NUMBERVALUE(TRIM(_xlfn.TEXTAFTER($C299, " ", -1))),
_xlfn.IFS(
'Option-specific inputs'!$I$19="Percentage cost method",('Option-specific inputs'!$I31*'Option-specific inputs'!$I$109*AU$26),
'Option-specific inputs'!$I$19="Total cost method",(('Option-specific inputs'!$I54/SUM('Option-specific inputs'!$I$52:$I$61))*'Option-specific inputs'!$I$109*AU$26)),0),0)</f>
        <v>0</v>
      </c>
      <c r="AV299" s="43" cm="1">
        <f t="array" ref="AV299">IFERROR(
IF(AV$14 - $G$14 + 1 = _xlfn.NUMBERVALUE(TRIM(_xlfn.TEXTAFTER($C299, " ", -1))),
_xlfn.IFS(
'Option-specific inputs'!$I$19="Percentage cost method",('Option-specific inputs'!$I31*'Option-specific inputs'!$I$109*AV$26),
'Option-specific inputs'!$I$19="Total cost method",(('Option-specific inputs'!$I54/SUM('Option-specific inputs'!$I$52:$I$61))*'Option-specific inputs'!$I$109*AV$26)),0),0)</f>
        <v>0</v>
      </c>
      <c r="AW299" s="43" cm="1">
        <f t="array" ref="AW299">IFERROR(
IF(AW$14 - $G$14 + 1 = _xlfn.NUMBERVALUE(TRIM(_xlfn.TEXTAFTER($C299, " ", -1))),
_xlfn.IFS(
'Option-specific inputs'!$I$19="Percentage cost method",('Option-specific inputs'!$I31*'Option-specific inputs'!$I$109*AW$26),
'Option-specific inputs'!$I$19="Total cost method",(('Option-specific inputs'!$I54/SUM('Option-specific inputs'!$I$52:$I$61))*'Option-specific inputs'!$I$109*AW$26)),0),0)</f>
        <v>0</v>
      </c>
      <c r="AX299" s="43" cm="1">
        <f t="array" ref="AX299">IFERROR(
IF(AX$14 - $G$14 + 1 = _xlfn.NUMBERVALUE(TRIM(_xlfn.TEXTAFTER($C299, " ", -1))),
_xlfn.IFS(
'Option-specific inputs'!$I$19="Percentage cost method",('Option-specific inputs'!$I31*'Option-specific inputs'!$I$109*AX$26),
'Option-specific inputs'!$I$19="Total cost method",(('Option-specific inputs'!$I54/SUM('Option-specific inputs'!$I$52:$I$61))*'Option-specific inputs'!$I$109*AX$26)),0),0)</f>
        <v>0</v>
      </c>
      <c r="AY299" s="43" cm="1">
        <f t="array" ref="AY299">IFERROR(
IF(AY$14 - $G$14 + 1 = _xlfn.NUMBERVALUE(TRIM(_xlfn.TEXTAFTER($C299, " ", -1))),
_xlfn.IFS(
'Option-specific inputs'!$I$19="Percentage cost method",('Option-specific inputs'!$I31*'Option-specific inputs'!$I$109*AY$26),
'Option-specific inputs'!$I$19="Total cost method",(('Option-specific inputs'!$I54/SUM('Option-specific inputs'!$I$52:$I$61))*'Option-specific inputs'!$I$109*AY$26)),0),0)</f>
        <v>0</v>
      </c>
      <c r="AZ299" s="43" cm="1">
        <f t="array" ref="AZ299">IFERROR(
IF(AZ$14 - $G$14 + 1 = _xlfn.NUMBERVALUE(TRIM(_xlfn.TEXTAFTER($C299, " ", -1))),
_xlfn.IFS(
'Option-specific inputs'!$I$19="Percentage cost method",('Option-specific inputs'!$I31*'Option-specific inputs'!$I$109*AZ$26),
'Option-specific inputs'!$I$19="Total cost method",(('Option-specific inputs'!$I54/SUM('Option-specific inputs'!$I$52:$I$61))*'Option-specific inputs'!$I$109*AZ$26)),0),0)</f>
        <v>0</v>
      </c>
      <c r="BA299" s="43" cm="1">
        <f t="array" ref="BA299">IFERROR(
IF(BA$14 - $G$14 + 1 = _xlfn.NUMBERVALUE(TRIM(_xlfn.TEXTAFTER($C299, " ", -1))),
_xlfn.IFS(
'Option-specific inputs'!$I$19="Percentage cost method",('Option-specific inputs'!$I31*'Option-specific inputs'!$I$109*BA$26),
'Option-specific inputs'!$I$19="Total cost method",(('Option-specific inputs'!$I54/SUM('Option-specific inputs'!$I$52:$I$61))*'Option-specific inputs'!$I$109*BA$26)),0),0)</f>
        <v>0</v>
      </c>
      <c r="BB299" s="43" cm="1">
        <f t="array" ref="BB299">IFERROR(
IF(BB$14 - $G$14 + 1 = _xlfn.NUMBERVALUE(TRIM(_xlfn.TEXTAFTER($C299, " ", -1))),
_xlfn.IFS(
'Option-specific inputs'!$I$19="Percentage cost method",('Option-specific inputs'!$I31*'Option-specific inputs'!$I$109*BB$26),
'Option-specific inputs'!$I$19="Total cost method",(('Option-specific inputs'!$I54/SUM('Option-specific inputs'!$I$52:$I$61))*'Option-specific inputs'!$I$109*BB$26)),0),0)</f>
        <v>0</v>
      </c>
      <c r="BC299" s="43" cm="1">
        <f t="array" ref="BC299">IFERROR(
IF(BC$14 - $G$14 + 1 = _xlfn.NUMBERVALUE(TRIM(_xlfn.TEXTAFTER($C299, " ", -1))),
_xlfn.IFS(
'Option-specific inputs'!$I$19="Percentage cost method",('Option-specific inputs'!$I31*'Option-specific inputs'!$I$109*BC$26),
'Option-specific inputs'!$I$19="Total cost method",(('Option-specific inputs'!$I54/SUM('Option-specific inputs'!$I$52:$I$61))*'Option-specific inputs'!$I$109*BC$26)),0),0)</f>
        <v>0</v>
      </c>
      <c r="BD299" s="43" cm="1">
        <f t="array" ref="BD299">IFERROR(
IF(BD$14 - $G$14 + 1 = _xlfn.NUMBERVALUE(TRIM(_xlfn.TEXTAFTER($C299, " ", -1))),
_xlfn.IFS(
'Option-specific inputs'!$I$19="Percentage cost method",('Option-specific inputs'!$I31*'Option-specific inputs'!$I$109*BD$26),
'Option-specific inputs'!$I$19="Total cost method",(('Option-specific inputs'!$I54/SUM('Option-specific inputs'!$I$52:$I$61))*'Option-specific inputs'!$I$109*BD$26)),0),0)</f>
        <v>0</v>
      </c>
      <c r="BE299" s="43" cm="1">
        <f t="array" ref="BE299">IFERROR(
IF(BE$14 - $G$14 + 1 = _xlfn.NUMBERVALUE(TRIM(_xlfn.TEXTAFTER($C299, " ", -1))),
_xlfn.IFS(
'Option-specific inputs'!$I$19="Percentage cost method",('Option-specific inputs'!$I31*'Option-specific inputs'!$I$109*BE$26),
'Option-specific inputs'!$I$19="Total cost method",(('Option-specific inputs'!$I54/SUM('Option-specific inputs'!$I$52:$I$61))*'Option-specific inputs'!$I$109*BE$26)),0),0)</f>
        <v>0</v>
      </c>
      <c r="BF299" s="43" cm="1">
        <f t="array" ref="BF299">IFERROR(
IF(BF$14 - $G$14 + 1 = _xlfn.NUMBERVALUE(TRIM(_xlfn.TEXTAFTER($C299, " ", -1))),
_xlfn.IFS(
'Option-specific inputs'!$I$19="Percentage cost method",('Option-specific inputs'!$I31*'Option-specific inputs'!$I$109*BF$26),
'Option-specific inputs'!$I$19="Total cost method",(('Option-specific inputs'!$I54/SUM('Option-specific inputs'!$I$52:$I$61))*'Option-specific inputs'!$I$109*BF$26)),0),0)</f>
        <v>0</v>
      </c>
      <c r="BG299" s="43" cm="1">
        <f t="array" ref="BG299">IFERROR(
IF(BG$14 - $G$14 + 1 = _xlfn.NUMBERVALUE(TRIM(_xlfn.TEXTAFTER($C299, " ", -1))),
_xlfn.IFS(
'Option-specific inputs'!$I$19="Percentage cost method",('Option-specific inputs'!$I31*'Option-specific inputs'!$I$109*BG$26),
'Option-specific inputs'!$I$19="Total cost method",(('Option-specific inputs'!$I54/SUM('Option-specific inputs'!$I$52:$I$61))*'Option-specific inputs'!$I$109*BG$26)),0),0)</f>
        <v>0</v>
      </c>
      <c r="BH299" s="43" cm="1">
        <f t="array" ref="BH299">IFERROR(
IF(BH$14 - $G$14 + 1 = _xlfn.NUMBERVALUE(TRIM(_xlfn.TEXTAFTER($C299, " ", -1))),
_xlfn.IFS(
'Option-specific inputs'!$I$19="Percentage cost method",('Option-specific inputs'!$I31*'Option-specific inputs'!$I$109*BH$26),
'Option-specific inputs'!$I$19="Total cost method",(('Option-specific inputs'!$I54/SUM('Option-specific inputs'!$I$52:$I$61))*'Option-specific inputs'!$I$109*BH$26)),0),0)</f>
        <v>0</v>
      </c>
      <c r="BI299" s="43" cm="1">
        <f t="array" ref="BI299">IFERROR(
IF(BI$14 - $G$14 + 1 = _xlfn.NUMBERVALUE(TRIM(_xlfn.TEXTAFTER($C299, " ", -1))),
_xlfn.IFS(
'Option-specific inputs'!$I$19="Percentage cost method",('Option-specific inputs'!$I31*'Option-specific inputs'!$I$109*BI$26),
'Option-specific inputs'!$I$19="Total cost method",(('Option-specific inputs'!$I54/SUM('Option-specific inputs'!$I$52:$I$61))*'Option-specific inputs'!$I$109*BI$26)),0),0)</f>
        <v>0</v>
      </c>
      <c r="BJ299" s="43" cm="1">
        <f t="array" ref="BJ299">IFERROR(
IF(BJ$14 - $G$14 + 1 = _xlfn.NUMBERVALUE(TRIM(_xlfn.TEXTAFTER($C299, " ", -1))),
_xlfn.IFS(
'Option-specific inputs'!$I$19="Percentage cost method",('Option-specific inputs'!$I31*'Option-specific inputs'!$I$109*BJ$26),
'Option-specific inputs'!$I$19="Total cost method",(('Option-specific inputs'!$I54/SUM('Option-specific inputs'!$I$52:$I$61))*'Option-specific inputs'!$I$109*BJ$26)),0),0)</f>
        <v>0</v>
      </c>
      <c r="BK299" s="43" cm="1">
        <f t="array" ref="BK299">IFERROR(
IF(BK$14 - $G$14 + 1 = _xlfn.NUMBERVALUE(TRIM(_xlfn.TEXTAFTER($C299, " ", -1))),
_xlfn.IFS(
'Option-specific inputs'!$I$19="Percentage cost method",('Option-specific inputs'!$I31*'Option-specific inputs'!$I$109*BK$26),
'Option-specific inputs'!$I$19="Total cost method",(('Option-specific inputs'!$I54/SUM('Option-specific inputs'!$I$52:$I$61))*'Option-specific inputs'!$I$109*BK$26)),0),0)</f>
        <v>0</v>
      </c>
      <c r="BL299" s="43" cm="1">
        <f t="array" ref="BL299">IFERROR(
IF(BL$14 - $G$14 + 1 = _xlfn.NUMBERVALUE(TRIM(_xlfn.TEXTAFTER($C299, " ", -1))),
_xlfn.IFS(
'Option-specific inputs'!$I$19="Percentage cost method",('Option-specific inputs'!$I31*'Option-specific inputs'!$I$109*BL$26),
'Option-specific inputs'!$I$19="Total cost method",(('Option-specific inputs'!$I54/SUM('Option-specific inputs'!$I$52:$I$61))*'Option-specific inputs'!$I$109*BL$26)),0),0)</f>
        <v>0</v>
      </c>
      <c r="BM299" s="43" cm="1">
        <f t="array" ref="BM299">IFERROR(
IF(BM$14 - $G$14 + 1 = _xlfn.NUMBERVALUE(TRIM(_xlfn.TEXTAFTER($C299, " ", -1))),
_xlfn.IFS(
'Option-specific inputs'!$I$19="Percentage cost method",('Option-specific inputs'!$I31*'Option-specific inputs'!$I$109*BM$26),
'Option-specific inputs'!$I$19="Total cost method",(('Option-specific inputs'!$I54/SUM('Option-specific inputs'!$I$52:$I$61))*'Option-specific inputs'!$I$109*BM$26)),0),0)</f>
        <v>0</v>
      </c>
      <c r="BN299" s="43" cm="1">
        <f t="array" ref="BN299">IFERROR(
IF(BN$14 - $G$14 + 1 = _xlfn.NUMBERVALUE(TRIM(_xlfn.TEXTAFTER($C299, " ", -1))),
_xlfn.IFS(
'Option-specific inputs'!$I$19="Percentage cost method",('Option-specific inputs'!$I31*'Option-specific inputs'!$I$109*BN$26),
'Option-specific inputs'!$I$19="Total cost method",(('Option-specific inputs'!$I54/SUM('Option-specific inputs'!$I$52:$I$61))*'Option-specific inputs'!$I$109*BN$26)),0),0)</f>
        <v>0</v>
      </c>
      <c r="BO299" s="43" cm="1">
        <f t="array" ref="BO299">IFERROR(
IF(BO$14 - $G$14 + 1 = _xlfn.NUMBERVALUE(TRIM(_xlfn.TEXTAFTER($C299, " ", -1))),
_xlfn.IFS(
'Option-specific inputs'!$I$19="Percentage cost method",('Option-specific inputs'!$I31*'Option-specific inputs'!$I$109*BO$26),
'Option-specific inputs'!$I$19="Total cost method",(('Option-specific inputs'!$I54/SUM('Option-specific inputs'!$I$52:$I$61))*'Option-specific inputs'!$I$109*BO$26)),0),0)</f>
        <v>0</v>
      </c>
      <c r="BP299" s="43" cm="1">
        <f t="array" ref="BP299">IFERROR(
IF(BP$14 - $G$14 + 1 = _xlfn.NUMBERVALUE(TRIM(_xlfn.TEXTAFTER($C299, " ", -1))),
_xlfn.IFS(
'Option-specific inputs'!$I$19="Percentage cost method",('Option-specific inputs'!$I31*'Option-specific inputs'!$I$109*BP$26),
'Option-specific inputs'!$I$19="Total cost method",(('Option-specific inputs'!$I54/SUM('Option-specific inputs'!$I$52:$I$61))*'Option-specific inputs'!$I$109*BP$26)),0),0)</f>
        <v>0</v>
      </c>
      <c r="BQ299" s="43" cm="1">
        <f t="array" ref="BQ299">IFERROR(
IF(BQ$14 - $G$14 + 1 = _xlfn.NUMBERVALUE(TRIM(_xlfn.TEXTAFTER($C299, " ", -1))),
_xlfn.IFS(
'Option-specific inputs'!$I$19="Percentage cost method",('Option-specific inputs'!$I31*'Option-specific inputs'!$I$109*BQ$26),
'Option-specific inputs'!$I$19="Total cost method",(('Option-specific inputs'!$I54/SUM('Option-specific inputs'!$I$52:$I$61))*'Option-specific inputs'!$I$109*BQ$26)),0),0)</f>
        <v>0</v>
      </c>
      <c r="BR299" s="43" cm="1">
        <f t="array" ref="BR299">IFERROR(
IF(BR$14 - $G$14 + 1 = _xlfn.NUMBERVALUE(TRIM(_xlfn.TEXTAFTER($C299, " ", -1))),
_xlfn.IFS(
'Option-specific inputs'!$I$19="Percentage cost method",('Option-specific inputs'!$I31*'Option-specific inputs'!$I$109*BR$26),
'Option-specific inputs'!$I$19="Total cost method",(('Option-specific inputs'!$I54/SUM('Option-specific inputs'!$I$52:$I$61))*'Option-specific inputs'!$I$109*BR$26)),0),0)</f>
        <v>0</v>
      </c>
      <c r="BS299" s="43" cm="1">
        <f t="array" ref="BS299">IFERROR(
IF(BS$14 - $G$14 + 1 = _xlfn.NUMBERVALUE(TRIM(_xlfn.TEXTAFTER($C299, " ", -1))),
_xlfn.IFS(
'Option-specific inputs'!$I$19="Percentage cost method",('Option-specific inputs'!$I31*'Option-specific inputs'!$I$109*BS$26),
'Option-specific inputs'!$I$19="Total cost method",(('Option-specific inputs'!$I54/SUM('Option-specific inputs'!$I$52:$I$61))*'Option-specific inputs'!$I$109*BS$26)),0),0)</f>
        <v>0</v>
      </c>
      <c r="BT299" s="43" cm="1">
        <f t="array" ref="BT299">IFERROR(
IF(BT$14 - $G$14 + 1 = _xlfn.NUMBERVALUE(TRIM(_xlfn.TEXTAFTER($C299, " ", -1))),
_xlfn.IFS(
'Option-specific inputs'!$I$19="Percentage cost method",('Option-specific inputs'!$I31*'Option-specific inputs'!$I$109*BT$26),
'Option-specific inputs'!$I$19="Total cost method",(('Option-specific inputs'!$I54/SUM('Option-specific inputs'!$I$52:$I$61))*'Option-specific inputs'!$I$109*BT$26)),0),0)</f>
        <v>0</v>
      </c>
      <c r="BU299" s="43" cm="1">
        <f t="array" ref="BU299">IFERROR(
IF(BU$14 - $G$14 + 1 = _xlfn.NUMBERVALUE(TRIM(_xlfn.TEXTAFTER($C299, " ", -1))),
_xlfn.IFS(
'Option-specific inputs'!$I$19="Percentage cost method",('Option-specific inputs'!$I31*'Option-specific inputs'!$I$109*BU$26),
'Option-specific inputs'!$I$19="Total cost method",(('Option-specific inputs'!$I54/SUM('Option-specific inputs'!$I$52:$I$61))*'Option-specific inputs'!$I$109*BU$26)),0),0)</f>
        <v>0</v>
      </c>
      <c r="BV299" s="43" cm="1">
        <f t="array" ref="BV299">IFERROR(
IF(BV$14 - $G$14 + 1 = _xlfn.NUMBERVALUE(TRIM(_xlfn.TEXTAFTER($C299, " ", -1))),
_xlfn.IFS(
'Option-specific inputs'!$I$19="Percentage cost method",('Option-specific inputs'!$I31*'Option-specific inputs'!$I$109*BV$26),
'Option-specific inputs'!$I$19="Total cost method",(('Option-specific inputs'!$I54/SUM('Option-specific inputs'!$I$52:$I$61))*'Option-specific inputs'!$I$109*BV$26)),0),0)</f>
        <v>0</v>
      </c>
      <c r="BW299" s="43" cm="1">
        <f t="array" ref="BW299">IFERROR(
IF(BW$14 - $G$14 + 1 = _xlfn.NUMBERVALUE(TRIM(_xlfn.TEXTAFTER($C299, " ", -1))),
_xlfn.IFS(
'Option-specific inputs'!$I$19="Percentage cost method",('Option-specific inputs'!$I31*'Option-specific inputs'!$I$109*BW$26),
'Option-specific inputs'!$I$19="Total cost method",(('Option-specific inputs'!$I54/SUM('Option-specific inputs'!$I$52:$I$61))*'Option-specific inputs'!$I$109*BW$26)),0),0)</f>
        <v>0</v>
      </c>
      <c r="BX299" s="43" cm="1">
        <f t="array" ref="BX299">IFERROR(
IF(BX$14 - $G$14 + 1 = _xlfn.NUMBERVALUE(TRIM(_xlfn.TEXTAFTER($C299, " ", -1))),
_xlfn.IFS(
'Option-specific inputs'!$I$19="Percentage cost method",('Option-specific inputs'!$I31*'Option-specific inputs'!$I$109*BX$26),
'Option-specific inputs'!$I$19="Total cost method",(('Option-specific inputs'!$I54/SUM('Option-specific inputs'!$I$52:$I$61))*'Option-specific inputs'!$I$109*BX$26)),0),0)</f>
        <v>0</v>
      </c>
      <c r="BY299" s="43" cm="1">
        <f t="array" ref="BY299">IFERROR(
IF(BY$14 - $G$14 + 1 = _xlfn.NUMBERVALUE(TRIM(_xlfn.TEXTAFTER($C299, " ", -1))),
_xlfn.IFS(
'Option-specific inputs'!$I$19="Percentage cost method",('Option-specific inputs'!$I31*'Option-specific inputs'!$I$109*BY$26),
'Option-specific inputs'!$I$19="Total cost method",(('Option-specific inputs'!$I54/SUM('Option-specific inputs'!$I$52:$I$61))*'Option-specific inputs'!$I$109*BY$26)),0),0)</f>
        <v>0</v>
      </c>
      <c r="BZ299" s="43" cm="1">
        <f t="array" ref="BZ299">IFERROR(
IF(BZ$14 - $G$14 + 1 = _xlfn.NUMBERVALUE(TRIM(_xlfn.TEXTAFTER($C299, " ", -1))),
_xlfn.IFS(
'Option-specific inputs'!$I$19="Percentage cost method",('Option-specific inputs'!$I31*'Option-specific inputs'!$I$109*BZ$26),
'Option-specific inputs'!$I$19="Total cost method",(('Option-specific inputs'!$I54/SUM('Option-specific inputs'!$I$52:$I$61))*'Option-specific inputs'!$I$109*BZ$26)),0),0)</f>
        <v>0</v>
      </c>
      <c r="CA299" s="43" cm="1">
        <f t="array" ref="CA299">IFERROR(
IF(CA$14 - $G$14 + 1 = _xlfn.NUMBERVALUE(TRIM(_xlfn.TEXTAFTER($C299, " ", -1))),
_xlfn.IFS(
'Option-specific inputs'!$I$19="Percentage cost method",('Option-specific inputs'!$I31*'Option-specific inputs'!$I$109*CA$26),
'Option-specific inputs'!$I$19="Total cost method",(('Option-specific inputs'!$I54/SUM('Option-specific inputs'!$I$52:$I$61))*'Option-specific inputs'!$I$109*CA$26)),0),0)</f>
        <v>0</v>
      </c>
      <c r="CB299" s="43" cm="1">
        <f t="array" ref="CB299">IFERROR(
IF(CB$14 - $G$14 + 1 = _xlfn.NUMBERVALUE(TRIM(_xlfn.TEXTAFTER($C299, " ", -1))),
_xlfn.IFS(
'Option-specific inputs'!$I$19="Percentage cost method",('Option-specific inputs'!$I31*'Option-specific inputs'!$I$109*CB$26),
'Option-specific inputs'!$I$19="Total cost method",(('Option-specific inputs'!$I54/SUM('Option-specific inputs'!$I$52:$I$61))*'Option-specific inputs'!$I$109*CB$26)),0),0)</f>
        <v>0</v>
      </c>
      <c r="CC299" s="43" cm="1">
        <f t="array" ref="CC299">IFERROR(
IF(CC$14 - $G$14 + 1 = _xlfn.NUMBERVALUE(TRIM(_xlfn.TEXTAFTER($C299, " ", -1))),
_xlfn.IFS(
'Option-specific inputs'!$I$19="Percentage cost method",('Option-specific inputs'!$I31*'Option-specific inputs'!$I$109*CC$26),
'Option-specific inputs'!$I$19="Total cost method",(('Option-specific inputs'!$I54/SUM('Option-specific inputs'!$I$52:$I$61))*'Option-specific inputs'!$I$109*CC$26)),0),0)</f>
        <v>0</v>
      </c>
      <c r="CD299" s="43" cm="1">
        <f t="array" ref="CD299">IFERROR(
IF(CD$14 - $G$14 + 1 = _xlfn.NUMBERVALUE(TRIM(_xlfn.TEXTAFTER($C299, " ", -1))),
_xlfn.IFS(
'Option-specific inputs'!$I$19="Percentage cost method",('Option-specific inputs'!$I31*'Option-specific inputs'!$I$109*CD$26),
'Option-specific inputs'!$I$19="Total cost method",(('Option-specific inputs'!$I54/SUM('Option-specific inputs'!$I$52:$I$61))*'Option-specific inputs'!$I$109*CD$26)),0),0)</f>
        <v>0</v>
      </c>
      <c r="CE299" s="43" cm="1">
        <f t="array" ref="CE299">IFERROR(
IF(CE$14 - $G$14 + 1 = _xlfn.NUMBERVALUE(TRIM(_xlfn.TEXTAFTER($C299, " ", -1))),
_xlfn.IFS(
'Option-specific inputs'!$I$19="Percentage cost method",('Option-specific inputs'!$I31*'Option-specific inputs'!$I$109*CE$26),
'Option-specific inputs'!$I$19="Total cost method",(('Option-specific inputs'!$I54/SUM('Option-specific inputs'!$I$52:$I$61))*'Option-specific inputs'!$I$109*CE$26)),0),0)</f>
        <v>0</v>
      </c>
      <c r="CF299" s="43" cm="1">
        <f t="array" ref="CF299">IFERROR(
IF(CF$14 - $G$14 + 1 = _xlfn.NUMBERVALUE(TRIM(_xlfn.TEXTAFTER($C299, " ", -1))),
_xlfn.IFS(
'Option-specific inputs'!$I$19="Percentage cost method",('Option-specific inputs'!$I31*'Option-specific inputs'!$I$109*CF$26),
'Option-specific inputs'!$I$19="Total cost method",(('Option-specific inputs'!$I54/SUM('Option-specific inputs'!$I$52:$I$61))*'Option-specific inputs'!$I$109*CF$26)),0),0)</f>
        <v>0</v>
      </c>
      <c r="CG299" s="43" cm="1">
        <f t="array" ref="CG299">IFERROR(
IF(CG$14 - $G$14 + 1 = _xlfn.NUMBERVALUE(TRIM(_xlfn.TEXTAFTER($C299, " ", -1))),
_xlfn.IFS(
'Option-specific inputs'!$I$19="Percentage cost method",('Option-specific inputs'!$I31*'Option-specific inputs'!$I$109*CG$26),
'Option-specific inputs'!$I$19="Total cost method",(('Option-specific inputs'!$I54/SUM('Option-specific inputs'!$I$52:$I$61))*'Option-specific inputs'!$I$109*CG$26)),0),0)</f>
        <v>0</v>
      </c>
      <c r="CH299" s="43" cm="1">
        <f t="array" ref="CH299">IFERROR(
IF(CH$14 - $G$14 + 1 = _xlfn.NUMBERVALUE(TRIM(_xlfn.TEXTAFTER($C299, " ", -1))),
_xlfn.IFS(
'Option-specific inputs'!$I$19="Percentage cost method",('Option-specific inputs'!$I31*'Option-specific inputs'!$I$109*CH$26),
'Option-specific inputs'!$I$19="Total cost method",(('Option-specific inputs'!$I54/SUM('Option-specific inputs'!$I$52:$I$61))*'Option-specific inputs'!$I$109*CH$26)),0),0)</f>
        <v>0</v>
      </c>
      <c r="CI299" s="43" cm="1">
        <f t="array" ref="CI299">IFERROR(
IF(CI$14 - $G$14 + 1 = _xlfn.NUMBERVALUE(TRIM(_xlfn.TEXTAFTER($C299, " ", -1))),
_xlfn.IFS(
'Option-specific inputs'!$I$19="Percentage cost method",('Option-specific inputs'!$I31*'Option-specific inputs'!$I$109*CI$26),
'Option-specific inputs'!$I$19="Total cost method",(('Option-specific inputs'!$I54/SUM('Option-specific inputs'!$I$52:$I$61))*'Option-specific inputs'!$I$109*CI$26)),0),0)</f>
        <v>0</v>
      </c>
      <c r="CJ299" s="43" cm="1">
        <f t="array" ref="CJ299">IFERROR(
IF(CJ$14 - $G$14 + 1 = _xlfn.NUMBERVALUE(TRIM(_xlfn.TEXTAFTER($C299, " ", -1))),
_xlfn.IFS(
'Option-specific inputs'!$I$19="Percentage cost method",('Option-specific inputs'!$I31*'Option-specific inputs'!$I$109*CJ$26),
'Option-specific inputs'!$I$19="Total cost method",(('Option-specific inputs'!$I54/SUM('Option-specific inputs'!$I$52:$I$61))*'Option-specific inputs'!$I$109*CJ$26)),0),0)</f>
        <v>0</v>
      </c>
      <c r="CK299" s="43" cm="1">
        <f t="array" ref="CK299">IFERROR(
IF(CK$14 - $G$14 + 1 = _xlfn.NUMBERVALUE(TRIM(_xlfn.TEXTAFTER($C299, " ", -1))),
_xlfn.IFS(
'Option-specific inputs'!$I$19="Percentage cost method",('Option-specific inputs'!$I31*'Option-specific inputs'!$I$109*CK$26),
'Option-specific inputs'!$I$19="Total cost method",(('Option-specific inputs'!$I54/SUM('Option-specific inputs'!$I$52:$I$61))*'Option-specific inputs'!$I$109*CK$26)),0),0)</f>
        <v>0</v>
      </c>
      <c r="CL299" s="43" cm="1">
        <f t="array" ref="CL299">IFERROR(
IF(CL$14 - $G$14 + 1 = _xlfn.NUMBERVALUE(TRIM(_xlfn.TEXTAFTER($C299, " ", -1))),
_xlfn.IFS(
'Option-specific inputs'!$I$19="Percentage cost method",('Option-specific inputs'!$I31*'Option-specific inputs'!$I$109*CL$26),
'Option-specific inputs'!$I$19="Total cost method",(('Option-specific inputs'!$I54/SUM('Option-specific inputs'!$I$52:$I$61))*'Option-specific inputs'!$I$109*CL$26)),0),0)</f>
        <v>0</v>
      </c>
      <c r="CM299" s="43" cm="1">
        <f t="array" ref="CM299">IFERROR(
IF(CM$14 - $G$14 + 1 = _xlfn.NUMBERVALUE(TRIM(_xlfn.TEXTAFTER($C299, " ", -1))),
_xlfn.IFS(
'Option-specific inputs'!$I$19="Percentage cost method",('Option-specific inputs'!$I31*'Option-specific inputs'!$I$109*CM$26),
'Option-specific inputs'!$I$19="Total cost method",(('Option-specific inputs'!$I54/SUM('Option-specific inputs'!$I$52:$I$61))*'Option-specific inputs'!$I$109*CM$26)),0),0)</f>
        <v>0</v>
      </c>
      <c r="CN299" s="43" cm="1">
        <f t="array" ref="CN299">IFERROR(
IF(CN$14 - $G$14 + 1 = _xlfn.NUMBERVALUE(TRIM(_xlfn.TEXTAFTER($C299, " ", -1))),
_xlfn.IFS(
'Option-specific inputs'!$I$19="Percentage cost method",('Option-specific inputs'!$I31*'Option-specific inputs'!$I$109*CN$26),
'Option-specific inputs'!$I$19="Total cost method",(('Option-specific inputs'!$I54/SUM('Option-specific inputs'!$I$52:$I$61))*'Option-specific inputs'!$I$109*CN$26)),0),0)</f>
        <v>0</v>
      </c>
      <c r="CO299" s="43" cm="1">
        <f t="array" ref="CO299">IFERROR(
IF(CO$14 - $G$14 + 1 = _xlfn.NUMBERVALUE(TRIM(_xlfn.TEXTAFTER($C299, " ", -1))),
_xlfn.IFS(
'Option-specific inputs'!$I$19="Percentage cost method",('Option-specific inputs'!$I31*'Option-specific inputs'!$I$109*CO$26),
'Option-specific inputs'!$I$19="Total cost method",(('Option-specific inputs'!$I54/SUM('Option-specific inputs'!$I$52:$I$61))*'Option-specific inputs'!$I$109*CO$26)),0),0)</f>
        <v>0</v>
      </c>
      <c r="CP299" s="43" cm="1">
        <f t="array" ref="CP299">IFERROR(
IF(CP$14 - $G$14 + 1 = _xlfn.NUMBERVALUE(TRIM(_xlfn.TEXTAFTER($C299, " ", -1))),
_xlfn.IFS(
'Option-specific inputs'!$I$19="Percentage cost method",('Option-specific inputs'!$I31*'Option-specific inputs'!$I$109*CP$26),
'Option-specific inputs'!$I$19="Total cost method",(('Option-specific inputs'!$I54/SUM('Option-specific inputs'!$I$52:$I$61))*'Option-specific inputs'!$I$109*CP$26)),0),0)</f>
        <v>0</v>
      </c>
      <c r="CQ299" s="43" cm="1">
        <f t="array" ref="CQ299">IFERROR(
IF(CQ$14 - $G$14 + 1 = _xlfn.NUMBERVALUE(TRIM(_xlfn.TEXTAFTER($C299, " ", -1))),
_xlfn.IFS(
'Option-specific inputs'!$I$19="Percentage cost method",('Option-specific inputs'!$I31*'Option-specific inputs'!$I$109*CQ$26),
'Option-specific inputs'!$I$19="Total cost method",(('Option-specific inputs'!$I54/SUM('Option-specific inputs'!$I$52:$I$61))*'Option-specific inputs'!$I$109*CQ$26)),0),0)</f>
        <v>0</v>
      </c>
      <c r="CR299" s="43" cm="1">
        <f t="array" ref="CR299">IFERROR(
IF(CR$14 - $G$14 + 1 = _xlfn.NUMBERVALUE(TRIM(_xlfn.TEXTAFTER($C299, " ", -1))),
_xlfn.IFS(
'Option-specific inputs'!$I$19="Percentage cost method",('Option-specific inputs'!$I31*'Option-specific inputs'!$I$109*CR$26),
'Option-specific inputs'!$I$19="Total cost method",(('Option-specific inputs'!$I54/SUM('Option-specific inputs'!$I$52:$I$61))*'Option-specific inputs'!$I$109*CR$26)),0),0)</f>
        <v>0</v>
      </c>
      <c r="CS299" s="43" cm="1">
        <f t="array" ref="CS299">IFERROR(
IF(CS$14 - $G$14 + 1 = _xlfn.NUMBERVALUE(TRIM(_xlfn.TEXTAFTER($C299, " ", -1))),
_xlfn.IFS(
'Option-specific inputs'!$I$19="Percentage cost method",('Option-specific inputs'!$I31*'Option-specific inputs'!$I$109*CS$26),
'Option-specific inputs'!$I$19="Total cost method",(('Option-specific inputs'!$I54/SUM('Option-specific inputs'!$I$52:$I$61))*'Option-specific inputs'!$I$109*CS$26)),0),0)</f>
        <v>0</v>
      </c>
      <c r="CT299" s="43" cm="1">
        <f t="array" ref="CT299">IFERROR(
IF(CT$14 - $G$14 + 1 = _xlfn.NUMBERVALUE(TRIM(_xlfn.TEXTAFTER($C299, " ", -1))),
_xlfn.IFS(
'Option-specific inputs'!$I$19="Percentage cost method",('Option-specific inputs'!$I31*'Option-specific inputs'!$I$109*CT$26),
'Option-specific inputs'!$I$19="Total cost method",(('Option-specific inputs'!$I54/SUM('Option-specific inputs'!$I$52:$I$61))*'Option-specific inputs'!$I$109*CT$26)),0),0)</f>
        <v>0</v>
      </c>
      <c r="CU299" s="43" cm="1">
        <f t="array" ref="CU299">IFERROR(
IF(CU$14 - $G$14 + 1 = _xlfn.NUMBERVALUE(TRIM(_xlfn.TEXTAFTER($C299, " ", -1))),
_xlfn.IFS(
'Option-specific inputs'!$I$19="Percentage cost method",('Option-specific inputs'!$I31*'Option-specific inputs'!$I$109*CU$26),
'Option-specific inputs'!$I$19="Total cost method",(('Option-specific inputs'!$I54/SUM('Option-specific inputs'!$I$52:$I$61))*'Option-specific inputs'!$I$109*CU$26)),0),0)</f>
        <v>0</v>
      </c>
      <c r="CV299" s="43" cm="1">
        <f t="array" ref="CV299">IFERROR(
IF(CV$14 - $G$14 + 1 = _xlfn.NUMBERVALUE(TRIM(_xlfn.TEXTAFTER($C299, " ", -1))),
_xlfn.IFS(
'Option-specific inputs'!$I$19="Percentage cost method",('Option-specific inputs'!$I31*'Option-specific inputs'!$I$109*CV$26),
'Option-specific inputs'!$I$19="Total cost method",(('Option-specific inputs'!$I54/SUM('Option-specific inputs'!$I$52:$I$61))*'Option-specific inputs'!$I$109*CV$26)),0),0)</f>
        <v>0</v>
      </c>
      <c r="CW299" s="43" cm="1">
        <f t="array" ref="CW299">IFERROR(
IF(CW$14 - $G$14 + 1 = _xlfn.NUMBERVALUE(TRIM(_xlfn.TEXTAFTER($C299, " ", -1))),
_xlfn.IFS(
'Option-specific inputs'!$I$19="Percentage cost method",('Option-specific inputs'!$I31*'Option-specific inputs'!$I$109*CW$26),
'Option-specific inputs'!$I$19="Total cost method",(('Option-specific inputs'!$I54/SUM('Option-specific inputs'!$I$52:$I$61))*'Option-specific inputs'!$I$109*CW$26)),0),0)</f>
        <v>0</v>
      </c>
      <c r="CX299" s="43" cm="1">
        <f t="array" ref="CX299">IFERROR(
IF(CX$14 - $G$14 + 1 = _xlfn.NUMBERVALUE(TRIM(_xlfn.TEXTAFTER($C299, " ", -1))),
_xlfn.IFS(
'Option-specific inputs'!$I$19="Percentage cost method",('Option-specific inputs'!$I31*'Option-specific inputs'!$I$109*CX$26),
'Option-specific inputs'!$I$19="Total cost method",(('Option-specific inputs'!$I54/SUM('Option-specific inputs'!$I$52:$I$61))*'Option-specific inputs'!$I$109*CX$26)),0),0)</f>
        <v>0</v>
      </c>
      <c r="CY299" s="43" cm="1">
        <f t="array" ref="CY299">IFERROR(
IF(CY$14 - $G$14 + 1 = _xlfn.NUMBERVALUE(TRIM(_xlfn.TEXTAFTER($C299, " ", -1))),
_xlfn.IFS(
'Option-specific inputs'!$I$19="Percentage cost method",('Option-specific inputs'!$I31*'Option-specific inputs'!$I$109*CY$26),
'Option-specific inputs'!$I$19="Total cost method",(('Option-specific inputs'!$I54/SUM('Option-specific inputs'!$I$52:$I$61))*'Option-specific inputs'!$I$109*CY$26)),0),0)</f>
        <v>0</v>
      </c>
      <c r="CZ299" s="43" cm="1">
        <f t="array" ref="CZ299">IFERROR(
IF(CZ$14 - $G$14 + 1 = _xlfn.NUMBERVALUE(TRIM(_xlfn.TEXTAFTER($C299, " ", -1))),
_xlfn.IFS(
'Option-specific inputs'!$I$19="Percentage cost method",('Option-specific inputs'!$I31*'Option-specific inputs'!$I$109*CZ$26),
'Option-specific inputs'!$I$19="Total cost method",(('Option-specific inputs'!$I54/SUM('Option-specific inputs'!$I$52:$I$61))*'Option-specific inputs'!$I$109*CZ$26)),0),0)</f>
        <v>0</v>
      </c>
      <c r="DA299" s="43" cm="1">
        <f t="array" ref="DA299">IFERROR(
IF(DA$14 - $G$14 + 1 = _xlfn.NUMBERVALUE(TRIM(_xlfn.TEXTAFTER($C299, " ", -1))),
_xlfn.IFS(
'Option-specific inputs'!$I$19="Percentage cost method",('Option-specific inputs'!$I31*'Option-specific inputs'!$I$109*DA$26),
'Option-specific inputs'!$I$19="Total cost method",(('Option-specific inputs'!$I54/SUM('Option-specific inputs'!$I$52:$I$61))*'Option-specific inputs'!$I$109*DA$26)),0),0)</f>
        <v>0</v>
      </c>
      <c r="DB299" s="43" cm="1">
        <f t="array" ref="DB299">IFERROR(
IF(DB$14 - $G$14 + 1 = _xlfn.NUMBERVALUE(TRIM(_xlfn.TEXTAFTER($C299, " ", -1))),
_xlfn.IFS(
'Option-specific inputs'!$I$19="Percentage cost method",('Option-specific inputs'!$I31*'Option-specific inputs'!$I$109*DB$26),
'Option-specific inputs'!$I$19="Total cost method",(('Option-specific inputs'!$I54/SUM('Option-specific inputs'!$I$52:$I$61))*'Option-specific inputs'!$I$109*DB$26)),0),0)</f>
        <v>0</v>
      </c>
      <c r="DC299" s="25"/>
    </row>
    <row r="300" spans="1:107" s="61" customFormat="1" ht="22.5" customHeight="1">
      <c r="A300" s="25"/>
      <c r="B300" s="163"/>
      <c r="C300" s="170" t="s">
        <v>143</v>
      </c>
      <c r="D300" s="32"/>
      <c r="E300" s="37"/>
      <c r="F300" s="42"/>
      <c r="G300" s="43" cm="1">
        <f t="array" ref="G300">IFERROR(
IF(G$14 - $G$14 + 1 = _xlfn.NUMBERVALUE(TRIM(_xlfn.TEXTAFTER($C300, " ", -1))),
_xlfn.IFS(
'Option-specific inputs'!$I$19="Percentage cost method",('Option-specific inputs'!$I32*'Option-specific inputs'!$I$109*G$26),
'Option-specific inputs'!$I$19="Total cost method",(('Option-specific inputs'!$I55/SUM('Option-specific inputs'!$I$52:$I$61))*'Option-specific inputs'!$I$109*G$26)),0),0)</f>
        <v>0</v>
      </c>
      <c r="H300" s="43" cm="1">
        <f t="array" ref="H300">IFERROR(
IF(H$14 - $G$14 + 1 = _xlfn.NUMBERVALUE(TRIM(_xlfn.TEXTAFTER($C300, " ", -1))),
_xlfn.IFS(
'Option-specific inputs'!$I$19="Percentage cost method",('Option-specific inputs'!$I32*'Option-specific inputs'!$I$109*H$26),
'Option-specific inputs'!$I$19="Total cost method",(('Option-specific inputs'!$I55/SUM('Option-specific inputs'!$I$52:$I$61))*'Option-specific inputs'!$I$109*H$26)),0),0)</f>
        <v>0</v>
      </c>
      <c r="I300" s="43" cm="1">
        <f t="array" ref="I300">IFERROR(
IF(I$14 - $G$14 + 1 = _xlfn.NUMBERVALUE(TRIM(_xlfn.TEXTAFTER($C300, " ", -1))),
_xlfn.IFS(
'Option-specific inputs'!$I$19="Percentage cost method",('Option-specific inputs'!$I32*'Option-specific inputs'!$I$109*I$26),
'Option-specific inputs'!$I$19="Total cost method",(('Option-specific inputs'!$I55/SUM('Option-specific inputs'!$I$52:$I$61))*'Option-specific inputs'!$I$109*I$26)),0),0)</f>
        <v>0</v>
      </c>
      <c r="J300" s="43" cm="1">
        <f t="array" ref="J300">IFERROR(
IF(J$14 - $G$14 + 1 = _xlfn.NUMBERVALUE(TRIM(_xlfn.TEXTAFTER($C300, " ", -1))),
_xlfn.IFS(
'Option-specific inputs'!$I$19="Percentage cost method",('Option-specific inputs'!$I32*'Option-specific inputs'!$I$109*J$26),
'Option-specific inputs'!$I$19="Total cost method",(('Option-specific inputs'!$I55/SUM('Option-specific inputs'!$I$52:$I$61))*'Option-specific inputs'!$I$109*J$26)),0),0)</f>
        <v>0</v>
      </c>
      <c r="K300" s="43" cm="1">
        <f t="array" ref="K300">IFERROR(
IF(K$14 - $G$14 + 1 = _xlfn.NUMBERVALUE(TRIM(_xlfn.TEXTAFTER($C300, " ", -1))),
_xlfn.IFS(
'Option-specific inputs'!$I$19="Percentage cost method",('Option-specific inputs'!$I32*'Option-specific inputs'!$I$109*K$26),
'Option-specific inputs'!$I$19="Total cost method",(('Option-specific inputs'!$I55/SUM('Option-specific inputs'!$I$52:$I$61))*'Option-specific inputs'!$I$109*K$26)),0),0)</f>
        <v>0</v>
      </c>
      <c r="L300" s="43" cm="1">
        <f t="array" ref="L300">IFERROR(
IF(L$14 - $G$14 + 1 = _xlfn.NUMBERVALUE(TRIM(_xlfn.TEXTAFTER($C300, " ", -1))),
_xlfn.IFS(
'Option-specific inputs'!$I$19="Percentage cost method",('Option-specific inputs'!$I32*'Option-specific inputs'!$I$109*L$26),
'Option-specific inputs'!$I$19="Total cost method",(('Option-specific inputs'!$I55/SUM('Option-specific inputs'!$I$52:$I$61))*'Option-specific inputs'!$I$109*L$26)),0),0)</f>
        <v>0</v>
      </c>
      <c r="M300" s="43" cm="1">
        <f t="array" ref="M300">IFERROR(
IF(M$14 - $G$14 + 1 = _xlfn.NUMBERVALUE(TRIM(_xlfn.TEXTAFTER($C300, " ", -1))),
_xlfn.IFS(
'Option-specific inputs'!$I$19="Percentage cost method",('Option-specific inputs'!$I32*'Option-specific inputs'!$I$109*M$26),
'Option-specific inputs'!$I$19="Total cost method",(('Option-specific inputs'!$I55/SUM('Option-specific inputs'!$I$52:$I$61))*'Option-specific inputs'!$I$109*M$26)),0),0)</f>
        <v>0</v>
      </c>
      <c r="N300" s="43" cm="1">
        <f t="array" ref="N300">IFERROR(
IF(N$14 - $G$14 + 1 = _xlfn.NUMBERVALUE(TRIM(_xlfn.TEXTAFTER($C300, " ", -1))),
_xlfn.IFS(
'Option-specific inputs'!$I$19="Percentage cost method",('Option-specific inputs'!$I32*'Option-specific inputs'!$I$109*N$26),
'Option-specific inputs'!$I$19="Total cost method",(('Option-specific inputs'!$I55/SUM('Option-specific inputs'!$I$52:$I$61))*'Option-specific inputs'!$I$109*N$26)),0),0)</f>
        <v>0</v>
      </c>
      <c r="O300" s="43" cm="1">
        <f t="array" ref="O300">IFERROR(
IF(O$14 - $G$14 + 1 = _xlfn.NUMBERVALUE(TRIM(_xlfn.TEXTAFTER($C300, " ", -1))),
_xlfn.IFS(
'Option-specific inputs'!$I$19="Percentage cost method",('Option-specific inputs'!$I32*'Option-specific inputs'!$I$109*O$26),
'Option-specific inputs'!$I$19="Total cost method",(('Option-specific inputs'!$I55/SUM('Option-specific inputs'!$I$52:$I$61))*'Option-specific inputs'!$I$109*O$26)),0),0)</f>
        <v>0</v>
      </c>
      <c r="P300" s="43" cm="1">
        <f t="array" ref="P300">IFERROR(
IF(P$14 - $G$14 + 1 = _xlfn.NUMBERVALUE(TRIM(_xlfn.TEXTAFTER($C300, " ", -1))),
_xlfn.IFS(
'Option-specific inputs'!$I$19="Percentage cost method",('Option-specific inputs'!$I32*'Option-specific inputs'!$I$109*P$26),
'Option-specific inputs'!$I$19="Total cost method",(('Option-specific inputs'!$I55/SUM('Option-specific inputs'!$I$52:$I$61))*'Option-specific inputs'!$I$109*P$26)),0),0)</f>
        <v>0</v>
      </c>
      <c r="Q300" s="43" cm="1">
        <f t="array" ref="Q300">IFERROR(
IF(Q$14 - $G$14 + 1 = _xlfn.NUMBERVALUE(TRIM(_xlfn.TEXTAFTER($C300, " ", -1))),
_xlfn.IFS(
'Option-specific inputs'!$I$19="Percentage cost method",('Option-specific inputs'!$I32*'Option-specific inputs'!$I$109*Q$26),
'Option-specific inputs'!$I$19="Total cost method",(('Option-specific inputs'!$I55/SUM('Option-specific inputs'!$I$52:$I$61))*'Option-specific inputs'!$I$109*Q$26)),0),0)</f>
        <v>0</v>
      </c>
      <c r="R300" s="43" cm="1">
        <f t="array" ref="R300">IFERROR(
IF(R$14 - $G$14 + 1 = _xlfn.NUMBERVALUE(TRIM(_xlfn.TEXTAFTER($C300, " ", -1))),
_xlfn.IFS(
'Option-specific inputs'!$I$19="Percentage cost method",('Option-specific inputs'!$I32*'Option-specific inputs'!$I$109*R$26),
'Option-specific inputs'!$I$19="Total cost method",(('Option-specific inputs'!$I55/SUM('Option-specific inputs'!$I$52:$I$61))*'Option-specific inputs'!$I$109*R$26)),0),0)</f>
        <v>0</v>
      </c>
      <c r="S300" s="43" cm="1">
        <f t="array" ref="S300">IFERROR(
IF(S$14 - $G$14 + 1 = _xlfn.NUMBERVALUE(TRIM(_xlfn.TEXTAFTER($C300, " ", -1))),
_xlfn.IFS(
'Option-specific inputs'!$I$19="Percentage cost method",('Option-specific inputs'!$I32*'Option-specific inputs'!$I$109*S$26),
'Option-specific inputs'!$I$19="Total cost method",(('Option-specific inputs'!$I55/SUM('Option-specific inputs'!$I$52:$I$61))*'Option-specific inputs'!$I$109*S$26)),0),0)</f>
        <v>0</v>
      </c>
      <c r="T300" s="43" cm="1">
        <f t="array" ref="T300">IFERROR(
IF(T$14 - $G$14 + 1 = _xlfn.NUMBERVALUE(TRIM(_xlfn.TEXTAFTER($C300, " ", -1))),
_xlfn.IFS(
'Option-specific inputs'!$I$19="Percentage cost method",('Option-specific inputs'!$I32*'Option-specific inputs'!$I$109*T$26),
'Option-specific inputs'!$I$19="Total cost method",(('Option-specific inputs'!$I55/SUM('Option-specific inputs'!$I$52:$I$61))*'Option-specific inputs'!$I$109*T$26)),0),0)</f>
        <v>0</v>
      </c>
      <c r="U300" s="43" cm="1">
        <f t="array" ref="U300">IFERROR(
IF(U$14 - $G$14 + 1 = _xlfn.NUMBERVALUE(TRIM(_xlfn.TEXTAFTER($C300, " ", -1))),
_xlfn.IFS(
'Option-specific inputs'!$I$19="Percentage cost method",('Option-specific inputs'!$I32*'Option-specific inputs'!$I$109*U$26),
'Option-specific inputs'!$I$19="Total cost method",(('Option-specific inputs'!$I55/SUM('Option-specific inputs'!$I$52:$I$61))*'Option-specific inputs'!$I$109*U$26)),0),0)</f>
        <v>0</v>
      </c>
      <c r="V300" s="43" cm="1">
        <f t="array" ref="V300">IFERROR(
IF(V$14 - $G$14 + 1 = _xlfn.NUMBERVALUE(TRIM(_xlfn.TEXTAFTER($C300, " ", -1))),
_xlfn.IFS(
'Option-specific inputs'!$I$19="Percentage cost method",('Option-specific inputs'!$I32*'Option-specific inputs'!$I$109*V$26),
'Option-specific inputs'!$I$19="Total cost method",(('Option-specific inputs'!$I55/SUM('Option-specific inputs'!$I$52:$I$61))*'Option-specific inputs'!$I$109*V$26)),0),0)</f>
        <v>0</v>
      </c>
      <c r="W300" s="43" cm="1">
        <f t="array" ref="W300">IFERROR(
IF(W$14 - $G$14 + 1 = _xlfn.NUMBERVALUE(TRIM(_xlfn.TEXTAFTER($C300, " ", -1))),
_xlfn.IFS(
'Option-specific inputs'!$I$19="Percentage cost method",('Option-specific inputs'!$I32*'Option-specific inputs'!$I$109*W$26),
'Option-specific inputs'!$I$19="Total cost method",(('Option-specific inputs'!$I55/SUM('Option-specific inputs'!$I$52:$I$61))*'Option-specific inputs'!$I$109*W$26)),0),0)</f>
        <v>0</v>
      </c>
      <c r="X300" s="43" cm="1">
        <f t="array" ref="X300">IFERROR(
IF(X$14 - $G$14 + 1 = _xlfn.NUMBERVALUE(TRIM(_xlfn.TEXTAFTER($C300, " ", -1))),
_xlfn.IFS(
'Option-specific inputs'!$I$19="Percentage cost method",('Option-specific inputs'!$I32*'Option-specific inputs'!$I$109*X$26),
'Option-specific inputs'!$I$19="Total cost method",(('Option-specific inputs'!$I55/SUM('Option-specific inputs'!$I$52:$I$61))*'Option-specific inputs'!$I$109*X$26)),0),0)</f>
        <v>0</v>
      </c>
      <c r="Y300" s="43" cm="1">
        <f t="array" ref="Y300">IFERROR(
IF(Y$14 - $G$14 + 1 = _xlfn.NUMBERVALUE(TRIM(_xlfn.TEXTAFTER($C300, " ", -1))),
_xlfn.IFS(
'Option-specific inputs'!$I$19="Percentage cost method",('Option-specific inputs'!$I32*'Option-specific inputs'!$I$109*Y$26),
'Option-specific inputs'!$I$19="Total cost method",(('Option-specific inputs'!$I55/SUM('Option-specific inputs'!$I$52:$I$61))*'Option-specific inputs'!$I$109*Y$26)),0),0)</f>
        <v>0</v>
      </c>
      <c r="Z300" s="43" cm="1">
        <f t="array" ref="Z300">IFERROR(
IF(Z$14 - $G$14 + 1 = _xlfn.NUMBERVALUE(TRIM(_xlfn.TEXTAFTER($C300, " ", -1))),
_xlfn.IFS(
'Option-specific inputs'!$I$19="Percentage cost method",('Option-specific inputs'!$I32*'Option-specific inputs'!$I$109*Z$26),
'Option-specific inputs'!$I$19="Total cost method",(('Option-specific inputs'!$I55/SUM('Option-specific inputs'!$I$52:$I$61))*'Option-specific inputs'!$I$109*Z$26)),0),0)</f>
        <v>0</v>
      </c>
      <c r="AA300" s="43" cm="1">
        <f t="array" ref="AA300">IFERROR(
IF(AA$14 - $G$14 + 1 = _xlfn.NUMBERVALUE(TRIM(_xlfn.TEXTAFTER($C300, " ", -1))),
_xlfn.IFS(
'Option-specific inputs'!$I$19="Percentage cost method",('Option-specific inputs'!$I32*'Option-specific inputs'!$I$109*AA$26),
'Option-specific inputs'!$I$19="Total cost method",(('Option-specific inputs'!$I55/SUM('Option-specific inputs'!$I$52:$I$61))*'Option-specific inputs'!$I$109*AA$26)),0),0)</f>
        <v>0</v>
      </c>
      <c r="AB300" s="43" cm="1">
        <f t="array" ref="AB300">IFERROR(
IF(AB$14 - $G$14 + 1 = _xlfn.NUMBERVALUE(TRIM(_xlfn.TEXTAFTER($C300, " ", -1))),
_xlfn.IFS(
'Option-specific inputs'!$I$19="Percentage cost method",('Option-specific inputs'!$I32*'Option-specific inputs'!$I$109*AB$26),
'Option-specific inputs'!$I$19="Total cost method",(('Option-specific inputs'!$I55/SUM('Option-specific inputs'!$I$52:$I$61))*'Option-specific inputs'!$I$109*AB$26)),0),0)</f>
        <v>0</v>
      </c>
      <c r="AC300" s="43" cm="1">
        <f t="array" ref="AC300">IFERROR(
IF(AC$14 - $G$14 + 1 = _xlfn.NUMBERVALUE(TRIM(_xlfn.TEXTAFTER($C300, " ", -1))),
_xlfn.IFS(
'Option-specific inputs'!$I$19="Percentage cost method",('Option-specific inputs'!$I32*'Option-specific inputs'!$I$109*AC$26),
'Option-specific inputs'!$I$19="Total cost method",(('Option-specific inputs'!$I55/SUM('Option-specific inputs'!$I$52:$I$61))*'Option-specific inputs'!$I$109*AC$26)),0),0)</f>
        <v>0</v>
      </c>
      <c r="AD300" s="43" cm="1">
        <f t="array" ref="AD300">IFERROR(
IF(AD$14 - $G$14 + 1 = _xlfn.NUMBERVALUE(TRIM(_xlfn.TEXTAFTER($C300, " ", -1))),
_xlfn.IFS(
'Option-specific inputs'!$I$19="Percentage cost method",('Option-specific inputs'!$I32*'Option-specific inputs'!$I$109*AD$26),
'Option-specific inputs'!$I$19="Total cost method",(('Option-specific inputs'!$I55/SUM('Option-specific inputs'!$I$52:$I$61))*'Option-specific inputs'!$I$109*AD$26)),0),0)</f>
        <v>0</v>
      </c>
      <c r="AE300" s="43" cm="1">
        <f t="array" ref="AE300">IFERROR(
IF(AE$14 - $G$14 + 1 = _xlfn.NUMBERVALUE(TRIM(_xlfn.TEXTAFTER($C300, " ", -1))),
_xlfn.IFS(
'Option-specific inputs'!$I$19="Percentage cost method",('Option-specific inputs'!$I32*'Option-specific inputs'!$I$109*AE$26),
'Option-specific inputs'!$I$19="Total cost method",(('Option-specific inputs'!$I55/SUM('Option-specific inputs'!$I$52:$I$61))*'Option-specific inputs'!$I$109*AE$26)),0),0)</f>
        <v>0</v>
      </c>
      <c r="AF300" s="43" cm="1">
        <f t="array" ref="AF300">IFERROR(
IF(AF$14 - $G$14 + 1 = _xlfn.NUMBERVALUE(TRIM(_xlfn.TEXTAFTER($C300, " ", -1))),
_xlfn.IFS(
'Option-specific inputs'!$I$19="Percentage cost method",('Option-specific inputs'!$I32*'Option-specific inputs'!$I$109*AF$26),
'Option-specific inputs'!$I$19="Total cost method",(('Option-specific inputs'!$I55/SUM('Option-specific inputs'!$I$52:$I$61))*'Option-specific inputs'!$I$109*AF$26)),0),0)</f>
        <v>0</v>
      </c>
      <c r="AG300" s="43" cm="1">
        <f t="array" ref="AG300">IFERROR(
IF(AG$14 - $G$14 + 1 = _xlfn.NUMBERVALUE(TRIM(_xlfn.TEXTAFTER($C300, " ", -1))),
_xlfn.IFS(
'Option-specific inputs'!$I$19="Percentage cost method",('Option-specific inputs'!$I32*'Option-specific inputs'!$I$109*AG$26),
'Option-specific inputs'!$I$19="Total cost method",(('Option-specific inputs'!$I55/SUM('Option-specific inputs'!$I$52:$I$61))*'Option-specific inputs'!$I$109*AG$26)),0),0)</f>
        <v>0</v>
      </c>
      <c r="AH300" s="43" cm="1">
        <f t="array" ref="AH300">IFERROR(
IF(AH$14 - $G$14 + 1 = _xlfn.NUMBERVALUE(TRIM(_xlfn.TEXTAFTER($C300, " ", -1))),
_xlfn.IFS(
'Option-specific inputs'!$I$19="Percentage cost method",('Option-specific inputs'!$I32*'Option-specific inputs'!$I$109*AH$26),
'Option-specific inputs'!$I$19="Total cost method",(('Option-specific inputs'!$I55/SUM('Option-specific inputs'!$I$52:$I$61))*'Option-specific inputs'!$I$109*AH$26)),0),0)</f>
        <v>0</v>
      </c>
      <c r="AI300" s="43" cm="1">
        <f t="array" ref="AI300">IFERROR(
IF(AI$14 - $G$14 + 1 = _xlfn.NUMBERVALUE(TRIM(_xlfn.TEXTAFTER($C300, " ", -1))),
_xlfn.IFS(
'Option-specific inputs'!$I$19="Percentage cost method",('Option-specific inputs'!$I32*'Option-specific inputs'!$I$109*AI$26),
'Option-specific inputs'!$I$19="Total cost method",(('Option-specific inputs'!$I55/SUM('Option-specific inputs'!$I$52:$I$61))*'Option-specific inputs'!$I$109*AI$26)),0),0)</f>
        <v>0</v>
      </c>
      <c r="AJ300" s="43" cm="1">
        <f t="array" ref="AJ300">IFERROR(
IF(AJ$14 - $G$14 + 1 = _xlfn.NUMBERVALUE(TRIM(_xlfn.TEXTAFTER($C300, " ", -1))),
_xlfn.IFS(
'Option-specific inputs'!$I$19="Percentage cost method",('Option-specific inputs'!$I32*'Option-specific inputs'!$I$109*AJ$26),
'Option-specific inputs'!$I$19="Total cost method",(('Option-specific inputs'!$I55/SUM('Option-specific inputs'!$I$52:$I$61))*'Option-specific inputs'!$I$109*AJ$26)),0),0)</f>
        <v>0</v>
      </c>
      <c r="AK300" s="43" cm="1">
        <f t="array" ref="AK300">IFERROR(
IF(AK$14 - $G$14 + 1 = _xlfn.NUMBERVALUE(TRIM(_xlfn.TEXTAFTER($C300, " ", -1))),
_xlfn.IFS(
'Option-specific inputs'!$I$19="Percentage cost method",('Option-specific inputs'!$I32*'Option-specific inputs'!$I$109*AK$26),
'Option-specific inputs'!$I$19="Total cost method",(('Option-specific inputs'!$I55/SUM('Option-specific inputs'!$I$52:$I$61))*'Option-specific inputs'!$I$109*AK$26)),0),0)</f>
        <v>0</v>
      </c>
      <c r="AL300" s="43" cm="1">
        <f t="array" ref="AL300">IFERROR(
IF(AL$14 - $G$14 + 1 = _xlfn.NUMBERVALUE(TRIM(_xlfn.TEXTAFTER($C300, " ", -1))),
_xlfn.IFS(
'Option-specific inputs'!$I$19="Percentage cost method",('Option-specific inputs'!$I32*'Option-specific inputs'!$I$109*AL$26),
'Option-specific inputs'!$I$19="Total cost method",(('Option-specific inputs'!$I55/SUM('Option-specific inputs'!$I$52:$I$61))*'Option-specific inputs'!$I$109*AL$26)),0),0)</f>
        <v>0</v>
      </c>
      <c r="AM300" s="43" cm="1">
        <f t="array" ref="AM300">IFERROR(
IF(AM$14 - $G$14 + 1 = _xlfn.NUMBERVALUE(TRIM(_xlfn.TEXTAFTER($C300, " ", -1))),
_xlfn.IFS(
'Option-specific inputs'!$I$19="Percentage cost method",('Option-specific inputs'!$I32*'Option-specific inputs'!$I$109*AM$26),
'Option-specific inputs'!$I$19="Total cost method",(('Option-specific inputs'!$I55/SUM('Option-specific inputs'!$I$52:$I$61))*'Option-specific inputs'!$I$109*AM$26)),0),0)</f>
        <v>0</v>
      </c>
      <c r="AN300" s="43" cm="1">
        <f t="array" ref="AN300">IFERROR(
IF(AN$14 - $G$14 + 1 = _xlfn.NUMBERVALUE(TRIM(_xlfn.TEXTAFTER($C300, " ", -1))),
_xlfn.IFS(
'Option-specific inputs'!$I$19="Percentage cost method",('Option-specific inputs'!$I32*'Option-specific inputs'!$I$109*AN$26),
'Option-specific inputs'!$I$19="Total cost method",(('Option-specific inputs'!$I55/SUM('Option-specific inputs'!$I$52:$I$61))*'Option-specific inputs'!$I$109*AN$26)),0),0)</f>
        <v>0</v>
      </c>
      <c r="AO300" s="43" cm="1">
        <f t="array" ref="AO300">IFERROR(
IF(AO$14 - $G$14 + 1 = _xlfn.NUMBERVALUE(TRIM(_xlfn.TEXTAFTER($C300, " ", -1))),
_xlfn.IFS(
'Option-specific inputs'!$I$19="Percentage cost method",('Option-specific inputs'!$I32*'Option-specific inputs'!$I$109*AO$26),
'Option-specific inputs'!$I$19="Total cost method",(('Option-specific inputs'!$I55/SUM('Option-specific inputs'!$I$52:$I$61))*'Option-specific inputs'!$I$109*AO$26)),0),0)</f>
        <v>0</v>
      </c>
      <c r="AP300" s="43" cm="1">
        <f t="array" ref="AP300">IFERROR(
IF(AP$14 - $G$14 + 1 = _xlfn.NUMBERVALUE(TRIM(_xlfn.TEXTAFTER($C300, " ", -1))),
_xlfn.IFS(
'Option-specific inputs'!$I$19="Percentage cost method",('Option-specific inputs'!$I32*'Option-specific inputs'!$I$109*AP$26),
'Option-specific inputs'!$I$19="Total cost method",(('Option-specific inputs'!$I55/SUM('Option-specific inputs'!$I$52:$I$61))*'Option-specific inputs'!$I$109*AP$26)),0),0)</f>
        <v>0</v>
      </c>
      <c r="AQ300" s="43" cm="1">
        <f t="array" ref="AQ300">IFERROR(
IF(AQ$14 - $G$14 + 1 = _xlfn.NUMBERVALUE(TRIM(_xlfn.TEXTAFTER($C300, " ", -1))),
_xlfn.IFS(
'Option-specific inputs'!$I$19="Percentage cost method",('Option-specific inputs'!$I32*'Option-specific inputs'!$I$109*AQ$26),
'Option-specific inputs'!$I$19="Total cost method",(('Option-specific inputs'!$I55/SUM('Option-specific inputs'!$I$52:$I$61))*'Option-specific inputs'!$I$109*AQ$26)),0),0)</f>
        <v>0</v>
      </c>
      <c r="AR300" s="43" cm="1">
        <f t="array" ref="AR300">IFERROR(
IF(AR$14 - $G$14 + 1 = _xlfn.NUMBERVALUE(TRIM(_xlfn.TEXTAFTER($C300, " ", -1))),
_xlfn.IFS(
'Option-specific inputs'!$I$19="Percentage cost method",('Option-specific inputs'!$I32*'Option-specific inputs'!$I$109*AR$26),
'Option-specific inputs'!$I$19="Total cost method",(('Option-specific inputs'!$I55/SUM('Option-specific inputs'!$I$52:$I$61))*'Option-specific inputs'!$I$109*AR$26)),0),0)</f>
        <v>0</v>
      </c>
      <c r="AS300" s="43" cm="1">
        <f t="array" ref="AS300">IFERROR(
IF(AS$14 - $G$14 + 1 = _xlfn.NUMBERVALUE(TRIM(_xlfn.TEXTAFTER($C300, " ", -1))),
_xlfn.IFS(
'Option-specific inputs'!$I$19="Percentage cost method",('Option-specific inputs'!$I32*'Option-specific inputs'!$I$109*AS$26),
'Option-specific inputs'!$I$19="Total cost method",(('Option-specific inputs'!$I55/SUM('Option-specific inputs'!$I$52:$I$61))*'Option-specific inputs'!$I$109*AS$26)),0),0)</f>
        <v>0</v>
      </c>
      <c r="AT300" s="43" cm="1">
        <f t="array" ref="AT300">IFERROR(
IF(AT$14 - $G$14 + 1 = _xlfn.NUMBERVALUE(TRIM(_xlfn.TEXTAFTER($C300, " ", -1))),
_xlfn.IFS(
'Option-specific inputs'!$I$19="Percentage cost method",('Option-specific inputs'!$I32*'Option-specific inputs'!$I$109*AT$26),
'Option-specific inputs'!$I$19="Total cost method",(('Option-specific inputs'!$I55/SUM('Option-specific inputs'!$I$52:$I$61))*'Option-specific inputs'!$I$109*AT$26)),0),0)</f>
        <v>0</v>
      </c>
      <c r="AU300" s="43" cm="1">
        <f t="array" ref="AU300">IFERROR(
IF(AU$14 - $G$14 + 1 = _xlfn.NUMBERVALUE(TRIM(_xlfn.TEXTAFTER($C300, " ", -1))),
_xlfn.IFS(
'Option-specific inputs'!$I$19="Percentage cost method",('Option-specific inputs'!$I32*'Option-specific inputs'!$I$109*AU$26),
'Option-specific inputs'!$I$19="Total cost method",(('Option-specific inputs'!$I55/SUM('Option-specific inputs'!$I$52:$I$61))*'Option-specific inputs'!$I$109*AU$26)),0),0)</f>
        <v>0</v>
      </c>
      <c r="AV300" s="43" cm="1">
        <f t="array" ref="AV300">IFERROR(
IF(AV$14 - $G$14 + 1 = _xlfn.NUMBERVALUE(TRIM(_xlfn.TEXTAFTER($C300, " ", -1))),
_xlfn.IFS(
'Option-specific inputs'!$I$19="Percentage cost method",('Option-specific inputs'!$I32*'Option-specific inputs'!$I$109*AV$26),
'Option-specific inputs'!$I$19="Total cost method",(('Option-specific inputs'!$I55/SUM('Option-specific inputs'!$I$52:$I$61))*'Option-specific inputs'!$I$109*AV$26)),0),0)</f>
        <v>0</v>
      </c>
      <c r="AW300" s="43" cm="1">
        <f t="array" ref="AW300">IFERROR(
IF(AW$14 - $G$14 + 1 = _xlfn.NUMBERVALUE(TRIM(_xlfn.TEXTAFTER($C300, " ", -1))),
_xlfn.IFS(
'Option-specific inputs'!$I$19="Percentage cost method",('Option-specific inputs'!$I32*'Option-specific inputs'!$I$109*AW$26),
'Option-specific inputs'!$I$19="Total cost method",(('Option-specific inputs'!$I55/SUM('Option-specific inputs'!$I$52:$I$61))*'Option-specific inputs'!$I$109*AW$26)),0),0)</f>
        <v>0</v>
      </c>
      <c r="AX300" s="43" cm="1">
        <f t="array" ref="AX300">IFERROR(
IF(AX$14 - $G$14 + 1 = _xlfn.NUMBERVALUE(TRIM(_xlfn.TEXTAFTER($C300, " ", -1))),
_xlfn.IFS(
'Option-specific inputs'!$I$19="Percentage cost method",('Option-specific inputs'!$I32*'Option-specific inputs'!$I$109*AX$26),
'Option-specific inputs'!$I$19="Total cost method",(('Option-specific inputs'!$I55/SUM('Option-specific inputs'!$I$52:$I$61))*'Option-specific inputs'!$I$109*AX$26)),0),0)</f>
        <v>0</v>
      </c>
      <c r="AY300" s="43" cm="1">
        <f t="array" ref="AY300">IFERROR(
IF(AY$14 - $G$14 + 1 = _xlfn.NUMBERVALUE(TRIM(_xlfn.TEXTAFTER($C300, " ", -1))),
_xlfn.IFS(
'Option-specific inputs'!$I$19="Percentage cost method",('Option-specific inputs'!$I32*'Option-specific inputs'!$I$109*AY$26),
'Option-specific inputs'!$I$19="Total cost method",(('Option-specific inputs'!$I55/SUM('Option-specific inputs'!$I$52:$I$61))*'Option-specific inputs'!$I$109*AY$26)),0),0)</f>
        <v>0</v>
      </c>
      <c r="AZ300" s="43" cm="1">
        <f t="array" ref="AZ300">IFERROR(
IF(AZ$14 - $G$14 + 1 = _xlfn.NUMBERVALUE(TRIM(_xlfn.TEXTAFTER($C300, " ", -1))),
_xlfn.IFS(
'Option-specific inputs'!$I$19="Percentage cost method",('Option-specific inputs'!$I32*'Option-specific inputs'!$I$109*AZ$26),
'Option-specific inputs'!$I$19="Total cost method",(('Option-specific inputs'!$I55/SUM('Option-specific inputs'!$I$52:$I$61))*'Option-specific inputs'!$I$109*AZ$26)),0),0)</f>
        <v>0</v>
      </c>
      <c r="BA300" s="43" cm="1">
        <f t="array" ref="BA300">IFERROR(
IF(BA$14 - $G$14 + 1 = _xlfn.NUMBERVALUE(TRIM(_xlfn.TEXTAFTER($C300, " ", -1))),
_xlfn.IFS(
'Option-specific inputs'!$I$19="Percentage cost method",('Option-specific inputs'!$I32*'Option-specific inputs'!$I$109*BA$26),
'Option-specific inputs'!$I$19="Total cost method",(('Option-specific inputs'!$I55/SUM('Option-specific inputs'!$I$52:$I$61))*'Option-specific inputs'!$I$109*BA$26)),0),0)</f>
        <v>0</v>
      </c>
      <c r="BB300" s="43" cm="1">
        <f t="array" ref="BB300">IFERROR(
IF(BB$14 - $G$14 + 1 = _xlfn.NUMBERVALUE(TRIM(_xlfn.TEXTAFTER($C300, " ", -1))),
_xlfn.IFS(
'Option-specific inputs'!$I$19="Percentage cost method",('Option-specific inputs'!$I32*'Option-specific inputs'!$I$109*BB$26),
'Option-specific inputs'!$I$19="Total cost method",(('Option-specific inputs'!$I55/SUM('Option-specific inputs'!$I$52:$I$61))*'Option-specific inputs'!$I$109*BB$26)),0),0)</f>
        <v>0</v>
      </c>
      <c r="BC300" s="43" cm="1">
        <f t="array" ref="BC300">IFERROR(
IF(BC$14 - $G$14 + 1 = _xlfn.NUMBERVALUE(TRIM(_xlfn.TEXTAFTER($C300, " ", -1))),
_xlfn.IFS(
'Option-specific inputs'!$I$19="Percentage cost method",('Option-specific inputs'!$I32*'Option-specific inputs'!$I$109*BC$26),
'Option-specific inputs'!$I$19="Total cost method",(('Option-specific inputs'!$I55/SUM('Option-specific inputs'!$I$52:$I$61))*'Option-specific inputs'!$I$109*BC$26)),0),0)</f>
        <v>0</v>
      </c>
      <c r="BD300" s="43" cm="1">
        <f t="array" ref="BD300">IFERROR(
IF(BD$14 - $G$14 + 1 = _xlfn.NUMBERVALUE(TRIM(_xlfn.TEXTAFTER($C300, " ", -1))),
_xlfn.IFS(
'Option-specific inputs'!$I$19="Percentage cost method",('Option-specific inputs'!$I32*'Option-specific inputs'!$I$109*BD$26),
'Option-specific inputs'!$I$19="Total cost method",(('Option-specific inputs'!$I55/SUM('Option-specific inputs'!$I$52:$I$61))*'Option-specific inputs'!$I$109*BD$26)),0),0)</f>
        <v>0</v>
      </c>
      <c r="BE300" s="43" cm="1">
        <f t="array" ref="BE300">IFERROR(
IF(BE$14 - $G$14 + 1 = _xlfn.NUMBERVALUE(TRIM(_xlfn.TEXTAFTER($C300, " ", -1))),
_xlfn.IFS(
'Option-specific inputs'!$I$19="Percentage cost method",('Option-specific inputs'!$I32*'Option-specific inputs'!$I$109*BE$26),
'Option-specific inputs'!$I$19="Total cost method",(('Option-specific inputs'!$I55/SUM('Option-specific inputs'!$I$52:$I$61))*'Option-specific inputs'!$I$109*BE$26)),0),0)</f>
        <v>0</v>
      </c>
      <c r="BF300" s="43" cm="1">
        <f t="array" ref="BF300">IFERROR(
IF(BF$14 - $G$14 + 1 = _xlfn.NUMBERVALUE(TRIM(_xlfn.TEXTAFTER($C300, " ", -1))),
_xlfn.IFS(
'Option-specific inputs'!$I$19="Percentage cost method",('Option-specific inputs'!$I32*'Option-specific inputs'!$I$109*BF$26),
'Option-specific inputs'!$I$19="Total cost method",(('Option-specific inputs'!$I55/SUM('Option-specific inputs'!$I$52:$I$61))*'Option-specific inputs'!$I$109*BF$26)),0),0)</f>
        <v>0</v>
      </c>
      <c r="BG300" s="43" cm="1">
        <f t="array" ref="BG300">IFERROR(
IF(BG$14 - $G$14 + 1 = _xlfn.NUMBERVALUE(TRIM(_xlfn.TEXTAFTER($C300, " ", -1))),
_xlfn.IFS(
'Option-specific inputs'!$I$19="Percentage cost method",('Option-specific inputs'!$I32*'Option-specific inputs'!$I$109*BG$26),
'Option-specific inputs'!$I$19="Total cost method",(('Option-specific inputs'!$I55/SUM('Option-specific inputs'!$I$52:$I$61))*'Option-specific inputs'!$I$109*BG$26)),0),0)</f>
        <v>0</v>
      </c>
      <c r="BH300" s="43" cm="1">
        <f t="array" ref="BH300">IFERROR(
IF(BH$14 - $G$14 + 1 = _xlfn.NUMBERVALUE(TRIM(_xlfn.TEXTAFTER($C300, " ", -1))),
_xlfn.IFS(
'Option-specific inputs'!$I$19="Percentage cost method",('Option-specific inputs'!$I32*'Option-specific inputs'!$I$109*BH$26),
'Option-specific inputs'!$I$19="Total cost method",(('Option-specific inputs'!$I55/SUM('Option-specific inputs'!$I$52:$I$61))*'Option-specific inputs'!$I$109*BH$26)),0),0)</f>
        <v>0</v>
      </c>
      <c r="BI300" s="43" cm="1">
        <f t="array" ref="BI300">IFERROR(
IF(BI$14 - $G$14 + 1 = _xlfn.NUMBERVALUE(TRIM(_xlfn.TEXTAFTER($C300, " ", -1))),
_xlfn.IFS(
'Option-specific inputs'!$I$19="Percentage cost method",('Option-specific inputs'!$I32*'Option-specific inputs'!$I$109*BI$26),
'Option-specific inputs'!$I$19="Total cost method",(('Option-specific inputs'!$I55/SUM('Option-specific inputs'!$I$52:$I$61))*'Option-specific inputs'!$I$109*BI$26)),0),0)</f>
        <v>0</v>
      </c>
      <c r="BJ300" s="43" cm="1">
        <f t="array" ref="BJ300">IFERROR(
IF(BJ$14 - $G$14 + 1 = _xlfn.NUMBERVALUE(TRIM(_xlfn.TEXTAFTER($C300, " ", -1))),
_xlfn.IFS(
'Option-specific inputs'!$I$19="Percentage cost method",('Option-specific inputs'!$I32*'Option-specific inputs'!$I$109*BJ$26),
'Option-specific inputs'!$I$19="Total cost method",(('Option-specific inputs'!$I55/SUM('Option-specific inputs'!$I$52:$I$61))*'Option-specific inputs'!$I$109*BJ$26)),0),0)</f>
        <v>0</v>
      </c>
      <c r="BK300" s="43" cm="1">
        <f t="array" ref="BK300">IFERROR(
IF(BK$14 - $G$14 + 1 = _xlfn.NUMBERVALUE(TRIM(_xlfn.TEXTAFTER($C300, " ", -1))),
_xlfn.IFS(
'Option-specific inputs'!$I$19="Percentage cost method",('Option-specific inputs'!$I32*'Option-specific inputs'!$I$109*BK$26),
'Option-specific inputs'!$I$19="Total cost method",(('Option-specific inputs'!$I55/SUM('Option-specific inputs'!$I$52:$I$61))*'Option-specific inputs'!$I$109*BK$26)),0),0)</f>
        <v>0</v>
      </c>
      <c r="BL300" s="43" cm="1">
        <f t="array" ref="BL300">IFERROR(
IF(BL$14 - $G$14 + 1 = _xlfn.NUMBERVALUE(TRIM(_xlfn.TEXTAFTER($C300, " ", -1))),
_xlfn.IFS(
'Option-specific inputs'!$I$19="Percentage cost method",('Option-specific inputs'!$I32*'Option-specific inputs'!$I$109*BL$26),
'Option-specific inputs'!$I$19="Total cost method",(('Option-specific inputs'!$I55/SUM('Option-specific inputs'!$I$52:$I$61))*'Option-specific inputs'!$I$109*BL$26)),0),0)</f>
        <v>0</v>
      </c>
      <c r="BM300" s="43" cm="1">
        <f t="array" ref="BM300">IFERROR(
IF(BM$14 - $G$14 + 1 = _xlfn.NUMBERVALUE(TRIM(_xlfn.TEXTAFTER($C300, " ", -1))),
_xlfn.IFS(
'Option-specific inputs'!$I$19="Percentage cost method",('Option-specific inputs'!$I32*'Option-specific inputs'!$I$109*BM$26),
'Option-specific inputs'!$I$19="Total cost method",(('Option-specific inputs'!$I55/SUM('Option-specific inputs'!$I$52:$I$61))*'Option-specific inputs'!$I$109*BM$26)),0),0)</f>
        <v>0</v>
      </c>
      <c r="BN300" s="43" cm="1">
        <f t="array" ref="BN300">IFERROR(
IF(BN$14 - $G$14 + 1 = _xlfn.NUMBERVALUE(TRIM(_xlfn.TEXTAFTER($C300, " ", -1))),
_xlfn.IFS(
'Option-specific inputs'!$I$19="Percentage cost method",('Option-specific inputs'!$I32*'Option-specific inputs'!$I$109*BN$26),
'Option-specific inputs'!$I$19="Total cost method",(('Option-specific inputs'!$I55/SUM('Option-specific inputs'!$I$52:$I$61))*'Option-specific inputs'!$I$109*BN$26)),0),0)</f>
        <v>0</v>
      </c>
      <c r="BO300" s="43" cm="1">
        <f t="array" ref="BO300">IFERROR(
IF(BO$14 - $G$14 + 1 = _xlfn.NUMBERVALUE(TRIM(_xlfn.TEXTAFTER($C300, " ", -1))),
_xlfn.IFS(
'Option-specific inputs'!$I$19="Percentage cost method",('Option-specific inputs'!$I32*'Option-specific inputs'!$I$109*BO$26),
'Option-specific inputs'!$I$19="Total cost method",(('Option-specific inputs'!$I55/SUM('Option-specific inputs'!$I$52:$I$61))*'Option-specific inputs'!$I$109*BO$26)),0),0)</f>
        <v>0</v>
      </c>
      <c r="BP300" s="43" cm="1">
        <f t="array" ref="BP300">IFERROR(
IF(BP$14 - $G$14 + 1 = _xlfn.NUMBERVALUE(TRIM(_xlfn.TEXTAFTER($C300, " ", -1))),
_xlfn.IFS(
'Option-specific inputs'!$I$19="Percentage cost method",('Option-specific inputs'!$I32*'Option-specific inputs'!$I$109*BP$26),
'Option-specific inputs'!$I$19="Total cost method",(('Option-specific inputs'!$I55/SUM('Option-specific inputs'!$I$52:$I$61))*'Option-specific inputs'!$I$109*BP$26)),0),0)</f>
        <v>0</v>
      </c>
      <c r="BQ300" s="43" cm="1">
        <f t="array" ref="BQ300">IFERROR(
IF(BQ$14 - $G$14 + 1 = _xlfn.NUMBERVALUE(TRIM(_xlfn.TEXTAFTER($C300, " ", -1))),
_xlfn.IFS(
'Option-specific inputs'!$I$19="Percentage cost method",('Option-specific inputs'!$I32*'Option-specific inputs'!$I$109*BQ$26),
'Option-specific inputs'!$I$19="Total cost method",(('Option-specific inputs'!$I55/SUM('Option-specific inputs'!$I$52:$I$61))*'Option-specific inputs'!$I$109*BQ$26)),0),0)</f>
        <v>0</v>
      </c>
      <c r="BR300" s="43" cm="1">
        <f t="array" ref="BR300">IFERROR(
IF(BR$14 - $G$14 + 1 = _xlfn.NUMBERVALUE(TRIM(_xlfn.TEXTAFTER($C300, " ", -1))),
_xlfn.IFS(
'Option-specific inputs'!$I$19="Percentage cost method",('Option-specific inputs'!$I32*'Option-specific inputs'!$I$109*BR$26),
'Option-specific inputs'!$I$19="Total cost method",(('Option-specific inputs'!$I55/SUM('Option-specific inputs'!$I$52:$I$61))*'Option-specific inputs'!$I$109*BR$26)),0),0)</f>
        <v>0</v>
      </c>
      <c r="BS300" s="43" cm="1">
        <f t="array" ref="BS300">IFERROR(
IF(BS$14 - $G$14 + 1 = _xlfn.NUMBERVALUE(TRIM(_xlfn.TEXTAFTER($C300, " ", -1))),
_xlfn.IFS(
'Option-specific inputs'!$I$19="Percentage cost method",('Option-specific inputs'!$I32*'Option-specific inputs'!$I$109*BS$26),
'Option-specific inputs'!$I$19="Total cost method",(('Option-specific inputs'!$I55/SUM('Option-specific inputs'!$I$52:$I$61))*'Option-specific inputs'!$I$109*BS$26)),0),0)</f>
        <v>0</v>
      </c>
      <c r="BT300" s="43" cm="1">
        <f t="array" ref="BT300">IFERROR(
IF(BT$14 - $G$14 + 1 = _xlfn.NUMBERVALUE(TRIM(_xlfn.TEXTAFTER($C300, " ", -1))),
_xlfn.IFS(
'Option-specific inputs'!$I$19="Percentage cost method",('Option-specific inputs'!$I32*'Option-specific inputs'!$I$109*BT$26),
'Option-specific inputs'!$I$19="Total cost method",(('Option-specific inputs'!$I55/SUM('Option-specific inputs'!$I$52:$I$61))*'Option-specific inputs'!$I$109*BT$26)),0),0)</f>
        <v>0</v>
      </c>
      <c r="BU300" s="43" cm="1">
        <f t="array" ref="BU300">IFERROR(
IF(BU$14 - $G$14 + 1 = _xlfn.NUMBERVALUE(TRIM(_xlfn.TEXTAFTER($C300, " ", -1))),
_xlfn.IFS(
'Option-specific inputs'!$I$19="Percentage cost method",('Option-specific inputs'!$I32*'Option-specific inputs'!$I$109*BU$26),
'Option-specific inputs'!$I$19="Total cost method",(('Option-specific inputs'!$I55/SUM('Option-specific inputs'!$I$52:$I$61))*'Option-specific inputs'!$I$109*BU$26)),0),0)</f>
        <v>0</v>
      </c>
      <c r="BV300" s="43" cm="1">
        <f t="array" ref="BV300">IFERROR(
IF(BV$14 - $G$14 + 1 = _xlfn.NUMBERVALUE(TRIM(_xlfn.TEXTAFTER($C300, " ", -1))),
_xlfn.IFS(
'Option-specific inputs'!$I$19="Percentage cost method",('Option-specific inputs'!$I32*'Option-specific inputs'!$I$109*BV$26),
'Option-specific inputs'!$I$19="Total cost method",(('Option-specific inputs'!$I55/SUM('Option-specific inputs'!$I$52:$I$61))*'Option-specific inputs'!$I$109*BV$26)),0),0)</f>
        <v>0</v>
      </c>
      <c r="BW300" s="43" cm="1">
        <f t="array" ref="BW300">IFERROR(
IF(BW$14 - $G$14 + 1 = _xlfn.NUMBERVALUE(TRIM(_xlfn.TEXTAFTER($C300, " ", -1))),
_xlfn.IFS(
'Option-specific inputs'!$I$19="Percentage cost method",('Option-specific inputs'!$I32*'Option-specific inputs'!$I$109*BW$26),
'Option-specific inputs'!$I$19="Total cost method",(('Option-specific inputs'!$I55/SUM('Option-specific inputs'!$I$52:$I$61))*'Option-specific inputs'!$I$109*BW$26)),0),0)</f>
        <v>0</v>
      </c>
      <c r="BX300" s="43" cm="1">
        <f t="array" ref="BX300">IFERROR(
IF(BX$14 - $G$14 + 1 = _xlfn.NUMBERVALUE(TRIM(_xlfn.TEXTAFTER($C300, " ", -1))),
_xlfn.IFS(
'Option-specific inputs'!$I$19="Percentage cost method",('Option-specific inputs'!$I32*'Option-specific inputs'!$I$109*BX$26),
'Option-specific inputs'!$I$19="Total cost method",(('Option-specific inputs'!$I55/SUM('Option-specific inputs'!$I$52:$I$61))*'Option-specific inputs'!$I$109*BX$26)),0),0)</f>
        <v>0</v>
      </c>
      <c r="BY300" s="43" cm="1">
        <f t="array" ref="BY300">IFERROR(
IF(BY$14 - $G$14 + 1 = _xlfn.NUMBERVALUE(TRIM(_xlfn.TEXTAFTER($C300, " ", -1))),
_xlfn.IFS(
'Option-specific inputs'!$I$19="Percentage cost method",('Option-specific inputs'!$I32*'Option-specific inputs'!$I$109*BY$26),
'Option-specific inputs'!$I$19="Total cost method",(('Option-specific inputs'!$I55/SUM('Option-specific inputs'!$I$52:$I$61))*'Option-specific inputs'!$I$109*BY$26)),0),0)</f>
        <v>0</v>
      </c>
      <c r="BZ300" s="43" cm="1">
        <f t="array" ref="BZ300">IFERROR(
IF(BZ$14 - $G$14 + 1 = _xlfn.NUMBERVALUE(TRIM(_xlfn.TEXTAFTER($C300, " ", -1))),
_xlfn.IFS(
'Option-specific inputs'!$I$19="Percentage cost method",('Option-specific inputs'!$I32*'Option-specific inputs'!$I$109*BZ$26),
'Option-specific inputs'!$I$19="Total cost method",(('Option-specific inputs'!$I55/SUM('Option-specific inputs'!$I$52:$I$61))*'Option-specific inputs'!$I$109*BZ$26)),0),0)</f>
        <v>0</v>
      </c>
      <c r="CA300" s="43" cm="1">
        <f t="array" ref="CA300">IFERROR(
IF(CA$14 - $G$14 + 1 = _xlfn.NUMBERVALUE(TRIM(_xlfn.TEXTAFTER($C300, " ", -1))),
_xlfn.IFS(
'Option-specific inputs'!$I$19="Percentage cost method",('Option-specific inputs'!$I32*'Option-specific inputs'!$I$109*CA$26),
'Option-specific inputs'!$I$19="Total cost method",(('Option-specific inputs'!$I55/SUM('Option-specific inputs'!$I$52:$I$61))*'Option-specific inputs'!$I$109*CA$26)),0),0)</f>
        <v>0</v>
      </c>
      <c r="CB300" s="43" cm="1">
        <f t="array" ref="CB300">IFERROR(
IF(CB$14 - $G$14 + 1 = _xlfn.NUMBERVALUE(TRIM(_xlfn.TEXTAFTER($C300, " ", -1))),
_xlfn.IFS(
'Option-specific inputs'!$I$19="Percentage cost method",('Option-specific inputs'!$I32*'Option-specific inputs'!$I$109*CB$26),
'Option-specific inputs'!$I$19="Total cost method",(('Option-specific inputs'!$I55/SUM('Option-specific inputs'!$I$52:$I$61))*'Option-specific inputs'!$I$109*CB$26)),0),0)</f>
        <v>0</v>
      </c>
      <c r="CC300" s="43" cm="1">
        <f t="array" ref="CC300">IFERROR(
IF(CC$14 - $G$14 + 1 = _xlfn.NUMBERVALUE(TRIM(_xlfn.TEXTAFTER($C300, " ", -1))),
_xlfn.IFS(
'Option-specific inputs'!$I$19="Percentage cost method",('Option-specific inputs'!$I32*'Option-specific inputs'!$I$109*CC$26),
'Option-specific inputs'!$I$19="Total cost method",(('Option-specific inputs'!$I55/SUM('Option-specific inputs'!$I$52:$I$61))*'Option-specific inputs'!$I$109*CC$26)),0),0)</f>
        <v>0</v>
      </c>
      <c r="CD300" s="43" cm="1">
        <f t="array" ref="CD300">IFERROR(
IF(CD$14 - $G$14 + 1 = _xlfn.NUMBERVALUE(TRIM(_xlfn.TEXTAFTER($C300, " ", -1))),
_xlfn.IFS(
'Option-specific inputs'!$I$19="Percentage cost method",('Option-specific inputs'!$I32*'Option-specific inputs'!$I$109*CD$26),
'Option-specific inputs'!$I$19="Total cost method",(('Option-specific inputs'!$I55/SUM('Option-specific inputs'!$I$52:$I$61))*'Option-specific inputs'!$I$109*CD$26)),0),0)</f>
        <v>0</v>
      </c>
      <c r="CE300" s="43" cm="1">
        <f t="array" ref="CE300">IFERROR(
IF(CE$14 - $G$14 + 1 = _xlfn.NUMBERVALUE(TRIM(_xlfn.TEXTAFTER($C300, " ", -1))),
_xlfn.IFS(
'Option-specific inputs'!$I$19="Percentage cost method",('Option-specific inputs'!$I32*'Option-specific inputs'!$I$109*CE$26),
'Option-specific inputs'!$I$19="Total cost method",(('Option-specific inputs'!$I55/SUM('Option-specific inputs'!$I$52:$I$61))*'Option-specific inputs'!$I$109*CE$26)),0),0)</f>
        <v>0</v>
      </c>
      <c r="CF300" s="43" cm="1">
        <f t="array" ref="CF300">IFERROR(
IF(CF$14 - $G$14 + 1 = _xlfn.NUMBERVALUE(TRIM(_xlfn.TEXTAFTER($C300, " ", -1))),
_xlfn.IFS(
'Option-specific inputs'!$I$19="Percentage cost method",('Option-specific inputs'!$I32*'Option-specific inputs'!$I$109*CF$26),
'Option-specific inputs'!$I$19="Total cost method",(('Option-specific inputs'!$I55/SUM('Option-specific inputs'!$I$52:$I$61))*'Option-specific inputs'!$I$109*CF$26)),0),0)</f>
        <v>0</v>
      </c>
      <c r="CG300" s="43" cm="1">
        <f t="array" ref="CG300">IFERROR(
IF(CG$14 - $G$14 + 1 = _xlfn.NUMBERVALUE(TRIM(_xlfn.TEXTAFTER($C300, " ", -1))),
_xlfn.IFS(
'Option-specific inputs'!$I$19="Percentage cost method",('Option-specific inputs'!$I32*'Option-specific inputs'!$I$109*CG$26),
'Option-specific inputs'!$I$19="Total cost method",(('Option-specific inputs'!$I55/SUM('Option-specific inputs'!$I$52:$I$61))*'Option-specific inputs'!$I$109*CG$26)),0),0)</f>
        <v>0</v>
      </c>
      <c r="CH300" s="43" cm="1">
        <f t="array" ref="CH300">IFERROR(
IF(CH$14 - $G$14 + 1 = _xlfn.NUMBERVALUE(TRIM(_xlfn.TEXTAFTER($C300, " ", -1))),
_xlfn.IFS(
'Option-specific inputs'!$I$19="Percentage cost method",('Option-specific inputs'!$I32*'Option-specific inputs'!$I$109*CH$26),
'Option-specific inputs'!$I$19="Total cost method",(('Option-specific inputs'!$I55/SUM('Option-specific inputs'!$I$52:$I$61))*'Option-specific inputs'!$I$109*CH$26)),0),0)</f>
        <v>0</v>
      </c>
      <c r="CI300" s="43" cm="1">
        <f t="array" ref="CI300">IFERROR(
IF(CI$14 - $G$14 + 1 = _xlfn.NUMBERVALUE(TRIM(_xlfn.TEXTAFTER($C300, " ", -1))),
_xlfn.IFS(
'Option-specific inputs'!$I$19="Percentage cost method",('Option-specific inputs'!$I32*'Option-specific inputs'!$I$109*CI$26),
'Option-specific inputs'!$I$19="Total cost method",(('Option-specific inputs'!$I55/SUM('Option-specific inputs'!$I$52:$I$61))*'Option-specific inputs'!$I$109*CI$26)),0),0)</f>
        <v>0</v>
      </c>
      <c r="CJ300" s="43" cm="1">
        <f t="array" ref="CJ300">IFERROR(
IF(CJ$14 - $G$14 + 1 = _xlfn.NUMBERVALUE(TRIM(_xlfn.TEXTAFTER($C300, " ", -1))),
_xlfn.IFS(
'Option-specific inputs'!$I$19="Percentage cost method",('Option-specific inputs'!$I32*'Option-specific inputs'!$I$109*CJ$26),
'Option-specific inputs'!$I$19="Total cost method",(('Option-specific inputs'!$I55/SUM('Option-specific inputs'!$I$52:$I$61))*'Option-specific inputs'!$I$109*CJ$26)),0),0)</f>
        <v>0</v>
      </c>
      <c r="CK300" s="43" cm="1">
        <f t="array" ref="CK300">IFERROR(
IF(CK$14 - $G$14 + 1 = _xlfn.NUMBERVALUE(TRIM(_xlfn.TEXTAFTER($C300, " ", -1))),
_xlfn.IFS(
'Option-specific inputs'!$I$19="Percentage cost method",('Option-specific inputs'!$I32*'Option-specific inputs'!$I$109*CK$26),
'Option-specific inputs'!$I$19="Total cost method",(('Option-specific inputs'!$I55/SUM('Option-specific inputs'!$I$52:$I$61))*'Option-specific inputs'!$I$109*CK$26)),0),0)</f>
        <v>0</v>
      </c>
      <c r="CL300" s="43" cm="1">
        <f t="array" ref="CL300">IFERROR(
IF(CL$14 - $G$14 + 1 = _xlfn.NUMBERVALUE(TRIM(_xlfn.TEXTAFTER($C300, " ", -1))),
_xlfn.IFS(
'Option-specific inputs'!$I$19="Percentage cost method",('Option-specific inputs'!$I32*'Option-specific inputs'!$I$109*CL$26),
'Option-specific inputs'!$I$19="Total cost method",(('Option-specific inputs'!$I55/SUM('Option-specific inputs'!$I$52:$I$61))*'Option-specific inputs'!$I$109*CL$26)),0),0)</f>
        <v>0</v>
      </c>
      <c r="CM300" s="43" cm="1">
        <f t="array" ref="CM300">IFERROR(
IF(CM$14 - $G$14 + 1 = _xlfn.NUMBERVALUE(TRIM(_xlfn.TEXTAFTER($C300, " ", -1))),
_xlfn.IFS(
'Option-specific inputs'!$I$19="Percentage cost method",('Option-specific inputs'!$I32*'Option-specific inputs'!$I$109*CM$26),
'Option-specific inputs'!$I$19="Total cost method",(('Option-specific inputs'!$I55/SUM('Option-specific inputs'!$I$52:$I$61))*'Option-specific inputs'!$I$109*CM$26)),0),0)</f>
        <v>0</v>
      </c>
      <c r="CN300" s="43" cm="1">
        <f t="array" ref="CN300">IFERROR(
IF(CN$14 - $G$14 + 1 = _xlfn.NUMBERVALUE(TRIM(_xlfn.TEXTAFTER($C300, " ", -1))),
_xlfn.IFS(
'Option-specific inputs'!$I$19="Percentage cost method",('Option-specific inputs'!$I32*'Option-specific inputs'!$I$109*CN$26),
'Option-specific inputs'!$I$19="Total cost method",(('Option-specific inputs'!$I55/SUM('Option-specific inputs'!$I$52:$I$61))*'Option-specific inputs'!$I$109*CN$26)),0),0)</f>
        <v>0</v>
      </c>
      <c r="CO300" s="43" cm="1">
        <f t="array" ref="CO300">IFERROR(
IF(CO$14 - $G$14 + 1 = _xlfn.NUMBERVALUE(TRIM(_xlfn.TEXTAFTER($C300, " ", -1))),
_xlfn.IFS(
'Option-specific inputs'!$I$19="Percentage cost method",('Option-specific inputs'!$I32*'Option-specific inputs'!$I$109*CO$26),
'Option-specific inputs'!$I$19="Total cost method",(('Option-specific inputs'!$I55/SUM('Option-specific inputs'!$I$52:$I$61))*'Option-specific inputs'!$I$109*CO$26)),0),0)</f>
        <v>0</v>
      </c>
      <c r="CP300" s="43" cm="1">
        <f t="array" ref="CP300">IFERROR(
IF(CP$14 - $G$14 + 1 = _xlfn.NUMBERVALUE(TRIM(_xlfn.TEXTAFTER($C300, " ", -1))),
_xlfn.IFS(
'Option-specific inputs'!$I$19="Percentage cost method",('Option-specific inputs'!$I32*'Option-specific inputs'!$I$109*CP$26),
'Option-specific inputs'!$I$19="Total cost method",(('Option-specific inputs'!$I55/SUM('Option-specific inputs'!$I$52:$I$61))*'Option-specific inputs'!$I$109*CP$26)),0),0)</f>
        <v>0</v>
      </c>
      <c r="CQ300" s="43" cm="1">
        <f t="array" ref="CQ300">IFERROR(
IF(CQ$14 - $G$14 + 1 = _xlfn.NUMBERVALUE(TRIM(_xlfn.TEXTAFTER($C300, " ", -1))),
_xlfn.IFS(
'Option-specific inputs'!$I$19="Percentage cost method",('Option-specific inputs'!$I32*'Option-specific inputs'!$I$109*CQ$26),
'Option-specific inputs'!$I$19="Total cost method",(('Option-specific inputs'!$I55/SUM('Option-specific inputs'!$I$52:$I$61))*'Option-specific inputs'!$I$109*CQ$26)),0),0)</f>
        <v>0</v>
      </c>
      <c r="CR300" s="43" cm="1">
        <f t="array" ref="CR300">IFERROR(
IF(CR$14 - $G$14 + 1 = _xlfn.NUMBERVALUE(TRIM(_xlfn.TEXTAFTER($C300, " ", -1))),
_xlfn.IFS(
'Option-specific inputs'!$I$19="Percentage cost method",('Option-specific inputs'!$I32*'Option-specific inputs'!$I$109*CR$26),
'Option-specific inputs'!$I$19="Total cost method",(('Option-specific inputs'!$I55/SUM('Option-specific inputs'!$I$52:$I$61))*'Option-specific inputs'!$I$109*CR$26)),0),0)</f>
        <v>0</v>
      </c>
      <c r="CS300" s="43" cm="1">
        <f t="array" ref="CS300">IFERROR(
IF(CS$14 - $G$14 + 1 = _xlfn.NUMBERVALUE(TRIM(_xlfn.TEXTAFTER($C300, " ", -1))),
_xlfn.IFS(
'Option-specific inputs'!$I$19="Percentage cost method",('Option-specific inputs'!$I32*'Option-specific inputs'!$I$109*CS$26),
'Option-specific inputs'!$I$19="Total cost method",(('Option-specific inputs'!$I55/SUM('Option-specific inputs'!$I$52:$I$61))*'Option-specific inputs'!$I$109*CS$26)),0),0)</f>
        <v>0</v>
      </c>
      <c r="CT300" s="43" cm="1">
        <f t="array" ref="CT300">IFERROR(
IF(CT$14 - $G$14 + 1 = _xlfn.NUMBERVALUE(TRIM(_xlfn.TEXTAFTER($C300, " ", -1))),
_xlfn.IFS(
'Option-specific inputs'!$I$19="Percentage cost method",('Option-specific inputs'!$I32*'Option-specific inputs'!$I$109*CT$26),
'Option-specific inputs'!$I$19="Total cost method",(('Option-specific inputs'!$I55/SUM('Option-specific inputs'!$I$52:$I$61))*'Option-specific inputs'!$I$109*CT$26)),0),0)</f>
        <v>0</v>
      </c>
      <c r="CU300" s="43" cm="1">
        <f t="array" ref="CU300">IFERROR(
IF(CU$14 - $G$14 + 1 = _xlfn.NUMBERVALUE(TRIM(_xlfn.TEXTAFTER($C300, " ", -1))),
_xlfn.IFS(
'Option-specific inputs'!$I$19="Percentage cost method",('Option-specific inputs'!$I32*'Option-specific inputs'!$I$109*CU$26),
'Option-specific inputs'!$I$19="Total cost method",(('Option-specific inputs'!$I55/SUM('Option-specific inputs'!$I$52:$I$61))*'Option-specific inputs'!$I$109*CU$26)),0),0)</f>
        <v>0</v>
      </c>
      <c r="CV300" s="43" cm="1">
        <f t="array" ref="CV300">IFERROR(
IF(CV$14 - $G$14 + 1 = _xlfn.NUMBERVALUE(TRIM(_xlfn.TEXTAFTER($C300, " ", -1))),
_xlfn.IFS(
'Option-specific inputs'!$I$19="Percentage cost method",('Option-specific inputs'!$I32*'Option-specific inputs'!$I$109*CV$26),
'Option-specific inputs'!$I$19="Total cost method",(('Option-specific inputs'!$I55/SUM('Option-specific inputs'!$I$52:$I$61))*'Option-specific inputs'!$I$109*CV$26)),0),0)</f>
        <v>0</v>
      </c>
      <c r="CW300" s="43" cm="1">
        <f t="array" ref="CW300">IFERROR(
IF(CW$14 - $G$14 + 1 = _xlfn.NUMBERVALUE(TRIM(_xlfn.TEXTAFTER($C300, " ", -1))),
_xlfn.IFS(
'Option-specific inputs'!$I$19="Percentage cost method",('Option-specific inputs'!$I32*'Option-specific inputs'!$I$109*CW$26),
'Option-specific inputs'!$I$19="Total cost method",(('Option-specific inputs'!$I55/SUM('Option-specific inputs'!$I$52:$I$61))*'Option-specific inputs'!$I$109*CW$26)),0),0)</f>
        <v>0</v>
      </c>
      <c r="CX300" s="43" cm="1">
        <f t="array" ref="CX300">IFERROR(
IF(CX$14 - $G$14 + 1 = _xlfn.NUMBERVALUE(TRIM(_xlfn.TEXTAFTER($C300, " ", -1))),
_xlfn.IFS(
'Option-specific inputs'!$I$19="Percentage cost method",('Option-specific inputs'!$I32*'Option-specific inputs'!$I$109*CX$26),
'Option-specific inputs'!$I$19="Total cost method",(('Option-specific inputs'!$I55/SUM('Option-specific inputs'!$I$52:$I$61))*'Option-specific inputs'!$I$109*CX$26)),0),0)</f>
        <v>0</v>
      </c>
      <c r="CY300" s="43" cm="1">
        <f t="array" ref="CY300">IFERROR(
IF(CY$14 - $G$14 + 1 = _xlfn.NUMBERVALUE(TRIM(_xlfn.TEXTAFTER($C300, " ", -1))),
_xlfn.IFS(
'Option-specific inputs'!$I$19="Percentage cost method",('Option-specific inputs'!$I32*'Option-specific inputs'!$I$109*CY$26),
'Option-specific inputs'!$I$19="Total cost method",(('Option-specific inputs'!$I55/SUM('Option-specific inputs'!$I$52:$I$61))*'Option-specific inputs'!$I$109*CY$26)),0),0)</f>
        <v>0</v>
      </c>
      <c r="CZ300" s="43" cm="1">
        <f t="array" ref="CZ300">IFERROR(
IF(CZ$14 - $G$14 + 1 = _xlfn.NUMBERVALUE(TRIM(_xlfn.TEXTAFTER($C300, " ", -1))),
_xlfn.IFS(
'Option-specific inputs'!$I$19="Percentage cost method",('Option-specific inputs'!$I32*'Option-specific inputs'!$I$109*CZ$26),
'Option-specific inputs'!$I$19="Total cost method",(('Option-specific inputs'!$I55/SUM('Option-specific inputs'!$I$52:$I$61))*'Option-specific inputs'!$I$109*CZ$26)),0),0)</f>
        <v>0</v>
      </c>
      <c r="DA300" s="43" cm="1">
        <f t="array" ref="DA300">IFERROR(
IF(DA$14 - $G$14 + 1 = _xlfn.NUMBERVALUE(TRIM(_xlfn.TEXTAFTER($C300, " ", -1))),
_xlfn.IFS(
'Option-specific inputs'!$I$19="Percentage cost method",('Option-specific inputs'!$I32*'Option-specific inputs'!$I$109*DA$26),
'Option-specific inputs'!$I$19="Total cost method",(('Option-specific inputs'!$I55/SUM('Option-specific inputs'!$I$52:$I$61))*'Option-specific inputs'!$I$109*DA$26)),0),0)</f>
        <v>0</v>
      </c>
      <c r="DB300" s="43" cm="1">
        <f t="array" ref="DB300">IFERROR(
IF(DB$14 - $G$14 + 1 = _xlfn.NUMBERVALUE(TRIM(_xlfn.TEXTAFTER($C300, " ", -1))),
_xlfn.IFS(
'Option-specific inputs'!$I$19="Percentage cost method",('Option-specific inputs'!$I32*'Option-specific inputs'!$I$109*DB$26),
'Option-specific inputs'!$I$19="Total cost method",(('Option-specific inputs'!$I55/SUM('Option-specific inputs'!$I$52:$I$61))*'Option-specific inputs'!$I$109*DB$26)),0),0)</f>
        <v>0</v>
      </c>
      <c r="DC300" s="25"/>
    </row>
    <row r="301" spans="1:107" s="61" customFormat="1" ht="22.5" customHeight="1">
      <c r="A301" s="25"/>
      <c r="B301" s="163"/>
      <c r="C301" s="170" t="s">
        <v>144</v>
      </c>
      <c r="D301" s="32"/>
      <c r="E301" s="37"/>
      <c r="F301" s="42"/>
      <c r="G301" s="43" cm="1">
        <f t="array" ref="G301">IFERROR(
IF(G$14 - $G$14 + 1 = _xlfn.NUMBERVALUE(TRIM(_xlfn.TEXTAFTER($C301, " ", -1))),
_xlfn.IFS(
'Option-specific inputs'!$I$19="Percentage cost method",('Option-specific inputs'!$I33*'Option-specific inputs'!$I$109*G$26),
'Option-specific inputs'!$I$19="Total cost method",(('Option-specific inputs'!$I56/SUM('Option-specific inputs'!$I$52:$I$61))*'Option-specific inputs'!$I$109*G$26)),0),0)</f>
        <v>0</v>
      </c>
      <c r="H301" s="43" cm="1">
        <f t="array" ref="H301">IFERROR(
IF(H$14 - $G$14 + 1 = _xlfn.NUMBERVALUE(TRIM(_xlfn.TEXTAFTER($C301, " ", -1))),
_xlfn.IFS(
'Option-specific inputs'!$I$19="Percentage cost method",('Option-specific inputs'!$I33*'Option-specific inputs'!$I$109*H$26),
'Option-specific inputs'!$I$19="Total cost method",(('Option-specific inputs'!$I56/SUM('Option-specific inputs'!$I$52:$I$61))*'Option-specific inputs'!$I$109*H$26)),0),0)</f>
        <v>0</v>
      </c>
      <c r="I301" s="43" cm="1">
        <f t="array" ref="I301">IFERROR(
IF(I$14 - $G$14 + 1 = _xlfn.NUMBERVALUE(TRIM(_xlfn.TEXTAFTER($C301, " ", -1))),
_xlfn.IFS(
'Option-specific inputs'!$I$19="Percentage cost method",('Option-specific inputs'!$I33*'Option-specific inputs'!$I$109*I$26),
'Option-specific inputs'!$I$19="Total cost method",(('Option-specific inputs'!$I56/SUM('Option-specific inputs'!$I$52:$I$61))*'Option-specific inputs'!$I$109*I$26)),0),0)</f>
        <v>0</v>
      </c>
      <c r="J301" s="43" cm="1">
        <f t="array" ref="J301">IFERROR(
IF(J$14 - $G$14 + 1 = _xlfn.NUMBERVALUE(TRIM(_xlfn.TEXTAFTER($C301, " ", -1))),
_xlfn.IFS(
'Option-specific inputs'!$I$19="Percentage cost method",('Option-specific inputs'!$I33*'Option-specific inputs'!$I$109*J$26),
'Option-specific inputs'!$I$19="Total cost method",(('Option-specific inputs'!$I56/SUM('Option-specific inputs'!$I$52:$I$61))*'Option-specific inputs'!$I$109*J$26)),0),0)</f>
        <v>0</v>
      </c>
      <c r="K301" s="43" cm="1">
        <f t="array" ref="K301">IFERROR(
IF(K$14 - $G$14 + 1 = _xlfn.NUMBERVALUE(TRIM(_xlfn.TEXTAFTER($C301, " ", -1))),
_xlfn.IFS(
'Option-specific inputs'!$I$19="Percentage cost method",('Option-specific inputs'!$I33*'Option-specific inputs'!$I$109*K$26),
'Option-specific inputs'!$I$19="Total cost method",(('Option-specific inputs'!$I56/SUM('Option-specific inputs'!$I$52:$I$61))*'Option-specific inputs'!$I$109*K$26)),0),0)</f>
        <v>0</v>
      </c>
      <c r="L301" s="43" cm="1">
        <f t="array" ref="L301">IFERROR(
IF(L$14 - $G$14 + 1 = _xlfn.NUMBERVALUE(TRIM(_xlfn.TEXTAFTER($C301, " ", -1))),
_xlfn.IFS(
'Option-specific inputs'!$I$19="Percentage cost method",('Option-specific inputs'!$I33*'Option-specific inputs'!$I$109*L$26),
'Option-specific inputs'!$I$19="Total cost method",(('Option-specific inputs'!$I56/SUM('Option-specific inputs'!$I$52:$I$61))*'Option-specific inputs'!$I$109*L$26)),0),0)</f>
        <v>0</v>
      </c>
      <c r="M301" s="43" cm="1">
        <f t="array" ref="M301">IFERROR(
IF(M$14 - $G$14 + 1 = _xlfn.NUMBERVALUE(TRIM(_xlfn.TEXTAFTER($C301, " ", -1))),
_xlfn.IFS(
'Option-specific inputs'!$I$19="Percentage cost method",('Option-specific inputs'!$I33*'Option-specific inputs'!$I$109*M$26),
'Option-specific inputs'!$I$19="Total cost method",(('Option-specific inputs'!$I56/SUM('Option-specific inputs'!$I$52:$I$61))*'Option-specific inputs'!$I$109*M$26)),0),0)</f>
        <v>0</v>
      </c>
      <c r="N301" s="43" cm="1">
        <f t="array" ref="N301">IFERROR(
IF(N$14 - $G$14 + 1 = _xlfn.NUMBERVALUE(TRIM(_xlfn.TEXTAFTER($C301, " ", -1))),
_xlfn.IFS(
'Option-specific inputs'!$I$19="Percentage cost method",('Option-specific inputs'!$I33*'Option-specific inputs'!$I$109*N$26),
'Option-specific inputs'!$I$19="Total cost method",(('Option-specific inputs'!$I56/SUM('Option-specific inputs'!$I$52:$I$61))*'Option-specific inputs'!$I$109*N$26)),0),0)</f>
        <v>0</v>
      </c>
      <c r="O301" s="43" cm="1">
        <f t="array" ref="O301">IFERROR(
IF(O$14 - $G$14 + 1 = _xlfn.NUMBERVALUE(TRIM(_xlfn.TEXTAFTER($C301, " ", -1))),
_xlfn.IFS(
'Option-specific inputs'!$I$19="Percentage cost method",('Option-specific inputs'!$I33*'Option-specific inputs'!$I$109*O$26),
'Option-specific inputs'!$I$19="Total cost method",(('Option-specific inputs'!$I56/SUM('Option-specific inputs'!$I$52:$I$61))*'Option-specific inputs'!$I$109*O$26)),0),0)</f>
        <v>0</v>
      </c>
      <c r="P301" s="43" cm="1">
        <f t="array" ref="P301">IFERROR(
IF(P$14 - $G$14 + 1 = _xlfn.NUMBERVALUE(TRIM(_xlfn.TEXTAFTER($C301, " ", -1))),
_xlfn.IFS(
'Option-specific inputs'!$I$19="Percentage cost method",('Option-specific inputs'!$I33*'Option-specific inputs'!$I$109*P$26),
'Option-specific inputs'!$I$19="Total cost method",(('Option-specific inputs'!$I56/SUM('Option-specific inputs'!$I$52:$I$61))*'Option-specific inputs'!$I$109*P$26)),0),0)</f>
        <v>0</v>
      </c>
      <c r="Q301" s="43" cm="1">
        <f t="array" ref="Q301">IFERROR(
IF(Q$14 - $G$14 + 1 = _xlfn.NUMBERVALUE(TRIM(_xlfn.TEXTAFTER($C301, " ", -1))),
_xlfn.IFS(
'Option-specific inputs'!$I$19="Percentage cost method",('Option-specific inputs'!$I33*'Option-specific inputs'!$I$109*Q$26),
'Option-specific inputs'!$I$19="Total cost method",(('Option-specific inputs'!$I56/SUM('Option-specific inputs'!$I$52:$I$61))*'Option-specific inputs'!$I$109*Q$26)),0),0)</f>
        <v>0</v>
      </c>
      <c r="R301" s="43" cm="1">
        <f t="array" ref="R301">IFERROR(
IF(R$14 - $G$14 + 1 = _xlfn.NUMBERVALUE(TRIM(_xlfn.TEXTAFTER($C301, " ", -1))),
_xlfn.IFS(
'Option-specific inputs'!$I$19="Percentage cost method",('Option-specific inputs'!$I33*'Option-specific inputs'!$I$109*R$26),
'Option-specific inputs'!$I$19="Total cost method",(('Option-specific inputs'!$I56/SUM('Option-specific inputs'!$I$52:$I$61))*'Option-specific inputs'!$I$109*R$26)),0),0)</f>
        <v>0</v>
      </c>
      <c r="S301" s="43" cm="1">
        <f t="array" ref="S301">IFERROR(
IF(S$14 - $G$14 + 1 = _xlfn.NUMBERVALUE(TRIM(_xlfn.TEXTAFTER($C301, " ", -1))),
_xlfn.IFS(
'Option-specific inputs'!$I$19="Percentage cost method",('Option-specific inputs'!$I33*'Option-specific inputs'!$I$109*S$26),
'Option-specific inputs'!$I$19="Total cost method",(('Option-specific inputs'!$I56/SUM('Option-specific inputs'!$I$52:$I$61))*'Option-specific inputs'!$I$109*S$26)),0),0)</f>
        <v>0</v>
      </c>
      <c r="T301" s="43" cm="1">
        <f t="array" ref="T301">IFERROR(
IF(T$14 - $G$14 + 1 = _xlfn.NUMBERVALUE(TRIM(_xlfn.TEXTAFTER($C301, " ", -1))),
_xlfn.IFS(
'Option-specific inputs'!$I$19="Percentage cost method",('Option-specific inputs'!$I33*'Option-specific inputs'!$I$109*T$26),
'Option-specific inputs'!$I$19="Total cost method",(('Option-specific inputs'!$I56/SUM('Option-specific inputs'!$I$52:$I$61))*'Option-specific inputs'!$I$109*T$26)),0),0)</f>
        <v>0</v>
      </c>
      <c r="U301" s="43" cm="1">
        <f t="array" ref="U301">IFERROR(
IF(U$14 - $G$14 + 1 = _xlfn.NUMBERVALUE(TRIM(_xlfn.TEXTAFTER($C301, " ", -1))),
_xlfn.IFS(
'Option-specific inputs'!$I$19="Percentage cost method",('Option-specific inputs'!$I33*'Option-specific inputs'!$I$109*U$26),
'Option-specific inputs'!$I$19="Total cost method",(('Option-specific inputs'!$I56/SUM('Option-specific inputs'!$I$52:$I$61))*'Option-specific inputs'!$I$109*U$26)),0),0)</f>
        <v>0</v>
      </c>
      <c r="V301" s="43" cm="1">
        <f t="array" ref="V301">IFERROR(
IF(V$14 - $G$14 + 1 = _xlfn.NUMBERVALUE(TRIM(_xlfn.TEXTAFTER($C301, " ", -1))),
_xlfn.IFS(
'Option-specific inputs'!$I$19="Percentage cost method",('Option-specific inputs'!$I33*'Option-specific inputs'!$I$109*V$26),
'Option-specific inputs'!$I$19="Total cost method",(('Option-specific inputs'!$I56/SUM('Option-specific inputs'!$I$52:$I$61))*'Option-specific inputs'!$I$109*V$26)),0),0)</f>
        <v>0</v>
      </c>
      <c r="W301" s="43" cm="1">
        <f t="array" ref="W301">IFERROR(
IF(W$14 - $G$14 + 1 = _xlfn.NUMBERVALUE(TRIM(_xlfn.TEXTAFTER($C301, " ", -1))),
_xlfn.IFS(
'Option-specific inputs'!$I$19="Percentage cost method",('Option-specific inputs'!$I33*'Option-specific inputs'!$I$109*W$26),
'Option-specific inputs'!$I$19="Total cost method",(('Option-specific inputs'!$I56/SUM('Option-specific inputs'!$I$52:$I$61))*'Option-specific inputs'!$I$109*W$26)),0),0)</f>
        <v>0</v>
      </c>
      <c r="X301" s="43" cm="1">
        <f t="array" ref="X301">IFERROR(
IF(X$14 - $G$14 + 1 = _xlfn.NUMBERVALUE(TRIM(_xlfn.TEXTAFTER($C301, " ", -1))),
_xlfn.IFS(
'Option-specific inputs'!$I$19="Percentage cost method",('Option-specific inputs'!$I33*'Option-specific inputs'!$I$109*X$26),
'Option-specific inputs'!$I$19="Total cost method",(('Option-specific inputs'!$I56/SUM('Option-specific inputs'!$I$52:$I$61))*'Option-specific inputs'!$I$109*X$26)),0),0)</f>
        <v>0</v>
      </c>
      <c r="Y301" s="43" cm="1">
        <f t="array" ref="Y301">IFERROR(
IF(Y$14 - $G$14 + 1 = _xlfn.NUMBERVALUE(TRIM(_xlfn.TEXTAFTER($C301, " ", -1))),
_xlfn.IFS(
'Option-specific inputs'!$I$19="Percentage cost method",('Option-specific inputs'!$I33*'Option-specific inputs'!$I$109*Y$26),
'Option-specific inputs'!$I$19="Total cost method",(('Option-specific inputs'!$I56/SUM('Option-specific inputs'!$I$52:$I$61))*'Option-specific inputs'!$I$109*Y$26)),0),0)</f>
        <v>0</v>
      </c>
      <c r="Z301" s="43" cm="1">
        <f t="array" ref="Z301">IFERROR(
IF(Z$14 - $G$14 + 1 = _xlfn.NUMBERVALUE(TRIM(_xlfn.TEXTAFTER($C301, " ", -1))),
_xlfn.IFS(
'Option-specific inputs'!$I$19="Percentage cost method",('Option-specific inputs'!$I33*'Option-specific inputs'!$I$109*Z$26),
'Option-specific inputs'!$I$19="Total cost method",(('Option-specific inputs'!$I56/SUM('Option-specific inputs'!$I$52:$I$61))*'Option-specific inputs'!$I$109*Z$26)),0),0)</f>
        <v>0</v>
      </c>
      <c r="AA301" s="43" cm="1">
        <f t="array" ref="AA301">IFERROR(
IF(AA$14 - $G$14 + 1 = _xlfn.NUMBERVALUE(TRIM(_xlfn.TEXTAFTER($C301, " ", -1))),
_xlfn.IFS(
'Option-specific inputs'!$I$19="Percentage cost method",('Option-specific inputs'!$I33*'Option-specific inputs'!$I$109*AA$26),
'Option-specific inputs'!$I$19="Total cost method",(('Option-specific inputs'!$I56/SUM('Option-specific inputs'!$I$52:$I$61))*'Option-specific inputs'!$I$109*AA$26)),0),0)</f>
        <v>0</v>
      </c>
      <c r="AB301" s="43" cm="1">
        <f t="array" ref="AB301">IFERROR(
IF(AB$14 - $G$14 + 1 = _xlfn.NUMBERVALUE(TRIM(_xlfn.TEXTAFTER($C301, " ", -1))),
_xlfn.IFS(
'Option-specific inputs'!$I$19="Percentage cost method",('Option-specific inputs'!$I33*'Option-specific inputs'!$I$109*AB$26),
'Option-specific inputs'!$I$19="Total cost method",(('Option-specific inputs'!$I56/SUM('Option-specific inputs'!$I$52:$I$61))*'Option-specific inputs'!$I$109*AB$26)),0),0)</f>
        <v>0</v>
      </c>
      <c r="AC301" s="43" cm="1">
        <f t="array" ref="AC301">IFERROR(
IF(AC$14 - $G$14 + 1 = _xlfn.NUMBERVALUE(TRIM(_xlfn.TEXTAFTER($C301, " ", -1))),
_xlfn.IFS(
'Option-specific inputs'!$I$19="Percentage cost method",('Option-specific inputs'!$I33*'Option-specific inputs'!$I$109*AC$26),
'Option-specific inputs'!$I$19="Total cost method",(('Option-specific inputs'!$I56/SUM('Option-specific inputs'!$I$52:$I$61))*'Option-specific inputs'!$I$109*AC$26)),0),0)</f>
        <v>0</v>
      </c>
      <c r="AD301" s="43" cm="1">
        <f t="array" ref="AD301">IFERROR(
IF(AD$14 - $G$14 + 1 = _xlfn.NUMBERVALUE(TRIM(_xlfn.TEXTAFTER($C301, " ", -1))),
_xlfn.IFS(
'Option-specific inputs'!$I$19="Percentage cost method",('Option-specific inputs'!$I33*'Option-specific inputs'!$I$109*AD$26),
'Option-specific inputs'!$I$19="Total cost method",(('Option-specific inputs'!$I56/SUM('Option-specific inputs'!$I$52:$I$61))*'Option-specific inputs'!$I$109*AD$26)),0),0)</f>
        <v>0</v>
      </c>
      <c r="AE301" s="43" cm="1">
        <f t="array" ref="AE301">IFERROR(
IF(AE$14 - $G$14 + 1 = _xlfn.NUMBERVALUE(TRIM(_xlfn.TEXTAFTER($C301, " ", -1))),
_xlfn.IFS(
'Option-specific inputs'!$I$19="Percentage cost method",('Option-specific inputs'!$I33*'Option-specific inputs'!$I$109*AE$26),
'Option-specific inputs'!$I$19="Total cost method",(('Option-specific inputs'!$I56/SUM('Option-specific inputs'!$I$52:$I$61))*'Option-specific inputs'!$I$109*AE$26)),0),0)</f>
        <v>0</v>
      </c>
      <c r="AF301" s="43" cm="1">
        <f t="array" ref="AF301">IFERROR(
IF(AF$14 - $G$14 + 1 = _xlfn.NUMBERVALUE(TRIM(_xlfn.TEXTAFTER($C301, " ", -1))),
_xlfn.IFS(
'Option-specific inputs'!$I$19="Percentage cost method",('Option-specific inputs'!$I33*'Option-specific inputs'!$I$109*AF$26),
'Option-specific inputs'!$I$19="Total cost method",(('Option-specific inputs'!$I56/SUM('Option-specific inputs'!$I$52:$I$61))*'Option-specific inputs'!$I$109*AF$26)),0),0)</f>
        <v>0</v>
      </c>
      <c r="AG301" s="43" cm="1">
        <f t="array" ref="AG301">IFERROR(
IF(AG$14 - $G$14 + 1 = _xlfn.NUMBERVALUE(TRIM(_xlfn.TEXTAFTER($C301, " ", -1))),
_xlfn.IFS(
'Option-specific inputs'!$I$19="Percentage cost method",('Option-specific inputs'!$I33*'Option-specific inputs'!$I$109*AG$26),
'Option-specific inputs'!$I$19="Total cost method",(('Option-specific inputs'!$I56/SUM('Option-specific inputs'!$I$52:$I$61))*'Option-specific inputs'!$I$109*AG$26)),0),0)</f>
        <v>0</v>
      </c>
      <c r="AH301" s="43" cm="1">
        <f t="array" ref="AH301">IFERROR(
IF(AH$14 - $G$14 + 1 = _xlfn.NUMBERVALUE(TRIM(_xlfn.TEXTAFTER($C301, " ", -1))),
_xlfn.IFS(
'Option-specific inputs'!$I$19="Percentage cost method",('Option-specific inputs'!$I33*'Option-specific inputs'!$I$109*AH$26),
'Option-specific inputs'!$I$19="Total cost method",(('Option-specific inputs'!$I56/SUM('Option-specific inputs'!$I$52:$I$61))*'Option-specific inputs'!$I$109*AH$26)),0),0)</f>
        <v>0</v>
      </c>
      <c r="AI301" s="43" cm="1">
        <f t="array" ref="AI301">IFERROR(
IF(AI$14 - $G$14 + 1 = _xlfn.NUMBERVALUE(TRIM(_xlfn.TEXTAFTER($C301, " ", -1))),
_xlfn.IFS(
'Option-specific inputs'!$I$19="Percentage cost method",('Option-specific inputs'!$I33*'Option-specific inputs'!$I$109*AI$26),
'Option-specific inputs'!$I$19="Total cost method",(('Option-specific inputs'!$I56/SUM('Option-specific inputs'!$I$52:$I$61))*'Option-specific inputs'!$I$109*AI$26)),0),0)</f>
        <v>0</v>
      </c>
      <c r="AJ301" s="43" cm="1">
        <f t="array" ref="AJ301">IFERROR(
IF(AJ$14 - $G$14 + 1 = _xlfn.NUMBERVALUE(TRIM(_xlfn.TEXTAFTER($C301, " ", -1))),
_xlfn.IFS(
'Option-specific inputs'!$I$19="Percentage cost method",('Option-specific inputs'!$I33*'Option-specific inputs'!$I$109*AJ$26),
'Option-specific inputs'!$I$19="Total cost method",(('Option-specific inputs'!$I56/SUM('Option-specific inputs'!$I$52:$I$61))*'Option-specific inputs'!$I$109*AJ$26)),0),0)</f>
        <v>0</v>
      </c>
      <c r="AK301" s="43" cm="1">
        <f t="array" ref="AK301">IFERROR(
IF(AK$14 - $G$14 + 1 = _xlfn.NUMBERVALUE(TRIM(_xlfn.TEXTAFTER($C301, " ", -1))),
_xlfn.IFS(
'Option-specific inputs'!$I$19="Percentage cost method",('Option-specific inputs'!$I33*'Option-specific inputs'!$I$109*AK$26),
'Option-specific inputs'!$I$19="Total cost method",(('Option-specific inputs'!$I56/SUM('Option-specific inputs'!$I$52:$I$61))*'Option-specific inputs'!$I$109*AK$26)),0),0)</f>
        <v>0</v>
      </c>
      <c r="AL301" s="43" cm="1">
        <f t="array" ref="AL301">IFERROR(
IF(AL$14 - $G$14 + 1 = _xlfn.NUMBERVALUE(TRIM(_xlfn.TEXTAFTER($C301, " ", -1))),
_xlfn.IFS(
'Option-specific inputs'!$I$19="Percentage cost method",('Option-specific inputs'!$I33*'Option-specific inputs'!$I$109*AL$26),
'Option-specific inputs'!$I$19="Total cost method",(('Option-specific inputs'!$I56/SUM('Option-specific inputs'!$I$52:$I$61))*'Option-specific inputs'!$I$109*AL$26)),0),0)</f>
        <v>0</v>
      </c>
      <c r="AM301" s="43" cm="1">
        <f t="array" ref="AM301">IFERROR(
IF(AM$14 - $G$14 + 1 = _xlfn.NUMBERVALUE(TRIM(_xlfn.TEXTAFTER($C301, " ", -1))),
_xlfn.IFS(
'Option-specific inputs'!$I$19="Percentage cost method",('Option-specific inputs'!$I33*'Option-specific inputs'!$I$109*AM$26),
'Option-specific inputs'!$I$19="Total cost method",(('Option-specific inputs'!$I56/SUM('Option-specific inputs'!$I$52:$I$61))*'Option-specific inputs'!$I$109*AM$26)),0),0)</f>
        <v>0</v>
      </c>
      <c r="AN301" s="43" cm="1">
        <f t="array" ref="AN301">IFERROR(
IF(AN$14 - $G$14 + 1 = _xlfn.NUMBERVALUE(TRIM(_xlfn.TEXTAFTER($C301, " ", -1))),
_xlfn.IFS(
'Option-specific inputs'!$I$19="Percentage cost method",('Option-specific inputs'!$I33*'Option-specific inputs'!$I$109*AN$26),
'Option-specific inputs'!$I$19="Total cost method",(('Option-specific inputs'!$I56/SUM('Option-specific inputs'!$I$52:$I$61))*'Option-specific inputs'!$I$109*AN$26)),0),0)</f>
        <v>0</v>
      </c>
      <c r="AO301" s="43" cm="1">
        <f t="array" ref="AO301">IFERROR(
IF(AO$14 - $G$14 + 1 = _xlfn.NUMBERVALUE(TRIM(_xlfn.TEXTAFTER($C301, " ", -1))),
_xlfn.IFS(
'Option-specific inputs'!$I$19="Percentage cost method",('Option-specific inputs'!$I33*'Option-specific inputs'!$I$109*AO$26),
'Option-specific inputs'!$I$19="Total cost method",(('Option-specific inputs'!$I56/SUM('Option-specific inputs'!$I$52:$I$61))*'Option-specific inputs'!$I$109*AO$26)),0),0)</f>
        <v>0</v>
      </c>
      <c r="AP301" s="43" cm="1">
        <f t="array" ref="AP301">IFERROR(
IF(AP$14 - $G$14 + 1 = _xlfn.NUMBERVALUE(TRIM(_xlfn.TEXTAFTER($C301, " ", -1))),
_xlfn.IFS(
'Option-specific inputs'!$I$19="Percentage cost method",('Option-specific inputs'!$I33*'Option-specific inputs'!$I$109*AP$26),
'Option-specific inputs'!$I$19="Total cost method",(('Option-specific inputs'!$I56/SUM('Option-specific inputs'!$I$52:$I$61))*'Option-specific inputs'!$I$109*AP$26)),0),0)</f>
        <v>0</v>
      </c>
      <c r="AQ301" s="43" cm="1">
        <f t="array" ref="AQ301">IFERROR(
IF(AQ$14 - $G$14 + 1 = _xlfn.NUMBERVALUE(TRIM(_xlfn.TEXTAFTER($C301, " ", -1))),
_xlfn.IFS(
'Option-specific inputs'!$I$19="Percentage cost method",('Option-specific inputs'!$I33*'Option-specific inputs'!$I$109*AQ$26),
'Option-specific inputs'!$I$19="Total cost method",(('Option-specific inputs'!$I56/SUM('Option-specific inputs'!$I$52:$I$61))*'Option-specific inputs'!$I$109*AQ$26)),0),0)</f>
        <v>0</v>
      </c>
      <c r="AR301" s="43" cm="1">
        <f t="array" ref="AR301">IFERROR(
IF(AR$14 - $G$14 + 1 = _xlfn.NUMBERVALUE(TRIM(_xlfn.TEXTAFTER($C301, " ", -1))),
_xlfn.IFS(
'Option-specific inputs'!$I$19="Percentage cost method",('Option-specific inputs'!$I33*'Option-specific inputs'!$I$109*AR$26),
'Option-specific inputs'!$I$19="Total cost method",(('Option-specific inputs'!$I56/SUM('Option-specific inputs'!$I$52:$I$61))*'Option-specific inputs'!$I$109*AR$26)),0),0)</f>
        <v>0</v>
      </c>
      <c r="AS301" s="43" cm="1">
        <f t="array" ref="AS301">IFERROR(
IF(AS$14 - $G$14 + 1 = _xlfn.NUMBERVALUE(TRIM(_xlfn.TEXTAFTER($C301, " ", -1))),
_xlfn.IFS(
'Option-specific inputs'!$I$19="Percentage cost method",('Option-specific inputs'!$I33*'Option-specific inputs'!$I$109*AS$26),
'Option-specific inputs'!$I$19="Total cost method",(('Option-specific inputs'!$I56/SUM('Option-specific inputs'!$I$52:$I$61))*'Option-specific inputs'!$I$109*AS$26)),0),0)</f>
        <v>0</v>
      </c>
      <c r="AT301" s="43" cm="1">
        <f t="array" ref="AT301">IFERROR(
IF(AT$14 - $G$14 + 1 = _xlfn.NUMBERVALUE(TRIM(_xlfn.TEXTAFTER($C301, " ", -1))),
_xlfn.IFS(
'Option-specific inputs'!$I$19="Percentage cost method",('Option-specific inputs'!$I33*'Option-specific inputs'!$I$109*AT$26),
'Option-specific inputs'!$I$19="Total cost method",(('Option-specific inputs'!$I56/SUM('Option-specific inputs'!$I$52:$I$61))*'Option-specific inputs'!$I$109*AT$26)),0),0)</f>
        <v>0</v>
      </c>
      <c r="AU301" s="43" cm="1">
        <f t="array" ref="AU301">IFERROR(
IF(AU$14 - $G$14 + 1 = _xlfn.NUMBERVALUE(TRIM(_xlfn.TEXTAFTER($C301, " ", -1))),
_xlfn.IFS(
'Option-specific inputs'!$I$19="Percentage cost method",('Option-specific inputs'!$I33*'Option-specific inputs'!$I$109*AU$26),
'Option-specific inputs'!$I$19="Total cost method",(('Option-specific inputs'!$I56/SUM('Option-specific inputs'!$I$52:$I$61))*'Option-specific inputs'!$I$109*AU$26)),0),0)</f>
        <v>0</v>
      </c>
      <c r="AV301" s="43" cm="1">
        <f t="array" ref="AV301">IFERROR(
IF(AV$14 - $G$14 + 1 = _xlfn.NUMBERVALUE(TRIM(_xlfn.TEXTAFTER($C301, " ", -1))),
_xlfn.IFS(
'Option-specific inputs'!$I$19="Percentage cost method",('Option-specific inputs'!$I33*'Option-specific inputs'!$I$109*AV$26),
'Option-specific inputs'!$I$19="Total cost method",(('Option-specific inputs'!$I56/SUM('Option-specific inputs'!$I$52:$I$61))*'Option-specific inputs'!$I$109*AV$26)),0),0)</f>
        <v>0</v>
      </c>
      <c r="AW301" s="43" cm="1">
        <f t="array" ref="AW301">IFERROR(
IF(AW$14 - $G$14 + 1 = _xlfn.NUMBERVALUE(TRIM(_xlfn.TEXTAFTER($C301, " ", -1))),
_xlfn.IFS(
'Option-specific inputs'!$I$19="Percentage cost method",('Option-specific inputs'!$I33*'Option-specific inputs'!$I$109*AW$26),
'Option-specific inputs'!$I$19="Total cost method",(('Option-specific inputs'!$I56/SUM('Option-specific inputs'!$I$52:$I$61))*'Option-specific inputs'!$I$109*AW$26)),0),0)</f>
        <v>0</v>
      </c>
      <c r="AX301" s="43" cm="1">
        <f t="array" ref="AX301">IFERROR(
IF(AX$14 - $G$14 + 1 = _xlfn.NUMBERVALUE(TRIM(_xlfn.TEXTAFTER($C301, " ", -1))),
_xlfn.IFS(
'Option-specific inputs'!$I$19="Percentage cost method",('Option-specific inputs'!$I33*'Option-specific inputs'!$I$109*AX$26),
'Option-specific inputs'!$I$19="Total cost method",(('Option-specific inputs'!$I56/SUM('Option-specific inputs'!$I$52:$I$61))*'Option-specific inputs'!$I$109*AX$26)),0),0)</f>
        <v>0</v>
      </c>
      <c r="AY301" s="43" cm="1">
        <f t="array" ref="AY301">IFERROR(
IF(AY$14 - $G$14 + 1 = _xlfn.NUMBERVALUE(TRIM(_xlfn.TEXTAFTER($C301, " ", -1))),
_xlfn.IFS(
'Option-specific inputs'!$I$19="Percentage cost method",('Option-specific inputs'!$I33*'Option-specific inputs'!$I$109*AY$26),
'Option-specific inputs'!$I$19="Total cost method",(('Option-specific inputs'!$I56/SUM('Option-specific inputs'!$I$52:$I$61))*'Option-specific inputs'!$I$109*AY$26)),0),0)</f>
        <v>0</v>
      </c>
      <c r="AZ301" s="43" cm="1">
        <f t="array" ref="AZ301">IFERROR(
IF(AZ$14 - $G$14 + 1 = _xlfn.NUMBERVALUE(TRIM(_xlfn.TEXTAFTER($C301, " ", -1))),
_xlfn.IFS(
'Option-specific inputs'!$I$19="Percentage cost method",('Option-specific inputs'!$I33*'Option-specific inputs'!$I$109*AZ$26),
'Option-specific inputs'!$I$19="Total cost method",(('Option-specific inputs'!$I56/SUM('Option-specific inputs'!$I$52:$I$61))*'Option-specific inputs'!$I$109*AZ$26)),0),0)</f>
        <v>0</v>
      </c>
      <c r="BA301" s="43" cm="1">
        <f t="array" ref="BA301">IFERROR(
IF(BA$14 - $G$14 + 1 = _xlfn.NUMBERVALUE(TRIM(_xlfn.TEXTAFTER($C301, " ", -1))),
_xlfn.IFS(
'Option-specific inputs'!$I$19="Percentage cost method",('Option-specific inputs'!$I33*'Option-specific inputs'!$I$109*BA$26),
'Option-specific inputs'!$I$19="Total cost method",(('Option-specific inputs'!$I56/SUM('Option-specific inputs'!$I$52:$I$61))*'Option-specific inputs'!$I$109*BA$26)),0),0)</f>
        <v>0</v>
      </c>
      <c r="BB301" s="43" cm="1">
        <f t="array" ref="BB301">IFERROR(
IF(BB$14 - $G$14 + 1 = _xlfn.NUMBERVALUE(TRIM(_xlfn.TEXTAFTER($C301, " ", -1))),
_xlfn.IFS(
'Option-specific inputs'!$I$19="Percentage cost method",('Option-specific inputs'!$I33*'Option-specific inputs'!$I$109*BB$26),
'Option-specific inputs'!$I$19="Total cost method",(('Option-specific inputs'!$I56/SUM('Option-specific inputs'!$I$52:$I$61))*'Option-specific inputs'!$I$109*BB$26)),0),0)</f>
        <v>0</v>
      </c>
      <c r="BC301" s="43" cm="1">
        <f t="array" ref="BC301">IFERROR(
IF(BC$14 - $G$14 + 1 = _xlfn.NUMBERVALUE(TRIM(_xlfn.TEXTAFTER($C301, " ", -1))),
_xlfn.IFS(
'Option-specific inputs'!$I$19="Percentage cost method",('Option-specific inputs'!$I33*'Option-specific inputs'!$I$109*BC$26),
'Option-specific inputs'!$I$19="Total cost method",(('Option-specific inputs'!$I56/SUM('Option-specific inputs'!$I$52:$I$61))*'Option-specific inputs'!$I$109*BC$26)),0),0)</f>
        <v>0</v>
      </c>
      <c r="BD301" s="43" cm="1">
        <f t="array" ref="BD301">IFERROR(
IF(BD$14 - $G$14 + 1 = _xlfn.NUMBERVALUE(TRIM(_xlfn.TEXTAFTER($C301, " ", -1))),
_xlfn.IFS(
'Option-specific inputs'!$I$19="Percentage cost method",('Option-specific inputs'!$I33*'Option-specific inputs'!$I$109*BD$26),
'Option-specific inputs'!$I$19="Total cost method",(('Option-specific inputs'!$I56/SUM('Option-specific inputs'!$I$52:$I$61))*'Option-specific inputs'!$I$109*BD$26)),0),0)</f>
        <v>0</v>
      </c>
      <c r="BE301" s="43" cm="1">
        <f t="array" ref="BE301">IFERROR(
IF(BE$14 - $G$14 + 1 = _xlfn.NUMBERVALUE(TRIM(_xlfn.TEXTAFTER($C301, " ", -1))),
_xlfn.IFS(
'Option-specific inputs'!$I$19="Percentage cost method",('Option-specific inputs'!$I33*'Option-specific inputs'!$I$109*BE$26),
'Option-specific inputs'!$I$19="Total cost method",(('Option-specific inputs'!$I56/SUM('Option-specific inputs'!$I$52:$I$61))*'Option-specific inputs'!$I$109*BE$26)),0),0)</f>
        <v>0</v>
      </c>
      <c r="BF301" s="43" cm="1">
        <f t="array" ref="BF301">IFERROR(
IF(BF$14 - $G$14 + 1 = _xlfn.NUMBERVALUE(TRIM(_xlfn.TEXTAFTER($C301, " ", -1))),
_xlfn.IFS(
'Option-specific inputs'!$I$19="Percentage cost method",('Option-specific inputs'!$I33*'Option-specific inputs'!$I$109*BF$26),
'Option-specific inputs'!$I$19="Total cost method",(('Option-specific inputs'!$I56/SUM('Option-specific inputs'!$I$52:$I$61))*'Option-specific inputs'!$I$109*BF$26)),0),0)</f>
        <v>0</v>
      </c>
      <c r="BG301" s="43" cm="1">
        <f t="array" ref="BG301">IFERROR(
IF(BG$14 - $G$14 + 1 = _xlfn.NUMBERVALUE(TRIM(_xlfn.TEXTAFTER($C301, " ", -1))),
_xlfn.IFS(
'Option-specific inputs'!$I$19="Percentage cost method",('Option-specific inputs'!$I33*'Option-specific inputs'!$I$109*BG$26),
'Option-specific inputs'!$I$19="Total cost method",(('Option-specific inputs'!$I56/SUM('Option-specific inputs'!$I$52:$I$61))*'Option-specific inputs'!$I$109*BG$26)),0),0)</f>
        <v>0</v>
      </c>
      <c r="BH301" s="43" cm="1">
        <f t="array" ref="BH301">IFERROR(
IF(BH$14 - $G$14 + 1 = _xlfn.NUMBERVALUE(TRIM(_xlfn.TEXTAFTER($C301, " ", -1))),
_xlfn.IFS(
'Option-specific inputs'!$I$19="Percentage cost method",('Option-specific inputs'!$I33*'Option-specific inputs'!$I$109*BH$26),
'Option-specific inputs'!$I$19="Total cost method",(('Option-specific inputs'!$I56/SUM('Option-specific inputs'!$I$52:$I$61))*'Option-specific inputs'!$I$109*BH$26)),0),0)</f>
        <v>0</v>
      </c>
      <c r="BI301" s="43" cm="1">
        <f t="array" ref="BI301">IFERROR(
IF(BI$14 - $G$14 + 1 = _xlfn.NUMBERVALUE(TRIM(_xlfn.TEXTAFTER($C301, " ", -1))),
_xlfn.IFS(
'Option-specific inputs'!$I$19="Percentage cost method",('Option-specific inputs'!$I33*'Option-specific inputs'!$I$109*BI$26),
'Option-specific inputs'!$I$19="Total cost method",(('Option-specific inputs'!$I56/SUM('Option-specific inputs'!$I$52:$I$61))*'Option-specific inputs'!$I$109*BI$26)),0),0)</f>
        <v>0</v>
      </c>
      <c r="BJ301" s="43" cm="1">
        <f t="array" ref="BJ301">IFERROR(
IF(BJ$14 - $G$14 + 1 = _xlfn.NUMBERVALUE(TRIM(_xlfn.TEXTAFTER($C301, " ", -1))),
_xlfn.IFS(
'Option-specific inputs'!$I$19="Percentage cost method",('Option-specific inputs'!$I33*'Option-specific inputs'!$I$109*BJ$26),
'Option-specific inputs'!$I$19="Total cost method",(('Option-specific inputs'!$I56/SUM('Option-specific inputs'!$I$52:$I$61))*'Option-specific inputs'!$I$109*BJ$26)),0),0)</f>
        <v>0</v>
      </c>
      <c r="BK301" s="43" cm="1">
        <f t="array" ref="BK301">IFERROR(
IF(BK$14 - $G$14 + 1 = _xlfn.NUMBERVALUE(TRIM(_xlfn.TEXTAFTER($C301, " ", -1))),
_xlfn.IFS(
'Option-specific inputs'!$I$19="Percentage cost method",('Option-specific inputs'!$I33*'Option-specific inputs'!$I$109*BK$26),
'Option-specific inputs'!$I$19="Total cost method",(('Option-specific inputs'!$I56/SUM('Option-specific inputs'!$I$52:$I$61))*'Option-specific inputs'!$I$109*BK$26)),0),0)</f>
        <v>0</v>
      </c>
      <c r="BL301" s="43" cm="1">
        <f t="array" ref="BL301">IFERROR(
IF(BL$14 - $G$14 + 1 = _xlfn.NUMBERVALUE(TRIM(_xlfn.TEXTAFTER($C301, " ", -1))),
_xlfn.IFS(
'Option-specific inputs'!$I$19="Percentage cost method",('Option-specific inputs'!$I33*'Option-specific inputs'!$I$109*BL$26),
'Option-specific inputs'!$I$19="Total cost method",(('Option-specific inputs'!$I56/SUM('Option-specific inputs'!$I$52:$I$61))*'Option-specific inputs'!$I$109*BL$26)),0),0)</f>
        <v>0</v>
      </c>
      <c r="BM301" s="43" cm="1">
        <f t="array" ref="BM301">IFERROR(
IF(BM$14 - $G$14 + 1 = _xlfn.NUMBERVALUE(TRIM(_xlfn.TEXTAFTER($C301, " ", -1))),
_xlfn.IFS(
'Option-specific inputs'!$I$19="Percentage cost method",('Option-specific inputs'!$I33*'Option-specific inputs'!$I$109*BM$26),
'Option-specific inputs'!$I$19="Total cost method",(('Option-specific inputs'!$I56/SUM('Option-specific inputs'!$I$52:$I$61))*'Option-specific inputs'!$I$109*BM$26)),0),0)</f>
        <v>0</v>
      </c>
      <c r="BN301" s="43" cm="1">
        <f t="array" ref="BN301">IFERROR(
IF(BN$14 - $G$14 + 1 = _xlfn.NUMBERVALUE(TRIM(_xlfn.TEXTAFTER($C301, " ", -1))),
_xlfn.IFS(
'Option-specific inputs'!$I$19="Percentage cost method",('Option-specific inputs'!$I33*'Option-specific inputs'!$I$109*BN$26),
'Option-specific inputs'!$I$19="Total cost method",(('Option-specific inputs'!$I56/SUM('Option-specific inputs'!$I$52:$I$61))*'Option-specific inputs'!$I$109*BN$26)),0),0)</f>
        <v>0</v>
      </c>
      <c r="BO301" s="43" cm="1">
        <f t="array" ref="BO301">IFERROR(
IF(BO$14 - $G$14 + 1 = _xlfn.NUMBERVALUE(TRIM(_xlfn.TEXTAFTER($C301, " ", -1))),
_xlfn.IFS(
'Option-specific inputs'!$I$19="Percentage cost method",('Option-specific inputs'!$I33*'Option-specific inputs'!$I$109*BO$26),
'Option-specific inputs'!$I$19="Total cost method",(('Option-specific inputs'!$I56/SUM('Option-specific inputs'!$I$52:$I$61))*'Option-specific inputs'!$I$109*BO$26)),0),0)</f>
        <v>0</v>
      </c>
      <c r="BP301" s="43" cm="1">
        <f t="array" ref="BP301">IFERROR(
IF(BP$14 - $G$14 + 1 = _xlfn.NUMBERVALUE(TRIM(_xlfn.TEXTAFTER($C301, " ", -1))),
_xlfn.IFS(
'Option-specific inputs'!$I$19="Percentage cost method",('Option-specific inputs'!$I33*'Option-specific inputs'!$I$109*BP$26),
'Option-specific inputs'!$I$19="Total cost method",(('Option-specific inputs'!$I56/SUM('Option-specific inputs'!$I$52:$I$61))*'Option-specific inputs'!$I$109*BP$26)),0),0)</f>
        <v>0</v>
      </c>
      <c r="BQ301" s="43" cm="1">
        <f t="array" ref="BQ301">IFERROR(
IF(BQ$14 - $G$14 + 1 = _xlfn.NUMBERVALUE(TRIM(_xlfn.TEXTAFTER($C301, " ", -1))),
_xlfn.IFS(
'Option-specific inputs'!$I$19="Percentage cost method",('Option-specific inputs'!$I33*'Option-specific inputs'!$I$109*BQ$26),
'Option-specific inputs'!$I$19="Total cost method",(('Option-specific inputs'!$I56/SUM('Option-specific inputs'!$I$52:$I$61))*'Option-specific inputs'!$I$109*BQ$26)),0),0)</f>
        <v>0</v>
      </c>
      <c r="BR301" s="43" cm="1">
        <f t="array" ref="BR301">IFERROR(
IF(BR$14 - $G$14 + 1 = _xlfn.NUMBERVALUE(TRIM(_xlfn.TEXTAFTER($C301, " ", -1))),
_xlfn.IFS(
'Option-specific inputs'!$I$19="Percentage cost method",('Option-specific inputs'!$I33*'Option-specific inputs'!$I$109*BR$26),
'Option-specific inputs'!$I$19="Total cost method",(('Option-specific inputs'!$I56/SUM('Option-specific inputs'!$I$52:$I$61))*'Option-specific inputs'!$I$109*BR$26)),0),0)</f>
        <v>0</v>
      </c>
      <c r="BS301" s="43" cm="1">
        <f t="array" ref="BS301">IFERROR(
IF(BS$14 - $G$14 + 1 = _xlfn.NUMBERVALUE(TRIM(_xlfn.TEXTAFTER($C301, " ", -1))),
_xlfn.IFS(
'Option-specific inputs'!$I$19="Percentage cost method",('Option-specific inputs'!$I33*'Option-specific inputs'!$I$109*BS$26),
'Option-specific inputs'!$I$19="Total cost method",(('Option-specific inputs'!$I56/SUM('Option-specific inputs'!$I$52:$I$61))*'Option-specific inputs'!$I$109*BS$26)),0),0)</f>
        <v>0</v>
      </c>
      <c r="BT301" s="43" cm="1">
        <f t="array" ref="BT301">IFERROR(
IF(BT$14 - $G$14 + 1 = _xlfn.NUMBERVALUE(TRIM(_xlfn.TEXTAFTER($C301, " ", -1))),
_xlfn.IFS(
'Option-specific inputs'!$I$19="Percentage cost method",('Option-specific inputs'!$I33*'Option-specific inputs'!$I$109*BT$26),
'Option-specific inputs'!$I$19="Total cost method",(('Option-specific inputs'!$I56/SUM('Option-specific inputs'!$I$52:$I$61))*'Option-specific inputs'!$I$109*BT$26)),0),0)</f>
        <v>0</v>
      </c>
      <c r="BU301" s="43" cm="1">
        <f t="array" ref="BU301">IFERROR(
IF(BU$14 - $G$14 + 1 = _xlfn.NUMBERVALUE(TRIM(_xlfn.TEXTAFTER($C301, " ", -1))),
_xlfn.IFS(
'Option-specific inputs'!$I$19="Percentage cost method",('Option-specific inputs'!$I33*'Option-specific inputs'!$I$109*BU$26),
'Option-specific inputs'!$I$19="Total cost method",(('Option-specific inputs'!$I56/SUM('Option-specific inputs'!$I$52:$I$61))*'Option-specific inputs'!$I$109*BU$26)),0),0)</f>
        <v>0</v>
      </c>
      <c r="BV301" s="43" cm="1">
        <f t="array" ref="BV301">IFERROR(
IF(BV$14 - $G$14 + 1 = _xlfn.NUMBERVALUE(TRIM(_xlfn.TEXTAFTER($C301, " ", -1))),
_xlfn.IFS(
'Option-specific inputs'!$I$19="Percentage cost method",('Option-specific inputs'!$I33*'Option-specific inputs'!$I$109*BV$26),
'Option-specific inputs'!$I$19="Total cost method",(('Option-specific inputs'!$I56/SUM('Option-specific inputs'!$I$52:$I$61))*'Option-specific inputs'!$I$109*BV$26)),0),0)</f>
        <v>0</v>
      </c>
      <c r="BW301" s="43" cm="1">
        <f t="array" ref="BW301">IFERROR(
IF(BW$14 - $G$14 + 1 = _xlfn.NUMBERVALUE(TRIM(_xlfn.TEXTAFTER($C301, " ", -1))),
_xlfn.IFS(
'Option-specific inputs'!$I$19="Percentage cost method",('Option-specific inputs'!$I33*'Option-specific inputs'!$I$109*BW$26),
'Option-specific inputs'!$I$19="Total cost method",(('Option-specific inputs'!$I56/SUM('Option-specific inputs'!$I$52:$I$61))*'Option-specific inputs'!$I$109*BW$26)),0),0)</f>
        <v>0</v>
      </c>
      <c r="BX301" s="43" cm="1">
        <f t="array" ref="BX301">IFERROR(
IF(BX$14 - $G$14 + 1 = _xlfn.NUMBERVALUE(TRIM(_xlfn.TEXTAFTER($C301, " ", -1))),
_xlfn.IFS(
'Option-specific inputs'!$I$19="Percentage cost method",('Option-specific inputs'!$I33*'Option-specific inputs'!$I$109*BX$26),
'Option-specific inputs'!$I$19="Total cost method",(('Option-specific inputs'!$I56/SUM('Option-specific inputs'!$I$52:$I$61))*'Option-specific inputs'!$I$109*BX$26)),0),0)</f>
        <v>0</v>
      </c>
      <c r="BY301" s="43" cm="1">
        <f t="array" ref="BY301">IFERROR(
IF(BY$14 - $G$14 + 1 = _xlfn.NUMBERVALUE(TRIM(_xlfn.TEXTAFTER($C301, " ", -1))),
_xlfn.IFS(
'Option-specific inputs'!$I$19="Percentage cost method",('Option-specific inputs'!$I33*'Option-specific inputs'!$I$109*BY$26),
'Option-specific inputs'!$I$19="Total cost method",(('Option-specific inputs'!$I56/SUM('Option-specific inputs'!$I$52:$I$61))*'Option-specific inputs'!$I$109*BY$26)),0),0)</f>
        <v>0</v>
      </c>
      <c r="BZ301" s="43" cm="1">
        <f t="array" ref="BZ301">IFERROR(
IF(BZ$14 - $G$14 + 1 = _xlfn.NUMBERVALUE(TRIM(_xlfn.TEXTAFTER($C301, " ", -1))),
_xlfn.IFS(
'Option-specific inputs'!$I$19="Percentage cost method",('Option-specific inputs'!$I33*'Option-specific inputs'!$I$109*BZ$26),
'Option-specific inputs'!$I$19="Total cost method",(('Option-specific inputs'!$I56/SUM('Option-specific inputs'!$I$52:$I$61))*'Option-specific inputs'!$I$109*BZ$26)),0),0)</f>
        <v>0</v>
      </c>
      <c r="CA301" s="43" cm="1">
        <f t="array" ref="CA301">IFERROR(
IF(CA$14 - $G$14 + 1 = _xlfn.NUMBERVALUE(TRIM(_xlfn.TEXTAFTER($C301, " ", -1))),
_xlfn.IFS(
'Option-specific inputs'!$I$19="Percentage cost method",('Option-specific inputs'!$I33*'Option-specific inputs'!$I$109*CA$26),
'Option-specific inputs'!$I$19="Total cost method",(('Option-specific inputs'!$I56/SUM('Option-specific inputs'!$I$52:$I$61))*'Option-specific inputs'!$I$109*CA$26)),0),0)</f>
        <v>0</v>
      </c>
      <c r="CB301" s="43" cm="1">
        <f t="array" ref="CB301">IFERROR(
IF(CB$14 - $G$14 + 1 = _xlfn.NUMBERVALUE(TRIM(_xlfn.TEXTAFTER($C301, " ", -1))),
_xlfn.IFS(
'Option-specific inputs'!$I$19="Percentage cost method",('Option-specific inputs'!$I33*'Option-specific inputs'!$I$109*CB$26),
'Option-specific inputs'!$I$19="Total cost method",(('Option-specific inputs'!$I56/SUM('Option-specific inputs'!$I$52:$I$61))*'Option-specific inputs'!$I$109*CB$26)),0),0)</f>
        <v>0</v>
      </c>
      <c r="CC301" s="43" cm="1">
        <f t="array" ref="CC301">IFERROR(
IF(CC$14 - $G$14 + 1 = _xlfn.NUMBERVALUE(TRIM(_xlfn.TEXTAFTER($C301, " ", -1))),
_xlfn.IFS(
'Option-specific inputs'!$I$19="Percentage cost method",('Option-specific inputs'!$I33*'Option-specific inputs'!$I$109*CC$26),
'Option-specific inputs'!$I$19="Total cost method",(('Option-specific inputs'!$I56/SUM('Option-specific inputs'!$I$52:$I$61))*'Option-specific inputs'!$I$109*CC$26)),0),0)</f>
        <v>0</v>
      </c>
      <c r="CD301" s="43" cm="1">
        <f t="array" ref="CD301">IFERROR(
IF(CD$14 - $G$14 + 1 = _xlfn.NUMBERVALUE(TRIM(_xlfn.TEXTAFTER($C301, " ", -1))),
_xlfn.IFS(
'Option-specific inputs'!$I$19="Percentage cost method",('Option-specific inputs'!$I33*'Option-specific inputs'!$I$109*CD$26),
'Option-specific inputs'!$I$19="Total cost method",(('Option-specific inputs'!$I56/SUM('Option-specific inputs'!$I$52:$I$61))*'Option-specific inputs'!$I$109*CD$26)),0),0)</f>
        <v>0</v>
      </c>
      <c r="CE301" s="43" cm="1">
        <f t="array" ref="CE301">IFERROR(
IF(CE$14 - $G$14 + 1 = _xlfn.NUMBERVALUE(TRIM(_xlfn.TEXTAFTER($C301, " ", -1))),
_xlfn.IFS(
'Option-specific inputs'!$I$19="Percentage cost method",('Option-specific inputs'!$I33*'Option-specific inputs'!$I$109*CE$26),
'Option-specific inputs'!$I$19="Total cost method",(('Option-specific inputs'!$I56/SUM('Option-specific inputs'!$I$52:$I$61))*'Option-specific inputs'!$I$109*CE$26)),0),0)</f>
        <v>0</v>
      </c>
      <c r="CF301" s="43" cm="1">
        <f t="array" ref="CF301">IFERROR(
IF(CF$14 - $G$14 + 1 = _xlfn.NUMBERVALUE(TRIM(_xlfn.TEXTAFTER($C301, " ", -1))),
_xlfn.IFS(
'Option-specific inputs'!$I$19="Percentage cost method",('Option-specific inputs'!$I33*'Option-specific inputs'!$I$109*CF$26),
'Option-specific inputs'!$I$19="Total cost method",(('Option-specific inputs'!$I56/SUM('Option-specific inputs'!$I$52:$I$61))*'Option-specific inputs'!$I$109*CF$26)),0),0)</f>
        <v>0</v>
      </c>
      <c r="CG301" s="43" cm="1">
        <f t="array" ref="CG301">IFERROR(
IF(CG$14 - $G$14 + 1 = _xlfn.NUMBERVALUE(TRIM(_xlfn.TEXTAFTER($C301, " ", -1))),
_xlfn.IFS(
'Option-specific inputs'!$I$19="Percentage cost method",('Option-specific inputs'!$I33*'Option-specific inputs'!$I$109*CG$26),
'Option-specific inputs'!$I$19="Total cost method",(('Option-specific inputs'!$I56/SUM('Option-specific inputs'!$I$52:$I$61))*'Option-specific inputs'!$I$109*CG$26)),0),0)</f>
        <v>0</v>
      </c>
      <c r="CH301" s="43" cm="1">
        <f t="array" ref="CH301">IFERROR(
IF(CH$14 - $G$14 + 1 = _xlfn.NUMBERVALUE(TRIM(_xlfn.TEXTAFTER($C301, " ", -1))),
_xlfn.IFS(
'Option-specific inputs'!$I$19="Percentage cost method",('Option-specific inputs'!$I33*'Option-specific inputs'!$I$109*CH$26),
'Option-specific inputs'!$I$19="Total cost method",(('Option-specific inputs'!$I56/SUM('Option-specific inputs'!$I$52:$I$61))*'Option-specific inputs'!$I$109*CH$26)),0),0)</f>
        <v>0</v>
      </c>
      <c r="CI301" s="43" cm="1">
        <f t="array" ref="CI301">IFERROR(
IF(CI$14 - $G$14 + 1 = _xlfn.NUMBERVALUE(TRIM(_xlfn.TEXTAFTER($C301, " ", -1))),
_xlfn.IFS(
'Option-specific inputs'!$I$19="Percentage cost method",('Option-specific inputs'!$I33*'Option-specific inputs'!$I$109*CI$26),
'Option-specific inputs'!$I$19="Total cost method",(('Option-specific inputs'!$I56/SUM('Option-specific inputs'!$I$52:$I$61))*'Option-specific inputs'!$I$109*CI$26)),0),0)</f>
        <v>0</v>
      </c>
      <c r="CJ301" s="43" cm="1">
        <f t="array" ref="CJ301">IFERROR(
IF(CJ$14 - $G$14 + 1 = _xlfn.NUMBERVALUE(TRIM(_xlfn.TEXTAFTER($C301, " ", -1))),
_xlfn.IFS(
'Option-specific inputs'!$I$19="Percentage cost method",('Option-specific inputs'!$I33*'Option-specific inputs'!$I$109*CJ$26),
'Option-specific inputs'!$I$19="Total cost method",(('Option-specific inputs'!$I56/SUM('Option-specific inputs'!$I$52:$I$61))*'Option-specific inputs'!$I$109*CJ$26)),0),0)</f>
        <v>0</v>
      </c>
      <c r="CK301" s="43" cm="1">
        <f t="array" ref="CK301">IFERROR(
IF(CK$14 - $G$14 + 1 = _xlfn.NUMBERVALUE(TRIM(_xlfn.TEXTAFTER($C301, " ", -1))),
_xlfn.IFS(
'Option-specific inputs'!$I$19="Percentage cost method",('Option-specific inputs'!$I33*'Option-specific inputs'!$I$109*CK$26),
'Option-specific inputs'!$I$19="Total cost method",(('Option-specific inputs'!$I56/SUM('Option-specific inputs'!$I$52:$I$61))*'Option-specific inputs'!$I$109*CK$26)),0),0)</f>
        <v>0</v>
      </c>
      <c r="CL301" s="43" cm="1">
        <f t="array" ref="CL301">IFERROR(
IF(CL$14 - $G$14 + 1 = _xlfn.NUMBERVALUE(TRIM(_xlfn.TEXTAFTER($C301, " ", -1))),
_xlfn.IFS(
'Option-specific inputs'!$I$19="Percentage cost method",('Option-specific inputs'!$I33*'Option-specific inputs'!$I$109*CL$26),
'Option-specific inputs'!$I$19="Total cost method",(('Option-specific inputs'!$I56/SUM('Option-specific inputs'!$I$52:$I$61))*'Option-specific inputs'!$I$109*CL$26)),0),0)</f>
        <v>0</v>
      </c>
      <c r="CM301" s="43" cm="1">
        <f t="array" ref="CM301">IFERROR(
IF(CM$14 - $G$14 + 1 = _xlfn.NUMBERVALUE(TRIM(_xlfn.TEXTAFTER($C301, " ", -1))),
_xlfn.IFS(
'Option-specific inputs'!$I$19="Percentage cost method",('Option-specific inputs'!$I33*'Option-specific inputs'!$I$109*CM$26),
'Option-specific inputs'!$I$19="Total cost method",(('Option-specific inputs'!$I56/SUM('Option-specific inputs'!$I$52:$I$61))*'Option-specific inputs'!$I$109*CM$26)),0),0)</f>
        <v>0</v>
      </c>
      <c r="CN301" s="43" cm="1">
        <f t="array" ref="CN301">IFERROR(
IF(CN$14 - $G$14 + 1 = _xlfn.NUMBERVALUE(TRIM(_xlfn.TEXTAFTER($C301, " ", -1))),
_xlfn.IFS(
'Option-specific inputs'!$I$19="Percentage cost method",('Option-specific inputs'!$I33*'Option-specific inputs'!$I$109*CN$26),
'Option-specific inputs'!$I$19="Total cost method",(('Option-specific inputs'!$I56/SUM('Option-specific inputs'!$I$52:$I$61))*'Option-specific inputs'!$I$109*CN$26)),0),0)</f>
        <v>0</v>
      </c>
      <c r="CO301" s="43" cm="1">
        <f t="array" ref="CO301">IFERROR(
IF(CO$14 - $G$14 + 1 = _xlfn.NUMBERVALUE(TRIM(_xlfn.TEXTAFTER($C301, " ", -1))),
_xlfn.IFS(
'Option-specific inputs'!$I$19="Percentage cost method",('Option-specific inputs'!$I33*'Option-specific inputs'!$I$109*CO$26),
'Option-specific inputs'!$I$19="Total cost method",(('Option-specific inputs'!$I56/SUM('Option-specific inputs'!$I$52:$I$61))*'Option-specific inputs'!$I$109*CO$26)),0),0)</f>
        <v>0</v>
      </c>
      <c r="CP301" s="43" cm="1">
        <f t="array" ref="CP301">IFERROR(
IF(CP$14 - $G$14 + 1 = _xlfn.NUMBERVALUE(TRIM(_xlfn.TEXTAFTER($C301, " ", -1))),
_xlfn.IFS(
'Option-specific inputs'!$I$19="Percentage cost method",('Option-specific inputs'!$I33*'Option-specific inputs'!$I$109*CP$26),
'Option-specific inputs'!$I$19="Total cost method",(('Option-specific inputs'!$I56/SUM('Option-specific inputs'!$I$52:$I$61))*'Option-specific inputs'!$I$109*CP$26)),0),0)</f>
        <v>0</v>
      </c>
      <c r="CQ301" s="43" cm="1">
        <f t="array" ref="CQ301">IFERROR(
IF(CQ$14 - $G$14 + 1 = _xlfn.NUMBERVALUE(TRIM(_xlfn.TEXTAFTER($C301, " ", -1))),
_xlfn.IFS(
'Option-specific inputs'!$I$19="Percentage cost method",('Option-specific inputs'!$I33*'Option-specific inputs'!$I$109*CQ$26),
'Option-specific inputs'!$I$19="Total cost method",(('Option-specific inputs'!$I56/SUM('Option-specific inputs'!$I$52:$I$61))*'Option-specific inputs'!$I$109*CQ$26)),0),0)</f>
        <v>0</v>
      </c>
      <c r="CR301" s="43" cm="1">
        <f t="array" ref="CR301">IFERROR(
IF(CR$14 - $G$14 + 1 = _xlfn.NUMBERVALUE(TRIM(_xlfn.TEXTAFTER($C301, " ", -1))),
_xlfn.IFS(
'Option-specific inputs'!$I$19="Percentage cost method",('Option-specific inputs'!$I33*'Option-specific inputs'!$I$109*CR$26),
'Option-specific inputs'!$I$19="Total cost method",(('Option-specific inputs'!$I56/SUM('Option-specific inputs'!$I$52:$I$61))*'Option-specific inputs'!$I$109*CR$26)),0),0)</f>
        <v>0</v>
      </c>
      <c r="CS301" s="43" cm="1">
        <f t="array" ref="CS301">IFERROR(
IF(CS$14 - $G$14 + 1 = _xlfn.NUMBERVALUE(TRIM(_xlfn.TEXTAFTER($C301, " ", -1))),
_xlfn.IFS(
'Option-specific inputs'!$I$19="Percentage cost method",('Option-specific inputs'!$I33*'Option-specific inputs'!$I$109*CS$26),
'Option-specific inputs'!$I$19="Total cost method",(('Option-specific inputs'!$I56/SUM('Option-specific inputs'!$I$52:$I$61))*'Option-specific inputs'!$I$109*CS$26)),0),0)</f>
        <v>0</v>
      </c>
      <c r="CT301" s="43" cm="1">
        <f t="array" ref="CT301">IFERROR(
IF(CT$14 - $G$14 + 1 = _xlfn.NUMBERVALUE(TRIM(_xlfn.TEXTAFTER($C301, " ", -1))),
_xlfn.IFS(
'Option-specific inputs'!$I$19="Percentage cost method",('Option-specific inputs'!$I33*'Option-specific inputs'!$I$109*CT$26),
'Option-specific inputs'!$I$19="Total cost method",(('Option-specific inputs'!$I56/SUM('Option-specific inputs'!$I$52:$I$61))*'Option-specific inputs'!$I$109*CT$26)),0),0)</f>
        <v>0</v>
      </c>
      <c r="CU301" s="43" cm="1">
        <f t="array" ref="CU301">IFERROR(
IF(CU$14 - $G$14 + 1 = _xlfn.NUMBERVALUE(TRIM(_xlfn.TEXTAFTER($C301, " ", -1))),
_xlfn.IFS(
'Option-specific inputs'!$I$19="Percentage cost method",('Option-specific inputs'!$I33*'Option-specific inputs'!$I$109*CU$26),
'Option-specific inputs'!$I$19="Total cost method",(('Option-specific inputs'!$I56/SUM('Option-specific inputs'!$I$52:$I$61))*'Option-specific inputs'!$I$109*CU$26)),0),0)</f>
        <v>0</v>
      </c>
      <c r="CV301" s="43" cm="1">
        <f t="array" ref="CV301">IFERROR(
IF(CV$14 - $G$14 + 1 = _xlfn.NUMBERVALUE(TRIM(_xlfn.TEXTAFTER($C301, " ", -1))),
_xlfn.IFS(
'Option-specific inputs'!$I$19="Percentage cost method",('Option-specific inputs'!$I33*'Option-specific inputs'!$I$109*CV$26),
'Option-specific inputs'!$I$19="Total cost method",(('Option-specific inputs'!$I56/SUM('Option-specific inputs'!$I$52:$I$61))*'Option-specific inputs'!$I$109*CV$26)),0),0)</f>
        <v>0</v>
      </c>
      <c r="CW301" s="43" cm="1">
        <f t="array" ref="CW301">IFERROR(
IF(CW$14 - $G$14 + 1 = _xlfn.NUMBERVALUE(TRIM(_xlfn.TEXTAFTER($C301, " ", -1))),
_xlfn.IFS(
'Option-specific inputs'!$I$19="Percentage cost method",('Option-specific inputs'!$I33*'Option-specific inputs'!$I$109*CW$26),
'Option-specific inputs'!$I$19="Total cost method",(('Option-specific inputs'!$I56/SUM('Option-specific inputs'!$I$52:$I$61))*'Option-specific inputs'!$I$109*CW$26)),0),0)</f>
        <v>0</v>
      </c>
      <c r="CX301" s="43" cm="1">
        <f t="array" ref="CX301">IFERROR(
IF(CX$14 - $G$14 + 1 = _xlfn.NUMBERVALUE(TRIM(_xlfn.TEXTAFTER($C301, " ", -1))),
_xlfn.IFS(
'Option-specific inputs'!$I$19="Percentage cost method",('Option-specific inputs'!$I33*'Option-specific inputs'!$I$109*CX$26),
'Option-specific inputs'!$I$19="Total cost method",(('Option-specific inputs'!$I56/SUM('Option-specific inputs'!$I$52:$I$61))*'Option-specific inputs'!$I$109*CX$26)),0),0)</f>
        <v>0</v>
      </c>
      <c r="CY301" s="43" cm="1">
        <f t="array" ref="CY301">IFERROR(
IF(CY$14 - $G$14 + 1 = _xlfn.NUMBERVALUE(TRIM(_xlfn.TEXTAFTER($C301, " ", -1))),
_xlfn.IFS(
'Option-specific inputs'!$I$19="Percentage cost method",('Option-specific inputs'!$I33*'Option-specific inputs'!$I$109*CY$26),
'Option-specific inputs'!$I$19="Total cost method",(('Option-specific inputs'!$I56/SUM('Option-specific inputs'!$I$52:$I$61))*'Option-specific inputs'!$I$109*CY$26)),0),0)</f>
        <v>0</v>
      </c>
      <c r="CZ301" s="43" cm="1">
        <f t="array" ref="CZ301">IFERROR(
IF(CZ$14 - $G$14 + 1 = _xlfn.NUMBERVALUE(TRIM(_xlfn.TEXTAFTER($C301, " ", -1))),
_xlfn.IFS(
'Option-specific inputs'!$I$19="Percentage cost method",('Option-specific inputs'!$I33*'Option-specific inputs'!$I$109*CZ$26),
'Option-specific inputs'!$I$19="Total cost method",(('Option-specific inputs'!$I56/SUM('Option-specific inputs'!$I$52:$I$61))*'Option-specific inputs'!$I$109*CZ$26)),0),0)</f>
        <v>0</v>
      </c>
      <c r="DA301" s="43" cm="1">
        <f t="array" ref="DA301">IFERROR(
IF(DA$14 - $G$14 + 1 = _xlfn.NUMBERVALUE(TRIM(_xlfn.TEXTAFTER($C301, " ", -1))),
_xlfn.IFS(
'Option-specific inputs'!$I$19="Percentage cost method",('Option-specific inputs'!$I33*'Option-specific inputs'!$I$109*DA$26),
'Option-specific inputs'!$I$19="Total cost method",(('Option-specific inputs'!$I56/SUM('Option-specific inputs'!$I$52:$I$61))*'Option-specific inputs'!$I$109*DA$26)),0),0)</f>
        <v>0</v>
      </c>
      <c r="DB301" s="43" cm="1">
        <f t="array" ref="DB301">IFERROR(
IF(DB$14 - $G$14 + 1 = _xlfn.NUMBERVALUE(TRIM(_xlfn.TEXTAFTER($C301, " ", -1))),
_xlfn.IFS(
'Option-specific inputs'!$I$19="Percentage cost method",('Option-specific inputs'!$I33*'Option-specific inputs'!$I$109*DB$26),
'Option-specific inputs'!$I$19="Total cost method",(('Option-specific inputs'!$I56/SUM('Option-specific inputs'!$I$52:$I$61))*'Option-specific inputs'!$I$109*DB$26)),0),0)</f>
        <v>0</v>
      </c>
      <c r="DC301" s="25"/>
    </row>
    <row r="302" spans="1:107" s="61" customFormat="1" ht="22.5" customHeight="1">
      <c r="A302" s="25"/>
      <c r="B302" s="163"/>
      <c r="C302" s="170" t="s">
        <v>145</v>
      </c>
      <c r="D302" s="32"/>
      <c r="E302" s="37"/>
      <c r="F302" s="42"/>
      <c r="G302" s="43" cm="1">
        <f t="array" ref="G302">IFERROR(
IF(G$14 - $G$14 + 1 = _xlfn.NUMBERVALUE(TRIM(_xlfn.TEXTAFTER($C302, " ", -1))),
_xlfn.IFS(
'Option-specific inputs'!$I$19="Percentage cost method",('Option-specific inputs'!$I34*'Option-specific inputs'!$I$109*G$26),
'Option-specific inputs'!$I$19="Total cost method",(('Option-specific inputs'!$I57/SUM('Option-specific inputs'!$I$52:$I$61))*'Option-specific inputs'!$I$109*G$26)),0),0)</f>
        <v>0</v>
      </c>
      <c r="H302" s="43" cm="1">
        <f t="array" ref="H302">IFERROR(
IF(H$14 - $G$14 + 1 = _xlfn.NUMBERVALUE(TRIM(_xlfn.TEXTAFTER($C302, " ", -1))),
_xlfn.IFS(
'Option-specific inputs'!$I$19="Percentage cost method",('Option-specific inputs'!$I34*'Option-specific inputs'!$I$109*H$26),
'Option-specific inputs'!$I$19="Total cost method",(('Option-specific inputs'!$I57/SUM('Option-specific inputs'!$I$52:$I$61))*'Option-specific inputs'!$I$109*H$26)),0),0)</f>
        <v>0</v>
      </c>
      <c r="I302" s="43" cm="1">
        <f t="array" ref="I302">IFERROR(
IF(I$14 - $G$14 + 1 = _xlfn.NUMBERVALUE(TRIM(_xlfn.TEXTAFTER($C302, " ", -1))),
_xlfn.IFS(
'Option-specific inputs'!$I$19="Percentage cost method",('Option-specific inputs'!$I34*'Option-specific inputs'!$I$109*I$26),
'Option-specific inputs'!$I$19="Total cost method",(('Option-specific inputs'!$I57/SUM('Option-specific inputs'!$I$52:$I$61))*'Option-specific inputs'!$I$109*I$26)),0),0)</f>
        <v>0</v>
      </c>
      <c r="J302" s="43" cm="1">
        <f t="array" ref="J302">IFERROR(
IF(J$14 - $G$14 + 1 = _xlfn.NUMBERVALUE(TRIM(_xlfn.TEXTAFTER($C302, " ", -1))),
_xlfn.IFS(
'Option-specific inputs'!$I$19="Percentage cost method",('Option-specific inputs'!$I34*'Option-specific inputs'!$I$109*J$26),
'Option-specific inputs'!$I$19="Total cost method",(('Option-specific inputs'!$I57/SUM('Option-specific inputs'!$I$52:$I$61))*'Option-specific inputs'!$I$109*J$26)),0),0)</f>
        <v>0</v>
      </c>
      <c r="K302" s="43" cm="1">
        <f t="array" ref="K302">IFERROR(
IF(K$14 - $G$14 + 1 = _xlfn.NUMBERVALUE(TRIM(_xlfn.TEXTAFTER($C302, " ", -1))),
_xlfn.IFS(
'Option-specific inputs'!$I$19="Percentage cost method",('Option-specific inputs'!$I34*'Option-specific inputs'!$I$109*K$26),
'Option-specific inputs'!$I$19="Total cost method",(('Option-specific inputs'!$I57/SUM('Option-specific inputs'!$I$52:$I$61))*'Option-specific inputs'!$I$109*K$26)),0),0)</f>
        <v>0</v>
      </c>
      <c r="L302" s="43" cm="1">
        <f t="array" ref="L302">IFERROR(
IF(L$14 - $G$14 + 1 = _xlfn.NUMBERVALUE(TRIM(_xlfn.TEXTAFTER($C302, " ", -1))),
_xlfn.IFS(
'Option-specific inputs'!$I$19="Percentage cost method",('Option-specific inputs'!$I34*'Option-specific inputs'!$I$109*L$26),
'Option-specific inputs'!$I$19="Total cost method",(('Option-specific inputs'!$I57/SUM('Option-specific inputs'!$I$52:$I$61))*'Option-specific inputs'!$I$109*L$26)),0),0)</f>
        <v>0</v>
      </c>
      <c r="M302" s="43" cm="1">
        <f t="array" ref="M302">IFERROR(
IF(M$14 - $G$14 + 1 = _xlfn.NUMBERVALUE(TRIM(_xlfn.TEXTAFTER($C302, " ", -1))),
_xlfn.IFS(
'Option-specific inputs'!$I$19="Percentage cost method",('Option-specific inputs'!$I34*'Option-specific inputs'!$I$109*M$26),
'Option-specific inputs'!$I$19="Total cost method",(('Option-specific inputs'!$I57/SUM('Option-specific inputs'!$I$52:$I$61))*'Option-specific inputs'!$I$109*M$26)),0),0)</f>
        <v>0</v>
      </c>
      <c r="N302" s="43" cm="1">
        <f t="array" ref="N302">IFERROR(
IF(N$14 - $G$14 + 1 = _xlfn.NUMBERVALUE(TRIM(_xlfn.TEXTAFTER($C302, " ", -1))),
_xlfn.IFS(
'Option-specific inputs'!$I$19="Percentage cost method",('Option-specific inputs'!$I34*'Option-specific inputs'!$I$109*N$26),
'Option-specific inputs'!$I$19="Total cost method",(('Option-specific inputs'!$I57/SUM('Option-specific inputs'!$I$52:$I$61))*'Option-specific inputs'!$I$109*N$26)),0),0)</f>
        <v>0</v>
      </c>
      <c r="O302" s="43" cm="1">
        <f t="array" ref="O302">IFERROR(
IF(O$14 - $G$14 + 1 = _xlfn.NUMBERVALUE(TRIM(_xlfn.TEXTAFTER($C302, " ", -1))),
_xlfn.IFS(
'Option-specific inputs'!$I$19="Percentage cost method",('Option-specific inputs'!$I34*'Option-specific inputs'!$I$109*O$26),
'Option-specific inputs'!$I$19="Total cost method",(('Option-specific inputs'!$I57/SUM('Option-specific inputs'!$I$52:$I$61))*'Option-specific inputs'!$I$109*O$26)),0),0)</f>
        <v>0</v>
      </c>
      <c r="P302" s="43" cm="1">
        <f t="array" ref="P302">IFERROR(
IF(P$14 - $G$14 + 1 = _xlfn.NUMBERVALUE(TRIM(_xlfn.TEXTAFTER($C302, " ", -1))),
_xlfn.IFS(
'Option-specific inputs'!$I$19="Percentage cost method",('Option-specific inputs'!$I34*'Option-specific inputs'!$I$109*P$26),
'Option-specific inputs'!$I$19="Total cost method",(('Option-specific inputs'!$I57/SUM('Option-specific inputs'!$I$52:$I$61))*'Option-specific inputs'!$I$109*P$26)),0),0)</f>
        <v>0</v>
      </c>
      <c r="Q302" s="43" cm="1">
        <f t="array" ref="Q302">IFERROR(
IF(Q$14 - $G$14 + 1 = _xlfn.NUMBERVALUE(TRIM(_xlfn.TEXTAFTER($C302, " ", -1))),
_xlfn.IFS(
'Option-specific inputs'!$I$19="Percentage cost method",('Option-specific inputs'!$I34*'Option-specific inputs'!$I$109*Q$26),
'Option-specific inputs'!$I$19="Total cost method",(('Option-specific inputs'!$I57/SUM('Option-specific inputs'!$I$52:$I$61))*'Option-specific inputs'!$I$109*Q$26)),0),0)</f>
        <v>0</v>
      </c>
      <c r="R302" s="43" cm="1">
        <f t="array" ref="R302">IFERROR(
IF(R$14 - $G$14 + 1 = _xlfn.NUMBERVALUE(TRIM(_xlfn.TEXTAFTER($C302, " ", -1))),
_xlfn.IFS(
'Option-specific inputs'!$I$19="Percentage cost method",('Option-specific inputs'!$I34*'Option-specific inputs'!$I$109*R$26),
'Option-specific inputs'!$I$19="Total cost method",(('Option-specific inputs'!$I57/SUM('Option-specific inputs'!$I$52:$I$61))*'Option-specific inputs'!$I$109*R$26)),0),0)</f>
        <v>0</v>
      </c>
      <c r="S302" s="43" cm="1">
        <f t="array" ref="S302">IFERROR(
IF(S$14 - $G$14 + 1 = _xlfn.NUMBERVALUE(TRIM(_xlfn.TEXTAFTER($C302, " ", -1))),
_xlfn.IFS(
'Option-specific inputs'!$I$19="Percentage cost method",('Option-specific inputs'!$I34*'Option-specific inputs'!$I$109*S$26),
'Option-specific inputs'!$I$19="Total cost method",(('Option-specific inputs'!$I57/SUM('Option-specific inputs'!$I$52:$I$61))*'Option-specific inputs'!$I$109*S$26)),0),0)</f>
        <v>0</v>
      </c>
      <c r="T302" s="43" cm="1">
        <f t="array" ref="T302">IFERROR(
IF(T$14 - $G$14 + 1 = _xlfn.NUMBERVALUE(TRIM(_xlfn.TEXTAFTER($C302, " ", -1))),
_xlfn.IFS(
'Option-specific inputs'!$I$19="Percentage cost method",('Option-specific inputs'!$I34*'Option-specific inputs'!$I$109*T$26),
'Option-specific inputs'!$I$19="Total cost method",(('Option-specific inputs'!$I57/SUM('Option-specific inputs'!$I$52:$I$61))*'Option-specific inputs'!$I$109*T$26)),0),0)</f>
        <v>0</v>
      </c>
      <c r="U302" s="43" cm="1">
        <f t="array" ref="U302">IFERROR(
IF(U$14 - $G$14 + 1 = _xlfn.NUMBERVALUE(TRIM(_xlfn.TEXTAFTER($C302, " ", -1))),
_xlfn.IFS(
'Option-specific inputs'!$I$19="Percentage cost method",('Option-specific inputs'!$I34*'Option-specific inputs'!$I$109*U$26),
'Option-specific inputs'!$I$19="Total cost method",(('Option-specific inputs'!$I57/SUM('Option-specific inputs'!$I$52:$I$61))*'Option-specific inputs'!$I$109*U$26)),0),0)</f>
        <v>0</v>
      </c>
      <c r="V302" s="43" cm="1">
        <f t="array" ref="V302">IFERROR(
IF(V$14 - $G$14 + 1 = _xlfn.NUMBERVALUE(TRIM(_xlfn.TEXTAFTER($C302, " ", -1))),
_xlfn.IFS(
'Option-specific inputs'!$I$19="Percentage cost method",('Option-specific inputs'!$I34*'Option-specific inputs'!$I$109*V$26),
'Option-specific inputs'!$I$19="Total cost method",(('Option-specific inputs'!$I57/SUM('Option-specific inputs'!$I$52:$I$61))*'Option-specific inputs'!$I$109*V$26)),0),0)</f>
        <v>0</v>
      </c>
      <c r="W302" s="43" cm="1">
        <f t="array" ref="W302">IFERROR(
IF(W$14 - $G$14 + 1 = _xlfn.NUMBERVALUE(TRIM(_xlfn.TEXTAFTER($C302, " ", -1))),
_xlfn.IFS(
'Option-specific inputs'!$I$19="Percentage cost method",('Option-specific inputs'!$I34*'Option-specific inputs'!$I$109*W$26),
'Option-specific inputs'!$I$19="Total cost method",(('Option-specific inputs'!$I57/SUM('Option-specific inputs'!$I$52:$I$61))*'Option-specific inputs'!$I$109*W$26)),0),0)</f>
        <v>0</v>
      </c>
      <c r="X302" s="43" cm="1">
        <f t="array" ref="X302">IFERROR(
IF(X$14 - $G$14 + 1 = _xlfn.NUMBERVALUE(TRIM(_xlfn.TEXTAFTER($C302, " ", -1))),
_xlfn.IFS(
'Option-specific inputs'!$I$19="Percentage cost method",('Option-specific inputs'!$I34*'Option-specific inputs'!$I$109*X$26),
'Option-specific inputs'!$I$19="Total cost method",(('Option-specific inputs'!$I57/SUM('Option-specific inputs'!$I$52:$I$61))*'Option-specific inputs'!$I$109*X$26)),0),0)</f>
        <v>0</v>
      </c>
      <c r="Y302" s="43" cm="1">
        <f t="array" ref="Y302">IFERROR(
IF(Y$14 - $G$14 + 1 = _xlfn.NUMBERVALUE(TRIM(_xlfn.TEXTAFTER($C302, " ", -1))),
_xlfn.IFS(
'Option-specific inputs'!$I$19="Percentage cost method",('Option-specific inputs'!$I34*'Option-specific inputs'!$I$109*Y$26),
'Option-specific inputs'!$I$19="Total cost method",(('Option-specific inputs'!$I57/SUM('Option-specific inputs'!$I$52:$I$61))*'Option-specific inputs'!$I$109*Y$26)),0),0)</f>
        <v>0</v>
      </c>
      <c r="Z302" s="43" cm="1">
        <f t="array" ref="Z302">IFERROR(
IF(Z$14 - $G$14 + 1 = _xlfn.NUMBERVALUE(TRIM(_xlfn.TEXTAFTER($C302, " ", -1))),
_xlfn.IFS(
'Option-specific inputs'!$I$19="Percentage cost method",('Option-specific inputs'!$I34*'Option-specific inputs'!$I$109*Z$26),
'Option-specific inputs'!$I$19="Total cost method",(('Option-specific inputs'!$I57/SUM('Option-specific inputs'!$I$52:$I$61))*'Option-specific inputs'!$I$109*Z$26)),0),0)</f>
        <v>0</v>
      </c>
      <c r="AA302" s="43" cm="1">
        <f t="array" ref="AA302">IFERROR(
IF(AA$14 - $G$14 + 1 = _xlfn.NUMBERVALUE(TRIM(_xlfn.TEXTAFTER($C302, " ", -1))),
_xlfn.IFS(
'Option-specific inputs'!$I$19="Percentage cost method",('Option-specific inputs'!$I34*'Option-specific inputs'!$I$109*AA$26),
'Option-specific inputs'!$I$19="Total cost method",(('Option-specific inputs'!$I57/SUM('Option-specific inputs'!$I$52:$I$61))*'Option-specific inputs'!$I$109*AA$26)),0),0)</f>
        <v>0</v>
      </c>
      <c r="AB302" s="43" cm="1">
        <f t="array" ref="AB302">IFERROR(
IF(AB$14 - $G$14 + 1 = _xlfn.NUMBERVALUE(TRIM(_xlfn.TEXTAFTER($C302, " ", -1))),
_xlfn.IFS(
'Option-specific inputs'!$I$19="Percentage cost method",('Option-specific inputs'!$I34*'Option-specific inputs'!$I$109*AB$26),
'Option-specific inputs'!$I$19="Total cost method",(('Option-specific inputs'!$I57/SUM('Option-specific inputs'!$I$52:$I$61))*'Option-specific inputs'!$I$109*AB$26)),0),0)</f>
        <v>0</v>
      </c>
      <c r="AC302" s="43" cm="1">
        <f t="array" ref="AC302">IFERROR(
IF(AC$14 - $G$14 + 1 = _xlfn.NUMBERVALUE(TRIM(_xlfn.TEXTAFTER($C302, " ", -1))),
_xlfn.IFS(
'Option-specific inputs'!$I$19="Percentage cost method",('Option-specific inputs'!$I34*'Option-specific inputs'!$I$109*AC$26),
'Option-specific inputs'!$I$19="Total cost method",(('Option-specific inputs'!$I57/SUM('Option-specific inputs'!$I$52:$I$61))*'Option-specific inputs'!$I$109*AC$26)),0),0)</f>
        <v>0</v>
      </c>
      <c r="AD302" s="43" cm="1">
        <f t="array" ref="AD302">IFERROR(
IF(AD$14 - $G$14 + 1 = _xlfn.NUMBERVALUE(TRIM(_xlfn.TEXTAFTER($C302, " ", -1))),
_xlfn.IFS(
'Option-specific inputs'!$I$19="Percentage cost method",('Option-specific inputs'!$I34*'Option-specific inputs'!$I$109*AD$26),
'Option-specific inputs'!$I$19="Total cost method",(('Option-specific inputs'!$I57/SUM('Option-specific inputs'!$I$52:$I$61))*'Option-specific inputs'!$I$109*AD$26)),0),0)</f>
        <v>0</v>
      </c>
      <c r="AE302" s="43" cm="1">
        <f t="array" ref="AE302">IFERROR(
IF(AE$14 - $G$14 + 1 = _xlfn.NUMBERVALUE(TRIM(_xlfn.TEXTAFTER($C302, " ", -1))),
_xlfn.IFS(
'Option-specific inputs'!$I$19="Percentage cost method",('Option-specific inputs'!$I34*'Option-specific inputs'!$I$109*AE$26),
'Option-specific inputs'!$I$19="Total cost method",(('Option-specific inputs'!$I57/SUM('Option-specific inputs'!$I$52:$I$61))*'Option-specific inputs'!$I$109*AE$26)),0),0)</f>
        <v>0</v>
      </c>
      <c r="AF302" s="43" cm="1">
        <f t="array" ref="AF302">IFERROR(
IF(AF$14 - $G$14 + 1 = _xlfn.NUMBERVALUE(TRIM(_xlfn.TEXTAFTER($C302, " ", -1))),
_xlfn.IFS(
'Option-specific inputs'!$I$19="Percentage cost method",('Option-specific inputs'!$I34*'Option-specific inputs'!$I$109*AF$26),
'Option-specific inputs'!$I$19="Total cost method",(('Option-specific inputs'!$I57/SUM('Option-specific inputs'!$I$52:$I$61))*'Option-specific inputs'!$I$109*AF$26)),0),0)</f>
        <v>0</v>
      </c>
      <c r="AG302" s="43" cm="1">
        <f t="array" ref="AG302">IFERROR(
IF(AG$14 - $G$14 + 1 = _xlfn.NUMBERVALUE(TRIM(_xlfn.TEXTAFTER($C302, " ", -1))),
_xlfn.IFS(
'Option-specific inputs'!$I$19="Percentage cost method",('Option-specific inputs'!$I34*'Option-specific inputs'!$I$109*AG$26),
'Option-specific inputs'!$I$19="Total cost method",(('Option-specific inputs'!$I57/SUM('Option-specific inputs'!$I$52:$I$61))*'Option-specific inputs'!$I$109*AG$26)),0),0)</f>
        <v>0</v>
      </c>
      <c r="AH302" s="43" cm="1">
        <f t="array" ref="AH302">IFERROR(
IF(AH$14 - $G$14 + 1 = _xlfn.NUMBERVALUE(TRIM(_xlfn.TEXTAFTER($C302, " ", -1))),
_xlfn.IFS(
'Option-specific inputs'!$I$19="Percentage cost method",('Option-specific inputs'!$I34*'Option-specific inputs'!$I$109*AH$26),
'Option-specific inputs'!$I$19="Total cost method",(('Option-specific inputs'!$I57/SUM('Option-specific inputs'!$I$52:$I$61))*'Option-specific inputs'!$I$109*AH$26)),0),0)</f>
        <v>0</v>
      </c>
      <c r="AI302" s="43" cm="1">
        <f t="array" ref="AI302">IFERROR(
IF(AI$14 - $G$14 + 1 = _xlfn.NUMBERVALUE(TRIM(_xlfn.TEXTAFTER($C302, " ", -1))),
_xlfn.IFS(
'Option-specific inputs'!$I$19="Percentage cost method",('Option-specific inputs'!$I34*'Option-specific inputs'!$I$109*AI$26),
'Option-specific inputs'!$I$19="Total cost method",(('Option-specific inputs'!$I57/SUM('Option-specific inputs'!$I$52:$I$61))*'Option-specific inputs'!$I$109*AI$26)),0),0)</f>
        <v>0</v>
      </c>
      <c r="AJ302" s="43" cm="1">
        <f t="array" ref="AJ302">IFERROR(
IF(AJ$14 - $G$14 + 1 = _xlfn.NUMBERVALUE(TRIM(_xlfn.TEXTAFTER($C302, " ", -1))),
_xlfn.IFS(
'Option-specific inputs'!$I$19="Percentage cost method",('Option-specific inputs'!$I34*'Option-specific inputs'!$I$109*AJ$26),
'Option-specific inputs'!$I$19="Total cost method",(('Option-specific inputs'!$I57/SUM('Option-specific inputs'!$I$52:$I$61))*'Option-specific inputs'!$I$109*AJ$26)),0),0)</f>
        <v>0</v>
      </c>
      <c r="AK302" s="43" cm="1">
        <f t="array" ref="AK302">IFERROR(
IF(AK$14 - $G$14 + 1 = _xlfn.NUMBERVALUE(TRIM(_xlfn.TEXTAFTER($C302, " ", -1))),
_xlfn.IFS(
'Option-specific inputs'!$I$19="Percentage cost method",('Option-specific inputs'!$I34*'Option-specific inputs'!$I$109*AK$26),
'Option-specific inputs'!$I$19="Total cost method",(('Option-specific inputs'!$I57/SUM('Option-specific inputs'!$I$52:$I$61))*'Option-specific inputs'!$I$109*AK$26)),0),0)</f>
        <v>0</v>
      </c>
      <c r="AL302" s="43" cm="1">
        <f t="array" ref="AL302">IFERROR(
IF(AL$14 - $G$14 + 1 = _xlfn.NUMBERVALUE(TRIM(_xlfn.TEXTAFTER($C302, " ", -1))),
_xlfn.IFS(
'Option-specific inputs'!$I$19="Percentage cost method",('Option-specific inputs'!$I34*'Option-specific inputs'!$I$109*AL$26),
'Option-specific inputs'!$I$19="Total cost method",(('Option-specific inputs'!$I57/SUM('Option-specific inputs'!$I$52:$I$61))*'Option-specific inputs'!$I$109*AL$26)),0),0)</f>
        <v>0</v>
      </c>
      <c r="AM302" s="43" cm="1">
        <f t="array" ref="AM302">IFERROR(
IF(AM$14 - $G$14 + 1 = _xlfn.NUMBERVALUE(TRIM(_xlfn.TEXTAFTER($C302, " ", -1))),
_xlfn.IFS(
'Option-specific inputs'!$I$19="Percentage cost method",('Option-specific inputs'!$I34*'Option-specific inputs'!$I$109*AM$26),
'Option-specific inputs'!$I$19="Total cost method",(('Option-specific inputs'!$I57/SUM('Option-specific inputs'!$I$52:$I$61))*'Option-specific inputs'!$I$109*AM$26)),0),0)</f>
        <v>0</v>
      </c>
      <c r="AN302" s="43" cm="1">
        <f t="array" ref="AN302">IFERROR(
IF(AN$14 - $G$14 + 1 = _xlfn.NUMBERVALUE(TRIM(_xlfn.TEXTAFTER($C302, " ", -1))),
_xlfn.IFS(
'Option-specific inputs'!$I$19="Percentage cost method",('Option-specific inputs'!$I34*'Option-specific inputs'!$I$109*AN$26),
'Option-specific inputs'!$I$19="Total cost method",(('Option-specific inputs'!$I57/SUM('Option-specific inputs'!$I$52:$I$61))*'Option-specific inputs'!$I$109*AN$26)),0),0)</f>
        <v>0</v>
      </c>
      <c r="AO302" s="43" cm="1">
        <f t="array" ref="AO302">IFERROR(
IF(AO$14 - $G$14 + 1 = _xlfn.NUMBERVALUE(TRIM(_xlfn.TEXTAFTER($C302, " ", -1))),
_xlfn.IFS(
'Option-specific inputs'!$I$19="Percentage cost method",('Option-specific inputs'!$I34*'Option-specific inputs'!$I$109*AO$26),
'Option-specific inputs'!$I$19="Total cost method",(('Option-specific inputs'!$I57/SUM('Option-specific inputs'!$I$52:$I$61))*'Option-specific inputs'!$I$109*AO$26)),0),0)</f>
        <v>0</v>
      </c>
      <c r="AP302" s="43" cm="1">
        <f t="array" ref="AP302">IFERROR(
IF(AP$14 - $G$14 + 1 = _xlfn.NUMBERVALUE(TRIM(_xlfn.TEXTAFTER($C302, " ", -1))),
_xlfn.IFS(
'Option-specific inputs'!$I$19="Percentage cost method",('Option-specific inputs'!$I34*'Option-specific inputs'!$I$109*AP$26),
'Option-specific inputs'!$I$19="Total cost method",(('Option-specific inputs'!$I57/SUM('Option-specific inputs'!$I$52:$I$61))*'Option-specific inputs'!$I$109*AP$26)),0),0)</f>
        <v>0</v>
      </c>
      <c r="AQ302" s="43" cm="1">
        <f t="array" ref="AQ302">IFERROR(
IF(AQ$14 - $G$14 + 1 = _xlfn.NUMBERVALUE(TRIM(_xlfn.TEXTAFTER($C302, " ", -1))),
_xlfn.IFS(
'Option-specific inputs'!$I$19="Percentage cost method",('Option-specific inputs'!$I34*'Option-specific inputs'!$I$109*AQ$26),
'Option-specific inputs'!$I$19="Total cost method",(('Option-specific inputs'!$I57/SUM('Option-specific inputs'!$I$52:$I$61))*'Option-specific inputs'!$I$109*AQ$26)),0),0)</f>
        <v>0</v>
      </c>
      <c r="AR302" s="43" cm="1">
        <f t="array" ref="AR302">IFERROR(
IF(AR$14 - $G$14 + 1 = _xlfn.NUMBERVALUE(TRIM(_xlfn.TEXTAFTER($C302, " ", -1))),
_xlfn.IFS(
'Option-specific inputs'!$I$19="Percentage cost method",('Option-specific inputs'!$I34*'Option-specific inputs'!$I$109*AR$26),
'Option-specific inputs'!$I$19="Total cost method",(('Option-specific inputs'!$I57/SUM('Option-specific inputs'!$I$52:$I$61))*'Option-specific inputs'!$I$109*AR$26)),0),0)</f>
        <v>0</v>
      </c>
      <c r="AS302" s="43" cm="1">
        <f t="array" ref="AS302">IFERROR(
IF(AS$14 - $G$14 + 1 = _xlfn.NUMBERVALUE(TRIM(_xlfn.TEXTAFTER($C302, " ", -1))),
_xlfn.IFS(
'Option-specific inputs'!$I$19="Percentage cost method",('Option-specific inputs'!$I34*'Option-specific inputs'!$I$109*AS$26),
'Option-specific inputs'!$I$19="Total cost method",(('Option-specific inputs'!$I57/SUM('Option-specific inputs'!$I$52:$I$61))*'Option-specific inputs'!$I$109*AS$26)),0),0)</f>
        <v>0</v>
      </c>
      <c r="AT302" s="43" cm="1">
        <f t="array" ref="AT302">IFERROR(
IF(AT$14 - $G$14 + 1 = _xlfn.NUMBERVALUE(TRIM(_xlfn.TEXTAFTER($C302, " ", -1))),
_xlfn.IFS(
'Option-specific inputs'!$I$19="Percentage cost method",('Option-specific inputs'!$I34*'Option-specific inputs'!$I$109*AT$26),
'Option-specific inputs'!$I$19="Total cost method",(('Option-specific inputs'!$I57/SUM('Option-specific inputs'!$I$52:$I$61))*'Option-specific inputs'!$I$109*AT$26)),0),0)</f>
        <v>0</v>
      </c>
      <c r="AU302" s="43" cm="1">
        <f t="array" ref="AU302">IFERROR(
IF(AU$14 - $G$14 + 1 = _xlfn.NUMBERVALUE(TRIM(_xlfn.TEXTAFTER($C302, " ", -1))),
_xlfn.IFS(
'Option-specific inputs'!$I$19="Percentage cost method",('Option-specific inputs'!$I34*'Option-specific inputs'!$I$109*AU$26),
'Option-specific inputs'!$I$19="Total cost method",(('Option-specific inputs'!$I57/SUM('Option-specific inputs'!$I$52:$I$61))*'Option-specific inputs'!$I$109*AU$26)),0),0)</f>
        <v>0</v>
      </c>
      <c r="AV302" s="43" cm="1">
        <f t="array" ref="AV302">IFERROR(
IF(AV$14 - $G$14 + 1 = _xlfn.NUMBERVALUE(TRIM(_xlfn.TEXTAFTER($C302, " ", -1))),
_xlfn.IFS(
'Option-specific inputs'!$I$19="Percentage cost method",('Option-specific inputs'!$I34*'Option-specific inputs'!$I$109*AV$26),
'Option-specific inputs'!$I$19="Total cost method",(('Option-specific inputs'!$I57/SUM('Option-specific inputs'!$I$52:$I$61))*'Option-specific inputs'!$I$109*AV$26)),0),0)</f>
        <v>0</v>
      </c>
      <c r="AW302" s="43" cm="1">
        <f t="array" ref="AW302">IFERROR(
IF(AW$14 - $G$14 + 1 = _xlfn.NUMBERVALUE(TRIM(_xlfn.TEXTAFTER($C302, " ", -1))),
_xlfn.IFS(
'Option-specific inputs'!$I$19="Percentage cost method",('Option-specific inputs'!$I34*'Option-specific inputs'!$I$109*AW$26),
'Option-specific inputs'!$I$19="Total cost method",(('Option-specific inputs'!$I57/SUM('Option-specific inputs'!$I$52:$I$61))*'Option-specific inputs'!$I$109*AW$26)),0),0)</f>
        <v>0</v>
      </c>
      <c r="AX302" s="43" cm="1">
        <f t="array" ref="AX302">IFERROR(
IF(AX$14 - $G$14 + 1 = _xlfn.NUMBERVALUE(TRIM(_xlfn.TEXTAFTER($C302, " ", -1))),
_xlfn.IFS(
'Option-specific inputs'!$I$19="Percentage cost method",('Option-specific inputs'!$I34*'Option-specific inputs'!$I$109*AX$26),
'Option-specific inputs'!$I$19="Total cost method",(('Option-specific inputs'!$I57/SUM('Option-specific inputs'!$I$52:$I$61))*'Option-specific inputs'!$I$109*AX$26)),0),0)</f>
        <v>0</v>
      </c>
      <c r="AY302" s="43" cm="1">
        <f t="array" ref="AY302">IFERROR(
IF(AY$14 - $G$14 + 1 = _xlfn.NUMBERVALUE(TRIM(_xlfn.TEXTAFTER($C302, " ", -1))),
_xlfn.IFS(
'Option-specific inputs'!$I$19="Percentage cost method",('Option-specific inputs'!$I34*'Option-specific inputs'!$I$109*AY$26),
'Option-specific inputs'!$I$19="Total cost method",(('Option-specific inputs'!$I57/SUM('Option-specific inputs'!$I$52:$I$61))*'Option-specific inputs'!$I$109*AY$26)),0),0)</f>
        <v>0</v>
      </c>
      <c r="AZ302" s="43" cm="1">
        <f t="array" ref="AZ302">IFERROR(
IF(AZ$14 - $G$14 + 1 = _xlfn.NUMBERVALUE(TRIM(_xlfn.TEXTAFTER($C302, " ", -1))),
_xlfn.IFS(
'Option-specific inputs'!$I$19="Percentage cost method",('Option-specific inputs'!$I34*'Option-specific inputs'!$I$109*AZ$26),
'Option-specific inputs'!$I$19="Total cost method",(('Option-specific inputs'!$I57/SUM('Option-specific inputs'!$I$52:$I$61))*'Option-specific inputs'!$I$109*AZ$26)),0),0)</f>
        <v>0</v>
      </c>
      <c r="BA302" s="43" cm="1">
        <f t="array" ref="BA302">IFERROR(
IF(BA$14 - $G$14 + 1 = _xlfn.NUMBERVALUE(TRIM(_xlfn.TEXTAFTER($C302, " ", -1))),
_xlfn.IFS(
'Option-specific inputs'!$I$19="Percentage cost method",('Option-specific inputs'!$I34*'Option-specific inputs'!$I$109*BA$26),
'Option-specific inputs'!$I$19="Total cost method",(('Option-specific inputs'!$I57/SUM('Option-specific inputs'!$I$52:$I$61))*'Option-specific inputs'!$I$109*BA$26)),0),0)</f>
        <v>0</v>
      </c>
      <c r="BB302" s="43" cm="1">
        <f t="array" ref="BB302">IFERROR(
IF(BB$14 - $G$14 + 1 = _xlfn.NUMBERVALUE(TRIM(_xlfn.TEXTAFTER($C302, " ", -1))),
_xlfn.IFS(
'Option-specific inputs'!$I$19="Percentage cost method",('Option-specific inputs'!$I34*'Option-specific inputs'!$I$109*BB$26),
'Option-specific inputs'!$I$19="Total cost method",(('Option-specific inputs'!$I57/SUM('Option-specific inputs'!$I$52:$I$61))*'Option-specific inputs'!$I$109*BB$26)),0),0)</f>
        <v>0</v>
      </c>
      <c r="BC302" s="43" cm="1">
        <f t="array" ref="BC302">IFERROR(
IF(BC$14 - $G$14 + 1 = _xlfn.NUMBERVALUE(TRIM(_xlfn.TEXTAFTER($C302, " ", -1))),
_xlfn.IFS(
'Option-specific inputs'!$I$19="Percentage cost method",('Option-specific inputs'!$I34*'Option-specific inputs'!$I$109*BC$26),
'Option-specific inputs'!$I$19="Total cost method",(('Option-specific inputs'!$I57/SUM('Option-specific inputs'!$I$52:$I$61))*'Option-specific inputs'!$I$109*BC$26)),0),0)</f>
        <v>0</v>
      </c>
      <c r="BD302" s="43" cm="1">
        <f t="array" ref="BD302">IFERROR(
IF(BD$14 - $G$14 + 1 = _xlfn.NUMBERVALUE(TRIM(_xlfn.TEXTAFTER($C302, " ", -1))),
_xlfn.IFS(
'Option-specific inputs'!$I$19="Percentage cost method",('Option-specific inputs'!$I34*'Option-specific inputs'!$I$109*BD$26),
'Option-specific inputs'!$I$19="Total cost method",(('Option-specific inputs'!$I57/SUM('Option-specific inputs'!$I$52:$I$61))*'Option-specific inputs'!$I$109*BD$26)),0),0)</f>
        <v>0</v>
      </c>
      <c r="BE302" s="43" cm="1">
        <f t="array" ref="BE302">IFERROR(
IF(BE$14 - $G$14 + 1 = _xlfn.NUMBERVALUE(TRIM(_xlfn.TEXTAFTER($C302, " ", -1))),
_xlfn.IFS(
'Option-specific inputs'!$I$19="Percentage cost method",('Option-specific inputs'!$I34*'Option-specific inputs'!$I$109*BE$26),
'Option-specific inputs'!$I$19="Total cost method",(('Option-specific inputs'!$I57/SUM('Option-specific inputs'!$I$52:$I$61))*'Option-specific inputs'!$I$109*BE$26)),0),0)</f>
        <v>0</v>
      </c>
      <c r="BF302" s="43" cm="1">
        <f t="array" ref="BF302">IFERROR(
IF(BF$14 - $G$14 + 1 = _xlfn.NUMBERVALUE(TRIM(_xlfn.TEXTAFTER($C302, " ", -1))),
_xlfn.IFS(
'Option-specific inputs'!$I$19="Percentage cost method",('Option-specific inputs'!$I34*'Option-specific inputs'!$I$109*BF$26),
'Option-specific inputs'!$I$19="Total cost method",(('Option-specific inputs'!$I57/SUM('Option-specific inputs'!$I$52:$I$61))*'Option-specific inputs'!$I$109*BF$26)),0),0)</f>
        <v>0</v>
      </c>
      <c r="BG302" s="43" cm="1">
        <f t="array" ref="BG302">IFERROR(
IF(BG$14 - $G$14 + 1 = _xlfn.NUMBERVALUE(TRIM(_xlfn.TEXTAFTER($C302, " ", -1))),
_xlfn.IFS(
'Option-specific inputs'!$I$19="Percentage cost method",('Option-specific inputs'!$I34*'Option-specific inputs'!$I$109*BG$26),
'Option-specific inputs'!$I$19="Total cost method",(('Option-specific inputs'!$I57/SUM('Option-specific inputs'!$I$52:$I$61))*'Option-specific inputs'!$I$109*BG$26)),0),0)</f>
        <v>0</v>
      </c>
      <c r="BH302" s="43" cm="1">
        <f t="array" ref="BH302">IFERROR(
IF(BH$14 - $G$14 + 1 = _xlfn.NUMBERVALUE(TRIM(_xlfn.TEXTAFTER($C302, " ", -1))),
_xlfn.IFS(
'Option-specific inputs'!$I$19="Percentage cost method",('Option-specific inputs'!$I34*'Option-specific inputs'!$I$109*BH$26),
'Option-specific inputs'!$I$19="Total cost method",(('Option-specific inputs'!$I57/SUM('Option-specific inputs'!$I$52:$I$61))*'Option-specific inputs'!$I$109*BH$26)),0),0)</f>
        <v>0</v>
      </c>
      <c r="BI302" s="43" cm="1">
        <f t="array" ref="BI302">IFERROR(
IF(BI$14 - $G$14 + 1 = _xlfn.NUMBERVALUE(TRIM(_xlfn.TEXTAFTER($C302, " ", -1))),
_xlfn.IFS(
'Option-specific inputs'!$I$19="Percentage cost method",('Option-specific inputs'!$I34*'Option-specific inputs'!$I$109*BI$26),
'Option-specific inputs'!$I$19="Total cost method",(('Option-specific inputs'!$I57/SUM('Option-specific inputs'!$I$52:$I$61))*'Option-specific inputs'!$I$109*BI$26)),0),0)</f>
        <v>0</v>
      </c>
      <c r="BJ302" s="43" cm="1">
        <f t="array" ref="BJ302">IFERROR(
IF(BJ$14 - $G$14 + 1 = _xlfn.NUMBERVALUE(TRIM(_xlfn.TEXTAFTER($C302, " ", -1))),
_xlfn.IFS(
'Option-specific inputs'!$I$19="Percentage cost method",('Option-specific inputs'!$I34*'Option-specific inputs'!$I$109*BJ$26),
'Option-specific inputs'!$I$19="Total cost method",(('Option-specific inputs'!$I57/SUM('Option-specific inputs'!$I$52:$I$61))*'Option-specific inputs'!$I$109*BJ$26)),0),0)</f>
        <v>0</v>
      </c>
      <c r="BK302" s="43" cm="1">
        <f t="array" ref="BK302">IFERROR(
IF(BK$14 - $G$14 + 1 = _xlfn.NUMBERVALUE(TRIM(_xlfn.TEXTAFTER($C302, " ", -1))),
_xlfn.IFS(
'Option-specific inputs'!$I$19="Percentage cost method",('Option-specific inputs'!$I34*'Option-specific inputs'!$I$109*BK$26),
'Option-specific inputs'!$I$19="Total cost method",(('Option-specific inputs'!$I57/SUM('Option-specific inputs'!$I$52:$I$61))*'Option-specific inputs'!$I$109*BK$26)),0),0)</f>
        <v>0</v>
      </c>
      <c r="BL302" s="43" cm="1">
        <f t="array" ref="BL302">IFERROR(
IF(BL$14 - $G$14 + 1 = _xlfn.NUMBERVALUE(TRIM(_xlfn.TEXTAFTER($C302, " ", -1))),
_xlfn.IFS(
'Option-specific inputs'!$I$19="Percentage cost method",('Option-specific inputs'!$I34*'Option-specific inputs'!$I$109*BL$26),
'Option-specific inputs'!$I$19="Total cost method",(('Option-specific inputs'!$I57/SUM('Option-specific inputs'!$I$52:$I$61))*'Option-specific inputs'!$I$109*BL$26)),0),0)</f>
        <v>0</v>
      </c>
      <c r="BM302" s="43" cm="1">
        <f t="array" ref="BM302">IFERROR(
IF(BM$14 - $G$14 + 1 = _xlfn.NUMBERVALUE(TRIM(_xlfn.TEXTAFTER($C302, " ", -1))),
_xlfn.IFS(
'Option-specific inputs'!$I$19="Percentage cost method",('Option-specific inputs'!$I34*'Option-specific inputs'!$I$109*BM$26),
'Option-specific inputs'!$I$19="Total cost method",(('Option-specific inputs'!$I57/SUM('Option-specific inputs'!$I$52:$I$61))*'Option-specific inputs'!$I$109*BM$26)),0),0)</f>
        <v>0</v>
      </c>
      <c r="BN302" s="43" cm="1">
        <f t="array" ref="BN302">IFERROR(
IF(BN$14 - $G$14 + 1 = _xlfn.NUMBERVALUE(TRIM(_xlfn.TEXTAFTER($C302, " ", -1))),
_xlfn.IFS(
'Option-specific inputs'!$I$19="Percentage cost method",('Option-specific inputs'!$I34*'Option-specific inputs'!$I$109*BN$26),
'Option-specific inputs'!$I$19="Total cost method",(('Option-specific inputs'!$I57/SUM('Option-specific inputs'!$I$52:$I$61))*'Option-specific inputs'!$I$109*BN$26)),0),0)</f>
        <v>0</v>
      </c>
      <c r="BO302" s="43" cm="1">
        <f t="array" ref="BO302">IFERROR(
IF(BO$14 - $G$14 + 1 = _xlfn.NUMBERVALUE(TRIM(_xlfn.TEXTAFTER($C302, " ", -1))),
_xlfn.IFS(
'Option-specific inputs'!$I$19="Percentage cost method",('Option-specific inputs'!$I34*'Option-specific inputs'!$I$109*BO$26),
'Option-specific inputs'!$I$19="Total cost method",(('Option-specific inputs'!$I57/SUM('Option-specific inputs'!$I$52:$I$61))*'Option-specific inputs'!$I$109*BO$26)),0),0)</f>
        <v>0</v>
      </c>
      <c r="BP302" s="43" cm="1">
        <f t="array" ref="BP302">IFERROR(
IF(BP$14 - $G$14 + 1 = _xlfn.NUMBERVALUE(TRIM(_xlfn.TEXTAFTER($C302, " ", -1))),
_xlfn.IFS(
'Option-specific inputs'!$I$19="Percentage cost method",('Option-specific inputs'!$I34*'Option-specific inputs'!$I$109*BP$26),
'Option-specific inputs'!$I$19="Total cost method",(('Option-specific inputs'!$I57/SUM('Option-specific inputs'!$I$52:$I$61))*'Option-specific inputs'!$I$109*BP$26)),0),0)</f>
        <v>0</v>
      </c>
      <c r="BQ302" s="43" cm="1">
        <f t="array" ref="BQ302">IFERROR(
IF(BQ$14 - $G$14 + 1 = _xlfn.NUMBERVALUE(TRIM(_xlfn.TEXTAFTER($C302, " ", -1))),
_xlfn.IFS(
'Option-specific inputs'!$I$19="Percentage cost method",('Option-specific inputs'!$I34*'Option-specific inputs'!$I$109*BQ$26),
'Option-specific inputs'!$I$19="Total cost method",(('Option-specific inputs'!$I57/SUM('Option-specific inputs'!$I$52:$I$61))*'Option-specific inputs'!$I$109*BQ$26)),0),0)</f>
        <v>0</v>
      </c>
      <c r="BR302" s="43" cm="1">
        <f t="array" ref="BR302">IFERROR(
IF(BR$14 - $G$14 + 1 = _xlfn.NUMBERVALUE(TRIM(_xlfn.TEXTAFTER($C302, " ", -1))),
_xlfn.IFS(
'Option-specific inputs'!$I$19="Percentage cost method",('Option-specific inputs'!$I34*'Option-specific inputs'!$I$109*BR$26),
'Option-specific inputs'!$I$19="Total cost method",(('Option-specific inputs'!$I57/SUM('Option-specific inputs'!$I$52:$I$61))*'Option-specific inputs'!$I$109*BR$26)),0),0)</f>
        <v>0</v>
      </c>
      <c r="BS302" s="43" cm="1">
        <f t="array" ref="BS302">IFERROR(
IF(BS$14 - $G$14 + 1 = _xlfn.NUMBERVALUE(TRIM(_xlfn.TEXTAFTER($C302, " ", -1))),
_xlfn.IFS(
'Option-specific inputs'!$I$19="Percentage cost method",('Option-specific inputs'!$I34*'Option-specific inputs'!$I$109*BS$26),
'Option-specific inputs'!$I$19="Total cost method",(('Option-specific inputs'!$I57/SUM('Option-specific inputs'!$I$52:$I$61))*'Option-specific inputs'!$I$109*BS$26)),0),0)</f>
        <v>0</v>
      </c>
      <c r="BT302" s="43" cm="1">
        <f t="array" ref="BT302">IFERROR(
IF(BT$14 - $G$14 + 1 = _xlfn.NUMBERVALUE(TRIM(_xlfn.TEXTAFTER($C302, " ", -1))),
_xlfn.IFS(
'Option-specific inputs'!$I$19="Percentage cost method",('Option-specific inputs'!$I34*'Option-specific inputs'!$I$109*BT$26),
'Option-specific inputs'!$I$19="Total cost method",(('Option-specific inputs'!$I57/SUM('Option-specific inputs'!$I$52:$I$61))*'Option-specific inputs'!$I$109*BT$26)),0),0)</f>
        <v>0</v>
      </c>
      <c r="BU302" s="43" cm="1">
        <f t="array" ref="BU302">IFERROR(
IF(BU$14 - $G$14 + 1 = _xlfn.NUMBERVALUE(TRIM(_xlfn.TEXTAFTER($C302, " ", -1))),
_xlfn.IFS(
'Option-specific inputs'!$I$19="Percentage cost method",('Option-specific inputs'!$I34*'Option-specific inputs'!$I$109*BU$26),
'Option-specific inputs'!$I$19="Total cost method",(('Option-specific inputs'!$I57/SUM('Option-specific inputs'!$I$52:$I$61))*'Option-specific inputs'!$I$109*BU$26)),0),0)</f>
        <v>0</v>
      </c>
      <c r="BV302" s="43" cm="1">
        <f t="array" ref="BV302">IFERROR(
IF(BV$14 - $G$14 + 1 = _xlfn.NUMBERVALUE(TRIM(_xlfn.TEXTAFTER($C302, " ", -1))),
_xlfn.IFS(
'Option-specific inputs'!$I$19="Percentage cost method",('Option-specific inputs'!$I34*'Option-specific inputs'!$I$109*BV$26),
'Option-specific inputs'!$I$19="Total cost method",(('Option-specific inputs'!$I57/SUM('Option-specific inputs'!$I$52:$I$61))*'Option-specific inputs'!$I$109*BV$26)),0),0)</f>
        <v>0</v>
      </c>
      <c r="BW302" s="43" cm="1">
        <f t="array" ref="BW302">IFERROR(
IF(BW$14 - $G$14 + 1 = _xlfn.NUMBERVALUE(TRIM(_xlfn.TEXTAFTER($C302, " ", -1))),
_xlfn.IFS(
'Option-specific inputs'!$I$19="Percentage cost method",('Option-specific inputs'!$I34*'Option-specific inputs'!$I$109*BW$26),
'Option-specific inputs'!$I$19="Total cost method",(('Option-specific inputs'!$I57/SUM('Option-specific inputs'!$I$52:$I$61))*'Option-specific inputs'!$I$109*BW$26)),0),0)</f>
        <v>0</v>
      </c>
      <c r="BX302" s="43" cm="1">
        <f t="array" ref="BX302">IFERROR(
IF(BX$14 - $G$14 + 1 = _xlfn.NUMBERVALUE(TRIM(_xlfn.TEXTAFTER($C302, " ", -1))),
_xlfn.IFS(
'Option-specific inputs'!$I$19="Percentage cost method",('Option-specific inputs'!$I34*'Option-specific inputs'!$I$109*BX$26),
'Option-specific inputs'!$I$19="Total cost method",(('Option-specific inputs'!$I57/SUM('Option-specific inputs'!$I$52:$I$61))*'Option-specific inputs'!$I$109*BX$26)),0),0)</f>
        <v>0</v>
      </c>
      <c r="BY302" s="43" cm="1">
        <f t="array" ref="BY302">IFERROR(
IF(BY$14 - $G$14 + 1 = _xlfn.NUMBERVALUE(TRIM(_xlfn.TEXTAFTER($C302, " ", -1))),
_xlfn.IFS(
'Option-specific inputs'!$I$19="Percentage cost method",('Option-specific inputs'!$I34*'Option-specific inputs'!$I$109*BY$26),
'Option-specific inputs'!$I$19="Total cost method",(('Option-specific inputs'!$I57/SUM('Option-specific inputs'!$I$52:$I$61))*'Option-specific inputs'!$I$109*BY$26)),0),0)</f>
        <v>0</v>
      </c>
      <c r="BZ302" s="43" cm="1">
        <f t="array" ref="BZ302">IFERROR(
IF(BZ$14 - $G$14 + 1 = _xlfn.NUMBERVALUE(TRIM(_xlfn.TEXTAFTER($C302, " ", -1))),
_xlfn.IFS(
'Option-specific inputs'!$I$19="Percentage cost method",('Option-specific inputs'!$I34*'Option-specific inputs'!$I$109*BZ$26),
'Option-specific inputs'!$I$19="Total cost method",(('Option-specific inputs'!$I57/SUM('Option-specific inputs'!$I$52:$I$61))*'Option-specific inputs'!$I$109*BZ$26)),0),0)</f>
        <v>0</v>
      </c>
      <c r="CA302" s="43" cm="1">
        <f t="array" ref="CA302">IFERROR(
IF(CA$14 - $G$14 + 1 = _xlfn.NUMBERVALUE(TRIM(_xlfn.TEXTAFTER($C302, " ", -1))),
_xlfn.IFS(
'Option-specific inputs'!$I$19="Percentage cost method",('Option-specific inputs'!$I34*'Option-specific inputs'!$I$109*CA$26),
'Option-specific inputs'!$I$19="Total cost method",(('Option-specific inputs'!$I57/SUM('Option-specific inputs'!$I$52:$I$61))*'Option-specific inputs'!$I$109*CA$26)),0),0)</f>
        <v>0</v>
      </c>
      <c r="CB302" s="43" cm="1">
        <f t="array" ref="CB302">IFERROR(
IF(CB$14 - $G$14 + 1 = _xlfn.NUMBERVALUE(TRIM(_xlfn.TEXTAFTER($C302, " ", -1))),
_xlfn.IFS(
'Option-specific inputs'!$I$19="Percentage cost method",('Option-specific inputs'!$I34*'Option-specific inputs'!$I$109*CB$26),
'Option-specific inputs'!$I$19="Total cost method",(('Option-specific inputs'!$I57/SUM('Option-specific inputs'!$I$52:$I$61))*'Option-specific inputs'!$I$109*CB$26)),0),0)</f>
        <v>0</v>
      </c>
      <c r="CC302" s="43" cm="1">
        <f t="array" ref="CC302">IFERROR(
IF(CC$14 - $G$14 + 1 = _xlfn.NUMBERVALUE(TRIM(_xlfn.TEXTAFTER($C302, " ", -1))),
_xlfn.IFS(
'Option-specific inputs'!$I$19="Percentage cost method",('Option-specific inputs'!$I34*'Option-specific inputs'!$I$109*CC$26),
'Option-specific inputs'!$I$19="Total cost method",(('Option-specific inputs'!$I57/SUM('Option-specific inputs'!$I$52:$I$61))*'Option-specific inputs'!$I$109*CC$26)),0),0)</f>
        <v>0</v>
      </c>
      <c r="CD302" s="43" cm="1">
        <f t="array" ref="CD302">IFERROR(
IF(CD$14 - $G$14 + 1 = _xlfn.NUMBERVALUE(TRIM(_xlfn.TEXTAFTER($C302, " ", -1))),
_xlfn.IFS(
'Option-specific inputs'!$I$19="Percentage cost method",('Option-specific inputs'!$I34*'Option-specific inputs'!$I$109*CD$26),
'Option-specific inputs'!$I$19="Total cost method",(('Option-specific inputs'!$I57/SUM('Option-specific inputs'!$I$52:$I$61))*'Option-specific inputs'!$I$109*CD$26)),0),0)</f>
        <v>0</v>
      </c>
      <c r="CE302" s="43" cm="1">
        <f t="array" ref="CE302">IFERROR(
IF(CE$14 - $G$14 + 1 = _xlfn.NUMBERVALUE(TRIM(_xlfn.TEXTAFTER($C302, " ", -1))),
_xlfn.IFS(
'Option-specific inputs'!$I$19="Percentage cost method",('Option-specific inputs'!$I34*'Option-specific inputs'!$I$109*CE$26),
'Option-specific inputs'!$I$19="Total cost method",(('Option-specific inputs'!$I57/SUM('Option-specific inputs'!$I$52:$I$61))*'Option-specific inputs'!$I$109*CE$26)),0),0)</f>
        <v>0</v>
      </c>
      <c r="CF302" s="43" cm="1">
        <f t="array" ref="CF302">IFERROR(
IF(CF$14 - $G$14 + 1 = _xlfn.NUMBERVALUE(TRIM(_xlfn.TEXTAFTER($C302, " ", -1))),
_xlfn.IFS(
'Option-specific inputs'!$I$19="Percentage cost method",('Option-specific inputs'!$I34*'Option-specific inputs'!$I$109*CF$26),
'Option-specific inputs'!$I$19="Total cost method",(('Option-specific inputs'!$I57/SUM('Option-specific inputs'!$I$52:$I$61))*'Option-specific inputs'!$I$109*CF$26)),0),0)</f>
        <v>0</v>
      </c>
      <c r="CG302" s="43" cm="1">
        <f t="array" ref="CG302">IFERROR(
IF(CG$14 - $G$14 + 1 = _xlfn.NUMBERVALUE(TRIM(_xlfn.TEXTAFTER($C302, " ", -1))),
_xlfn.IFS(
'Option-specific inputs'!$I$19="Percentage cost method",('Option-specific inputs'!$I34*'Option-specific inputs'!$I$109*CG$26),
'Option-specific inputs'!$I$19="Total cost method",(('Option-specific inputs'!$I57/SUM('Option-specific inputs'!$I$52:$I$61))*'Option-specific inputs'!$I$109*CG$26)),0),0)</f>
        <v>0</v>
      </c>
      <c r="CH302" s="43" cm="1">
        <f t="array" ref="CH302">IFERROR(
IF(CH$14 - $G$14 + 1 = _xlfn.NUMBERVALUE(TRIM(_xlfn.TEXTAFTER($C302, " ", -1))),
_xlfn.IFS(
'Option-specific inputs'!$I$19="Percentage cost method",('Option-specific inputs'!$I34*'Option-specific inputs'!$I$109*CH$26),
'Option-specific inputs'!$I$19="Total cost method",(('Option-specific inputs'!$I57/SUM('Option-specific inputs'!$I$52:$I$61))*'Option-specific inputs'!$I$109*CH$26)),0),0)</f>
        <v>0</v>
      </c>
      <c r="CI302" s="43" cm="1">
        <f t="array" ref="CI302">IFERROR(
IF(CI$14 - $G$14 + 1 = _xlfn.NUMBERVALUE(TRIM(_xlfn.TEXTAFTER($C302, " ", -1))),
_xlfn.IFS(
'Option-specific inputs'!$I$19="Percentage cost method",('Option-specific inputs'!$I34*'Option-specific inputs'!$I$109*CI$26),
'Option-specific inputs'!$I$19="Total cost method",(('Option-specific inputs'!$I57/SUM('Option-specific inputs'!$I$52:$I$61))*'Option-specific inputs'!$I$109*CI$26)),0),0)</f>
        <v>0</v>
      </c>
      <c r="CJ302" s="43" cm="1">
        <f t="array" ref="CJ302">IFERROR(
IF(CJ$14 - $G$14 + 1 = _xlfn.NUMBERVALUE(TRIM(_xlfn.TEXTAFTER($C302, " ", -1))),
_xlfn.IFS(
'Option-specific inputs'!$I$19="Percentage cost method",('Option-specific inputs'!$I34*'Option-specific inputs'!$I$109*CJ$26),
'Option-specific inputs'!$I$19="Total cost method",(('Option-specific inputs'!$I57/SUM('Option-specific inputs'!$I$52:$I$61))*'Option-specific inputs'!$I$109*CJ$26)),0),0)</f>
        <v>0</v>
      </c>
      <c r="CK302" s="43" cm="1">
        <f t="array" ref="CK302">IFERROR(
IF(CK$14 - $G$14 + 1 = _xlfn.NUMBERVALUE(TRIM(_xlfn.TEXTAFTER($C302, " ", -1))),
_xlfn.IFS(
'Option-specific inputs'!$I$19="Percentage cost method",('Option-specific inputs'!$I34*'Option-specific inputs'!$I$109*CK$26),
'Option-specific inputs'!$I$19="Total cost method",(('Option-specific inputs'!$I57/SUM('Option-specific inputs'!$I$52:$I$61))*'Option-specific inputs'!$I$109*CK$26)),0),0)</f>
        <v>0</v>
      </c>
      <c r="CL302" s="43" cm="1">
        <f t="array" ref="CL302">IFERROR(
IF(CL$14 - $G$14 + 1 = _xlfn.NUMBERVALUE(TRIM(_xlfn.TEXTAFTER($C302, " ", -1))),
_xlfn.IFS(
'Option-specific inputs'!$I$19="Percentage cost method",('Option-specific inputs'!$I34*'Option-specific inputs'!$I$109*CL$26),
'Option-specific inputs'!$I$19="Total cost method",(('Option-specific inputs'!$I57/SUM('Option-specific inputs'!$I$52:$I$61))*'Option-specific inputs'!$I$109*CL$26)),0),0)</f>
        <v>0</v>
      </c>
      <c r="CM302" s="43" cm="1">
        <f t="array" ref="CM302">IFERROR(
IF(CM$14 - $G$14 + 1 = _xlfn.NUMBERVALUE(TRIM(_xlfn.TEXTAFTER($C302, " ", -1))),
_xlfn.IFS(
'Option-specific inputs'!$I$19="Percentage cost method",('Option-specific inputs'!$I34*'Option-specific inputs'!$I$109*CM$26),
'Option-specific inputs'!$I$19="Total cost method",(('Option-specific inputs'!$I57/SUM('Option-specific inputs'!$I$52:$I$61))*'Option-specific inputs'!$I$109*CM$26)),0),0)</f>
        <v>0</v>
      </c>
      <c r="CN302" s="43" cm="1">
        <f t="array" ref="CN302">IFERROR(
IF(CN$14 - $G$14 + 1 = _xlfn.NUMBERVALUE(TRIM(_xlfn.TEXTAFTER($C302, " ", -1))),
_xlfn.IFS(
'Option-specific inputs'!$I$19="Percentage cost method",('Option-specific inputs'!$I34*'Option-specific inputs'!$I$109*CN$26),
'Option-specific inputs'!$I$19="Total cost method",(('Option-specific inputs'!$I57/SUM('Option-specific inputs'!$I$52:$I$61))*'Option-specific inputs'!$I$109*CN$26)),0),0)</f>
        <v>0</v>
      </c>
      <c r="CO302" s="43" cm="1">
        <f t="array" ref="CO302">IFERROR(
IF(CO$14 - $G$14 + 1 = _xlfn.NUMBERVALUE(TRIM(_xlfn.TEXTAFTER($C302, " ", -1))),
_xlfn.IFS(
'Option-specific inputs'!$I$19="Percentage cost method",('Option-specific inputs'!$I34*'Option-specific inputs'!$I$109*CO$26),
'Option-specific inputs'!$I$19="Total cost method",(('Option-specific inputs'!$I57/SUM('Option-specific inputs'!$I$52:$I$61))*'Option-specific inputs'!$I$109*CO$26)),0),0)</f>
        <v>0</v>
      </c>
      <c r="CP302" s="43" cm="1">
        <f t="array" ref="CP302">IFERROR(
IF(CP$14 - $G$14 + 1 = _xlfn.NUMBERVALUE(TRIM(_xlfn.TEXTAFTER($C302, " ", -1))),
_xlfn.IFS(
'Option-specific inputs'!$I$19="Percentage cost method",('Option-specific inputs'!$I34*'Option-specific inputs'!$I$109*CP$26),
'Option-specific inputs'!$I$19="Total cost method",(('Option-specific inputs'!$I57/SUM('Option-specific inputs'!$I$52:$I$61))*'Option-specific inputs'!$I$109*CP$26)),0),0)</f>
        <v>0</v>
      </c>
      <c r="CQ302" s="43" cm="1">
        <f t="array" ref="CQ302">IFERROR(
IF(CQ$14 - $G$14 + 1 = _xlfn.NUMBERVALUE(TRIM(_xlfn.TEXTAFTER($C302, " ", -1))),
_xlfn.IFS(
'Option-specific inputs'!$I$19="Percentage cost method",('Option-specific inputs'!$I34*'Option-specific inputs'!$I$109*CQ$26),
'Option-specific inputs'!$I$19="Total cost method",(('Option-specific inputs'!$I57/SUM('Option-specific inputs'!$I$52:$I$61))*'Option-specific inputs'!$I$109*CQ$26)),0),0)</f>
        <v>0</v>
      </c>
      <c r="CR302" s="43" cm="1">
        <f t="array" ref="CR302">IFERROR(
IF(CR$14 - $G$14 + 1 = _xlfn.NUMBERVALUE(TRIM(_xlfn.TEXTAFTER($C302, " ", -1))),
_xlfn.IFS(
'Option-specific inputs'!$I$19="Percentage cost method",('Option-specific inputs'!$I34*'Option-specific inputs'!$I$109*CR$26),
'Option-specific inputs'!$I$19="Total cost method",(('Option-specific inputs'!$I57/SUM('Option-specific inputs'!$I$52:$I$61))*'Option-specific inputs'!$I$109*CR$26)),0),0)</f>
        <v>0</v>
      </c>
      <c r="CS302" s="43" cm="1">
        <f t="array" ref="CS302">IFERROR(
IF(CS$14 - $G$14 + 1 = _xlfn.NUMBERVALUE(TRIM(_xlfn.TEXTAFTER($C302, " ", -1))),
_xlfn.IFS(
'Option-specific inputs'!$I$19="Percentage cost method",('Option-specific inputs'!$I34*'Option-specific inputs'!$I$109*CS$26),
'Option-specific inputs'!$I$19="Total cost method",(('Option-specific inputs'!$I57/SUM('Option-specific inputs'!$I$52:$I$61))*'Option-specific inputs'!$I$109*CS$26)),0),0)</f>
        <v>0</v>
      </c>
      <c r="CT302" s="43" cm="1">
        <f t="array" ref="CT302">IFERROR(
IF(CT$14 - $G$14 + 1 = _xlfn.NUMBERVALUE(TRIM(_xlfn.TEXTAFTER($C302, " ", -1))),
_xlfn.IFS(
'Option-specific inputs'!$I$19="Percentage cost method",('Option-specific inputs'!$I34*'Option-specific inputs'!$I$109*CT$26),
'Option-specific inputs'!$I$19="Total cost method",(('Option-specific inputs'!$I57/SUM('Option-specific inputs'!$I$52:$I$61))*'Option-specific inputs'!$I$109*CT$26)),0),0)</f>
        <v>0</v>
      </c>
      <c r="CU302" s="43" cm="1">
        <f t="array" ref="CU302">IFERROR(
IF(CU$14 - $G$14 + 1 = _xlfn.NUMBERVALUE(TRIM(_xlfn.TEXTAFTER($C302, " ", -1))),
_xlfn.IFS(
'Option-specific inputs'!$I$19="Percentage cost method",('Option-specific inputs'!$I34*'Option-specific inputs'!$I$109*CU$26),
'Option-specific inputs'!$I$19="Total cost method",(('Option-specific inputs'!$I57/SUM('Option-specific inputs'!$I$52:$I$61))*'Option-specific inputs'!$I$109*CU$26)),0),0)</f>
        <v>0</v>
      </c>
      <c r="CV302" s="43" cm="1">
        <f t="array" ref="CV302">IFERROR(
IF(CV$14 - $G$14 + 1 = _xlfn.NUMBERVALUE(TRIM(_xlfn.TEXTAFTER($C302, " ", -1))),
_xlfn.IFS(
'Option-specific inputs'!$I$19="Percentage cost method",('Option-specific inputs'!$I34*'Option-specific inputs'!$I$109*CV$26),
'Option-specific inputs'!$I$19="Total cost method",(('Option-specific inputs'!$I57/SUM('Option-specific inputs'!$I$52:$I$61))*'Option-specific inputs'!$I$109*CV$26)),0),0)</f>
        <v>0</v>
      </c>
      <c r="CW302" s="43" cm="1">
        <f t="array" ref="CW302">IFERROR(
IF(CW$14 - $G$14 + 1 = _xlfn.NUMBERVALUE(TRIM(_xlfn.TEXTAFTER($C302, " ", -1))),
_xlfn.IFS(
'Option-specific inputs'!$I$19="Percentage cost method",('Option-specific inputs'!$I34*'Option-specific inputs'!$I$109*CW$26),
'Option-specific inputs'!$I$19="Total cost method",(('Option-specific inputs'!$I57/SUM('Option-specific inputs'!$I$52:$I$61))*'Option-specific inputs'!$I$109*CW$26)),0),0)</f>
        <v>0</v>
      </c>
      <c r="CX302" s="43" cm="1">
        <f t="array" ref="CX302">IFERROR(
IF(CX$14 - $G$14 + 1 = _xlfn.NUMBERVALUE(TRIM(_xlfn.TEXTAFTER($C302, " ", -1))),
_xlfn.IFS(
'Option-specific inputs'!$I$19="Percentage cost method",('Option-specific inputs'!$I34*'Option-specific inputs'!$I$109*CX$26),
'Option-specific inputs'!$I$19="Total cost method",(('Option-specific inputs'!$I57/SUM('Option-specific inputs'!$I$52:$I$61))*'Option-specific inputs'!$I$109*CX$26)),0),0)</f>
        <v>0</v>
      </c>
      <c r="CY302" s="43" cm="1">
        <f t="array" ref="CY302">IFERROR(
IF(CY$14 - $G$14 + 1 = _xlfn.NUMBERVALUE(TRIM(_xlfn.TEXTAFTER($C302, " ", -1))),
_xlfn.IFS(
'Option-specific inputs'!$I$19="Percentage cost method",('Option-specific inputs'!$I34*'Option-specific inputs'!$I$109*CY$26),
'Option-specific inputs'!$I$19="Total cost method",(('Option-specific inputs'!$I57/SUM('Option-specific inputs'!$I$52:$I$61))*'Option-specific inputs'!$I$109*CY$26)),0),0)</f>
        <v>0</v>
      </c>
      <c r="CZ302" s="43" cm="1">
        <f t="array" ref="CZ302">IFERROR(
IF(CZ$14 - $G$14 + 1 = _xlfn.NUMBERVALUE(TRIM(_xlfn.TEXTAFTER($C302, " ", -1))),
_xlfn.IFS(
'Option-specific inputs'!$I$19="Percentage cost method",('Option-specific inputs'!$I34*'Option-specific inputs'!$I$109*CZ$26),
'Option-specific inputs'!$I$19="Total cost method",(('Option-specific inputs'!$I57/SUM('Option-specific inputs'!$I$52:$I$61))*'Option-specific inputs'!$I$109*CZ$26)),0),0)</f>
        <v>0</v>
      </c>
      <c r="DA302" s="43" cm="1">
        <f t="array" ref="DA302">IFERROR(
IF(DA$14 - $G$14 + 1 = _xlfn.NUMBERVALUE(TRIM(_xlfn.TEXTAFTER($C302, " ", -1))),
_xlfn.IFS(
'Option-specific inputs'!$I$19="Percentage cost method",('Option-specific inputs'!$I34*'Option-specific inputs'!$I$109*DA$26),
'Option-specific inputs'!$I$19="Total cost method",(('Option-specific inputs'!$I57/SUM('Option-specific inputs'!$I$52:$I$61))*'Option-specific inputs'!$I$109*DA$26)),0),0)</f>
        <v>0</v>
      </c>
      <c r="DB302" s="43" cm="1">
        <f t="array" ref="DB302">IFERROR(
IF(DB$14 - $G$14 + 1 = _xlfn.NUMBERVALUE(TRIM(_xlfn.TEXTAFTER($C302, " ", -1))),
_xlfn.IFS(
'Option-specific inputs'!$I$19="Percentage cost method",('Option-specific inputs'!$I34*'Option-specific inputs'!$I$109*DB$26),
'Option-specific inputs'!$I$19="Total cost method",(('Option-specific inputs'!$I57/SUM('Option-specific inputs'!$I$52:$I$61))*'Option-specific inputs'!$I$109*DB$26)),0),0)</f>
        <v>0</v>
      </c>
      <c r="DC302" s="25"/>
    </row>
    <row r="303" spans="1:107" s="61" customFormat="1" ht="22.5" customHeight="1">
      <c r="A303" s="25"/>
      <c r="B303" s="163"/>
      <c r="C303" s="170" t="s">
        <v>146</v>
      </c>
      <c r="D303" s="32"/>
      <c r="E303" s="37"/>
      <c r="F303" s="42"/>
      <c r="G303" s="43" cm="1">
        <f t="array" ref="G303">IFERROR(
IF(G$14 - $G$14 + 1 = _xlfn.NUMBERVALUE(TRIM(_xlfn.TEXTAFTER($C303, " ", -1))),
_xlfn.IFS(
'Option-specific inputs'!$I$19="Percentage cost method",('Option-specific inputs'!$I35*'Option-specific inputs'!$I$109*G$26),
'Option-specific inputs'!$I$19="Total cost method",(('Option-specific inputs'!$I58/SUM('Option-specific inputs'!$I$52:$I$61))*'Option-specific inputs'!$I$109*G$26)),0),0)</f>
        <v>0</v>
      </c>
      <c r="H303" s="43" cm="1">
        <f t="array" ref="H303">IFERROR(
IF(H$14 - $G$14 + 1 = _xlfn.NUMBERVALUE(TRIM(_xlfn.TEXTAFTER($C303, " ", -1))),
_xlfn.IFS(
'Option-specific inputs'!$I$19="Percentage cost method",('Option-specific inputs'!$I35*'Option-specific inputs'!$I$109*H$26),
'Option-specific inputs'!$I$19="Total cost method",(('Option-specific inputs'!$I58/SUM('Option-specific inputs'!$I$52:$I$61))*'Option-specific inputs'!$I$109*H$26)),0),0)</f>
        <v>0</v>
      </c>
      <c r="I303" s="43" cm="1">
        <f t="array" ref="I303">IFERROR(
IF(I$14 - $G$14 + 1 = _xlfn.NUMBERVALUE(TRIM(_xlfn.TEXTAFTER($C303, " ", -1))),
_xlfn.IFS(
'Option-specific inputs'!$I$19="Percentage cost method",('Option-specific inputs'!$I35*'Option-specific inputs'!$I$109*I$26),
'Option-specific inputs'!$I$19="Total cost method",(('Option-specific inputs'!$I58/SUM('Option-specific inputs'!$I$52:$I$61))*'Option-specific inputs'!$I$109*I$26)),0),0)</f>
        <v>0</v>
      </c>
      <c r="J303" s="43" cm="1">
        <f t="array" ref="J303">IFERROR(
IF(J$14 - $G$14 + 1 = _xlfn.NUMBERVALUE(TRIM(_xlfn.TEXTAFTER($C303, " ", -1))),
_xlfn.IFS(
'Option-specific inputs'!$I$19="Percentage cost method",('Option-specific inputs'!$I35*'Option-specific inputs'!$I$109*J$26),
'Option-specific inputs'!$I$19="Total cost method",(('Option-specific inputs'!$I58/SUM('Option-specific inputs'!$I$52:$I$61))*'Option-specific inputs'!$I$109*J$26)),0),0)</f>
        <v>0</v>
      </c>
      <c r="K303" s="43" cm="1">
        <f t="array" ref="K303">IFERROR(
IF(K$14 - $G$14 + 1 = _xlfn.NUMBERVALUE(TRIM(_xlfn.TEXTAFTER($C303, " ", -1))),
_xlfn.IFS(
'Option-specific inputs'!$I$19="Percentage cost method",('Option-specific inputs'!$I35*'Option-specific inputs'!$I$109*K$26),
'Option-specific inputs'!$I$19="Total cost method",(('Option-specific inputs'!$I58/SUM('Option-specific inputs'!$I$52:$I$61))*'Option-specific inputs'!$I$109*K$26)),0),0)</f>
        <v>0</v>
      </c>
      <c r="L303" s="43" cm="1">
        <f t="array" ref="L303">IFERROR(
IF(L$14 - $G$14 + 1 = _xlfn.NUMBERVALUE(TRIM(_xlfn.TEXTAFTER($C303, " ", -1))),
_xlfn.IFS(
'Option-specific inputs'!$I$19="Percentage cost method",('Option-specific inputs'!$I35*'Option-specific inputs'!$I$109*L$26),
'Option-specific inputs'!$I$19="Total cost method",(('Option-specific inputs'!$I58/SUM('Option-specific inputs'!$I$52:$I$61))*'Option-specific inputs'!$I$109*L$26)),0),0)</f>
        <v>0</v>
      </c>
      <c r="M303" s="43" cm="1">
        <f t="array" ref="M303">IFERROR(
IF(M$14 - $G$14 + 1 = _xlfn.NUMBERVALUE(TRIM(_xlfn.TEXTAFTER($C303, " ", -1))),
_xlfn.IFS(
'Option-specific inputs'!$I$19="Percentage cost method",('Option-specific inputs'!$I35*'Option-specific inputs'!$I$109*M$26),
'Option-specific inputs'!$I$19="Total cost method",(('Option-specific inputs'!$I58/SUM('Option-specific inputs'!$I$52:$I$61))*'Option-specific inputs'!$I$109*M$26)),0),0)</f>
        <v>0</v>
      </c>
      <c r="N303" s="43" cm="1">
        <f t="array" ref="N303">IFERROR(
IF(N$14 - $G$14 + 1 = _xlfn.NUMBERVALUE(TRIM(_xlfn.TEXTAFTER($C303, " ", -1))),
_xlfn.IFS(
'Option-specific inputs'!$I$19="Percentage cost method",('Option-specific inputs'!$I35*'Option-specific inputs'!$I$109*N$26),
'Option-specific inputs'!$I$19="Total cost method",(('Option-specific inputs'!$I58/SUM('Option-specific inputs'!$I$52:$I$61))*'Option-specific inputs'!$I$109*N$26)),0),0)</f>
        <v>0</v>
      </c>
      <c r="O303" s="43" cm="1">
        <f t="array" ref="O303">IFERROR(
IF(O$14 - $G$14 + 1 = _xlfn.NUMBERVALUE(TRIM(_xlfn.TEXTAFTER($C303, " ", -1))),
_xlfn.IFS(
'Option-specific inputs'!$I$19="Percentage cost method",('Option-specific inputs'!$I35*'Option-specific inputs'!$I$109*O$26),
'Option-specific inputs'!$I$19="Total cost method",(('Option-specific inputs'!$I58/SUM('Option-specific inputs'!$I$52:$I$61))*'Option-specific inputs'!$I$109*O$26)),0),0)</f>
        <v>0</v>
      </c>
      <c r="P303" s="43" cm="1">
        <f t="array" ref="P303">IFERROR(
IF(P$14 - $G$14 + 1 = _xlfn.NUMBERVALUE(TRIM(_xlfn.TEXTAFTER($C303, " ", -1))),
_xlfn.IFS(
'Option-specific inputs'!$I$19="Percentage cost method",('Option-specific inputs'!$I35*'Option-specific inputs'!$I$109*P$26),
'Option-specific inputs'!$I$19="Total cost method",(('Option-specific inputs'!$I58/SUM('Option-specific inputs'!$I$52:$I$61))*'Option-specific inputs'!$I$109*P$26)),0),0)</f>
        <v>0</v>
      </c>
      <c r="Q303" s="43" cm="1">
        <f t="array" ref="Q303">IFERROR(
IF(Q$14 - $G$14 + 1 = _xlfn.NUMBERVALUE(TRIM(_xlfn.TEXTAFTER($C303, " ", -1))),
_xlfn.IFS(
'Option-specific inputs'!$I$19="Percentage cost method",('Option-specific inputs'!$I35*'Option-specific inputs'!$I$109*Q$26),
'Option-specific inputs'!$I$19="Total cost method",(('Option-specific inputs'!$I58/SUM('Option-specific inputs'!$I$52:$I$61))*'Option-specific inputs'!$I$109*Q$26)),0),0)</f>
        <v>0</v>
      </c>
      <c r="R303" s="43" cm="1">
        <f t="array" ref="R303">IFERROR(
IF(R$14 - $G$14 + 1 = _xlfn.NUMBERVALUE(TRIM(_xlfn.TEXTAFTER($C303, " ", -1))),
_xlfn.IFS(
'Option-specific inputs'!$I$19="Percentage cost method",('Option-specific inputs'!$I35*'Option-specific inputs'!$I$109*R$26),
'Option-specific inputs'!$I$19="Total cost method",(('Option-specific inputs'!$I58/SUM('Option-specific inputs'!$I$52:$I$61))*'Option-specific inputs'!$I$109*R$26)),0),0)</f>
        <v>0</v>
      </c>
      <c r="S303" s="43" cm="1">
        <f t="array" ref="S303">IFERROR(
IF(S$14 - $G$14 + 1 = _xlfn.NUMBERVALUE(TRIM(_xlfn.TEXTAFTER($C303, " ", -1))),
_xlfn.IFS(
'Option-specific inputs'!$I$19="Percentage cost method",('Option-specific inputs'!$I35*'Option-specific inputs'!$I$109*S$26),
'Option-specific inputs'!$I$19="Total cost method",(('Option-specific inputs'!$I58/SUM('Option-specific inputs'!$I$52:$I$61))*'Option-specific inputs'!$I$109*S$26)),0),0)</f>
        <v>0</v>
      </c>
      <c r="T303" s="43" cm="1">
        <f t="array" ref="T303">IFERROR(
IF(T$14 - $G$14 + 1 = _xlfn.NUMBERVALUE(TRIM(_xlfn.TEXTAFTER($C303, " ", -1))),
_xlfn.IFS(
'Option-specific inputs'!$I$19="Percentage cost method",('Option-specific inputs'!$I35*'Option-specific inputs'!$I$109*T$26),
'Option-specific inputs'!$I$19="Total cost method",(('Option-specific inputs'!$I58/SUM('Option-specific inputs'!$I$52:$I$61))*'Option-specific inputs'!$I$109*T$26)),0),0)</f>
        <v>0</v>
      </c>
      <c r="U303" s="43" cm="1">
        <f t="array" ref="U303">IFERROR(
IF(U$14 - $G$14 + 1 = _xlfn.NUMBERVALUE(TRIM(_xlfn.TEXTAFTER($C303, " ", -1))),
_xlfn.IFS(
'Option-specific inputs'!$I$19="Percentage cost method",('Option-specific inputs'!$I35*'Option-specific inputs'!$I$109*U$26),
'Option-specific inputs'!$I$19="Total cost method",(('Option-specific inputs'!$I58/SUM('Option-specific inputs'!$I$52:$I$61))*'Option-specific inputs'!$I$109*U$26)),0),0)</f>
        <v>0</v>
      </c>
      <c r="V303" s="43" cm="1">
        <f t="array" ref="V303">IFERROR(
IF(V$14 - $G$14 + 1 = _xlfn.NUMBERVALUE(TRIM(_xlfn.TEXTAFTER($C303, " ", -1))),
_xlfn.IFS(
'Option-specific inputs'!$I$19="Percentage cost method",('Option-specific inputs'!$I35*'Option-specific inputs'!$I$109*V$26),
'Option-specific inputs'!$I$19="Total cost method",(('Option-specific inputs'!$I58/SUM('Option-specific inputs'!$I$52:$I$61))*'Option-specific inputs'!$I$109*V$26)),0),0)</f>
        <v>0</v>
      </c>
      <c r="W303" s="43" cm="1">
        <f t="array" ref="W303">IFERROR(
IF(W$14 - $G$14 + 1 = _xlfn.NUMBERVALUE(TRIM(_xlfn.TEXTAFTER($C303, " ", -1))),
_xlfn.IFS(
'Option-specific inputs'!$I$19="Percentage cost method",('Option-specific inputs'!$I35*'Option-specific inputs'!$I$109*W$26),
'Option-specific inputs'!$I$19="Total cost method",(('Option-specific inputs'!$I58/SUM('Option-specific inputs'!$I$52:$I$61))*'Option-specific inputs'!$I$109*W$26)),0),0)</f>
        <v>0</v>
      </c>
      <c r="X303" s="43" cm="1">
        <f t="array" ref="X303">IFERROR(
IF(X$14 - $G$14 + 1 = _xlfn.NUMBERVALUE(TRIM(_xlfn.TEXTAFTER($C303, " ", -1))),
_xlfn.IFS(
'Option-specific inputs'!$I$19="Percentage cost method",('Option-specific inputs'!$I35*'Option-specific inputs'!$I$109*X$26),
'Option-specific inputs'!$I$19="Total cost method",(('Option-specific inputs'!$I58/SUM('Option-specific inputs'!$I$52:$I$61))*'Option-specific inputs'!$I$109*X$26)),0),0)</f>
        <v>0</v>
      </c>
      <c r="Y303" s="43" cm="1">
        <f t="array" ref="Y303">IFERROR(
IF(Y$14 - $G$14 + 1 = _xlfn.NUMBERVALUE(TRIM(_xlfn.TEXTAFTER($C303, " ", -1))),
_xlfn.IFS(
'Option-specific inputs'!$I$19="Percentage cost method",('Option-specific inputs'!$I35*'Option-specific inputs'!$I$109*Y$26),
'Option-specific inputs'!$I$19="Total cost method",(('Option-specific inputs'!$I58/SUM('Option-specific inputs'!$I$52:$I$61))*'Option-specific inputs'!$I$109*Y$26)),0),0)</f>
        <v>0</v>
      </c>
      <c r="Z303" s="43" cm="1">
        <f t="array" ref="Z303">IFERROR(
IF(Z$14 - $G$14 + 1 = _xlfn.NUMBERVALUE(TRIM(_xlfn.TEXTAFTER($C303, " ", -1))),
_xlfn.IFS(
'Option-specific inputs'!$I$19="Percentage cost method",('Option-specific inputs'!$I35*'Option-specific inputs'!$I$109*Z$26),
'Option-specific inputs'!$I$19="Total cost method",(('Option-specific inputs'!$I58/SUM('Option-specific inputs'!$I$52:$I$61))*'Option-specific inputs'!$I$109*Z$26)),0),0)</f>
        <v>0</v>
      </c>
      <c r="AA303" s="43" cm="1">
        <f t="array" ref="AA303">IFERROR(
IF(AA$14 - $G$14 + 1 = _xlfn.NUMBERVALUE(TRIM(_xlfn.TEXTAFTER($C303, " ", -1))),
_xlfn.IFS(
'Option-specific inputs'!$I$19="Percentage cost method",('Option-specific inputs'!$I35*'Option-specific inputs'!$I$109*AA$26),
'Option-specific inputs'!$I$19="Total cost method",(('Option-specific inputs'!$I58/SUM('Option-specific inputs'!$I$52:$I$61))*'Option-specific inputs'!$I$109*AA$26)),0),0)</f>
        <v>0</v>
      </c>
      <c r="AB303" s="43" cm="1">
        <f t="array" ref="AB303">IFERROR(
IF(AB$14 - $G$14 + 1 = _xlfn.NUMBERVALUE(TRIM(_xlfn.TEXTAFTER($C303, " ", -1))),
_xlfn.IFS(
'Option-specific inputs'!$I$19="Percentage cost method",('Option-specific inputs'!$I35*'Option-specific inputs'!$I$109*AB$26),
'Option-specific inputs'!$I$19="Total cost method",(('Option-specific inputs'!$I58/SUM('Option-specific inputs'!$I$52:$I$61))*'Option-specific inputs'!$I$109*AB$26)),0),0)</f>
        <v>0</v>
      </c>
      <c r="AC303" s="43" cm="1">
        <f t="array" ref="AC303">IFERROR(
IF(AC$14 - $G$14 + 1 = _xlfn.NUMBERVALUE(TRIM(_xlfn.TEXTAFTER($C303, " ", -1))),
_xlfn.IFS(
'Option-specific inputs'!$I$19="Percentage cost method",('Option-specific inputs'!$I35*'Option-specific inputs'!$I$109*AC$26),
'Option-specific inputs'!$I$19="Total cost method",(('Option-specific inputs'!$I58/SUM('Option-specific inputs'!$I$52:$I$61))*'Option-specific inputs'!$I$109*AC$26)),0),0)</f>
        <v>0</v>
      </c>
      <c r="AD303" s="43" cm="1">
        <f t="array" ref="AD303">IFERROR(
IF(AD$14 - $G$14 + 1 = _xlfn.NUMBERVALUE(TRIM(_xlfn.TEXTAFTER($C303, " ", -1))),
_xlfn.IFS(
'Option-specific inputs'!$I$19="Percentage cost method",('Option-specific inputs'!$I35*'Option-specific inputs'!$I$109*AD$26),
'Option-specific inputs'!$I$19="Total cost method",(('Option-specific inputs'!$I58/SUM('Option-specific inputs'!$I$52:$I$61))*'Option-specific inputs'!$I$109*AD$26)),0),0)</f>
        <v>0</v>
      </c>
      <c r="AE303" s="43" cm="1">
        <f t="array" ref="AE303">IFERROR(
IF(AE$14 - $G$14 + 1 = _xlfn.NUMBERVALUE(TRIM(_xlfn.TEXTAFTER($C303, " ", -1))),
_xlfn.IFS(
'Option-specific inputs'!$I$19="Percentage cost method",('Option-specific inputs'!$I35*'Option-specific inputs'!$I$109*AE$26),
'Option-specific inputs'!$I$19="Total cost method",(('Option-specific inputs'!$I58/SUM('Option-specific inputs'!$I$52:$I$61))*'Option-specific inputs'!$I$109*AE$26)),0),0)</f>
        <v>0</v>
      </c>
      <c r="AF303" s="43" cm="1">
        <f t="array" ref="AF303">IFERROR(
IF(AF$14 - $G$14 + 1 = _xlfn.NUMBERVALUE(TRIM(_xlfn.TEXTAFTER($C303, " ", -1))),
_xlfn.IFS(
'Option-specific inputs'!$I$19="Percentage cost method",('Option-specific inputs'!$I35*'Option-specific inputs'!$I$109*AF$26),
'Option-specific inputs'!$I$19="Total cost method",(('Option-specific inputs'!$I58/SUM('Option-specific inputs'!$I$52:$I$61))*'Option-specific inputs'!$I$109*AF$26)),0),0)</f>
        <v>0</v>
      </c>
      <c r="AG303" s="43" cm="1">
        <f t="array" ref="AG303">IFERROR(
IF(AG$14 - $G$14 + 1 = _xlfn.NUMBERVALUE(TRIM(_xlfn.TEXTAFTER($C303, " ", -1))),
_xlfn.IFS(
'Option-specific inputs'!$I$19="Percentage cost method",('Option-specific inputs'!$I35*'Option-specific inputs'!$I$109*AG$26),
'Option-specific inputs'!$I$19="Total cost method",(('Option-specific inputs'!$I58/SUM('Option-specific inputs'!$I$52:$I$61))*'Option-specific inputs'!$I$109*AG$26)),0),0)</f>
        <v>0</v>
      </c>
      <c r="AH303" s="43" cm="1">
        <f t="array" ref="AH303">IFERROR(
IF(AH$14 - $G$14 + 1 = _xlfn.NUMBERVALUE(TRIM(_xlfn.TEXTAFTER($C303, " ", -1))),
_xlfn.IFS(
'Option-specific inputs'!$I$19="Percentage cost method",('Option-specific inputs'!$I35*'Option-specific inputs'!$I$109*AH$26),
'Option-specific inputs'!$I$19="Total cost method",(('Option-specific inputs'!$I58/SUM('Option-specific inputs'!$I$52:$I$61))*'Option-specific inputs'!$I$109*AH$26)),0),0)</f>
        <v>0</v>
      </c>
      <c r="AI303" s="43" cm="1">
        <f t="array" ref="AI303">IFERROR(
IF(AI$14 - $G$14 + 1 = _xlfn.NUMBERVALUE(TRIM(_xlfn.TEXTAFTER($C303, " ", -1))),
_xlfn.IFS(
'Option-specific inputs'!$I$19="Percentage cost method",('Option-specific inputs'!$I35*'Option-specific inputs'!$I$109*AI$26),
'Option-specific inputs'!$I$19="Total cost method",(('Option-specific inputs'!$I58/SUM('Option-specific inputs'!$I$52:$I$61))*'Option-specific inputs'!$I$109*AI$26)),0),0)</f>
        <v>0</v>
      </c>
      <c r="AJ303" s="43" cm="1">
        <f t="array" ref="AJ303">IFERROR(
IF(AJ$14 - $G$14 + 1 = _xlfn.NUMBERVALUE(TRIM(_xlfn.TEXTAFTER($C303, " ", -1))),
_xlfn.IFS(
'Option-specific inputs'!$I$19="Percentage cost method",('Option-specific inputs'!$I35*'Option-specific inputs'!$I$109*AJ$26),
'Option-specific inputs'!$I$19="Total cost method",(('Option-specific inputs'!$I58/SUM('Option-specific inputs'!$I$52:$I$61))*'Option-specific inputs'!$I$109*AJ$26)),0),0)</f>
        <v>0</v>
      </c>
      <c r="AK303" s="43" cm="1">
        <f t="array" ref="AK303">IFERROR(
IF(AK$14 - $G$14 + 1 = _xlfn.NUMBERVALUE(TRIM(_xlfn.TEXTAFTER($C303, " ", -1))),
_xlfn.IFS(
'Option-specific inputs'!$I$19="Percentage cost method",('Option-specific inputs'!$I35*'Option-specific inputs'!$I$109*AK$26),
'Option-specific inputs'!$I$19="Total cost method",(('Option-specific inputs'!$I58/SUM('Option-specific inputs'!$I$52:$I$61))*'Option-specific inputs'!$I$109*AK$26)),0),0)</f>
        <v>0</v>
      </c>
      <c r="AL303" s="43" cm="1">
        <f t="array" ref="AL303">IFERROR(
IF(AL$14 - $G$14 + 1 = _xlfn.NUMBERVALUE(TRIM(_xlfn.TEXTAFTER($C303, " ", -1))),
_xlfn.IFS(
'Option-specific inputs'!$I$19="Percentage cost method",('Option-specific inputs'!$I35*'Option-specific inputs'!$I$109*AL$26),
'Option-specific inputs'!$I$19="Total cost method",(('Option-specific inputs'!$I58/SUM('Option-specific inputs'!$I$52:$I$61))*'Option-specific inputs'!$I$109*AL$26)),0),0)</f>
        <v>0</v>
      </c>
      <c r="AM303" s="43" cm="1">
        <f t="array" ref="AM303">IFERROR(
IF(AM$14 - $G$14 + 1 = _xlfn.NUMBERVALUE(TRIM(_xlfn.TEXTAFTER($C303, " ", -1))),
_xlfn.IFS(
'Option-specific inputs'!$I$19="Percentage cost method",('Option-specific inputs'!$I35*'Option-specific inputs'!$I$109*AM$26),
'Option-specific inputs'!$I$19="Total cost method",(('Option-specific inputs'!$I58/SUM('Option-specific inputs'!$I$52:$I$61))*'Option-specific inputs'!$I$109*AM$26)),0),0)</f>
        <v>0</v>
      </c>
      <c r="AN303" s="43" cm="1">
        <f t="array" ref="AN303">IFERROR(
IF(AN$14 - $G$14 + 1 = _xlfn.NUMBERVALUE(TRIM(_xlfn.TEXTAFTER($C303, " ", -1))),
_xlfn.IFS(
'Option-specific inputs'!$I$19="Percentage cost method",('Option-specific inputs'!$I35*'Option-specific inputs'!$I$109*AN$26),
'Option-specific inputs'!$I$19="Total cost method",(('Option-specific inputs'!$I58/SUM('Option-specific inputs'!$I$52:$I$61))*'Option-specific inputs'!$I$109*AN$26)),0),0)</f>
        <v>0</v>
      </c>
      <c r="AO303" s="43" cm="1">
        <f t="array" ref="AO303">IFERROR(
IF(AO$14 - $G$14 + 1 = _xlfn.NUMBERVALUE(TRIM(_xlfn.TEXTAFTER($C303, " ", -1))),
_xlfn.IFS(
'Option-specific inputs'!$I$19="Percentage cost method",('Option-specific inputs'!$I35*'Option-specific inputs'!$I$109*AO$26),
'Option-specific inputs'!$I$19="Total cost method",(('Option-specific inputs'!$I58/SUM('Option-specific inputs'!$I$52:$I$61))*'Option-specific inputs'!$I$109*AO$26)),0),0)</f>
        <v>0</v>
      </c>
      <c r="AP303" s="43" cm="1">
        <f t="array" ref="AP303">IFERROR(
IF(AP$14 - $G$14 + 1 = _xlfn.NUMBERVALUE(TRIM(_xlfn.TEXTAFTER($C303, " ", -1))),
_xlfn.IFS(
'Option-specific inputs'!$I$19="Percentage cost method",('Option-specific inputs'!$I35*'Option-specific inputs'!$I$109*AP$26),
'Option-specific inputs'!$I$19="Total cost method",(('Option-specific inputs'!$I58/SUM('Option-specific inputs'!$I$52:$I$61))*'Option-specific inputs'!$I$109*AP$26)),0),0)</f>
        <v>0</v>
      </c>
      <c r="AQ303" s="43" cm="1">
        <f t="array" ref="AQ303">IFERROR(
IF(AQ$14 - $G$14 + 1 = _xlfn.NUMBERVALUE(TRIM(_xlfn.TEXTAFTER($C303, " ", -1))),
_xlfn.IFS(
'Option-specific inputs'!$I$19="Percentage cost method",('Option-specific inputs'!$I35*'Option-specific inputs'!$I$109*AQ$26),
'Option-specific inputs'!$I$19="Total cost method",(('Option-specific inputs'!$I58/SUM('Option-specific inputs'!$I$52:$I$61))*'Option-specific inputs'!$I$109*AQ$26)),0),0)</f>
        <v>0</v>
      </c>
      <c r="AR303" s="43" cm="1">
        <f t="array" ref="AR303">IFERROR(
IF(AR$14 - $G$14 + 1 = _xlfn.NUMBERVALUE(TRIM(_xlfn.TEXTAFTER($C303, " ", -1))),
_xlfn.IFS(
'Option-specific inputs'!$I$19="Percentage cost method",('Option-specific inputs'!$I35*'Option-specific inputs'!$I$109*AR$26),
'Option-specific inputs'!$I$19="Total cost method",(('Option-specific inputs'!$I58/SUM('Option-specific inputs'!$I$52:$I$61))*'Option-specific inputs'!$I$109*AR$26)),0),0)</f>
        <v>0</v>
      </c>
      <c r="AS303" s="43" cm="1">
        <f t="array" ref="AS303">IFERROR(
IF(AS$14 - $G$14 + 1 = _xlfn.NUMBERVALUE(TRIM(_xlfn.TEXTAFTER($C303, " ", -1))),
_xlfn.IFS(
'Option-specific inputs'!$I$19="Percentage cost method",('Option-specific inputs'!$I35*'Option-specific inputs'!$I$109*AS$26),
'Option-specific inputs'!$I$19="Total cost method",(('Option-specific inputs'!$I58/SUM('Option-specific inputs'!$I$52:$I$61))*'Option-specific inputs'!$I$109*AS$26)),0),0)</f>
        <v>0</v>
      </c>
      <c r="AT303" s="43" cm="1">
        <f t="array" ref="AT303">IFERROR(
IF(AT$14 - $G$14 + 1 = _xlfn.NUMBERVALUE(TRIM(_xlfn.TEXTAFTER($C303, " ", -1))),
_xlfn.IFS(
'Option-specific inputs'!$I$19="Percentage cost method",('Option-specific inputs'!$I35*'Option-specific inputs'!$I$109*AT$26),
'Option-specific inputs'!$I$19="Total cost method",(('Option-specific inputs'!$I58/SUM('Option-specific inputs'!$I$52:$I$61))*'Option-specific inputs'!$I$109*AT$26)),0),0)</f>
        <v>0</v>
      </c>
      <c r="AU303" s="43" cm="1">
        <f t="array" ref="AU303">IFERROR(
IF(AU$14 - $G$14 + 1 = _xlfn.NUMBERVALUE(TRIM(_xlfn.TEXTAFTER($C303, " ", -1))),
_xlfn.IFS(
'Option-specific inputs'!$I$19="Percentage cost method",('Option-specific inputs'!$I35*'Option-specific inputs'!$I$109*AU$26),
'Option-specific inputs'!$I$19="Total cost method",(('Option-specific inputs'!$I58/SUM('Option-specific inputs'!$I$52:$I$61))*'Option-specific inputs'!$I$109*AU$26)),0),0)</f>
        <v>0</v>
      </c>
      <c r="AV303" s="43" cm="1">
        <f t="array" ref="AV303">IFERROR(
IF(AV$14 - $G$14 + 1 = _xlfn.NUMBERVALUE(TRIM(_xlfn.TEXTAFTER($C303, " ", -1))),
_xlfn.IFS(
'Option-specific inputs'!$I$19="Percentage cost method",('Option-specific inputs'!$I35*'Option-specific inputs'!$I$109*AV$26),
'Option-specific inputs'!$I$19="Total cost method",(('Option-specific inputs'!$I58/SUM('Option-specific inputs'!$I$52:$I$61))*'Option-specific inputs'!$I$109*AV$26)),0),0)</f>
        <v>0</v>
      </c>
      <c r="AW303" s="43" cm="1">
        <f t="array" ref="AW303">IFERROR(
IF(AW$14 - $G$14 + 1 = _xlfn.NUMBERVALUE(TRIM(_xlfn.TEXTAFTER($C303, " ", -1))),
_xlfn.IFS(
'Option-specific inputs'!$I$19="Percentage cost method",('Option-specific inputs'!$I35*'Option-specific inputs'!$I$109*AW$26),
'Option-specific inputs'!$I$19="Total cost method",(('Option-specific inputs'!$I58/SUM('Option-specific inputs'!$I$52:$I$61))*'Option-specific inputs'!$I$109*AW$26)),0),0)</f>
        <v>0</v>
      </c>
      <c r="AX303" s="43" cm="1">
        <f t="array" ref="AX303">IFERROR(
IF(AX$14 - $G$14 + 1 = _xlfn.NUMBERVALUE(TRIM(_xlfn.TEXTAFTER($C303, " ", -1))),
_xlfn.IFS(
'Option-specific inputs'!$I$19="Percentage cost method",('Option-specific inputs'!$I35*'Option-specific inputs'!$I$109*AX$26),
'Option-specific inputs'!$I$19="Total cost method",(('Option-specific inputs'!$I58/SUM('Option-specific inputs'!$I$52:$I$61))*'Option-specific inputs'!$I$109*AX$26)),0),0)</f>
        <v>0</v>
      </c>
      <c r="AY303" s="43" cm="1">
        <f t="array" ref="AY303">IFERROR(
IF(AY$14 - $G$14 + 1 = _xlfn.NUMBERVALUE(TRIM(_xlfn.TEXTAFTER($C303, " ", -1))),
_xlfn.IFS(
'Option-specific inputs'!$I$19="Percentage cost method",('Option-specific inputs'!$I35*'Option-specific inputs'!$I$109*AY$26),
'Option-specific inputs'!$I$19="Total cost method",(('Option-specific inputs'!$I58/SUM('Option-specific inputs'!$I$52:$I$61))*'Option-specific inputs'!$I$109*AY$26)),0),0)</f>
        <v>0</v>
      </c>
      <c r="AZ303" s="43" cm="1">
        <f t="array" ref="AZ303">IFERROR(
IF(AZ$14 - $G$14 + 1 = _xlfn.NUMBERVALUE(TRIM(_xlfn.TEXTAFTER($C303, " ", -1))),
_xlfn.IFS(
'Option-specific inputs'!$I$19="Percentage cost method",('Option-specific inputs'!$I35*'Option-specific inputs'!$I$109*AZ$26),
'Option-specific inputs'!$I$19="Total cost method",(('Option-specific inputs'!$I58/SUM('Option-specific inputs'!$I$52:$I$61))*'Option-specific inputs'!$I$109*AZ$26)),0),0)</f>
        <v>0</v>
      </c>
      <c r="BA303" s="43" cm="1">
        <f t="array" ref="BA303">IFERROR(
IF(BA$14 - $G$14 + 1 = _xlfn.NUMBERVALUE(TRIM(_xlfn.TEXTAFTER($C303, " ", -1))),
_xlfn.IFS(
'Option-specific inputs'!$I$19="Percentage cost method",('Option-specific inputs'!$I35*'Option-specific inputs'!$I$109*BA$26),
'Option-specific inputs'!$I$19="Total cost method",(('Option-specific inputs'!$I58/SUM('Option-specific inputs'!$I$52:$I$61))*'Option-specific inputs'!$I$109*BA$26)),0),0)</f>
        <v>0</v>
      </c>
      <c r="BB303" s="43" cm="1">
        <f t="array" ref="BB303">IFERROR(
IF(BB$14 - $G$14 + 1 = _xlfn.NUMBERVALUE(TRIM(_xlfn.TEXTAFTER($C303, " ", -1))),
_xlfn.IFS(
'Option-specific inputs'!$I$19="Percentage cost method",('Option-specific inputs'!$I35*'Option-specific inputs'!$I$109*BB$26),
'Option-specific inputs'!$I$19="Total cost method",(('Option-specific inputs'!$I58/SUM('Option-specific inputs'!$I$52:$I$61))*'Option-specific inputs'!$I$109*BB$26)),0),0)</f>
        <v>0</v>
      </c>
      <c r="BC303" s="43" cm="1">
        <f t="array" ref="BC303">IFERROR(
IF(BC$14 - $G$14 + 1 = _xlfn.NUMBERVALUE(TRIM(_xlfn.TEXTAFTER($C303, " ", -1))),
_xlfn.IFS(
'Option-specific inputs'!$I$19="Percentage cost method",('Option-specific inputs'!$I35*'Option-specific inputs'!$I$109*BC$26),
'Option-specific inputs'!$I$19="Total cost method",(('Option-specific inputs'!$I58/SUM('Option-specific inputs'!$I$52:$I$61))*'Option-specific inputs'!$I$109*BC$26)),0),0)</f>
        <v>0</v>
      </c>
      <c r="BD303" s="43" cm="1">
        <f t="array" ref="BD303">IFERROR(
IF(BD$14 - $G$14 + 1 = _xlfn.NUMBERVALUE(TRIM(_xlfn.TEXTAFTER($C303, " ", -1))),
_xlfn.IFS(
'Option-specific inputs'!$I$19="Percentage cost method",('Option-specific inputs'!$I35*'Option-specific inputs'!$I$109*BD$26),
'Option-specific inputs'!$I$19="Total cost method",(('Option-specific inputs'!$I58/SUM('Option-specific inputs'!$I$52:$I$61))*'Option-specific inputs'!$I$109*BD$26)),0),0)</f>
        <v>0</v>
      </c>
      <c r="BE303" s="43" cm="1">
        <f t="array" ref="BE303">IFERROR(
IF(BE$14 - $G$14 + 1 = _xlfn.NUMBERVALUE(TRIM(_xlfn.TEXTAFTER($C303, " ", -1))),
_xlfn.IFS(
'Option-specific inputs'!$I$19="Percentage cost method",('Option-specific inputs'!$I35*'Option-specific inputs'!$I$109*BE$26),
'Option-specific inputs'!$I$19="Total cost method",(('Option-specific inputs'!$I58/SUM('Option-specific inputs'!$I$52:$I$61))*'Option-specific inputs'!$I$109*BE$26)),0),0)</f>
        <v>0</v>
      </c>
      <c r="BF303" s="43" cm="1">
        <f t="array" ref="BF303">IFERROR(
IF(BF$14 - $G$14 + 1 = _xlfn.NUMBERVALUE(TRIM(_xlfn.TEXTAFTER($C303, " ", -1))),
_xlfn.IFS(
'Option-specific inputs'!$I$19="Percentage cost method",('Option-specific inputs'!$I35*'Option-specific inputs'!$I$109*BF$26),
'Option-specific inputs'!$I$19="Total cost method",(('Option-specific inputs'!$I58/SUM('Option-specific inputs'!$I$52:$I$61))*'Option-specific inputs'!$I$109*BF$26)),0),0)</f>
        <v>0</v>
      </c>
      <c r="BG303" s="43" cm="1">
        <f t="array" ref="BG303">IFERROR(
IF(BG$14 - $G$14 + 1 = _xlfn.NUMBERVALUE(TRIM(_xlfn.TEXTAFTER($C303, " ", -1))),
_xlfn.IFS(
'Option-specific inputs'!$I$19="Percentage cost method",('Option-specific inputs'!$I35*'Option-specific inputs'!$I$109*BG$26),
'Option-specific inputs'!$I$19="Total cost method",(('Option-specific inputs'!$I58/SUM('Option-specific inputs'!$I$52:$I$61))*'Option-specific inputs'!$I$109*BG$26)),0),0)</f>
        <v>0</v>
      </c>
      <c r="BH303" s="43" cm="1">
        <f t="array" ref="BH303">IFERROR(
IF(BH$14 - $G$14 + 1 = _xlfn.NUMBERVALUE(TRIM(_xlfn.TEXTAFTER($C303, " ", -1))),
_xlfn.IFS(
'Option-specific inputs'!$I$19="Percentage cost method",('Option-specific inputs'!$I35*'Option-specific inputs'!$I$109*BH$26),
'Option-specific inputs'!$I$19="Total cost method",(('Option-specific inputs'!$I58/SUM('Option-specific inputs'!$I$52:$I$61))*'Option-specific inputs'!$I$109*BH$26)),0),0)</f>
        <v>0</v>
      </c>
      <c r="BI303" s="43" cm="1">
        <f t="array" ref="BI303">IFERROR(
IF(BI$14 - $G$14 + 1 = _xlfn.NUMBERVALUE(TRIM(_xlfn.TEXTAFTER($C303, " ", -1))),
_xlfn.IFS(
'Option-specific inputs'!$I$19="Percentage cost method",('Option-specific inputs'!$I35*'Option-specific inputs'!$I$109*BI$26),
'Option-specific inputs'!$I$19="Total cost method",(('Option-specific inputs'!$I58/SUM('Option-specific inputs'!$I$52:$I$61))*'Option-specific inputs'!$I$109*BI$26)),0),0)</f>
        <v>0</v>
      </c>
      <c r="BJ303" s="43" cm="1">
        <f t="array" ref="BJ303">IFERROR(
IF(BJ$14 - $G$14 + 1 = _xlfn.NUMBERVALUE(TRIM(_xlfn.TEXTAFTER($C303, " ", -1))),
_xlfn.IFS(
'Option-specific inputs'!$I$19="Percentage cost method",('Option-specific inputs'!$I35*'Option-specific inputs'!$I$109*BJ$26),
'Option-specific inputs'!$I$19="Total cost method",(('Option-specific inputs'!$I58/SUM('Option-specific inputs'!$I$52:$I$61))*'Option-specific inputs'!$I$109*BJ$26)),0),0)</f>
        <v>0</v>
      </c>
      <c r="BK303" s="43" cm="1">
        <f t="array" ref="BK303">IFERROR(
IF(BK$14 - $G$14 + 1 = _xlfn.NUMBERVALUE(TRIM(_xlfn.TEXTAFTER($C303, " ", -1))),
_xlfn.IFS(
'Option-specific inputs'!$I$19="Percentage cost method",('Option-specific inputs'!$I35*'Option-specific inputs'!$I$109*BK$26),
'Option-specific inputs'!$I$19="Total cost method",(('Option-specific inputs'!$I58/SUM('Option-specific inputs'!$I$52:$I$61))*'Option-specific inputs'!$I$109*BK$26)),0),0)</f>
        <v>0</v>
      </c>
      <c r="BL303" s="43" cm="1">
        <f t="array" ref="BL303">IFERROR(
IF(BL$14 - $G$14 + 1 = _xlfn.NUMBERVALUE(TRIM(_xlfn.TEXTAFTER($C303, " ", -1))),
_xlfn.IFS(
'Option-specific inputs'!$I$19="Percentage cost method",('Option-specific inputs'!$I35*'Option-specific inputs'!$I$109*BL$26),
'Option-specific inputs'!$I$19="Total cost method",(('Option-specific inputs'!$I58/SUM('Option-specific inputs'!$I$52:$I$61))*'Option-specific inputs'!$I$109*BL$26)),0),0)</f>
        <v>0</v>
      </c>
      <c r="BM303" s="43" cm="1">
        <f t="array" ref="BM303">IFERROR(
IF(BM$14 - $G$14 + 1 = _xlfn.NUMBERVALUE(TRIM(_xlfn.TEXTAFTER($C303, " ", -1))),
_xlfn.IFS(
'Option-specific inputs'!$I$19="Percentage cost method",('Option-specific inputs'!$I35*'Option-specific inputs'!$I$109*BM$26),
'Option-specific inputs'!$I$19="Total cost method",(('Option-specific inputs'!$I58/SUM('Option-specific inputs'!$I$52:$I$61))*'Option-specific inputs'!$I$109*BM$26)),0),0)</f>
        <v>0</v>
      </c>
      <c r="BN303" s="43" cm="1">
        <f t="array" ref="BN303">IFERROR(
IF(BN$14 - $G$14 + 1 = _xlfn.NUMBERVALUE(TRIM(_xlfn.TEXTAFTER($C303, " ", -1))),
_xlfn.IFS(
'Option-specific inputs'!$I$19="Percentage cost method",('Option-specific inputs'!$I35*'Option-specific inputs'!$I$109*BN$26),
'Option-specific inputs'!$I$19="Total cost method",(('Option-specific inputs'!$I58/SUM('Option-specific inputs'!$I$52:$I$61))*'Option-specific inputs'!$I$109*BN$26)),0),0)</f>
        <v>0</v>
      </c>
      <c r="BO303" s="43" cm="1">
        <f t="array" ref="BO303">IFERROR(
IF(BO$14 - $G$14 + 1 = _xlfn.NUMBERVALUE(TRIM(_xlfn.TEXTAFTER($C303, " ", -1))),
_xlfn.IFS(
'Option-specific inputs'!$I$19="Percentage cost method",('Option-specific inputs'!$I35*'Option-specific inputs'!$I$109*BO$26),
'Option-specific inputs'!$I$19="Total cost method",(('Option-specific inputs'!$I58/SUM('Option-specific inputs'!$I$52:$I$61))*'Option-specific inputs'!$I$109*BO$26)),0),0)</f>
        <v>0</v>
      </c>
      <c r="BP303" s="43" cm="1">
        <f t="array" ref="BP303">IFERROR(
IF(BP$14 - $G$14 + 1 = _xlfn.NUMBERVALUE(TRIM(_xlfn.TEXTAFTER($C303, " ", -1))),
_xlfn.IFS(
'Option-specific inputs'!$I$19="Percentage cost method",('Option-specific inputs'!$I35*'Option-specific inputs'!$I$109*BP$26),
'Option-specific inputs'!$I$19="Total cost method",(('Option-specific inputs'!$I58/SUM('Option-specific inputs'!$I$52:$I$61))*'Option-specific inputs'!$I$109*BP$26)),0),0)</f>
        <v>0</v>
      </c>
      <c r="BQ303" s="43" cm="1">
        <f t="array" ref="BQ303">IFERROR(
IF(BQ$14 - $G$14 + 1 = _xlfn.NUMBERVALUE(TRIM(_xlfn.TEXTAFTER($C303, " ", -1))),
_xlfn.IFS(
'Option-specific inputs'!$I$19="Percentage cost method",('Option-specific inputs'!$I35*'Option-specific inputs'!$I$109*BQ$26),
'Option-specific inputs'!$I$19="Total cost method",(('Option-specific inputs'!$I58/SUM('Option-specific inputs'!$I$52:$I$61))*'Option-specific inputs'!$I$109*BQ$26)),0),0)</f>
        <v>0</v>
      </c>
      <c r="BR303" s="43" cm="1">
        <f t="array" ref="BR303">IFERROR(
IF(BR$14 - $G$14 + 1 = _xlfn.NUMBERVALUE(TRIM(_xlfn.TEXTAFTER($C303, " ", -1))),
_xlfn.IFS(
'Option-specific inputs'!$I$19="Percentage cost method",('Option-specific inputs'!$I35*'Option-specific inputs'!$I$109*BR$26),
'Option-specific inputs'!$I$19="Total cost method",(('Option-specific inputs'!$I58/SUM('Option-specific inputs'!$I$52:$I$61))*'Option-specific inputs'!$I$109*BR$26)),0),0)</f>
        <v>0</v>
      </c>
      <c r="BS303" s="43" cm="1">
        <f t="array" ref="BS303">IFERROR(
IF(BS$14 - $G$14 + 1 = _xlfn.NUMBERVALUE(TRIM(_xlfn.TEXTAFTER($C303, " ", -1))),
_xlfn.IFS(
'Option-specific inputs'!$I$19="Percentage cost method",('Option-specific inputs'!$I35*'Option-specific inputs'!$I$109*BS$26),
'Option-specific inputs'!$I$19="Total cost method",(('Option-specific inputs'!$I58/SUM('Option-specific inputs'!$I$52:$I$61))*'Option-specific inputs'!$I$109*BS$26)),0),0)</f>
        <v>0</v>
      </c>
      <c r="BT303" s="43" cm="1">
        <f t="array" ref="BT303">IFERROR(
IF(BT$14 - $G$14 + 1 = _xlfn.NUMBERVALUE(TRIM(_xlfn.TEXTAFTER($C303, " ", -1))),
_xlfn.IFS(
'Option-specific inputs'!$I$19="Percentage cost method",('Option-specific inputs'!$I35*'Option-specific inputs'!$I$109*BT$26),
'Option-specific inputs'!$I$19="Total cost method",(('Option-specific inputs'!$I58/SUM('Option-specific inputs'!$I$52:$I$61))*'Option-specific inputs'!$I$109*BT$26)),0),0)</f>
        <v>0</v>
      </c>
      <c r="BU303" s="43" cm="1">
        <f t="array" ref="BU303">IFERROR(
IF(BU$14 - $G$14 + 1 = _xlfn.NUMBERVALUE(TRIM(_xlfn.TEXTAFTER($C303, " ", -1))),
_xlfn.IFS(
'Option-specific inputs'!$I$19="Percentage cost method",('Option-specific inputs'!$I35*'Option-specific inputs'!$I$109*BU$26),
'Option-specific inputs'!$I$19="Total cost method",(('Option-specific inputs'!$I58/SUM('Option-specific inputs'!$I$52:$I$61))*'Option-specific inputs'!$I$109*BU$26)),0),0)</f>
        <v>0</v>
      </c>
      <c r="BV303" s="43" cm="1">
        <f t="array" ref="BV303">IFERROR(
IF(BV$14 - $G$14 + 1 = _xlfn.NUMBERVALUE(TRIM(_xlfn.TEXTAFTER($C303, " ", -1))),
_xlfn.IFS(
'Option-specific inputs'!$I$19="Percentage cost method",('Option-specific inputs'!$I35*'Option-specific inputs'!$I$109*BV$26),
'Option-specific inputs'!$I$19="Total cost method",(('Option-specific inputs'!$I58/SUM('Option-specific inputs'!$I$52:$I$61))*'Option-specific inputs'!$I$109*BV$26)),0),0)</f>
        <v>0</v>
      </c>
      <c r="BW303" s="43" cm="1">
        <f t="array" ref="BW303">IFERROR(
IF(BW$14 - $G$14 + 1 = _xlfn.NUMBERVALUE(TRIM(_xlfn.TEXTAFTER($C303, " ", -1))),
_xlfn.IFS(
'Option-specific inputs'!$I$19="Percentage cost method",('Option-specific inputs'!$I35*'Option-specific inputs'!$I$109*BW$26),
'Option-specific inputs'!$I$19="Total cost method",(('Option-specific inputs'!$I58/SUM('Option-specific inputs'!$I$52:$I$61))*'Option-specific inputs'!$I$109*BW$26)),0),0)</f>
        <v>0</v>
      </c>
      <c r="BX303" s="43" cm="1">
        <f t="array" ref="BX303">IFERROR(
IF(BX$14 - $G$14 + 1 = _xlfn.NUMBERVALUE(TRIM(_xlfn.TEXTAFTER($C303, " ", -1))),
_xlfn.IFS(
'Option-specific inputs'!$I$19="Percentage cost method",('Option-specific inputs'!$I35*'Option-specific inputs'!$I$109*BX$26),
'Option-specific inputs'!$I$19="Total cost method",(('Option-specific inputs'!$I58/SUM('Option-specific inputs'!$I$52:$I$61))*'Option-specific inputs'!$I$109*BX$26)),0),0)</f>
        <v>0</v>
      </c>
      <c r="BY303" s="43" cm="1">
        <f t="array" ref="BY303">IFERROR(
IF(BY$14 - $G$14 + 1 = _xlfn.NUMBERVALUE(TRIM(_xlfn.TEXTAFTER($C303, " ", -1))),
_xlfn.IFS(
'Option-specific inputs'!$I$19="Percentage cost method",('Option-specific inputs'!$I35*'Option-specific inputs'!$I$109*BY$26),
'Option-specific inputs'!$I$19="Total cost method",(('Option-specific inputs'!$I58/SUM('Option-specific inputs'!$I$52:$I$61))*'Option-specific inputs'!$I$109*BY$26)),0),0)</f>
        <v>0</v>
      </c>
      <c r="BZ303" s="43" cm="1">
        <f t="array" ref="BZ303">IFERROR(
IF(BZ$14 - $G$14 + 1 = _xlfn.NUMBERVALUE(TRIM(_xlfn.TEXTAFTER($C303, " ", -1))),
_xlfn.IFS(
'Option-specific inputs'!$I$19="Percentage cost method",('Option-specific inputs'!$I35*'Option-specific inputs'!$I$109*BZ$26),
'Option-specific inputs'!$I$19="Total cost method",(('Option-specific inputs'!$I58/SUM('Option-specific inputs'!$I$52:$I$61))*'Option-specific inputs'!$I$109*BZ$26)),0),0)</f>
        <v>0</v>
      </c>
      <c r="CA303" s="43" cm="1">
        <f t="array" ref="CA303">IFERROR(
IF(CA$14 - $G$14 + 1 = _xlfn.NUMBERVALUE(TRIM(_xlfn.TEXTAFTER($C303, " ", -1))),
_xlfn.IFS(
'Option-specific inputs'!$I$19="Percentage cost method",('Option-specific inputs'!$I35*'Option-specific inputs'!$I$109*CA$26),
'Option-specific inputs'!$I$19="Total cost method",(('Option-specific inputs'!$I58/SUM('Option-specific inputs'!$I$52:$I$61))*'Option-specific inputs'!$I$109*CA$26)),0),0)</f>
        <v>0</v>
      </c>
      <c r="CB303" s="43" cm="1">
        <f t="array" ref="CB303">IFERROR(
IF(CB$14 - $G$14 + 1 = _xlfn.NUMBERVALUE(TRIM(_xlfn.TEXTAFTER($C303, " ", -1))),
_xlfn.IFS(
'Option-specific inputs'!$I$19="Percentage cost method",('Option-specific inputs'!$I35*'Option-specific inputs'!$I$109*CB$26),
'Option-specific inputs'!$I$19="Total cost method",(('Option-specific inputs'!$I58/SUM('Option-specific inputs'!$I$52:$I$61))*'Option-specific inputs'!$I$109*CB$26)),0),0)</f>
        <v>0</v>
      </c>
      <c r="CC303" s="43" cm="1">
        <f t="array" ref="CC303">IFERROR(
IF(CC$14 - $G$14 + 1 = _xlfn.NUMBERVALUE(TRIM(_xlfn.TEXTAFTER($C303, " ", -1))),
_xlfn.IFS(
'Option-specific inputs'!$I$19="Percentage cost method",('Option-specific inputs'!$I35*'Option-specific inputs'!$I$109*CC$26),
'Option-specific inputs'!$I$19="Total cost method",(('Option-specific inputs'!$I58/SUM('Option-specific inputs'!$I$52:$I$61))*'Option-specific inputs'!$I$109*CC$26)),0),0)</f>
        <v>0</v>
      </c>
      <c r="CD303" s="43" cm="1">
        <f t="array" ref="CD303">IFERROR(
IF(CD$14 - $G$14 + 1 = _xlfn.NUMBERVALUE(TRIM(_xlfn.TEXTAFTER($C303, " ", -1))),
_xlfn.IFS(
'Option-specific inputs'!$I$19="Percentage cost method",('Option-specific inputs'!$I35*'Option-specific inputs'!$I$109*CD$26),
'Option-specific inputs'!$I$19="Total cost method",(('Option-specific inputs'!$I58/SUM('Option-specific inputs'!$I$52:$I$61))*'Option-specific inputs'!$I$109*CD$26)),0),0)</f>
        <v>0</v>
      </c>
      <c r="CE303" s="43" cm="1">
        <f t="array" ref="CE303">IFERROR(
IF(CE$14 - $G$14 + 1 = _xlfn.NUMBERVALUE(TRIM(_xlfn.TEXTAFTER($C303, " ", -1))),
_xlfn.IFS(
'Option-specific inputs'!$I$19="Percentage cost method",('Option-specific inputs'!$I35*'Option-specific inputs'!$I$109*CE$26),
'Option-specific inputs'!$I$19="Total cost method",(('Option-specific inputs'!$I58/SUM('Option-specific inputs'!$I$52:$I$61))*'Option-specific inputs'!$I$109*CE$26)),0),0)</f>
        <v>0</v>
      </c>
      <c r="CF303" s="43" cm="1">
        <f t="array" ref="CF303">IFERROR(
IF(CF$14 - $G$14 + 1 = _xlfn.NUMBERVALUE(TRIM(_xlfn.TEXTAFTER($C303, " ", -1))),
_xlfn.IFS(
'Option-specific inputs'!$I$19="Percentage cost method",('Option-specific inputs'!$I35*'Option-specific inputs'!$I$109*CF$26),
'Option-specific inputs'!$I$19="Total cost method",(('Option-specific inputs'!$I58/SUM('Option-specific inputs'!$I$52:$I$61))*'Option-specific inputs'!$I$109*CF$26)),0),0)</f>
        <v>0</v>
      </c>
      <c r="CG303" s="43" cm="1">
        <f t="array" ref="CG303">IFERROR(
IF(CG$14 - $G$14 + 1 = _xlfn.NUMBERVALUE(TRIM(_xlfn.TEXTAFTER($C303, " ", -1))),
_xlfn.IFS(
'Option-specific inputs'!$I$19="Percentage cost method",('Option-specific inputs'!$I35*'Option-specific inputs'!$I$109*CG$26),
'Option-specific inputs'!$I$19="Total cost method",(('Option-specific inputs'!$I58/SUM('Option-specific inputs'!$I$52:$I$61))*'Option-specific inputs'!$I$109*CG$26)),0),0)</f>
        <v>0</v>
      </c>
      <c r="CH303" s="43" cm="1">
        <f t="array" ref="CH303">IFERROR(
IF(CH$14 - $G$14 + 1 = _xlfn.NUMBERVALUE(TRIM(_xlfn.TEXTAFTER($C303, " ", -1))),
_xlfn.IFS(
'Option-specific inputs'!$I$19="Percentage cost method",('Option-specific inputs'!$I35*'Option-specific inputs'!$I$109*CH$26),
'Option-specific inputs'!$I$19="Total cost method",(('Option-specific inputs'!$I58/SUM('Option-specific inputs'!$I$52:$I$61))*'Option-specific inputs'!$I$109*CH$26)),0),0)</f>
        <v>0</v>
      </c>
      <c r="CI303" s="43" cm="1">
        <f t="array" ref="CI303">IFERROR(
IF(CI$14 - $G$14 + 1 = _xlfn.NUMBERVALUE(TRIM(_xlfn.TEXTAFTER($C303, " ", -1))),
_xlfn.IFS(
'Option-specific inputs'!$I$19="Percentage cost method",('Option-specific inputs'!$I35*'Option-specific inputs'!$I$109*CI$26),
'Option-specific inputs'!$I$19="Total cost method",(('Option-specific inputs'!$I58/SUM('Option-specific inputs'!$I$52:$I$61))*'Option-specific inputs'!$I$109*CI$26)),0),0)</f>
        <v>0</v>
      </c>
      <c r="CJ303" s="43" cm="1">
        <f t="array" ref="CJ303">IFERROR(
IF(CJ$14 - $G$14 + 1 = _xlfn.NUMBERVALUE(TRIM(_xlfn.TEXTAFTER($C303, " ", -1))),
_xlfn.IFS(
'Option-specific inputs'!$I$19="Percentage cost method",('Option-specific inputs'!$I35*'Option-specific inputs'!$I$109*CJ$26),
'Option-specific inputs'!$I$19="Total cost method",(('Option-specific inputs'!$I58/SUM('Option-specific inputs'!$I$52:$I$61))*'Option-specific inputs'!$I$109*CJ$26)),0),0)</f>
        <v>0</v>
      </c>
      <c r="CK303" s="43" cm="1">
        <f t="array" ref="CK303">IFERROR(
IF(CK$14 - $G$14 + 1 = _xlfn.NUMBERVALUE(TRIM(_xlfn.TEXTAFTER($C303, " ", -1))),
_xlfn.IFS(
'Option-specific inputs'!$I$19="Percentage cost method",('Option-specific inputs'!$I35*'Option-specific inputs'!$I$109*CK$26),
'Option-specific inputs'!$I$19="Total cost method",(('Option-specific inputs'!$I58/SUM('Option-specific inputs'!$I$52:$I$61))*'Option-specific inputs'!$I$109*CK$26)),0),0)</f>
        <v>0</v>
      </c>
      <c r="CL303" s="43" cm="1">
        <f t="array" ref="CL303">IFERROR(
IF(CL$14 - $G$14 + 1 = _xlfn.NUMBERVALUE(TRIM(_xlfn.TEXTAFTER($C303, " ", -1))),
_xlfn.IFS(
'Option-specific inputs'!$I$19="Percentage cost method",('Option-specific inputs'!$I35*'Option-specific inputs'!$I$109*CL$26),
'Option-specific inputs'!$I$19="Total cost method",(('Option-specific inputs'!$I58/SUM('Option-specific inputs'!$I$52:$I$61))*'Option-specific inputs'!$I$109*CL$26)),0),0)</f>
        <v>0</v>
      </c>
      <c r="CM303" s="43" cm="1">
        <f t="array" ref="CM303">IFERROR(
IF(CM$14 - $G$14 + 1 = _xlfn.NUMBERVALUE(TRIM(_xlfn.TEXTAFTER($C303, " ", -1))),
_xlfn.IFS(
'Option-specific inputs'!$I$19="Percentage cost method",('Option-specific inputs'!$I35*'Option-specific inputs'!$I$109*CM$26),
'Option-specific inputs'!$I$19="Total cost method",(('Option-specific inputs'!$I58/SUM('Option-specific inputs'!$I$52:$I$61))*'Option-specific inputs'!$I$109*CM$26)),0),0)</f>
        <v>0</v>
      </c>
      <c r="CN303" s="43" cm="1">
        <f t="array" ref="CN303">IFERROR(
IF(CN$14 - $G$14 + 1 = _xlfn.NUMBERVALUE(TRIM(_xlfn.TEXTAFTER($C303, " ", -1))),
_xlfn.IFS(
'Option-specific inputs'!$I$19="Percentage cost method",('Option-specific inputs'!$I35*'Option-specific inputs'!$I$109*CN$26),
'Option-specific inputs'!$I$19="Total cost method",(('Option-specific inputs'!$I58/SUM('Option-specific inputs'!$I$52:$I$61))*'Option-specific inputs'!$I$109*CN$26)),0),0)</f>
        <v>0</v>
      </c>
      <c r="CO303" s="43" cm="1">
        <f t="array" ref="CO303">IFERROR(
IF(CO$14 - $G$14 + 1 = _xlfn.NUMBERVALUE(TRIM(_xlfn.TEXTAFTER($C303, " ", -1))),
_xlfn.IFS(
'Option-specific inputs'!$I$19="Percentage cost method",('Option-specific inputs'!$I35*'Option-specific inputs'!$I$109*CO$26),
'Option-specific inputs'!$I$19="Total cost method",(('Option-specific inputs'!$I58/SUM('Option-specific inputs'!$I$52:$I$61))*'Option-specific inputs'!$I$109*CO$26)),0),0)</f>
        <v>0</v>
      </c>
      <c r="CP303" s="43" cm="1">
        <f t="array" ref="CP303">IFERROR(
IF(CP$14 - $G$14 + 1 = _xlfn.NUMBERVALUE(TRIM(_xlfn.TEXTAFTER($C303, " ", -1))),
_xlfn.IFS(
'Option-specific inputs'!$I$19="Percentage cost method",('Option-specific inputs'!$I35*'Option-specific inputs'!$I$109*CP$26),
'Option-specific inputs'!$I$19="Total cost method",(('Option-specific inputs'!$I58/SUM('Option-specific inputs'!$I$52:$I$61))*'Option-specific inputs'!$I$109*CP$26)),0),0)</f>
        <v>0</v>
      </c>
      <c r="CQ303" s="43" cm="1">
        <f t="array" ref="CQ303">IFERROR(
IF(CQ$14 - $G$14 + 1 = _xlfn.NUMBERVALUE(TRIM(_xlfn.TEXTAFTER($C303, " ", -1))),
_xlfn.IFS(
'Option-specific inputs'!$I$19="Percentage cost method",('Option-specific inputs'!$I35*'Option-specific inputs'!$I$109*CQ$26),
'Option-specific inputs'!$I$19="Total cost method",(('Option-specific inputs'!$I58/SUM('Option-specific inputs'!$I$52:$I$61))*'Option-specific inputs'!$I$109*CQ$26)),0),0)</f>
        <v>0</v>
      </c>
      <c r="CR303" s="43" cm="1">
        <f t="array" ref="CR303">IFERROR(
IF(CR$14 - $G$14 + 1 = _xlfn.NUMBERVALUE(TRIM(_xlfn.TEXTAFTER($C303, " ", -1))),
_xlfn.IFS(
'Option-specific inputs'!$I$19="Percentage cost method",('Option-specific inputs'!$I35*'Option-specific inputs'!$I$109*CR$26),
'Option-specific inputs'!$I$19="Total cost method",(('Option-specific inputs'!$I58/SUM('Option-specific inputs'!$I$52:$I$61))*'Option-specific inputs'!$I$109*CR$26)),0),0)</f>
        <v>0</v>
      </c>
      <c r="CS303" s="43" cm="1">
        <f t="array" ref="CS303">IFERROR(
IF(CS$14 - $G$14 + 1 = _xlfn.NUMBERVALUE(TRIM(_xlfn.TEXTAFTER($C303, " ", -1))),
_xlfn.IFS(
'Option-specific inputs'!$I$19="Percentage cost method",('Option-specific inputs'!$I35*'Option-specific inputs'!$I$109*CS$26),
'Option-specific inputs'!$I$19="Total cost method",(('Option-specific inputs'!$I58/SUM('Option-specific inputs'!$I$52:$I$61))*'Option-specific inputs'!$I$109*CS$26)),0),0)</f>
        <v>0</v>
      </c>
      <c r="CT303" s="43" cm="1">
        <f t="array" ref="CT303">IFERROR(
IF(CT$14 - $G$14 + 1 = _xlfn.NUMBERVALUE(TRIM(_xlfn.TEXTAFTER($C303, " ", -1))),
_xlfn.IFS(
'Option-specific inputs'!$I$19="Percentage cost method",('Option-specific inputs'!$I35*'Option-specific inputs'!$I$109*CT$26),
'Option-specific inputs'!$I$19="Total cost method",(('Option-specific inputs'!$I58/SUM('Option-specific inputs'!$I$52:$I$61))*'Option-specific inputs'!$I$109*CT$26)),0),0)</f>
        <v>0</v>
      </c>
      <c r="CU303" s="43" cm="1">
        <f t="array" ref="CU303">IFERROR(
IF(CU$14 - $G$14 + 1 = _xlfn.NUMBERVALUE(TRIM(_xlfn.TEXTAFTER($C303, " ", -1))),
_xlfn.IFS(
'Option-specific inputs'!$I$19="Percentage cost method",('Option-specific inputs'!$I35*'Option-specific inputs'!$I$109*CU$26),
'Option-specific inputs'!$I$19="Total cost method",(('Option-specific inputs'!$I58/SUM('Option-specific inputs'!$I$52:$I$61))*'Option-specific inputs'!$I$109*CU$26)),0),0)</f>
        <v>0</v>
      </c>
      <c r="CV303" s="43" cm="1">
        <f t="array" ref="CV303">IFERROR(
IF(CV$14 - $G$14 + 1 = _xlfn.NUMBERVALUE(TRIM(_xlfn.TEXTAFTER($C303, " ", -1))),
_xlfn.IFS(
'Option-specific inputs'!$I$19="Percentage cost method",('Option-specific inputs'!$I35*'Option-specific inputs'!$I$109*CV$26),
'Option-specific inputs'!$I$19="Total cost method",(('Option-specific inputs'!$I58/SUM('Option-specific inputs'!$I$52:$I$61))*'Option-specific inputs'!$I$109*CV$26)),0),0)</f>
        <v>0</v>
      </c>
      <c r="CW303" s="43" cm="1">
        <f t="array" ref="CW303">IFERROR(
IF(CW$14 - $G$14 + 1 = _xlfn.NUMBERVALUE(TRIM(_xlfn.TEXTAFTER($C303, " ", -1))),
_xlfn.IFS(
'Option-specific inputs'!$I$19="Percentage cost method",('Option-specific inputs'!$I35*'Option-specific inputs'!$I$109*CW$26),
'Option-specific inputs'!$I$19="Total cost method",(('Option-specific inputs'!$I58/SUM('Option-specific inputs'!$I$52:$I$61))*'Option-specific inputs'!$I$109*CW$26)),0),0)</f>
        <v>0</v>
      </c>
      <c r="CX303" s="43" cm="1">
        <f t="array" ref="CX303">IFERROR(
IF(CX$14 - $G$14 + 1 = _xlfn.NUMBERVALUE(TRIM(_xlfn.TEXTAFTER($C303, " ", -1))),
_xlfn.IFS(
'Option-specific inputs'!$I$19="Percentage cost method",('Option-specific inputs'!$I35*'Option-specific inputs'!$I$109*CX$26),
'Option-specific inputs'!$I$19="Total cost method",(('Option-specific inputs'!$I58/SUM('Option-specific inputs'!$I$52:$I$61))*'Option-specific inputs'!$I$109*CX$26)),0),0)</f>
        <v>0</v>
      </c>
      <c r="CY303" s="43" cm="1">
        <f t="array" ref="CY303">IFERROR(
IF(CY$14 - $G$14 + 1 = _xlfn.NUMBERVALUE(TRIM(_xlfn.TEXTAFTER($C303, " ", -1))),
_xlfn.IFS(
'Option-specific inputs'!$I$19="Percentage cost method",('Option-specific inputs'!$I35*'Option-specific inputs'!$I$109*CY$26),
'Option-specific inputs'!$I$19="Total cost method",(('Option-specific inputs'!$I58/SUM('Option-specific inputs'!$I$52:$I$61))*'Option-specific inputs'!$I$109*CY$26)),0),0)</f>
        <v>0</v>
      </c>
      <c r="CZ303" s="43" cm="1">
        <f t="array" ref="CZ303">IFERROR(
IF(CZ$14 - $G$14 + 1 = _xlfn.NUMBERVALUE(TRIM(_xlfn.TEXTAFTER($C303, " ", -1))),
_xlfn.IFS(
'Option-specific inputs'!$I$19="Percentage cost method",('Option-specific inputs'!$I35*'Option-specific inputs'!$I$109*CZ$26),
'Option-specific inputs'!$I$19="Total cost method",(('Option-specific inputs'!$I58/SUM('Option-specific inputs'!$I$52:$I$61))*'Option-specific inputs'!$I$109*CZ$26)),0),0)</f>
        <v>0</v>
      </c>
      <c r="DA303" s="43" cm="1">
        <f t="array" ref="DA303">IFERROR(
IF(DA$14 - $G$14 + 1 = _xlfn.NUMBERVALUE(TRIM(_xlfn.TEXTAFTER($C303, " ", -1))),
_xlfn.IFS(
'Option-specific inputs'!$I$19="Percentage cost method",('Option-specific inputs'!$I35*'Option-specific inputs'!$I$109*DA$26),
'Option-specific inputs'!$I$19="Total cost method",(('Option-specific inputs'!$I58/SUM('Option-specific inputs'!$I$52:$I$61))*'Option-specific inputs'!$I$109*DA$26)),0),0)</f>
        <v>0</v>
      </c>
      <c r="DB303" s="43" cm="1">
        <f t="array" ref="DB303">IFERROR(
IF(DB$14 - $G$14 + 1 = _xlfn.NUMBERVALUE(TRIM(_xlfn.TEXTAFTER($C303, " ", -1))),
_xlfn.IFS(
'Option-specific inputs'!$I$19="Percentage cost method",('Option-specific inputs'!$I35*'Option-specific inputs'!$I$109*DB$26),
'Option-specific inputs'!$I$19="Total cost method",(('Option-specific inputs'!$I58/SUM('Option-specific inputs'!$I$52:$I$61))*'Option-specific inputs'!$I$109*DB$26)),0),0)</f>
        <v>0</v>
      </c>
      <c r="DC303" s="25"/>
    </row>
    <row r="304" spans="1:107" s="61" customFormat="1" ht="22.5" customHeight="1">
      <c r="A304" s="25"/>
      <c r="B304" s="163"/>
      <c r="C304" s="170" t="s">
        <v>147</v>
      </c>
      <c r="D304" s="32"/>
      <c r="E304" s="37"/>
      <c r="F304" s="42"/>
      <c r="G304" s="43" cm="1">
        <f t="array" ref="G304">IFERROR(
IF(G$14 - $G$14 + 1 = _xlfn.NUMBERVALUE(TRIM(_xlfn.TEXTAFTER($C304, " ", -1))),
_xlfn.IFS(
'Option-specific inputs'!$I$19="Percentage cost method",('Option-specific inputs'!$I36*'Option-specific inputs'!$I$109*G$26),
'Option-specific inputs'!$I$19="Total cost method",(('Option-specific inputs'!$I59/SUM('Option-specific inputs'!$I$52:$I$61))*'Option-specific inputs'!$I$109*G$26)),0),0)</f>
        <v>0</v>
      </c>
      <c r="H304" s="43" cm="1">
        <f t="array" ref="H304">IFERROR(
IF(H$14 - $G$14 + 1 = _xlfn.NUMBERVALUE(TRIM(_xlfn.TEXTAFTER($C304, " ", -1))),
_xlfn.IFS(
'Option-specific inputs'!$I$19="Percentage cost method",('Option-specific inputs'!$I36*'Option-specific inputs'!$I$109*H$26),
'Option-specific inputs'!$I$19="Total cost method",(('Option-specific inputs'!$I59/SUM('Option-specific inputs'!$I$52:$I$61))*'Option-specific inputs'!$I$109*H$26)),0),0)</f>
        <v>0</v>
      </c>
      <c r="I304" s="43" cm="1">
        <f t="array" ref="I304">IFERROR(
IF(I$14 - $G$14 + 1 = _xlfn.NUMBERVALUE(TRIM(_xlfn.TEXTAFTER($C304, " ", -1))),
_xlfn.IFS(
'Option-specific inputs'!$I$19="Percentage cost method",('Option-specific inputs'!$I36*'Option-specific inputs'!$I$109*I$26),
'Option-specific inputs'!$I$19="Total cost method",(('Option-specific inputs'!$I59/SUM('Option-specific inputs'!$I$52:$I$61))*'Option-specific inputs'!$I$109*I$26)),0),0)</f>
        <v>0</v>
      </c>
      <c r="J304" s="43" cm="1">
        <f t="array" ref="J304">IFERROR(
IF(J$14 - $G$14 + 1 = _xlfn.NUMBERVALUE(TRIM(_xlfn.TEXTAFTER($C304, " ", -1))),
_xlfn.IFS(
'Option-specific inputs'!$I$19="Percentage cost method",('Option-specific inputs'!$I36*'Option-specific inputs'!$I$109*J$26),
'Option-specific inputs'!$I$19="Total cost method",(('Option-specific inputs'!$I59/SUM('Option-specific inputs'!$I$52:$I$61))*'Option-specific inputs'!$I$109*J$26)),0),0)</f>
        <v>0</v>
      </c>
      <c r="K304" s="43" cm="1">
        <f t="array" ref="K304">IFERROR(
IF(K$14 - $G$14 + 1 = _xlfn.NUMBERVALUE(TRIM(_xlfn.TEXTAFTER($C304, " ", -1))),
_xlfn.IFS(
'Option-specific inputs'!$I$19="Percentage cost method",('Option-specific inputs'!$I36*'Option-specific inputs'!$I$109*K$26),
'Option-specific inputs'!$I$19="Total cost method",(('Option-specific inputs'!$I59/SUM('Option-specific inputs'!$I$52:$I$61))*'Option-specific inputs'!$I$109*K$26)),0),0)</f>
        <v>0</v>
      </c>
      <c r="L304" s="43" cm="1">
        <f t="array" ref="L304">IFERROR(
IF(L$14 - $G$14 + 1 = _xlfn.NUMBERVALUE(TRIM(_xlfn.TEXTAFTER($C304, " ", -1))),
_xlfn.IFS(
'Option-specific inputs'!$I$19="Percentage cost method",('Option-specific inputs'!$I36*'Option-specific inputs'!$I$109*L$26),
'Option-specific inputs'!$I$19="Total cost method",(('Option-specific inputs'!$I59/SUM('Option-specific inputs'!$I$52:$I$61))*'Option-specific inputs'!$I$109*L$26)),0),0)</f>
        <v>0</v>
      </c>
      <c r="M304" s="43" cm="1">
        <f t="array" ref="M304">IFERROR(
IF(M$14 - $G$14 + 1 = _xlfn.NUMBERVALUE(TRIM(_xlfn.TEXTAFTER($C304, " ", -1))),
_xlfn.IFS(
'Option-specific inputs'!$I$19="Percentage cost method",('Option-specific inputs'!$I36*'Option-specific inputs'!$I$109*M$26),
'Option-specific inputs'!$I$19="Total cost method",(('Option-specific inputs'!$I59/SUM('Option-specific inputs'!$I$52:$I$61))*'Option-specific inputs'!$I$109*M$26)),0),0)</f>
        <v>0</v>
      </c>
      <c r="N304" s="43" cm="1">
        <f t="array" ref="N304">IFERROR(
IF(N$14 - $G$14 + 1 = _xlfn.NUMBERVALUE(TRIM(_xlfn.TEXTAFTER($C304, " ", -1))),
_xlfn.IFS(
'Option-specific inputs'!$I$19="Percentage cost method",('Option-specific inputs'!$I36*'Option-specific inputs'!$I$109*N$26),
'Option-specific inputs'!$I$19="Total cost method",(('Option-specific inputs'!$I59/SUM('Option-specific inputs'!$I$52:$I$61))*'Option-specific inputs'!$I$109*N$26)),0),0)</f>
        <v>0</v>
      </c>
      <c r="O304" s="43" cm="1">
        <f t="array" ref="O304">IFERROR(
IF(O$14 - $G$14 + 1 = _xlfn.NUMBERVALUE(TRIM(_xlfn.TEXTAFTER($C304, " ", -1))),
_xlfn.IFS(
'Option-specific inputs'!$I$19="Percentage cost method",('Option-specific inputs'!$I36*'Option-specific inputs'!$I$109*O$26),
'Option-specific inputs'!$I$19="Total cost method",(('Option-specific inputs'!$I59/SUM('Option-specific inputs'!$I$52:$I$61))*'Option-specific inputs'!$I$109*O$26)),0),0)</f>
        <v>0</v>
      </c>
      <c r="P304" s="43" cm="1">
        <f t="array" ref="P304">IFERROR(
IF(P$14 - $G$14 + 1 = _xlfn.NUMBERVALUE(TRIM(_xlfn.TEXTAFTER($C304, " ", -1))),
_xlfn.IFS(
'Option-specific inputs'!$I$19="Percentage cost method",('Option-specific inputs'!$I36*'Option-specific inputs'!$I$109*P$26),
'Option-specific inputs'!$I$19="Total cost method",(('Option-specific inputs'!$I59/SUM('Option-specific inputs'!$I$52:$I$61))*'Option-specific inputs'!$I$109*P$26)),0),0)</f>
        <v>0</v>
      </c>
      <c r="Q304" s="43" cm="1">
        <f t="array" ref="Q304">IFERROR(
IF(Q$14 - $G$14 + 1 = _xlfn.NUMBERVALUE(TRIM(_xlfn.TEXTAFTER($C304, " ", -1))),
_xlfn.IFS(
'Option-specific inputs'!$I$19="Percentage cost method",('Option-specific inputs'!$I36*'Option-specific inputs'!$I$109*Q$26),
'Option-specific inputs'!$I$19="Total cost method",(('Option-specific inputs'!$I59/SUM('Option-specific inputs'!$I$52:$I$61))*'Option-specific inputs'!$I$109*Q$26)),0),0)</f>
        <v>0</v>
      </c>
      <c r="R304" s="43" cm="1">
        <f t="array" ref="R304">IFERROR(
IF(R$14 - $G$14 + 1 = _xlfn.NUMBERVALUE(TRIM(_xlfn.TEXTAFTER($C304, " ", -1))),
_xlfn.IFS(
'Option-specific inputs'!$I$19="Percentage cost method",('Option-specific inputs'!$I36*'Option-specific inputs'!$I$109*R$26),
'Option-specific inputs'!$I$19="Total cost method",(('Option-specific inputs'!$I59/SUM('Option-specific inputs'!$I$52:$I$61))*'Option-specific inputs'!$I$109*R$26)),0),0)</f>
        <v>0</v>
      </c>
      <c r="S304" s="43" cm="1">
        <f t="array" ref="S304">IFERROR(
IF(S$14 - $G$14 + 1 = _xlfn.NUMBERVALUE(TRIM(_xlfn.TEXTAFTER($C304, " ", -1))),
_xlfn.IFS(
'Option-specific inputs'!$I$19="Percentage cost method",('Option-specific inputs'!$I36*'Option-specific inputs'!$I$109*S$26),
'Option-specific inputs'!$I$19="Total cost method",(('Option-specific inputs'!$I59/SUM('Option-specific inputs'!$I$52:$I$61))*'Option-specific inputs'!$I$109*S$26)),0),0)</f>
        <v>0</v>
      </c>
      <c r="T304" s="43" cm="1">
        <f t="array" ref="T304">IFERROR(
IF(T$14 - $G$14 + 1 = _xlfn.NUMBERVALUE(TRIM(_xlfn.TEXTAFTER($C304, " ", -1))),
_xlfn.IFS(
'Option-specific inputs'!$I$19="Percentage cost method",('Option-specific inputs'!$I36*'Option-specific inputs'!$I$109*T$26),
'Option-specific inputs'!$I$19="Total cost method",(('Option-specific inputs'!$I59/SUM('Option-specific inputs'!$I$52:$I$61))*'Option-specific inputs'!$I$109*T$26)),0),0)</f>
        <v>0</v>
      </c>
      <c r="U304" s="43" cm="1">
        <f t="array" ref="U304">IFERROR(
IF(U$14 - $G$14 + 1 = _xlfn.NUMBERVALUE(TRIM(_xlfn.TEXTAFTER($C304, " ", -1))),
_xlfn.IFS(
'Option-specific inputs'!$I$19="Percentage cost method",('Option-specific inputs'!$I36*'Option-specific inputs'!$I$109*U$26),
'Option-specific inputs'!$I$19="Total cost method",(('Option-specific inputs'!$I59/SUM('Option-specific inputs'!$I$52:$I$61))*'Option-specific inputs'!$I$109*U$26)),0),0)</f>
        <v>0</v>
      </c>
      <c r="V304" s="43" cm="1">
        <f t="array" ref="V304">IFERROR(
IF(V$14 - $G$14 + 1 = _xlfn.NUMBERVALUE(TRIM(_xlfn.TEXTAFTER($C304, " ", -1))),
_xlfn.IFS(
'Option-specific inputs'!$I$19="Percentage cost method",('Option-specific inputs'!$I36*'Option-specific inputs'!$I$109*V$26),
'Option-specific inputs'!$I$19="Total cost method",(('Option-specific inputs'!$I59/SUM('Option-specific inputs'!$I$52:$I$61))*'Option-specific inputs'!$I$109*V$26)),0),0)</f>
        <v>0</v>
      </c>
      <c r="W304" s="43" cm="1">
        <f t="array" ref="W304">IFERROR(
IF(W$14 - $G$14 + 1 = _xlfn.NUMBERVALUE(TRIM(_xlfn.TEXTAFTER($C304, " ", -1))),
_xlfn.IFS(
'Option-specific inputs'!$I$19="Percentage cost method",('Option-specific inputs'!$I36*'Option-specific inputs'!$I$109*W$26),
'Option-specific inputs'!$I$19="Total cost method",(('Option-specific inputs'!$I59/SUM('Option-specific inputs'!$I$52:$I$61))*'Option-specific inputs'!$I$109*W$26)),0),0)</f>
        <v>0</v>
      </c>
      <c r="X304" s="43" cm="1">
        <f t="array" ref="X304">IFERROR(
IF(X$14 - $G$14 + 1 = _xlfn.NUMBERVALUE(TRIM(_xlfn.TEXTAFTER($C304, " ", -1))),
_xlfn.IFS(
'Option-specific inputs'!$I$19="Percentage cost method",('Option-specific inputs'!$I36*'Option-specific inputs'!$I$109*X$26),
'Option-specific inputs'!$I$19="Total cost method",(('Option-specific inputs'!$I59/SUM('Option-specific inputs'!$I$52:$I$61))*'Option-specific inputs'!$I$109*X$26)),0),0)</f>
        <v>0</v>
      </c>
      <c r="Y304" s="43" cm="1">
        <f t="array" ref="Y304">IFERROR(
IF(Y$14 - $G$14 + 1 = _xlfn.NUMBERVALUE(TRIM(_xlfn.TEXTAFTER($C304, " ", -1))),
_xlfn.IFS(
'Option-specific inputs'!$I$19="Percentage cost method",('Option-specific inputs'!$I36*'Option-specific inputs'!$I$109*Y$26),
'Option-specific inputs'!$I$19="Total cost method",(('Option-specific inputs'!$I59/SUM('Option-specific inputs'!$I$52:$I$61))*'Option-specific inputs'!$I$109*Y$26)),0),0)</f>
        <v>0</v>
      </c>
      <c r="Z304" s="43" cm="1">
        <f t="array" ref="Z304">IFERROR(
IF(Z$14 - $G$14 + 1 = _xlfn.NUMBERVALUE(TRIM(_xlfn.TEXTAFTER($C304, " ", -1))),
_xlfn.IFS(
'Option-specific inputs'!$I$19="Percentage cost method",('Option-specific inputs'!$I36*'Option-specific inputs'!$I$109*Z$26),
'Option-specific inputs'!$I$19="Total cost method",(('Option-specific inputs'!$I59/SUM('Option-specific inputs'!$I$52:$I$61))*'Option-specific inputs'!$I$109*Z$26)),0),0)</f>
        <v>0</v>
      </c>
      <c r="AA304" s="43" cm="1">
        <f t="array" ref="AA304">IFERROR(
IF(AA$14 - $G$14 + 1 = _xlfn.NUMBERVALUE(TRIM(_xlfn.TEXTAFTER($C304, " ", -1))),
_xlfn.IFS(
'Option-specific inputs'!$I$19="Percentage cost method",('Option-specific inputs'!$I36*'Option-specific inputs'!$I$109*AA$26),
'Option-specific inputs'!$I$19="Total cost method",(('Option-specific inputs'!$I59/SUM('Option-specific inputs'!$I$52:$I$61))*'Option-specific inputs'!$I$109*AA$26)),0),0)</f>
        <v>0</v>
      </c>
      <c r="AB304" s="43" cm="1">
        <f t="array" ref="AB304">IFERROR(
IF(AB$14 - $G$14 + 1 = _xlfn.NUMBERVALUE(TRIM(_xlfn.TEXTAFTER($C304, " ", -1))),
_xlfn.IFS(
'Option-specific inputs'!$I$19="Percentage cost method",('Option-specific inputs'!$I36*'Option-specific inputs'!$I$109*AB$26),
'Option-specific inputs'!$I$19="Total cost method",(('Option-specific inputs'!$I59/SUM('Option-specific inputs'!$I$52:$I$61))*'Option-specific inputs'!$I$109*AB$26)),0),0)</f>
        <v>0</v>
      </c>
      <c r="AC304" s="43" cm="1">
        <f t="array" ref="AC304">IFERROR(
IF(AC$14 - $G$14 + 1 = _xlfn.NUMBERVALUE(TRIM(_xlfn.TEXTAFTER($C304, " ", -1))),
_xlfn.IFS(
'Option-specific inputs'!$I$19="Percentage cost method",('Option-specific inputs'!$I36*'Option-specific inputs'!$I$109*AC$26),
'Option-specific inputs'!$I$19="Total cost method",(('Option-specific inputs'!$I59/SUM('Option-specific inputs'!$I$52:$I$61))*'Option-specific inputs'!$I$109*AC$26)),0),0)</f>
        <v>0</v>
      </c>
      <c r="AD304" s="43" cm="1">
        <f t="array" ref="AD304">IFERROR(
IF(AD$14 - $G$14 + 1 = _xlfn.NUMBERVALUE(TRIM(_xlfn.TEXTAFTER($C304, " ", -1))),
_xlfn.IFS(
'Option-specific inputs'!$I$19="Percentage cost method",('Option-specific inputs'!$I36*'Option-specific inputs'!$I$109*AD$26),
'Option-specific inputs'!$I$19="Total cost method",(('Option-specific inputs'!$I59/SUM('Option-specific inputs'!$I$52:$I$61))*'Option-specific inputs'!$I$109*AD$26)),0),0)</f>
        <v>0</v>
      </c>
      <c r="AE304" s="43" cm="1">
        <f t="array" ref="AE304">IFERROR(
IF(AE$14 - $G$14 + 1 = _xlfn.NUMBERVALUE(TRIM(_xlfn.TEXTAFTER($C304, " ", -1))),
_xlfn.IFS(
'Option-specific inputs'!$I$19="Percentage cost method",('Option-specific inputs'!$I36*'Option-specific inputs'!$I$109*AE$26),
'Option-specific inputs'!$I$19="Total cost method",(('Option-specific inputs'!$I59/SUM('Option-specific inputs'!$I$52:$I$61))*'Option-specific inputs'!$I$109*AE$26)),0),0)</f>
        <v>0</v>
      </c>
      <c r="AF304" s="43" cm="1">
        <f t="array" ref="AF304">IFERROR(
IF(AF$14 - $G$14 + 1 = _xlfn.NUMBERVALUE(TRIM(_xlfn.TEXTAFTER($C304, " ", -1))),
_xlfn.IFS(
'Option-specific inputs'!$I$19="Percentage cost method",('Option-specific inputs'!$I36*'Option-specific inputs'!$I$109*AF$26),
'Option-specific inputs'!$I$19="Total cost method",(('Option-specific inputs'!$I59/SUM('Option-specific inputs'!$I$52:$I$61))*'Option-specific inputs'!$I$109*AF$26)),0),0)</f>
        <v>0</v>
      </c>
      <c r="AG304" s="43" cm="1">
        <f t="array" ref="AG304">IFERROR(
IF(AG$14 - $G$14 + 1 = _xlfn.NUMBERVALUE(TRIM(_xlfn.TEXTAFTER($C304, " ", -1))),
_xlfn.IFS(
'Option-specific inputs'!$I$19="Percentage cost method",('Option-specific inputs'!$I36*'Option-specific inputs'!$I$109*AG$26),
'Option-specific inputs'!$I$19="Total cost method",(('Option-specific inputs'!$I59/SUM('Option-specific inputs'!$I$52:$I$61))*'Option-specific inputs'!$I$109*AG$26)),0),0)</f>
        <v>0</v>
      </c>
      <c r="AH304" s="43" cm="1">
        <f t="array" ref="AH304">IFERROR(
IF(AH$14 - $G$14 + 1 = _xlfn.NUMBERVALUE(TRIM(_xlfn.TEXTAFTER($C304, " ", -1))),
_xlfn.IFS(
'Option-specific inputs'!$I$19="Percentage cost method",('Option-specific inputs'!$I36*'Option-specific inputs'!$I$109*AH$26),
'Option-specific inputs'!$I$19="Total cost method",(('Option-specific inputs'!$I59/SUM('Option-specific inputs'!$I$52:$I$61))*'Option-specific inputs'!$I$109*AH$26)),0),0)</f>
        <v>0</v>
      </c>
      <c r="AI304" s="43" cm="1">
        <f t="array" ref="AI304">IFERROR(
IF(AI$14 - $G$14 + 1 = _xlfn.NUMBERVALUE(TRIM(_xlfn.TEXTAFTER($C304, " ", -1))),
_xlfn.IFS(
'Option-specific inputs'!$I$19="Percentage cost method",('Option-specific inputs'!$I36*'Option-specific inputs'!$I$109*AI$26),
'Option-specific inputs'!$I$19="Total cost method",(('Option-specific inputs'!$I59/SUM('Option-specific inputs'!$I$52:$I$61))*'Option-specific inputs'!$I$109*AI$26)),0),0)</f>
        <v>0</v>
      </c>
      <c r="AJ304" s="43" cm="1">
        <f t="array" ref="AJ304">IFERROR(
IF(AJ$14 - $G$14 + 1 = _xlfn.NUMBERVALUE(TRIM(_xlfn.TEXTAFTER($C304, " ", -1))),
_xlfn.IFS(
'Option-specific inputs'!$I$19="Percentage cost method",('Option-specific inputs'!$I36*'Option-specific inputs'!$I$109*AJ$26),
'Option-specific inputs'!$I$19="Total cost method",(('Option-specific inputs'!$I59/SUM('Option-specific inputs'!$I$52:$I$61))*'Option-specific inputs'!$I$109*AJ$26)),0),0)</f>
        <v>0</v>
      </c>
      <c r="AK304" s="43" cm="1">
        <f t="array" ref="AK304">IFERROR(
IF(AK$14 - $G$14 + 1 = _xlfn.NUMBERVALUE(TRIM(_xlfn.TEXTAFTER($C304, " ", -1))),
_xlfn.IFS(
'Option-specific inputs'!$I$19="Percentage cost method",('Option-specific inputs'!$I36*'Option-specific inputs'!$I$109*AK$26),
'Option-specific inputs'!$I$19="Total cost method",(('Option-specific inputs'!$I59/SUM('Option-specific inputs'!$I$52:$I$61))*'Option-specific inputs'!$I$109*AK$26)),0),0)</f>
        <v>0</v>
      </c>
      <c r="AL304" s="43" cm="1">
        <f t="array" ref="AL304">IFERROR(
IF(AL$14 - $G$14 + 1 = _xlfn.NUMBERVALUE(TRIM(_xlfn.TEXTAFTER($C304, " ", -1))),
_xlfn.IFS(
'Option-specific inputs'!$I$19="Percentage cost method",('Option-specific inputs'!$I36*'Option-specific inputs'!$I$109*AL$26),
'Option-specific inputs'!$I$19="Total cost method",(('Option-specific inputs'!$I59/SUM('Option-specific inputs'!$I$52:$I$61))*'Option-specific inputs'!$I$109*AL$26)),0),0)</f>
        <v>0</v>
      </c>
      <c r="AM304" s="43" cm="1">
        <f t="array" ref="AM304">IFERROR(
IF(AM$14 - $G$14 + 1 = _xlfn.NUMBERVALUE(TRIM(_xlfn.TEXTAFTER($C304, " ", -1))),
_xlfn.IFS(
'Option-specific inputs'!$I$19="Percentage cost method",('Option-specific inputs'!$I36*'Option-specific inputs'!$I$109*AM$26),
'Option-specific inputs'!$I$19="Total cost method",(('Option-specific inputs'!$I59/SUM('Option-specific inputs'!$I$52:$I$61))*'Option-specific inputs'!$I$109*AM$26)),0),0)</f>
        <v>0</v>
      </c>
      <c r="AN304" s="43" cm="1">
        <f t="array" ref="AN304">IFERROR(
IF(AN$14 - $G$14 + 1 = _xlfn.NUMBERVALUE(TRIM(_xlfn.TEXTAFTER($C304, " ", -1))),
_xlfn.IFS(
'Option-specific inputs'!$I$19="Percentage cost method",('Option-specific inputs'!$I36*'Option-specific inputs'!$I$109*AN$26),
'Option-specific inputs'!$I$19="Total cost method",(('Option-specific inputs'!$I59/SUM('Option-specific inputs'!$I$52:$I$61))*'Option-specific inputs'!$I$109*AN$26)),0),0)</f>
        <v>0</v>
      </c>
      <c r="AO304" s="43" cm="1">
        <f t="array" ref="AO304">IFERROR(
IF(AO$14 - $G$14 + 1 = _xlfn.NUMBERVALUE(TRIM(_xlfn.TEXTAFTER($C304, " ", -1))),
_xlfn.IFS(
'Option-specific inputs'!$I$19="Percentage cost method",('Option-specific inputs'!$I36*'Option-specific inputs'!$I$109*AO$26),
'Option-specific inputs'!$I$19="Total cost method",(('Option-specific inputs'!$I59/SUM('Option-specific inputs'!$I$52:$I$61))*'Option-specific inputs'!$I$109*AO$26)),0),0)</f>
        <v>0</v>
      </c>
      <c r="AP304" s="43" cm="1">
        <f t="array" ref="AP304">IFERROR(
IF(AP$14 - $G$14 + 1 = _xlfn.NUMBERVALUE(TRIM(_xlfn.TEXTAFTER($C304, " ", -1))),
_xlfn.IFS(
'Option-specific inputs'!$I$19="Percentage cost method",('Option-specific inputs'!$I36*'Option-specific inputs'!$I$109*AP$26),
'Option-specific inputs'!$I$19="Total cost method",(('Option-specific inputs'!$I59/SUM('Option-specific inputs'!$I$52:$I$61))*'Option-specific inputs'!$I$109*AP$26)),0),0)</f>
        <v>0</v>
      </c>
      <c r="AQ304" s="43" cm="1">
        <f t="array" ref="AQ304">IFERROR(
IF(AQ$14 - $G$14 + 1 = _xlfn.NUMBERVALUE(TRIM(_xlfn.TEXTAFTER($C304, " ", -1))),
_xlfn.IFS(
'Option-specific inputs'!$I$19="Percentage cost method",('Option-specific inputs'!$I36*'Option-specific inputs'!$I$109*AQ$26),
'Option-specific inputs'!$I$19="Total cost method",(('Option-specific inputs'!$I59/SUM('Option-specific inputs'!$I$52:$I$61))*'Option-specific inputs'!$I$109*AQ$26)),0),0)</f>
        <v>0</v>
      </c>
      <c r="AR304" s="43" cm="1">
        <f t="array" ref="AR304">IFERROR(
IF(AR$14 - $G$14 + 1 = _xlfn.NUMBERVALUE(TRIM(_xlfn.TEXTAFTER($C304, " ", -1))),
_xlfn.IFS(
'Option-specific inputs'!$I$19="Percentage cost method",('Option-specific inputs'!$I36*'Option-specific inputs'!$I$109*AR$26),
'Option-specific inputs'!$I$19="Total cost method",(('Option-specific inputs'!$I59/SUM('Option-specific inputs'!$I$52:$I$61))*'Option-specific inputs'!$I$109*AR$26)),0),0)</f>
        <v>0</v>
      </c>
      <c r="AS304" s="43" cm="1">
        <f t="array" ref="AS304">IFERROR(
IF(AS$14 - $G$14 + 1 = _xlfn.NUMBERVALUE(TRIM(_xlfn.TEXTAFTER($C304, " ", -1))),
_xlfn.IFS(
'Option-specific inputs'!$I$19="Percentage cost method",('Option-specific inputs'!$I36*'Option-specific inputs'!$I$109*AS$26),
'Option-specific inputs'!$I$19="Total cost method",(('Option-specific inputs'!$I59/SUM('Option-specific inputs'!$I$52:$I$61))*'Option-specific inputs'!$I$109*AS$26)),0),0)</f>
        <v>0</v>
      </c>
      <c r="AT304" s="43" cm="1">
        <f t="array" ref="AT304">IFERROR(
IF(AT$14 - $G$14 + 1 = _xlfn.NUMBERVALUE(TRIM(_xlfn.TEXTAFTER($C304, " ", -1))),
_xlfn.IFS(
'Option-specific inputs'!$I$19="Percentage cost method",('Option-specific inputs'!$I36*'Option-specific inputs'!$I$109*AT$26),
'Option-specific inputs'!$I$19="Total cost method",(('Option-specific inputs'!$I59/SUM('Option-specific inputs'!$I$52:$I$61))*'Option-specific inputs'!$I$109*AT$26)),0),0)</f>
        <v>0</v>
      </c>
      <c r="AU304" s="43" cm="1">
        <f t="array" ref="AU304">IFERROR(
IF(AU$14 - $G$14 + 1 = _xlfn.NUMBERVALUE(TRIM(_xlfn.TEXTAFTER($C304, " ", -1))),
_xlfn.IFS(
'Option-specific inputs'!$I$19="Percentage cost method",('Option-specific inputs'!$I36*'Option-specific inputs'!$I$109*AU$26),
'Option-specific inputs'!$I$19="Total cost method",(('Option-specific inputs'!$I59/SUM('Option-specific inputs'!$I$52:$I$61))*'Option-specific inputs'!$I$109*AU$26)),0),0)</f>
        <v>0</v>
      </c>
      <c r="AV304" s="43" cm="1">
        <f t="array" ref="AV304">IFERROR(
IF(AV$14 - $G$14 + 1 = _xlfn.NUMBERVALUE(TRIM(_xlfn.TEXTAFTER($C304, " ", -1))),
_xlfn.IFS(
'Option-specific inputs'!$I$19="Percentage cost method",('Option-specific inputs'!$I36*'Option-specific inputs'!$I$109*AV$26),
'Option-specific inputs'!$I$19="Total cost method",(('Option-specific inputs'!$I59/SUM('Option-specific inputs'!$I$52:$I$61))*'Option-specific inputs'!$I$109*AV$26)),0),0)</f>
        <v>0</v>
      </c>
      <c r="AW304" s="43" cm="1">
        <f t="array" ref="AW304">IFERROR(
IF(AW$14 - $G$14 + 1 = _xlfn.NUMBERVALUE(TRIM(_xlfn.TEXTAFTER($C304, " ", -1))),
_xlfn.IFS(
'Option-specific inputs'!$I$19="Percentage cost method",('Option-specific inputs'!$I36*'Option-specific inputs'!$I$109*AW$26),
'Option-specific inputs'!$I$19="Total cost method",(('Option-specific inputs'!$I59/SUM('Option-specific inputs'!$I$52:$I$61))*'Option-specific inputs'!$I$109*AW$26)),0),0)</f>
        <v>0</v>
      </c>
      <c r="AX304" s="43" cm="1">
        <f t="array" ref="AX304">IFERROR(
IF(AX$14 - $G$14 + 1 = _xlfn.NUMBERVALUE(TRIM(_xlfn.TEXTAFTER($C304, " ", -1))),
_xlfn.IFS(
'Option-specific inputs'!$I$19="Percentage cost method",('Option-specific inputs'!$I36*'Option-specific inputs'!$I$109*AX$26),
'Option-specific inputs'!$I$19="Total cost method",(('Option-specific inputs'!$I59/SUM('Option-specific inputs'!$I$52:$I$61))*'Option-specific inputs'!$I$109*AX$26)),0),0)</f>
        <v>0</v>
      </c>
      <c r="AY304" s="43" cm="1">
        <f t="array" ref="AY304">IFERROR(
IF(AY$14 - $G$14 + 1 = _xlfn.NUMBERVALUE(TRIM(_xlfn.TEXTAFTER($C304, " ", -1))),
_xlfn.IFS(
'Option-specific inputs'!$I$19="Percentage cost method",('Option-specific inputs'!$I36*'Option-specific inputs'!$I$109*AY$26),
'Option-specific inputs'!$I$19="Total cost method",(('Option-specific inputs'!$I59/SUM('Option-specific inputs'!$I$52:$I$61))*'Option-specific inputs'!$I$109*AY$26)),0),0)</f>
        <v>0</v>
      </c>
      <c r="AZ304" s="43" cm="1">
        <f t="array" ref="AZ304">IFERROR(
IF(AZ$14 - $G$14 + 1 = _xlfn.NUMBERVALUE(TRIM(_xlfn.TEXTAFTER($C304, " ", -1))),
_xlfn.IFS(
'Option-specific inputs'!$I$19="Percentage cost method",('Option-specific inputs'!$I36*'Option-specific inputs'!$I$109*AZ$26),
'Option-specific inputs'!$I$19="Total cost method",(('Option-specific inputs'!$I59/SUM('Option-specific inputs'!$I$52:$I$61))*'Option-specific inputs'!$I$109*AZ$26)),0),0)</f>
        <v>0</v>
      </c>
      <c r="BA304" s="43" cm="1">
        <f t="array" ref="BA304">IFERROR(
IF(BA$14 - $G$14 + 1 = _xlfn.NUMBERVALUE(TRIM(_xlfn.TEXTAFTER($C304, " ", -1))),
_xlfn.IFS(
'Option-specific inputs'!$I$19="Percentage cost method",('Option-specific inputs'!$I36*'Option-specific inputs'!$I$109*BA$26),
'Option-specific inputs'!$I$19="Total cost method",(('Option-specific inputs'!$I59/SUM('Option-specific inputs'!$I$52:$I$61))*'Option-specific inputs'!$I$109*BA$26)),0),0)</f>
        <v>0</v>
      </c>
      <c r="BB304" s="43" cm="1">
        <f t="array" ref="BB304">IFERROR(
IF(BB$14 - $G$14 + 1 = _xlfn.NUMBERVALUE(TRIM(_xlfn.TEXTAFTER($C304, " ", -1))),
_xlfn.IFS(
'Option-specific inputs'!$I$19="Percentage cost method",('Option-specific inputs'!$I36*'Option-specific inputs'!$I$109*BB$26),
'Option-specific inputs'!$I$19="Total cost method",(('Option-specific inputs'!$I59/SUM('Option-specific inputs'!$I$52:$I$61))*'Option-specific inputs'!$I$109*BB$26)),0),0)</f>
        <v>0</v>
      </c>
      <c r="BC304" s="43" cm="1">
        <f t="array" ref="BC304">IFERROR(
IF(BC$14 - $G$14 + 1 = _xlfn.NUMBERVALUE(TRIM(_xlfn.TEXTAFTER($C304, " ", -1))),
_xlfn.IFS(
'Option-specific inputs'!$I$19="Percentage cost method",('Option-specific inputs'!$I36*'Option-specific inputs'!$I$109*BC$26),
'Option-specific inputs'!$I$19="Total cost method",(('Option-specific inputs'!$I59/SUM('Option-specific inputs'!$I$52:$I$61))*'Option-specific inputs'!$I$109*BC$26)),0),0)</f>
        <v>0</v>
      </c>
      <c r="BD304" s="43" cm="1">
        <f t="array" ref="BD304">IFERROR(
IF(BD$14 - $G$14 + 1 = _xlfn.NUMBERVALUE(TRIM(_xlfn.TEXTAFTER($C304, " ", -1))),
_xlfn.IFS(
'Option-specific inputs'!$I$19="Percentage cost method",('Option-specific inputs'!$I36*'Option-specific inputs'!$I$109*BD$26),
'Option-specific inputs'!$I$19="Total cost method",(('Option-specific inputs'!$I59/SUM('Option-specific inputs'!$I$52:$I$61))*'Option-specific inputs'!$I$109*BD$26)),0),0)</f>
        <v>0</v>
      </c>
      <c r="BE304" s="43" cm="1">
        <f t="array" ref="BE304">IFERROR(
IF(BE$14 - $G$14 + 1 = _xlfn.NUMBERVALUE(TRIM(_xlfn.TEXTAFTER($C304, " ", -1))),
_xlfn.IFS(
'Option-specific inputs'!$I$19="Percentage cost method",('Option-specific inputs'!$I36*'Option-specific inputs'!$I$109*BE$26),
'Option-specific inputs'!$I$19="Total cost method",(('Option-specific inputs'!$I59/SUM('Option-specific inputs'!$I$52:$I$61))*'Option-specific inputs'!$I$109*BE$26)),0),0)</f>
        <v>0</v>
      </c>
      <c r="BF304" s="43" cm="1">
        <f t="array" ref="BF304">IFERROR(
IF(BF$14 - $G$14 + 1 = _xlfn.NUMBERVALUE(TRIM(_xlfn.TEXTAFTER($C304, " ", -1))),
_xlfn.IFS(
'Option-specific inputs'!$I$19="Percentage cost method",('Option-specific inputs'!$I36*'Option-specific inputs'!$I$109*BF$26),
'Option-specific inputs'!$I$19="Total cost method",(('Option-specific inputs'!$I59/SUM('Option-specific inputs'!$I$52:$I$61))*'Option-specific inputs'!$I$109*BF$26)),0),0)</f>
        <v>0</v>
      </c>
      <c r="BG304" s="43" cm="1">
        <f t="array" ref="BG304">IFERROR(
IF(BG$14 - $G$14 + 1 = _xlfn.NUMBERVALUE(TRIM(_xlfn.TEXTAFTER($C304, " ", -1))),
_xlfn.IFS(
'Option-specific inputs'!$I$19="Percentage cost method",('Option-specific inputs'!$I36*'Option-specific inputs'!$I$109*BG$26),
'Option-specific inputs'!$I$19="Total cost method",(('Option-specific inputs'!$I59/SUM('Option-specific inputs'!$I$52:$I$61))*'Option-specific inputs'!$I$109*BG$26)),0),0)</f>
        <v>0</v>
      </c>
      <c r="BH304" s="43" cm="1">
        <f t="array" ref="BH304">IFERROR(
IF(BH$14 - $G$14 + 1 = _xlfn.NUMBERVALUE(TRIM(_xlfn.TEXTAFTER($C304, " ", -1))),
_xlfn.IFS(
'Option-specific inputs'!$I$19="Percentage cost method",('Option-specific inputs'!$I36*'Option-specific inputs'!$I$109*BH$26),
'Option-specific inputs'!$I$19="Total cost method",(('Option-specific inputs'!$I59/SUM('Option-specific inputs'!$I$52:$I$61))*'Option-specific inputs'!$I$109*BH$26)),0),0)</f>
        <v>0</v>
      </c>
      <c r="BI304" s="43" cm="1">
        <f t="array" ref="BI304">IFERROR(
IF(BI$14 - $G$14 + 1 = _xlfn.NUMBERVALUE(TRIM(_xlfn.TEXTAFTER($C304, " ", -1))),
_xlfn.IFS(
'Option-specific inputs'!$I$19="Percentage cost method",('Option-specific inputs'!$I36*'Option-specific inputs'!$I$109*BI$26),
'Option-specific inputs'!$I$19="Total cost method",(('Option-specific inputs'!$I59/SUM('Option-specific inputs'!$I$52:$I$61))*'Option-specific inputs'!$I$109*BI$26)),0),0)</f>
        <v>0</v>
      </c>
      <c r="BJ304" s="43" cm="1">
        <f t="array" ref="BJ304">IFERROR(
IF(BJ$14 - $G$14 + 1 = _xlfn.NUMBERVALUE(TRIM(_xlfn.TEXTAFTER($C304, " ", -1))),
_xlfn.IFS(
'Option-specific inputs'!$I$19="Percentage cost method",('Option-specific inputs'!$I36*'Option-specific inputs'!$I$109*BJ$26),
'Option-specific inputs'!$I$19="Total cost method",(('Option-specific inputs'!$I59/SUM('Option-specific inputs'!$I$52:$I$61))*'Option-specific inputs'!$I$109*BJ$26)),0),0)</f>
        <v>0</v>
      </c>
      <c r="BK304" s="43" cm="1">
        <f t="array" ref="BK304">IFERROR(
IF(BK$14 - $G$14 + 1 = _xlfn.NUMBERVALUE(TRIM(_xlfn.TEXTAFTER($C304, " ", -1))),
_xlfn.IFS(
'Option-specific inputs'!$I$19="Percentage cost method",('Option-specific inputs'!$I36*'Option-specific inputs'!$I$109*BK$26),
'Option-specific inputs'!$I$19="Total cost method",(('Option-specific inputs'!$I59/SUM('Option-specific inputs'!$I$52:$I$61))*'Option-specific inputs'!$I$109*BK$26)),0),0)</f>
        <v>0</v>
      </c>
      <c r="BL304" s="43" cm="1">
        <f t="array" ref="BL304">IFERROR(
IF(BL$14 - $G$14 + 1 = _xlfn.NUMBERVALUE(TRIM(_xlfn.TEXTAFTER($C304, " ", -1))),
_xlfn.IFS(
'Option-specific inputs'!$I$19="Percentage cost method",('Option-specific inputs'!$I36*'Option-specific inputs'!$I$109*BL$26),
'Option-specific inputs'!$I$19="Total cost method",(('Option-specific inputs'!$I59/SUM('Option-specific inputs'!$I$52:$I$61))*'Option-specific inputs'!$I$109*BL$26)),0),0)</f>
        <v>0</v>
      </c>
      <c r="BM304" s="43" cm="1">
        <f t="array" ref="BM304">IFERROR(
IF(BM$14 - $G$14 + 1 = _xlfn.NUMBERVALUE(TRIM(_xlfn.TEXTAFTER($C304, " ", -1))),
_xlfn.IFS(
'Option-specific inputs'!$I$19="Percentage cost method",('Option-specific inputs'!$I36*'Option-specific inputs'!$I$109*BM$26),
'Option-specific inputs'!$I$19="Total cost method",(('Option-specific inputs'!$I59/SUM('Option-specific inputs'!$I$52:$I$61))*'Option-specific inputs'!$I$109*BM$26)),0),0)</f>
        <v>0</v>
      </c>
      <c r="BN304" s="43" cm="1">
        <f t="array" ref="BN304">IFERROR(
IF(BN$14 - $G$14 + 1 = _xlfn.NUMBERVALUE(TRIM(_xlfn.TEXTAFTER($C304, " ", -1))),
_xlfn.IFS(
'Option-specific inputs'!$I$19="Percentage cost method",('Option-specific inputs'!$I36*'Option-specific inputs'!$I$109*BN$26),
'Option-specific inputs'!$I$19="Total cost method",(('Option-specific inputs'!$I59/SUM('Option-specific inputs'!$I$52:$I$61))*'Option-specific inputs'!$I$109*BN$26)),0),0)</f>
        <v>0</v>
      </c>
      <c r="BO304" s="43" cm="1">
        <f t="array" ref="BO304">IFERROR(
IF(BO$14 - $G$14 + 1 = _xlfn.NUMBERVALUE(TRIM(_xlfn.TEXTAFTER($C304, " ", -1))),
_xlfn.IFS(
'Option-specific inputs'!$I$19="Percentage cost method",('Option-specific inputs'!$I36*'Option-specific inputs'!$I$109*BO$26),
'Option-specific inputs'!$I$19="Total cost method",(('Option-specific inputs'!$I59/SUM('Option-specific inputs'!$I$52:$I$61))*'Option-specific inputs'!$I$109*BO$26)),0),0)</f>
        <v>0</v>
      </c>
      <c r="BP304" s="43" cm="1">
        <f t="array" ref="BP304">IFERROR(
IF(BP$14 - $G$14 + 1 = _xlfn.NUMBERVALUE(TRIM(_xlfn.TEXTAFTER($C304, " ", -1))),
_xlfn.IFS(
'Option-specific inputs'!$I$19="Percentage cost method",('Option-specific inputs'!$I36*'Option-specific inputs'!$I$109*BP$26),
'Option-specific inputs'!$I$19="Total cost method",(('Option-specific inputs'!$I59/SUM('Option-specific inputs'!$I$52:$I$61))*'Option-specific inputs'!$I$109*BP$26)),0),0)</f>
        <v>0</v>
      </c>
      <c r="BQ304" s="43" cm="1">
        <f t="array" ref="BQ304">IFERROR(
IF(BQ$14 - $G$14 + 1 = _xlfn.NUMBERVALUE(TRIM(_xlfn.TEXTAFTER($C304, " ", -1))),
_xlfn.IFS(
'Option-specific inputs'!$I$19="Percentage cost method",('Option-specific inputs'!$I36*'Option-specific inputs'!$I$109*BQ$26),
'Option-specific inputs'!$I$19="Total cost method",(('Option-specific inputs'!$I59/SUM('Option-specific inputs'!$I$52:$I$61))*'Option-specific inputs'!$I$109*BQ$26)),0),0)</f>
        <v>0</v>
      </c>
      <c r="BR304" s="43" cm="1">
        <f t="array" ref="BR304">IFERROR(
IF(BR$14 - $G$14 + 1 = _xlfn.NUMBERVALUE(TRIM(_xlfn.TEXTAFTER($C304, " ", -1))),
_xlfn.IFS(
'Option-specific inputs'!$I$19="Percentage cost method",('Option-specific inputs'!$I36*'Option-specific inputs'!$I$109*BR$26),
'Option-specific inputs'!$I$19="Total cost method",(('Option-specific inputs'!$I59/SUM('Option-specific inputs'!$I$52:$I$61))*'Option-specific inputs'!$I$109*BR$26)),0),0)</f>
        <v>0</v>
      </c>
      <c r="BS304" s="43" cm="1">
        <f t="array" ref="BS304">IFERROR(
IF(BS$14 - $G$14 + 1 = _xlfn.NUMBERVALUE(TRIM(_xlfn.TEXTAFTER($C304, " ", -1))),
_xlfn.IFS(
'Option-specific inputs'!$I$19="Percentage cost method",('Option-specific inputs'!$I36*'Option-specific inputs'!$I$109*BS$26),
'Option-specific inputs'!$I$19="Total cost method",(('Option-specific inputs'!$I59/SUM('Option-specific inputs'!$I$52:$I$61))*'Option-specific inputs'!$I$109*BS$26)),0),0)</f>
        <v>0</v>
      </c>
      <c r="BT304" s="43" cm="1">
        <f t="array" ref="BT304">IFERROR(
IF(BT$14 - $G$14 + 1 = _xlfn.NUMBERVALUE(TRIM(_xlfn.TEXTAFTER($C304, " ", -1))),
_xlfn.IFS(
'Option-specific inputs'!$I$19="Percentage cost method",('Option-specific inputs'!$I36*'Option-specific inputs'!$I$109*BT$26),
'Option-specific inputs'!$I$19="Total cost method",(('Option-specific inputs'!$I59/SUM('Option-specific inputs'!$I$52:$I$61))*'Option-specific inputs'!$I$109*BT$26)),0),0)</f>
        <v>0</v>
      </c>
      <c r="BU304" s="43" cm="1">
        <f t="array" ref="BU304">IFERROR(
IF(BU$14 - $G$14 + 1 = _xlfn.NUMBERVALUE(TRIM(_xlfn.TEXTAFTER($C304, " ", -1))),
_xlfn.IFS(
'Option-specific inputs'!$I$19="Percentage cost method",('Option-specific inputs'!$I36*'Option-specific inputs'!$I$109*BU$26),
'Option-specific inputs'!$I$19="Total cost method",(('Option-specific inputs'!$I59/SUM('Option-specific inputs'!$I$52:$I$61))*'Option-specific inputs'!$I$109*BU$26)),0),0)</f>
        <v>0</v>
      </c>
      <c r="BV304" s="43" cm="1">
        <f t="array" ref="BV304">IFERROR(
IF(BV$14 - $G$14 + 1 = _xlfn.NUMBERVALUE(TRIM(_xlfn.TEXTAFTER($C304, " ", -1))),
_xlfn.IFS(
'Option-specific inputs'!$I$19="Percentage cost method",('Option-specific inputs'!$I36*'Option-specific inputs'!$I$109*BV$26),
'Option-specific inputs'!$I$19="Total cost method",(('Option-specific inputs'!$I59/SUM('Option-specific inputs'!$I$52:$I$61))*'Option-specific inputs'!$I$109*BV$26)),0),0)</f>
        <v>0</v>
      </c>
      <c r="BW304" s="43" cm="1">
        <f t="array" ref="BW304">IFERROR(
IF(BW$14 - $G$14 + 1 = _xlfn.NUMBERVALUE(TRIM(_xlfn.TEXTAFTER($C304, " ", -1))),
_xlfn.IFS(
'Option-specific inputs'!$I$19="Percentage cost method",('Option-specific inputs'!$I36*'Option-specific inputs'!$I$109*BW$26),
'Option-specific inputs'!$I$19="Total cost method",(('Option-specific inputs'!$I59/SUM('Option-specific inputs'!$I$52:$I$61))*'Option-specific inputs'!$I$109*BW$26)),0),0)</f>
        <v>0</v>
      </c>
      <c r="BX304" s="43" cm="1">
        <f t="array" ref="BX304">IFERROR(
IF(BX$14 - $G$14 + 1 = _xlfn.NUMBERVALUE(TRIM(_xlfn.TEXTAFTER($C304, " ", -1))),
_xlfn.IFS(
'Option-specific inputs'!$I$19="Percentage cost method",('Option-specific inputs'!$I36*'Option-specific inputs'!$I$109*BX$26),
'Option-specific inputs'!$I$19="Total cost method",(('Option-specific inputs'!$I59/SUM('Option-specific inputs'!$I$52:$I$61))*'Option-specific inputs'!$I$109*BX$26)),0),0)</f>
        <v>0</v>
      </c>
      <c r="BY304" s="43" cm="1">
        <f t="array" ref="BY304">IFERROR(
IF(BY$14 - $G$14 + 1 = _xlfn.NUMBERVALUE(TRIM(_xlfn.TEXTAFTER($C304, " ", -1))),
_xlfn.IFS(
'Option-specific inputs'!$I$19="Percentage cost method",('Option-specific inputs'!$I36*'Option-specific inputs'!$I$109*BY$26),
'Option-specific inputs'!$I$19="Total cost method",(('Option-specific inputs'!$I59/SUM('Option-specific inputs'!$I$52:$I$61))*'Option-specific inputs'!$I$109*BY$26)),0),0)</f>
        <v>0</v>
      </c>
      <c r="BZ304" s="43" cm="1">
        <f t="array" ref="BZ304">IFERROR(
IF(BZ$14 - $G$14 + 1 = _xlfn.NUMBERVALUE(TRIM(_xlfn.TEXTAFTER($C304, " ", -1))),
_xlfn.IFS(
'Option-specific inputs'!$I$19="Percentage cost method",('Option-specific inputs'!$I36*'Option-specific inputs'!$I$109*BZ$26),
'Option-specific inputs'!$I$19="Total cost method",(('Option-specific inputs'!$I59/SUM('Option-specific inputs'!$I$52:$I$61))*'Option-specific inputs'!$I$109*BZ$26)),0),0)</f>
        <v>0</v>
      </c>
      <c r="CA304" s="43" cm="1">
        <f t="array" ref="CA304">IFERROR(
IF(CA$14 - $G$14 + 1 = _xlfn.NUMBERVALUE(TRIM(_xlfn.TEXTAFTER($C304, " ", -1))),
_xlfn.IFS(
'Option-specific inputs'!$I$19="Percentage cost method",('Option-specific inputs'!$I36*'Option-specific inputs'!$I$109*CA$26),
'Option-specific inputs'!$I$19="Total cost method",(('Option-specific inputs'!$I59/SUM('Option-specific inputs'!$I$52:$I$61))*'Option-specific inputs'!$I$109*CA$26)),0),0)</f>
        <v>0</v>
      </c>
      <c r="CB304" s="43" cm="1">
        <f t="array" ref="CB304">IFERROR(
IF(CB$14 - $G$14 + 1 = _xlfn.NUMBERVALUE(TRIM(_xlfn.TEXTAFTER($C304, " ", -1))),
_xlfn.IFS(
'Option-specific inputs'!$I$19="Percentage cost method",('Option-specific inputs'!$I36*'Option-specific inputs'!$I$109*CB$26),
'Option-specific inputs'!$I$19="Total cost method",(('Option-specific inputs'!$I59/SUM('Option-specific inputs'!$I$52:$I$61))*'Option-specific inputs'!$I$109*CB$26)),0),0)</f>
        <v>0</v>
      </c>
      <c r="CC304" s="43" cm="1">
        <f t="array" ref="CC304">IFERROR(
IF(CC$14 - $G$14 + 1 = _xlfn.NUMBERVALUE(TRIM(_xlfn.TEXTAFTER($C304, " ", -1))),
_xlfn.IFS(
'Option-specific inputs'!$I$19="Percentage cost method",('Option-specific inputs'!$I36*'Option-specific inputs'!$I$109*CC$26),
'Option-specific inputs'!$I$19="Total cost method",(('Option-specific inputs'!$I59/SUM('Option-specific inputs'!$I$52:$I$61))*'Option-specific inputs'!$I$109*CC$26)),0),0)</f>
        <v>0</v>
      </c>
      <c r="CD304" s="43" cm="1">
        <f t="array" ref="CD304">IFERROR(
IF(CD$14 - $G$14 + 1 = _xlfn.NUMBERVALUE(TRIM(_xlfn.TEXTAFTER($C304, " ", -1))),
_xlfn.IFS(
'Option-specific inputs'!$I$19="Percentage cost method",('Option-specific inputs'!$I36*'Option-specific inputs'!$I$109*CD$26),
'Option-specific inputs'!$I$19="Total cost method",(('Option-specific inputs'!$I59/SUM('Option-specific inputs'!$I$52:$I$61))*'Option-specific inputs'!$I$109*CD$26)),0),0)</f>
        <v>0</v>
      </c>
      <c r="CE304" s="43" cm="1">
        <f t="array" ref="CE304">IFERROR(
IF(CE$14 - $G$14 + 1 = _xlfn.NUMBERVALUE(TRIM(_xlfn.TEXTAFTER($C304, " ", -1))),
_xlfn.IFS(
'Option-specific inputs'!$I$19="Percentage cost method",('Option-specific inputs'!$I36*'Option-specific inputs'!$I$109*CE$26),
'Option-specific inputs'!$I$19="Total cost method",(('Option-specific inputs'!$I59/SUM('Option-specific inputs'!$I$52:$I$61))*'Option-specific inputs'!$I$109*CE$26)),0),0)</f>
        <v>0</v>
      </c>
      <c r="CF304" s="43" cm="1">
        <f t="array" ref="CF304">IFERROR(
IF(CF$14 - $G$14 + 1 = _xlfn.NUMBERVALUE(TRIM(_xlfn.TEXTAFTER($C304, " ", -1))),
_xlfn.IFS(
'Option-specific inputs'!$I$19="Percentage cost method",('Option-specific inputs'!$I36*'Option-specific inputs'!$I$109*CF$26),
'Option-specific inputs'!$I$19="Total cost method",(('Option-specific inputs'!$I59/SUM('Option-specific inputs'!$I$52:$I$61))*'Option-specific inputs'!$I$109*CF$26)),0),0)</f>
        <v>0</v>
      </c>
      <c r="CG304" s="43" cm="1">
        <f t="array" ref="CG304">IFERROR(
IF(CG$14 - $G$14 + 1 = _xlfn.NUMBERVALUE(TRIM(_xlfn.TEXTAFTER($C304, " ", -1))),
_xlfn.IFS(
'Option-specific inputs'!$I$19="Percentage cost method",('Option-specific inputs'!$I36*'Option-specific inputs'!$I$109*CG$26),
'Option-specific inputs'!$I$19="Total cost method",(('Option-specific inputs'!$I59/SUM('Option-specific inputs'!$I$52:$I$61))*'Option-specific inputs'!$I$109*CG$26)),0),0)</f>
        <v>0</v>
      </c>
      <c r="CH304" s="43" cm="1">
        <f t="array" ref="CH304">IFERROR(
IF(CH$14 - $G$14 + 1 = _xlfn.NUMBERVALUE(TRIM(_xlfn.TEXTAFTER($C304, " ", -1))),
_xlfn.IFS(
'Option-specific inputs'!$I$19="Percentage cost method",('Option-specific inputs'!$I36*'Option-specific inputs'!$I$109*CH$26),
'Option-specific inputs'!$I$19="Total cost method",(('Option-specific inputs'!$I59/SUM('Option-specific inputs'!$I$52:$I$61))*'Option-specific inputs'!$I$109*CH$26)),0),0)</f>
        <v>0</v>
      </c>
      <c r="CI304" s="43" cm="1">
        <f t="array" ref="CI304">IFERROR(
IF(CI$14 - $G$14 + 1 = _xlfn.NUMBERVALUE(TRIM(_xlfn.TEXTAFTER($C304, " ", -1))),
_xlfn.IFS(
'Option-specific inputs'!$I$19="Percentage cost method",('Option-specific inputs'!$I36*'Option-specific inputs'!$I$109*CI$26),
'Option-specific inputs'!$I$19="Total cost method",(('Option-specific inputs'!$I59/SUM('Option-specific inputs'!$I$52:$I$61))*'Option-specific inputs'!$I$109*CI$26)),0),0)</f>
        <v>0</v>
      </c>
      <c r="CJ304" s="43" cm="1">
        <f t="array" ref="CJ304">IFERROR(
IF(CJ$14 - $G$14 + 1 = _xlfn.NUMBERVALUE(TRIM(_xlfn.TEXTAFTER($C304, " ", -1))),
_xlfn.IFS(
'Option-specific inputs'!$I$19="Percentage cost method",('Option-specific inputs'!$I36*'Option-specific inputs'!$I$109*CJ$26),
'Option-specific inputs'!$I$19="Total cost method",(('Option-specific inputs'!$I59/SUM('Option-specific inputs'!$I$52:$I$61))*'Option-specific inputs'!$I$109*CJ$26)),0),0)</f>
        <v>0</v>
      </c>
      <c r="CK304" s="43" cm="1">
        <f t="array" ref="CK304">IFERROR(
IF(CK$14 - $G$14 + 1 = _xlfn.NUMBERVALUE(TRIM(_xlfn.TEXTAFTER($C304, " ", -1))),
_xlfn.IFS(
'Option-specific inputs'!$I$19="Percentage cost method",('Option-specific inputs'!$I36*'Option-specific inputs'!$I$109*CK$26),
'Option-specific inputs'!$I$19="Total cost method",(('Option-specific inputs'!$I59/SUM('Option-specific inputs'!$I$52:$I$61))*'Option-specific inputs'!$I$109*CK$26)),0),0)</f>
        <v>0</v>
      </c>
      <c r="CL304" s="43" cm="1">
        <f t="array" ref="CL304">IFERROR(
IF(CL$14 - $G$14 + 1 = _xlfn.NUMBERVALUE(TRIM(_xlfn.TEXTAFTER($C304, " ", -1))),
_xlfn.IFS(
'Option-specific inputs'!$I$19="Percentage cost method",('Option-specific inputs'!$I36*'Option-specific inputs'!$I$109*CL$26),
'Option-specific inputs'!$I$19="Total cost method",(('Option-specific inputs'!$I59/SUM('Option-specific inputs'!$I$52:$I$61))*'Option-specific inputs'!$I$109*CL$26)),0),0)</f>
        <v>0</v>
      </c>
      <c r="CM304" s="43" cm="1">
        <f t="array" ref="CM304">IFERROR(
IF(CM$14 - $G$14 + 1 = _xlfn.NUMBERVALUE(TRIM(_xlfn.TEXTAFTER($C304, " ", -1))),
_xlfn.IFS(
'Option-specific inputs'!$I$19="Percentage cost method",('Option-specific inputs'!$I36*'Option-specific inputs'!$I$109*CM$26),
'Option-specific inputs'!$I$19="Total cost method",(('Option-specific inputs'!$I59/SUM('Option-specific inputs'!$I$52:$I$61))*'Option-specific inputs'!$I$109*CM$26)),0),0)</f>
        <v>0</v>
      </c>
      <c r="CN304" s="43" cm="1">
        <f t="array" ref="CN304">IFERROR(
IF(CN$14 - $G$14 + 1 = _xlfn.NUMBERVALUE(TRIM(_xlfn.TEXTAFTER($C304, " ", -1))),
_xlfn.IFS(
'Option-specific inputs'!$I$19="Percentage cost method",('Option-specific inputs'!$I36*'Option-specific inputs'!$I$109*CN$26),
'Option-specific inputs'!$I$19="Total cost method",(('Option-specific inputs'!$I59/SUM('Option-specific inputs'!$I$52:$I$61))*'Option-specific inputs'!$I$109*CN$26)),0),0)</f>
        <v>0</v>
      </c>
      <c r="CO304" s="43" cm="1">
        <f t="array" ref="CO304">IFERROR(
IF(CO$14 - $G$14 + 1 = _xlfn.NUMBERVALUE(TRIM(_xlfn.TEXTAFTER($C304, " ", -1))),
_xlfn.IFS(
'Option-specific inputs'!$I$19="Percentage cost method",('Option-specific inputs'!$I36*'Option-specific inputs'!$I$109*CO$26),
'Option-specific inputs'!$I$19="Total cost method",(('Option-specific inputs'!$I59/SUM('Option-specific inputs'!$I$52:$I$61))*'Option-specific inputs'!$I$109*CO$26)),0),0)</f>
        <v>0</v>
      </c>
      <c r="CP304" s="43" cm="1">
        <f t="array" ref="CP304">IFERROR(
IF(CP$14 - $G$14 + 1 = _xlfn.NUMBERVALUE(TRIM(_xlfn.TEXTAFTER($C304, " ", -1))),
_xlfn.IFS(
'Option-specific inputs'!$I$19="Percentage cost method",('Option-specific inputs'!$I36*'Option-specific inputs'!$I$109*CP$26),
'Option-specific inputs'!$I$19="Total cost method",(('Option-specific inputs'!$I59/SUM('Option-specific inputs'!$I$52:$I$61))*'Option-specific inputs'!$I$109*CP$26)),0),0)</f>
        <v>0</v>
      </c>
      <c r="CQ304" s="43" cm="1">
        <f t="array" ref="CQ304">IFERROR(
IF(CQ$14 - $G$14 + 1 = _xlfn.NUMBERVALUE(TRIM(_xlfn.TEXTAFTER($C304, " ", -1))),
_xlfn.IFS(
'Option-specific inputs'!$I$19="Percentage cost method",('Option-specific inputs'!$I36*'Option-specific inputs'!$I$109*CQ$26),
'Option-specific inputs'!$I$19="Total cost method",(('Option-specific inputs'!$I59/SUM('Option-specific inputs'!$I$52:$I$61))*'Option-specific inputs'!$I$109*CQ$26)),0),0)</f>
        <v>0</v>
      </c>
      <c r="CR304" s="43" cm="1">
        <f t="array" ref="CR304">IFERROR(
IF(CR$14 - $G$14 + 1 = _xlfn.NUMBERVALUE(TRIM(_xlfn.TEXTAFTER($C304, " ", -1))),
_xlfn.IFS(
'Option-specific inputs'!$I$19="Percentage cost method",('Option-specific inputs'!$I36*'Option-specific inputs'!$I$109*CR$26),
'Option-specific inputs'!$I$19="Total cost method",(('Option-specific inputs'!$I59/SUM('Option-specific inputs'!$I$52:$I$61))*'Option-specific inputs'!$I$109*CR$26)),0),0)</f>
        <v>0</v>
      </c>
      <c r="CS304" s="43" cm="1">
        <f t="array" ref="CS304">IFERROR(
IF(CS$14 - $G$14 + 1 = _xlfn.NUMBERVALUE(TRIM(_xlfn.TEXTAFTER($C304, " ", -1))),
_xlfn.IFS(
'Option-specific inputs'!$I$19="Percentage cost method",('Option-specific inputs'!$I36*'Option-specific inputs'!$I$109*CS$26),
'Option-specific inputs'!$I$19="Total cost method",(('Option-specific inputs'!$I59/SUM('Option-specific inputs'!$I$52:$I$61))*'Option-specific inputs'!$I$109*CS$26)),0),0)</f>
        <v>0</v>
      </c>
      <c r="CT304" s="43" cm="1">
        <f t="array" ref="CT304">IFERROR(
IF(CT$14 - $G$14 + 1 = _xlfn.NUMBERVALUE(TRIM(_xlfn.TEXTAFTER($C304, " ", -1))),
_xlfn.IFS(
'Option-specific inputs'!$I$19="Percentage cost method",('Option-specific inputs'!$I36*'Option-specific inputs'!$I$109*CT$26),
'Option-specific inputs'!$I$19="Total cost method",(('Option-specific inputs'!$I59/SUM('Option-specific inputs'!$I$52:$I$61))*'Option-specific inputs'!$I$109*CT$26)),0),0)</f>
        <v>0</v>
      </c>
      <c r="CU304" s="43" cm="1">
        <f t="array" ref="CU304">IFERROR(
IF(CU$14 - $G$14 + 1 = _xlfn.NUMBERVALUE(TRIM(_xlfn.TEXTAFTER($C304, " ", -1))),
_xlfn.IFS(
'Option-specific inputs'!$I$19="Percentage cost method",('Option-specific inputs'!$I36*'Option-specific inputs'!$I$109*CU$26),
'Option-specific inputs'!$I$19="Total cost method",(('Option-specific inputs'!$I59/SUM('Option-specific inputs'!$I$52:$I$61))*'Option-specific inputs'!$I$109*CU$26)),0),0)</f>
        <v>0</v>
      </c>
      <c r="CV304" s="43" cm="1">
        <f t="array" ref="CV304">IFERROR(
IF(CV$14 - $G$14 + 1 = _xlfn.NUMBERVALUE(TRIM(_xlfn.TEXTAFTER($C304, " ", -1))),
_xlfn.IFS(
'Option-specific inputs'!$I$19="Percentage cost method",('Option-specific inputs'!$I36*'Option-specific inputs'!$I$109*CV$26),
'Option-specific inputs'!$I$19="Total cost method",(('Option-specific inputs'!$I59/SUM('Option-specific inputs'!$I$52:$I$61))*'Option-specific inputs'!$I$109*CV$26)),0),0)</f>
        <v>0</v>
      </c>
      <c r="CW304" s="43" cm="1">
        <f t="array" ref="CW304">IFERROR(
IF(CW$14 - $G$14 + 1 = _xlfn.NUMBERVALUE(TRIM(_xlfn.TEXTAFTER($C304, " ", -1))),
_xlfn.IFS(
'Option-specific inputs'!$I$19="Percentage cost method",('Option-specific inputs'!$I36*'Option-specific inputs'!$I$109*CW$26),
'Option-specific inputs'!$I$19="Total cost method",(('Option-specific inputs'!$I59/SUM('Option-specific inputs'!$I$52:$I$61))*'Option-specific inputs'!$I$109*CW$26)),0),0)</f>
        <v>0</v>
      </c>
      <c r="CX304" s="43" cm="1">
        <f t="array" ref="CX304">IFERROR(
IF(CX$14 - $G$14 + 1 = _xlfn.NUMBERVALUE(TRIM(_xlfn.TEXTAFTER($C304, " ", -1))),
_xlfn.IFS(
'Option-specific inputs'!$I$19="Percentage cost method",('Option-specific inputs'!$I36*'Option-specific inputs'!$I$109*CX$26),
'Option-specific inputs'!$I$19="Total cost method",(('Option-specific inputs'!$I59/SUM('Option-specific inputs'!$I$52:$I$61))*'Option-specific inputs'!$I$109*CX$26)),0),0)</f>
        <v>0</v>
      </c>
      <c r="CY304" s="43" cm="1">
        <f t="array" ref="CY304">IFERROR(
IF(CY$14 - $G$14 + 1 = _xlfn.NUMBERVALUE(TRIM(_xlfn.TEXTAFTER($C304, " ", -1))),
_xlfn.IFS(
'Option-specific inputs'!$I$19="Percentage cost method",('Option-specific inputs'!$I36*'Option-specific inputs'!$I$109*CY$26),
'Option-specific inputs'!$I$19="Total cost method",(('Option-specific inputs'!$I59/SUM('Option-specific inputs'!$I$52:$I$61))*'Option-specific inputs'!$I$109*CY$26)),0),0)</f>
        <v>0</v>
      </c>
      <c r="CZ304" s="43" cm="1">
        <f t="array" ref="CZ304">IFERROR(
IF(CZ$14 - $G$14 + 1 = _xlfn.NUMBERVALUE(TRIM(_xlfn.TEXTAFTER($C304, " ", -1))),
_xlfn.IFS(
'Option-specific inputs'!$I$19="Percentage cost method",('Option-specific inputs'!$I36*'Option-specific inputs'!$I$109*CZ$26),
'Option-specific inputs'!$I$19="Total cost method",(('Option-specific inputs'!$I59/SUM('Option-specific inputs'!$I$52:$I$61))*'Option-specific inputs'!$I$109*CZ$26)),0),0)</f>
        <v>0</v>
      </c>
      <c r="DA304" s="43" cm="1">
        <f t="array" ref="DA304">IFERROR(
IF(DA$14 - $G$14 + 1 = _xlfn.NUMBERVALUE(TRIM(_xlfn.TEXTAFTER($C304, " ", -1))),
_xlfn.IFS(
'Option-specific inputs'!$I$19="Percentage cost method",('Option-specific inputs'!$I36*'Option-specific inputs'!$I$109*DA$26),
'Option-specific inputs'!$I$19="Total cost method",(('Option-specific inputs'!$I59/SUM('Option-specific inputs'!$I$52:$I$61))*'Option-specific inputs'!$I$109*DA$26)),0),0)</f>
        <v>0</v>
      </c>
      <c r="DB304" s="43" cm="1">
        <f t="array" ref="DB304">IFERROR(
IF(DB$14 - $G$14 + 1 = _xlfn.NUMBERVALUE(TRIM(_xlfn.TEXTAFTER($C304, " ", -1))),
_xlfn.IFS(
'Option-specific inputs'!$I$19="Percentage cost method",('Option-specific inputs'!$I36*'Option-specific inputs'!$I$109*DB$26),
'Option-specific inputs'!$I$19="Total cost method",(('Option-specific inputs'!$I59/SUM('Option-specific inputs'!$I$52:$I$61))*'Option-specific inputs'!$I$109*DB$26)),0),0)</f>
        <v>0</v>
      </c>
      <c r="DC304" s="25"/>
    </row>
    <row r="305" spans="1:107" s="61" customFormat="1" ht="22.5" customHeight="1">
      <c r="A305" s="25"/>
      <c r="B305" s="163"/>
      <c r="C305" s="170" t="s">
        <v>148</v>
      </c>
      <c r="D305" s="32"/>
      <c r="E305" s="37"/>
      <c r="F305" s="42"/>
      <c r="G305" s="43" cm="1">
        <f t="array" ref="G305">IFERROR(
IF(G$14 - $G$14 + 1 = _xlfn.NUMBERVALUE(TRIM(_xlfn.TEXTAFTER($C305, " ", -1))),
_xlfn.IFS(
'Option-specific inputs'!$I$19="Percentage cost method",('Option-specific inputs'!$I37*'Option-specific inputs'!$I$109*G$26),
'Option-specific inputs'!$I$19="Total cost method",(('Option-specific inputs'!$I60/SUM('Option-specific inputs'!$I$52:$I$61))*'Option-specific inputs'!$I$109*G$26)),0),0)</f>
        <v>0</v>
      </c>
      <c r="H305" s="43" cm="1">
        <f t="array" ref="H305">IFERROR(
IF(H$14 - $G$14 + 1 = _xlfn.NUMBERVALUE(TRIM(_xlfn.TEXTAFTER($C305, " ", -1))),
_xlfn.IFS(
'Option-specific inputs'!$I$19="Percentage cost method",('Option-specific inputs'!$I37*'Option-specific inputs'!$I$109*H$26),
'Option-specific inputs'!$I$19="Total cost method",(('Option-specific inputs'!$I60/SUM('Option-specific inputs'!$I$52:$I$61))*'Option-specific inputs'!$I$109*H$26)),0),0)</f>
        <v>0</v>
      </c>
      <c r="I305" s="43" cm="1">
        <f t="array" ref="I305">IFERROR(
IF(I$14 - $G$14 + 1 = _xlfn.NUMBERVALUE(TRIM(_xlfn.TEXTAFTER($C305, " ", -1))),
_xlfn.IFS(
'Option-specific inputs'!$I$19="Percentage cost method",('Option-specific inputs'!$I37*'Option-specific inputs'!$I$109*I$26),
'Option-specific inputs'!$I$19="Total cost method",(('Option-specific inputs'!$I60/SUM('Option-specific inputs'!$I$52:$I$61))*'Option-specific inputs'!$I$109*I$26)),0),0)</f>
        <v>0</v>
      </c>
      <c r="J305" s="43" cm="1">
        <f t="array" ref="J305">IFERROR(
IF(J$14 - $G$14 + 1 = _xlfn.NUMBERVALUE(TRIM(_xlfn.TEXTAFTER($C305, " ", -1))),
_xlfn.IFS(
'Option-specific inputs'!$I$19="Percentage cost method",('Option-specific inputs'!$I37*'Option-specific inputs'!$I$109*J$26),
'Option-specific inputs'!$I$19="Total cost method",(('Option-specific inputs'!$I60/SUM('Option-specific inputs'!$I$52:$I$61))*'Option-specific inputs'!$I$109*J$26)),0),0)</f>
        <v>0</v>
      </c>
      <c r="K305" s="43" cm="1">
        <f t="array" ref="K305">IFERROR(
IF(K$14 - $G$14 + 1 = _xlfn.NUMBERVALUE(TRIM(_xlfn.TEXTAFTER($C305, " ", -1))),
_xlfn.IFS(
'Option-specific inputs'!$I$19="Percentage cost method",('Option-specific inputs'!$I37*'Option-specific inputs'!$I$109*K$26),
'Option-specific inputs'!$I$19="Total cost method",(('Option-specific inputs'!$I60/SUM('Option-specific inputs'!$I$52:$I$61))*'Option-specific inputs'!$I$109*K$26)),0),0)</f>
        <v>0</v>
      </c>
      <c r="L305" s="43" cm="1">
        <f t="array" ref="L305">IFERROR(
IF(L$14 - $G$14 + 1 = _xlfn.NUMBERVALUE(TRIM(_xlfn.TEXTAFTER($C305, " ", -1))),
_xlfn.IFS(
'Option-specific inputs'!$I$19="Percentage cost method",('Option-specific inputs'!$I37*'Option-specific inputs'!$I$109*L$26),
'Option-specific inputs'!$I$19="Total cost method",(('Option-specific inputs'!$I60/SUM('Option-specific inputs'!$I$52:$I$61))*'Option-specific inputs'!$I$109*L$26)),0),0)</f>
        <v>0</v>
      </c>
      <c r="M305" s="43" cm="1">
        <f t="array" ref="M305">IFERROR(
IF(M$14 - $G$14 + 1 = _xlfn.NUMBERVALUE(TRIM(_xlfn.TEXTAFTER($C305, " ", -1))),
_xlfn.IFS(
'Option-specific inputs'!$I$19="Percentage cost method",('Option-specific inputs'!$I37*'Option-specific inputs'!$I$109*M$26),
'Option-specific inputs'!$I$19="Total cost method",(('Option-specific inputs'!$I60/SUM('Option-specific inputs'!$I$52:$I$61))*'Option-specific inputs'!$I$109*M$26)),0),0)</f>
        <v>0</v>
      </c>
      <c r="N305" s="43" cm="1">
        <f t="array" ref="N305">IFERROR(
IF(N$14 - $G$14 + 1 = _xlfn.NUMBERVALUE(TRIM(_xlfn.TEXTAFTER($C305, " ", -1))),
_xlfn.IFS(
'Option-specific inputs'!$I$19="Percentage cost method",('Option-specific inputs'!$I37*'Option-specific inputs'!$I$109*N$26),
'Option-specific inputs'!$I$19="Total cost method",(('Option-specific inputs'!$I60/SUM('Option-specific inputs'!$I$52:$I$61))*'Option-specific inputs'!$I$109*N$26)),0),0)</f>
        <v>0</v>
      </c>
      <c r="O305" s="43" cm="1">
        <f t="array" ref="O305">IFERROR(
IF(O$14 - $G$14 + 1 = _xlfn.NUMBERVALUE(TRIM(_xlfn.TEXTAFTER($C305, " ", -1))),
_xlfn.IFS(
'Option-specific inputs'!$I$19="Percentage cost method",('Option-specific inputs'!$I37*'Option-specific inputs'!$I$109*O$26),
'Option-specific inputs'!$I$19="Total cost method",(('Option-specific inputs'!$I60/SUM('Option-specific inputs'!$I$52:$I$61))*'Option-specific inputs'!$I$109*O$26)),0),0)</f>
        <v>0</v>
      </c>
      <c r="P305" s="43" cm="1">
        <f t="array" ref="P305">IFERROR(
IF(P$14 - $G$14 + 1 = _xlfn.NUMBERVALUE(TRIM(_xlfn.TEXTAFTER($C305, " ", -1))),
_xlfn.IFS(
'Option-specific inputs'!$I$19="Percentage cost method",('Option-specific inputs'!$I37*'Option-specific inputs'!$I$109*P$26),
'Option-specific inputs'!$I$19="Total cost method",(('Option-specific inputs'!$I60/SUM('Option-specific inputs'!$I$52:$I$61))*'Option-specific inputs'!$I$109*P$26)),0),0)</f>
        <v>0</v>
      </c>
      <c r="Q305" s="43" cm="1">
        <f t="array" ref="Q305">IFERROR(
IF(Q$14 - $G$14 + 1 = _xlfn.NUMBERVALUE(TRIM(_xlfn.TEXTAFTER($C305, " ", -1))),
_xlfn.IFS(
'Option-specific inputs'!$I$19="Percentage cost method",('Option-specific inputs'!$I37*'Option-specific inputs'!$I$109*Q$26),
'Option-specific inputs'!$I$19="Total cost method",(('Option-specific inputs'!$I60/SUM('Option-specific inputs'!$I$52:$I$61))*'Option-specific inputs'!$I$109*Q$26)),0),0)</f>
        <v>0</v>
      </c>
      <c r="R305" s="43" cm="1">
        <f t="array" ref="R305">IFERROR(
IF(R$14 - $G$14 + 1 = _xlfn.NUMBERVALUE(TRIM(_xlfn.TEXTAFTER($C305, " ", -1))),
_xlfn.IFS(
'Option-specific inputs'!$I$19="Percentage cost method",('Option-specific inputs'!$I37*'Option-specific inputs'!$I$109*R$26),
'Option-specific inputs'!$I$19="Total cost method",(('Option-specific inputs'!$I60/SUM('Option-specific inputs'!$I$52:$I$61))*'Option-specific inputs'!$I$109*R$26)),0),0)</f>
        <v>0</v>
      </c>
      <c r="S305" s="43" cm="1">
        <f t="array" ref="S305">IFERROR(
IF(S$14 - $G$14 + 1 = _xlfn.NUMBERVALUE(TRIM(_xlfn.TEXTAFTER($C305, " ", -1))),
_xlfn.IFS(
'Option-specific inputs'!$I$19="Percentage cost method",('Option-specific inputs'!$I37*'Option-specific inputs'!$I$109*S$26),
'Option-specific inputs'!$I$19="Total cost method",(('Option-specific inputs'!$I60/SUM('Option-specific inputs'!$I$52:$I$61))*'Option-specific inputs'!$I$109*S$26)),0),0)</f>
        <v>0</v>
      </c>
      <c r="T305" s="43" cm="1">
        <f t="array" ref="T305">IFERROR(
IF(T$14 - $G$14 + 1 = _xlfn.NUMBERVALUE(TRIM(_xlfn.TEXTAFTER($C305, " ", -1))),
_xlfn.IFS(
'Option-specific inputs'!$I$19="Percentage cost method",('Option-specific inputs'!$I37*'Option-specific inputs'!$I$109*T$26),
'Option-specific inputs'!$I$19="Total cost method",(('Option-specific inputs'!$I60/SUM('Option-specific inputs'!$I$52:$I$61))*'Option-specific inputs'!$I$109*T$26)),0),0)</f>
        <v>0</v>
      </c>
      <c r="U305" s="43" cm="1">
        <f t="array" ref="U305">IFERROR(
IF(U$14 - $G$14 + 1 = _xlfn.NUMBERVALUE(TRIM(_xlfn.TEXTAFTER($C305, " ", -1))),
_xlfn.IFS(
'Option-specific inputs'!$I$19="Percentage cost method",('Option-specific inputs'!$I37*'Option-specific inputs'!$I$109*U$26),
'Option-specific inputs'!$I$19="Total cost method",(('Option-specific inputs'!$I60/SUM('Option-specific inputs'!$I$52:$I$61))*'Option-specific inputs'!$I$109*U$26)),0),0)</f>
        <v>0</v>
      </c>
      <c r="V305" s="43" cm="1">
        <f t="array" ref="V305">IFERROR(
IF(V$14 - $G$14 + 1 = _xlfn.NUMBERVALUE(TRIM(_xlfn.TEXTAFTER($C305, " ", -1))),
_xlfn.IFS(
'Option-specific inputs'!$I$19="Percentage cost method",('Option-specific inputs'!$I37*'Option-specific inputs'!$I$109*V$26),
'Option-specific inputs'!$I$19="Total cost method",(('Option-specific inputs'!$I60/SUM('Option-specific inputs'!$I$52:$I$61))*'Option-specific inputs'!$I$109*V$26)),0),0)</f>
        <v>0</v>
      </c>
      <c r="W305" s="43" cm="1">
        <f t="array" ref="W305">IFERROR(
IF(W$14 - $G$14 + 1 = _xlfn.NUMBERVALUE(TRIM(_xlfn.TEXTAFTER($C305, " ", -1))),
_xlfn.IFS(
'Option-specific inputs'!$I$19="Percentage cost method",('Option-specific inputs'!$I37*'Option-specific inputs'!$I$109*W$26),
'Option-specific inputs'!$I$19="Total cost method",(('Option-specific inputs'!$I60/SUM('Option-specific inputs'!$I$52:$I$61))*'Option-specific inputs'!$I$109*W$26)),0),0)</f>
        <v>0</v>
      </c>
      <c r="X305" s="43" cm="1">
        <f t="array" ref="X305">IFERROR(
IF(X$14 - $G$14 + 1 = _xlfn.NUMBERVALUE(TRIM(_xlfn.TEXTAFTER($C305, " ", -1))),
_xlfn.IFS(
'Option-specific inputs'!$I$19="Percentage cost method",('Option-specific inputs'!$I37*'Option-specific inputs'!$I$109*X$26),
'Option-specific inputs'!$I$19="Total cost method",(('Option-specific inputs'!$I60/SUM('Option-specific inputs'!$I$52:$I$61))*'Option-specific inputs'!$I$109*X$26)),0),0)</f>
        <v>0</v>
      </c>
      <c r="Y305" s="43" cm="1">
        <f t="array" ref="Y305">IFERROR(
IF(Y$14 - $G$14 + 1 = _xlfn.NUMBERVALUE(TRIM(_xlfn.TEXTAFTER($C305, " ", -1))),
_xlfn.IFS(
'Option-specific inputs'!$I$19="Percentage cost method",('Option-specific inputs'!$I37*'Option-specific inputs'!$I$109*Y$26),
'Option-specific inputs'!$I$19="Total cost method",(('Option-specific inputs'!$I60/SUM('Option-specific inputs'!$I$52:$I$61))*'Option-specific inputs'!$I$109*Y$26)),0),0)</f>
        <v>0</v>
      </c>
      <c r="Z305" s="43" cm="1">
        <f t="array" ref="Z305">IFERROR(
IF(Z$14 - $G$14 + 1 = _xlfn.NUMBERVALUE(TRIM(_xlfn.TEXTAFTER($C305, " ", -1))),
_xlfn.IFS(
'Option-specific inputs'!$I$19="Percentage cost method",('Option-specific inputs'!$I37*'Option-specific inputs'!$I$109*Z$26),
'Option-specific inputs'!$I$19="Total cost method",(('Option-specific inputs'!$I60/SUM('Option-specific inputs'!$I$52:$I$61))*'Option-specific inputs'!$I$109*Z$26)),0),0)</f>
        <v>0</v>
      </c>
      <c r="AA305" s="43" cm="1">
        <f t="array" ref="AA305">IFERROR(
IF(AA$14 - $G$14 + 1 = _xlfn.NUMBERVALUE(TRIM(_xlfn.TEXTAFTER($C305, " ", -1))),
_xlfn.IFS(
'Option-specific inputs'!$I$19="Percentage cost method",('Option-specific inputs'!$I37*'Option-specific inputs'!$I$109*AA$26),
'Option-specific inputs'!$I$19="Total cost method",(('Option-specific inputs'!$I60/SUM('Option-specific inputs'!$I$52:$I$61))*'Option-specific inputs'!$I$109*AA$26)),0),0)</f>
        <v>0</v>
      </c>
      <c r="AB305" s="43" cm="1">
        <f t="array" ref="AB305">IFERROR(
IF(AB$14 - $G$14 + 1 = _xlfn.NUMBERVALUE(TRIM(_xlfn.TEXTAFTER($C305, " ", -1))),
_xlfn.IFS(
'Option-specific inputs'!$I$19="Percentage cost method",('Option-specific inputs'!$I37*'Option-specific inputs'!$I$109*AB$26),
'Option-specific inputs'!$I$19="Total cost method",(('Option-specific inputs'!$I60/SUM('Option-specific inputs'!$I$52:$I$61))*'Option-specific inputs'!$I$109*AB$26)),0),0)</f>
        <v>0</v>
      </c>
      <c r="AC305" s="43" cm="1">
        <f t="array" ref="AC305">IFERROR(
IF(AC$14 - $G$14 + 1 = _xlfn.NUMBERVALUE(TRIM(_xlfn.TEXTAFTER($C305, " ", -1))),
_xlfn.IFS(
'Option-specific inputs'!$I$19="Percentage cost method",('Option-specific inputs'!$I37*'Option-specific inputs'!$I$109*AC$26),
'Option-specific inputs'!$I$19="Total cost method",(('Option-specific inputs'!$I60/SUM('Option-specific inputs'!$I$52:$I$61))*'Option-specific inputs'!$I$109*AC$26)),0),0)</f>
        <v>0</v>
      </c>
      <c r="AD305" s="43" cm="1">
        <f t="array" ref="AD305">IFERROR(
IF(AD$14 - $G$14 + 1 = _xlfn.NUMBERVALUE(TRIM(_xlfn.TEXTAFTER($C305, " ", -1))),
_xlfn.IFS(
'Option-specific inputs'!$I$19="Percentage cost method",('Option-specific inputs'!$I37*'Option-specific inputs'!$I$109*AD$26),
'Option-specific inputs'!$I$19="Total cost method",(('Option-specific inputs'!$I60/SUM('Option-specific inputs'!$I$52:$I$61))*'Option-specific inputs'!$I$109*AD$26)),0),0)</f>
        <v>0</v>
      </c>
      <c r="AE305" s="43" cm="1">
        <f t="array" ref="AE305">IFERROR(
IF(AE$14 - $G$14 + 1 = _xlfn.NUMBERVALUE(TRIM(_xlfn.TEXTAFTER($C305, " ", -1))),
_xlfn.IFS(
'Option-specific inputs'!$I$19="Percentage cost method",('Option-specific inputs'!$I37*'Option-specific inputs'!$I$109*AE$26),
'Option-specific inputs'!$I$19="Total cost method",(('Option-specific inputs'!$I60/SUM('Option-specific inputs'!$I$52:$I$61))*'Option-specific inputs'!$I$109*AE$26)),0),0)</f>
        <v>0</v>
      </c>
      <c r="AF305" s="43" cm="1">
        <f t="array" ref="AF305">IFERROR(
IF(AF$14 - $G$14 + 1 = _xlfn.NUMBERVALUE(TRIM(_xlfn.TEXTAFTER($C305, " ", -1))),
_xlfn.IFS(
'Option-specific inputs'!$I$19="Percentage cost method",('Option-specific inputs'!$I37*'Option-specific inputs'!$I$109*AF$26),
'Option-specific inputs'!$I$19="Total cost method",(('Option-specific inputs'!$I60/SUM('Option-specific inputs'!$I$52:$I$61))*'Option-specific inputs'!$I$109*AF$26)),0),0)</f>
        <v>0</v>
      </c>
      <c r="AG305" s="43" cm="1">
        <f t="array" ref="AG305">IFERROR(
IF(AG$14 - $G$14 + 1 = _xlfn.NUMBERVALUE(TRIM(_xlfn.TEXTAFTER($C305, " ", -1))),
_xlfn.IFS(
'Option-specific inputs'!$I$19="Percentage cost method",('Option-specific inputs'!$I37*'Option-specific inputs'!$I$109*AG$26),
'Option-specific inputs'!$I$19="Total cost method",(('Option-specific inputs'!$I60/SUM('Option-specific inputs'!$I$52:$I$61))*'Option-specific inputs'!$I$109*AG$26)),0),0)</f>
        <v>0</v>
      </c>
      <c r="AH305" s="43" cm="1">
        <f t="array" ref="AH305">IFERROR(
IF(AH$14 - $G$14 + 1 = _xlfn.NUMBERVALUE(TRIM(_xlfn.TEXTAFTER($C305, " ", -1))),
_xlfn.IFS(
'Option-specific inputs'!$I$19="Percentage cost method",('Option-specific inputs'!$I37*'Option-specific inputs'!$I$109*AH$26),
'Option-specific inputs'!$I$19="Total cost method",(('Option-specific inputs'!$I60/SUM('Option-specific inputs'!$I$52:$I$61))*'Option-specific inputs'!$I$109*AH$26)),0),0)</f>
        <v>0</v>
      </c>
      <c r="AI305" s="43" cm="1">
        <f t="array" ref="AI305">IFERROR(
IF(AI$14 - $G$14 + 1 = _xlfn.NUMBERVALUE(TRIM(_xlfn.TEXTAFTER($C305, " ", -1))),
_xlfn.IFS(
'Option-specific inputs'!$I$19="Percentage cost method",('Option-specific inputs'!$I37*'Option-specific inputs'!$I$109*AI$26),
'Option-specific inputs'!$I$19="Total cost method",(('Option-specific inputs'!$I60/SUM('Option-specific inputs'!$I$52:$I$61))*'Option-specific inputs'!$I$109*AI$26)),0),0)</f>
        <v>0</v>
      </c>
      <c r="AJ305" s="43" cm="1">
        <f t="array" ref="AJ305">IFERROR(
IF(AJ$14 - $G$14 + 1 = _xlfn.NUMBERVALUE(TRIM(_xlfn.TEXTAFTER($C305, " ", -1))),
_xlfn.IFS(
'Option-specific inputs'!$I$19="Percentage cost method",('Option-specific inputs'!$I37*'Option-specific inputs'!$I$109*AJ$26),
'Option-specific inputs'!$I$19="Total cost method",(('Option-specific inputs'!$I60/SUM('Option-specific inputs'!$I$52:$I$61))*'Option-specific inputs'!$I$109*AJ$26)),0),0)</f>
        <v>0</v>
      </c>
      <c r="AK305" s="43" cm="1">
        <f t="array" ref="AK305">IFERROR(
IF(AK$14 - $G$14 + 1 = _xlfn.NUMBERVALUE(TRIM(_xlfn.TEXTAFTER($C305, " ", -1))),
_xlfn.IFS(
'Option-specific inputs'!$I$19="Percentage cost method",('Option-specific inputs'!$I37*'Option-specific inputs'!$I$109*AK$26),
'Option-specific inputs'!$I$19="Total cost method",(('Option-specific inputs'!$I60/SUM('Option-specific inputs'!$I$52:$I$61))*'Option-specific inputs'!$I$109*AK$26)),0),0)</f>
        <v>0</v>
      </c>
      <c r="AL305" s="43" cm="1">
        <f t="array" ref="AL305">IFERROR(
IF(AL$14 - $G$14 + 1 = _xlfn.NUMBERVALUE(TRIM(_xlfn.TEXTAFTER($C305, " ", -1))),
_xlfn.IFS(
'Option-specific inputs'!$I$19="Percentage cost method",('Option-specific inputs'!$I37*'Option-specific inputs'!$I$109*AL$26),
'Option-specific inputs'!$I$19="Total cost method",(('Option-specific inputs'!$I60/SUM('Option-specific inputs'!$I$52:$I$61))*'Option-specific inputs'!$I$109*AL$26)),0),0)</f>
        <v>0</v>
      </c>
      <c r="AM305" s="43" cm="1">
        <f t="array" ref="AM305">IFERROR(
IF(AM$14 - $G$14 + 1 = _xlfn.NUMBERVALUE(TRIM(_xlfn.TEXTAFTER($C305, " ", -1))),
_xlfn.IFS(
'Option-specific inputs'!$I$19="Percentage cost method",('Option-specific inputs'!$I37*'Option-specific inputs'!$I$109*AM$26),
'Option-specific inputs'!$I$19="Total cost method",(('Option-specific inputs'!$I60/SUM('Option-specific inputs'!$I$52:$I$61))*'Option-specific inputs'!$I$109*AM$26)),0),0)</f>
        <v>0</v>
      </c>
      <c r="AN305" s="43" cm="1">
        <f t="array" ref="AN305">IFERROR(
IF(AN$14 - $G$14 + 1 = _xlfn.NUMBERVALUE(TRIM(_xlfn.TEXTAFTER($C305, " ", -1))),
_xlfn.IFS(
'Option-specific inputs'!$I$19="Percentage cost method",('Option-specific inputs'!$I37*'Option-specific inputs'!$I$109*AN$26),
'Option-specific inputs'!$I$19="Total cost method",(('Option-specific inputs'!$I60/SUM('Option-specific inputs'!$I$52:$I$61))*'Option-specific inputs'!$I$109*AN$26)),0),0)</f>
        <v>0</v>
      </c>
      <c r="AO305" s="43" cm="1">
        <f t="array" ref="AO305">IFERROR(
IF(AO$14 - $G$14 + 1 = _xlfn.NUMBERVALUE(TRIM(_xlfn.TEXTAFTER($C305, " ", -1))),
_xlfn.IFS(
'Option-specific inputs'!$I$19="Percentage cost method",('Option-specific inputs'!$I37*'Option-specific inputs'!$I$109*AO$26),
'Option-specific inputs'!$I$19="Total cost method",(('Option-specific inputs'!$I60/SUM('Option-specific inputs'!$I$52:$I$61))*'Option-specific inputs'!$I$109*AO$26)),0),0)</f>
        <v>0</v>
      </c>
      <c r="AP305" s="43" cm="1">
        <f t="array" ref="AP305">IFERROR(
IF(AP$14 - $G$14 + 1 = _xlfn.NUMBERVALUE(TRIM(_xlfn.TEXTAFTER($C305, " ", -1))),
_xlfn.IFS(
'Option-specific inputs'!$I$19="Percentage cost method",('Option-specific inputs'!$I37*'Option-specific inputs'!$I$109*AP$26),
'Option-specific inputs'!$I$19="Total cost method",(('Option-specific inputs'!$I60/SUM('Option-specific inputs'!$I$52:$I$61))*'Option-specific inputs'!$I$109*AP$26)),0),0)</f>
        <v>0</v>
      </c>
      <c r="AQ305" s="43" cm="1">
        <f t="array" ref="AQ305">IFERROR(
IF(AQ$14 - $G$14 + 1 = _xlfn.NUMBERVALUE(TRIM(_xlfn.TEXTAFTER($C305, " ", -1))),
_xlfn.IFS(
'Option-specific inputs'!$I$19="Percentage cost method",('Option-specific inputs'!$I37*'Option-specific inputs'!$I$109*AQ$26),
'Option-specific inputs'!$I$19="Total cost method",(('Option-specific inputs'!$I60/SUM('Option-specific inputs'!$I$52:$I$61))*'Option-specific inputs'!$I$109*AQ$26)),0),0)</f>
        <v>0</v>
      </c>
      <c r="AR305" s="43" cm="1">
        <f t="array" ref="AR305">IFERROR(
IF(AR$14 - $G$14 + 1 = _xlfn.NUMBERVALUE(TRIM(_xlfn.TEXTAFTER($C305, " ", -1))),
_xlfn.IFS(
'Option-specific inputs'!$I$19="Percentage cost method",('Option-specific inputs'!$I37*'Option-specific inputs'!$I$109*AR$26),
'Option-specific inputs'!$I$19="Total cost method",(('Option-specific inputs'!$I60/SUM('Option-specific inputs'!$I$52:$I$61))*'Option-specific inputs'!$I$109*AR$26)),0),0)</f>
        <v>0</v>
      </c>
      <c r="AS305" s="43" cm="1">
        <f t="array" ref="AS305">IFERROR(
IF(AS$14 - $G$14 + 1 = _xlfn.NUMBERVALUE(TRIM(_xlfn.TEXTAFTER($C305, " ", -1))),
_xlfn.IFS(
'Option-specific inputs'!$I$19="Percentage cost method",('Option-specific inputs'!$I37*'Option-specific inputs'!$I$109*AS$26),
'Option-specific inputs'!$I$19="Total cost method",(('Option-specific inputs'!$I60/SUM('Option-specific inputs'!$I$52:$I$61))*'Option-specific inputs'!$I$109*AS$26)),0),0)</f>
        <v>0</v>
      </c>
      <c r="AT305" s="43" cm="1">
        <f t="array" ref="AT305">IFERROR(
IF(AT$14 - $G$14 + 1 = _xlfn.NUMBERVALUE(TRIM(_xlfn.TEXTAFTER($C305, " ", -1))),
_xlfn.IFS(
'Option-specific inputs'!$I$19="Percentage cost method",('Option-specific inputs'!$I37*'Option-specific inputs'!$I$109*AT$26),
'Option-specific inputs'!$I$19="Total cost method",(('Option-specific inputs'!$I60/SUM('Option-specific inputs'!$I$52:$I$61))*'Option-specific inputs'!$I$109*AT$26)),0),0)</f>
        <v>0</v>
      </c>
      <c r="AU305" s="43" cm="1">
        <f t="array" ref="AU305">IFERROR(
IF(AU$14 - $G$14 + 1 = _xlfn.NUMBERVALUE(TRIM(_xlfn.TEXTAFTER($C305, " ", -1))),
_xlfn.IFS(
'Option-specific inputs'!$I$19="Percentage cost method",('Option-specific inputs'!$I37*'Option-specific inputs'!$I$109*AU$26),
'Option-specific inputs'!$I$19="Total cost method",(('Option-specific inputs'!$I60/SUM('Option-specific inputs'!$I$52:$I$61))*'Option-specific inputs'!$I$109*AU$26)),0),0)</f>
        <v>0</v>
      </c>
      <c r="AV305" s="43" cm="1">
        <f t="array" ref="AV305">IFERROR(
IF(AV$14 - $G$14 + 1 = _xlfn.NUMBERVALUE(TRIM(_xlfn.TEXTAFTER($C305, " ", -1))),
_xlfn.IFS(
'Option-specific inputs'!$I$19="Percentage cost method",('Option-specific inputs'!$I37*'Option-specific inputs'!$I$109*AV$26),
'Option-specific inputs'!$I$19="Total cost method",(('Option-specific inputs'!$I60/SUM('Option-specific inputs'!$I$52:$I$61))*'Option-specific inputs'!$I$109*AV$26)),0),0)</f>
        <v>0</v>
      </c>
      <c r="AW305" s="43" cm="1">
        <f t="array" ref="AW305">IFERROR(
IF(AW$14 - $G$14 + 1 = _xlfn.NUMBERVALUE(TRIM(_xlfn.TEXTAFTER($C305, " ", -1))),
_xlfn.IFS(
'Option-specific inputs'!$I$19="Percentage cost method",('Option-specific inputs'!$I37*'Option-specific inputs'!$I$109*AW$26),
'Option-specific inputs'!$I$19="Total cost method",(('Option-specific inputs'!$I60/SUM('Option-specific inputs'!$I$52:$I$61))*'Option-specific inputs'!$I$109*AW$26)),0),0)</f>
        <v>0</v>
      </c>
      <c r="AX305" s="43" cm="1">
        <f t="array" ref="AX305">IFERROR(
IF(AX$14 - $G$14 + 1 = _xlfn.NUMBERVALUE(TRIM(_xlfn.TEXTAFTER($C305, " ", -1))),
_xlfn.IFS(
'Option-specific inputs'!$I$19="Percentage cost method",('Option-specific inputs'!$I37*'Option-specific inputs'!$I$109*AX$26),
'Option-specific inputs'!$I$19="Total cost method",(('Option-specific inputs'!$I60/SUM('Option-specific inputs'!$I$52:$I$61))*'Option-specific inputs'!$I$109*AX$26)),0),0)</f>
        <v>0</v>
      </c>
      <c r="AY305" s="43" cm="1">
        <f t="array" ref="AY305">IFERROR(
IF(AY$14 - $G$14 + 1 = _xlfn.NUMBERVALUE(TRIM(_xlfn.TEXTAFTER($C305, " ", -1))),
_xlfn.IFS(
'Option-specific inputs'!$I$19="Percentage cost method",('Option-specific inputs'!$I37*'Option-specific inputs'!$I$109*AY$26),
'Option-specific inputs'!$I$19="Total cost method",(('Option-specific inputs'!$I60/SUM('Option-specific inputs'!$I$52:$I$61))*'Option-specific inputs'!$I$109*AY$26)),0),0)</f>
        <v>0</v>
      </c>
      <c r="AZ305" s="43" cm="1">
        <f t="array" ref="AZ305">IFERROR(
IF(AZ$14 - $G$14 + 1 = _xlfn.NUMBERVALUE(TRIM(_xlfn.TEXTAFTER($C305, " ", -1))),
_xlfn.IFS(
'Option-specific inputs'!$I$19="Percentage cost method",('Option-specific inputs'!$I37*'Option-specific inputs'!$I$109*AZ$26),
'Option-specific inputs'!$I$19="Total cost method",(('Option-specific inputs'!$I60/SUM('Option-specific inputs'!$I$52:$I$61))*'Option-specific inputs'!$I$109*AZ$26)),0),0)</f>
        <v>0</v>
      </c>
      <c r="BA305" s="43" cm="1">
        <f t="array" ref="BA305">IFERROR(
IF(BA$14 - $G$14 + 1 = _xlfn.NUMBERVALUE(TRIM(_xlfn.TEXTAFTER($C305, " ", -1))),
_xlfn.IFS(
'Option-specific inputs'!$I$19="Percentage cost method",('Option-specific inputs'!$I37*'Option-specific inputs'!$I$109*BA$26),
'Option-specific inputs'!$I$19="Total cost method",(('Option-specific inputs'!$I60/SUM('Option-specific inputs'!$I$52:$I$61))*'Option-specific inputs'!$I$109*BA$26)),0),0)</f>
        <v>0</v>
      </c>
      <c r="BB305" s="43" cm="1">
        <f t="array" ref="BB305">IFERROR(
IF(BB$14 - $G$14 + 1 = _xlfn.NUMBERVALUE(TRIM(_xlfn.TEXTAFTER($C305, " ", -1))),
_xlfn.IFS(
'Option-specific inputs'!$I$19="Percentage cost method",('Option-specific inputs'!$I37*'Option-specific inputs'!$I$109*BB$26),
'Option-specific inputs'!$I$19="Total cost method",(('Option-specific inputs'!$I60/SUM('Option-specific inputs'!$I$52:$I$61))*'Option-specific inputs'!$I$109*BB$26)),0),0)</f>
        <v>0</v>
      </c>
      <c r="BC305" s="43" cm="1">
        <f t="array" ref="BC305">IFERROR(
IF(BC$14 - $G$14 + 1 = _xlfn.NUMBERVALUE(TRIM(_xlfn.TEXTAFTER($C305, " ", -1))),
_xlfn.IFS(
'Option-specific inputs'!$I$19="Percentage cost method",('Option-specific inputs'!$I37*'Option-specific inputs'!$I$109*BC$26),
'Option-specific inputs'!$I$19="Total cost method",(('Option-specific inputs'!$I60/SUM('Option-specific inputs'!$I$52:$I$61))*'Option-specific inputs'!$I$109*BC$26)),0),0)</f>
        <v>0</v>
      </c>
      <c r="BD305" s="43" cm="1">
        <f t="array" ref="BD305">IFERROR(
IF(BD$14 - $G$14 + 1 = _xlfn.NUMBERVALUE(TRIM(_xlfn.TEXTAFTER($C305, " ", -1))),
_xlfn.IFS(
'Option-specific inputs'!$I$19="Percentage cost method",('Option-specific inputs'!$I37*'Option-specific inputs'!$I$109*BD$26),
'Option-specific inputs'!$I$19="Total cost method",(('Option-specific inputs'!$I60/SUM('Option-specific inputs'!$I$52:$I$61))*'Option-specific inputs'!$I$109*BD$26)),0),0)</f>
        <v>0</v>
      </c>
      <c r="BE305" s="43" cm="1">
        <f t="array" ref="BE305">IFERROR(
IF(BE$14 - $G$14 + 1 = _xlfn.NUMBERVALUE(TRIM(_xlfn.TEXTAFTER($C305, " ", -1))),
_xlfn.IFS(
'Option-specific inputs'!$I$19="Percentage cost method",('Option-specific inputs'!$I37*'Option-specific inputs'!$I$109*BE$26),
'Option-specific inputs'!$I$19="Total cost method",(('Option-specific inputs'!$I60/SUM('Option-specific inputs'!$I$52:$I$61))*'Option-specific inputs'!$I$109*BE$26)),0),0)</f>
        <v>0</v>
      </c>
      <c r="BF305" s="43" cm="1">
        <f t="array" ref="BF305">IFERROR(
IF(BF$14 - $G$14 + 1 = _xlfn.NUMBERVALUE(TRIM(_xlfn.TEXTAFTER($C305, " ", -1))),
_xlfn.IFS(
'Option-specific inputs'!$I$19="Percentage cost method",('Option-specific inputs'!$I37*'Option-specific inputs'!$I$109*BF$26),
'Option-specific inputs'!$I$19="Total cost method",(('Option-specific inputs'!$I60/SUM('Option-specific inputs'!$I$52:$I$61))*'Option-specific inputs'!$I$109*BF$26)),0),0)</f>
        <v>0</v>
      </c>
      <c r="BG305" s="43" cm="1">
        <f t="array" ref="BG305">IFERROR(
IF(BG$14 - $G$14 + 1 = _xlfn.NUMBERVALUE(TRIM(_xlfn.TEXTAFTER($C305, " ", -1))),
_xlfn.IFS(
'Option-specific inputs'!$I$19="Percentage cost method",('Option-specific inputs'!$I37*'Option-specific inputs'!$I$109*BG$26),
'Option-specific inputs'!$I$19="Total cost method",(('Option-specific inputs'!$I60/SUM('Option-specific inputs'!$I$52:$I$61))*'Option-specific inputs'!$I$109*BG$26)),0),0)</f>
        <v>0</v>
      </c>
      <c r="BH305" s="43" cm="1">
        <f t="array" ref="BH305">IFERROR(
IF(BH$14 - $G$14 + 1 = _xlfn.NUMBERVALUE(TRIM(_xlfn.TEXTAFTER($C305, " ", -1))),
_xlfn.IFS(
'Option-specific inputs'!$I$19="Percentage cost method",('Option-specific inputs'!$I37*'Option-specific inputs'!$I$109*BH$26),
'Option-specific inputs'!$I$19="Total cost method",(('Option-specific inputs'!$I60/SUM('Option-specific inputs'!$I$52:$I$61))*'Option-specific inputs'!$I$109*BH$26)),0),0)</f>
        <v>0</v>
      </c>
      <c r="BI305" s="43" cm="1">
        <f t="array" ref="BI305">IFERROR(
IF(BI$14 - $G$14 + 1 = _xlfn.NUMBERVALUE(TRIM(_xlfn.TEXTAFTER($C305, " ", -1))),
_xlfn.IFS(
'Option-specific inputs'!$I$19="Percentage cost method",('Option-specific inputs'!$I37*'Option-specific inputs'!$I$109*BI$26),
'Option-specific inputs'!$I$19="Total cost method",(('Option-specific inputs'!$I60/SUM('Option-specific inputs'!$I$52:$I$61))*'Option-specific inputs'!$I$109*BI$26)),0),0)</f>
        <v>0</v>
      </c>
      <c r="BJ305" s="43" cm="1">
        <f t="array" ref="BJ305">IFERROR(
IF(BJ$14 - $G$14 + 1 = _xlfn.NUMBERVALUE(TRIM(_xlfn.TEXTAFTER($C305, " ", -1))),
_xlfn.IFS(
'Option-specific inputs'!$I$19="Percentage cost method",('Option-specific inputs'!$I37*'Option-specific inputs'!$I$109*BJ$26),
'Option-specific inputs'!$I$19="Total cost method",(('Option-specific inputs'!$I60/SUM('Option-specific inputs'!$I$52:$I$61))*'Option-specific inputs'!$I$109*BJ$26)),0),0)</f>
        <v>0</v>
      </c>
      <c r="BK305" s="43" cm="1">
        <f t="array" ref="BK305">IFERROR(
IF(BK$14 - $G$14 + 1 = _xlfn.NUMBERVALUE(TRIM(_xlfn.TEXTAFTER($C305, " ", -1))),
_xlfn.IFS(
'Option-specific inputs'!$I$19="Percentage cost method",('Option-specific inputs'!$I37*'Option-specific inputs'!$I$109*BK$26),
'Option-specific inputs'!$I$19="Total cost method",(('Option-specific inputs'!$I60/SUM('Option-specific inputs'!$I$52:$I$61))*'Option-specific inputs'!$I$109*BK$26)),0),0)</f>
        <v>0</v>
      </c>
      <c r="BL305" s="43" cm="1">
        <f t="array" ref="BL305">IFERROR(
IF(BL$14 - $G$14 + 1 = _xlfn.NUMBERVALUE(TRIM(_xlfn.TEXTAFTER($C305, " ", -1))),
_xlfn.IFS(
'Option-specific inputs'!$I$19="Percentage cost method",('Option-specific inputs'!$I37*'Option-specific inputs'!$I$109*BL$26),
'Option-specific inputs'!$I$19="Total cost method",(('Option-specific inputs'!$I60/SUM('Option-specific inputs'!$I$52:$I$61))*'Option-specific inputs'!$I$109*BL$26)),0),0)</f>
        <v>0</v>
      </c>
      <c r="BM305" s="43" cm="1">
        <f t="array" ref="BM305">IFERROR(
IF(BM$14 - $G$14 + 1 = _xlfn.NUMBERVALUE(TRIM(_xlfn.TEXTAFTER($C305, " ", -1))),
_xlfn.IFS(
'Option-specific inputs'!$I$19="Percentage cost method",('Option-specific inputs'!$I37*'Option-specific inputs'!$I$109*BM$26),
'Option-specific inputs'!$I$19="Total cost method",(('Option-specific inputs'!$I60/SUM('Option-specific inputs'!$I$52:$I$61))*'Option-specific inputs'!$I$109*BM$26)),0),0)</f>
        <v>0</v>
      </c>
      <c r="BN305" s="43" cm="1">
        <f t="array" ref="BN305">IFERROR(
IF(BN$14 - $G$14 + 1 = _xlfn.NUMBERVALUE(TRIM(_xlfn.TEXTAFTER($C305, " ", -1))),
_xlfn.IFS(
'Option-specific inputs'!$I$19="Percentage cost method",('Option-specific inputs'!$I37*'Option-specific inputs'!$I$109*BN$26),
'Option-specific inputs'!$I$19="Total cost method",(('Option-specific inputs'!$I60/SUM('Option-specific inputs'!$I$52:$I$61))*'Option-specific inputs'!$I$109*BN$26)),0),0)</f>
        <v>0</v>
      </c>
      <c r="BO305" s="43" cm="1">
        <f t="array" ref="BO305">IFERROR(
IF(BO$14 - $G$14 + 1 = _xlfn.NUMBERVALUE(TRIM(_xlfn.TEXTAFTER($C305, " ", -1))),
_xlfn.IFS(
'Option-specific inputs'!$I$19="Percentage cost method",('Option-specific inputs'!$I37*'Option-specific inputs'!$I$109*BO$26),
'Option-specific inputs'!$I$19="Total cost method",(('Option-specific inputs'!$I60/SUM('Option-specific inputs'!$I$52:$I$61))*'Option-specific inputs'!$I$109*BO$26)),0),0)</f>
        <v>0</v>
      </c>
      <c r="BP305" s="43" cm="1">
        <f t="array" ref="BP305">IFERROR(
IF(BP$14 - $G$14 + 1 = _xlfn.NUMBERVALUE(TRIM(_xlfn.TEXTAFTER($C305, " ", -1))),
_xlfn.IFS(
'Option-specific inputs'!$I$19="Percentage cost method",('Option-specific inputs'!$I37*'Option-specific inputs'!$I$109*BP$26),
'Option-specific inputs'!$I$19="Total cost method",(('Option-specific inputs'!$I60/SUM('Option-specific inputs'!$I$52:$I$61))*'Option-specific inputs'!$I$109*BP$26)),0),0)</f>
        <v>0</v>
      </c>
      <c r="BQ305" s="43" cm="1">
        <f t="array" ref="BQ305">IFERROR(
IF(BQ$14 - $G$14 + 1 = _xlfn.NUMBERVALUE(TRIM(_xlfn.TEXTAFTER($C305, " ", -1))),
_xlfn.IFS(
'Option-specific inputs'!$I$19="Percentage cost method",('Option-specific inputs'!$I37*'Option-specific inputs'!$I$109*BQ$26),
'Option-specific inputs'!$I$19="Total cost method",(('Option-specific inputs'!$I60/SUM('Option-specific inputs'!$I$52:$I$61))*'Option-specific inputs'!$I$109*BQ$26)),0),0)</f>
        <v>0</v>
      </c>
      <c r="BR305" s="43" cm="1">
        <f t="array" ref="BR305">IFERROR(
IF(BR$14 - $G$14 + 1 = _xlfn.NUMBERVALUE(TRIM(_xlfn.TEXTAFTER($C305, " ", -1))),
_xlfn.IFS(
'Option-specific inputs'!$I$19="Percentage cost method",('Option-specific inputs'!$I37*'Option-specific inputs'!$I$109*BR$26),
'Option-specific inputs'!$I$19="Total cost method",(('Option-specific inputs'!$I60/SUM('Option-specific inputs'!$I$52:$I$61))*'Option-specific inputs'!$I$109*BR$26)),0),0)</f>
        <v>0</v>
      </c>
      <c r="BS305" s="43" cm="1">
        <f t="array" ref="BS305">IFERROR(
IF(BS$14 - $G$14 + 1 = _xlfn.NUMBERVALUE(TRIM(_xlfn.TEXTAFTER($C305, " ", -1))),
_xlfn.IFS(
'Option-specific inputs'!$I$19="Percentage cost method",('Option-specific inputs'!$I37*'Option-specific inputs'!$I$109*BS$26),
'Option-specific inputs'!$I$19="Total cost method",(('Option-specific inputs'!$I60/SUM('Option-specific inputs'!$I$52:$I$61))*'Option-specific inputs'!$I$109*BS$26)),0),0)</f>
        <v>0</v>
      </c>
      <c r="BT305" s="43" cm="1">
        <f t="array" ref="BT305">IFERROR(
IF(BT$14 - $G$14 + 1 = _xlfn.NUMBERVALUE(TRIM(_xlfn.TEXTAFTER($C305, " ", -1))),
_xlfn.IFS(
'Option-specific inputs'!$I$19="Percentage cost method",('Option-specific inputs'!$I37*'Option-specific inputs'!$I$109*BT$26),
'Option-specific inputs'!$I$19="Total cost method",(('Option-specific inputs'!$I60/SUM('Option-specific inputs'!$I$52:$I$61))*'Option-specific inputs'!$I$109*BT$26)),0),0)</f>
        <v>0</v>
      </c>
      <c r="BU305" s="43" cm="1">
        <f t="array" ref="BU305">IFERROR(
IF(BU$14 - $G$14 + 1 = _xlfn.NUMBERVALUE(TRIM(_xlfn.TEXTAFTER($C305, " ", -1))),
_xlfn.IFS(
'Option-specific inputs'!$I$19="Percentage cost method",('Option-specific inputs'!$I37*'Option-specific inputs'!$I$109*BU$26),
'Option-specific inputs'!$I$19="Total cost method",(('Option-specific inputs'!$I60/SUM('Option-specific inputs'!$I$52:$I$61))*'Option-specific inputs'!$I$109*BU$26)),0),0)</f>
        <v>0</v>
      </c>
      <c r="BV305" s="43" cm="1">
        <f t="array" ref="BV305">IFERROR(
IF(BV$14 - $G$14 + 1 = _xlfn.NUMBERVALUE(TRIM(_xlfn.TEXTAFTER($C305, " ", -1))),
_xlfn.IFS(
'Option-specific inputs'!$I$19="Percentage cost method",('Option-specific inputs'!$I37*'Option-specific inputs'!$I$109*BV$26),
'Option-specific inputs'!$I$19="Total cost method",(('Option-specific inputs'!$I60/SUM('Option-specific inputs'!$I$52:$I$61))*'Option-specific inputs'!$I$109*BV$26)),0),0)</f>
        <v>0</v>
      </c>
      <c r="BW305" s="43" cm="1">
        <f t="array" ref="BW305">IFERROR(
IF(BW$14 - $G$14 + 1 = _xlfn.NUMBERVALUE(TRIM(_xlfn.TEXTAFTER($C305, " ", -1))),
_xlfn.IFS(
'Option-specific inputs'!$I$19="Percentage cost method",('Option-specific inputs'!$I37*'Option-specific inputs'!$I$109*BW$26),
'Option-specific inputs'!$I$19="Total cost method",(('Option-specific inputs'!$I60/SUM('Option-specific inputs'!$I$52:$I$61))*'Option-specific inputs'!$I$109*BW$26)),0),0)</f>
        <v>0</v>
      </c>
      <c r="BX305" s="43" cm="1">
        <f t="array" ref="BX305">IFERROR(
IF(BX$14 - $G$14 + 1 = _xlfn.NUMBERVALUE(TRIM(_xlfn.TEXTAFTER($C305, " ", -1))),
_xlfn.IFS(
'Option-specific inputs'!$I$19="Percentage cost method",('Option-specific inputs'!$I37*'Option-specific inputs'!$I$109*BX$26),
'Option-specific inputs'!$I$19="Total cost method",(('Option-specific inputs'!$I60/SUM('Option-specific inputs'!$I$52:$I$61))*'Option-specific inputs'!$I$109*BX$26)),0),0)</f>
        <v>0</v>
      </c>
      <c r="BY305" s="43" cm="1">
        <f t="array" ref="BY305">IFERROR(
IF(BY$14 - $G$14 + 1 = _xlfn.NUMBERVALUE(TRIM(_xlfn.TEXTAFTER($C305, " ", -1))),
_xlfn.IFS(
'Option-specific inputs'!$I$19="Percentage cost method",('Option-specific inputs'!$I37*'Option-specific inputs'!$I$109*BY$26),
'Option-specific inputs'!$I$19="Total cost method",(('Option-specific inputs'!$I60/SUM('Option-specific inputs'!$I$52:$I$61))*'Option-specific inputs'!$I$109*BY$26)),0),0)</f>
        <v>0</v>
      </c>
      <c r="BZ305" s="43" cm="1">
        <f t="array" ref="BZ305">IFERROR(
IF(BZ$14 - $G$14 + 1 = _xlfn.NUMBERVALUE(TRIM(_xlfn.TEXTAFTER($C305, " ", -1))),
_xlfn.IFS(
'Option-specific inputs'!$I$19="Percentage cost method",('Option-specific inputs'!$I37*'Option-specific inputs'!$I$109*BZ$26),
'Option-specific inputs'!$I$19="Total cost method",(('Option-specific inputs'!$I60/SUM('Option-specific inputs'!$I$52:$I$61))*'Option-specific inputs'!$I$109*BZ$26)),0),0)</f>
        <v>0</v>
      </c>
      <c r="CA305" s="43" cm="1">
        <f t="array" ref="CA305">IFERROR(
IF(CA$14 - $G$14 + 1 = _xlfn.NUMBERVALUE(TRIM(_xlfn.TEXTAFTER($C305, " ", -1))),
_xlfn.IFS(
'Option-specific inputs'!$I$19="Percentage cost method",('Option-specific inputs'!$I37*'Option-specific inputs'!$I$109*CA$26),
'Option-specific inputs'!$I$19="Total cost method",(('Option-specific inputs'!$I60/SUM('Option-specific inputs'!$I$52:$I$61))*'Option-specific inputs'!$I$109*CA$26)),0),0)</f>
        <v>0</v>
      </c>
      <c r="CB305" s="43" cm="1">
        <f t="array" ref="CB305">IFERROR(
IF(CB$14 - $G$14 + 1 = _xlfn.NUMBERVALUE(TRIM(_xlfn.TEXTAFTER($C305, " ", -1))),
_xlfn.IFS(
'Option-specific inputs'!$I$19="Percentage cost method",('Option-specific inputs'!$I37*'Option-specific inputs'!$I$109*CB$26),
'Option-specific inputs'!$I$19="Total cost method",(('Option-specific inputs'!$I60/SUM('Option-specific inputs'!$I$52:$I$61))*'Option-specific inputs'!$I$109*CB$26)),0),0)</f>
        <v>0</v>
      </c>
      <c r="CC305" s="43" cm="1">
        <f t="array" ref="CC305">IFERROR(
IF(CC$14 - $G$14 + 1 = _xlfn.NUMBERVALUE(TRIM(_xlfn.TEXTAFTER($C305, " ", -1))),
_xlfn.IFS(
'Option-specific inputs'!$I$19="Percentage cost method",('Option-specific inputs'!$I37*'Option-specific inputs'!$I$109*CC$26),
'Option-specific inputs'!$I$19="Total cost method",(('Option-specific inputs'!$I60/SUM('Option-specific inputs'!$I$52:$I$61))*'Option-specific inputs'!$I$109*CC$26)),0),0)</f>
        <v>0</v>
      </c>
      <c r="CD305" s="43" cm="1">
        <f t="array" ref="CD305">IFERROR(
IF(CD$14 - $G$14 + 1 = _xlfn.NUMBERVALUE(TRIM(_xlfn.TEXTAFTER($C305, " ", -1))),
_xlfn.IFS(
'Option-specific inputs'!$I$19="Percentage cost method",('Option-specific inputs'!$I37*'Option-specific inputs'!$I$109*CD$26),
'Option-specific inputs'!$I$19="Total cost method",(('Option-specific inputs'!$I60/SUM('Option-specific inputs'!$I$52:$I$61))*'Option-specific inputs'!$I$109*CD$26)),0),0)</f>
        <v>0</v>
      </c>
      <c r="CE305" s="43" cm="1">
        <f t="array" ref="CE305">IFERROR(
IF(CE$14 - $G$14 + 1 = _xlfn.NUMBERVALUE(TRIM(_xlfn.TEXTAFTER($C305, " ", -1))),
_xlfn.IFS(
'Option-specific inputs'!$I$19="Percentage cost method",('Option-specific inputs'!$I37*'Option-specific inputs'!$I$109*CE$26),
'Option-specific inputs'!$I$19="Total cost method",(('Option-specific inputs'!$I60/SUM('Option-specific inputs'!$I$52:$I$61))*'Option-specific inputs'!$I$109*CE$26)),0),0)</f>
        <v>0</v>
      </c>
      <c r="CF305" s="43" cm="1">
        <f t="array" ref="CF305">IFERROR(
IF(CF$14 - $G$14 + 1 = _xlfn.NUMBERVALUE(TRIM(_xlfn.TEXTAFTER($C305, " ", -1))),
_xlfn.IFS(
'Option-specific inputs'!$I$19="Percentage cost method",('Option-specific inputs'!$I37*'Option-specific inputs'!$I$109*CF$26),
'Option-specific inputs'!$I$19="Total cost method",(('Option-specific inputs'!$I60/SUM('Option-specific inputs'!$I$52:$I$61))*'Option-specific inputs'!$I$109*CF$26)),0),0)</f>
        <v>0</v>
      </c>
      <c r="CG305" s="43" cm="1">
        <f t="array" ref="CG305">IFERROR(
IF(CG$14 - $G$14 + 1 = _xlfn.NUMBERVALUE(TRIM(_xlfn.TEXTAFTER($C305, " ", -1))),
_xlfn.IFS(
'Option-specific inputs'!$I$19="Percentage cost method",('Option-specific inputs'!$I37*'Option-specific inputs'!$I$109*CG$26),
'Option-specific inputs'!$I$19="Total cost method",(('Option-specific inputs'!$I60/SUM('Option-specific inputs'!$I$52:$I$61))*'Option-specific inputs'!$I$109*CG$26)),0),0)</f>
        <v>0</v>
      </c>
      <c r="CH305" s="43" cm="1">
        <f t="array" ref="CH305">IFERROR(
IF(CH$14 - $G$14 + 1 = _xlfn.NUMBERVALUE(TRIM(_xlfn.TEXTAFTER($C305, " ", -1))),
_xlfn.IFS(
'Option-specific inputs'!$I$19="Percentage cost method",('Option-specific inputs'!$I37*'Option-specific inputs'!$I$109*CH$26),
'Option-specific inputs'!$I$19="Total cost method",(('Option-specific inputs'!$I60/SUM('Option-specific inputs'!$I$52:$I$61))*'Option-specific inputs'!$I$109*CH$26)),0),0)</f>
        <v>0</v>
      </c>
      <c r="CI305" s="43" cm="1">
        <f t="array" ref="CI305">IFERROR(
IF(CI$14 - $G$14 + 1 = _xlfn.NUMBERVALUE(TRIM(_xlfn.TEXTAFTER($C305, " ", -1))),
_xlfn.IFS(
'Option-specific inputs'!$I$19="Percentage cost method",('Option-specific inputs'!$I37*'Option-specific inputs'!$I$109*CI$26),
'Option-specific inputs'!$I$19="Total cost method",(('Option-specific inputs'!$I60/SUM('Option-specific inputs'!$I$52:$I$61))*'Option-specific inputs'!$I$109*CI$26)),0),0)</f>
        <v>0</v>
      </c>
      <c r="CJ305" s="43" cm="1">
        <f t="array" ref="CJ305">IFERROR(
IF(CJ$14 - $G$14 + 1 = _xlfn.NUMBERVALUE(TRIM(_xlfn.TEXTAFTER($C305, " ", -1))),
_xlfn.IFS(
'Option-specific inputs'!$I$19="Percentage cost method",('Option-specific inputs'!$I37*'Option-specific inputs'!$I$109*CJ$26),
'Option-specific inputs'!$I$19="Total cost method",(('Option-specific inputs'!$I60/SUM('Option-specific inputs'!$I$52:$I$61))*'Option-specific inputs'!$I$109*CJ$26)),0),0)</f>
        <v>0</v>
      </c>
      <c r="CK305" s="43" cm="1">
        <f t="array" ref="CK305">IFERROR(
IF(CK$14 - $G$14 + 1 = _xlfn.NUMBERVALUE(TRIM(_xlfn.TEXTAFTER($C305, " ", -1))),
_xlfn.IFS(
'Option-specific inputs'!$I$19="Percentage cost method",('Option-specific inputs'!$I37*'Option-specific inputs'!$I$109*CK$26),
'Option-specific inputs'!$I$19="Total cost method",(('Option-specific inputs'!$I60/SUM('Option-specific inputs'!$I$52:$I$61))*'Option-specific inputs'!$I$109*CK$26)),0),0)</f>
        <v>0</v>
      </c>
      <c r="CL305" s="43" cm="1">
        <f t="array" ref="CL305">IFERROR(
IF(CL$14 - $G$14 + 1 = _xlfn.NUMBERVALUE(TRIM(_xlfn.TEXTAFTER($C305, " ", -1))),
_xlfn.IFS(
'Option-specific inputs'!$I$19="Percentage cost method",('Option-specific inputs'!$I37*'Option-specific inputs'!$I$109*CL$26),
'Option-specific inputs'!$I$19="Total cost method",(('Option-specific inputs'!$I60/SUM('Option-specific inputs'!$I$52:$I$61))*'Option-specific inputs'!$I$109*CL$26)),0),0)</f>
        <v>0</v>
      </c>
      <c r="CM305" s="43" cm="1">
        <f t="array" ref="CM305">IFERROR(
IF(CM$14 - $G$14 + 1 = _xlfn.NUMBERVALUE(TRIM(_xlfn.TEXTAFTER($C305, " ", -1))),
_xlfn.IFS(
'Option-specific inputs'!$I$19="Percentage cost method",('Option-specific inputs'!$I37*'Option-specific inputs'!$I$109*CM$26),
'Option-specific inputs'!$I$19="Total cost method",(('Option-specific inputs'!$I60/SUM('Option-specific inputs'!$I$52:$I$61))*'Option-specific inputs'!$I$109*CM$26)),0),0)</f>
        <v>0</v>
      </c>
      <c r="CN305" s="43" cm="1">
        <f t="array" ref="CN305">IFERROR(
IF(CN$14 - $G$14 + 1 = _xlfn.NUMBERVALUE(TRIM(_xlfn.TEXTAFTER($C305, " ", -1))),
_xlfn.IFS(
'Option-specific inputs'!$I$19="Percentage cost method",('Option-specific inputs'!$I37*'Option-specific inputs'!$I$109*CN$26),
'Option-specific inputs'!$I$19="Total cost method",(('Option-specific inputs'!$I60/SUM('Option-specific inputs'!$I$52:$I$61))*'Option-specific inputs'!$I$109*CN$26)),0),0)</f>
        <v>0</v>
      </c>
      <c r="CO305" s="43" cm="1">
        <f t="array" ref="CO305">IFERROR(
IF(CO$14 - $G$14 + 1 = _xlfn.NUMBERVALUE(TRIM(_xlfn.TEXTAFTER($C305, " ", -1))),
_xlfn.IFS(
'Option-specific inputs'!$I$19="Percentage cost method",('Option-specific inputs'!$I37*'Option-specific inputs'!$I$109*CO$26),
'Option-specific inputs'!$I$19="Total cost method",(('Option-specific inputs'!$I60/SUM('Option-specific inputs'!$I$52:$I$61))*'Option-specific inputs'!$I$109*CO$26)),0),0)</f>
        <v>0</v>
      </c>
      <c r="CP305" s="43" cm="1">
        <f t="array" ref="CP305">IFERROR(
IF(CP$14 - $G$14 + 1 = _xlfn.NUMBERVALUE(TRIM(_xlfn.TEXTAFTER($C305, " ", -1))),
_xlfn.IFS(
'Option-specific inputs'!$I$19="Percentage cost method",('Option-specific inputs'!$I37*'Option-specific inputs'!$I$109*CP$26),
'Option-specific inputs'!$I$19="Total cost method",(('Option-specific inputs'!$I60/SUM('Option-specific inputs'!$I$52:$I$61))*'Option-specific inputs'!$I$109*CP$26)),0),0)</f>
        <v>0</v>
      </c>
      <c r="CQ305" s="43" cm="1">
        <f t="array" ref="CQ305">IFERROR(
IF(CQ$14 - $G$14 + 1 = _xlfn.NUMBERVALUE(TRIM(_xlfn.TEXTAFTER($C305, " ", -1))),
_xlfn.IFS(
'Option-specific inputs'!$I$19="Percentage cost method",('Option-specific inputs'!$I37*'Option-specific inputs'!$I$109*CQ$26),
'Option-specific inputs'!$I$19="Total cost method",(('Option-specific inputs'!$I60/SUM('Option-specific inputs'!$I$52:$I$61))*'Option-specific inputs'!$I$109*CQ$26)),0),0)</f>
        <v>0</v>
      </c>
      <c r="CR305" s="43" cm="1">
        <f t="array" ref="CR305">IFERROR(
IF(CR$14 - $G$14 + 1 = _xlfn.NUMBERVALUE(TRIM(_xlfn.TEXTAFTER($C305, " ", -1))),
_xlfn.IFS(
'Option-specific inputs'!$I$19="Percentage cost method",('Option-specific inputs'!$I37*'Option-specific inputs'!$I$109*CR$26),
'Option-specific inputs'!$I$19="Total cost method",(('Option-specific inputs'!$I60/SUM('Option-specific inputs'!$I$52:$I$61))*'Option-specific inputs'!$I$109*CR$26)),0),0)</f>
        <v>0</v>
      </c>
      <c r="CS305" s="43" cm="1">
        <f t="array" ref="CS305">IFERROR(
IF(CS$14 - $G$14 + 1 = _xlfn.NUMBERVALUE(TRIM(_xlfn.TEXTAFTER($C305, " ", -1))),
_xlfn.IFS(
'Option-specific inputs'!$I$19="Percentage cost method",('Option-specific inputs'!$I37*'Option-specific inputs'!$I$109*CS$26),
'Option-specific inputs'!$I$19="Total cost method",(('Option-specific inputs'!$I60/SUM('Option-specific inputs'!$I$52:$I$61))*'Option-specific inputs'!$I$109*CS$26)),0),0)</f>
        <v>0</v>
      </c>
      <c r="CT305" s="43" cm="1">
        <f t="array" ref="CT305">IFERROR(
IF(CT$14 - $G$14 + 1 = _xlfn.NUMBERVALUE(TRIM(_xlfn.TEXTAFTER($C305, " ", -1))),
_xlfn.IFS(
'Option-specific inputs'!$I$19="Percentage cost method",('Option-specific inputs'!$I37*'Option-specific inputs'!$I$109*CT$26),
'Option-specific inputs'!$I$19="Total cost method",(('Option-specific inputs'!$I60/SUM('Option-specific inputs'!$I$52:$I$61))*'Option-specific inputs'!$I$109*CT$26)),0),0)</f>
        <v>0</v>
      </c>
      <c r="CU305" s="43" cm="1">
        <f t="array" ref="CU305">IFERROR(
IF(CU$14 - $G$14 + 1 = _xlfn.NUMBERVALUE(TRIM(_xlfn.TEXTAFTER($C305, " ", -1))),
_xlfn.IFS(
'Option-specific inputs'!$I$19="Percentage cost method",('Option-specific inputs'!$I37*'Option-specific inputs'!$I$109*CU$26),
'Option-specific inputs'!$I$19="Total cost method",(('Option-specific inputs'!$I60/SUM('Option-specific inputs'!$I$52:$I$61))*'Option-specific inputs'!$I$109*CU$26)),0),0)</f>
        <v>0</v>
      </c>
      <c r="CV305" s="43" cm="1">
        <f t="array" ref="CV305">IFERROR(
IF(CV$14 - $G$14 + 1 = _xlfn.NUMBERVALUE(TRIM(_xlfn.TEXTAFTER($C305, " ", -1))),
_xlfn.IFS(
'Option-specific inputs'!$I$19="Percentage cost method",('Option-specific inputs'!$I37*'Option-specific inputs'!$I$109*CV$26),
'Option-specific inputs'!$I$19="Total cost method",(('Option-specific inputs'!$I60/SUM('Option-specific inputs'!$I$52:$I$61))*'Option-specific inputs'!$I$109*CV$26)),0),0)</f>
        <v>0</v>
      </c>
      <c r="CW305" s="43" cm="1">
        <f t="array" ref="CW305">IFERROR(
IF(CW$14 - $G$14 + 1 = _xlfn.NUMBERVALUE(TRIM(_xlfn.TEXTAFTER($C305, " ", -1))),
_xlfn.IFS(
'Option-specific inputs'!$I$19="Percentage cost method",('Option-specific inputs'!$I37*'Option-specific inputs'!$I$109*CW$26),
'Option-specific inputs'!$I$19="Total cost method",(('Option-specific inputs'!$I60/SUM('Option-specific inputs'!$I$52:$I$61))*'Option-specific inputs'!$I$109*CW$26)),0),0)</f>
        <v>0</v>
      </c>
      <c r="CX305" s="43" cm="1">
        <f t="array" ref="CX305">IFERROR(
IF(CX$14 - $G$14 + 1 = _xlfn.NUMBERVALUE(TRIM(_xlfn.TEXTAFTER($C305, " ", -1))),
_xlfn.IFS(
'Option-specific inputs'!$I$19="Percentage cost method",('Option-specific inputs'!$I37*'Option-specific inputs'!$I$109*CX$26),
'Option-specific inputs'!$I$19="Total cost method",(('Option-specific inputs'!$I60/SUM('Option-specific inputs'!$I$52:$I$61))*'Option-specific inputs'!$I$109*CX$26)),0),0)</f>
        <v>0</v>
      </c>
      <c r="CY305" s="43" cm="1">
        <f t="array" ref="CY305">IFERROR(
IF(CY$14 - $G$14 + 1 = _xlfn.NUMBERVALUE(TRIM(_xlfn.TEXTAFTER($C305, " ", -1))),
_xlfn.IFS(
'Option-specific inputs'!$I$19="Percentage cost method",('Option-specific inputs'!$I37*'Option-specific inputs'!$I$109*CY$26),
'Option-specific inputs'!$I$19="Total cost method",(('Option-specific inputs'!$I60/SUM('Option-specific inputs'!$I$52:$I$61))*'Option-specific inputs'!$I$109*CY$26)),0),0)</f>
        <v>0</v>
      </c>
      <c r="CZ305" s="43" cm="1">
        <f t="array" ref="CZ305">IFERROR(
IF(CZ$14 - $G$14 + 1 = _xlfn.NUMBERVALUE(TRIM(_xlfn.TEXTAFTER($C305, " ", -1))),
_xlfn.IFS(
'Option-specific inputs'!$I$19="Percentage cost method",('Option-specific inputs'!$I37*'Option-specific inputs'!$I$109*CZ$26),
'Option-specific inputs'!$I$19="Total cost method",(('Option-specific inputs'!$I60/SUM('Option-specific inputs'!$I$52:$I$61))*'Option-specific inputs'!$I$109*CZ$26)),0),0)</f>
        <v>0</v>
      </c>
      <c r="DA305" s="43" cm="1">
        <f t="array" ref="DA305">IFERROR(
IF(DA$14 - $G$14 + 1 = _xlfn.NUMBERVALUE(TRIM(_xlfn.TEXTAFTER($C305, " ", -1))),
_xlfn.IFS(
'Option-specific inputs'!$I$19="Percentage cost method",('Option-specific inputs'!$I37*'Option-specific inputs'!$I$109*DA$26),
'Option-specific inputs'!$I$19="Total cost method",(('Option-specific inputs'!$I60/SUM('Option-specific inputs'!$I$52:$I$61))*'Option-specific inputs'!$I$109*DA$26)),0),0)</f>
        <v>0</v>
      </c>
      <c r="DB305" s="43" cm="1">
        <f t="array" ref="DB305">IFERROR(
IF(DB$14 - $G$14 + 1 = _xlfn.NUMBERVALUE(TRIM(_xlfn.TEXTAFTER($C305, " ", -1))),
_xlfn.IFS(
'Option-specific inputs'!$I$19="Percentage cost method",('Option-specific inputs'!$I37*'Option-specific inputs'!$I$109*DB$26),
'Option-specific inputs'!$I$19="Total cost method",(('Option-specific inputs'!$I60/SUM('Option-specific inputs'!$I$52:$I$61))*'Option-specific inputs'!$I$109*DB$26)),0),0)</f>
        <v>0</v>
      </c>
      <c r="DC305" s="25"/>
    </row>
    <row r="306" spans="1:107" s="61" customFormat="1" ht="22.5" customHeight="1">
      <c r="A306" s="25"/>
      <c r="B306" s="163"/>
      <c r="C306" s="170" t="s">
        <v>149</v>
      </c>
      <c r="D306" s="32"/>
      <c r="E306" s="37"/>
      <c r="F306" s="42"/>
      <c r="G306" s="43" cm="1">
        <f t="array" ref="G306">IFERROR(
IF(G$14 - $G$14 + 1 = _xlfn.NUMBERVALUE(TRIM(_xlfn.TEXTAFTER($C306, " ", -1))),
_xlfn.IFS(
'Option-specific inputs'!$I$19="Percentage cost method",('Option-specific inputs'!$I38*'Option-specific inputs'!$I$109*G$26),
'Option-specific inputs'!$I$19="Total cost method",(('Option-specific inputs'!$I61/SUM('Option-specific inputs'!$I$52:$I$61))*'Option-specific inputs'!$I$109*G$26)),0),0)</f>
        <v>0</v>
      </c>
      <c r="H306" s="43" cm="1">
        <f t="array" ref="H306">IFERROR(
IF(H$14 - $G$14 + 1 = _xlfn.NUMBERVALUE(TRIM(_xlfn.TEXTAFTER($C306, " ", -1))),
_xlfn.IFS(
'Option-specific inputs'!$I$19="Percentage cost method",('Option-specific inputs'!$I38*'Option-specific inputs'!$I$109*H$26),
'Option-specific inputs'!$I$19="Total cost method",(('Option-specific inputs'!$I61/SUM('Option-specific inputs'!$I$52:$I$61))*'Option-specific inputs'!$I$109*H$26)),0),0)</f>
        <v>0</v>
      </c>
      <c r="I306" s="43" cm="1">
        <f t="array" ref="I306">IFERROR(
IF(I$14 - $G$14 + 1 = _xlfn.NUMBERVALUE(TRIM(_xlfn.TEXTAFTER($C306, " ", -1))),
_xlfn.IFS(
'Option-specific inputs'!$I$19="Percentage cost method",('Option-specific inputs'!$I38*'Option-specific inputs'!$I$109*I$26),
'Option-specific inputs'!$I$19="Total cost method",(('Option-specific inputs'!$I61/SUM('Option-specific inputs'!$I$52:$I$61))*'Option-specific inputs'!$I$109*I$26)),0),0)</f>
        <v>0</v>
      </c>
      <c r="J306" s="43" cm="1">
        <f t="array" ref="J306">IFERROR(
IF(J$14 - $G$14 + 1 = _xlfn.NUMBERVALUE(TRIM(_xlfn.TEXTAFTER($C306, " ", -1))),
_xlfn.IFS(
'Option-specific inputs'!$I$19="Percentage cost method",('Option-specific inputs'!$I38*'Option-specific inputs'!$I$109*J$26),
'Option-specific inputs'!$I$19="Total cost method",(('Option-specific inputs'!$I61/SUM('Option-specific inputs'!$I$52:$I$61))*'Option-specific inputs'!$I$109*J$26)),0),0)</f>
        <v>0</v>
      </c>
      <c r="K306" s="43" cm="1">
        <f t="array" ref="K306">IFERROR(
IF(K$14 - $G$14 + 1 = _xlfn.NUMBERVALUE(TRIM(_xlfn.TEXTAFTER($C306, " ", -1))),
_xlfn.IFS(
'Option-specific inputs'!$I$19="Percentage cost method",('Option-specific inputs'!$I38*'Option-specific inputs'!$I$109*K$26),
'Option-specific inputs'!$I$19="Total cost method",(('Option-specific inputs'!$I61/SUM('Option-specific inputs'!$I$52:$I$61))*'Option-specific inputs'!$I$109*K$26)),0),0)</f>
        <v>0</v>
      </c>
      <c r="L306" s="43" cm="1">
        <f t="array" ref="L306">IFERROR(
IF(L$14 - $G$14 + 1 = _xlfn.NUMBERVALUE(TRIM(_xlfn.TEXTAFTER($C306, " ", -1))),
_xlfn.IFS(
'Option-specific inputs'!$I$19="Percentage cost method",('Option-specific inputs'!$I38*'Option-specific inputs'!$I$109*L$26),
'Option-specific inputs'!$I$19="Total cost method",(('Option-specific inputs'!$I61/SUM('Option-specific inputs'!$I$52:$I$61))*'Option-specific inputs'!$I$109*L$26)),0),0)</f>
        <v>0</v>
      </c>
      <c r="M306" s="43" cm="1">
        <f t="array" ref="M306">IFERROR(
IF(M$14 - $G$14 + 1 = _xlfn.NUMBERVALUE(TRIM(_xlfn.TEXTAFTER($C306, " ", -1))),
_xlfn.IFS(
'Option-specific inputs'!$I$19="Percentage cost method",('Option-specific inputs'!$I38*'Option-specific inputs'!$I$109*M$26),
'Option-specific inputs'!$I$19="Total cost method",(('Option-specific inputs'!$I61/SUM('Option-specific inputs'!$I$52:$I$61))*'Option-specific inputs'!$I$109*M$26)),0),0)</f>
        <v>0</v>
      </c>
      <c r="N306" s="43" cm="1">
        <f t="array" ref="N306">IFERROR(
IF(N$14 - $G$14 + 1 = _xlfn.NUMBERVALUE(TRIM(_xlfn.TEXTAFTER($C306, " ", -1))),
_xlfn.IFS(
'Option-specific inputs'!$I$19="Percentage cost method",('Option-specific inputs'!$I38*'Option-specific inputs'!$I$109*N$26),
'Option-specific inputs'!$I$19="Total cost method",(('Option-specific inputs'!$I61/SUM('Option-specific inputs'!$I$52:$I$61))*'Option-specific inputs'!$I$109*N$26)),0),0)</f>
        <v>0</v>
      </c>
      <c r="O306" s="43" cm="1">
        <f t="array" ref="O306">IFERROR(
IF(O$14 - $G$14 + 1 = _xlfn.NUMBERVALUE(TRIM(_xlfn.TEXTAFTER($C306, " ", -1))),
_xlfn.IFS(
'Option-specific inputs'!$I$19="Percentage cost method",('Option-specific inputs'!$I38*'Option-specific inputs'!$I$109*O$26),
'Option-specific inputs'!$I$19="Total cost method",(('Option-specific inputs'!$I61/SUM('Option-specific inputs'!$I$52:$I$61))*'Option-specific inputs'!$I$109*O$26)),0),0)</f>
        <v>0</v>
      </c>
      <c r="P306" s="43" cm="1">
        <f t="array" ref="P306">IFERROR(
IF(P$14 - $G$14 + 1 = _xlfn.NUMBERVALUE(TRIM(_xlfn.TEXTAFTER($C306, " ", -1))),
_xlfn.IFS(
'Option-specific inputs'!$I$19="Percentage cost method",('Option-specific inputs'!$I38*'Option-specific inputs'!$I$109*P$26),
'Option-specific inputs'!$I$19="Total cost method",(('Option-specific inputs'!$I61/SUM('Option-specific inputs'!$I$52:$I$61))*'Option-specific inputs'!$I$109*P$26)),0),0)</f>
        <v>0</v>
      </c>
      <c r="Q306" s="43" cm="1">
        <f t="array" ref="Q306">IFERROR(
IF(Q$14 - $G$14 + 1 = _xlfn.NUMBERVALUE(TRIM(_xlfn.TEXTAFTER($C306, " ", -1))),
_xlfn.IFS(
'Option-specific inputs'!$I$19="Percentage cost method",('Option-specific inputs'!$I38*'Option-specific inputs'!$I$109*Q$26),
'Option-specific inputs'!$I$19="Total cost method",(('Option-specific inputs'!$I61/SUM('Option-specific inputs'!$I$52:$I$61))*'Option-specific inputs'!$I$109*Q$26)),0),0)</f>
        <v>0</v>
      </c>
      <c r="R306" s="43" cm="1">
        <f t="array" ref="R306">IFERROR(
IF(R$14 - $G$14 + 1 = _xlfn.NUMBERVALUE(TRIM(_xlfn.TEXTAFTER($C306, " ", -1))),
_xlfn.IFS(
'Option-specific inputs'!$I$19="Percentage cost method",('Option-specific inputs'!$I38*'Option-specific inputs'!$I$109*R$26),
'Option-specific inputs'!$I$19="Total cost method",(('Option-specific inputs'!$I61/SUM('Option-specific inputs'!$I$52:$I$61))*'Option-specific inputs'!$I$109*R$26)),0),0)</f>
        <v>0</v>
      </c>
      <c r="S306" s="43" cm="1">
        <f t="array" ref="S306">IFERROR(
IF(S$14 - $G$14 + 1 = _xlfn.NUMBERVALUE(TRIM(_xlfn.TEXTAFTER($C306, " ", -1))),
_xlfn.IFS(
'Option-specific inputs'!$I$19="Percentage cost method",('Option-specific inputs'!$I38*'Option-specific inputs'!$I$109*S$26),
'Option-specific inputs'!$I$19="Total cost method",(('Option-specific inputs'!$I61/SUM('Option-specific inputs'!$I$52:$I$61))*'Option-specific inputs'!$I$109*S$26)),0),0)</f>
        <v>0</v>
      </c>
      <c r="T306" s="43" cm="1">
        <f t="array" ref="T306">IFERROR(
IF(T$14 - $G$14 + 1 = _xlfn.NUMBERVALUE(TRIM(_xlfn.TEXTAFTER($C306, " ", -1))),
_xlfn.IFS(
'Option-specific inputs'!$I$19="Percentage cost method",('Option-specific inputs'!$I38*'Option-specific inputs'!$I$109*T$26),
'Option-specific inputs'!$I$19="Total cost method",(('Option-specific inputs'!$I61/SUM('Option-specific inputs'!$I$52:$I$61))*'Option-specific inputs'!$I$109*T$26)),0),0)</f>
        <v>0</v>
      </c>
      <c r="U306" s="43" cm="1">
        <f t="array" ref="U306">IFERROR(
IF(U$14 - $G$14 + 1 = _xlfn.NUMBERVALUE(TRIM(_xlfn.TEXTAFTER($C306, " ", -1))),
_xlfn.IFS(
'Option-specific inputs'!$I$19="Percentage cost method",('Option-specific inputs'!$I38*'Option-specific inputs'!$I$109*U$26),
'Option-specific inputs'!$I$19="Total cost method",(('Option-specific inputs'!$I61/SUM('Option-specific inputs'!$I$52:$I$61))*'Option-specific inputs'!$I$109*U$26)),0),0)</f>
        <v>0</v>
      </c>
      <c r="V306" s="43" cm="1">
        <f t="array" ref="V306">IFERROR(
IF(V$14 - $G$14 + 1 = _xlfn.NUMBERVALUE(TRIM(_xlfn.TEXTAFTER($C306, " ", -1))),
_xlfn.IFS(
'Option-specific inputs'!$I$19="Percentage cost method",('Option-specific inputs'!$I38*'Option-specific inputs'!$I$109*V$26),
'Option-specific inputs'!$I$19="Total cost method",(('Option-specific inputs'!$I61/SUM('Option-specific inputs'!$I$52:$I$61))*'Option-specific inputs'!$I$109*V$26)),0),0)</f>
        <v>0</v>
      </c>
      <c r="W306" s="43" cm="1">
        <f t="array" ref="W306">IFERROR(
IF(W$14 - $G$14 + 1 = _xlfn.NUMBERVALUE(TRIM(_xlfn.TEXTAFTER($C306, " ", -1))),
_xlfn.IFS(
'Option-specific inputs'!$I$19="Percentage cost method",('Option-specific inputs'!$I38*'Option-specific inputs'!$I$109*W$26),
'Option-specific inputs'!$I$19="Total cost method",(('Option-specific inputs'!$I61/SUM('Option-specific inputs'!$I$52:$I$61))*'Option-specific inputs'!$I$109*W$26)),0),0)</f>
        <v>0</v>
      </c>
      <c r="X306" s="43" cm="1">
        <f t="array" ref="X306">IFERROR(
IF(X$14 - $G$14 + 1 = _xlfn.NUMBERVALUE(TRIM(_xlfn.TEXTAFTER($C306, " ", -1))),
_xlfn.IFS(
'Option-specific inputs'!$I$19="Percentage cost method",('Option-specific inputs'!$I38*'Option-specific inputs'!$I$109*X$26),
'Option-specific inputs'!$I$19="Total cost method",(('Option-specific inputs'!$I61/SUM('Option-specific inputs'!$I$52:$I$61))*'Option-specific inputs'!$I$109*X$26)),0),0)</f>
        <v>0</v>
      </c>
      <c r="Y306" s="43" cm="1">
        <f t="array" ref="Y306">IFERROR(
IF(Y$14 - $G$14 + 1 = _xlfn.NUMBERVALUE(TRIM(_xlfn.TEXTAFTER($C306, " ", -1))),
_xlfn.IFS(
'Option-specific inputs'!$I$19="Percentage cost method",('Option-specific inputs'!$I38*'Option-specific inputs'!$I$109*Y$26),
'Option-specific inputs'!$I$19="Total cost method",(('Option-specific inputs'!$I61/SUM('Option-specific inputs'!$I$52:$I$61))*'Option-specific inputs'!$I$109*Y$26)),0),0)</f>
        <v>0</v>
      </c>
      <c r="Z306" s="43" cm="1">
        <f t="array" ref="Z306">IFERROR(
IF(Z$14 - $G$14 + 1 = _xlfn.NUMBERVALUE(TRIM(_xlfn.TEXTAFTER($C306, " ", -1))),
_xlfn.IFS(
'Option-specific inputs'!$I$19="Percentage cost method",('Option-specific inputs'!$I38*'Option-specific inputs'!$I$109*Z$26),
'Option-specific inputs'!$I$19="Total cost method",(('Option-specific inputs'!$I61/SUM('Option-specific inputs'!$I$52:$I$61))*'Option-specific inputs'!$I$109*Z$26)),0),0)</f>
        <v>0</v>
      </c>
      <c r="AA306" s="43" cm="1">
        <f t="array" ref="AA306">IFERROR(
IF(AA$14 - $G$14 + 1 = _xlfn.NUMBERVALUE(TRIM(_xlfn.TEXTAFTER($C306, " ", -1))),
_xlfn.IFS(
'Option-specific inputs'!$I$19="Percentage cost method",('Option-specific inputs'!$I38*'Option-specific inputs'!$I$109*AA$26),
'Option-specific inputs'!$I$19="Total cost method",(('Option-specific inputs'!$I61/SUM('Option-specific inputs'!$I$52:$I$61))*'Option-specific inputs'!$I$109*AA$26)),0),0)</f>
        <v>0</v>
      </c>
      <c r="AB306" s="43" cm="1">
        <f t="array" ref="AB306">IFERROR(
IF(AB$14 - $G$14 + 1 = _xlfn.NUMBERVALUE(TRIM(_xlfn.TEXTAFTER($C306, " ", -1))),
_xlfn.IFS(
'Option-specific inputs'!$I$19="Percentage cost method",('Option-specific inputs'!$I38*'Option-specific inputs'!$I$109*AB$26),
'Option-specific inputs'!$I$19="Total cost method",(('Option-specific inputs'!$I61/SUM('Option-specific inputs'!$I$52:$I$61))*'Option-specific inputs'!$I$109*AB$26)),0),0)</f>
        <v>0</v>
      </c>
      <c r="AC306" s="43" cm="1">
        <f t="array" ref="AC306">IFERROR(
IF(AC$14 - $G$14 + 1 = _xlfn.NUMBERVALUE(TRIM(_xlfn.TEXTAFTER($C306, " ", -1))),
_xlfn.IFS(
'Option-specific inputs'!$I$19="Percentage cost method",('Option-specific inputs'!$I38*'Option-specific inputs'!$I$109*AC$26),
'Option-specific inputs'!$I$19="Total cost method",(('Option-specific inputs'!$I61/SUM('Option-specific inputs'!$I$52:$I$61))*'Option-specific inputs'!$I$109*AC$26)),0),0)</f>
        <v>0</v>
      </c>
      <c r="AD306" s="43" cm="1">
        <f t="array" ref="AD306">IFERROR(
IF(AD$14 - $G$14 + 1 = _xlfn.NUMBERVALUE(TRIM(_xlfn.TEXTAFTER($C306, " ", -1))),
_xlfn.IFS(
'Option-specific inputs'!$I$19="Percentage cost method",('Option-specific inputs'!$I38*'Option-specific inputs'!$I$109*AD$26),
'Option-specific inputs'!$I$19="Total cost method",(('Option-specific inputs'!$I61/SUM('Option-specific inputs'!$I$52:$I$61))*'Option-specific inputs'!$I$109*AD$26)),0),0)</f>
        <v>0</v>
      </c>
      <c r="AE306" s="43" cm="1">
        <f t="array" ref="AE306">IFERROR(
IF(AE$14 - $G$14 + 1 = _xlfn.NUMBERVALUE(TRIM(_xlfn.TEXTAFTER($C306, " ", -1))),
_xlfn.IFS(
'Option-specific inputs'!$I$19="Percentage cost method",('Option-specific inputs'!$I38*'Option-specific inputs'!$I$109*AE$26),
'Option-specific inputs'!$I$19="Total cost method",(('Option-specific inputs'!$I61/SUM('Option-specific inputs'!$I$52:$I$61))*'Option-specific inputs'!$I$109*AE$26)),0),0)</f>
        <v>0</v>
      </c>
      <c r="AF306" s="43" cm="1">
        <f t="array" ref="AF306">IFERROR(
IF(AF$14 - $G$14 + 1 = _xlfn.NUMBERVALUE(TRIM(_xlfn.TEXTAFTER($C306, " ", -1))),
_xlfn.IFS(
'Option-specific inputs'!$I$19="Percentage cost method",('Option-specific inputs'!$I38*'Option-specific inputs'!$I$109*AF$26),
'Option-specific inputs'!$I$19="Total cost method",(('Option-specific inputs'!$I61/SUM('Option-specific inputs'!$I$52:$I$61))*'Option-specific inputs'!$I$109*AF$26)),0),0)</f>
        <v>0</v>
      </c>
      <c r="AG306" s="43" cm="1">
        <f t="array" ref="AG306">IFERROR(
IF(AG$14 - $G$14 + 1 = _xlfn.NUMBERVALUE(TRIM(_xlfn.TEXTAFTER($C306, " ", -1))),
_xlfn.IFS(
'Option-specific inputs'!$I$19="Percentage cost method",('Option-specific inputs'!$I38*'Option-specific inputs'!$I$109*AG$26),
'Option-specific inputs'!$I$19="Total cost method",(('Option-specific inputs'!$I61/SUM('Option-specific inputs'!$I$52:$I$61))*'Option-specific inputs'!$I$109*AG$26)),0),0)</f>
        <v>0</v>
      </c>
      <c r="AH306" s="43" cm="1">
        <f t="array" ref="AH306">IFERROR(
IF(AH$14 - $G$14 + 1 = _xlfn.NUMBERVALUE(TRIM(_xlfn.TEXTAFTER($C306, " ", -1))),
_xlfn.IFS(
'Option-specific inputs'!$I$19="Percentage cost method",('Option-specific inputs'!$I38*'Option-specific inputs'!$I$109*AH$26),
'Option-specific inputs'!$I$19="Total cost method",(('Option-specific inputs'!$I61/SUM('Option-specific inputs'!$I$52:$I$61))*'Option-specific inputs'!$I$109*AH$26)),0),0)</f>
        <v>0</v>
      </c>
      <c r="AI306" s="43" cm="1">
        <f t="array" ref="AI306">IFERROR(
IF(AI$14 - $G$14 + 1 = _xlfn.NUMBERVALUE(TRIM(_xlfn.TEXTAFTER($C306, " ", -1))),
_xlfn.IFS(
'Option-specific inputs'!$I$19="Percentage cost method",('Option-specific inputs'!$I38*'Option-specific inputs'!$I$109*AI$26),
'Option-specific inputs'!$I$19="Total cost method",(('Option-specific inputs'!$I61/SUM('Option-specific inputs'!$I$52:$I$61))*'Option-specific inputs'!$I$109*AI$26)),0),0)</f>
        <v>0</v>
      </c>
      <c r="AJ306" s="43" cm="1">
        <f t="array" ref="AJ306">IFERROR(
IF(AJ$14 - $G$14 + 1 = _xlfn.NUMBERVALUE(TRIM(_xlfn.TEXTAFTER($C306, " ", -1))),
_xlfn.IFS(
'Option-specific inputs'!$I$19="Percentage cost method",('Option-specific inputs'!$I38*'Option-specific inputs'!$I$109*AJ$26),
'Option-specific inputs'!$I$19="Total cost method",(('Option-specific inputs'!$I61/SUM('Option-specific inputs'!$I$52:$I$61))*'Option-specific inputs'!$I$109*AJ$26)),0),0)</f>
        <v>0</v>
      </c>
      <c r="AK306" s="43" cm="1">
        <f t="array" ref="AK306">IFERROR(
IF(AK$14 - $G$14 + 1 = _xlfn.NUMBERVALUE(TRIM(_xlfn.TEXTAFTER($C306, " ", -1))),
_xlfn.IFS(
'Option-specific inputs'!$I$19="Percentage cost method",('Option-specific inputs'!$I38*'Option-specific inputs'!$I$109*AK$26),
'Option-specific inputs'!$I$19="Total cost method",(('Option-specific inputs'!$I61/SUM('Option-specific inputs'!$I$52:$I$61))*'Option-specific inputs'!$I$109*AK$26)),0),0)</f>
        <v>0</v>
      </c>
      <c r="AL306" s="43" cm="1">
        <f t="array" ref="AL306">IFERROR(
IF(AL$14 - $G$14 + 1 = _xlfn.NUMBERVALUE(TRIM(_xlfn.TEXTAFTER($C306, " ", -1))),
_xlfn.IFS(
'Option-specific inputs'!$I$19="Percentage cost method",('Option-specific inputs'!$I38*'Option-specific inputs'!$I$109*AL$26),
'Option-specific inputs'!$I$19="Total cost method",(('Option-specific inputs'!$I61/SUM('Option-specific inputs'!$I$52:$I$61))*'Option-specific inputs'!$I$109*AL$26)),0),0)</f>
        <v>0</v>
      </c>
      <c r="AM306" s="43" cm="1">
        <f t="array" ref="AM306">IFERROR(
IF(AM$14 - $G$14 + 1 = _xlfn.NUMBERVALUE(TRIM(_xlfn.TEXTAFTER($C306, " ", -1))),
_xlfn.IFS(
'Option-specific inputs'!$I$19="Percentage cost method",('Option-specific inputs'!$I38*'Option-specific inputs'!$I$109*AM$26),
'Option-specific inputs'!$I$19="Total cost method",(('Option-specific inputs'!$I61/SUM('Option-specific inputs'!$I$52:$I$61))*'Option-specific inputs'!$I$109*AM$26)),0),0)</f>
        <v>0</v>
      </c>
      <c r="AN306" s="43" cm="1">
        <f t="array" ref="AN306">IFERROR(
IF(AN$14 - $G$14 + 1 = _xlfn.NUMBERVALUE(TRIM(_xlfn.TEXTAFTER($C306, " ", -1))),
_xlfn.IFS(
'Option-specific inputs'!$I$19="Percentage cost method",('Option-specific inputs'!$I38*'Option-specific inputs'!$I$109*AN$26),
'Option-specific inputs'!$I$19="Total cost method",(('Option-specific inputs'!$I61/SUM('Option-specific inputs'!$I$52:$I$61))*'Option-specific inputs'!$I$109*AN$26)),0),0)</f>
        <v>0</v>
      </c>
      <c r="AO306" s="43" cm="1">
        <f t="array" ref="AO306">IFERROR(
IF(AO$14 - $G$14 + 1 = _xlfn.NUMBERVALUE(TRIM(_xlfn.TEXTAFTER($C306, " ", -1))),
_xlfn.IFS(
'Option-specific inputs'!$I$19="Percentage cost method",('Option-specific inputs'!$I38*'Option-specific inputs'!$I$109*AO$26),
'Option-specific inputs'!$I$19="Total cost method",(('Option-specific inputs'!$I61/SUM('Option-specific inputs'!$I$52:$I$61))*'Option-specific inputs'!$I$109*AO$26)),0),0)</f>
        <v>0</v>
      </c>
      <c r="AP306" s="43" cm="1">
        <f t="array" ref="AP306">IFERROR(
IF(AP$14 - $G$14 + 1 = _xlfn.NUMBERVALUE(TRIM(_xlfn.TEXTAFTER($C306, " ", -1))),
_xlfn.IFS(
'Option-specific inputs'!$I$19="Percentage cost method",('Option-specific inputs'!$I38*'Option-specific inputs'!$I$109*AP$26),
'Option-specific inputs'!$I$19="Total cost method",(('Option-specific inputs'!$I61/SUM('Option-specific inputs'!$I$52:$I$61))*'Option-specific inputs'!$I$109*AP$26)),0),0)</f>
        <v>0</v>
      </c>
      <c r="AQ306" s="43" cm="1">
        <f t="array" ref="AQ306">IFERROR(
IF(AQ$14 - $G$14 + 1 = _xlfn.NUMBERVALUE(TRIM(_xlfn.TEXTAFTER($C306, " ", -1))),
_xlfn.IFS(
'Option-specific inputs'!$I$19="Percentage cost method",('Option-specific inputs'!$I38*'Option-specific inputs'!$I$109*AQ$26),
'Option-specific inputs'!$I$19="Total cost method",(('Option-specific inputs'!$I61/SUM('Option-specific inputs'!$I$52:$I$61))*'Option-specific inputs'!$I$109*AQ$26)),0),0)</f>
        <v>0</v>
      </c>
      <c r="AR306" s="43" cm="1">
        <f t="array" ref="AR306">IFERROR(
IF(AR$14 - $G$14 + 1 = _xlfn.NUMBERVALUE(TRIM(_xlfn.TEXTAFTER($C306, " ", -1))),
_xlfn.IFS(
'Option-specific inputs'!$I$19="Percentage cost method",('Option-specific inputs'!$I38*'Option-specific inputs'!$I$109*AR$26),
'Option-specific inputs'!$I$19="Total cost method",(('Option-specific inputs'!$I61/SUM('Option-specific inputs'!$I$52:$I$61))*'Option-specific inputs'!$I$109*AR$26)),0),0)</f>
        <v>0</v>
      </c>
      <c r="AS306" s="43" cm="1">
        <f t="array" ref="AS306">IFERROR(
IF(AS$14 - $G$14 + 1 = _xlfn.NUMBERVALUE(TRIM(_xlfn.TEXTAFTER($C306, " ", -1))),
_xlfn.IFS(
'Option-specific inputs'!$I$19="Percentage cost method",('Option-specific inputs'!$I38*'Option-specific inputs'!$I$109*AS$26),
'Option-specific inputs'!$I$19="Total cost method",(('Option-specific inputs'!$I61/SUM('Option-specific inputs'!$I$52:$I$61))*'Option-specific inputs'!$I$109*AS$26)),0),0)</f>
        <v>0</v>
      </c>
      <c r="AT306" s="43" cm="1">
        <f t="array" ref="AT306">IFERROR(
IF(AT$14 - $G$14 + 1 = _xlfn.NUMBERVALUE(TRIM(_xlfn.TEXTAFTER($C306, " ", -1))),
_xlfn.IFS(
'Option-specific inputs'!$I$19="Percentage cost method",('Option-specific inputs'!$I38*'Option-specific inputs'!$I$109*AT$26),
'Option-specific inputs'!$I$19="Total cost method",(('Option-specific inputs'!$I61/SUM('Option-specific inputs'!$I$52:$I$61))*'Option-specific inputs'!$I$109*AT$26)),0),0)</f>
        <v>0</v>
      </c>
      <c r="AU306" s="43" cm="1">
        <f t="array" ref="AU306">IFERROR(
IF(AU$14 - $G$14 + 1 = _xlfn.NUMBERVALUE(TRIM(_xlfn.TEXTAFTER($C306, " ", -1))),
_xlfn.IFS(
'Option-specific inputs'!$I$19="Percentage cost method",('Option-specific inputs'!$I38*'Option-specific inputs'!$I$109*AU$26),
'Option-specific inputs'!$I$19="Total cost method",(('Option-specific inputs'!$I61/SUM('Option-specific inputs'!$I$52:$I$61))*'Option-specific inputs'!$I$109*AU$26)),0),0)</f>
        <v>0</v>
      </c>
      <c r="AV306" s="43" cm="1">
        <f t="array" ref="AV306">IFERROR(
IF(AV$14 - $G$14 + 1 = _xlfn.NUMBERVALUE(TRIM(_xlfn.TEXTAFTER($C306, " ", -1))),
_xlfn.IFS(
'Option-specific inputs'!$I$19="Percentage cost method",('Option-specific inputs'!$I38*'Option-specific inputs'!$I$109*AV$26),
'Option-specific inputs'!$I$19="Total cost method",(('Option-specific inputs'!$I61/SUM('Option-specific inputs'!$I$52:$I$61))*'Option-specific inputs'!$I$109*AV$26)),0),0)</f>
        <v>0</v>
      </c>
      <c r="AW306" s="43" cm="1">
        <f t="array" ref="AW306">IFERROR(
IF(AW$14 - $G$14 + 1 = _xlfn.NUMBERVALUE(TRIM(_xlfn.TEXTAFTER($C306, " ", -1))),
_xlfn.IFS(
'Option-specific inputs'!$I$19="Percentage cost method",('Option-specific inputs'!$I38*'Option-specific inputs'!$I$109*AW$26),
'Option-specific inputs'!$I$19="Total cost method",(('Option-specific inputs'!$I61/SUM('Option-specific inputs'!$I$52:$I$61))*'Option-specific inputs'!$I$109*AW$26)),0),0)</f>
        <v>0</v>
      </c>
      <c r="AX306" s="43" cm="1">
        <f t="array" ref="AX306">IFERROR(
IF(AX$14 - $G$14 + 1 = _xlfn.NUMBERVALUE(TRIM(_xlfn.TEXTAFTER($C306, " ", -1))),
_xlfn.IFS(
'Option-specific inputs'!$I$19="Percentage cost method",('Option-specific inputs'!$I38*'Option-specific inputs'!$I$109*AX$26),
'Option-specific inputs'!$I$19="Total cost method",(('Option-specific inputs'!$I61/SUM('Option-specific inputs'!$I$52:$I$61))*'Option-specific inputs'!$I$109*AX$26)),0),0)</f>
        <v>0</v>
      </c>
      <c r="AY306" s="43" cm="1">
        <f t="array" ref="AY306">IFERROR(
IF(AY$14 - $G$14 + 1 = _xlfn.NUMBERVALUE(TRIM(_xlfn.TEXTAFTER($C306, " ", -1))),
_xlfn.IFS(
'Option-specific inputs'!$I$19="Percentage cost method",('Option-specific inputs'!$I38*'Option-specific inputs'!$I$109*AY$26),
'Option-specific inputs'!$I$19="Total cost method",(('Option-specific inputs'!$I61/SUM('Option-specific inputs'!$I$52:$I$61))*'Option-specific inputs'!$I$109*AY$26)),0),0)</f>
        <v>0</v>
      </c>
      <c r="AZ306" s="43" cm="1">
        <f t="array" ref="AZ306">IFERROR(
IF(AZ$14 - $G$14 + 1 = _xlfn.NUMBERVALUE(TRIM(_xlfn.TEXTAFTER($C306, " ", -1))),
_xlfn.IFS(
'Option-specific inputs'!$I$19="Percentage cost method",('Option-specific inputs'!$I38*'Option-specific inputs'!$I$109*AZ$26),
'Option-specific inputs'!$I$19="Total cost method",(('Option-specific inputs'!$I61/SUM('Option-specific inputs'!$I$52:$I$61))*'Option-specific inputs'!$I$109*AZ$26)),0),0)</f>
        <v>0</v>
      </c>
      <c r="BA306" s="43" cm="1">
        <f t="array" ref="BA306">IFERROR(
IF(BA$14 - $G$14 + 1 = _xlfn.NUMBERVALUE(TRIM(_xlfn.TEXTAFTER($C306, " ", -1))),
_xlfn.IFS(
'Option-specific inputs'!$I$19="Percentage cost method",('Option-specific inputs'!$I38*'Option-specific inputs'!$I$109*BA$26),
'Option-specific inputs'!$I$19="Total cost method",(('Option-specific inputs'!$I61/SUM('Option-specific inputs'!$I$52:$I$61))*'Option-specific inputs'!$I$109*BA$26)),0),0)</f>
        <v>0</v>
      </c>
      <c r="BB306" s="43" cm="1">
        <f t="array" ref="BB306">IFERROR(
IF(BB$14 - $G$14 + 1 = _xlfn.NUMBERVALUE(TRIM(_xlfn.TEXTAFTER($C306, " ", -1))),
_xlfn.IFS(
'Option-specific inputs'!$I$19="Percentage cost method",('Option-specific inputs'!$I38*'Option-specific inputs'!$I$109*BB$26),
'Option-specific inputs'!$I$19="Total cost method",(('Option-specific inputs'!$I61/SUM('Option-specific inputs'!$I$52:$I$61))*'Option-specific inputs'!$I$109*BB$26)),0),0)</f>
        <v>0</v>
      </c>
      <c r="BC306" s="43" cm="1">
        <f t="array" ref="BC306">IFERROR(
IF(BC$14 - $G$14 + 1 = _xlfn.NUMBERVALUE(TRIM(_xlfn.TEXTAFTER($C306, " ", -1))),
_xlfn.IFS(
'Option-specific inputs'!$I$19="Percentage cost method",('Option-specific inputs'!$I38*'Option-specific inputs'!$I$109*BC$26),
'Option-specific inputs'!$I$19="Total cost method",(('Option-specific inputs'!$I61/SUM('Option-specific inputs'!$I$52:$I$61))*'Option-specific inputs'!$I$109*BC$26)),0),0)</f>
        <v>0</v>
      </c>
      <c r="BD306" s="43" cm="1">
        <f t="array" ref="BD306">IFERROR(
IF(BD$14 - $G$14 + 1 = _xlfn.NUMBERVALUE(TRIM(_xlfn.TEXTAFTER($C306, " ", -1))),
_xlfn.IFS(
'Option-specific inputs'!$I$19="Percentage cost method",('Option-specific inputs'!$I38*'Option-specific inputs'!$I$109*BD$26),
'Option-specific inputs'!$I$19="Total cost method",(('Option-specific inputs'!$I61/SUM('Option-specific inputs'!$I$52:$I$61))*'Option-specific inputs'!$I$109*BD$26)),0),0)</f>
        <v>0</v>
      </c>
      <c r="BE306" s="43" cm="1">
        <f t="array" ref="BE306">IFERROR(
IF(BE$14 - $G$14 + 1 = _xlfn.NUMBERVALUE(TRIM(_xlfn.TEXTAFTER($C306, " ", -1))),
_xlfn.IFS(
'Option-specific inputs'!$I$19="Percentage cost method",('Option-specific inputs'!$I38*'Option-specific inputs'!$I$109*BE$26),
'Option-specific inputs'!$I$19="Total cost method",(('Option-specific inputs'!$I61/SUM('Option-specific inputs'!$I$52:$I$61))*'Option-specific inputs'!$I$109*BE$26)),0),0)</f>
        <v>0</v>
      </c>
      <c r="BF306" s="43" cm="1">
        <f t="array" ref="BF306">IFERROR(
IF(BF$14 - $G$14 + 1 = _xlfn.NUMBERVALUE(TRIM(_xlfn.TEXTAFTER($C306, " ", -1))),
_xlfn.IFS(
'Option-specific inputs'!$I$19="Percentage cost method",('Option-specific inputs'!$I38*'Option-specific inputs'!$I$109*BF$26),
'Option-specific inputs'!$I$19="Total cost method",(('Option-specific inputs'!$I61/SUM('Option-specific inputs'!$I$52:$I$61))*'Option-specific inputs'!$I$109*BF$26)),0),0)</f>
        <v>0</v>
      </c>
      <c r="BG306" s="43" cm="1">
        <f t="array" ref="BG306">IFERROR(
IF(BG$14 - $G$14 + 1 = _xlfn.NUMBERVALUE(TRIM(_xlfn.TEXTAFTER($C306, " ", -1))),
_xlfn.IFS(
'Option-specific inputs'!$I$19="Percentage cost method",('Option-specific inputs'!$I38*'Option-specific inputs'!$I$109*BG$26),
'Option-specific inputs'!$I$19="Total cost method",(('Option-specific inputs'!$I61/SUM('Option-specific inputs'!$I$52:$I$61))*'Option-specific inputs'!$I$109*BG$26)),0),0)</f>
        <v>0</v>
      </c>
      <c r="BH306" s="43" cm="1">
        <f t="array" ref="BH306">IFERROR(
IF(BH$14 - $G$14 + 1 = _xlfn.NUMBERVALUE(TRIM(_xlfn.TEXTAFTER($C306, " ", -1))),
_xlfn.IFS(
'Option-specific inputs'!$I$19="Percentage cost method",('Option-specific inputs'!$I38*'Option-specific inputs'!$I$109*BH$26),
'Option-specific inputs'!$I$19="Total cost method",(('Option-specific inputs'!$I61/SUM('Option-specific inputs'!$I$52:$I$61))*'Option-specific inputs'!$I$109*BH$26)),0),0)</f>
        <v>0</v>
      </c>
      <c r="BI306" s="43" cm="1">
        <f t="array" ref="BI306">IFERROR(
IF(BI$14 - $G$14 + 1 = _xlfn.NUMBERVALUE(TRIM(_xlfn.TEXTAFTER($C306, " ", -1))),
_xlfn.IFS(
'Option-specific inputs'!$I$19="Percentage cost method",('Option-specific inputs'!$I38*'Option-specific inputs'!$I$109*BI$26),
'Option-specific inputs'!$I$19="Total cost method",(('Option-specific inputs'!$I61/SUM('Option-specific inputs'!$I$52:$I$61))*'Option-specific inputs'!$I$109*BI$26)),0),0)</f>
        <v>0</v>
      </c>
      <c r="BJ306" s="43" cm="1">
        <f t="array" ref="BJ306">IFERROR(
IF(BJ$14 - $G$14 + 1 = _xlfn.NUMBERVALUE(TRIM(_xlfn.TEXTAFTER($C306, " ", -1))),
_xlfn.IFS(
'Option-specific inputs'!$I$19="Percentage cost method",('Option-specific inputs'!$I38*'Option-specific inputs'!$I$109*BJ$26),
'Option-specific inputs'!$I$19="Total cost method",(('Option-specific inputs'!$I61/SUM('Option-specific inputs'!$I$52:$I$61))*'Option-specific inputs'!$I$109*BJ$26)),0),0)</f>
        <v>0</v>
      </c>
      <c r="BK306" s="43" cm="1">
        <f t="array" ref="BK306">IFERROR(
IF(BK$14 - $G$14 + 1 = _xlfn.NUMBERVALUE(TRIM(_xlfn.TEXTAFTER($C306, " ", -1))),
_xlfn.IFS(
'Option-specific inputs'!$I$19="Percentage cost method",('Option-specific inputs'!$I38*'Option-specific inputs'!$I$109*BK$26),
'Option-specific inputs'!$I$19="Total cost method",(('Option-specific inputs'!$I61/SUM('Option-specific inputs'!$I$52:$I$61))*'Option-specific inputs'!$I$109*BK$26)),0),0)</f>
        <v>0</v>
      </c>
      <c r="BL306" s="43" cm="1">
        <f t="array" ref="BL306">IFERROR(
IF(BL$14 - $G$14 + 1 = _xlfn.NUMBERVALUE(TRIM(_xlfn.TEXTAFTER($C306, " ", -1))),
_xlfn.IFS(
'Option-specific inputs'!$I$19="Percentage cost method",('Option-specific inputs'!$I38*'Option-specific inputs'!$I$109*BL$26),
'Option-specific inputs'!$I$19="Total cost method",(('Option-specific inputs'!$I61/SUM('Option-specific inputs'!$I$52:$I$61))*'Option-specific inputs'!$I$109*BL$26)),0),0)</f>
        <v>0</v>
      </c>
      <c r="BM306" s="43" cm="1">
        <f t="array" ref="BM306">IFERROR(
IF(BM$14 - $G$14 + 1 = _xlfn.NUMBERVALUE(TRIM(_xlfn.TEXTAFTER($C306, " ", -1))),
_xlfn.IFS(
'Option-specific inputs'!$I$19="Percentage cost method",('Option-specific inputs'!$I38*'Option-specific inputs'!$I$109*BM$26),
'Option-specific inputs'!$I$19="Total cost method",(('Option-specific inputs'!$I61/SUM('Option-specific inputs'!$I$52:$I$61))*'Option-specific inputs'!$I$109*BM$26)),0),0)</f>
        <v>0</v>
      </c>
      <c r="BN306" s="43" cm="1">
        <f t="array" ref="BN306">IFERROR(
IF(BN$14 - $G$14 + 1 = _xlfn.NUMBERVALUE(TRIM(_xlfn.TEXTAFTER($C306, " ", -1))),
_xlfn.IFS(
'Option-specific inputs'!$I$19="Percentage cost method",('Option-specific inputs'!$I38*'Option-specific inputs'!$I$109*BN$26),
'Option-specific inputs'!$I$19="Total cost method",(('Option-specific inputs'!$I61/SUM('Option-specific inputs'!$I$52:$I$61))*'Option-specific inputs'!$I$109*BN$26)),0),0)</f>
        <v>0</v>
      </c>
      <c r="BO306" s="43" cm="1">
        <f t="array" ref="BO306">IFERROR(
IF(BO$14 - $G$14 + 1 = _xlfn.NUMBERVALUE(TRIM(_xlfn.TEXTAFTER($C306, " ", -1))),
_xlfn.IFS(
'Option-specific inputs'!$I$19="Percentage cost method",('Option-specific inputs'!$I38*'Option-specific inputs'!$I$109*BO$26),
'Option-specific inputs'!$I$19="Total cost method",(('Option-specific inputs'!$I61/SUM('Option-specific inputs'!$I$52:$I$61))*'Option-specific inputs'!$I$109*BO$26)),0),0)</f>
        <v>0</v>
      </c>
      <c r="BP306" s="43" cm="1">
        <f t="array" ref="BP306">IFERROR(
IF(BP$14 - $G$14 + 1 = _xlfn.NUMBERVALUE(TRIM(_xlfn.TEXTAFTER($C306, " ", -1))),
_xlfn.IFS(
'Option-specific inputs'!$I$19="Percentage cost method",('Option-specific inputs'!$I38*'Option-specific inputs'!$I$109*BP$26),
'Option-specific inputs'!$I$19="Total cost method",(('Option-specific inputs'!$I61/SUM('Option-specific inputs'!$I$52:$I$61))*'Option-specific inputs'!$I$109*BP$26)),0),0)</f>
        <v>0</v>
      </c>
      <c r="BQ306" s="43" cm="1">
        <f t="array" ref="BQ306">IFERROR(
IF(BQ$14 - $G$14 + 1 = _xlfn.NUMBERVALUE(TRIM(_xlfn.TEXTAFTER($C306, " ", -1))),
_xlfn.IFS(
'Option-specific inputs'!$I$19="Percentage cost method",('Option-specific inputs'!$I38*'Option-specific inputs'!$I$109*BQ$26),
'Option-specific inputs'!$I$19="Total cost method",(('Option-specific inputs'!$I61/SUM('Option-specific inputs'!$I$52:$I$61))*'Option-specific inputs'!$I$109*BQ$26)),0),0)</f>
        <v>0</v>
      </c>
      <c r="BR306" s="43" cm="1">
        <f t="array" ref="BR306">IFERROR(
IF(BR$14 - $G$14 + 1 = _xlfn.NUMBERVALUE(TRIM(_xlfn.TEXTAFTER($C306, " ", -1))),
_xlfn.IFS(
'Option-specific inputs'!$I$19="Percentage cost method",('Option-specific inputs'!$I38*'Option-specific inputs'!$I$109*BR$26),
'Option-specific inputs'!$I$19="Total cost method",(('Option-specific inputs'!$I61/SUM('Option-specific inputs'!$I$52:$I$61))*'Option-specific inputs'!$I$109*BR$26)),0),0)</f>
        <v>0</v>
      </c>
      <c r="BS306" s="43" cm="1">
        <f t="array" ref="BS306">IFERROR(
IF(BS$14 - $G$14 + 1 = _xlfn.NUMBERVALUE(TRIM(_xlfn.TEXTAFTER($C306, " ", -1))),
_xlfn.IFS(
'Option-specific inputs'!$I$19="Percentage cost method",('Option-specific inputs'!$I38*'Option-specific inputs'!$I$109*BS$26),
'Option-specific inputs'!$I$19="Total cost method",(('Option-specific inputs'!$I61/SUM('Option-specific inputs'!$I$52:$I$61))*'Option-specific inputs'!$I$109*BS$26)),0),0)</f>
        <v>0</v>
      </c>
      <c r="BT306" s="43" cm="1">
        <f t="array" ref="BT306">IFERROR(
IF(BT$14 - $G$14 + 1 = _xlfn.NUMBERVALUE(TRIM(_xlfn.TEXTAFTER($C306, " ", -1))),
_xlfn.IFS(
'Option-specific inputs'!$I$19="Percentage cost method",('Option-specific inputs'!$I38*'Option-specific inputs'!$I$109*BT$26),
'Option-specific inputs'!$I$19="Total cost method",(('Option-specific inputs'!$I61/SUM('Option-specific inputs'!$I$52:$I$61))*'Option-specific inputs'!$I$109*BT$26)),0),0)</f>
        <v>0</v>
      </c>
      <c r="BU306" s="43" cm="1">
        <f t="array" ref="BU306">IFERROR(
IF(BU$14 - $G$14 + 1 = _xlfn.NUMBERVALUE(TRIM(_xlfn.TEXTAFTER($C306, " ", -1))),
_xlfn.IFS(
'Option-specific inputs'!$I$19="Percentage cost method",('Option-specific inputs'!$I38*'Option-specific inputs'!$I$109*BU$26),
'Option-specific inputs'!$I$19="Total cost method",(('Option-specific inputs'!$I61/SUM('Option-specific inputs'!$I$52:$I$61))*'Option-specific inputs'!$I$109*BU$26)),0),0)</f>
        <v>0</v>
      </c>
      <c r="BV306" s="43" cm="1">
        <f t="array" ref="BV306">IFERROR(
IF(BV$14 - $G$14 + 1 = _xlfn.NUMBERVALUE(TRIM(_xlfn.TEXTAFTER($C306, " ", -1))),
_xlfn.IFS(
'Option-specific inputs'!$I$19="Percentage cost method",('Option-specific inputs'!$I38*'Option-specific inputs'!$I$109*BV$26),
'Option-specific inputs'!$I$19="Total cost method",(('Option-specific inputs'!$I61/SUM('Option-specific inputs'!$I$52:$I$61))*'Option-specific inputs'!$I$109*BV$26)),0),0)</f>
        <v>0</v>
      </c>
      <c r="BW306" s="43" cm="1">
        <f t="array" ref="BW306">IFERROR(
IF(BW$14 - $G$14 + 1 = _xlfn.NUMBERVALUE(TRIM(_xlfn.TEXTAFTER($C306, " ", -1))),
_xlfn.IFS(
'Option-specific inputs'!$I$19="Percentage cost method",('Option-specific inputs'!$I38*'Option-specific inputs'!$I$109*BW$26),
'Option-specific inputs'!$I$19="Total cost method",(('Option-specific inputs'!$I61/SUM('Option-specific inputs'!$I$52:$I$61))*'Option-specific inputs'!$I$109*BW$26)),0),0)</f>
        <v>0</v>
      </c>
      <c r="BX306" s="43" cm="1">
        <f t="array" ref="BX306">IFERROR(
IF(BX$14 - $G$14 + 1 = _xlfn.NUMBERVALUE(TRIM(_xlfn.TEXTAFTER($C306, " ", -1))),
_xlfn.IFS(
'Option-specific inputs'!$I$19="Percentage cost method",('Option-specific inputs'!$I38*'Option-specific inputs'!$I$109*BX$26),
'Option-specific inputs'!$I$19="Total cost method",(('Option-specific inputs'!$I61/SUM('Option-specific inputs'!$I$52:$I$61))*'Option-specific inputs'!$I$109*BX$26)),0),0)</f>
        <v>0</v>
      </c>
      <c r="BY306" s="43" cm="1">
        <f t="array" ref="BY306">IFERROR(
IF(BY$14 - $G$14 + 1 = _xlfn.NUMBERVALUE(TRIM(_xlfn.TEXTAFTER($C306, " ", -1))),
_xlfn.IFS(
'Option-specific inputs'!$I$19="Percentage cost method",('Option-specific inputs'!$I38*'Option-specific inputs'!$I$109*BY$26),
'Option-specific inputs'!$I$19="Total cost method",(('Option-specific inputs'!$I61/SUM('Option-specific inputs'!$I$52:$I$61))*'Option-specific inputs'!$I$109*BY$26)),0),0)</f>
        <v>0</v>
      </c>
      <c r="BZ306" s="43" cm="1">
        <f t="array" ref="BZ306">IFERROR(
IF(BZ$14 - $G$14 + 1 = _xlfn.NUMBERVALUE(TRIM(_xlfn.TEXTAFTER($C306, " ", -1))),
_xlfn.IFS(
'Option-specific inputs'!$I$19="Percentage cost method",('Option-specific inputs'!$I38*'Option-specific inputs'!$I$109*BZ$26),
'Option-specific inputs'!$I$19="Total cost method",(('Option-specific inputs'!$I61/SUM('Option-specific inputs'!$I$52:$I$61))*'Option-specific inputs'!$I$109*BZ$26)),0),0)</f>
        <v>0</v>
      </c>
      <c r="CA306" s="43" cm="1">
        <f t="array" ref="CA306">IFERROR(
IF(CA$14 - $G$14 + 1 = _xlfn.NUMBERVALUE(TRIM(_xlfn.TEXTAFTER($C306, " ", -1))),
_xlfn.IFS(
'Option-specific inputs'!$I$19="Percentage cost method",('Option-specific inputs'!$I38*'Option-specific inputs'!$I$109*CA$26),
'Option-specific inputs'!$I$19="Total cost method",(('Option-specific inputs'!$I61/SUM('Option-specific inputs'!$I$52:$I$61))*'Option-specific inputs'!$I$109*CA$26)),0),0)</f>
        <v>0</v>
      </c>
      <c r="CB306" s="43" cm="1">
        <f t="array" ref="CB306">IFERROR(
IF(CB$14 - $G$14 + 1 = _xlfn.NUMBERVALUE(TRIM(_xlfn.TEXTAFTER($C306, " ", -1))),
_xlfn.IFS(
'Option-specific inputs'!$I$19="Percentage cost method",('Option-specific inputs'!$I38*'Option-specific inputs'!$I$109*CB$26),
'Option-specific inputs'!$I$19="Total cost method",(('Option-specific inputs'!$I61/SUM('Option-specific inputs'!$I$52:$I$61))*'Option-specific inputs'!$I$109*CB$26)),0),0)</f>
        <v>0</v>
      </c>
      <c r="CC306" s="43" cm="1">
        <f t="array" ref="CC306">IFERROR(
IF(CC$14 - $G$14 + 1 = _xlfn.NUMBERVALUE(TRIM(_xlfn.TEXTAFTER($C306, " ", -1))),
_xlfn.IFS(
'Option-specific inputs'!$I$19="Percentage cost method",('Option-specific inputs'!$I38*'Option-specific inputs'!$I$109*CC$26),
'Option-specific inputs'!$I$19="Total cost method",(('Option-specific inputs'!$I61/SUM('Option-specific inputs'!$I$52:$I$61))*'Option-specific inputs'!$I$109*CC$26)),0),0)</f>
        <v>0</v>
      </c>
      <c r="CD306" s="43" cm="1">
        <f t="array" ref="CD306">IFERROR(
IF(CD$14 - $G$14 + 1 = _xlfn.NUMBERVALUE(TRIM(_xlfn.TEXTAFTER($C306, " ", -1))),
_xlfn.IFS(
'Option-specific inputs'!$I$19="Percentage cost method",('Option-specific inputs'!$I38*'Option-specific inputs'!$I$109*CD$26),
'Option-specific inputs'!$I$19="Total cost method",(('Option-specific inputs'!$I61/SUM('Option-specific inputs'!$I$52:$I$61))*'Option-specific inputs'!$I$109*CD$26)),0),0)</f>
        <v>0</v>
      </c>
      <c r="CE306" s="43" cm="1">
        <f t="array" ref="CE306">IFERROR(
IF(CE$14 - $G$14 + 1 = _xlfn.NUMBERVALUE(TRIM(_xlfn.TEXTAFTER($C306, " ", -1))),
_xlfn.IFS(
'Option-specific inputs'!$I$19="Percentage cost method",('Option-specific inputs'!$I38*'Option-specific inputs'!$I$109*CE$26),
'Option-specific inputs'!$I$19="Total cost method",(('Option-specific inputs'!$I61/SUM('Option-specific inputs'!$I$52:$I$61))*'Option-specific inputs'!$I$109*CE$26)),0),0)</f>
        <v>0</v>
      </c>
      <c r="CF306" s="43" cm="1">
        <f t="array" ref="CF306">IFERROR(
IF(CF$14 - $G$14 + 1 = _xlfn.NUMBERVALUE(TRIM(_xlfn.TEXTAFTER($C306, " ", -1))),
_xlfn.IFS(
'Option-specific inputs'!$I$19="Percentage cost method",('Option-specific inputs'!$I38*'Option-specific inputs'!$I$109*CF$26),
'Option-specific inputs'!$I$19="Total cost method",(('Option-specific inputs'!$I61/SUM('Option-specific inputs'!$I$52:$I$61))*'Option-specific inputs'!$I$109*CF$26)),0),0)</f>
        <v>0</v>
      </c>
      <c r="CG306" s="43" cm="1">
        <f t="array" ref="CG306">IFERROR(
IF(CG$14 - $G$14 + 1 = _xlfn.NUMBERVALUE(TRIM(_xlfn.TEXTAFTER($C306, " ", -1))),
_xlfn.IFS(
'Option-specific inputs'!$I$19="Percentage cost method",('Option-specific inputs'!$I38*'Option-specific inputs'!$I$109*CG$26),
'Option-specific inputs'!$I$19="Total cost method",(('Option-specific inputs'!$I61/SUM('Option-specific inputs'!$I$52:$I$61))*'Option-specific inputs'!$I$109*CG$26)),0),0)</f>
        <v>0</v>
      </c>
      <c r="CH306" s="43" cm="1">
        <f t="array" ref="CH306">IFERROR(
IF(CH$14 - $G$14 + 1 = _xlfn.NUMBERVALUE(TRIM(_xlfn.TEXTAFTER($C306, " ", -1))),
_xlfn.IFS(
'Option-specific inputs'!$I$19="Percentage cost method",('Option-specific inputs'!$I38*'Option-specific inputs'!$I$109*CH$26),
'Option-specific inputs'!$I$19="Total cost method",(('Option-specific inputs'!$I61/SUM('Option-specific inputs'!$I$52:$I$61))*'Option-specific inputs'!$I$109*CH$26)),0),0)</f>
        <v>0</v>
      </c>
      <c r="CI306" s="43" cm="1">
        <f t="array" ref="CI306">IFERROR(
IF(CI$14 - $G$14 + 1 = _xlfn.NUMBERVALUE(TRIM(_xlfn.TEXTAFTER($C306, " ", -1))),
_xlfn.IFS(
'Option-specific inputs'!$I$19="Percentage cost method",('Option-specific inputs'!$I38*'Option-specific inputs'!$I$109*CI$26),
'Option-specific inputs'!$I$19="Total cost method",(('Option-specific inputs'!$I61/SUM('Option-specific inputs'!$I$52:$I$61))*'Option-specific inputs'!$I$109*CI$26)),0),0)</f>
        <v>0</v>
      </c>
      <c r="CJ306" s="43" cm="1">
        <f t="array" ref="CJ306">IFERROR(
IF(CJ$14 - $G$14 + 1 = _xlfn.NUMBERVALUE(TRIM(_xlfn.TEXTAFTER($C306, " ", -1))),
_xlfn.IFS(
'Option-specific inputs'!$I$19="Percentage cost method",('Option-specific inputs'!$I38*'Option-specific inputs'!$I$109*CJ$26),
'Option-specific inputs'!$I$19="Total cost method",(('Option-specific inputs'!$I61/SUM('Option-specific inputs'!$I$52:$I$61))*'Option-specific inputs'!$I$109*CJ$26)),0),0)</f>
        <v>0</v>
      </c>
      <c r="CK306" s="43" cm="1">
        <f t="array" ref="CK306">IFERROR(
IF(CK$14 - $G$14 + 1 = _xlfn.NUMBERVALUE(TRIM(_xlfn.TEXTAFTER($C306, " ", -1))),
_xlfn.IFS(
'Option-specific inputs'!$I$19="Percentage cost method",('Option-specific inputs'!$I38*'Option-specific inputs'!$I$109*CK$26),
'Option-specific inputs'!$I$19="Total cost method",(('Option-specific inputs'!$I61/SUM('Option-specific inputs'!$I$52:$I$61))*'Option-specific inputs'!$I$109*CK$26)),0),0)</f>
        <v>0</v>
      </c>
      <c r="CL306" s="43" cm="1">
        <f t="array" ref="CL306">IFERROR(
IF(CL$14 - $G$14 + 1 = _xlfn.NUMBERVALUE(TRIM(_xlfn.TEXTAFTER($C306, " ", -1))),
_xlfn.IFS(
'Option-specific inputs'!$I$19="Percentage cost method",('Option-specific inputs'!$I38*'Option-specific inputs'!$I$109*CL$26),
'Option-specific inputs'!$I$19="Total cost method",(('Option-specific inputs'!$I61/SUM('Option-specific inputs'!$I$52:$I$61))*'Option-specific inputs'!$I$109*CL$26)),0),0)</f>
        <v>0</v>
      </c>
      <c r="CM306" s="43" cm="1">
        <f t="array" ref="CM306">IFERROR(
IF(CM$14 - $G$14 + 1 = _xlfn.NUMBERVALUE(TRIM(_xlfn.TEXTAFTER($C306, " ", -1))),
_xlfn.IFS(
'Option-specific inputs'!$I$19="Percentage cost method",('Option-specific inputs'!$I38*'Option-specific inputs'!$I$109*CM$26),
'Option-specific inputs'!$I$19="Total cost method",(('Option-specific inputs'!$I61/SUM('Option-specific inputs'!$I$52:$I$61))*'Option-specific inputs'!$I$109*CM$26)),0),0)</f>
        <v>0</v>
      </c>
      <c r="CN306" s="43" cm="1">
        <f t="array" ref="CN306">IFERROR(
IF(CN$14 - $G$14 + 1 = _xlfn.NUMBERVALUE(TRIM(_xlfn.TEXTAFTER($C306, " ", -1))),
_xlfn.IFS(
'Option-specific inputs'!$I$19="Percentage cost method",('Option-specific inputs'!$I38*'Option-specific inputs'!$I$109*CN$26),
'Option-specific inputs'!$I$19="Total cost method",(('Option-specific inputs'!$I61/SUM('Option-specific inputs'!$I$52:$I$61))*'Option-specific inputs'!$I$109*CN$26)),0),0)</f>
        <v>0</v>
      </c>
      <c r="CO306" s="43" cm="1">
        <f t="array" ref="CO306">IFERROR(
IF(CO$14 - $G$14 + 1 = _xlfn.NUMBERVALUE(TRIM(_xlfn.TEXTAFTER($C306, " ", -1))),
_xlfn.IFS(
'Option-specific inputs'!$I$19="Percentage cost method",('Option-specific inputs'!$I38*'Option-specific inputs'!$I$109*CO$26),
'Option-specific inputs'!$I$19="Total cost method",(('Option-specific inputs'!$I61/SUM('Option-specific inputs'!$I$52:$I$61))*'Option-specific inputs'!$I$109*CO$26)),0),0)</f>
        <v>0</v>
      </c>
      <c r="CP306" s="43" cm="1">
        <f t="array" ref="CP306">IFERROR(
IF(CP$14 - $G$14 + 1 = _xlfn.NUMBERVALUE(TRIM(_xlfn.TEXTAFTER($C306, " ", -1))),
_xlfn.IFS(
'Option-specific inputs'!$I$19="Percentage cost method",('Option-specific inputs'!$I38*'Option-specific inputs'!$I$109*CP$26),
'Option-specific inputs'!$I$19="Total cost method",(('Option-specific inputs'!$I61/SUM('Option-specific inputs'!$I$52:$I$61))*'Option-specific inputs'!$I$109*CP$26)),0),0)</f>
        <v>0</v>
      </c>
      <c r="CQ306" s="43" cm="1">
        <f t="array" ref="CQ306">IFERROR(
IF(CQ$14 - $G$14 + 1 = _xlfn.NUMBERVALUE(TRIM(_xlfn.TEXTAFTER($C306, " ", -1))),
_xlfn.IFS(
'Option-specific inputs'!$I$19="Percentage cost method",('Option-specific inputs'!$I38*'Option-specific inputs'!$I$109*CQ$26),
'Option-specific inputs'!$I$19="Total cost method",(('Option-specific inputs'!$I61/SUM('Option-specific inputs'!$I$52:$I$61))*'Option-specific inputs'!$I$109*CQ$26)),0),0)</f>
        <v>0</v>
      </c>
      <c r="CR306" s="43" cm="1">
        <f t="array" ref="CR306">IFERROR(
IF(CR$14 - $G$14 + 1 = _xlfn.NUMBERVALUE(TRIM(_xlfn.TEXTAFTER($C306, " ", -1))),
_xlfn.IFS(
'Option-specific inputs'!$I$19="Percentage cost method",('Option-specific inputs'!$I38*'Option-specific inputs'!$I$109*CR$26),
'Option-specific inputs'!$I$19="Total cost method",(('Option-specific inputs'!$I61/SUM('Option-specific inputs'!$I$52:$I$61))*'Option-specific inputs'!$I$109*CR$26)),0),0)</f>
        <v>0</v>
      </c>
      <c r="CS306" s="43" cm="1">
        <f t="array" ref="CS306">IFERROR(
IF(CS$14 - $G$14 + 1 = _xlfn.NUMBERVALUE(TRIM(_xlfn.TEXTAFTER($C306, " ", -1))),
_xlfn.IFS(
'Option-specific inputs'!$I$19="Percentage cost method",('Option-specific inputs'!$I38*'Option-specific inputs'!$I$109*CS$26),
'Option-specific inputs'!$I$19="Total cost method",(('Option-specific inputs'!$I61/SUM('Option-specific inputs'!$I$52:$I$61))*'Option-specific inputs'!$I$109*CS$26)),0),0)</f>
        <v>0</v>
      </c>
      <c r="CT306" s="43" cm="1">
        <f t="array" ref="CT306">IFERROR(
IF(CT$14 - $G$14 + 1 = _xlfn.NUMBERVALUE(TRIM(_xlfn.TEXTAFTER($C306, " ", -1))),
_xlfn.IFS(
'Option-specific inputs'!$I$19="Percentage cost method",('Option-specific inputs'!$I38*'Option-specific inputs'!$I$109*CT$26),
'Option-specific inputs'!$I$19="Total cost method",(('Option-specific inputs'!$I61/SUM('Option-specific inputs'!$I$52:$I$61))*'Option-specific inputs'!$I$109*CT$26)),0),0)</f>
        <v>0</v>
      </c>
      <c r="CU306" s="43" cm="1">
        <f t="array" ref="CU306">IFERROR(
IF(CU$14 - $G$14 + 1 = _xlfn.NUMBERVALUE(TRIM(_xlfn.TEXTAFTER($C306, " ", -1))),
_xlfn.IFS(
'Option-specific inputs'!$I$19="Percentage cost method",('Option-specific inputs'!$I38*'Option-specific inputs'!$I$109*CU$26),
'Option-specific inputs'!$I$19="Total cost method",(('Option-specific inputs'!$I61/SUM('Option-specific inputs'!$I$52:$I$61))*'Option-specific inputs'!$I$109*CU$26)),0),0)</f>
        <v>0</v>
      </c>
      <c r="CV306" s="43" cm="1">
        <f t="array" ref="CV306">IFERROR(
IF(CV$14 - $G$14 + 1 = _xlfn.NUMBERVALUE(TRIM(_xlfn.TEXTAFTER($C306, " ", -1))),
_xlfn.IFS(
'Option-specific inputs'!$I$19="Percentage cost method",('Option-specific inputs'!$I38*'Option-specific inputs'!$I$109*CV$26),
'Option-specific inputs'!$I$19="Total cost method",(('Option-specific inputs'!$I61/SUM('Option-specific inputs'!$I$52:$I$61))*'Option-specific inputs'!$I$109*CV$26)),0),0)</f>
        <v>0</v>
      </c>
      <c r="CW306" s="43" cm="1">
        <f t="array" ref="CW306">IFERROR(
IF(CW$14 - $G$14 + 1 = _xlfn.NUMBERVALUE(TRIM(_xlfn.TEXTAFTER($C306, " ", -1))),
_xlfn.IFS(
'Option-specific inputs'!$I$19="Percentage cost method",('Option-specific inputs'!$I38*'Option-specific inputs'!$I$109*CW$26),
'Option-specific inputs'!$I$19="Total cost method",(('Option-specific inputs'!$I61/SUM('Option-specific inputs'!$I$52:$I$61))*'Option-specific inputs'!$I$109*CW$26)),0),0)</f>
        <v>0</v>
      </c>
      <c r="CX306" s="43" cm="1">
        <f t="array" ref="CX306">IFERROR(
IF(CX$14 - $G$14 + 1 = _xlfn.NUMBERVALUE(TRIM(_xlfn.TEXTAFTER($C306, " ", -1))),
_xlfn.IFS(
'Option-specific inputs'!$I$19="Percentage cost method",('Option-specific inputs'!$I38*'Option-specific inputs'!$I$109*CX$26),
'Option-specific inputs'!$I$19="Total cost method",(('Option-specific inputs'!$I61/SUM('Option-specific inputs'!$I$52:$I$61))*'Option-specific inputs'!$I$109*CX$26)),0),0)</f>
        <v>0</v>
      </c>
      <c r="CY306" s="43" cm="1">
        <f t="array" ref="CY306">IFERROR(
IF(CY$14 - $G$14 + 1 = _xlfn.NUMBERVALUE(TRIM(_xlfn.TEXTAFTER($C306, " ", -1))),
_xlfn.IFS(
'Option-specific inputs'!$I$19="Percentage cost method",('Option-specific inputs'!$I38*'Option-specific inputs'!$I$109*CY$26),
'Option-specific inputs'!$I$19="Total cost method",(('Option-specific inputs'!$I61/SUM('Option-specific inputs'!$I$52:$I$61))*'Option-specific inputs'!$I$109*CY$26)),0),0)</f>
        <v>0</v>
      </c>
      <c r="CZ306" s="43" cm="1">
        <f t="array" ref="CZ306">IFERROR(
IF(CZ$14 - $G$14 + 1 = _xlfn.NUMBERVALUE(TRIM(_xlfn.TEXTAFTER($C306, " ", -1))),
_xlfn.IFS(
'Option-specific inputs'!$I$19="Percentage cost method",('Option-specific inputs'!$I38*'Option-specific inputs'!$I$109*CZ$26),
'Option-specific inputs'!$I$19="Total cost method",(('Option-specific inputs'!$I61/SUM('Option-specific inputs'!$I$52:$I$61))*'Option-specific inputs'!$I$109*CZ$26)),0),0)</f>
        <v>0</v>
      </c>
      <c r="DA306" s="43" cm="1">
        <f t="array" ref="DA306">IFERROR(
IF(DA$14 - $G$14 + 1 = _xlfn.NUMBERVALUE(TRIM(_xlfn.TEXTAFTER($C306, " ", -1))),
_xlfn.IFS(
'Option-specific inputs'!$I$19="Percentage cost method",('Option-specific inputs'!$I38*'Option-specific inputs'!$I$109*DA$26),
'Option-specific inputs'!$I$19="Total cost method",(('Option-specific inputs'!$I61/SUM('Option-specific inputs'!$I$52:$I$61))*'Option-specific inputs'!$I$109*DA$26)),0),0)</f>
        <v>0</v>
      </c>
      <c r="DB306" s="43" cm="1">
        <f t="array" ref="DB306">IFERROR(
IF(DB$14 - $G$14 + 1 = _xlfn.NUMBERVALUE(TRIM(_xlfn.TEXTAFTER($C306, " ", -1))),
_xlfn.IFS(
'Option-specific inputs'!$I$19="Percentage cost method",('Option-specific inputs'!$I38*'Option-specific inputs'!$I$109*DB$26),
'Option-specific inputs'!$I$19="Total cost method",(('Option-specific inputs'!$I61/SUM('Option-specific inputs'!$I$52:$I$61))*'Option-specific inputs'!$I$109*DB$26)),0),0)</f>
        <v>0</v>
      </c>
      <c r="DC306" s="25"/>
    </row>
    <row r="307" spans="1:107" s="49" customFormat="1" ht="12.6" customHeight="1">
      <c r="A307" s="25"/>
      <c r="B307" s="163"/>
      <c r="C307" s="170"/>
      <c r="D307" s="32"/>
      <c r="E307" s="37"/>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c r="BG307" s="32"/>
      <c r="BH307" s="32"/>
      <c r="BI307" s="32"/>
      <c r="BJ307" s="32"/>
      <c r="BK307" s="32"/>
      <c r="BL307" s="32"/>
      <c r="BM307" s="32"/>
      <c r="BN307" s="32"/>
      <c r="BO307" s="32"/>
      <c r="BP307" s="32"/>
      <c r="BQ307" s="32"/>
      <c r="BR307" s="32"/>
      <c r="BS307" s="32"/>
      <c r="BT307" s="32"/>
      <c r="BU307" s="32"/>
      <c r="BV307" s="32"/>
      <c r="BW307" s="32"/>
      <c r="BX307" s="32"/>
      <c r="BY307" s="32"/>
      <c r="BZ307" s="32"/>
      <c r="CA307" s="32"/>
      <c r="CB307" s="32"/>
      <c r="CC307" s="32"/>
      <c r="CD307" s="32"/>
      <c r="CE307" s="32"/>
      <c r="CF307" s="32"/>
      <c r="CG307" s="32"/>
      <c r="CH307" s="32"/>
      <c r="CI307" s="32"/>
      <c r="CJ307" s="32"/>
      <c r="CK307" s="32"/>
      <c r="CL307" s="32"/>
      <c r="CM307" s="32"/>
      <c r="CN307" s="32"/>
      <c r="CO307" s="32"/>
      <c r="CP307" s="32"/>
      <c r="CQ307" s="32"/>
      <c r="CR307" s="32"/>
      <c r="CS307" s="32"/>
      <c r="CT307" s="32"/>
      <c r="CU307" s="32"/>
      <c r="CV307" s="32"/>
      <c r="CW307" s="32"/>
      <c r="CX307" s="32"/>
      <c r="CY307" s="32"/>
      <c r="CZ307" s="32"/>
      <c r="DA307" s="32"/>
      <c r="DB307" s="32"/>
      <c r="DC307" s="32"/>
    </row>
    <row r="308" spans="1:107" s="61" customFormat="1" ht="22.5" customHeight="1">
      <c r="A308" s="25"/>
      <c r="B308" s="163"/>
      <c r="C308" s="170" t="s">
        <v>150</v>
      </c>
      <c r="D308" s="32"/>
      <c r="E308" s="37"/>
      <c r="F308" s="32"/>
      <c r="G308" s="43">
        <f>G324*G$26</f>
        <v>0</v>
      </c>
      <c r="H308" s="43">
        <f t="shared" ref="H308:BS308" si="102">H324*H$26</f>
        <v>0</v>
      </c>
      <c r="I308" s="43">
        <f t="shared" si="102"/>
        <v>0</v>
      </c>
      <c r="J308" s="43">
        <f t="shared" si="102"/>
        <v>0</v>
      </c>
      <c r="K308" s="43">
        <f t="shared" si="102"/>
        <v>0</v>
      </c>
      <c r="L308" s="43">
        <f t="shared" si="102"/>
        <v>0</v>
      </c>
      <c r="M308" s="43">
        <f t="shared" si="102"/>
        <v>0</v>
      </c>
      <c r="N308" s="43">
        <f t="shared" si="102"/>
        <v>0</v>
      </c>
      <c r="O308" s="43">
        <f t="shared" si="102"/>
        <v>0</v>
      </c>
      <c r="P308" s="43">
        <f t="shared" si="102"/>
        <v>0</v>
      </c>
      <c r="Q308" s="43">
        <f t="shared" si="102"/>
        <v>0</v>
      </c>
      <c r="R308" s="43">
        <f t="shared" si="102"/>
        <v>0</v>
      </c>
      <c r="S308" s="43">
        <f t="shared" si="102"/>
        <v>0</v>
      </c>
      <c r="T308" s="43">
        <f t="shared" si="102"/>
        <v>0</v>
      </c>
      <c r="U308" s="43">
        <f t="shared" si="102"/>
        <v>0</v>
      </c>
      <c r="V308" s="43">
        <f t="shared" si="102"/>
        <v>0</v>
      </c>
      <c r="W308" s="43">
        <f t="shared" si="102"/>
        <v>0</v>
      </c>
      <c r="X308" s="43">
        <f t="shared" si="102"/>
        <v>0</v>
      </c>
      <c r="Y308" s="43">
        <f t="shared" si="102"/>
        <v>0</v>
      </c>
      <c r="Z308" s="43">
        <f t="shared" si="102"/>
        <v>0</v>
      </c>
      <c r="AA308" s="43">
        <f t="shared" si="102"/>
        <v>0</v>
      </c>
      <c r="AB308" s="43">
        <f t="shared" si="102"/>
        <v>0</v>
      </c>
      <c r="AC308" s="43">
        <f t="shared" si="102"/>
        <v>0</v>
      </c>
      <c r="AD308" s="43">
        <f t="shared" si="102"/>
        <v>0</v>
      </c>
      <c r="AE308" s="43">
        <f t="shared" si="102"/>
        <v>0</v>
      </c>
      <c r="AF308" s="43">
        <f t="shared" si="102"/>
        <v>0</v>
      </c>
      <c r="AG308" s="43">
        <f t="shared" si="102"/>
        <v>0</v>
      </c>
      <c r="AH308" s="43">
        <f t="shared" si="102"/>
        <v>0</v>
      </c>
      <c r="AI308" s="43">
        <f t="shared" si="102"/>
        <v>0</v>
      </c>
      <c r="AJ308" s="43">
        <f t="shared" si="102"/>
        <v>0</v>
      </c>
      <c r="AK308" s="43">
        <f t="shared" si="102"/>
        <v>0</v>
      </c>
      <c r="AL308" s="43">
        <f t="shared" si="102"/>
        <v>0</v>
      </c>
      <c r="AM308" s="43">
        <f t="shared" si="102"/>
        <v>0</v>
      </c>
      <c r="AN308" s="43">
        <f t="shared" si="102"/>
        <v>0</v>
      </c>
      <c r="AO308" s="43">
        <f t="shared" si="102"/>
        <v>0</v>
      </c>
      <c r="AP308" s="43">
        <f t="shared" si="102"/>
        <v>0</v>
      </c>
      <c r="AQ308" s="43">
        <f t="shared" si="102"/>
        <v>0</v>
      </c>
      <c r="AR308" s="43">
        <f t="shared" si="102"/>
        <v>0</v>
      </c>
      <c r="AS308" s="43">
        <f t="shared" si="102"/>
        <v>0</v>
      </c>
      <c r="AT308" s="43">
        <f t="shared" si="102"/>
        <v>0</v>
      </c>
      <c r="AU308" s="43">
        <f t="shared" si="102"/>
        <v>0</v>
      </c>
      <c r="AV308" s="43">
        <f t="shared" si="102"/>
        <v>0</v>
      </c>
      <c r="AW308" s="43">
        <f t="shared" si="102"/>
        <v>0</v>
      </c>
      <c r="AX308" s="43">
        <f t="shared" si="102"/>
        <v>0</v>
      </c>
      <c r="AY308" s="43">
        <f t="shared" si="102"/>
        <v>0</v>
      </c>
      <c r="AZ308" s="43">
        <f t="shared" si="102"/>
        <v>0</v>
      </c>
      <c r="BA308" s="43">
        <f t="shared" si="102"/>
        <v>0</v>
      </c>
      <c r="BB308" s="43">
        <f t="shared" si="102"/>
        <v>0</v>
      </c>
      <c r="BC308" s="43">
        <f t="shared" si="102"/>
        <v>0</v>
      </c>
      <c r="BD308" s="43">
        <f t="shared" si="102"/>
        <v>0</v>
      </c>
      <c r="BE308" s="43">
        <f t="shared" si="102"/>
        <v>0</v>
      </c>
      <c r="BF308" s="43">
        <f t="shared" si="102"/>
        <v>0</v>
      </c>
      <c r="BG308" s="43">
        <f t="shared" si="102"/>
        <v>0</v>
      </c>
      <c r="BH308" s="43">
        <f t="shared" si="102"/>
        <v>0</v>
      </c>
      <c r="BI308" s="43">
        <f t="shared" si="102"/>
        <v>0</v>
      </c>
      <c r="BJ308" s="43">
        <f t="shared" si="102"/>
        <v>0</v>
      </c>
      <c r="BK308" s="43">
        <f t="shared" si="102"/>
        <v>0</v>
      </c>
      <c r="BL308" s="43">
        <f t="shared" si="102"/>
        <v>0</v>
      </c>
      <c r="BM308" s="43">
        <f t="shared" si="102"/>
        <v>0</v>
      </c>
      <c r="BN308" s="43">
        <f t="shared" si="102"/>
        <v>0</v>
      </c>
      <c r="BO308" s="43">
        <f t="shared" si="102"/>
        <v>0</v>
      </c>
      <c r="BP308" s="43">
        <f t="shared" si="102"/>
        <v>0</v>
      </c>
      <c r="BQ308" s="43">
        <f t="shared" si="102"/>
        <v>0</v>
      </c>
      <c r="BR308" s="43">
        <f t="shared" si="102"/>
        <v>0</v>
      </c>
      <c r="BS308" s="43">
        <f t="shared" si="102"/>
        <v>0</v>
      </c>
      <c r="BT308" s="43">
        <f t="shared" ref="BT308:DB308" si="103">BT324*BT$26</f>
        <v>0</v>
      </c>
      <c r="BU308" s="43">
        <f t="shared" si="103"/>
        <v>0</v>
      </c>
      <c r="BV308" s="43">
        <f t="shared" si="103"/>
        <v>0</v>
      </c>
      <c r="BW308" s="43">
        <f t="shared" si="103"/>
        <v>0</v>
      </c>
      <c r="BX308" s="43">
        <f t="shared" si="103"/>
        <v>0</v>
      </c>
      <c r="BY308" s="43">
        <f t="shared" si="103"/>
        <v>0</v>
      </c>
      <c r="BZ308" s="43">
        <f t="shared" si="103"/>
        <v>0</v>
      </c>
      <c r="CA308" s="43">
        <f t="shared" si="103"/>
        <v>0</v>
      </c>
      <c r="CB308" s="43">
        <f t="shared" si="103"/>
        <v>0</v>
      </c>
      <c r="CC308" s="43">
        <f t="shared" si="103"/>
        <v>0</v>
      </c>
      <c r="CD308" s="43">
        <f t="shared" si="103"/>
        <v>0</v>
      </c>
      <c r="CE308" s="43">
        <f t="shared" si="103"/>
        <v>0</v>
      </c>
      <c r="CF308" s="43">
        <f t="shared" si="103"/>
        <v>0</v>
      </c>
      <c r="CG308" s="43">
        <f t="shared" si="103"/>
        <v>0</v>
      </c>
      <c r="CH308" s="43">
        <f t="shared" si="103"/>
        <v>0</v>
      </c>
      <c r="CI308" s="43">
        <f t="shared" si="103"/>
        <v>0</v>
      </c>
      <c r="CJ308" s="43">
        <f t="shared" si="103"/>
        <v>0</v>
      </c>
      <c r="CK308" s="43">
        <f t="shared" si="103"/>
        <v>0</v>
      </c>
      <c r="CL308" s="43">
        <f t="shared" si="103"/>
        <v>0</v>
      </c>
      <c r="CM308" s="43">
        <f t="shared" si="103"/>
        <v>0</v>
      </c>
      <c r="CN308" s="43">
        <f t="shared" si="103"/>
        <v>0</v>
      </c>
      <c r="CO308" s="43">
        <f t="shared" si="103"/>
        <v>0</v>
      </c>
      <c r="CP308" s="43">
        <f t="shared" si="103"/>
        <v>0</v>
      </c>
      <c r="CQ308" s="43">
        <f t="shared" si="103"/>
        <v>0</v>
      </c>
      <c r="CR308" s="43">
        <f t="shared" si="103"/>
        <v>0</v>
      </c>
      <c r="CS308" s="43">
        <f t="shared" si="103"/>
        <v>0</v>
      </c>
      <c r="CT308" s="43">
        <f t="shared" si="103"/>
        <v>0</v>
      </c>
      <c r="CU308" s="43">
        <f t="shared" si="103"/>
        <v>0</v>
      </c>
      <c r="CV308" s="43">
        <f t="shared" si="103"/>
        <v>0</v>
      </c>
      <c r="CW308" s="43">
        <f t="shared" si="103"/>
        <v>0</v>
      </c>
      <c r="CX308" s="43">
        <f t="shared" si="103"/>
        <v>0</v>
      </c>
      <c r="CY308" s="43">
        <f t="shared" si="103"/>
        <v>0</v>
      </c>
      <c r="CZ308" s="43">
        <f t="shared" si="103"/>
        <v>0</v>
      </c>
      <c r="DA308" s="43">
        <f t="shared" si="103"/>
        <v>0</v>
      </c>
      <c r="DB308" s="43">
        <f t="shared" si="103"/>
        <v>0</v>
      </c>
      <c r="DC308" s="25"/>
    </row>
    <row r="309" spans="1:107" s="61" customFormat="1" ht="22.5" customHeight="1">
      <c r="A309" s="25"/>
      <c r="B309" s="163"/>
      <c r="C309" s="170" t="s">
        <v>151</v>
      </c>
      <c r="D309" s="32"/>
      <c r="E309" s="37"/>
      <c r="F309" s="32"/>
      <c r="G309" s="43">
        <f>IF(G13 &lt; 'General parameters'!$G$20 + 'Option-specific inputs'!$I$65 - 1,
0, IFERROR(
IF((G$14-$G$14+1)&lt;='General parameters'!$G$22,
'Option-specific inputs'!$I$112,0),
0)
*G$26)</f>
        <v>0</v>
      </c>
      <c r="H309" s="43">
        <f>IF(H13 &lt; 'General parameters'!$G$20 + 'Option-specific inputs'!$I$65 - 1,
0, IFERROR(
IF((H$14-$G$14+1)&lt;='General parameters'!$G$22,
'Option-specific inputs'!$I$112,0),
0)
*H$26)</f>
        <v>0</v>
      </c>
      <c r="I309" s="43">
        <f>IF(I13 &lt; 'General parameters'!$G$20 + 'Option-specific inputs'!$I$65 - 1,
0, IFERROR(
IF((I$14-$G$14+1)&lt;='General parameters'!$G$22,
'Option-specific inputs'!$I$112,0),
0)
*I$26)</f>
        <v>0</v>
      </c>
      <c r="J309" s="43">
        <f>IF(J13 &lt; 'General parameters'!$G$20 + 'Option-specific inputs'!$I$65 - 1,
0, IFERROR(
IF((J$14-$G$14+1)&lt;='General parameters'!$G$22,
'Option-specific inputs'!$I$112,0),
0)
*J$26)</f>
        <v>0</v>
      </c>
      <c r="K309" s="43">
        <f>IF(K13 &lt; 'General parameters'!$G$20 + 'Option-specific inputs'!$I$65 - 1,
0, IFERROR(
IF((K$14-$G$14+1)&lt;='General parameters'!$G$22,
'Option-specific inputs'!$I$112,0),
0)
*K$26)</f>
        <v>0</v>
      </c>
      <c r="L309" s="43">
        <f>IF(L13 &lt; 'General parameters'!$G$20 + 'Option-specific inputs'!$I$65 - 1,
0, IFERROR(
IF((L$14-$G$14+1)&lt;='General parameters'!$G$22,
'Option-specific inputs'!$I$112,0),
0)
*L$26)</f>
        <v>0</v>
      </c>
      <c r="M309" s="43">
        <f>IF(M13 &lt; 'General parameters'!$G$20 + 'Option-specific inputs'!$I$65 - 1,
0, IFERROR(
IF((M$14-$G$14+1)&lt;='General parameters'!$G$22,
'Option-specific inputs'!$I$112,0),
0)
*M$26)</f>
        <v>0</v>
      </c>
      <c r="N309" s="43">
        <f>IF(N13 &lt; 'General parameters'!$G$20 + 'Option-specific inputs'!$I$65 - 1,
0, IFERROR(
IF((N$14-$G$14+1)&lt;='General parameters'!$G$22,
'Option-specific inputs'!$I$112,0),
0)
*N$26)</f>
        <v>0</v>
      </c>
      <c r="O309" s="43">
        <f>IF(O13 &lt; 'General parameters'!$G$20 + 'Option-specific inputs'!$I$65 - 1,
0, IFERROR(
IF((O$14-$G$14+1)&lt;='General parameters'!$G$22,
'Option-specific inputs'!$I$112,0),
0)
*O$26)</f>
        <v>0</v>
      </c>
      <c r="P309" s="43">
        <f>IF(P13 &lt; 'General parameters'!$G$20 + 'Option-specific inputs'!$I$65 - 1,
0, IFERROR(
IF((P$14-$G$14+1)&lt;='General parameters'!$G$22,
'Option-specific inputs'!$I$112,0),
0)
*P$26)</f>
        <v>0</v>
      </c>
      <c r="Q309" s="43">
        <f>IF(Q13 &lt; 'General parameters'!$G$20 + 'Option-specific inputs'!$I$65 - 1,
0, IFERROR(
IF((Q$14-$G$14+1)&lt;='General parameters'!$G$22,
'Option-specific inputs'!$I$112,0),
0)
*Q$26)</f>
        <v>0</v>
      </c>
      <c r="R309" s="43">
        <f>IF(R13 &lt; 'General parameters'!$G$20 + 'Option-specific inputs'!$I$65 - 1,
0, IFERROR(
IF((R$14-$G$14+1)&lt;='General parameters'!$G$22,
'Option-specific inputs'!$I$112,0),
0)
*R$26)</f>
        <v>0</v>
      </c>
      <c r="S309" s="43">
        <f>IF(S13 &lt; 'General parameters'!$G$20 + 'Option-specific inputs'!$I$65 - 1,
0, IFERROR(
IF((S$14-$G$14+1)&lt;='General parameters'!$G$22,
'Option-specific inputs'!$I$112,0),
0)
*S$26)</f>
        <v>0</v>
      </c>
      <c r="T309" s="43">
        <f>IF(T13 &lt; 'General parameters'!$G$20 + 'Option-specific inputs'!$I$65 - 1,
0, IFERROR(
IF((T$14-$G$14+1)&lt;='General parameters'!$G$22,
'Option-specific inputs'!$I$112,0),
0)
*T$26)</f>
        <v>0</v>
      </c>
      <c r="U309" s="43">
        <f>IF(U13 &lt; 'General parameters'!$G$20 + 'Option-specific inputs'!$I$65 - 1,
0, IFERROR(
IF((U$14-$G$14+1)&lt;='General parameters'!$G$22,
'Option-specific inputs'!$I$112,0),
0)
*U$26)</f>
        <v>0</v>
      </c>
      <c r="V309" s="43">
        <f>IF(V13 &lt; 'General parameters'!$G$20 + 'Option-specific inputs'!$I$65 - 1,
0, IFERROR(
IF((V$14-$G$14+1)&lt;='General parameters'!$G$22,
'Option-specific inputs'!$I$112,0),
0)
*V$26)</f>
        <v>0</v>
      </c>
      <c r="W309" s="43">
        <f>IF(W13 &lt; 'General parameters'!$G$20 + 'Option-specific inputs'!$I$65 - 1,
0, IFERROR(
IF((W$14-$G$14+1)&lt;='General parameters'!$G$22,
'Option-specific inputs'!$I$112,0),
0)
*W$26)</f>
        <v>0</v>
      </c>
      <c r="X309" s="43">
        <f>IF(X13 &lt; 'General parameters'!$G$20 + 'Option-specific inputs'!$I$65 - 1,
0, IFERROR(
IF((X$14-$G$14+1)&lt;='General parameters'!$G$22,
'Option-specific inputs'!$I$112,0),
0)
*X$26)</f>
        <v>0</v>
      </c>
      <c r="Y309" s="43">
        <f>IF(Y13 &lt; 'General parameters'!$G$20 + 'Option-specific inputs'!$I$65 - 1,
0, IFERROR(
IF((Y$14-$G$14+1)&lt;='General parameters'!$G$22,
'Option-specific inputs'!$I$112,0),
0)
*Y$26)</f>
        <v>0</v>
      </c>
      <c r="Z309" s="43">
        <f>IF(Z13 &lt; 'General parameters'!$G$20 + 'Option-specific inputs'!$I$65 - 1,
0, IFERROR(
IF((Z$14-$G$14+1)&lt;='General parameters'!$G$22,
'Option-specific inputs'!$I$112,0),
0)
*Z$26)</f>
        <v>0</v>
      </c>
      <c r="AA309" s="43">
        <f>IF(AA13 &lt; 'General parameters'!$G$20 + 'Option-specific inputs'!$I$65 - 1,
0, IFERROR(
IF((AA$14-$G$14+1)&lt;='General parameters'!$G$22,
'Option-specific inputs'!$I$112,0),
0)
*AA$26)</f>
        <v>0</v>
      </c>
      <c r="AB309" s="43">
        <f>IF(AB13 &lt; 'General parameters'!$G$20 + 'Option-specific inputs'!$I$65 - 1,
0, IFERROR(
IF((AB$14-$G$14+1)&lt;='General parameters'!$G$22,
'Option-specific inputs'!$I$112,0),
0)
*AB$26)</f>
        <v>0</v>
      </c>
      <c r="AC309" s="43">
        <f>IF(AC13 &lt; 'General parameters'!$G$20 + 'Option-specific inputs'!$I$65 - 1,
0, IFERROR(
IF((AC$14-$G$14+1)&lt;='General parameters'!$G$22,
'Option-specific inputs'!$I$112,0),
0)
*AC$26)</f>
        <v>0</v>
      </c>
      <c r="AD309" s="43">
        <f>IF(AD13 &lt; 'General parameters'!$G$20 + 'Option-specific inputs'!$I$65 - 1,
0, IFERROR(
IF((AD$14-$G$14+1)&lt;='General parameters'!$G$22,
'Option-specific inputs'!$I$112,0),
0)
*AD$26)</f>
        <v>0</v>
      </c>
      <c r="AE309" s="43">
        <f>IF(AE13 &lt; 'General parameters'!$G$20 + 'Option-specific inputs'!$I$65 - 1,
0, IFERROR(
IF((AE$14-$G$14+1)&lt;='General parameters'!$G$22,
'Option-specific inputs'!$I$112,0),
0)
*AE$26)</f>
        <v>0</v>
      </c>
      <c r="AF309" s="43">
        <f>IF(AF13 &lt; 'General parameters'!$G$20 + 'Option-specific inputs'!$I$65 - 1,
0, IFERROR(
IF((AF$14-$G$14+1)&lt;='General parameters'!$G$22,
'Option-specific inputs'!$I$112,0),
0)
*AF$26)</f>
        <v>0</v>
      </c>
      <c r="AG309" s="43">
        <f>IF(AG13 &lt; 'General parameters'!$G$20 + 'Option-specific inputs'!$I$65 - 1,
0, IFERROR(
IF((AG$14-$G$14+1)&lt;='General parameters'!$G$22,
'Option-specific inputs'!$I$112,0),
0)
*AG$26)</f>
        <v>0</v>
      </c>
      <c r="AH309" s="43">
        <f>IF(AH13 &lt; 'General parameters'!$G$20 + 'Option-specific inputs'!$I$65 - 1,
0, IFERROR(
IF((AH$14-$G$14+1)&lt;='General parameters'!$G$22,
'Option-specific inputs'!$I$112,0),
0)
*AH$26)</f>
        <v>0</v>
      </c>
      <c r="AI309" s="43">
        <f>IF(AI13 &lt; 'General parameters'!$G$20 + 'Option-specific inputs'!$I$65 - 1,
0, IFERROR(
IF((AI$14-$G$14+1)&lt;='General parameters'!$G$22,
'Option-specific inputs'!$I$112,0),
0)
*AI$26)</f>
        <v>0</v>
      </c>
      <c r="AJ309" s="43">
        <f>IF(AJ13 &lt; 'General parameters'!$G$20 + 'Option-specific inputs'!$I$65 - 1,
0, IFERROR(
IF((AJ$14-$G$14+1)&lt;='General parameters'!$G$22,
'Option-specific inputs'!$I$112,0),
0)
*AJ$26)</f>
        <v>0</v>
      </c>
      <c r="AK309" s="43">
        <f>IF(AK13 &lt; 'General parameters'!$G$20 + 'Option-specific inputs'!$I$65 - 1,
0, IFERROR(
IF((AK$14-$G$14+1)&lt;='General parameters'!$G$22,
'Option-specific inputs'!$I$112,0),
0)
*AK$26)</f>
        <v>0</v>
      </c>
      <c r="AL309" s="43">
        <f>IF(AL13 &lt; 'General parameters'!$G$20 + 'Option-specific inputs'!$I$65 - 1,
0, IFERROR(
IF((AL$14-$G$14+1)&lt;='General parameters'!$G$22,
'Option-specific inputs'!$I$112,0),
0)
*AL$26)</f>
        <v>0</v>
      </c>
      <c r="AM309" s="43">
        <f>IF(AM13 &lt; 'General parameters'!$G$20 + 'Option-specific inputs'!$I$65 - 1,
0, IFERROR(
IF((AM$14-$G$14+1)&lt;='General parameters'!$G$22,
'Option-specific inputs'!$I$112,0),
0)
*AM$26)</f>
        <v>0</v>
      </c>
      <c r="AN309" s="43">
        <f>IF(AN13 &lt; 'General parameters'!$G$20 + 'Option-specific inputs'!$I$65 - 1,
0, IFERROR(
IF((AN$14-$G$14+1)&lt;='General parameters'!$G$22,
'Option-specific inputs'!$I$112,0),
0)
*AN$26)</f>
        <v>0</v>
      </c>
      <c r="AO309" s="43">
        <f>IF(AO13 &lt; 'General parameters'!$G$20 + 'Option-specific inputs'!$I$65 - 1,
0, IFERROR(
IF((AO$14-$G$14+1)&lt;='General parameters'!$G$22,
'Option-specific inputs'!$I$112,0),
0)
*AO$26)</f>
        <v>0</v>
      </c>
      <c r="AP309" s="43">
        <f>IF(AP13 &lt; 'General parameters'!$G$20 + 'Option-specific inputs'!$I$65 - 1,
0, IFERROR(
IF((AP$14-$G$14+1)&lt;='General parameters'!$G$22,
'Option-specific inputs'!$I$112,0),
0)
*AP$26)</f>
        <v>0</v>
      </c>
      <c r="AQ309" s="43">
        <f>IF(AQ13 &lt; 'General parameters'!$G$20 + 'Option-specific inputs'!$I$65 - 1,
0, IFERROR(
IF((AQ$14-$G$14+1)&lt;='General parameters'!$G$22,
'Option-specific inputs'!$I$112,0),
0)
*AQ$26)</f>
        <v>0</v>
      </c>
      <c r="AR309" s="43">
        <f>IF(AR13 &lt; 'General parameters'!$G$20 + 'Option-specific inputs'!$I$65 - 1,
0, IFERROR(
IF((AR$14-$G$14+1)&lt;='General parameters'!$G$22,
'Option-specific inputs'!$I$112,0),
0)
*AR$26)</f>
        <v>0</v>
      </c>
      <c r="AS309" s="43">
        <f>IF(AS13 &lt; 'General parameters'!$G$20 + 'Option-specific inputs'!$I$65 - 1,
0, IFERROR(
IF((AS$14-$G$14+1)&lt;='General parameters'!$G$22,
'Option-specific inputs'!$I$112,0),
0)
*AS$26)</f>
        <v>0</v>
      </c>
      <c r="AT309" s="43">
        <f>IF(AT13 &lt; 'General parameters'!$G$20 + 'Option-specific inputs'!$I$65 - 1,
0, IFERROR(
IF((AT$14-$G$14+1)&lt;='General parameters'!$G$22,
'Option-specific inputs'!$I$112,0),
0)
*AT$26)</f>
        <v>0</v>
      </c>
      <c r="AU309" s="43">
        <f>IF(AU13 &lt; 'General parameters'!$G$20 + 'Option-specific inputs'!$I$65 - 1,
0, IFERROR(
IF((AU$14-$G$14+1)&lt;='General parameters'!$G$22,
'Option-specific inputs'!$I$112,0),
0)
*AU$26)</f>
        <v>0</v>
      </c>
      <c r="AV309" s="43">
        <f>IF(AV13 &lt; 'General parameters'!$G$20 + 'Option-specific inputs'!$I$65 - 1,
0, IFERROR(
IF((AV$14-$G$14+1)&lt;='General parameters'!$G$22,
'Option-specific inputs'!$I$112,0),
0)
*AV$26)</f>
        <v>0</v>
      </c>
      <c r="AW309" s="43">
        <f>IF(AW13 &lt; 'General parameters'!$G$20 + 'Option-specific inputs'!$I$65 - 1,
0, IFERROR(
IF((AW$14-$G$14+1)&lt;='General parameters'!$G$22,
'Option-specific inputs'!$I$112,0),
0)
*AW$26)</f>
        <v>0</v>
      </c>
      <c r="AX309" s="43">
        <f>IF(AX13 &lt; 'General parameters'!$G$20 + 'Option-specific inputs'!$I$65 - 1,
0, IFERROR(
IF((AX$14-$G$14+1)&lt;='General parameters'!$G$22,
'Option-specific inputs'!$I$112,0),
0)
*AX$26)</f>
        <v>0</v>
      </c>
      <c r="AY309" s="43">
        <f>IF(AY13 &lt; 'General parameters'!$G$20 + 'Option-specific inputs'!$I$65 - 1,
0, IFERROR(
IF((AY$14-$G$14+1)&lt;='General parameters'!$G$22,
'Option-specific inputs'!$I$112,0),
0)
*AY$26)</f>
        <v>0</v>
      </c>
      <c r="AZ309" s="43">
        <f>IF(AZ13 &lt; 'General parameters'!$G$20 + 'Option-specific inputs'!$I$65 - 1,
0, IFERROR(
IF((AZ$14-$G$14+1)&lt;='General parameters'!$G$22,
'Option-specific inputs'!$I$112,0),
0)
*AZ$26)</f>
        <v>0</v>
      </c>
      <c r="BA309" s="43">
        <f>IF(BA13 &lt; 'General parameters'!$G$20 + 'Option-specific inputs'!$I$65 - 1,
0, IFERROR(
IF((BA$14-$G$14+1)&lt;='General parameters'!$G$22,
'Option-specific inputs'!$I$112,0),
0)
*BA$26)</f>
        <v>0</v>
      </c>
      <c r="BB309" s="43">
        <f>IF(BB13 &lt; 'General parameters'!$G$20 + 'Option-specific inputs'!$I$65 - 1,
0, IFERROR(
IF((BB$14-$G$14+1)&lt;='General parameters'!$G$22,
'Option-specific inputs'!$I$112,0),
0)
*BB$26)</f>
        <v>0</v>
      </c>
      <c r="BC309" s="43">
        <f>IF(BC13 &lt; 'General parameters'!$G$20 + 'Option-specific inputs'!$I$65 - 1,
0, IFERROR(
IF((BC$14-$G$14+1)&lt;='General parameters'!$G$22,
'Option-specific inputs'!$I$112,0),
0)
*BC$26)</f>
        <v>0</v>
      </c>
      <c r="BD309" s="43">
        <f>IF(BD13 &lt; 'General parameters'!$G$20 + 'Option-specific inputs'!$I$65 - 1,
0, IFERROR(
IF((BD$14-$G$14+1)&lt;='General parameters'!$G$22,
'Option-specific inputs'!$I$112,0),
0)
*BD$26)</f>
        <v>0</v>
      </c>
      <c r="BE309" s="43">
        <f>IF(BE13 &lt; 'General parameters'!$G$20 + 'Option-specific inputs'!$I$65 - 1,
0, IFERROR(
IF((BE$14-$G$14+1)&lt;='General parameters'!$G$22,
'Option-specific inputs'!$I$112,0),
0)
*BE$26)</f>
        <v>0</v>
      </c>
      <c r="BF309" s="43">
        <f>IF(BF13 &lt; 'General parameters'!$G$20 + 'Option-specific inputs'!$I$65 - 1,
0, IFERROR(
IF((BF$14-$G$14+1)&lt;='General parameters'!$G$22,
'Option-specific inputs'!$I$112,0),
0)
*BF$26)</f>
        <v>0</v>
      </c>
      <c r="BG309" s="43">
        <f>IF(BG13 &lt; 'General parameters'!$G$20 + 'Option-specific inputs'!$I$65 - 1,
0, IFERROR(
IF((BG$14-$G$14+1)&lt;='General parameters'!$G$22,
'Option-specific inputs'!$I$112,0),
0)
*BG$26)</f>
        <v>0</v>
      </c>
      <c r="BH309" s="43">
        <f>IF(BH13 &lt; 'General parameters'!$G$20 + 'Option-specific inputs'!$I$65 - 1,
0, IFERROR(
IF((BH$14-$G$14+1)&lt;='General parameters'!$G$22,
'Option-specific inputs'!$I$112,0),
0)
*BH$26)</f>
        <v>0</v>
      </c>
      <c r="BI309" s="43">
        <f>IF(BI13 &lt; 'General parameters'!$G$20 + 'Option-specific inputs'!$I$65 - 1,
0, IFERROR(
IF((BI$14-$G$14+1)&lt;='General parameters'!$G$22,
'Option-specific inputs'!$I$112,0),
0)
*BI$26)</f>
        <v>0</v>
      </c>
      <c r="BJ309" s="43">
        <f>IF(BJ13 &lt; 'General parameters'!$G$20 + 'Option-specific inputs'!$I$65 - 1,
0, IFERROR(
IF((BJ$14-$G$14+1)&lt;='General parameters'!$G$22,
'Option-specific inputs'!$I$112,0),
0)
*BJ$26)</f>
        <v>0</v>
      </c>
      <c r="BK309" s="43">
        <f>IF(BK13 &lt; 'General parameters'!$G$20 + 'Option-specific inputs'!$I$65 - 1,
0, IFERROR(
IF((BK$14-$G$14+1)&lt;='General parameters'!$G$22,
'Option-specific inputs'!$I$112,0),
0)
*BK$26)</f>
        <v>0</v>
      </c>
      <c r="BL309" s="43">
        <f>IF(BL13 &lt; 'General parameters'!$G$20 + 'Option-specific inputs'!$I$65 - 1,
0, IFERROR(
IF((BL$14-$G$14+1)&lt;='General parameters'!$G$22,
'Option-specific inputs'!$I$112,0),
0)
*BL$26)</f>
        <v>0</v>
      </c>
      <c r="BM309" s="43">
        <f>IF(BM13 &lt; 'General parameters'!$G$20 + 'Option-specific inputs'!$I$65 - 1,
0, IFERROR(
IF((BM$14-$G$14+1)&lt;='General parameters'!$G$22,
'Option-specific inputs'!$I$112,0),
0)
*BM$26)</f>
        <v>0</v>
      </c>
      <c r="BN309" s="43">
        <f>IF(BN13 &lt; 'General parameters'!$G$20 + 'Option-specific inputs'!$I$65 - 1,
0, IFERROR(
IF((BN$14-$G$14+1)&lt;='General parameters'!$G$22,
'Option-specific inputs'!$I$112,0),
0)
*BN$26)</f>
        <v>0</v>
      </c>
      <c r="BO309" s="43">
        <f>IF(BO13 &lt; 'General parameters'!$G$20 + 'Option-specific inputs'!$I$65 - 1,
0, IFERROR(
IF((BO$14-$G$14+1)&lt;='General parameters'!$G$22,
'Option-specific inputs'!$I$112,0),
0)
*BO$26)</f>
        <v>0</v>
      </c>
      <c r="BP309" s="43">
        <f>IF(BP13 &lt; 'General parameters'!$G$20 + 'Option-specific inputs'!$I$65 - 1,
0, IFERROR(
IF((BP$14-$G$14+1)&lt;='General parameters'!$G$22,
'Option-specific inputs'!$I$112,0),
0)
*BP$26)</f>
        <v>0</v>
      </c>
      <c r="BQ309" s="43">
        <f>IF(BQ13 &lt; 'General parameters'!$G$20 + 'Option-specific inputs'!$I$65 - 1,
0, IFERROR(
IF((BQ$14-$G$14+1)&lt;='General parameters'!$G$22,
'Option-specific inputs'!$I$112,0),
0)
*BQ$26)</f>
        <v>0</v>
      </c>
      <c r="BR309" s="43">
        <f>IF(BR13 &lt; 'General parameters'!$G$20 + 'Option-specific inputs'!$I$65 - 1,
0, IFERROR(
IF((BR$14-$G$14+1)&lt;='General parameters'!$G$22,
'Option-specific inputs'!$I$112,0),
0)
*BR$26)</f>
        <v>0</v>
      </c>
      <c r="BS309" s="43">
        <f>IF(BS13 &lt; 'General parameters'!$G$20 + 'Option-specific inputs'!$I$65 - 1,
0, IFERROR(
IF((BS$14-$G$14+1)&lt;='General parameters'!$G$22,
'Option-specific inputs'!$I$112,0),
0)
*BS$26)</f>
        <v>0</v>
      </c>
      <c r="BT309" s="43">
        <f>IF(BT13 &lt; 'General parameters'!$G$20 + 'Option-specific inputs'!$I$65 - 1,
0, IFERROR(
IF((BT$14-$G$14+1)&lt;='General parameters'!$G$22,
'Option-specific inputs'!$I$112,0),
0)
*BT$26)</f>
        <v>0</v>
      </c>
      <c r="BU309" s="43">
        <f>IF(BU13 &lt; 'General parameters'!$G$20 + 'Option-specific inputs'!$I$65 - 1,
0, IFERROR(
IF((BU$14-$G$14+1)&lt;='General parameters'!$G$22,
'Option-specific inputs'!$I$112,0),
0)
*BU$26)</f>
        <v>0</v>
      </c>
      <c r="BV309" s="43">
        <f>IF(BV13 &lt; 'General parameters'!$G$20 + 'Option-specific inputs'!$I$65 - 1,
0, IFERROR(
IF((BV$14-$G$14+1)&lt;='General parameters'!$G$22,
'Option-specific inputs'!$I$112,0),
0)
*BV$26)</f>
        <v>0</v>
      </c>
      <c r="BW309" s="43">
        <f>IF(BW13 &lt; 'General parameters'!$G$20 + 'Option-specific inputs'!$I$65 - 1,
0, IFERROR(
IF((BW$14-$G$14+1)&lt;='General parameters'!$G$22,
'Option-specific inputs'!$I$112,0),
0)
*BW$26)</f>
        <v>0</v>
      </c>
      <c r="BX309" s="43">
        <f>IF(BX13 &lt; 'General parameters'!$G$20 + 'Option-specific inputs'!$I$65 - 1,
0, IFERROR(
IF((BX$14-$G$14+1)&lt;='General parameters'!$G$22,
'Option-specific inputs'!$I$112,0),
0)
*BX$26)</f>
        <v>0</v>
      </c>
      <c r="BY309" s="43">
        <f>IF(BY13 &lt; 'General parameters'!$G$20 + 'Option-specific inputs'!$I$65 - 1,
0, IFERROR(
IF((BY$14-$G$14+1)&lt;='General parameters'!$G$22,
'Option-specific inputs'!$I$112,0),
0)
*BY$26)</f>
        <v>0</v>
      </c>
      <c r="BZ309" s="43">
        <f>IF(BZ13 &lt; 'General parameters'!$G$20 + 'Option-specific inputs'!$I$65 - 1,
0, IFERROR(
IF((BZ$14-$G$14+1)&lt;='General parameters'!$G$22,
'Option-specific inputs'!$I$112,0),
0)
*BZ$26)</f>
        <v>0</v>
      </c>
      <c r="CA309" s="43">
        <f>IF(CA13 &lt; 'General parameters'!$G$20 + 'Option-specific inputs'!$I$65 - 1,
0, IFERROR(
IF((CA$14-$G$14+1)&lt;='General parameters'!$G$22,
'Option-specific inputs'!$I$112,0),
0)
*CA$26)</f>
        <v>0</v>
      </c>
      <c r="CB309" s="43">
        <f>IF(CB13 &lt; 'General parameters'!$G$20 + 'Option-specific inputs'!$I$65 - 1,
0, IFERROR(
IF((CB$14-$G$14+1)&lt;='General parameters'!$G$22,
'Option-specific inputs'!$I$112,0),
0)
*CB$26)</f>
        <v>0</v>
      </c>
      <c r="CC309" s="43">
        <f>IF(CC13 &lt; 'General parameters'!$G$20 + 'Option-specific inputs'!$I$65 - 1,
0, IFERROR(
IF((CC$14-$G$14+1)&lt;='General parameters'!$G$22,
'Option-specific inputs'!$I$112,0),
0)
*CC$26)</f>
        <v>0</v>
      </c>
      <c r="CD309" s="43">
        <f>IF(CD13 &lt; 'General parameters'!$G$20 + 'Option-specific inputs'!$I$65 - 1,
0, IFERROR(
IF((CD$14-$G$14+1)&lt;='General parameters'!$G$22,
'Option-specific inputs'!$I$112,0),
0)
*CD$26)</f>
        <v>0</v>
      </c>
      <c r="CE309" s="43">
        <f>IF(CE13 &lt; 'General parameters'!$G$20 + 'Option-specific inputs'!$I$65 - 1,
0, IFERROR(
IF((CE$14-$G$14+1)&lt;='General parameters'!$G$22,
'Option-specific inputs'!$I$112,0),
0)
*CE$26)</f>
        <v>0</v>
      </c>
      <c r="CF309" s="43">
        <f>IF(CF13 &lt; 'General parameters'!$G$20 + 'Option-specific inputs'!$I$65 - 1,
0, IFERROR(
IF((CF$14-$G$14+1)&lt;='General parameters'!$G$22,
'Option-specific inputs'!$I$112,0),
0)
*CF$26)</f>
        <v>0</v>
      </c>
      <c r="CG309" s="43">
        <f>IF(CG13 &lt; 'General parameters'!$G$20 + 'Option-specific inputs'!$I$65 - 1,
0, IFERROR(
IF((CG$14-$G$14+1)&lt;='General parameters'!$G$22,
'Option-specific inputs'!$I$112,0),
0)
*CG$26)</f>
        <v>0</v>
      </c>
      <c r="CH309" s="43">
        <f>IF(CH13 &lt; 'General parameters'!$G$20 + 'Option-specific inputs'!$I$65 - 1,
0, IFERROR(
IF((CH$14-$G$14+1)&lt;='General parameters'!$G$22,
'Option-specific inputs'!$I$112,0),
0)
*CH$26)</f>
        <v>0</v>
      </c>
      <c r="CI309" s="43">
        <f>IF(CI13 &lt; 'General parameters'!$G$20 + 'Option-specific inputs'!$I$65 - 1,
0, IFERROR(
IF((CI$14-$G$14+1)&lt;='General parameters'!$G$22,
'Option-specific inputs'!$I$112,0),
0)
*CI$26)</f>
        <v>0</v>
      </c>
      <c r="CJ309" s="43">
        <f>IF(CJ13 &lt; 'General parameters'!$G$20 + 'Option-specific inputs'!$I$65 - 1,
0, IFERROR(
IF((CJ$14-$G$14+1)&lt;='General parameters'!$G$22,
'Option-specific inputs'!$I$112,0),
0)
*CJ$26)</f>
        <v>0</v>
      </c>
      <c r="CK309" s="43">
        <f>IF(CK13 &lt; 'General parameters'!$G$20 + 'Option-specific inputs'!$I$65 - 1,
0, IFERROR(
IF((CK$14-$G$14+1)&lt;='General parameters'!$G$22,
'Option-specific inputs'!$I$112,0),
0)
*CK$26)</f>
        <v>0</v>
      </c>
      <c r="CL309" s="43">
        <f>IF(CL13 &lt; 'General parameters'!$G$20 + 'Option-specific inputs'!$I$65 - 1,
0, IFERROR(
IF((CL$14-$G$14+1)&lt;='General parameters'!$G$22,
'Option-specific inputs'!$I$112,0),
0)
*CL$26)</f>
        <v>0</v>
      </c>
      <c r="CM309" s="43">
        <f>IF(CM13 &lt; 'General parameters'!$G$20 + 'Option-specific inputs'!$I$65 - 1,
0, IFERROR(
IF((CM$14-$G$14+1)&lt;='General parameters'!$G$22,
'Option-specific inputs'!$I$112,0),
0)
*CM$26)</f>
        <v>0</v>
      </c>
      <c r="CN309" s="43">
        <f>IF(CN13 &lt; 'General parameters'!$G$20 + 'Option-specific inputs'!$I$65 - 1,
0, IFERROR(
IF((CN$14-$G$14+1)&lt;='General parameters'!$G$22,
'Option-specific inputs'!$I$112,0),
0)
*CN$26)</f>
        <v>0</v>
      </c>
      <c r="CO309" s="43">
        <f>IF(CO13 &lt; 'General parameters'!$G$20 + 'Option-specific inputs'!$I$65 - 1,
0, IFERROR(
IF((CO$14-$G$14+1)&lt;='General parameters'!$G$22,
'Option-specific inputs'!$I$112,0),
0)
*CO$26)</f>
        <v>0</v>
      </c>
      <c r="CP309" s="43">
        <f>IF(CP13 &lt; 'General parameters'!$G$20 + 'Option-specific inputs'!$I$65 - 1,
0, IFERROR(
IF((CP$14-$G$14+1)&lt;='General parameters'!$G$22,
'Option-specific inputs'!$I$112,0),
0)
*CP$26)</f>
        <v>0</v>
      </c>
      <c r="CQ309" s="43">
        <f>IF(CQ13 &lt; 'General parameters'!$G$20 + 'Option-specific inputs'!$I$65 - 1,
0, IFERROR(
IF((CQ$14-$G$14+1)&lt;='General parameters'!$G$22,
'Option-specific inputs'!$I$112,0),
0)
*CQ$26)</f>
        <v>0</v>
      </c>
      <c r="CR309" s="43">
        <f>IF(CR13 &lt; 'General parameters'!$G$20 + 'Option-specific inputs'!$I$65 - 1,
0, IFERROR(
IF((CR$14-$G$14+1)&lt;='General parameters'!$G$22,
'Option-specific inputs'!$I$112,0),
0)
*CR$26)</f>
        <v>0</v>
      </c>
      <c r="CS309" s="43">
        <f>IF(CS13 &lt; 'General parameters'!$G$20 + 'Option-specific inputs'!$I$65 - 1,
0, IFERROR(
IF((CS$14-$G$14+1)&lt;='General parameters'!$G$22,
'Option-specific inputs'!$I$112,0),
0)
*CS$26)</f>
        <v>0</v>
      </c>
      <c r="CT309" s="43">
        <f>IF(CT13 &lt; 'General parameters'!$G$20 + 'Option-specific inputs'!$I$65 - 1,
0, IFERROR(
IF((CT$14-$G$14+1)&lt;='General parameters'!$G$22,
'Option-specific inputs'!$I$112,0),
0)
*CT$26)</f>
        <v>0</v>
      </c>
      <c r="CU309" s="43">
        <f>IF(CU13 &lt; 'General parameters'!$G$20 + 'Option-specific inputs'!$I$65 - 1,
0, IFERROR(
IF((CU$14-$G$14+1)&lt;='General parameters'!$G$22,
'Option-specific inputs'!$I$112,0),
0)
*CU$26)</f>
        <v>0</v>
      </c>
      <c r="CV309" s="43">
        <f>IF(CV13 &lt; 'General parameters'!$G$20 + 'Option-specific inputs'!$I$65 - 1,
0, IFERROR(
IF((CV$14-$G$14+1)&lt;='General parameters'!$G$22,
'Option-specific inputs'!$I$112,0),
0)
*CV$26)</f>
        <v>0</v>
      </c>
      <c r="CW309" s="43">
        <f>IF(CW13 &lt; 'General parameters'!$G$20 + 'Option-specific inputs'!$I$65 - 1,
0, IFERROR(
IF((CW$14-$G$14+1)&lt;='General parameters'!$G$22,
'Option-specific inputs'!$I$112,0),
0)
*CW$26)</f>
        <v>0</v>
      </c>
      <c r="CX309" s="43">
        <f>IF(CX13 &lt; 'General parameters'!$G$20 + 'Option-specific inputs'!$I$65 - 1,
0, IFERROR(
IF((CX$14-$G$14+1)&lt;='General parameters'!$G$22,
'Option-specific inputs'!$I$112,0),
0)
*CX$26)</f>
        <v>0</v>
      </c>
      <c r="CY309" s="43">
        <f>IF(CY13 &lt; 'General parameters'!$G$20 + 'Option-specific inputs'!$I$65 - 1,
0, IFERROR(
IF((CY$14-$G$14+1)&lt;='General parameters'!$G$22,
'Option-specific inputs'!$I$112,0),
0)
*CY$26)</f>
        <v>0</v>
      </c>
      <c r="CZ309" s="43">
        <f>IF(CZ13 &lt; 'General parameters'!$G$20 + 'Option-specific inputs'!$I$65 - 1,
0, IFERROR(
IF((CZ$14-$G$14+1)&lt;='General parameters'!$G$22,
'Option-specific inputs'!$I$112,0),
0)
*CZ$26)</f>
        <v>0</v>
      </c>
      <c r="DA309" s="43">
        <f>IF(DA13 &lt; 'General parameters'!$G$20 + 'Option-specific inputs'!$I$65 - 1,
0, IFERROR(
IF((DA$14-$G$14+1)&lt;='General parameters'!$G$22,
'Option-specific inputs'!$I$112,0),
0)
*DA$26)</f>
        <v>0</v>
      </c>
      <c r="DB309" s="43">
        <f>IF(DB13 &lt; 'General parameters'!$G$20 + 'Option-specific inputs'!$I$65 - 1,
0, IFERROR(
IF((DB$14-$G$14+1)&lt;='General parameters'!$G$22,
'Option-specific inputs'!$I$112,0),
0)
*DB$26)</f>
        <v>0</v>
      </c>
      <c r="DC309" s="25"/>
    </row>
    <row r="310" spans="1:107" s="61" customFormat="1" ht="12.6" customHeight="1">
      <c r="A310" s="25"/>
      <c r="B310" s="152"/>
      <c r="C310" s="212"/>
      <c r="D310" s="48"/>
      <c r="E310" s="37"/>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c r="BI310" s="32"/>
      <c r="BJ310" s="32"/>
      <c r="BK310" s="32"/>
      <c r="BL310" s="32"/>
      <c r="BM310" s="32"/>
      <c r="BN310" s="32"/>
      <c r="BO310" s="32"/>
      <c r="BP310" s="32"/>
      <c r="BQ310" s="32"/>
      <c r="BR310" s="32"/>
      <c r="BS310" s="32"/>
      <c r="BT310" s="32"/>
      <c r="BU310" s="32"/>
      <c r="BV310" s="32"/>
      <c r="BW310" s="32"/>
      <c r="BX310" s="32"/>
      <c r="BY310" s="32"/>
      <c r="BZ310" s="32"/>
      <c r="CA310" s="32"/>
      <c r="CB310" s="32"/>
      <c r="CC310" s="32"/>
      <c r="CD310" s="32"/>
      <c r="CE310" s="32"/>
      <c r="CF310" s="32"/>
      <c r="CG310" s="32"/>
      <c r="CH310" s="32"/>
      <c r="CI310" s="32"/>
      <c r="CJ310" s="32"/>
      <c r="CK310" s="32"/>
      <c r="CL310" s="32"/>
      <c r="CM310" s="32"/>
      <c r="CN310" s="32"/>
      <c r="CO310" s="32"/>
      <c r="CP310" s="32"/>
      <c r="CQ310" s="32"/>
      <c r="CR310" s="32"/>
      <c r="CS310" s="32"/>
      <c r="CT310" s="32"/>
      <c r="CU310" s="32"/>
      <c r="CV310" s="32"/>
      <c r="CW310" s="32"/>
      <c r="CX310" s="32"/>
      <c r="CY310" s="32"/>
      <c r="CZ310" s="32"/>
      <c r="DA310" s="32"/>
      <c r="DB310" s="32"/>
      <c r="DC310" s="25"/>
    </row>
    <row r="311" spans="1:107" s="61" customFormat="1" ht="22.5" customHeight="1">
      <c r="A311" s="25"/>
      <c r="B311" s="152"/>
      <c r="C311" s="170" t="str">
        <f>"Maintenance event 1: "&amp;'Option-specific inputs'!$H$78</f>
        <v xml:space="preserve">Maintenance event 1: </v>
      </c>
      <c r="D311" s="48"/>
      <c r="E311" s="37"/>
      <c r="F311" s="32"/>
      <c r="G311" s="43">
        <f>IFERROR(
IF((G$14-$G$14+1)&lt;='General parameters'!$G$22,
IF((G$14-$G$14+1)&gt;=('Option-specific inputs'!$I$79),
IF(MOD((G$14-$G$14+1-'Option-specific inputs'!$I$79)/('Option-specific inputs'!$I$80),1)=0,
'Option-specific inputs'!$I$114*G$26,
0),
0),
0),
0)</f>
        <v>0</v>
      </c>
      <c r="H311" s="43">
        <f>IFERROR(
IF((H$14-$G$14+1)&lt;='General parameters'!$G$22,
IF((H$14-$G$14+1)&gt;=('Option-specific inputs'!$I$79),
IF(MOD((H$14-$G$14+1-'Option-specific inputs'!$I$79)/('Option-specific inputs'!$I$80),1)=0,
'Option-specific inputs'!$I$114*H$26,
0),
0),
0),
0)</f>
        <v>0</v>
      </c>
      <c r="I311" s="43">
        <f>IFERROR(
IF((I$14-$G$14+1)&lt;='General parameters'!$G$22,
IF((I$14-$G$14+1)&gt;=('Option-specific inputs'!$I$79),
IF(MOD((I$14-$G$14+1-'Option-specific inputs'!$I$79)/('Option-specific inputs'!$I$80),1)=0,
'Option-specific inputs'!$I$114*I$26,
0),
0),
0),
0)</f>
        <v>0</v>
      </c>
      <c r="J311" s="43">
        <f>IFERROR(
IF((J$14-$G$14+1)&lt;='General parameters'!$G$22,
IF((J$14-$G$14+1)&gt;=('Option-specific inputs'!$I$79),
IF(MOD((J$14-$G$14+1-'Option-specific inputs'!$I$79)/('Option-specific inputs'!$I$80),1)=0,
'Option-specific inputs'!$I$114*J$26,
0),
0),
0),
0)</f>
        <v>0</v>
      </c>
      <c r="K311" s="43">
        <f>IFERROR(
IF((K$14-$G$14+1)&lt;='General parameters'!$G$22,
IF((K$14-$G$14+1)&gt;=('Option-specific inputs'!$I$79),
IF(MOD((K$14-$G$14+1-'Option-specific inputs'!$I$79)/('Option-specific inputs'!$I$80),1)=0,
'Option-specific inputs'!$I$114*K$26,
0),
0),
0),
0)</f>
        <v>0</v>
      </c>
      <c r="L311" s="43">
        <f>IFERROR(
IF((L$14-$G$14+1)&lt;='General parameters'!$G$22,
IF((L$14-$G$14+1)&gt;=('Option-specific inputs'!$I$79),
IF(MOD((L$14-$G$14+1-'Option-specific inputs'!$I$79)/('Option-specific inputs'!$I$80),1)=0,
'Option-specific inputs'!$I$114*L$26,
0),
0),
0),
0)</f>
        <v>0</v>
      </c>
      <c r="M311" s="43">
        <f>IFERROR(
IF((M$14-$G$14+1)&lt;='General parameters'!$G$22,
IF((M$14-$G$14+1)&gt;=('Option-specific inputs'!$I$79),
IF(MOD((M$14-$G$14+1-'Option-specific inputs'!$I$79)/('Option-specific inputs'!$I$80),1)=0,
'Option-specific inputs'!$I$114*M$26,
0),
0),
0),
0)</f>
        <v>0</v>
      </c>
      <c r="N311" s="43">
        <f>IFERROR(
IF((N$14-$G$14+1)&lt;='General parameters'!$G$22,
IF((N$14-$G$14+1)&gt;=('Option-specific inputs'!$I$79),
IF(MOD((N$14-$G$14+1-'Option-specific inputs'!$I$79)/('Option-specific inputs'!$I$80),1)=0,
'Option-specific inputs'!$I$114*N$26,
0),
0),
0),
0)</f>
        <v>0</v>
      </c>
      <c r="O311" s="43">
        <f>IFERROR(
IF((O$14-$G$14+1)&lt;='General parameters'!$G$22,
IF((O$14-$G$14+1)&gt;=('Option-specific inputs'!$I$79),
IF(MOD((O$14-$G$14+1-'Option-specific inputs'!$I$79)/('Option-specific inputs'!$I$80),1)=0,
'Option-specific inputs'!$I$114*O$26,
0),
0),
0),
0)</f>
        <v>0</v>
      </c>
      <c r="P311" s="43">
        <f>IFERROR(
IF((P$14-$G$14+1)&lt;='General parameters'!$G$22,
IF((P$14-$G$14+1)&gt;=('Option-specific inputs'!$I$79),
IF(MOD((P$14-$G$14+1-'Option-specific inputs'!$I$79)/('Option-specific inputs'!$I$80),1)=0,
'Option-specific inputs'!$I$114*P$26,
0),
0),
0),
0)</f>
        <v>0</v>
      </c>
      <c r="Q311" s="43">
        <f>IFERROR(
IF((Q$14-$G$14+1)&lt;='General parameters'!$G$22,
IF((Q$14-$G$14+1)&gt;=('Option-specific inputs'!$I$79),
IF(MOD((Q$14-$G$14+1-'Option-specific inputs'!$I$79)/('Option-specific inputs'!$I$80),1)=0,
'Option-specific inputs'!$I$114*Q$26,
0),
0),
0),
0)</f>
        <v>0</v>
      </c>
      <c r="R311" s="43">
        <f>IFERROR(
IF((R$14-$G$14+1)&lt;='General parameters'!$G$22,
IF((R$14-$G$14+1)&gt;=('Option-specific inputs'!$I$79),
IF(MOD((R$14-$G$14+1-'Option-specific inputs'!$I$79)/('Option-specific inputs'!$I$80),1)=0,
'Option-specific inputs'!$I$114*R$26,
0),
0),
0),
0)</f>
        <v>0</v>
      </c>
      <c r="S311" s="43">
        <f>IFERROR(
IF((S$14-$G$14+1)&lt;='General parameters'!$G$22,
IF((S$14-$G$14+1)&gt;=('Option-specific inputs'!$I$79),
IF(MOD((S$14-$G$14+1-'Option-specific inputs'!$I$79)/('Option-specific inputs'!$I$80),1)=0,
'Option-specific inputs'!$I$114*S$26,
0),
0),
0),
0)</f>
        <v>0</v>
      </c>
      <c r="T311" s="43">
        <f>IFERROR(
IF((T$14-$G$14+1)&lt;='General parameters'!$G$22,
IF((T$14-$G$14+1)&gt;=('Option-specific inputs'!$I$79),
IF(MOD((T$14-$G$14+1-'Option-specific inputs'!$I$79)/('Option-specific inputs'!$I$80),1)=0,
'Option-specific inputs'!$I$114*T$26,
0),
0),
0),
0)</f>
        <v>0</v>
      </c>
      <c r="U311" s="43">
        <f>IFERROR(
IF((U$14-$G$14+1)&lt;='General parameters'!$G$22,
IF((U$14-$G$14+1)&gt;=('Option-specific inputs'!$I$79),
IF(MOD((U$14-$G$14+1-'Option-specific inputs'!$I$79)/('Option-specific inputs'!$I$80),1)=0,
'Option-specific inputs'!$I$114*U$26,
0),
0),
0),
0)</f>
        <v>0</v>
      </c>
      <c r="V311" s="43">
        <f>IFERROR(
IF((V$14-$G$14+1)&lt;='General parameters'!$G$22,
IF((V$14-$G$14+1)&gt;=('Option-specific inputs'!$I$79),
IF(MOD((V$14-$G$14+1-'Option-specific inputs'!$I$79)/('Option-specific inputs'!$I$80),1)=0,
'Option-specific inputs'!$I$114*V$26,
0),
0),
0),
0)</f>
        <v>0</v>
      </c>
      <c r="W311" s="43">
        <f>IFERROR(
IF((W$14-$G$14+1)&lt;='General parameters'!$G$22,
IF((W$14-$G$14+1)&gt;=('Option-specific inputs'!$I$79),
IF(MOD((W$14-$G$14+1-'Option-specific inputs'!$I$79)/('Option-specific inputs'!$I$80),1)=0,
'Option-specific inputs'!$I$114*W$26,
0),
0),
0),
0)</f>
        <v>0</v>
      </c>
      <c r="X311" s="43">
        <f>IFERROR(
IF((X$14-$G$14+1)&lt;='General parameters'!$G$22,
IF((X$14-$G$14+1)&gt;=('Option-specific inputs'!$I$79),
IF(MOD((X$14-$G$14+1-'Option-specific inputs'!$I$79)/('Option-specific inputs'!$I$80),1)=0,
'Option-specific inputs'!$I$114*X$26,
0),
0),
0),
0)</f>
        <v>0</v>
      </c>
      <c r="Y311" s="43">
        <f>IFERROR(
IF((Y$14-$G$14+1)&lt;='General parameters'!$G$22,
IF((Y$14-$G$14+1)&gt;=('Option-specific inputs'!$I$79),
IF(MOD((Y$14-$G$14+1-'Option-specific inputs'!$I$79)/('Option-specific inputs'!$I$80),1)=0,
'Option-specific inputs'!$I$114*Y$26,
0),
0),
0),
0)</f>
        <v>0</v>
      </c>
      <c r="Z311" s="43">
        <f>IFERROR(
IF((Z$14-$G$14+1)&lt;='General parameters'!$G$22,
IF((Z$14-$G$14+1)&gt;=('Option-specific inputs'!$I$79),
IF(MOD((Z$14-$G$14+1-'Option-specific inputs'!$I$79)/('Option-specific inputs'!$I$80),1)=0,
'Option-specific inputs'!$I$114*Z$26,
0),
0),
0),
0)</f>
        <v>0</v>
      </c>
      <c r="AA311" s="43">
        <f>IFERROR(
IF((AA$14-$G$14+1)&lt;='General parameters'!$G$22,
IF((AA$14-$G$14+1)&gt;=('Option-specific inputs'!$I$79),
IF(MOD((AA$14-$G$14+1-'Option-specific inputs'!$I$79)/('Option-specific inputs'!$I$80),1)=0,
'Option-specific inputs'!$I$114*AA$26,
0),
0),
0),
0)</f>
        <v>0</v>
      </c>
      <c r="AB311" s="43">
        <f>IFERROR(
IF((AB$14-$G$14+1)&lt;='General parameters'!$G$22,
IF((AB$14-$G$14+1)&gt;=('Option-specific inputs'!$I$79),
IF(MOD((AB$14-$G$14+1-'Option-specific inputs'!$I$79)/('Option-specific inputs'!$I$80),1)=0,
'Option-specific inputs'!$I$114*AB$26,
0),
0),
0),
0)</f>
        <v>0</v>
      </c>
      <c r="AC311" s="43">
        <f>IFERROR(
IF((AC$14-$G$14+1)&lt;='General parameters'!$G$22,
IF((AC$14-$G$14+1)&gt;=('Option-specific inputs'!$I$79),
IF(MOD((AC$14-$G$14+1-'Option-specific inputs'!$I$79)/('Option-specific inputs'!$I$80),1)=0,
'Option-specific inputs'!$I$114*AC$26,
0),
0),
0),
0)</f>
        <v>0</v>
      </c>
      <c r="AD311" s="43">
        <f>IFERROR(
IF((AD$14-$G$14+1)&lt;='General parameters'!$G$22,
IF((AD$14-$G$14+1)&gt;=('Option-specific inputs'!$I$79),
IF(MOD((AD$14-$G$14+1-'Option-specific inputs'!$I$79)/('Option-specific inputs'!$I$80),1)=0,
'Option-specific inputs'!$I$114*AD$26,
0),
0),
0),
0)</f>
        <v>0</v>
      </c>
      <c r="AE311" s="43">
        <f>IFERROR(
IF((AE$14-$G$14+1)&lt;='General parameters'!$G$22,
IF((AE$14-$G$14+1)&gt;=('Option-specific inputs'!$I$79),
IF(MOD((AE$14-$G$14+1-'Option-specific inputs'!$I$79)/('Option-specific inputs'!$I$80),1)=0,
'Option-specific inputs'!$I$114*AE$26,
0),
0),
0),
0)</f>
        <v>0</v>
      </c>
      <c r="AF311" s="43">
        <f>IFERROR(
IF((AF$14-$G$14+1)&lt;='General parameters'!$G$22,
IF((AF$14-$G$14+1)&gt;=('Option-specific inputs'!$I$79),
IF(MOD((AF$14-$G$14+1-'Option-specific inputs'!$I$79)/('Option-specific inputs'!$I$80),1)=0,
'Option-specific inputs'!$I$114*AF$26,
0),
0),
0),
0)</f>
        <v>0</v>
      </c>
      <c r="AG311" s="43">
        <f>IFERROR(
IF((AG$14-$G$14+1)&lt;='General parameters'!$G$22,
IF((AG$14-$G$14+1)&gt;=('Option-specific inputs'!$I$79),
IF(MOD((AG$14-$G$14+1-'Option-specific inputs'!$I$79)/('Option-specific inputs'!$I$80),1)=0,
'Option-specific inputs'!$I$114*AG$26,
0),
0),
0),
0)</f>
        <v>0</v>
      </c>
      <c r="AH311" s="43">
        <f>IFERROR(
IF((AH$14-$G$14+1)&lt;='General parameters'!$G$22,
IF((AH$14-$G$14+1)&gt;=('Option-specific inputs'!$I$79),
IF(MOD((AH$14-$G$14+1-'Option-specific inputs'!$I$79)/('Option-specific inputs'!$I$80),1)=0,
'Option-specific inputs'!$I$114*AH$26,
0),
0),
0),
0)</f>
        <v>0</v>
      </c>
      <c r="AI311" s="43">
        <f>IFERROR(
IF((AI$14-$G$14+1)&lt;='General parameters'!$G$22,
IF((AI$14-$G$14+1)&gt;=('Option-specific inputs'!$I$79),
IF(MOD((AI$14-$G$14+1-'Option-specific inputs'!$I$79)/('Option-specific inputs'!$I$80),1)=0,
'Option-specific inputs'!$I$114*AI$26,
0),
0),
0),
0)</f>
        <v>0</v>
      </c>
      <c r="AJ311" s="43">
        <f>IFERROR(
IF((AJ$14-$G$14+1)&lt;='General parameters'!$G$22,
IF((AJ$14-$G$14+1)&gt;=('Option-specific inputs'!$I$79),
IF(MOD((AJ$14-$G$14+1-'Option-specific inputs'!$I$79)/('Option-specific inputs'!$I$80),1)=0,
'Option-specific inputs'!$I$114*AJ$26,
0),
0),
0),
0)</f>
        <v>0</v>
      </c>
      <c r="AK311" s="43">
        <f>IFERROR(
IF((AK$14-$G$14+1)&lt;='General parameters'!$G$22,
IF((AK$14-$G$14+1)&gt;=('Option-specific inputs'!$I$79),
IF(MOD((AK$14-$G$14+1-'Option-specific inputs'!$I$79)/('Option-specific inputs'!$I$80),1)=0,
'Option-specific inputs'!$I$114*AK$26,
0),
0),
0),
0)</f>
        <v>0</v>
      </c>
      <c r="AL311" s="43">
        <f>IFERROR(
IF((AL$14-$G$14+1)&lt;='General parameters'!$G$22,
IF((AL$14-$G$14+1)&gt;=('Option-specific inputs'!$I$79),
IF(MOD((AL$14-$G$14+1-'Option-specific inputs'!$I$79)/('Option-specific inputs'!$I$80),1)=0,
'Option-specific inputs'!$I$114*AL$26,
0),
0),
0),
0)</f>
        <v>0</v>
      </c>
      <c r="AM311" s="43">
        <f>IFERROR(
IF((AM$14-$G$14+1)&lt;='General parameters'!$G$22,
IF((AM$14-$G$14+1)&gt;=('Option-specific inputs'!$I$79),
IF(MOD((AM$14-$G$14+1-'Option-specific inputs'!$I$79)/('Option-specific inputs'!$I$80),1)=0,
'Option-specific inputs'!$I$114*AM$26,
0),
0),
0),
0)</f>
        <v>0</v>
      </c>
      <c r="AN311" s="43">
        <f>IFERROR(
IF((AN$14-$G$14+1)&lt;='General parameters'!$G$22,
IF((AN$14-$G$14+1)&gt;=('Option-specific inputs'!$I$79),
IF(MOD((AN$14-$G$14+1-'Option-specific inputs'!$I$79)/('Option-specific inputs'!$I$80),1)=0,
'Option-specific inputs'!$I$114*AN$26,
0),
0),
0),
0)</f>
        <v>0</v>
      </c>
      <c r="AO311" s="43">
        <f>IFERROR(
IF((AO$14-$G$14+1)&lt;='General parameters'!$G$22,
IF((AO$14-$G$14+1)&gt;=('Option-specific inputs'!$I$79),
IF(MOD((AO$14-$G$14+1-'Option-specific inputs'!$I$79)/('Option-specific inputs'!$I$80),1)=0,
'Option-specific inputs'!$I$114*AO$26,
0),
0),
0),
0)</f>
        <v>0</v>
      </c>
      <c r="AP311" s="43">
        <f>IFERROR(
IF((AP$14-$G$14+1)&lt;='General parameters'!$G$22,
IF((AP$14-$G$14+1)&gt;=('Option-specific inputs'!$I$79),
IF(MOD((AP$14-$G$14+1-'Option-specific inputs'!$I$79)/('Option-specific inputs'!$I$80),1)=0,
'Option-specific inputs'!$I$114*AP$26,
0),
0),
0),
0)</f>
        <v>0</v>
      </c>
      <c r="AQ311" s="43">
        <f>IFERROR(
IF((AQ$14-$G$14+1)&lt;='General parameters'!$G$22,
IF((AQ$14-$G$14+1)&gt;=('Option-specific inputs'!$I$79),
IF(MOD((AQ$14-$G$14+1-'Option-specific inputs'!$I$79)/('Option-specific inputs'!$I$80),1)=0,
'Option-specific inputs'!$I$114*AQ$26,
0),
0),
0),
0)</f>
        <v>0</v>
      </c>
      <c r="AR311" s="43">
        <f>IFERROR(
IF((AR$14-$G$14+1)&lt;='General parameters'!$G$22,
IF((AR$14-$G$14+1)&gt;=('Option-specific inputs'!$I$79),
IF(MOD((AR$14-$G$14+1-'Option-specific inputs'!$I$79)/('Option-specific inputs'!$I$80),1)=0,
'Option-specific inputs'!$I$114*AR$26,
0),
0),
0),
0)</f>
        <v>0</v>
      </c>
      <c r="AS311" s="43">
        <f>IFERROR(
IF((AS$14-$G$14+1)&lt;='General parameters'!$G$22,
IF((AS$14-$G$14+1)&gt;=('Option-specific inputs'!$I$79),
IF(MOD((AS$14-$G$14+1-'Option-specific inputs'!$I$79)/('Option-specific inputs'!$I$80),1)=0,
'Option-specific inputs'!$I$114*AS$26,
0),
0),
0),
0)</f>
        <v>0</v>
      </c>
      <c r="AT311" s="43">
        <f>IFERROR(
IF((AT$14-$G$14+1)&lt;='General parameters'!$G$22,
IF((AT$14-$G$14+1)&gt;=('Option-specific inputs'!$I$79),
IF(MOD((AT$14-$G$14+1-'Option-specific inputs'!$I$79)/('Option-specific inputs'!$I$80),1)=0,
'Option-specific inputs'!$I$114*AT$26,
0),
0),
0),
0)</f>
        <v>0</v>
      </c>
      <c r="AU311" s="43">
        <f>IFERROR(
IF((AU$14-$G$14+1)&lt;='General parameters'!$G$22,
IF((AU$14-$G$14+1)&gt;=('Option-specific inputs'!$I$79),
IF(MOD((AU$14-$G$14+1-'Option-specific inputs'!$I$79)/('Option-specific inputs'!$I$80),1)=0,
'Option-specific inputs'!$I$114*AU$26,
0),
0),
0),
0)</f>
        <v>0</v>
      </c>
      <c r="AV311" s="43">
        <f>IFERROR(
IF((AV$14-$G$14+1)&lt;='General parameters'!$G$22,
IF((AV$14-$G$14+1)&gt;=('Option-specific inputs'!$I$79),
IF(MOD((AV$14-$G$14+1-'Option-specific inputs'!$I$79)/('Option-specific inputs'!$I$80),1)=0,
'Option-specific inputs'!$I$114*AV$26,
0),
0),
0),
0)</f>
        <v>0</v>
      </c>
      <c r="AW311" s="43">
        <f>IFERROR(
IF((AW$14-$G$14+1)&lt;='General parameters'!$G$22,
IF((AW$14-$G$14+1)&gt;=('Option-specific inputs'!$I$79),
IF(MOD((AW$14-$G$14+1-'Option-specific inputs'!$I$79)/('Option-specific inputs'!$I$80),1)=0,
'Option-specific inputs'!$I$114*AW$26,
0),
0),
0),
0)</f>
        <v>0</v>
      </c>
      <c r="AX311" s="43">
        <f>IFERROR(
IF((AX$14-$G$14+1)&lt;='General parameters'!$G$22,
IF((AX$14-$G$14+1)&gt;=('Option-specific inputs'!$I$79),
IF(MOD((AX$14-$G$14+1-'Option-specific inputs'!$I$79)/('Option-specific inputs'!$I$80),1)=0,
'Option-specific inputs'!$I$114*AX$26,
0),
0),
0),
0)</f>
        <v>0</v>
      </c>
      <c r="AY311" s="43">
        <f>IFERROR(
IF((AY$14-$G$14+1)&lt;='General parameters'!$G$22,
IF((AY$14-$G$14+1)&gt;=('Option-specific inputs'!$I$79),
IF(MOD((AY$14-$G$14+1-'Option-specific inputs'!$I$79)/('Option-specific inputs'!$I$80),1)=0,
'Option-specific inputs'!$I$114*AY$26,
0),
0),
0),
0)</f>
        <v>0</v>
      </c>
      <c r="AZ311" s="43">
        <f>IFERROR(
IF((AZ$14-$G$14+1)&lt;='General parameters'!$G$22,
IF((AZ$14-$G$14+1)&gt;=('Option-specific inputs'!$I$79),
IF(MOD((AZ$14-$G$14+1-'Option-specific inputs'!$I$79)/('Option-specific inputs'!$I$80),1)=0,
'Option-specific inputs'!$I$114*AZ$26,
0),
0),
0),
0)</f>
        <v>0</v>
      </c>
      <c r="BA311" s="43">
        <f>IFERROR(
IF((BA$14-$G$14+1)&lt;='General parameters'!$G$22,
IF((BA$14-$G$14+1)&gt;=('Option-specific inputs'!$I$79),
IF(MOD((BA$14-$G$14+1-'Option-specific inputs'!$I$79)/('Option-specific inputs'!$I$80),1)=0,
'Option-specific inputs'!$I$114*BA$26,
0),
0),
0),
0)</f>
        <v>0</v>
      </c>
      <c r="BB311" s="43">
        <f>IFERROR(
IF((BB$14-$G$14+1)&lt;='General parameters'!$G$22,
IF((BB$14-$G$14+1)&gt;=('Option-specific inputs'!$I$79),
IF(MOD((BB$14-$G$14+1-'Option-specific inputs'!$I$79)/('Option-specific inputs'!$I$80),1)=0,
'Option-specific inputs'!$I$114*BB$26,
0),
0),
0),
0)</f>
        <v>0</v>
      </c>
      <c r="BC311" s="43">
        <f>IFERROR(
IF((BC$14-$G$14+1)&lt;='General parameters'!$G$22,
IF((BC$14-$G$14+1)&gt;=('Option-specific inputs'!$I$79),
IF(MOD((BC$14-$G$14+1-'Option-specific inputs'!$I$79)/('Option-specific inputs'!$I$80),1)=0,
'Option-specific inputs'!$I$114*BC$26,
0),
0),
0),
0)</f>
        <v>0</v>
      </c>
      <c r="BD311" s="43">
        <f>IFERROR(
IF((BD$14-$G$14+1)&lt;='General parameters'!$G$22,
IF((BD$14-$G$14+1)&gt;=('Option-specific inputs'!$I$79),
IF(MOD((BD$14-$G$14+1-'Option-specific inputs'!$I$79)/('Option-specific inputs'!$I$80),1)=0,
'Option-specific inputs'!$I$114*BD$26,
0),
0),
0),
0)</f>
        <v>0</v>
      </c>
      <c r="BE311" s="43">
        <f>IFERROR(
IF((BE$14-$G$14+1)&lt;='General parameters'!$G$22,
IF((BE$14-$G$14+1)&gt;=('Option-specific inputs'!$I$79),
IF(MOD((BE$14-$G$14+1-'Option-specific inputs'!$I$79)/('Option-specific inputs'!$I$80),1)=0,
'Option-specific inputs'!$I$114*BE$26,
0),
0),
0),
0)</f>
        <v>0</v>
      </c>
      <c r="BF311" s="43">
        <f>IFERROR(
IF((BF$14-$G$14+1)&lt;='General parameters'!$G$22,
IF((BF$14-$G$14+1)&gt;=('Option-specific inputs'!$I$79),
IF(MOD((BF$14-$G$14+1-'Option-specific inputs'!$I$79)/('Option-specific inputs'!$I$80),1)=0,
'Option-specific inputs'!$I$114*BF$26,
0),
0),
0),
0)</f>
        <v>0</v>
      </c>
      <c r="BG311" s="43">
        <f>IFERROR(
IF((BG$14-$G$14+1)&lt;='General parameters'!$G$22,
IF((BG$14-$G$14+1)&gt;=('Option-specific inputs'!$I$79),
IF(MOD((BG$14-$G$14+1-'Option-specific inputs'!$I$79)/('Option-specific inputs'!$I$80),1)=0,
'Option-specific inputs'!$I$114*BG$26,
0),
0),
0),
0)</f>
        <v>0</v>
      </c>
      <c r="BH311" s="43">
        <f>IFERROR(
IF((BH$14-$G$14+1)&lt;='General parameters'!$G$22,
IF((BH$14-$G$14+1)&gt;=('Option-specific inputs'!$I$79),
IF(MOD((BH$14-$G$14+1-'Option-specific inputs'!$I$79)/('Option-specific inputs'!$I$80),1)=0,
'Option-specific inputs'!$I$114*BH$26,
0),
0),
0),
0)</f>
        <v>0</v>
      </c>
      <c r="BI311" s="43">
        <f>IFERROR(
IF((BI$14-$G$14+1)&lt;='General parameters'!$G$22,
IF((BI$14-$G$14+1)&gt;=('Option-specific inputs'!$I$79),
IF(MOD((BI$14-$G$14+1-'Option-specific inputs'!$I$79)/('Option-specific inputs'!$I$80),1)=0,
'Option-specific inputs'!$I$114*BI$26,
0),
0),
0),
0)</f>
        <v>0</v>
      </c>
      <c r="BJ311" s="43">
        <f>IFERROR(
IF((BJ$14-$G$14+1)&lt;='General parameters'!$G$22,
IF((BJ$14-$G$14+1)&gt;=('Option-specific inputs'!$I$79),
IF(MOD((BJ$14-$G$14+1-'Option-specific inputs'!$I$79)/('Option-specific inputs'!$I$80),1)=0,
'Option-specific inputs'!$I$114*BJ$26,
0),
0),
0),
0)</f>
        <v>0</v>
      </c>
      <c r="BK311" s="43">
        <f>IFERROR(
IF((BK$14-$G$14+1)&lt;='General parameters'!$G$22,
IF((BK$14-$G$14+1)&gt;=('Option-specific inputs'!$I$79),
IF(MOD((BK$14-$G$14+1-'Option-specific inputs'!$I$79)/('Option-specific inputs'!$I$80),1)=0,
'Option-specific inputs'!$I$114*BK$26,
0),
0),
0),
0)</f>
        <v>0</v>
      </c>
      <c r="BL311" s="43">
        <f>IFERROR(
IF((BL$14-$G$14+1)&lt;='General parameters'!$G$22,
IF((BL$14-$G$14+1)&gt;=('Option-specific inputs'!$I$79),
IF(MOD((BL$14-$G$14+1-'Option-specific inputs'!$I$79)/('Option-specific inputs'!$I$80),1)=0,
'Option-specific inputs'!$I$114*BL$26,
0),
0),
0),
0)</f>
        <v>0</v>
      </c>
      <c r="BM311" s="43">
        <f>IFERROR(
IF((BM$14-$G$14+1)&lt;='General parameters'!$G$22,
IF((BM$14-$G$14+1)&gt;=('Option-specific inputs'!$I$79),
IF(MOD((BM$14-$G$14+1-'Option-specific inputs'!$I$79)/('Option-specific inputs'!$I$80),1)=0,
'Option-specific inputs'!$I$114*BM$26,
0),
0),
0),
0)</f>
        <v>0</v>
      </c>
      <c r="BN311" s="43">
        <f>IFERROR(
IF((BN$14-$G$14+1)&lt;='General parameters'!$G$22,
IF((BN$14-$G$14+1)&gt;=('Option-specific inputs'!$I$79),
IF(MOD((BN$14-$G$14+1-'Option-specific inputs'!$I$79)/('Option-specific inputs'!$I$80),1)=0,
'Option-specific inputs'!$I$114*BN$26,
0),
0),
0),
0)</f>
        <v>0</v>
      </c>
      <c r="BO311" s="43">
        <f>IFERROR(
IF((BO$14-$G$14+1)&lt;='General parameters'!$G$22,
IF((BO$14-$G$14+1)&gt;=('Option-specific inputs'!$I$79),
IF(MOD((BO$14-$G$14+1-'Option-specific inputs'!$I$79)/('Option-specific inputs'!$I$80),1)=0,
'Option-specific inputs'!$I$114*BO$26,
0),
0),
0),
0)</f>
        <v>0</v>
      </c>
      <c r="BP311" s="43">
        <f>IFERROR(
IF((BP$14-$G$14+1)&lt;='General parameters'!$G$22,
IF((BP$14-$G$14+1)&gt;=('Option-specific inputs'!$I$79),
IF(MOD((BP$14-$G$14+1-'Option-specific inputs'!$I$79)/('Option-specific inputs'!$I$80),1)=0,
'Option-specific inputs'!$I$114*BP$26,
0),
0),
0),
0)</f>
        <v>0</v>
      </c>
      <c r="BQ311" s="43">
        <f>IFERROR(
IF((BQ$14-$G$14+1)&lt;='General parameters'!$G$22,
IF((BQ$14-$G$14+1)&gt;=('Option-specific inputs'!$I$79),
IF(MOD((BQ$14-$G$14+1-'Option-specific inputs'!$I$79)/('Option-specific inputs'!$I$80),1)=0,
'Option-specific inputs'!$I$114*BQ$26,
0),
0),
0),
0)</f>
        <v>0</v>
      </c>
      <c r="BR311" s="43">
        <f>IFERROR(
IF((BR$14-$G$14+1)&lt;='General parameters'!$G$22,
IF((BR$14-$G$14+1)&gt;=('Option-specific inputs'!$I$79),
IF(MOD((BR$14-$G$14+1-'Option-specific inputs'!$I$79)/('Option-specific inputs'!$I$80),1)=0,
'Option-specific inputs'!$I$114*BR$26,
0),
0),
0),
0)</f>
        <v>0</v>
      </c>
      <c r="BS311" s="43">
        <f>IFERROR(
IF((BS$14-$G$14+1)&lt;='General parameters'!$G$22,
IF((BS$14-$G$14+1)&gt;=('Option-specific inputs'!$I$79),
IF(MOD((BS$14-$G$14+1-'Option-specific inputs'!$I$79)/('Option-specific inputs'!$I$80),1)=0,
'Option-specific inputs'!$I$114*BS$26,
0),
0),
0),
0)</f>
        <v>0</v>
      </c>
      <c r="BT311" s="43">
        <f>IFERROR(
IF((BT$14-$G$14+1)&lt;='General parameters'!$G$22,
IF((BT$14-$G$14+1)&gt;=('Option-specific inputs'!$I$79),
IF(MOD((BT$14-$G$14+1-'Option-specific inputs'!$I$79)/('Option-specific inputs'!$I$80),1)=0,
'Option-specific inputs'!$I$114*BT$26,
0),
0),
0),
0)</f>
        <v>0</v>
      </c>
      <c r="BU311" s="43">
        <f>IFERROR(
IF((BU$14-$G$14+1)&lt;='General parameters'!$G$22,
IF((BU$14-$G$14+1)&gt;=('Option-specific inputs'!$I$79),
IF(MOD((BU$14-$G$14+1-'Option-specific inputs'!$I$79)/('Option-specific inputs'!$I$80),1)=0,
'Option-specific inputs'!$I$114*BU$26,
0),
0),
0),
0)</f>
        <v>0</v>
      </c>
      <c r="BV311" s="43">
        <f>IFERROR(
IF((BV$14-$G$14+1)&lt;='General parameters'!$G$22,
IF((BV$14-$G$14+1)&gt;=('Option-specific inputs'!$I$79),
IF(MOD((BV$14-$G$14+1-'Option-specific inputs'!$I$79)/('Option-specific inputs'!$I$80),1)=0,
'Option-specific inputs'!$I$114*BV$26,
0),
0),
0),
0)</f>
        <v>0</v>
      </c>
      <c r="BW311" s="43">
        <f>IFERROR(
IF((BW$14-$G$14+1)&lt;='General parameters'!$G$22,
IF((BW$14-$G$14+1)&gt;=('Option-specific inputs'!$I$79),
IF(MOD((BW$14-$G$14+1-'Option-specific inputs'!$I$79)/('Option-specific inputs'!$I$80),1)=0,
'Option-specific inputs'!$I$114*BW$26,
0),
0),
0),
0)</f>
        <v>0</v>
      </c>
      <c r="BX311" s="43">
        <f>IFERROR(
IF((BX$14-$G$14+1)&lt;='General parameters'!$G$22,
IF((BX$14-$G$14+1)&gt;=('Option-specific inputs'!$I$79),
IF(MOD((BX$14-$G$14+1-'Option-specific inputs'!$I$79)/('Option-specific inputs'!$I$80),1)=0,
'Option-specific inputs'!$I$114*BX$26,
0),
0),
0),
0)</f>
        <v>0</v>
      </c>
      <c r="BY311" s="43">
        <f>IFERROR(
IF((BY$14-$G$14+1)&lt;='General parameters'!$G$22,
IF((BY$14-$G$14+1)&gt;=('Option-specific inputs'!$I$79),
IF(MOD((BY$14-$G$14+1-'Option-specific inputs'!$I$79)/('Option-specific inputs'!$I$80),1)=0,
'Option-specific inputs'!$I$114*BY$26,
0),
0),
0),
0)</f>
        <v>0</v>
      </c>
      <c r="BZ311" s="43">
        <f>IFERROR(
IF((BZ$14-$G$14+1)&lt;='General parameters'!$G$22,
IF((BZ$14-$G$14+1)&gt;=('Option-specific inputs'!$I$79),
IF(MOD((BZ$14-$G$14+1-'Option-specific inputs'!$I$79)/('Option-specific inputs'!$I$80),1)=0,
'Option-specific inputs'!$I$114*BZ$26,
0),
0),
0),
0)</f>
        <v>0</v>
      </c>
      <c r="CA311" s="43">
        <f>IFERROR(
IF((CA$14-$G$14+1)&lt;='General parameters'!$G$22,
IF((CA$14-$G$14+1)&gt;=('Option-specific inputs'!$I$79),
IF(MOD((CA$14-$G$14+1-'Option-specific inputs'!$I$79)/('Option-specific inputs'!$I$80),1)=0,
'Option-specific inputs'!$I$114*CA$26,
0),
0),
0),
0)</f>
        <v>0</v>
      </c>
      <c r="CB311" s="43">
        <f>IFERROR(
IF((CB$14-$G$14+1)&lt;='General parameters'!$G$22,
IF((CB$14-$G$14+1)&gt;=('Option-specific inputs'!$I$79),
IF(MOD((CB$14-$G$14+1-'Option-specific inputs'!$I$79)/('Option-specific inputs'!$I$80),1)=0,
'Option-specific inputs'!$I$114*CB$26,
0),
0),
0),
0)</f>
        <v>0</v>
      </c>
      <c r="CC311" s="43">
        <f>IFERROR(
IF((CC$14-$G$14+1)&lt;='General parameters'!$G$22,
IF((CC$14-$G$14+1)&gt;=('Option-specific inputs'!$I$79),
IF(MOD((CC$14-$G$14+1-'Option-specific inputs'!$I$79)/('Option-specific inputs'!$I$80),1)=0,
'Option-specific inputs'!$I$114*CC$26,
0),
0),
0),
0)</f>
        <v>0</v>
      </c>
      <c r="CD311" s="43">
        <f>IFERROR(
IF((CD$14-$G$14+1)&lt;='General parameters'!$G$22,
IF((CD$14-$G$14+1)&gt;=('Option-specific inputs'!$I$79),
IF(MOD((CD$14-$G$14+1-'Option-specific inputs'!$I$79)/('Option-specific inputs'!$I$80),1)=0,
'Option-specific inputs'!$I$114*CD$26,
0),
0),
0),
0)</f>
        <v>0</v>
      </c>
      <c r="CE311" s="43">
        <f>IFERROR(
IF((CE$14-$G$14+1)&lt;='General parameters'!$G$22,
IF((CE$14-$G$14+1)&gt;=('Option-specific inputs'!$I$79),
IF(MOD((CE$14-$G$14+1-'Option-specific inputs'!$I$79)/('Option-specific inputs'!$I$80),1)=0,
'Option-specific inputs'!$I$114*CE$26,
0),
0),
0),
0)</f>
        <v>0</v>
      </c>
      <c r="CF311" s="43">
        <f>IFERROR(
IF((CF$14-$G$14+1)&lt;='General parameters'!$G$22,
IF((CF$14-$G$14+1)&gt;=('Option-specific inputs'!$I$79),
IF(MOD((CF$14-$G$14+1-'Option-specific inputs'!$I$79)/('Option-specific inputs'!$I$80),1)=0,
'Option-specific inputs'!$I$114*CF$26,
0),
0),
0),
0)</f>
        <v>0</v>
      </c>
      <c r="CG311" s="43">
        <f>IFERROR(
IF((CG$14-$G$14+1)&lt;='General parameters'!$G$22,
IF((CG$14-$G$14+1)&gt;=('Option-specific inputs'!$I$79),
IF(MOD((CG$14-$G$14+1-'Option-specific inputs'!$I$79)/('Option-specific inputs'!$I$80),1)=0,
'Option-specific inputs'!$I$114*CG$26,
0),
0),
0),
0)</f>
        <v>0</v>
      </c>
      <c r="CH311" s="43">
        <f>IFERROR(
IF((CH$14-$G$14+1)&lt;='General parameters'!$G$22,
IF((CH$14-$G$14+1)&gt;=('Option-specific inputs'!$I$79),
IF(MOD((CH$14-$G$14+1-'Option-specific inputs'!$I$79)/('Option-specific inputs'!$I$80),1)=0,
'Option-specific inputs'!$I$114*CH$26,
0),
0),
0),
0)</f>
        <v>0</v>
      </c>
      <c r="CI311" s="43">
        <f>IFERROR(
IF((CI$14-$G$14+1)&lt;='General parameters'!$G$22,
IF((CI$14-$G$14+1)&gt;=('Option-specific inputs'!$I$79),
IF(MOD((CI$14-$G$14+1-'Option-specific inputs'!$I$79)/('Option-specific inputs'!$I$80),1)=0,
'Option-specific inputs'!$I$114*CI$26,
0),
0),
0),
0)</f>
        <v>0</v>
      </c>
      <c r="CJ311" s="43">
        <f>IFERROR(
IF((CJ$14-$G$14+1)&lt;='General parameters'!$G$22,
IF((CJ$14-$G$14+1)&gt;=('Option-specific inputs'!$I$79),
IF(MOD((CJ$14-$G$14+1-'Option-specific inputs'!$I$79)/('Option-specific inputs'!$I$80),1)=0,
'Option-specific inputs'!$I$114*CJ$26,
0),
0),
0),
0)</f>
        <v>0</v>
      </c>
      <c r="CK311" s="43">
        <f>IFERROR(
IF((CK$14-$G$14+1)&lt;='General parameters'!$G$22,
IF((CK$14-$G$14+1)&gt;=('Option-specific inputs'!$I$79),
IF(MOD((CK$14-$G$14+1-'Option-specific inputs'!$I$79)/('Option-specific inputs'!$I$80),1)=0,
'Option-specific inputs'!$I$114*CK$26,
0),
0),
0),
0)</f>
        <v>0</v>
      </c>
      <c r="CL311" s="43">
        <f>IFERROR(
IF((CL$14-$G$14+1)&lt;='General parameters'!$G$22,
IF((CL$14-$G$14+1)&gt;=('Option-specific inputs'!$I$79),
IF(MOD((CL$14-$G$14+1-'Option-specific inputs'!$I$79)/('Option-specific inputs'!$I$80),1)=0,
'Option-specific inputs'!$I$114*CL$26,
0),
0),
0),
0)</f>
        <v>0</v>
      </c>
      <c r="CM311" s="43">
        <f>IFERROR(
IF((CM$14-$G$14+1)&lt;='General parameters'!$G$22,
IF((CM$14-$G$14+1)&gt;=('Option-specific inputs'!$I$79),
IF(MOD((CM$14-$G$14+1-'Option-specific inputs'!$I$79)/('Option-specific inputs'!$I$80),1)=0,
'Option-specific inputs'!$I$114*CM$26,
0),
0),
0),
0)</f>
        <v>0</v>
      </c>
      <c r="CN311" s="43">
        <f>IFERROR(
IF((CN$14-$G$14+1)&lt;='General parameters'!$G$22,
IF((CN$14-$G$14+1)&gt;=('Option-specific inputs'!$I$79),
IF(MOD((CN$14-$G$14+1-'Option-specific inputs'!$I$79)/('Option-specific inputs'!$I$80),1)=0,
'Option-specific inputs'!$I$114*CN$26,
0),
0),
0),
0)</f>
        <v>0</v>
      </c>
      <c r="CO311" s="43">
        <f>IFERROR(
IF((CO$14-$G$14+1)&lt;='General parameters'!$G$22,
IF((CO$14-$G$14+1)&gt;=('Option-specific inputs'!$I$79),
IF(MOD((CO$14-$G$14+1-'Option-specific inputs'!$I$79)/('Option-specific inputs'!$I$80),1)=0,
'Option-specific inputs'!$I$114*CO$26,
0),
0),
0),
0)</f>
        <v>0</v>
      </c>
      <c r="CP311" s="43">
        <f>IFERROR(
IF((CP$14-$G$14+1)&lt;='General parameters'!$G$22,
IF((CP$14-$G$14+1)&gt;=('Option-specific inputs'!$I$79),
IF(MOD((CP$14-$G$14+1-'Option-specific inputs'!$I$79)/('Option-specific inputs'!$I$80),1)=0,
'Option-specific inputs'!$I$114*CP$26,
0),
0),
0),
0)</f>
        <v>0</v>
      </c>
      <c r="CQ311" s="43">
        <f>IFERROR(
IF((CQ$14-$G$14+1)&lt;='General parameters'!$G$22,
IF((CQ$14-$G$14+1)&gt;=('Option-specific inputs'!$I$79),
IF(MOD((CQ$14-$G$14+1-'Option-specific inputs'!$I$79)/('Option-specific inputs'!$I$80),1)=0,
'Option-specific inputs'!$I$114*CQ$26,
0),
0),
0),
0)</f>
        <v>0</v>
      </c>
      <c r="CR311" s="43">
        <f>IFERROR(
IF((CR$14-$G$14+1)&lt;='General parameters'!$G$22,
IF((CR$14-$G$14+1)&gt;=('Option-specific inputs'!$I$79),
IF(MOD((CR$14-$G$14+1-'Option-specific inputs'!$I$79)/('Option-specific inputs'!$I$80),1)=0,
'Option-specific inputs'!$I$114*CR$26,
0),
0),
0),
0)</f>
        <v>0</v>
      </c>
      <c r="CS311" s="43">
        <f>IFERROR(
IF((CS$14-$G$14+1)&lt;='General parameters'!$G$22,
IF((CS$14-$G$14+1)&gt;=('Option-specific inputs'!$I$79),
IF(MOD((CS$14-$G$14+1-'Option-specific inputs'!$I$79)/('Option-specific inputs'!$I$80),1)=0,
'Option-specific inputs'!$I$114*CS$26,
0),
0),
0),
0)</f>
        <v>0</v>
      </c>
      <c r="CT311" s="43">
        <f>IFERROR(
IF((CT$14-$G$14+1)&lt;='General parameters'!$G$22,
IF((CT$14-$G$14+1)&gt;=('Option-specific inputs'!$I$79),
IF(MOD((CT$14-$G$14+1-'Option-specific inputs'!$I$79)/('Option-specific inputs'!$I$80),1)=0,
'Option-specific inputs'!$I$114*CT$26,
0),
0),
0),
0)</f>
        <v>0</v>
      </c>
      <c r="CU311" s="43">
        <f>IFERROR(
IF((CU$14-$G$14+1)&lt;='General parameters'!$G$22,
IF((CU$14-$G$14+1)&gt;=('Option-specific inputs'!$I$79),
IF(MOD((CU$14-$G$14+1-'Option-specific inputs'!$I$79)/('Option-specific inputs'!$I$80),1)=0,
'Option-specific inputs'!$I$114*CU$26,
0),
0),
0),
0)</f>
        <v>0</v>
      </c>
      <c r="CV311" s="43">
        <f>IFERROR(
IF((CV$14-$G$14+1)&lt;='General parameters'!$G$22,
IF((CV$14-$G$14+1)&gt;=('Option-specific inputs'!$I$79),
IF(MOD((CV$14-$G$14+1-'Option-specific inputs'!$I$79)/('Option-specific inputs'!$I$80),1)=0,
'Option-specific inputs'!$I$114*CV$26,
0),
0),
0),
0)</f>
        <v>0</v>
      </c>
      <c r="CW311" s="43">
        <f>IFERROR(
IF((CW$14-$G$14+1)&lt;='General parameters'!$G$22,
IF((CW$14-$G$14+1)&gt;=('Option-specific inputs'!$I$79),
IF(MOD((CW$14-$G$14+1-'Option-specific inputs'!$I$79)/('Option-specific inputs'!$I$80),1)=0,
'Option-specific inputs'!$I$114*CW$26,
0),
0),
0),
0)</f>
        <v>0</v>
      </c>
      <c r="CX311" s="43">
        <f>IFERROR(
IF((CX$14-$G$14+1)&lt;='General parameters'!$G$22,
IF((CX$14-$G$14+1)&gt;=('Option-specific inputs'!$I$79),
IF(MOD((CX$14-$G$14+1-'Option-specific inputs'!$I$79)/('Option-specific inputs'!$I$80),1)=0,
'Option-specific inputs'!$I$114*CX$26,
0),
0),
0),
0)</f>
        <v>0</v>
      </c>
      <c r="CY311" s="43">
        <f>IFERROR(
IF((CY$14-$G$14+1)&lt;='General parameters'!$G$22,
IF((CY$14-$G$14+1)&gt;=('Option-specific inputs'!$I$79),
IF(MOD((CY$14-$G$14+1-'Option-specific inputs'!$I$79)/('Option-specific inputs'!$I$80),1)=0,
'Option-specific inputs'!$I$114*CY$26,
0),
0),
0),
0)</f>
        <v>0</v>
      </c>
      <c r="CZ311" s="43">
        <f>IFERROR(
IF((CZ$14-$G$14+1)&lt;='General parameters'!$G$22,
IF((CZ$14-$G$14+1)&gt;=('Option-specific inputs'!$I$79),
IF(MOD((CZ$14-$G$14+1-'Option-specific inputs'!$I$79)/('Option-specific inputs'!$I$80),1)=0,
'Option-specific inputs'!$I$114*CZ$26,
0),
0),
0),
0)</f>
        <v>0</v>
      </c>
      <c r="DA311" s="43">
        <f>IFERROR(
IF((DA$14-$G$14+1)&lt;='General parameters'!$G$22,
IF((DA$14-$G$14+1)&gt;=('Option-specific inputs'!$I$79),
IF(MOD((DA$14-$G$14+1-'Option-specific inputs'!$I$79)/('Option-specific inputs'!$I$80),1)=0,
'Option-specific inputs'!$I$114*DA$26,
0),
0),
0),
0)</f>
        <v>0</v>
      </c>
      <c r="DB311" s="43">
        <f>IFERROR(
IF((DB$14-$G$14+1)&lt;='General parameters'!$G$22,
IF((DB$14-$G$14+1)&gt;=('Option-specific inputs'!$I$79),
IF(MOD((DB$14-$G$14+1-'Option-specific inputs'!$I$79)/('Option-specific inputs'!$I$80),1)=0,
'Option-specific inputs'!$I$114*DB$26,
0),
0),
0),
0)</f>
        <v>0</v>
      </c>
      <c r="DC311" s="25"/>
    </row>
    <row r="312" spans="1:107" s="61" customFormat="1" ht="22.5" customHeight="1">
      <c r="A312" s="25"/>
      <c r="B312" s="152"/>
      <c r="C312" s="170" t="str">
        <f>"Maintenance event 2: "&amp;'Option-specific inputs'!$H$83</f>
        <v xml:space="preserve">Maintenance event 2: </v>
      </c>
      <c r="D312" s="48"/>
      <c r="E312" s="37"/>
      <c r="F312" s="32"/>
      <c r="G312" s="43">
        <f>IFERROR(
IF((G$14-$G$14+1)&lt;='General parameters'!$G$22,
IF((G$14-$G$14+1)&gt;=('Option-specific inputs'!$I$84),
IF(MOD((G$14-$G$14+1-'Option-specific inputs'!$I$84)/'Option-specific inputs'!$I$85,1)=0,
'Option-specific inputs'!$I$115*G$26,
0),
0),
0),
0)</f>
        <v>0</v>
      </c>
      <c r="H312" s="43">
        <f>IFERROR(
IF((H$14-$G$14+1)&lt;='General parameters'!$G$22,
IF((H$14-$G$14+1)&gt;=('Option-specific inputs'!$I$84),
IF(MOD((H$14-$G$14+1-'Option-specific inputs'!$I$84)/'Option-specific inputs'!$I$85,1)=0,
'Option-specific inputs'!$I$115*H$26,
0),
0),
0),
0)</f>
        <v>0</v>
      </c>
      <c r="I312" s="43">
        <f>IFERROR(
IF((I$14-$G$14+1)&lt;='General parameters'!$G$22,
IF((I$14-$G$14+1)&gt;=('Option-specific inputs'!$I$84),
IF(MOD((I$14-$G$14+1-'Option-specific inputs'!$I$84)/'Option-specific inputs'!$I$85,1)=0,
'Option-specific inputs'!$I$115*I$26,
0),
0),
0),
0)</f>
        <v>0</v>
      </c>
      <c r="J312" s="43">
        <f>IFERROR(
IF((J$14-$G$14+1)&lt;='General parameters'!$G$22,
IF((J$14-$G$14+1)&gt;=('Option-specific inputs'!$I$84),
IF(MOD((J$14-$G$14+1-'Option-specific inputs'!$I$84)/'Option-specific inputs'!$I$85,1)=0,
'Option-specific inputs'!$I$115*J$26,
0),
0),
0),
0)</f>
        <v>0</v>
      </c>
      <c r="K312" s="43">
        <f>IFERROR(
IF((K$14-$G$14+1)&lt;='General parameters'!$G$22,
IF((K$14-$G$14+1)&gt;=('Option-specific inputs'!$I$84),
IF(MOD((K$14-$G$14+1-'Option-specific inputs'!$I$84)/'Option-specific inputs'!$I$85,1)=0,
'Option-specific inputs'!$I$115*K$26,
0),
0),
0),
0)</f>
        <v>0</v>
      </c>
      <c r="L312" s="43">
        <f>IFERROR(
IF((L$14-$G$14+1)&lt;='General parameters'!$G$22,
IF((L$14-$G$14+1)&gt;=('Option-specific inputs'!$I$84),
IF(MOD((L$14-$G$14+1-'Option-specific inputs'!$I$84)/'Option-specific inputs'!$I$85,1)=0,
'Option-specific inputs'!$I$115*L$26,
0),
0),
0),
0)</f>
        <v>0</v>
      </c>
      <c r="M312" s="43">
        <f>IFERROR(
IF((M$14-$G$14+1)&lt;='General parameters'!$G$22,
IF((M$14-$G$14+1)&gt;=('Option-specific inputs'!$I$84),
IF(MOD((M$14-$G$14+1-'Option-specific inputs'!$I$84)/'Option-specific inputs'!$I$85,1)=0,
'Option-specific inputs'!$I$115*M$26,
0),
0),
0),
0)</f>
        <v>0</v>
      </c>
      <c r="N312" s="43">
        <f>IFERROR(
IF((N$14-$G$14+1)&lt;='General parameters'!$G$22,
IF((N$14-$G$14+1)&gt;=('Option-specific inputs'!$I$84),
IF(MOD((N$14-$G$14+1-'Option-specific inputs'!$I$84)/'Option-specific inputs'!$I$85,1)=0,
'Option-specific inputs'!$I$115*N$26,
0),
0),
0),
0)</f>
        <v>0</v>
      </c>
      <c r="O312" s="43">
        <f>IFERROR(
IF((O$14-$G$14+1)&lt;='General parameters'!$G$22,
IF((O$14-$G$14+1)&gt;=('Option-specific inputs'!$I$84),
IF(MOD((O$14-$G$14+1-'Option-specific inputs'!$I$84)/'Option-specific inputs'!$I$85,1)=0,
'Option-specific inputs'!$I$115*O$26,
0),
0),
0),
0)</f>
        <v>0</v>
      </c>
      <c r="P312" s="43">
        <f>IFERROR(
IF((P$14-$G$14+1)&lt;='General parameters'!$G$22,
IF((P$14-$G$14+1)&gt;=('Option-specific inputs'!$I$84),
IF(MOD((P$14-$G$14+1-'Option-specific inputs'!$I$84)/'Option-specific inputs'!$I$85,1)=0,
'Option-specific inputs'!$I$115*P$26,
0),
0),
0),
0)</f>
        <v>0</v>
      </c>
      <c r="Q312" s="43">
        <f>IFERROR(
IF((Q$14-$G$14+1)&lt;='General parameters'!$G$22,
IF((Q$14-$G$14+1)&gt;=('Option-specific inputs'!$I$84),
IF(MOD((Q$14-$G$14+1-'Option-specific inputs'!$I$84)/'Option-specific inputs'!$I$85,1)=0,
'Option-specific inputs'!$I$115*Q$26,
0),
0),
0),
0)</f>
        <v>0</v>
      </c>
      <c r="R312" s="43">
        <f>IFERROR(
IF((R$14-$G$14+1)&lt;='General parameters'!$G$22,
IF((R$14-$G$14+1)&gt;=('Option-specific inputs'!$I$84),
IF(MOD((R$14-$G$14+1-'Option-specific inputs'!$I$84)/'Option-specific inputs'!$I$85,1)=0,
'Option-specific inputs'!$I$115*R$26,
0),
0),
0),
0)</f>
        <v>0</v>
      </c>
      <c r="S312" s="43">
        <f>IFERROR(
IF((S$14-$G$14+1)&lt;='General parameters'!$G$22,
IF((S$14-$G$14+1)&gt;=('Option-specific inputs'!$I$84),
IF(MOD((S$14-$G$14+1-'Option-specific inputs'!$I$84)/'Option-specific inputs'!$I$85,1)=0,
'Option-specific inputs'!$I$115*S$26,
0),
0),
0),
0)</f>
        <v>0</v>
      </c>
      <c r="T312" s="43">
        <f>IFERROR(
IF((T$14-$G$14+1)&lt;='General parameters'!$G$22,
IF((T$14-$G$14+1)&gt;=('Option-specific inputs'!$I$84),
IF(MOD((T$14-$G$14+1-'Option-specific inputs'!$I$84)/'Option-specific inputs'!$I$85,1)=0,
'Option-specific inputs'!$I$115*T$26,
0),
0),
0),
0)</f>
        <v>0</v>
      </c>
      <c r="U312" s="43">
        <f>IFERROR(
IF((U$14-$G$14+1)&lt;='General parameters'!$G$22,
IF((U$14-$G$14+1)&gt;=('Option-specific inputs'!$I$84),
IF(MOD((U$14-$G$14+1-'Option-specific inputs'!$I$84)/'Option-specific inputs'!$I$85,1)=0,
'Option-specific inputs'!$I$115*U$26,
0),
0),
0),
0)</f>
        <v>0</v>
      </c>
      <c r="V312" s="43">
        <f>IFERROR(
IF((V$14-$G$14+1)&lt;='General parameters'!$G$22,
IF((V$14-$G$14+1)&gt;=('Option-specific inputs'!$I$84),
IF(MOD((V$14-$G$14+1-'Option-specific inputs'!$I$84)/'Option-specific inputs'!$I$85,1)=0,
'Option-specific inputs'!$I$115*V$26,
0),
0),
0),
0)</f>
        <v>0</v>
      </c>
      <c r="W312" s="43">
        <f>IFERROR(
IF((W$14-$G$14+1)&lt;='General parameters'!$G$22,
IF((W$14-$G$14+1)&gt;=('Option-specific inputs'!$I$84),
IF(MOD((W$14-$G$14+1-'Option-specific inputs'!$I$84)/'Option-specific inputs'!$I$85,1)=0,
'Option-specific inputs'!$I$115*W$26,
0),
0),
0),
0)</f>
        <v>0</v>
      </c>
      <c r="X312" s="43">
        <f>IFERROR(
IF((X$14-$G$14+1)&lt;='General parameters'!$G$22,
IF((X$14-$G$14+1)&gt;=('Option-specific inputs'!$I$84),
IF(MOD((X$14-$G$14+1-'Option-specific inputs'!$I$84)/'Option-specific inputs'!$I$85,1)=0,
'Option-specific inputs'!$I$115*X$26,
0),
0),
0),
0)</f>
        <v>0</v>
      </c>
      <c r="Y312" s="43">
        <f>IFERROR(
IF((Y$14-$G$14+1)&lt;='General parameters'!$G$22,
IF((Y$14-$G$14+1)&gt;=('Option-specific inputs'!$I$84),
IF(MOD((Y$14-$G$14+1-'Option-specific inputs'!$I$84)/'Option-specific inputs'!$I$85,1)=0,
'Option-specific inputs'!$I$115*Y$26,
0),
0),
0),
0)</f>
        <v>0</v>
      </c>
      <c r="Z312" s="43">
        <f>IFERROR(
IF((Z$14-$G$14+1)&lt;='General parameters'!$G$22,
IF((Z$14-$G$14+1)&gt;=('Option-specific inputs'!$I$84),
IF(MOD((Z$14-$G$14+1-'Option-specific inputs'!$I$84)/'Option-specific inputs'!$I$85,1)=0,
'Option-specific inputs'!$I$115*Z$26,
0),
0),
0),
0)</f>
        <v>0</v>
      </c>
      <c r="AA312" s="43">
        <f>IFERROR(
IF((AA$14-$G$14+1)&lt;='General parameters'!$G$22,
IF((AA$14-$G$14+1)&gt;=('Option-specific inputs'!$I$84),
IF(MOD((AA$14-$G$14+1-'Option-specific inputs'!$I$84)/'Option-specific inputs'!$I$85,1)=0,
'Option-specific inputs'!$I$115*AA$26,
0),
0),
0),
0)</f>
        <v>0</v>
      </c>
      <c r="AB312" s="43">
        <f>IFERROR(
IF((AB$14-$G$14+1)&lt;='General parameters'!$G$22,
IF((AB$14-$G$14+1)&gt;=('Option-specific inputs'!$I$84),
IF(MOD((AB$14-$G$14+1-'Option-specific inputs'!$I$84)/'Option-specific inputs'!$I$85,1)=0,
'Option-specific inputs'!$I$115*AB$26,
0),
0),
0),
0)</f>
        <v>0</v>
      </c>
      <c r="AC312" s="43">
        <f>IFERROR(
IF((AC$14-$G$14+1)&lt;='General parameters'!$G$22,
IF((AC$14-$G$14+1)&gt;=('Option-specific inputs'!$I$84),
IF(MOD((AC$14-$G$14+1-'Option-specific inputs'!$I$84)/'Option-specific inputs'!$I$85,1)=0,
'Option-specific inputs'!$I$115*AC$26,
0),
0),
0),
0)</f>
        <v>0</v>
      </c>
      <c r="AD312" s="43">
        <f>IFERROR(
IF((AD$14-$G$14+1)&lt;='General parameters'!$G$22,
IF((AD$14-$G$14+1)&gt;=('Option-specific inputs'!$I$84),
IF(MOD((AD$14-$G$14+1-'Option-specific inputs'!$I$84)/'Option-specific inputs'!$I$85,1)=0,
'Option-specific inputs'!$I$115*AD$26,
0),
0),
0),
0)</f>
        <v>0</v>
      </c>
      <c r="AE312" s="43">
        <f>IFERROR(
IF((AE$14-$G$14+1)&lt;='General parameters'!$G$22,
IF((AE$14-$G$14+1)&gt;=('Option-specific inputs'!$I$84),
IF(MOD((AE$14-$G$14+1-'Option-specific inputs'!$I$84)/'Option-specific inputs'!$I$85,1)=0,
'Option-specific inputs'!$I$115*AE$26,
0),
0),
0),
0)</f>
        <v>0</v>
      </c>
      <c r="AF312" s="43">
        <f>IFERROR(
IF((AF$14-$G$14+1)&lt;='General parameters'!$G$22,
IF((AF$14-$G$14+1)&gt;=('Option-specific inputs'!$I$84),
IF(MOD((AF$14-$G$14+1-'Option-specific inputs'!$I$84)/'Option-specific inputs'!$I$85,1)=0,
'Option-specific inputs'!$I$115*AF$26,
0),
0),
0),
0)</f>
        <v>0</v>
      </c>
      <c r="AG312" s="43">
        <f>IFERROR(
IF((AG$14-$G$14+1)&lt;='General parameters'!$G$22,
IF((AG$14-$G$14+1)&gt;=('Option-specific inputs'!$I$84),
IF(MOD((AG$14-$G$14+1-'Option-specific inputs'!$I$84)/'Option-specific inputs'!$I$85,1)=0,
'Option-specific inputs'!$I$115*AG$26,
0),
0),
0),
0)</f>
        <v>0</v>
      </c>
      <c r="AH312" s="43">
        <f>IFERROR(
IF((AH$14-$G$14+1)&lt;='General parameters'!$G$22,
IF((AH$14-$G$14+1)&gt;=('Option-specific inputs'!$I$84),
IF(MOD((AH$14-$G$14+1-'Option-specific inputs'!$I$84)/'Option-specific inputs'!$I$85,1)=0,
'Option-specific inputs'!$I$115*AH$26,
0),
0),
0),
0)</f>
        <v>0</v>
      </c>
      <c r="AI312" s="43">
        <f>IFERROR(
IF((AI$14-$G$14+1)&lt;='General parameters'!$G$22,
IF((AI$14-$G$14+1)&gt;=('Option-specific inputs'!$I$84),
IF(MOD((AI$14-$G$14+1-'Option-specific inputs'!$I$84)/'Option-specific inputs'!$I$85,1)=0,
'Option-specific inputs'!$I$115*AI$26,
0),
0),
0),
0)</f>
        <v>0</v>
      </c>
      <c r="AJ312" s="43">
        <f>IFERROR(
IF((AJ$14-$G$14+1)&lt;='General parameters'!$G$22,
IF((AJ$14-$G$14+1)&gt;=('Option-specific inputs'!$I$84),
IF(MOD((AJ$14-$G$14+1-'Option-specific inputs'!$I$84)/'Option-specific inputs'!$I$85,1)=0,
'Option-specific inputs'!$I$115*AJ$26,
0),
0),
0),
0)</f>
        <v>0</v>
      </c>
      <c r="AK312" s="43">
        <f>IFERROR(
IF((AK$14-$G$14+1)&lt;='General parameters'!$G$22,
IF((AK$14-$G$14+1)&gt;=('Option-specific inputs'!$I$84),
IF(MOD((AK$14-$G$14+1-'Option-specific inputs'!$I$84)/'Option-specific inputs'!$I$85,1)=0,
'Option-specific inputs'!$I$115*AK$26,
0),
0),
0),
0)</f>
        <v>0</v>
      </c>
      <c r="AL312" s="43">
        <f>IFERROR(
IF((AL$14-$G$14+1)&lt;='General parameters'!$G$22,
IF((AL$14-$G$14+1)&gt;=('Option-specific inputs'!$I$84),
IF(MOD((AL$14-$G$14+1-'Option-specific inputs'!$I$84)/'Option-specific inputs'!$I$85,1)=0,
'Option-specific inputs'!$I$115*AL$26,
0),
0),
0),
0)</f>
        <v>0</v>
      </c>
      <c r="AM312" s="43">
        <f>IFERROR(
IF((AM$14-$G$14+1)&lt;='General parameters'!$G$22,
IF((AM$14-$G$14+1)&gt;=('Option-specific inputs'!$I$84),
IF(MOD((AM$14-$G$14+1-'Option-specific inputs'!$I$84)/'Option-specific inputs'!$I$85,1)=0,
'Option-specific inputs'!$I$115*AM$26,
0),
0),
0),
0)</f>
        <v>0</v>
      </c>
      <c r="AN312" s="43">
        <f>IFERROR(
IF((AN$14-$G$14+1)&lt;='General parameters'!$G$22,
IF((AN$14-$G$14+1)&gt;=('Option-specific inputs'!$I$84),
IF(MOD((AN$14-$G$14+1-'Option-specific inputs'!$I$84)/'Option-specific inputs'!$I$85,1)=0,
'Option-specific inputs'!$I$115*AN$26,
0),
0),
0),
0)</f>
        <v>0</v>
      </c>
      <c r="AO312" s="43">
        <f>IFERROR(
IF((AO$14-$G$14+1)&lt;='General parameters'!$G$22,
IF((AO$14-$G$14+1)&gt;=('Option-specific inputs'!$I$84),
IF(MOD((AO$14-$G$14+1-'Option-specific inputs'!$I$84)/'Option-specific inputs'!$I$85,1)=0,
'Option-specific inputs'!$I$115*AO$26,
0),
0),
0),
0)</f>
        <v>0</v>
      </c>
      <c r="AP312" s="43">
        <f>IFERROR(
IF((AP$14-$G$14+1)&lt;='General parameters'!$G$22,
IF((AP$14-$G$14+1)&gt;=('Option-specific inputs'!$I$84),
IF(MOD((AP$14-$G$14+1-'Option-specific inputs'!$I$84)/'Option-specific inputs'!$I$85,1)=0,
'Option-specific inputs'!$I$115*AP$26,
0),
0),
0),
0)</f>
        <v>0</v>
      </c>
      <c r="AQ312" s="43">
        <f>IFERROR(
IF((AQ$14-$G$14+1)&lt;='General parameters'!$G$22,
IF((AQ$14-$G$14+1)&gt;=('Option-specific inputs'!$I$84),
IF(MOD((AQ$14-$G$14+1-'Option-specific inputs'!$I$84)/'Option-specific inputs'!$I$85,1)=0,
'Option-specific inputs'!$I$115*AQ$26,
0),
0),
0),
0)</f>
        <v>0</v>
      </c>
      <c r="AR312" s="43">
        <f>IFERROR(
IF((AR$14-$G$14+1)&lt;='General parameters'!$G$22,
IF((AR$14-$G$14+1)&gt;=('Option-specific inputs'!$I$84),
IF(MOD((AR$14-$G$14+1-'Option-specific inputs'!$I$84)/'Option-specific inputs'!$I$85,1)=0,
'Option-specific inputs'!$I$115*AR$26,
0),
0),
0),
0)</f>
        <v>0</v>
      </c>
      <c r="AS312" s="43">
        <f>IFERROR(
IF((AS$14-$G$14+1)&lt;='General parameters'!$G$22,
IF((AS$14-$G$14+1)&gt;=('Option-specific inputs'!$I$84),
IF(MOD((AS$14-$G$14+1-'Option-specific inputs'!$I$84)/'Option-specific inputs'!$I$85,1)=0,
'Option-specific inputs'!$I$115*AS$26,
0),
0),
0),
0)</f>
        <v>0</v>
      </c>
      <c r="AT312" s="43">
        <f>IFERROR(
IF((AT$14-$G$14+1)&lt;='General parameters'!$G$22,
IF((AT$14-$G$14+1)&gt;=('Option-specific inputs'!$I$84),
IF(MOD((AT$14-$G$14+1-'Option-specific inputs'!$I$84)/'Option-specific inputs'!$I$85,1)=0,
'Option-specific inputs'!$I$115*AT$26,
0),
0),
0),
0)</f>
        <v>0</v>
      </c>
      <c r="AU312" s="43">
        <f>IFERROR(
IF((AU$14-$G$14+1)&lt;='General parameters'!$G$22,
IF((AU$14-$G$14+1)&gt;=('Option-specific inputs'!$I$84),
IF(MOD((AU$14-$G$14+1-'Option-specific inputs'!$I$84)/'Option-specific inputs'!$I$85,1)=0,
'Option-specific inputs'!$I$115*AU$26,
0),
0),
0),
0)</f>
        <v>0</v>
      </c>
      <c r="AV312" s="43">
        <f>IFERROR(
IF((AV$14-$G$14+1)&lt;='General parameters'!$G$22,
IF((AV$14-$G$14+1)&gt;=('Option-specific inputs'!$I$84),
IF(MOD((AV$14-$G$14+1-'Option-specific inputs'!$I$84)/'Option-specific inputs'!$I$85,1)=0,
'Option-specific inputs'!$I$115*AV$26,
0),
0),
0),
0)</f>
        <v>0</v>
      </c>
      <c r="AW312" s="43">
        <f>IFERROR(
IF((AW$14-$G$14+1)&lt;='General parameters'!$G$22,
IF((AW$14-$G$14+1)&gt;=('Option-specific inputs'!$I$84),
IF(MOD((AW$14-$G$14+1-'Option-specific inputs'!$I$84)/'Option-specific inputs'!$I$85,1)=0,
'Option-specific inputs'!$I$115*AW$26,
0),
0),
0),
0)</f>
        <v>0</v>
      </c>
      <c r="AX312" s="43">
        <f>IFERROR(
IF((AX$14-$G$14+1)&lt;='General parameters'!$G$22,
IF((AX$14-$G$14+1)&gt;=('Option-specific inputs'!$I$84),
IF(MOD((AX$14-$G$14+1-'Option-specific inputs'!$I$84)/'Option-specific inputs'!$I$85,1)=0,
'Option-specific inputs'!$I$115*AX$26,
0),
0),
0),
0)</f>
        <v>0</v>
      </c>
      <c r="AY312" s="43">
        <f>IFERROR(
IF((AY$14-$G$14+1)&lt;='General parameters'!$G$22,
IF((AY$14-$G$14+1)&gt;=('Option-specific inputs'!$I$84),
IF(MOD((AY$14-$G$14+1-'Option-specific inputs'!$I$84)/'Option-specific inputs'!$I$85,1)=0,
'Option-specific inputs'!$I$115*AY$26,
0),
0),
0),
0)</f>
        <v>0</v>
      </c>
      <c r="AZ312" s="43">
        <f>IFERROR(
IF((AZ$14-$G$14+1)&lt;='General parameters'!$G$22,
IF((AZ$14-$G$14+1)&gt;=('Option-specific inputs'!$I$84),
IF(MOD((AZ$14-$G$14+1-'Option-specific inputs'!$I$84)/'Option-specific inputs'!$I$85,1)=0,
'Option-specific inputs'!$I$115*AZ$26,
0),
0),
0),
0)</f>
        <v>0</v>
      </c>
      <c r="BA312" s="43">
        <f>IFERROR(
IF((BA$14-$G$14+1)&lt;='General parameters'!$G$22,
IF((BA$14-$G$14+1)&gt;=('Option-specific inputs'!$I$84),
IF(MOD((BA$14-$G$14+1-'Option-specific inputs'!$I$84)/'Option-specific inputs'!$I$85,1)=0,
'Option-specific inputs'!$I$115*BA$26,
0),
0),
0),
0)</f>
        <v>0</v>
      </c>
      <c r="BB312" s="43">
        <f>IFERROR(
IF((BB$14-$G$14+1)&lt;='General parameters'!$G$22,
IF((BB$14-$G$14+1)&gt;=('Option-specific inputs'!$I$84),
IF(MOD((BB$14-$G$14+1-'Option-specific inputs'!$I$84)/'Option-specific inputs'!$I$85,1)=0,
'Option-specific inputs'!$I$115*BB$26,
0),
0),
0),
0)</f>
        <v>0</v>
      </c>
      <c r="BC312" s="43">
        <f>IFERROR(
IF((BC$14-$G$14+1)&lt;='General parameters'!$G$22,
IF((BC$14-$G$14+1)&gt;=('Option-specific inputs'!$I$84),
IF(MOD((BC$14-$G$14+1-'Option-specific inputs'!$I$84)/'Option-specific inputs'!$I$85,1)=0,
'Option-specific inputs'!$I$115*BC$26,
0),
0),
0),
0)</f>
        <v>0</v>
      </c>
      <c r="BD312" s="43">
        <f>IFERROR(
IF((BD$14-$G$14+1)&lt;='General parameters'!$G$22,
IF((BD$14-$G$14+1)&gt;=('Option-specific inputs'!$I$84),
IF(MOD((BD$14-$G$14+1-'Option-specific inputs'!$I$84)/'Option-specific inputs'!$I$85,1)=0,
'Option-specific inputs'!$I$115*BD$26,
0),
0),
0),
0)</f>
        <v>0</v>
      </c>
      <c r="BE312" s="43">
        <f>IFERROR(
IF((BE$14-$G$14+1)&lt;='General parameters'!$G$22,
IF((BE$14-$G$14+1)&gt;=('Option-specific inputs'!$I$84),
IF(MOD((BE$14-$G$14+1-'Option-specific inputs'!$I$84)/'Option-specific inputs'!$I$85,1)=0,
'Option-specific inputs'!$I$115*BE$26,
0),
0),
0),
0)</f>
        <v>0</v>
      </c>
      <c r="BF312" s="43">
        <f>IFERROR(
IF((BF$14-$G$14+1)&lt;='General parameters'!$G$22,
IF((BF$14-$G$14+1)&gt;=('Option-specific inputs'!$I$84),
IF(MOD((BF$14-$G$14+1-'Option-specific inputs'!$I$84)/'Option-specific inputs'!$I$85,1)=0,
'Option-specific inputs'!$I$115*BF$26,
0),
0),
0),
0)</f>
        <v>0</v>
      </c>
      <c r="BG312" s="43">
        <f>IFERROR(
IF((BG$14-$G$14+1)&lt;='General parameters'!$G$22,
IF((BG$14-$G$14+1)&gt;=('Option-specific inputs'!$I$84),
IF(MOD((BG$14-$G$14+1-'Option-specific inputs'!$I$84)/'Option-specific inputs'!$I$85,1)=0,
'Option-specific inputs'!$I$115*BG$26,
0),
0),
0),
0)</f>
        <v>0</v>
      </c>
      <c r="BH312" s="43">
        <f>IFERROR(
IF((BH$14-$G$14+1)&lt;='General parameters'!$G$22,
IF((BH$14-$G$14+1)&gt;=('Option-specific inputs'!$I$84),
IF(MOD((BH$14-$G$14+1-'Option-specific inputs'!$I$84)/'Option-specific inputs'!$I$85,1)=0,
'Option-specific inputs'!$I$115*BH$26,
0),
0),
0),
0)</f>
        <v>0</v>
      </c>
      <c r="BI312" s="43">
        <f>IFERROR(
IF((BI$14-$G$14+1)&lt;='General parameters'!$G$22,
IF((BI$14-$G$14+1)&gt;=('Option-specific inputs'!$I$84),
IF(MOD((BI$14-$G$14+1-'Option-specific inputs'!$I$84)/'Option-specific inputs'!$I$85,1)=0,
'Option-specific inputs'!$I$115*BI$26,
0),
0),
0),
0)</f>
        <v>0</v>
      </c>
      <c r="BJ312" s="43">
        <f>IFERROR(
IF((BJ$14-$G$14+1)&lt;='General parameters'!$G$22,
IF((BJ$14-$G$14+1)&gt;=('Option-specific inputs'!$I$84),
IF(MOD((BJ$14-$G$14+1-'Option-specific inputs'!$I$84)/'Option-specific inputs'!$I$85,1)=0,
'Option-specific inputs'!$I$115*BJ$26,
0),
0),
0),
0)</f>
        <v>0</v>
      </c>
      <c r="BK312" s="43">
        <f>IFERROR(
IF((BK$14-$G$14+1)&lt;='General parameters'!$G$22,
IF((BK$14-$G$14+1)&gt;=('Option-specific inputs'!$I$84),
IF(MOD((BK$14-$G$14+1-'Option-specific inputs'!$I$84)/'Option-specific inputs'!$I$85,1)=0,
'Option-specific inputs'!$I$115*BK$26,
0),
0),
0),
0)</f>
        <v>0</v>
      </c>
      <c r="BL312" s="43">
        <f>IFERROR(
IF((BL$14-$G$14+1)&lt;='General parameters'!$G$22,
IF((BL$14-$G$14+1)&gt;=('Option-specific inputs'!$I$84),
IF(MOD((BL$14-$G$14+1-'Option-specific inputs'!$I$84)/'Option-specific inputs'!$I$85,1)=0,
'Option-specific inputs'!$I$115*BL$26,
0),
0),
0),
0)</f>
        <v>0</v>
      </c>
      <c r="BM312" s="43">
        <f>IFERROR(
IF((BM$14-$G$14+1)&lt;='General parameters'!$G$22,
IF((BM$14-$G$14+1)&gt;=('Option-specific inputs'!$I$84),
IF(MOD((BM$14-$G$14+1-'Option-specific inputs'!$I$84)/'Option-specific inputs'!$I$85,1)=0,
'Option-specific inputs'!$I$115*BM$26,
0),
0),
0),
0)</f>
        <v>0</v>
      </c>
      <c r="BN312" s="43">
        <f>IFERROR(
IF((BN$14-$G$14+1)&lt;='General parameters'!$G$22,
IF((BN$14-$G$14+1)&gt;=('Option-specific inputs'!$I$84),
IF(MOD((BN$14-$G$14+1-'Option-specific inputs'!$I$84)/'Option-specific inputs'!$I$85,1)=0,
'Option-specific inputs'!$I$115*BN$26,
0),
0),
0),
0)</f>
        <v>0</v>
      </c>
      <c r="BO312" s="43">
        <f>IFERROR(
IF((BO$14-$G$14+1)&lt;='General parameters'!$G$22,
IF((BO$14-$G$14+1)&gt;=('Option-specific inputs'!$I$84),
IF(MOD((BO$14-$G$14+1-'Option-specific inputs'!$I$84)/'Option-specific inputs'!$I$85,1)=0,
'Option-specific inputs'!$I$115*BO$26,
0),
0),
0),
0)</f>
        <v>0</v>
      </c>
      <c r="BP312" s="43">
        <f>IFERROR(
IF((BP$14-$G$14+1)&lt;='General parameters'!$G$22,
IF((BP$14-$G$14+1)&gt;=('Option-specific inputs'!$I$84),
IF(MOD((BP$14-$G$14+1-'Option-specific inputs'!$I$84)/'Option-specific inputs'!$I$85,1)=0,
'Option-specific inputs'!$I$115*BP$26,
0),
0),
0),
0)</f>
        <v>0</v>
      </c>
      <c r="BQ312" s="43">
        <f>IFERROR(
IF((BQ$14-$G$14+1)&lt;='General parameters'!$G$22,
IF((BQ$14-$G$14+1)&gt;=('Option-specific inputs'!$I$84),
IF(MOD((BQ$14-$G$14+1-'Option-specific inputs'!$I$84)/'Option-specific inputs'!$I$85,1)=0,
'Option-specific inputs'!$I$115*BQ$26,
0),
0),
0),
0)</f>
        <v>0</v>
      </c>
      <c r="BR312" s="43">
        <f>IFERROR(
IF((BR$14-$G$14+1)&lt;='General parameters'!$G$22,
IF((BR$14-$G$14+1)&gt;=('Option-specific inputs'!$I$84),
IF(MOD((BR$14-$G$14+1-'Option-specific inputs'!$I$84)/'Option-specific inputs'!$I$85,1)=0,
'Option-specific inputs'!$I$115*BR$26,
0),
0),
0),
0)</f>
        <v>0</v>
      </c>
      <c r="BS312" s="43">
        <f>IFERROR(
IF((BS$14-$G$14+1)&lt;='General parameters'!$G$22,
IF((BS$14-$G$14+1)&gt;=('Option-specific inputs'!$I$84),
IF(MOD((BS$14-$G$14+1-'Option-specific inputs'!$I$84)/'Option-specific inputs'!$I$85,1)=0,
'Option-specific inputs'!$I$115*BS$26,
0),
0),
0),
0)</f>
        <v>0</v>
      </c>
      <c r="BT312" s="43">
        <f>IFERROR(
IF((BT$14-$G$14+1)&lt;='General parameters'!$G$22,
IF((BT$14-$G$14+1)&gt;=('Option-specific inputs'!$I$84),
IF(MOD((BT$14-$G$14+1-'Option-specific inputs'!$I$84)/'Option-specific inputs'!$I$85,1)=0,
'Option-specific inputs'!$I$115*BT$26,
0),
0),
0),
0)</f>
        <v>0</v>
      </c>
      <c r="BU312" s="43">
        <f>IFERROR(
IF((BU$14-$G$14+1)&lt;='General parameters'!$G$22,
IF((BU$14-$G$14+1)&gt;=('Option-specific inputs'!$I$84),
IF(MOD((BU$14-$G$14+1-'Option-specific inputs'!$I$84)/'Option-specific inputs'!$I$85,1)=0,
'Option-specific inputs'!$I$115*BU$26,
0),
0),
0),
0)</f>
        <v>0</v>
      </c>
      <c r="BV312" s="43">
        <f>IFERROR(
IF((BV$14-$G$14+1)&lt;='General parameters'!$G$22,
IF((BV$14-$G$14+1)&gt;=('Option-specific inputs'!$I$84),
IF(MOD((BV$14-$G$14+1-'Option-specific inputs'!$I$84)/'Option-specific inputs'!$I$85,1)=0,
'Option-specific inputs'!$I$115*BV$26,
0),
0),
0),
0)</f>
        <v>0</v>
      </c>
      <c r="BW312" s="43">
        <f>IFERROR(
IF((BW$14-$G$14+1)&lt;='General parameters'!$G$22,
IF((BW$14-$G$14+1)&gt;=('Option-specific inputs'!$I$84),
IF(MOD((BW$14-$G$14+1-'Option-specific inputs'!$I$84)/'Option-specific inputs'!$I$85,1)=0,
'Option-specific inputs'!$I$115*BW$26,
0),
0),
0),
0)</f>
        <v>0</v>
      </c>
      <c r="BX312" s="43">
        <f>IFERROR(
IF((BX$14-$G$14+1)&lt;='General parameters'!$G$22,
IF((BX$14-$G$14+1)&gt;=('Option-specific inputs'!$I$84),
IF(MOD((BX$14-$G$14+1-'Option-specific inputs'!$I$84)/'Option-specific inputs'!$I$85,1)=0,
'Option-specific inputs'!$I$115*BX$26,
0),
0),
0),
0)</f>
        <v>0</v>
      </c>
      <c r="BY312" s="43">
        <f>IFERROR(
IF((BY$14-$G$14+1)&lt;='General parameters'!$G$22,
IF((BY$14-$G$14+1)&gt;=('Option-specific inputs'!$I$84),
IF(MOD((BY$14-$G$14+1-'Option-specific inputs'!$I$84)/'Option-specific inputs'!$I$85,1)=0,
'Option-specific inputs'!$I$115*BY$26,
0),
0),
0),
0)</f>
        <v>0</v>
      </c>
      <c r="BZ312" s="43">
        <f>IFERROR(
IF((BZ$14-$G$14+1)&lt;='General parameters'!$G$22,
IF((BZ$14-$G$14+1)&gt;=('Option-specific inputs'!$I$84),
IF(MOD((BZ$14-$G$14+1-'Option-specific inputs'!$I$84)/'Option-specific inputs'!$I$85,1)=0,
'Option-specific inputs'!$I$115*BZ$26,
0),
0),
0),
0)</f>
        <v>0</v>
      </c>
      <c r="CA312" s="43">
        <f>IFERROR(
IF((CA$14-$G$14+1)&lt;='General parameters'!$G$22,
IF((CA$14-$G$14+1)&gt;=('Option-specific inputs'!$I$84),
IF(MOD((CA$14-$G$14+1-'Option-specific inputs'!$I$84)/'Option-specific inputs'!$I$85,1)=0,
'Option-specific inputs'!$I$115*CA$26,
0),
0),
0),
0)</f>
        <v>0</v>
      </c>
      <c r="CB312" s="43">
        <f>IFERROR(
IF((CB$14-$G$14+1)&lt;='General parameters'!$G$22,
IF((CB$14-$G$14+1)&gt;=('Option-specific inputs'!$I$84),
IF(MOD((CB$14-$G$14+1-'Option-specific inputs'!$I$84)/'Option-specific inputs'!$I$85,1)=0,
'Option-specific inputs'!$I$115*CB$26,
0),
0),
0),
0)</f>
        <v>0</v>
      </c>
      <c r="CC312" s="43">
        <f>IFERROR(
IF((CC$14-$G$14+1)&lt;='General parameters'!$G$22,
IF((CC$14-$G$14+1)&gt;=('Option-specific inputs'!$I$84),
IF(MOD((CC$14-$G$14+1-'Option-specific inputs'!$I$84)/'Option-specific inputs'!$I$85,1)=0,
'Option-specific inputs'!$I$115*CC$26,
0),
0),
0),
0)</f>
        <v>0</v>
      </c>
      <c r="CD312" s="43">
        <f>IFERROR(
IF((CD$14-$G$14+1)&lt;='General parameters'!$G$22,
IF((CD$14-$G$14+1)&gt;=('Option-specific inputs'!$I$84),
IF(MOD((CD$14-$G$14+1-'Option-specific inputs'!$I$84)/'Option-specific inputs'!$I$85,1)=0,
'Option-specific inputs'!$I$115*CD$26,
0),
0),
0),
0)</f>
        <v>0</v>
      </c>
      <c r="CE312" s="43">
        <f>IFERROR(
IF((CE$14-$G$14+1)&lt;='General parameters'!$G$22,
IF((CE$14-$G$14+1)&gt;=('Option-specific inputs'!$I$84),
IF(MOD((CE$14-$G$14+1-'Option-specific inputs'!$I$84)/'Option-specific inputs'!$I$85,1)=0,
'Option-specific inputs'!$I$115*CE$26,
0),
0),
0),
0)</f>
        <v>0</v>
      </c>
      <c r="CF312" s="43">
        <f>IFERROR(
IF((CF$14-$G$14+1)&lt;='General parameters'!$G$22,
IF((CF$14-$G$14+1)&gt;=('Option-specific inputs'!$I$84),
IF(MOD((CF$14-$G$14+1-'Option-specific inputs'!$I$84)/'Option-specific inputs'!$I$85,1)=0,
'Option-specific inputs'!$I$115*CF$26,
0),
0),
0),
0)</f>
        <v>0</v>
      </c>
      <c r="CG312" s="43">
        <f>IFERROR(
IF((CG$14-$G$14+1)&lt;='General parameters'!$G$22,
IF((CG$14-$G$14+1)&gt;=('Option-specific inputs'!$I$84),
IF(MOD((CG$14-$G$14+1-'Option-specific inputs'!$I$84)/'Option-specific inputs'!$I$85,1)=0,
'Option-specific inputs'!$I$115*CG$26,
0),
0),
0),
0)</f>
        <v>0</v>
      </c>
      <c r="CH312" s="43">
        <f>IFERROR(
IF((CH$14-$G$14+1)&lt;='General parameters'!$G$22,
IF((CH$14-$G$14+1)&gt;=('Option-specific inputs'!$I$84),
IF(MOD((CH$14-$G$14+1-'Option-specific inputs'!$I$84)/'Option-specific inputs'!$I$85,1)=0,
'Option-specific inputs'!$I$115*CH$26,
0),
0),
0),
0)</f>
        <v>0</v>
      </c>
      <c r="CI312" s="43">
        <f>IFERROR(
IF((CI$14-$G$14+1)&lt;='General parameters'!$G$22,
IF((CI$14-$G$14+1)&gt;=('Option-specific inputs'!$I$84),
IF(MOD((CI$14-$G$14+1-'Option-specific inputs'!$I$84)/'Option-specific inputs'!$I$85,1)=0,
'Option-specific inputs'!$I$115*CI$26,
0),
0),
0),
0)</f>
        <v>0</v>
      </c>
      <c r="CJ312" s="43">
        <f>IFERROR(
IF((CJ$14-$G$14+1)&lt;='General parameters'!$G$22,
IF((CJ$14-$G$14+1)&gt;=('Option-specific inputs'!$I$84),
IF(MOD((CJ$14-$G$14+1-'Option-specific inputs'!$I$84)/'Option-specific inputs'!$I$85,1)=0,
'Option-specific inputs'!$I$115*CJ$26,
0),
0),
0),
0)</f>
        <v>0</v>
      </c>
      <c r="CK312" s="43">
        <f>IFERROR(
IF((CK$14-$G$14+1)&lt;='General parameters'!$G$22,
IF((CK$14-$G$14+1)&gt;=('Option-specific inputs'!$I$84),
IF(MOD((CK$14-$G$14+1-'Option-specific inputs'!$I$84)/'Option-specific inputs'!$I$85,1)=0,
'Option-specific inputs'!$I$115*CK$26,
0),
0),
0),
0)</f>
        <v>0</v>
      </c>
      <c r="CL312" s="43">
        <f>IFERROR(
IF((CL$14-$G$14+1)&lt;='General parameters'!$G$22,
IF((CL$14-$G$14+1)&gt;=('Option-specific inputs'!$I$84),
IF(MOD((CL$14-$G$14+1-'Option-specific inputs'!$I$84)/'Option-specific inputs'!$I$85,1)=0,
'Option-specific inputs'!$I$115*CL$26,
0),
0),
0),
0)</f>
        <v>0</v>
      </c>
      <c r="CM312" s="43">
        <f>IFERROR(
IF((CM$14-$G$14+1)&lt;='General parameters'!$G$22,
IF((CM$14-$G$14+1)&gt;=('Option-specific inputs'!$I$84),
IF(MOD((CM$14-$G$14+1-'Option-specific inputs'!$I$84)/'Option-specific inputs'!$I$85,1)=0,
'Option-specific inputs'!$I$115*CM$26,
0),
0),
0),
0)</f>
        <v>0</v>
      </c>
      <c r="CN312" s="43">
        <f>IFERROR(
IF((CN$14-$G$14+1)&lt;='General parameters'!$G$22,
IF((CN$14-$G$14+1)&gt;=('Option-specific inputs'!$I$84),
IF(MOD((CN$14-$G$14+1-'Option-specific inputs'!$I$84)/'Option-specific inputs'!$I$85,1)=0,
'Option-specific inputs'!$I$115*CN$26,
0),
0),
0),
0)</f>
        <v>0</v>
      </c>
      <c r="CO312" s="43">
        <f>IFERROR(
IF((CO$14-$G$14+1)&lt;='General parameters'!$G$22,
IF((CO$14-$G$14+1)&gt;=('Option-specific inputs'!$I$84),
IF(MOD((CO$14-$G$14+1-'Option-specific inputs'!$I$84)/'Option-specific inputs'!$I$85,1)=0,
'Option-specific inputs'!$I$115*CO$26,
0),
0),
0),
0)</f>
        <v>0</v>
      </c>
      <c r="CP312" s="43">
        <f>IFERROR(
IF((CP$14-$G$14+1)&lt;='General parameters'!$G$22,
IF((CP$14-$G$14+1)&gt;=('Option-specific inputs'!$I$84),
IF(MOD((CP$14-$G$14+1-'Option-specific inputs'!$I$84)/'Option-specific inputs'!$I$85,1)=0,
'Option-specific inputs'!$I$115*CP$26,
0),
0),
0),
0)</f>
        <v>0</v>
      </c>
      <c r="CQ312" s="43">
        <f>IFERROR(
IF((CQ$14-$G$14+1)&lt;='General parameters'!$G$22,
IF((CQ$14-$G$14+1)&gt;=('Option-specific inputs'!$I$84),
IF(MOD((CQ$14-$G$14+1-'Option-specific inputs'!$I$84)/'Option-specific inputs'!$I$85,1)=0,
'Option-specific inputs'!$I$115*CQ$26,
0),
0),
0),
0)</f>
        <v>0</v>
      </c>
      <c r="CR312" s="43">
        <f>IFERROR(
IF((CR$14-$G$14+1)&lt;='General parameters'!$G$22,
IF((CR$14-$G$14+1)&gt;=('Option-specific inputs'!$I$84),
IF(MOD((CR$14-$G$14+1-'Option-specific inputs'!$I$84)/'Option-specific inputs'!$I$85,1)=0,
'Option-specific inputs'!$I$115*CR$26,
0),
0),
0),
0)</f>
        <v>0</v>
      </c>
      <c r="CS312" s="43">
        <f>IFERROR(
IF((CS$14-$G$14+1)&lt;='General parameters'!$G$22,
IF((CS$14-$G$14+1)&gt;=('Option-specific inputs'!$I$84),
IF(MOD((CS$14-$G$14+1-'Option-specific inputs'!$I$84)/'Option-specific inputs'!$I$85,1)=0,
'Option-specific inputs'!$I$115*CS$26,
0),
0),
0),
0)</f>
        <v>0</v>
      </c>
      <c r="CT312" s="43">
        <f>IFERROR(
IF((CT$14-$G$14+1)&lt;='General parameters'!$G$22,
IF((CT$14-$G$14+1)&gt;=('Option-specific inputs'!$I$84),
IF(MOD((CT$14-$G$14+1-'Option-specific inputs'!$I$84)/'Option-specific inputs'!$I$85,1)=0,
'Option-specific inputs'!$I$115*CT$26,
0),
0),
0),
0)</f>
        <v>0</v>
      </c>
      <c r="CU312" s="43">
        <f>IFERROR(
IF((CU$14-$G$14+1)&lt;='General parameters'!$G$22,
IF((CU$14-$G$14+1)&gt;=('Option-specific inputs'!$I$84),
IF(MOD((CU$14-$G$14+1-'Option-specific inputs'!$I$84)/'Option-specific inputs'!$I$85,1)=0,
'Option-specific inputs'!$I$115*CU$26,
0),
0),
0),
0)</f>
        <v>0</v>
      </c>
      <c r="CV312" s="43">
        <f>IFERROR(
IF((CV$14-$G$14+1)&lt;='General parameters'!$G$22,
IF((CV$14-$G$14+1)&gt;=('Option-specific inputs'!$I$84),
IF(MOD((CV$14-$G$14+1-'Option-specific inputs'!$I$84)/'Option-specific inputs'!$I$85,1)=0,
'Option-specific inputs'!$I$115*CV$26,
0),
0),
0),
0)</f>
        <v>0</v>
      </c>
      <c r="CW312" s="43">
        <f>IFERROR(
IF((CW$14-$G$14+1)&lt;='General parameters'!$G$22,
IF((CW$14-$G$14+1)&gt;=('Option-specific inputs'!$I$84),
IF(MOD((CW$14-$G$14+1-'Option-specific inputs'!$I$84)/'Option-specific inputs'!$I$85,1)=0,
'Option-specific inputs'!$I$115*CW$26,
0),
0),
0),
0)</f>
        <v>0</v>
      </c>
      <c r="CX312" s="43">
        <f>IFERROR(
IF((CX$14-$G$14+1)&lt;='General parameters'!$G$22,
IF((CX$14-$G$14+1)&gt;=('Option-specific inputs'!$I$84),
IF(MOD((CX$14-$G$14+1-'Option-specific inputs'!$I$84)/'Option-specific inputs'!$I$85,1)=0,
'Option-specific inputs'!$I$115*CX$26,
0),
0),
0),
0)</f>
        <v>0</v>
      </c>
      <c r="CY312" s="43">
        <f>IFERROR(
IF((CY$14-$G$14+1)&lt;='General parameters'!$G$22,
IF((CY$14-$G$14+1)&gt;=('Option-specific inputs'!$I$84),
IF(MOD((CY$14-$G$14+1-'Option-specific inputs'!$I$84)/'Option-specific inputs'!$I$85,1)=0,
'Option-specific inputs'!$I$115*CY$26,
0),
0),
0),
0)</f>
        <v>0</v>
      </c>
      <c r="CZ312" s="43">
        <f>IFERROR(
IF((CZ$14-$G$14+1)&lt;='General parameters'!$G$22,
IF((CZ$14-$G$14+1)&gt;=('Option-specific inputs'!$I$84),
IF(MOD((CZ$14-$G$14+1-'Option-specific inputs'!$I$84)/'Option-specific inputs'!$I$85,1)=0,
'Option-specific inputs'!$I$115*CZ$26,
0),
0),
0),
0)</f>
        <v>0</v>
      </c>
      <c r="DA312" s="43">
        <f>IFERROR(
IF((DA$14-$G$14+1)&lt;='General parameters'!$G$22,
IF((DA$14-$G$14+1)&gt;=('Option-specific inputs'!$I$84),
IF(MOD((DA$14-$G$14+1-'Option-specific inputs'!$I$84)/'Option-specific inputs'!$I$85,1)=0,
'Option-specific inputs'!$I$115*DA$26,
0),
0),
0),
0)</f>
        <v>0</v>
      </c>
      <c r="DB312" s="43">
        <f>IFERROR(
IF((DB$14-$G$14+1)&lt;='General parameters'!$G$22,
IF((DB$14-$G$14+1)&gt;=('Option-specific inputs'!$I$84),
IF(MOD((DB$14-$G$14+1-'Option-specific inputs'!$I$84)/'Option-specific inputs'!$I$85,1)=0,
'Option-specific inputs'!$I$115*DB$26,
0),
0),
0),
0)</f>
        <v>0</v>
      </c>
      <c r="DC312" s="25"/>
    </row>
    <row r="313" spans="1:107" s="61" customFormat="1" ht="22.5" customHeight="1">
      <c r="A313" s="25"/>
      <c r="B313" s="152"/>
      <c r="C313" s="170" t="str">
        <f>"Maintenance event 3: "&amp;'Option-specific inputs'!$H$88</f>
        <v xml:space="preserve">Maintenance event 3: </v>
      </c>
      <c r="D313" s="48"/>
      <c r="E313" s="37"/>
      <c r="F313" s="32"/>
      <c r="G313" s="43">
        <f>IFERROR(
IF((G$14-$G$14+1)&lt;='General parameters'!$G$22,
IF((G$14-$G$14+1)&gt;=('Option-specific inputs'!$I$89),
IF(MOD((G$14-$G$14+1-'Option-specific inputs'!$I$89)/'Option-specific inputs'!$I$90,1)=0,
'Option-specific inputs'!$I$116*G$26,
0),
0),
0),
0)</f>
        <v>0</v>
      </c>
      <c r="H313" s="43">
        <f>IFERROR(
IF((H$14-$G$14+1)&lt;='General parameters'!$G$22,
IF((H$14-$G$14+1)&gt;=('Option-specific inputs'!$I$89),
IF(MOD((H$14-$G$14+1-'Option-specific inputs'!$I$89)/'Option-specific inputs'!$I$90,1)=0,
'Option-specific inputs'!$I$116*H$26,
0),
0),
0),
0)</f>
        <v>0</v>
      </c>
      <c r="I313" s="43">
        <f>IFERROR(
IF((I$14-$G$14+1)&lt;='General parameters'!$G$22,
IF((I$14-$G$14+1)&gt;=('Option-specific inputs'!$I$89),
IF(MOD((I$14-$G$14+1-'Option-specific inputs'!$I$89)/'Option-specific inputs'!$I$90,1)=0,
'Option-specific inputs'!$I$116*I$26,
0),
0),
0),
0)</f>
        <v>0</v>
      </c>
      <c r="J313" s="43">
        <f>IFERROR(
IF((J$14-$G$14+1)&lt;='General parameters'!$G$22,
IF((J$14-$G$14+1)&gt;=('Option-specific inputs'!$I$89),
IF(MOD((J$14-$G$14+1-'Option-specific inputs'!$I$89)/'Option-specific inputs'!$I$90,1)=0,
'Option-specific inputs'!$I$116*J$26,
0),
0),
0),
0)</f>
        <v>0</v>
      </c>
      <c r="K313" s="43">
        <f>IFERROR(
IF((K$14-$G$14+1)&lt;='General parameters'!$G$22,
IF((K$14-$G$14+1)&gt;=('Option-specific inputs'!$I$89),
IF(MOD((K$14-$G$14+1-'Option-specific inputs'!$I$89)/'Option-specific inputs'!$I$90,1)=0,
'Option-specific inputs'!$I$116*K$26,
0),
0),
0),
0)</f>
        <v>0</v>
      </c>
      <c r="L313" s="43">
        <f>IFERROR(
IF((L$14-$G$14+1)&lt;='General parameters'!$G$22,
IF((L$14-$G$14+1)&gt;=('Option-specific inputs'!$I$89),
IF(MOD((L$14-$G$14+1-'Option-specific inputs'!$I$89)/'Option-specific inputs'!$I$90,1)=0,
'Option-specific inputs'!$I$116*L$26,
0),
0),
0),
0)</f>
        <v>0</v>
      </c>
      <c r="M313" s="43">
        <f>IFERROR(
IF((M$14-$G$14+1)&lt;='General parameters'!$G$22,
IF((M$14-$G$14+1)&gt;=('Option-specific inputs'!$I$89),
IF(MOD((M$14-$G$14+1-'Option-specific inputs'!$I$89)/'Option-specific inputs'!$I$90,1)=0,
'Option-specific inputs'!$I$116*M$26,
0),
0),
0),
0)</f>
        <v>0</v>
      </c>
      <c r="N313" s="43">
        <f>IFERROR(
IF((N$14-$G$14+1)&lt;='General parameters'!$G$22,
IF((N$14-$G$14+1)&gt;=('Option-specific inputs'!$I$89),
IF(MOD((N$14-$G$14+1-'Option-specific inputs'!$I$89)/'Option-specific inputs'!$I$90,1)=0,
'Option-specific inputs'!$I$116*N$26,
0),
0),
0),
0)</f>
        <v>0</v>
      </c>
      <c r="O313" s="43">
        <f>IFERROR(
IF((O$14-$G$14+1)&lt;='General parameters'!$G$22,
IF((O$14-$G$14+1)&gt;=('Option-specific inputs'!$I$89),
IF(MOD((O$14-$G$14+1-'Option-specific inputs'!$I$89)/'Option-specific inputs'!$I$90,1)=0,
'Option-specific inputs'!$I$116*O$26,
0),
0),
0),
0)</f>
        <v>0</v>
      </c>
      <c r="P313" s="43">
        <f>IFERROR(
IF((P$14-$G$14+1)&lt;='General parameters'!$G$22,
IF((P$14-$G$14+1)&gt;=('Option-specific inputs'!$I$89),
IF(MOD((P$14-$G$14+1-'Option-specific inputs'!$I$89)/'Option-specific inputs'!$I$90,1)=0,
'Option-specific inputs'!$I$116*P$26,
0),
0),
0),
0)</f>
        <v>0</v>
      </c>
      <c r="Q313" s="43">
        <f>IFERROR(
IF((Q$14-$G$14+1)&lt;='General parameters'!$G$22,
IF((Q$14-$G$14+1)&gt;=('Option-specific inputs'!$I$89),
IF(MOD((Q$14-$G$14+1-'Option-specific inputs'!$I$89)/'Option-specific inputs'!$I$90,1)=0,
'Option-specific inputs'!$I$116*Q$26,
0),
0),
0),
0)</f>
        <v>0</v>
      </c>
      <c r="R313" s="43">
        <f>IFERROR(
IF((R$14-$G$14+1)&lt;='General parameters'!$G$22,
IF((R$14-$G$14+1)&gt;=('Option-specific inputs'!$I$89),
IF(MOD((R$14-$G$14+1-'Option-specific inputs'!$I$89)/'Option-specific inputs'!$I$90,1)=0,
'Option-specific inputs'!$I$116*R$26,
0),
0),
0),
0)</f>
        <v>0</v>
      </c>
      <c r="S313" s="43">
        <f>IFERROR(
IF((S$14-$G$14+1)&lt;='General parameters'!$G$22,
IF((S$14-$G$14+1)&gt;=('Option-specific inputs'!$I$89),
IF(MOD((S$14-$G$14+1-'Option-specific inputs'!$I$89)/'Option-specific inputs'!$I$90,1)=0,
'Option-specific inputs'!$I$116*S$26,
0),
0),
0),
0)</f>
        <v>0</v>
      </c>
      <c r="T313" s="43">
        <f>IFERROR(
IF((T$14-$G$14+1)&lt;='General parameters'!$G$22,
IF((T$14-$G$14+1)&gt;=('Option-specific inputs'!$I$89),
IF(MOD((T$14-$G$14+1-'Option-specific inputs'!$I$89)/'Option-specific inputs'!$I$90,1)=0,
'Option-specific inputs'!$I$116*T$26,
0),
0),
0),
0)</f>
        <v>0</v>
      </c>
      <c r="U313" s="43">
        <f>IFERROR(
IF((U$14-$G$14+1)&lt;='General parameters'!$G$22,
IF((U$14-$G$14+1)&gt;=('Option-specific inputs'!$I$89),
IF(MOD((U$14-$G$14+1-'Option-specific inputs'!$I$89)/'Option-specific inputs'!$I$90,1)=0,
'Option-specific inputs'!$I$116*U$26,
0),
0),
0),
0)</f>
        <v>0</v>
      </c>
      <c r="V313" s="43">
        <f>IFERROR(
IF((V$14-$G$14+1)&lt;='General parameters'!$G$22,
IF((V$14-$G$14+1)&gt;=('Option-specific inputs'!$I$89),
IF(MOD((V$14-$G$14+1-'Option-specific inputs'!$I$89)/'Option-specific inputs'!$I$90,1)=0,
'Option-specific inputs'!$I$116*V$26,
0),
0),
0),
0)</f>
        <v>0</v>
      </c>
      <c r="W313" s="43">
        <f>IFERROR(
IF((W$14-$G$14+1)&lt;='General parameters'!$G$22,
IF((W$14-$G$14+1)&gt;=('Option-specific inputs'!$I$89),
IF(MOD((W$14-$G$14+1-'Option-specific inputs'!$I$89)/'Option-specific inputs'!$I$90,1)=0,
'Option-specific inputs'!$I$116*W$26,
0),
0),
0),
0)</f>
        <v>0</v>
      </c>
      <c r="X313" s="43">
        <f>IFERROR(
IF((X$14-$G$14+1)&lt;='General parameters'!$G$22,
IF((X$14-$G$14+1)&gt;=('Option-specific inputs'!$I$89),
IF(MOD((X$14-$G$14+1-'Option-specific inputs'!$I$89)/'Option-specific inputs'!$I$90,1)=0,
'Option-specific inputs'!$I$116*X$26,
0),
0),
0),
0)</f>
        <v>0</v>
      </c>
      <c r="Y313" s="43">
        <f>IFERROR(
IF((Y$14-$G$14+1)&lt;='General parameters'!$G$22,
IF((Y$14-$G$14+1)&gt;=('Option-specific inputs'!$I$89),
IF(MOD((Y$14-$G$14+1-'Option-specific inputs'!$I$89)/'Option-specific inputs'!$I$90,1)=0,
'Option-specific inputs'!$I$116*Y$26,
0),
0),
0),
0)</f>
        <v>0</v>
      </c>
      <c r="Z313" s="43">
        <f>IFERROR(
IF((Z$14-$G$14+1)&lt;='General parameters'!$G$22,
IF((Z$14-$G$14+1)&gt;=('Option-specific inputs'!$I$89),
IF(MOD((Z$14-$G$14+1-'Option-specific inputs'!$I$89)/'Option-specific inputs'!$I$90,1)=0,
'Option-specific inputs'!$I$116*Z$26,
0),
0),
0),
0)</f>
        <v>0</v>
      </c>
      <c r="AA313" s="43">
        <f>IFERROR(
IF((AA$14-$G$14+1)&lt;='General parameters'!$G$22,
IF((AA$14-$G$14+1)&gt;=('Option-specific inputs'!$I$89),
IF(MOD((AA$14-$G$14+1-'Option-specific inputs'!$I$89)/'Option-specific inputs'!$I$90,1)=0,
'Option-specific inputs'!$I$116*AA$26,
0),
0),
0),
0)</f>
        <v>0</v>
      </c>
      <c r="AB313" s="43">
        <f>IFERROR(
IF((AB$14-$G$14+1)&lt;='General parameters'!$G$22,
IF((AB$14-$G$14+1)&gt;=('Option-specific inputs'!$I$89),
IF(MOD((AB$14-$G$14+1-'Option-specific inputs'!$I$89)/'Option-specific inputs'!$I$90,1)=0,
'Option-specific inputs'!$I$116*AB$26,
0),
0),
0),
0)</f>
        <v>0</v>
      </c>
      <c r="AC313" s="43">
        <f>IFERROR(
IF((AC$14-$G$14+1)&lt;='General parameters'!$G$22,
IF((AC$14-$G$14+1)&gt;=('Option-specific inputs'!$I$89),
IF(MOD((AC$14-$G$14+1-'Option-specific inputs'!$I$89)/'Option-specific inputs'!$I$90,1)=0,
'Option-specific inputs'!$I$116*AC$26,
0),
0),
0),
0)</f>
        <v>0</v>
      </c>
      <c r="AD313" s="43">
        <f>IFERROR(
IF((AD$14-$G$14+1)&lt;='General parameters'!$G$22,
IF((AD$14-$G$14+1)&gt;=('Option-specific inputs'!$I$89),
IF(MOD((AD$14-$G$14+1-'Option-specific inputs'!$I$89)/'Option-specific inputs'!$I$90,1)=0,
'Option-specific inputs'!$I$116*AD$26,
0),
0),
0),
0)</f>
        <v>0</v>
      </c>
      <c r="AE313" s="43">
        <f>IFERROR(
IF((AE$14-$G$14+1)&lt;='General parameters'!$G$22,
IF((AE$14-$G$14+1)&gt;=('Option-specific inputs'!$I$89),
IF(MOD((AE$14-$G$14+1-'Option-specific inputs'!$I$89)/'Option-specific inputs'!$I$90,1)=0,
'Option-specific inputs'!$I$116*AE$26,
0),
0),
0),
0)</f>
        <v>0</v>
      </c>
      <c r="AF313" s="43">
        <f>IFERROR(
IF((AF$14-$G$14+1)&lt;='General parameters'!$G$22,
IF((AF$14-$G$14+1)&gt;=('Option-specific inputs'!$I$89),
IF(MOD((AF$14-$G$14+1-'Option-specific inputs'!$I$89)/'Option-specific inputs'!$I$90,1)=0,
'Option-specific inputs'!$I$116*AF$26,
0),
0),
0),
0)</f>
        <v>0</v>
      </c>
      <c r="AG313" s="43">
        <f>IFERROR(
IF((AG$14-$G$14+1)&lt;='General parameters'!$G$22,
IF((AG$14-$G$14+1)&gt;=('Option-specific inputs'!$I$89),
IF(MOD((AG$14-$G$14+1-'Option-specific inputs'!$I$89)/'Option-specific inputs'!$I$90,1)=0,
'Option-specific inputs'!$I$116*AG$26,
0),
0),
0),
0)</f>
        <v>0</v>
      </c>
      <c r="AH313" s="43">
        <f>IFERROR(
IF((AH$14-$G$14+1)&lt;='General parameters'!$G$22,
IF((AH$14-$G$14+1)&gt;=('Option-specific inputs'!$I$89),
IF(MOD((AH$14-$G$14+1-'Option-specific inputs'!$I$89)/'Option-specific inputs'!$I$90,1)=0,
'Option-specific inputs'!$I$116*AH$26,
0),
0),
0),
0)</f>
        <v>0</v>
      </c>
      <c r="AI313" s="43">
        <f>IFERROR(
IF((AI$14-$G$14+1)&lt;='General parameters'!$G$22,
IF((AI$14-$G$14+1)&gt;=('Option-specific inputs'!$I$89),
IF(MOD((AI$14-$G$14+1-'Option-specific inputs'!$I$89)/'Option-specific inputs'!$I$90,1)=0,
'Option-specific inputs'!$I$116*AI$26,
0),
0),
0),
0)</f>
        <v>0</v>
      </c>
      <c r="AJ313" s="43">
        <f>IFERROR(
IF((AJ$14-$G$14+1)&lt;='General parameters'!$G$22,
IF((AJ$14-$G$14+1)&gt;=('Option-specific inputs'!$I$89),
IF(MOD((AJ$14-$G$14+1-'Option-specific inputs'!$I$89)/'Option-specific inputs'!$I$90,1)=0,
'Option-specific inputs'!$I$116*AJ$26,
0),
0),
0),
0)</f>
        <v>0</v>
      </c>
      <c r="AK313" s="43">
        <f>IFERROR(
IF((AK$14-$G$14+1)&lt;='General parameters'!$G$22,
IF((AK$14-$G$14+1)&gt;=('Option-specific inputs'!$I$89),
IF(MOD((AK$14-$G$14+1-'Option-specific inputs'!$I$89)/'Option-specific inputs'!$I$90,1)=0,
'Option-specific inputs'!$I$116*AK$26,
0),
0),
0),
0)</f>
        <v>0</v>
      </c>
      <c r="AL313" s="43">
        <f>IFERROR(
IF((AL$14-$G$14+1)&lt;='General parameters'!$G$22,
IF((AL$14-$G$14+1)&gt;=('Option-specific inputs'!$I$89),
IF(MOD((AL$14-$G$14+1-'Option-specific inputs'!$I$89)/'Option-specific inputs'!$I$90,1)=0,
'Option-specific inputs'!$I$116*AL$26,
0),
0),
0),
0)</f>
        <v>0</v>
      </c>
      <c r="AM313" s="43">
        <f>IFERROR(
IF((AM$14-$G$14+1)&lt;='General parameters'!$G$22,
IF((AM$14-$G$14+1)&gt;=('Option-specific inputs'!$I$89),
IF(MOD((AM$14-$G$14+1-'Option-specific inputs'!$I$89)/'Option-specific inputs'!$I$90,1)=0,
'Option-specific inputs'!$I$116*AM$26,
0),
0),
0),
0)</f>
        <v>0</v>
      </c>
      <c r="AN313" s="43">
        <f>IFERROR(
IF((AN$14-$G$14+1)&lt;='General parameters'!$G$22,
IF((AN$14-$G$14+1)&gt;=('Option-specific inputs'!$I$89),
IF(MOD((AN$14-$G$14+1-'Option-specific inputs'!$I$89)/'Option-specific inputs'!$I$90,1)=0,
'Option-specific inputs'!$I$116*AN$26,
0),
0),
0),
0)</f>
        <v>0</v>
      </c>
      <c r="AO313" s="43">
        <f>IFERROR(
IF((AO$14-$G$14+1)&lt;='General parameters'!$G$22,
IF((AO$14-$G$14+1)&gt;=('Option-specific inputs'!$I$89),
IF(MOD((AO$14-$G$14+1-'Option-specific inputs'!$I$89)/'Option-specific inputs'!$I$90,1)=0,
'Option-specific inputs'!$I$116*AO$26,
0),
0),
0),
0)</f>
        <v>0</v>
      </c>
      <c r="AP313" s="43">
        <f>IFERROR(
IF((AP$14-$G$14+1)&lt;='General parameters'!$G$22,
IF((AP$14-$G$14+1)&gt;=('Option-specific inputs'!$I$89),
IF(MOD((AP$14-$G$14+1-'Option-specific inputs'!$I$89)/'Option-specific inputs'!$I$90,1)=0,
'Option-specific inputs'!$I$116*AP$26,
0),
0),
0),
0)</f>
        <v>0</v>
      </c>
      <c r="AQ313" s="43">
        <f>IFERROR(
IF((AQ$14-$G$14+1)&lt;='General parameters'!$G$22,
IF((AQ$14-$G$14+1)&gt;=('Option-specific inputs'!$I$89),
IF(MOD((AQ$14-$G$14+1-'Option-specific inputs'!$I$89)/'Option-specific inputs'!$I$90,1)=0,
'Option-specific inputs'!$I$116*AQ$26,
0),
0),
0),
0)</f>
        <v>0</v>
      </c>
      <c r="AR313" s="43">
        <f>IFERROR(
IF((AR$14-$G$14+1)&lt;='General parameters'!$G$22,
IF((AR$14-$G$14+1)&gt;=('Option-specific inputs'!$I$89),
IF(MOD((AR$14-$G$14+1-'Option-specific inputs'!$I$89)/'Option-specific inputs'!$I$90,1)=0,
'Option-specific inputs'!$I$116*AR$26,
0),
0),
0),
0)</f>
        <v>0</v>
      </c>
      <c r="AS313" s="43">
        <f>IFERROR(
IF((AS$14-$G$14+1)&lt;='General parameters'!$G$22,
IF((AS$14-$G$14+1)&gt;=('Option-specific inputs'!$I$89),
IF(MOD((AS$14-$G$14+1-'Option-specific inputs'!$I$89)/'Option-specific inputs'!$I$90,1)=0,
'Option-specific inputs'!$I$116*AS$26,
0),
0),
0),
0)</f>
        <v>0</v>
      </c>
      <c r="AT313" s="43">
        <f>IFERROR(
IF((AT$14-$G$14+1)&lt;='General parameters'!$G$22,
IF((AT$14-$G$14+1)&gt;=('Option-specific inputs'!$I$89),
IF(MOD((AT$14-$G$14+1-'Option-specific inputs'!$I$89)/'Option-specific inputs'!$I$90,1)=0,
'Option-specific inputs'!$I$116*AT$26,
0),
0),
0),
0)</f>
        <v>0</v>
      </c>
      <c r="AU313" s="43">
        <f>IFERROR(
IF((AU$14-$G$14+1)&lt;='General parameters'!$G$22,
IF((AU$14-$G$14+1)&gt;=('Option-specific inputs'!$I$89),
IF(MOD((AU$14-$G$14+1-'Option-specific inputs'!$I$89)/'Option-specific inputs'!$I$90,1)=0,
'Option-specific inputs'!$I$116*AU$26,
0),
0),
0),
0)</f>
        <v>0</v>
      </c>
      <c r="AV313" s="43">
        <f>IFERROR(
IF((AV$14-$G$14+1)&lt;='General parameters'!$G$22,
IF((AV$14-$G$14+1)&gt;=('Option-specific inputs'!$I$89),
IF(MOD((AV$14-$G$14+1-'Option-specific inputs'!$I$89)/'Option-specific inputs'!$I$90,1)=0,
'Option-specific inputs'!$I$116*AV$26,
0),
0),
0),
0)</f>
        <v>0</v>
      </c>
      <c r="AW313" s="43">
        <f>IFERROR(
IF((AW$14-$G$14+1)&lt;='General parameters'!$G$22,
IF((AW$14-$G$14+1)&gt;=('Option-specific inputs'!$I$89),
IF(MOD((AW$14-$G$14+1-'Option-specific inputs'!$I$89)/'Option-specific inputs'!$I$90,1)=0,
'Option-specific inputs'!$I$116*AW$26,
0),
0),
0),
0)</f>
        <v>0</v>
      </c>
      <c r="AX313" s="43">
        <f>IFERROR(
IF((AX$14-$G$14+1)&lt;='General parameters'!$G$22,
IF((AX$14-$G$14+1)&gt;=('Option-specific inputs'!$I$89),
IF(MOD((AX$14-$G$14+1-'Option-specific inputs'!$I$89)/'Option-specific inputs'!$I$90,1)=0,
'Option-specific inputs'!$I$116*AX$26,
0),
0),
0),
0)</f>
        <v>0</v>
      </c>
      <c r="AY313" s="43">
        <f>IFERROR(
IF((AY$14-$G$14+1)&lt;='General parameters'!$G$22,
IF((AY$14-$G$14+1)&gt;=('Option-specific inputs'!$I$89),
IF(MOD((AY$14-$G$14+1-'Option-specific inputs'!$I$89)/'Option-specific inputs'!$I$90,1)=0,
'Option-specific inputs'!$I$116*AY$26,
0),
0),
0),
0)</f>
        <v>0</v>
      </c>
      <c r="AZ313" s="43">
        <f>IFERROR(
IF((AZ$14-$G$14+1)&lt;='General parameters'!$G$22,
IF((AZ$14-$G$14+1)&gt;=('Option-specific inputs'!$I$89),
IF(MOD((AZ$14-$G$14+1-'Option-specific inputs'!$I$89)/'Option-specific inputs'!$I$90,1)=0,
'Option-specific inputs'!$I$116*AZ$26,
0),
0),
0),
0)</f>
        <v>0</v>
      </c>
      <c r="BA313" s="43">
        <f>IFERROR(
IF((BA$14-$G$14+1)&lt;='General parameters'!$G$22,
IF((BA$14-$G$14+1)&gt;=('Option-specific inputs'!$I$89),
IF(MOD((BA$14-$G$14+1-'Option-specific inputs'!$I$89)/'Option-specific inputs'!$I$90,1)=0,
'Option-specific inputs'!$I$116*BA$26,
0),
0),
0),
0)</f>
        <v>0</v>
      </c>
      <c r="BB313" s="43">
        <f>IFERROR(
IF((BB$14-$G$14+1)&lt;='General parameters'!$G$22,
IF((BB$14-$G$14+1)&gt;=('Option-specific inputs'!$I$89),
IF(MOD((BB$14-$G$14+1-'Option-specific inputs'!$I$89)/'Option-specific inputs'!$I$90,1)=0,
'Option-specific inputs'!$I$116*BB$26,
0),
0),
0),
0)</f>
        <v>0</v>
      </c>
      <c r="BC313" s="43">
        <f>IFERROR(
IF((BC$14-$G$14+1)&lt;='General parameters'!$G$22,
IF((BC$14-$G$14+1)&gt;=('Option-specific inputs'!$I$89),
IF(MOD((BC$14-$G$14+1-'Option-specific inputs'!$I$89)/'Option-specific inputs'!$I$90,1)=0,
'Option-specific inputs'!$I$116*BC$26,
0),
0),
0),
0)</f>
        <v>0</v>
      </c>
      <c r="BD313" s="43">
        <f>IFERROR(
IF((BD$14-$G$14+1)&lt;='General parameters'!$G$22,
IF((BD$14-$G$14+1)&gt;=('Option-specific inputs'!$I$89),
IF(MOD((BD$14-$G$14+1-'Option-specific inputs'!$I$89)/'Option-specific inputs'!$I$90,1)=0,
'Option-specific inputs'!$I$116*BD$26,
0),
0),
0),
0)</f>
        <v>0</v>
      </c>
      <c r="BE313" s="43">
        <f>IFERROR(
IF((BE$14-$G$14+1)&lt;='General parameters'!$G$22,
IF((BE$14-$G$14+1)&gt;=('Option-specific inputs'!$I$89),
IF(MOD((BE$14-$G$14+1-'Option-specific inputs'!$I$89)/'Option-specific inputs'!$I$90,1)=0,
'Option-specific inputs'!$I$116*BE$26,
0),
0),
0),
0)</f>
        <v>0</v>
      </c>
      <c r="BF313" s="43">
        <f>IFERROR(
IF((BF$14-$G$14+1)&lt;='General parameters'!$G$22,
IF((BF$14-$G$14+1)&gt;=('Option-specific inputs'!$I$89),
IF(MOD((BF$14-$G$14+1-'Option-specific inputs'!$I$89)/'Option-specific inputs'!$I$90,1)=0,
'Option-specific inputs'!$I$116*BF$26,
0),
0),
0),
0)</f>
        <v>0</v>
      </c>
      <c r="BG313" s="43">
        <f>IFERROR(
IF((BG$14-$G$14+1)&lt;='General parameters'!$G$22,
IF((BG$14-$G$14+1)&gt;=('Option-specific inputs'!$I$89),
IF(MOD((BG$14-$G$14+1-'Option-specific inputs'!$I$89)/'Option-specific inputs'!$I$90,1)=0,
'Option-specific inputs'!$I$116*BG$26,
0),
0),
0),
0)</f>
        <v>0</v>
      </c>
      <c r="BH313" s="43">
        <f>IFERROR(
IF((BH$14-$G$14+1)&lt;='General parameters'!$G$22,
IF((BH$14-$G$14+1)&gt;=('Option-specific inputs'!$I$89),
IF(MOD((BH$14-$G$14+1-'Option-specific inputs'!$I$89)/'Option-specific inputs'!$I$90,1)=0,
'Option-specific inputs'!$I$116*BH$26,
0),
0),
0),
0)</f>
        <v>0</v>
      </c>
      <c r="BI313" s="43">
        <f>IFERROR(
IF((BI$14-$G$14+1)&lt;='General parameters'!$G$22,
IF((BI$14-$G$14+1)&gt;=('Option-specific inputs'!$I$89),
IF(MOD((BI$14-$G$14+1-'Option-specific inputs'!$I$89)/'Option-specific inputs'!$I$90,1)=0,
'Option-specific inputs'!$I$116*BI$26,
0),
0),
0),
0)</f>
        <v>0</v>
      </c>
      <c r="BJ313" s="43">
        <f>IFERROR(
IF((BJ$14-$G$14+1)&lt;='General parameters'!$G$22,
IF((BJ$14-$G$14+1)&gt;=('Option-specific inputs'!$I$89),
IF(MOD((BJ$14-$G$14+1-'Option-specific inputs'!$I$89)/'Option-specific inputs'!$I$90,1)=0,
'Option-specific inputs'!$I$116*BJ$26,
0),
0),
0),
0)</f>
        <v>0</v>
      </c>
      <c r="BK313" s="43">
        <f>IFERROR(
IF((BK$14-$G$14+1)&lt;='General parameters'!$G$22,
IF((BK$14-$G$14+1)&gt;=('Option-specific inputs'!$I$89),
IF(MOD((BK$14-$G$14+1-'Option-specific inputs'!$I$89)/'Option-specific inputs'!$I$90,1)=0,
'Option-specific inputs'!$I$116*BK$26,
0),
0),
0),
0)</f>
        <v>0</v>
      </c>
      <c r="BL313" s="43">
        <f>IFERROR(
IF((BL$14-$G$14+1)&lt;='General parameters'!$G$22,
IF((BL$14-$G$14+1)&gt;=('Option-specific inputs'!$I$89),
IF(MOD((BL$14-$G$14+1-'Option-specific inputs'!$I$89)/'Option-specific inputs'!$I$90,1)=0,
'Option-specific inputs'!$I$116*BL$26,
0),
0),
0),
0)</f>
        <v>0</v>
      </c>
      <c r="BM313" s="43">
        <f>IFERROR(
IF((BM$14-$G$14+1)&lt;='General parameters'!$G$22,
IF((BM$14-$G$14+1)&gt;=('Option-specific inputs'!$I$89),
IF(MOD((BM$14-$G$14+1-'Option-specific inputs'!$I$89)/'Option-specific inputs'!$I$90,1)=0,
'Option-specific inputs'!$I$116*BM$26,
0),
0),
0),
0)</f>
        <v>0</v>
      </c>
      <c r="BN313" s="43">
        <f>IFERROR(
IF((BN$14-$G$14+1)&lt;='General parameters'!$G$22,
IF((BN$14-$G$14+1)&gt;=('Option-specific inputs'!$I$89),
IF(MOD((BN$14-$G$14+1-'Option-specific inputs'!$I$89)/'Option-specific inputs'!$I$90,1)=0,
'Option-specific inputs'!$I$116*BN$26,
0),
0),
0),
0)</f>
        <v>0</v>
      </c>
      <c r="BO313" s="43">
        <f>IFERROR(
IF((BO$14-$G$14+1)&lt;='General parameters'!$G$22,
IF((BO$14-$G$14+1)&gt;=('Option-specific inputs'!$I$89),
IF(MOD((BO$14-$G$14+1-'Option-specific inputs'!$I$89)/'Option-specific inputs'!$I$90,1)=0,
'Option-specific inputs'!$I$116*BO$26,
0),
0),
0),
0)</f>
        <v>0</v>
      </c>
      <c r="BP313" s="43">
        <f>IFERROR(
IF((BP$14-$G$14+1)&lt;='General parameters'!$G$22,
IF((BP$14-$G$14+1)&gt;=('Option-specific inputs'!$I$89),
IF(MOD((BP$14-$G$14+1-'Option-specific inputs'!$I$89)/'Option-specific inputs'!$I$90,1)=0,
'Option-specific inputs'!$I$116*BP$26,
0),
0),
0),
0)</f>
        <v>0</v>
      </c>
      <c r="BQ313" s="43">
        <f>IFERROR(
IF((BQ$14-$G$14+1)&lt;='General parameters'!$G$22,
IF((BQ$14-$G$14+1)&gt;=('Option-specific inputs'!$I$89),
IF(MOD((BQ$14-$G$14+1-'Option-specific inputs'!$I$89)/'Option-specific inputs'!$I$90,1)=0,
'Option-specific inputs'!$I$116*BQ$26,
0),
0),
0),
0)</f>
        <v>0</v>
      </c>
      <c r="BR313" s="43">
        <f>IFERROR(
IF((BR$14-$G$14+1)&lt;='General parameters'!$G$22,
IF((BR$14-$G$14+1)&gt;=('Option-specific inputs'!$I$89),
IF(MOD((BR$14-$G$14+1-'Option-specific inputs'!$I$89)/'Option-specific inputs'!$I$90,1)=0,
'Option-specific inputs'!$I$116*BR$26,
0),
0),
0),
0)</f>
        <v>0</v>
      </c>
      <c r="BS313" s="43">
        <f>IFERROR(
IF((BS$14-$G$14+1)&lt;='General parameters'!$G$22,
IF((BS$14-$G$14+1)&gt;=('Option-specific inputs'!$I$89),
IF(MOD((BS$14-$G$14+1-'Option-specific inputs'!$I$89)/'Option-specific inputs'!$I$90,1)=0,
'Option-specific inputs'!$I$116*BS$26,
0),
0),
0),
0)</f>
        <v>0</v>
      </c>
      <c r="BT313" s="43">
        <f>IFERROR(
IF((BT$14-$G$14+1)&lt;='General parameters'!$G$22,
IF((BT$14-$G$14+1)&gt;=('Option-specific inputs'!$I$89),
IF(MOD((BT$14-$G$14+1-'Option-specific inputs'!$I$89)/'Option-specific inputs'!$I$90,1)=0,
'Option-specific inputs'!$I$116*BT$26,
0),
0),
0),
0)</f>
        <v>0</v>
      </c>
      <c r="BU313" s="43">
        <f>IFERROR(
IF((BU$14-$G$14+1)&lt;='General parameters'!$G$22,
IF((BU$14-$G$14+1)&gt;=('Option-specific inputs'!$I$89),
IF(MOD((BU$14-$G$14+1-'Option-specific inputs'!$I$89)/'Option-specific inputs'!$I$90,1)=0,
'Option-specific inputs'!$I$116*BU$26,
0),
0),
0),
0)</f>
        <v>0</v>
      </c>
      <c r="BV313" s="43">
        <f>IFERROR(
IF((BV$14-$G$14+1)&lt;='General parameters'!$G$22,
IF((BV$14-$G$14+1)&gt;=('Option-specific inputs'!$I$89),
IF(MOD((BV$14-$G$14+1-'Option-specific inputs'!$I$89)/'Option-specific inputs'!$I$90,1)=0,
'Option-specific inputs'!$I$116*BV$26,
0),
0),
0),
0)</f>
        <v>0</v>
      </c>
      <c r="BW313" s="43">
        <f>IFERROR(
IF((BW$14-$G$14+1)&lt;='General parameters'!$G$22,
IF((BW$14-$G$14+1)&gt;=('Option-specific inputs'!$I$89),
IF(MOD((BW$14-$G$14+1-'Option-specific inputs'!$I$89)/'Option-specific inputs'!$I$90,1)=0,
'Option-specific inputs'!$I$116*BW$26,
0),
0),
0),
0)</f>
        <v>0</v>
      </c>
      <c r="BX313" s="43">
        <f>IFERROR(
IF((BX$14-$G$14+1)&lt;='General parameters'!$G$22,
IF((BX$14-$G$14+1)&gt;=('Option-specific inputs'!$I$89),
IF(MOD((BX$14-$G$14+1-'Option-specific inputs'!$I$89)/'Option-specific inputs'!$I$90,1)=0,
'Option-specific inputs'!$I$116*BX$26,
0),
0),
0),
0)</f>
        <v>0</v>
      </c>
      <c r="BY313" s="43">
        <f>IFERROR(
IF((BY$14-$G$14+1)&lt;='General parameters'!$G$22,
IF((BY$14-$G$14+1)&gt;=('Option-specific inputs'!$I$89),
IF(MOD((BY$14-$G$14+1-'Option-specific inputs'!$I$89)/'Option-specific inputs'!$I$90,1)=0,
'Option-specific inputs'!$I$116*BY$26,
0),
0),
0),
0)</f>
        <v>0</v>
      </c>
      <c r="BZ313" s="43">
        <f>IFERROR(
IF((BZ$14-$G$14+1)&lt;='General parameters'!$G$22,
IF((BZ$14-$G$14+1)&gt;=('Option-specific inputs'!$I$89),
IF(MOD((BZ$14-$G$14+1-'Option-specific inputs'!$I$89)/'Option-specific inputs'!$I$90,1)=0,
'Option-specific inputs'!$I$116*BZ$26,
0),
0),
0),
0)</f>
        <v>0</v>
      </c>
      <c r="CA313" s="43">
        <f>IFERROR(
IF((CA$14-$G$14+1)&lt;='General parameters'!$G$22,
IF((CA$14-$G$14+1)&gt;=('Option-specific inputs'!$I$89),
IF(MOD((CA$14-$G$14+1-'Option-specific inputs'!$I$89)/'Option-specific inputs'!$I$90,1)=0,
'Option-specific inputs'!$I$116*CA$26,
0),
0),
0),
0)</f>
        <v>0</v>
      </c>
      <c r="CB313" s="43">
        <f>IFERROR(
IF((CB$14-$G$14+1)&lt;='General parameters'!$G$22,
IF((CB$14-$G$14+1)&gt;=('Option-specific inputs'!$I$89),
IF(MOD((CB$14-$G$14+1-'Option-specific inputs'!$I$89)/'Option-specific inputs'!$I$90,1)=0,
'Option-specific inputs'!$I$116*CB$26,
0),
0),
0),
0)</f>
        <v>0</v>
      </c>
      <c r="CC313" s="43">
        <f>IFERROR(
IF((CC$14-$G$14+1)&lt;='General parameters'!$G$22,
IF((CC$14-$G$14+1)&gt;=('Option-specific inputs'!$I$89),
IF(MOD((CC$14-$G$14+1-'Option-specific inputs'!$I$89)/'Option-specific inputs'!$I$90,1)=0,
'Option-specific inputs'!$I$116*CC$26,
0),
0),
0),
0)</f>
        <v>0</v>
      </c>
      <c r="CD313" s="43">
        <f>IFERROR(
IF((CD$14-$G$14+1)&lt;='General parameters'!$G$22,
IF((CD$14-$G$14+1)&gt;=('Option-specific inputs'!$I$89),
IF(MOD((CD$14-$G$14+1-'Option-specific inputs'!$I$89)/'Option-specific inputs'!$I$90,1)=0,
'Option-specific inputs'!$I$116*CD$26,
0),
0),
0),
0)</f>
        <v>0</v>
      </c>
      <c r="CE313" s="43">
        <f>IFERROR(
IF((CE$14-$G$14+1)&lt;='General parameters'!$G$22,
IF((CE$14-$G$14+1)&gt;=('Option-specific inputs'!$I$89),
IF(MOD((CE$14-$G$14+1-'Option-specific inputs'!$I$89)/'Option-specific inputs'!$I$90,1)=0,
'Option-specific inputs'!$I$116*CE$26,
0),
0),
0),
0)</f>
        <v>0</v>
      </c>
      <c r="CF313" s="43">
        <f>IFERROR(
IF((CF$14-$G$14+1)&lt;='General parameters'!$G$22,
IF((CF$14-$G$14+1)&gt;=('Option-specific inputs'!$I$89),
IF(MOD((CF$14-$G$14+1-'Option-specific inputs'!$I$89)/'Option-specific inputs'!$I$90,1)=0,
'Option-specific inputs'!$I$116*CF$26,
0),
0),
0),
0)</f>
        <v>0</v>
      </c>
      <c r="CG313" s="43">
        <f>IFERROR(
IF((CG$14-$G$14+1)&lt;='General parameters'!$G$22,
IF((CG$14-$G$14+1)&gt;=('Option-specific inputs'!$I$89),
IF(MOD((CG$14-$G$14+1-'Option-specific inputs'!$I$89)/'Option-specific inputs'!$I$90,1)=0,
'Option-specific inputs'!$I$116*CG$26,
0),
0),
0),
0)</f>
        <v>0</v>
      </c>
      <c r="CH313" s="43">
        <f>IFERROR(
IF((CH$14-$G$14+1)&lt;='General parameters'!$G$22,
IF((CH$14-$G$14+1)&gt;=('Option-specific inputs'!$I$89),
IF(MOD((CH$14-$G$14+1-'Option-specific inputs'!$I$89)/'Option-specific inputs'!$I$90,1)=0,
'Option-specific inputs'!$I$116*CH$26,
0),
0),
0),
0)</f>
        <v>0</v>
      </c>
      <c r="CI313" s="43">
        <f>IFERROR(
IF((CI$14-$G$14+1)&lt;='General parameters'!$G$22,
IF((CI$14-$G$14+1)&gt;=('Option-specific inputs'!$I$89),
IF(MOD((CI$14-$G$14+1-'Option-specific inputs'!$I$89)/'Option-specific inputs'!$I$90,1)=0,
'Option-specific inputs'!$I$116*CI$26,
0),
0),
0),
0)</f>
        <v>0</v>
      </c>
      <c r="CJ313" s="43">
        <f>IFERROR(
IF((CJ$14-$G$14+1)&lt;='General parameters'!$G$22,
IF((CJ$14-$G$14+1)&gt;=('Option-specific inputs'!$I$89),
IF(MOD((CJ$14-$G$14+1-'Option-specific inputs'!$I$89)/'Option-specific inputs'!$I$90,1)=0,
'Option-specific inputs'!$I$116*CJ$26,
0),
0),
0),
0)</f>
        <v>0</v>
      </c>
      <c r="CK313" s="43">
        <f>IFERROR(
IF((CK$14-$G$14+1)&lt;='General parameters'!$G$22,
IF((CK$14-$G$14+1)&gt;=('Option-specific inputs'!$I$89),
IF(MOD((CK$14-$G$14+1-'Option-specific inputs'!$I$89)/'Option-specific inputs'!$I$90,1)=0,
'Option-specific inputs'!$I$116*CK$26,
0),
0),
0),
0)</f>
        <v>0</v>
      </c>
      <c r="CL313" s="43">
        <f>IFERROR(
IF((CL$14-$G$14+1)&lt;='General parameters'!$G$22,
IF((CL$14-$G$14+1)&gt;=('Option-specific inputs'!$I$89),
IF(MOD((CL$14-$G$14+1-'Option-specific inputs'!$I$89)/'Option-specific inputs'!$I$90,1)=0,
'Option-specific inputs'!$I$116*CL$26,
0),
0),
0),
0)</f>
        <v>0</v>
      </c>
      <c r="CM313" s="43">
        <f>IFERROR(
IF((CM$14-$G$14+1)&lt;='General parameters'!$G$22,
IF((CM$14-$G$14+1)&gt;=('Option-specific inputs'!$I$89),
IF(MOD((CM$14-$G$14+1-'Option-specific inputs'!$I$89)/'Option-specific inputs'!$I$90,1)=0,
'Option-specific inputs'!$I$116*CM$26,
0),
0),
0),
0)</f>
        <v>0</v>
      </c>
      <c r="CN313" s="43">
        <f>IFERROR(
IF((CN$14-$G$14+1)&lt;='General parameters'!$G$22,
IF((CN$14-$G$14+1)&gt;=('Option-specific inputs'!$I$89),
IF(MOD((CN$14-$G$14+1-'Option-specific inputs'!$I$89)/'Option-specific inputs'!$I$90,1)=0,
'Option-specific inputs'!$I$116*CN$26,
0),
0),
0),
0)</f>
        <v>0</v>
      </c>
      <c r="CO313" s="43">
        <f>IFERROR(
IF((CO$14-$G$14+1)&lt;='General parameters'!$G$22,
IF((CO$14-$G$14+1)&gt;=('Option-specific inputs'!$I$89),
IF(MOD((CO$14-$G$14+1-'Option-specific inputs'!$I$89)/'Option-specific inputs'!$I$90,1)=0,
'Option-specific inputs'!$I$116*CO$26,
0),
0),
0),
0)</f>
        <v>0</v>
      </c>
      <c r="CP313" s="43">
        <f>IFERROR(
IF((CP$14-$G$14+1)&lt;='General parameters'!$G$22,
IF((CP$14-$G$14+1)&gt;=('Option-specific inputs'!$I$89),
IF(MOD((CP$14-$G$14+1-'Option-specific inputs'!$I$89)/'Option-specific inputs'!$I$90,1)=0,
'Option-specific inputs'!$I$116*CP$26,
0),
0),
0),
0)</f>
        <v>0</v>
      </c>
      <c r="CQ313" s="43">
        <f>IFERROR(
IF((CQ$14-$G$14+1)&lt;='General parameters'!$G$22,
IF((CQ$14-$G$14+1)&gt;=('Option-specific inputs'!$I$89),
IF(MOD((CQ$14-$G$14+1-'Option-specific inputs'!$I$89)/'Option-specific inputs'!$I$90,1)=0,
'Option-specific inputs'!$I$116*CQ$26,
0),
0),
0),
0)</f>
        <v>0</v>
      </c>
      <c r="CR313" s="43">
        <f>IFERROR(
IF((CR$14-$G$14+1)&lt;='General parameters'!$G$22,
IF((CR$14-$G$14+1)&gt;=('Option-specific inputs'!$I$89),
IF(MOD((CR$14-$G$14+1-'Option-specific inputs'!$I$89)/'Option-specific inputs'!$I$90,1)=0,
'Option-specific inputs'!$I$116*CR$26,
0),
0),
0),
0)</f>
        <v>0</v>
      </c>
      <c r="CS313" s="43">
        <f>IFERROR(
IF((CS$14-$G$14+1)&lt;='General parameters'!$G$22,
IF((CS$14-$G$14+1)&gt;=('Option-specific inputs'!$I$89),
IF(MOD((CS$14-$G$14+1-'Option-specific inputs'!$I$89)/'Option-specific inputs'!$I$90,1)=0,
'Option-specific inputs'!$I$116*CS$26,
0),
0),
0),
0)</f>
        <v>0</v>
      </c>
      <c r="CT313" s="43">
        <f>IFERROR(
IF((CT$14-$G$14+1)&lt;='General parameters'!$G$22,
IF((CT$14-$G$14+1)&gt;=('Option-specific inputs'!$I$89),
IF(MOD((CT$14-$G$14+1-'Option-specific inputs'!$I$89)/'Option-specific inputs'!$I$90,1)=0,
'Option-specific inputs'!$I$116*CT$26,
0),
0),
0),
0)</f>
        <v>0</v>
      </c>
      <c r="CU313" s="43">
        <f>IFERROR(
IF((CU$14-$G$14+1)&lt;='General parameters'!$G$22,
IF((CU$14-$G$14+1)&gt;=('Option-specific inputs'!$I$89),
IF(MOD((CU$14-$G$14+1-'Option-specific inputs'!$I$89)/'Option-specific inputs'!$I$90,1)=0,
'Option-specific inputs'!$I$116*CU$26,
0),
0),
0),
0)</f>
        <v>0</v>
      </c>
      <c r="CV313" s="43">
        <f>IFERROR(
IF((CV$14-$G$14+1)&lt;='General parameters'!$G$22,
IF((CV$14-$G$14+1)&gt;=('Option-specific inputs'!$I$89),
IF(MOD((CV$14-$G$14+1-'Option-specific inputs'!$I$89)/'Option-specific inputs'!$I$90,1)=0,
'Option-specific inputs'!$I$116*CV$26,
0),
0),
0),
0)</f>
        <v>0</v>
      </c>
      <c r="CW313" s="43">
        <f>IFERROR(
IF((CW$14-$G$14+1)&lt;='General parameters'!$G$22,
IF((CW$14-$G$14+1)&gt;=('Option-specific inputs'!$I$89),
IF(MOD((CW$14-$G$14+1-'Option-specific inputs'!$I$89)/'Option-specific inputs'!$I$90,1)=0,
'Option-specific inputs'!$I$116*CW$26,
0),
0),
0),
0)</f>
        <v>0</v>
      </c>
      <c r="CX313" s="43">
        <f>IFERROR(
IF((CX$14-$G$14+1)&lt;='General parameters'!$G$22,
IF((CX$14-$G$14+1)&gt;=('Option-specific inputs'!$I$89),
IF(MOD((CX$14-$G$14+1-'Option-specific inputs'!$I$89)/'Option-specific inputs'!$I$90,1)=0,
'Option-specific inputs'!$I$116*CX$26,
0),
0),
0),
0)</f>
        <v>0</v>
      </c>
      <c r="CY313" s="43">
        <f>IFERROR(
IF((CY$14-$G$14+1)&lt;='General parameters'!$G$22,
IF((CY$14-$G$14+1)&gt;=('Option-specific inputs'!$I$89),
IF(MOD((CY$14-$G$14+1-'Option-specific inputs'!$I$89)/'Option-specific inputs'!$I$90,1)=0,
'Option-specific inputs'!$I$116*CY$26,
0),
0),
0),
0)</f>
        <v>0</v>
      </c>
      <c r="CZ313" s="43">
        <f>IFERROR(
IF((CZ$14-$G$14+1)&lt;='General parameters'!$G$22,
IF((CZ$14-$G$14+1)&gt;=('Option-specific inputs'!$I$89),
IF(MOD((CZ$14-$G$14+1-'Option-specific inputs'!$I$89)/'Option-specific inputs'!$I$90,1)=0,
'Option-specific inputs'!$I$116*CZ$26,
0),
0),
0),
0)</f>
        <v>0</v>
      </c>
      <c r="DA313" s="43">
        <f>IFERROR(
IF((DA$14-$G$14+1)&lt;='General parameters'!$G$22,
IF((DA$14-$G$14+1)&gt;=('Option-specific inputs'!$I$89),
IF(MOD((DA$14-$G$14+1-'Option-specific inputs'!$I$89)/'Option-specific inputs'!$I$90,1)=0,
'Option-specific inputs'!$I$116*DA$26,
0),
0),
0),
0)</f>
        <v>0</v>
      </c>
      <c r="DB313" s="43">
        <f>IFERROR(
IF((DB$14-$G$14+1)&lt;='General parameters'!$G$22,
IF((DB$14-$G$14+1)&gt;=('Option-specific inputs'!$I$89),
IF(MOD((DB$14-$G$14+1-'Option-specific inputs'!$I$89)/'Option-specific inputs'!$I$90,1)=0,
'Option-specific inputs'!$I$116*DB$26,
0),
0),
0),
0)</f>
        <v>0</v>
      </c>
      <c r="DC313" s="25"/>
    </row>
    <row r="314" spans="1:107" s="61" customFormat="1" ht="22.5" customHeight="1">
      <c r="A314" s="25"/>
      <c r="B314" s="152"/>
      <c r="C314" s="170" t="str">
        <f>"Maintenance event 4: "&amp;'Option-specific inputs'!$H$93</f>
        <v xml:space="preserve">Maintenance event 4: </v>
      </c>
      <c r="D314" s="48"/>
      <c r="E314" s="37"/>
      <c r="F314" s="32"/>
      <c r="G314" s="43">
        <f>IFERROR(
IF((G$14-$G$14+1)&lt;='General parameters'!$G$22,
IF((G$14-$G$14+1)&gt;=('Option-specific inputs'!$I$94),
IF(MOD((G$14-$G$14+1-'Option-specific inputs'!$I$94)/'Option-specific inputs'!$I$95,1)=0,
'Option-specific inputs'!$I$117*G$26,
0),
0),
0),
0)</f>
        <v>0</v>
      </c>
      <c r="H314" s="43">
        <f>IFERROR(
IF((H$14-$G$14+1)&lt;='General parameters'!$G$22,
IF((H$14-$G$14+1)&gt;=('Option-specific inputs'!$I$94),
IF(MOD((H$14-$G$14+1-'Option-specific inputs'!$I$94)/'Option-specific inputs'!$I$95,1)=0,
'Option-specific inputs'!$I$117*H$26,
0),
0),
0),
0)</f>
        <v>0</v>
      </c>
      <c r="I314" s="43">
        <f>IFERROR(
IF((I$14-$G$14+1)&lt;='General parameters'!$G$22,
IF((I$14-$G$14+1)&gt;=('Option-specific inputs'!$I$94),
IF(MOD((I$14-$G$14+1-'Option-specific inputs'!$I$94)/'Option-specific inputs'!$I$95,1)=0,
'Option-specific inputs'!$I$117*I$26,
0),
0),
0),
0)</f>
        <v>0</v>
      </c>
      <c r="J314" s="43">
        <f>IFERROR(
IF((J$14-$G$14+1)&lt;='General parameters'!$G$22,
IF((J$14-$G$14+1)&gt;=('Option-specific inputs'!$I$94),
IF(MOD((J$14-$G$14+1-'Option-specific inputs'!$I$94)/'Option-specific inputs'!$I$95,1)=0,
'Option-specific inputs'!$I$117*J$26,
0),
0),
0),
0)</f>
        <v>0</v>
      </c>
      <c r="K314" s="43">
        <f>IFERROR(
IF((K$14-$G$14+1)&lt;='General parameters'!$G$22,
IF((K$14-$G$14+1)&gt;=('Option-specific inputs'!$I$94),
IF(MOD((K$14-$G$14+1-'Option-specific inputs'!$I$94)/'Option-specific inputs'!$I$95,1)=0,
'Option-specific inputs'!$I$117*K$26,
0),
0),
0),
0)</f>
        <v>0</v>
      </c>
      <c r="L314" s="43">
        <f>IFERROR(
IF((L$14-$G$14+1)&lt;='General parameters'!$G$22,
IF((L$14-$G$14+1)&gt;=('Option-specific inputs'!$I$94),
IF(MOD((L$14-$G$14+1-'Option-specific inputs'!$I$94)/'Option-specific inputs'!$I$95,1)=0,
'Option-specific inputs'!$I$117*L$26,
0),
0),
0),
0)</f>
        <v>0</v>
      </c>
      <c r="M314" s="43">
        <f>IFERROR(
IF((M$14-$G$14+1)&lt;='General parameters'!$G$22,
IF((M$14-$G$14+1)&gt;=('Option-specific inputs'!$I$94),
IF(MOD((M$14-$G$14+1-'Option-specific inputs'!$I$94)/'Option-specific inputs'!$I$95,1)=0,
'Option-specific inputs'!$I$117*M$26,
0),
0),
0),
0)</f>
        <v>0</v>
      </c>
      <c r="N314" s="43">
        <f>IFERROR(
IF((N$14-$G$14+1)&lt;='General parameters'!$G$22,
IF((N$14-$G$14+1)&gt;=('Option-specific inputs'!$I$94),
IF(MOD((N$14-$G$14+1-'Option-specific inputs'!$I$94)/'Option-specific inputs'!$I$95,1)=0,
'Option-specific inputs'!$I$117*N$26,
0),
0),
0),
0)</f>
        <v>0</v>
      </c>
      <c r="O314" s="43">
        <f>IFERROR(
IF((O$14-$G$14+1)&lt;='General parameters'!$G$22,
IF((O$14-$G$14+1)&gt;=('Option-specific inputs'!$I$94),
IF(MOD((O$14-$G$14+1-'Option-specific inputs'!$I$94)/'Option-specific inputs'!$I$95,1)=0,
'Option-specific inputs'!$I$117*O$26,
0),
0),
0),
0)</f>
        <v>0</v>
      </c>
      <c r="P314" s="43">
        <f>IFERROR(
IF((P$14-$G$14+1)&lt;='General parameters'!$G$22,
IF((P$14-$G$14+1)&gt;=('Option-specific inputs'!$I$94),
IF(MOD((P$14-$G$14+1-'Option-specific inputs'!$I$94)/'Option-specific inputs'!$I$95,1)=0,
'Option-specific inputs'!$I$117*P$26,
0),
0),
0),
0)</f>
        <v>0</v>
      </c>
      <c r="Q314" s="43">
        <f>IFERROR(
IF((Q$14-$G$14+1)&lt;='General parameters'!$G$22,
IF((Q$14-$G$14+1)&gt;=('Option-specific inputs'!$I$94),
IF(MOD((Q$14-$G$14+1-'Option-specific inputs'!$I$94)/'Option-specific inputs'!$I$95,1)=0,
'Option-specific inputs'!$I$117*Q$26,
0),
0),
0),
0)</f>
        <v>0</v>
      </c>
      <c r="R314" s="43">
        <f>IFERROR(
IF((R$14-$G$14+1)&lt;='General parameters'!$G$22,
IF((R$14-$G$14+1)&gt;=('Option-specific inputs'!$I$94),
IF(MOD((R$14-$G$14+1-'Option-specific inputs'!$I$94)/'Option-specific inputs'!$I$95,1)=0,
'Option-specific inputs'!$I$117*R$26,
0),
0),
0),
0)</f>
        <v>0</v>
      </c>
      <c r="S314" s="43">
        <f>IFERROR(
IF((S$14-$G$14+1)&lt;='General parameters'!$G$22,
IF((S$14-$G$14+1)&gt;=('Option-specific inputs'!$I$94),
IF(MOD((S$14-$G$14+1-'Option-specific inputs'!$I$94)/'Option-specific inputs'!$I$95,1)=0,
'Option-specific inputs'!$I$117*S$26,
0),
0),
0),
0)</f>
        <v>0</v>
      </c>
      <c r="T314" s="43">
        <f>IFERROR(
IF((T$14-$G$14+1)&lt;='General parameters'!$G$22,
IF((T$14-$G$14+1)&gt;=('Option-specific inputs'!$I$94),
IF(MOD((T$14-$G$14+1-'Option-specific inputs'!$I$94)/'Option-specific inputs'!$I$95,1)=0,
'Option-specific inputs'!$I$117*T$26,
0),
0),
0),
0)</f>
        <v>0</v>
      </c>
      <c r="U314" s="43">
        <f>IFERROR(
IF((U$14-$G$14+1)&lt;='General parameters'!$G$22,
IF((U$14-$G$14+1)&gt;=('Option-specific inputs'!$I$94),
IF(MOD((U$14-$G$14+1-'Option-specific inputs'!$I$94)/'Option-specific inputs'!$I$95,1)=0,
'Option-specific inputs'!$I$117*U$26,
0),
0),
0),
0)</f>
        <v>0</v>
      </c>
      <c r="V314" s="43">
        <f>IFERROR(
IF((V$14-$G$14+1)&lt;='General parameters'!$G$22,
IF((V$14-$G$14+1)&gt;=('Option-specific inputs'!$I$94),
IF(MOD((V$14-$G$14+1-'Option-specific inputs'!$I$94)/'Option-specific inputs'!$I$95,1)=0,
'Option-specific inputs'!$I$117*V$26,
0),
0),
0),
0)</f>
        <v>0</v>
      </c>
      <c r="W314" s="43">
        <f>IFERROR(
IF((W$14-$G$14+1)&lt;='General parameters'!$G$22,
IF((W$14-$G$14+1)&gt;=('Option-specific inputs'!$I$94),
IF(MOD((W$14-$G$14+1-'Option-specific inputs'!$I$94)/'Option-specific inputs'!$I$95,1)=0,
'Option-specific inputs'!$I$117*W$26,
0),
0),
0),
0)</f>
        <v>0</v>
      </c>
      <c r="X314" s="43">
        <f>IFERROR(
IF((X$14-$G$14+1)&lt;='General parameters'!$G$22,
IF((X$14-$G$14+1)&gt;=('Option-specific inputs'!$I$94),
IF(MOD((X$14-$G$14+1-'Option-specific inputs'!$I$94)/'Option-specific inputs'!$I$95,1)=0,
'Option-specific inputs'!$I$117*X$26,
0),
0),
0),
0)</f>
        <v>0</v>
      </c>
      <c r="Y314" s="43">
        <f>IFERROR(
IF((Y$14-$G$14+1)&lt;='General parameters'!$G$22,
IF((Y$14-$G$14+1)&gt;=('Option-specific inputs'!$I$94),
IF(MOD((Y$14-$G$14+1-'Option-specific inputs'!$I$94)/'Option-specific inputs'!$I$95,1)=0,
'Option-specific inputs'!$I$117*Y$26,
0),
0),
0),
0)</f>
        <v>0</v>
      </c>
      <c r="Z314" s="43">
        <f>IFERROR(
IF((Z$14-$G$14+1)&lt;='General parameters'!$G$22,
IF((Z$14-$G$14+1)&gt;=('Option-specific inputs'!$I$94),
IF(MOD((Z$14-$G$14+1-'Option-specific inputs'!$I$94)/'Option-specific inputs'!$I$95,1)=0,
'Option-specific inputs'!$I$117*Z$26,
0),
0),
0),
0)</f>
        <v>0</v>
      </c>
      <c r="AA314" s="43">
        <f>IFERROR(
IF((AA$14-$G$14+1)&lt;='General parameters'!$G$22,
IF((AA$14-$G$14+1)&gt;=('Option-specific inputs'!$I$94),
IF(MOD((AA$14-$G$14+1-'Option-specific inputs'!$I$94)/'Option-specific inputs'!$I$95,1)=0,
'Option-specific inputs'!$I$117*AA$26,
0),
0),
0),
0)</f>
        <v>0</v>
      </c>
      <c r="AB314" s="43">
        <f>IFERROR(
IF((AB$14-$G$14+1)&lt;='General parameters'!$G$22,
IF((AB$14-$G$14+1)&gt;=('Option-specific inputs'!$I$94),
IF(MOD((AB$14-$G$14+1-'Option-specific inputs'!$I$94)/'Option-specific inputs'!$I$95,1)=0,
'Option-specific inputs'!$I$117*AB$26,
0),
0),
0),
0)</f>
        <v>0</v>
      </c>
      <c r="AC314" s="43">
        <f>IFERROR(
IF((AC$14-$G$14+1)&lt;='General parameters'!$G$22,
IF((AC$14-$G$14+1)&gt;=('Option-specific inputs'!$I$94),
IF(MOD((AC$14-$G$14+1-'Option-specific inputs'!$I$94)/'Option-specific inputs'!$I$95,1)=0,
'Option-specific inputs'!$I$117*AC$26,
0),
0),
0),
0)</f>
        <v>0</v>
      </c>
      <c r="AD314" s="43">
        <f>IFERROR(
IF((AD$14-$G$14+1)&lt;='General parameters'!$G$22,
IF((AD$14-$G$14+1)&gt;=('Option-specific inputs'!$I$94),
IF(MOD((AD$14-$G$14+1-'Option-specific inputs'!$I$94)/'Option-specific inputs'!$I$95,1)=0,
'Option-specific inputs'!$I$117*AD$26,
0),
0),
0),
0)</f>
        <v>0</v>
      </c>
      <c r="AE314" s="43">
        <f>IFERROR(
IF((AE$14-$G$14+1)&lt;='General parameters'!$G$22,
IF((AE$14-$G$14+1)&gt;=('Option-specific inputs'!$I$94),
IF(MOD((AE$14-$G$14+1-'Option-specific inputs'!$I$94)/'Option-specific inputs'!$I$95,1)=0,
'Option-specific inputs'!$I$117*AE$26,
0),
0),
0),
0)</f>
        <v>0</v>
      </c>
      <c r="AF314" s="43">
        <f>IFERROR(
IF((AF$14-$G$14+1)&lt;='General parameters'!$G$22,
IF((AF$14-$G$14+1)&gt;=('Option-specific inputs'!$I$94),
IF(MOD((AF$14-$G$14+1-'Option-specific inputs'!$I$94)/'Option-specific inputs'!$I$95,1)=0,
'Option-specific inputs'!$I$117*AF$26,
0),
0),
0),
0)</f>
        <v>0</v>
      </c>
      <c r="AG314" s="43">
        <f>IFERROR(
IF((AG$14-$G$14+1)&lt;='General parameters'!$G$22,
IF((AG$14-$G$14+1)&gt;=('Option-specific inputs'!$I$94),
IF(MOD((AG$14-$G$14+1-'Option-specific inputs'!$I$94)/'Option-specific inputs'!$I$95,1)=0,
'Option-specific inputs'!$I$117*AG$26,
0),
0),
0),
0)</f>
        <v>0</v>
      </c>
      <c r="AH314" s="43">
        <f>IFERROR(
IF((AH$14-$G$14+1)&lt;='General parameters'!$G$22,
IF((AH$14-$G$14+1)&gt;=('Option-specific inputs'!$I$94),
IF(MOD((AH$14-$G$14+1-'Option-specific inputs'!$I$94)/'Option-specific inputs'!$I$95,1)=0,
'Option-specific inputs'!$I$117*AH$26,
0),
0),
0),
0)</f>
        <v>0</v>
      </c>
      <c r="AI314" s="43">
        <f>IFERROR(
IF((AI$14-$G$14+1)&lt;='General parameters'!$G$22,
IF((AI$14-$G$14+1)&gt;=('Option-specific inputs'!$I$94),
IF(MOD((AI$14-$G$14+1-'Option-specific inputs'!$I$94)/'Option-specific inputs'!$I$95,1)=0,
'Option-specific inputs'!$I$117*AI$26,
0),
0),
0),
0)</f>
        <v>0</v>
      </c>
      <c r="AJ314" s="43">
        <f>IFERROR(
IF((AJ$14-$G$14+1)&lt;='General parameters'!$G$22,
IF((AJ$14-$G$14+1)&gt;=('Option-specific inputs'!$I$94),
IF(MOD((AJ$14-$G$14+1-'Option-specific inputs'!$I$94)/'Option-specific inputs'!$I$95,1)=0,
'Option-specific inputs'!$I$117*AJ$26,
0),
0),
0),
0)</f>
        <v>0</v>
      </c>
      <c r="AK314" s="43">
        <f>IFERROR(
IF((AK$14-$G$14+1)&lt;='General parameters'!$G$22,
IF((AK$14-$G$14+1)&gt;=('Option-specific inputs'!$I$94),
IF(MOD((AK$14-$G$14+1-'Option-specific inputs'!$I$94)/'Option-specific inputs'!$I$95,1)=0,
'Option-specific inputs'!$I$117*AK$26,
0),
0),
0),
0)</f>
        <v>0</v>
      </c>
      <c r="AL314" s="43">
        <f>IFERROR(
IF((AL$14-$G$14+1)&lt;='General parameters'!$G$22,
IF((AL$14-$G$14+1)&gt;=('Option-specific inputs'!$I$94),
IF(MOD((AL$14-$G$14+1-'Option-specific inputs'!$I$94)/'Option-specific inputs'!$I$95,1)=0,
'Option-specific inputs'!$I$117*AL$26,
0),
0),
0),
0)</f>
        <v>0</v>
      </c>
      <c r="AM314" s="43">
        <f>IFERROR(
IF((AM$14-$G$14+1)&lt;='General parameters'!$G$22,
IF((AM$14-$G$14+1)&gt;=('Option-specific inputs'!$I$94),
IF(MOD((AM$14-$G$14+1-'Option-specific inputs'!$I$94)/'Option-specific inputs'!$I$95,1)=0,
'Option-specific inputs'!$I$117*AM$26,
0),
0),
0),
0)</f>
        <v>0</v>
      </c>
      <c r="AN314" s="43">
        <f>IFERROR(
IF((AN$14-$G$14+1)&lt;='General parameters'!$G$22,
IF((AN$14-$G$14+1)&gt;=('Option-specific inputs'!$I$94),
IF(MOD((AN$14-$G$14+1-'Option-specific inputs'!$I$94)/'Option-specific inputs'!$I$95,1)=0,
'Option-specific inputs'!$I$117*AN$26,
0),
0),
0),
0)</f>
        <v>0</v>
      </c>
      <c r="AO314" s="43">
        <f>IFERROR(
IF((AO$14-$G$14+1)&lt;='General parameters'!$G$22,
IF((AO$14-$G$14+1)&gt;=('Option-specific inputs'!$I$94),
IF(MOD((AO$14-$G$14+1-'Option-specific inputs'!$I$94)/'Option-specific inputs'!$I$95,1)=0,
'Option-specific inputs'!$I$117*AO$26,
0),
0),
0),
0)</f>
        <v>0</v>
      </c>
      <c r="AP314" s="43">
        <f>IFERROR(
IF((AP$14-$G$14+1)&lt;='General parameters'!$G$22,
IF((AP$14-$G$14+1)&gt;=('Option-specific inputs'!$I$94),
IF(MOD((AP$14-$G$14+1-'Option-specific inputs'!$I$94)/'Option-specific inputs'!$I$95,1)=0,
'Option-specific inputs'!$I$117*AP$26,
0),
0),
0),
0)</f>
        <v>0</v>
      </c>
      <c r="AQ314" s="43">
        <f>IFERROR(
IF((AQ$14-$G$14+1)&lt;='General parameters'!$G$22,
IF((AQ$14-$G$14+1)&gt;=('Option-specific inputs'!$I$94),
IF(MOD((AQ$14-$G$14+1-'Option-specific inputs'!$I$94)/'Option-specific inputs'!$I$95,1)=0,
'Option-specific inputs'!$I$117*AQ$26,
0),
0),
0),
0)</f>
        <v>0</v>
      </c>
      <c r="AR314" s="43">
        <f>IFERROR(
IF((AR$14-$G$14+1)&lt;='General parameters'!$G$22,
IF((AR$14-$G$14+1)&gt;=('Option-specific inputs'!$I$94),
IF(MOD((AR$14-$G$14+1-'Option-specific inputs'!$I$94)/'Option-specific inputs'!$I$95,1)=0,
'Option-specific inputs'!$I$117*AR$26,
0),
0),
0),
0)</f>
        <v>0</v>
      </c>
      <c r="AS314" s="43">
        <f>IFERROR(
IF((AS$14-$G$14+1)&lt;='General parameters'!$G$22,
IF((AS$14-$G$14+1)&gt;=('Option-specific inputs'!$I$94),
IF(MOD((AS$14-$G$14+1-'Option-specific inputs'!$I$94)/'Option-specific inputs'!$I$95,1)=0,
'Option-specific inputs'!$I$117*AS$26,
0),
0),
0),
0)</f>
        <v>0</v>
      </c>
      <c r="AT314" s="43">
        <f>IFERROR(
IF((AT$14-$G$14+1)&lt;='General parameters'!$G$22,
IF((AT$14-$G$14+1)&gt;=('Option-specific inputs'!$I$94),
IF(MOD((AT$14-$G$14+1-'Option-specific inputs'!$I$94)/'Option-specific inputs'!$I$95,1)=0,
'Option-specific inputs'!$I$117*AT$26,
0),
0),
0),
0)</f>
        <v>0</v>
      </c>
      <c r="AU314" s="43">
        <f>IFERROR(
IF((AU$14-$G$14+1)&lt;='General parameters'!$G$22,
IF((AU$14-$G$14+1)&gt;=('Option-specific inputs'!$I$94),
IF(MOD((AU$14-$G$14+1-'Option-specific inputs'!$I$94)/'Option-specific inputs'!$I$95,1)=0,
'Option-specific inputs'!$I$117*AU$26,
0),
0),
0),
0)</f>
        <v>0</v>
      </c>
      <c r="AV314" s="43">
        <f>IFERROR(
IF((AV$14-$G$14+1)&lt;='General parameters'!$G$22,
IF((AV$14-$G$14+1)&gt;=('Option-specific inputs'!$I$94),
IF(MOD((AV$14-$G$14+1-'Option-specific inputs'!$I$94)/'Option-specific inputs'!$I$95,1)=0,
'Option-specific inputs'!$I$117*AV$26,
0),
0),
0),
0)</f>
        <v>0</v>
      </c>
      <c r="AW314" s="43">
        <f>IFERROR(
IF((AW$14-$G$14+1)&lt;='General parameters'!$G$22,
IF((AW$14-$G$14+1)&gt;=('Option-specific inputs'!$I$94),
IF(MOD((AW$14-$G$14+1-'Option-specific inputs'!$I$94)/'Option-specific inputs'!$I$95,1)=0,
'Option-specific inputs'!$I$117*AW$26,
0),
0),
0),
0)</f>
        <v>0</v>
      </c>
      <c r="AX314" s="43">
        <f>IFERROR(
IF((AX$14-$G$14+1)&lt;='General parameters'!$G$22,
IF((AX$14-$G$14+1)&gt;=('Option-specific inputs'!$I$94),
IF(MOD((AX$14-$G$14+1-'Option-specific inputs'!$I$94)/'Option-specific inputs'!$I$95,1)=0,
'Option-specific inputs'!$I$117*AX$26,
0),
0),
0),
0)</f>
        <v>0</v>
      </c>
      <c r="AY314" s="43">
        <f>IFERROR(
IF((AY$14-$G$14+1)&lt;='General parameters'!$G$22,
IF((AY$14-$G$14+1)&gt;=('Option-specific inputs'!$I$94),
IF(MOD((AY$14-$G$14+1-'Option-specific inputs'!$I$94)/'Option-specific inputs'!$I$95,1)=0,
'Option-specific inputs'!$I$117*AY$26,
0),
0),
0),
0)</f>
        <v>0</v>
      </c>
      <c r="AZ314" s="43">
        <f>IFERROR(
IF((AZ$14-$G$14+1)&lt;='General parameters'!$G$22,
IF((AZ$14-$G$14+1)&gt;=('Option-specific inputs'!$I$94),
IF(MOD((AZ$14-$G$14+1-'Option-specific inputs'!$I$94)/'Option-specific inputs'!$I$95,1)=0,
'Option-specific inputs'!$I$117*AZ$26,
0),
0),
0),
0)</f>
        <v>0</v>
      </c>
      <c r="BA314" s="43">
        <f>IFERROR(
IF((BA$14-$G$14+1)&lt;='General parameters'!$G$22,
IF((BA$14-$G$14+1)&gt;=('Option-specific inputs'!$I$94),
IF(MOD((BA$14-$G$14+1-'Option-specific inputs'!$I$94)/'Option-specific inputs'!$I$95,1)=0,
'Option-specific inputs'!$I$117*BA$26,
0),
0),
0),
0)</f>
        <v>0</v>
      </c>
      <c r="BB314" s="43">
        <f>IFERROR(
IF((BB$14-$G$14+1)&lt;='General parameters'!$G$22,
IF((BB$14-$G$14+1)&gt;=('Option-specific inputs'!$I$94),
IF(MOD((BB$14-$G$14+1-'Option-specific inputs'!$I$94)/'Option-specific inputs'!$I$95,1)=0,
'Option-specific inputs'!$I$117*BB$26,
0),
0),
0),
0)</f>
        <v>0</v>
      </c>
      <c r="BC314" s="43">
        <f>IFERROR(
IF((BC$14-$G$14+1)&lt;='General parameters'!$G$22,
IF((BC$14-$G$14+1)&gt;=('Option-specific inputs'!$I$94),
IF(MOD((BC$14-$G$14+1-'Option-specific inputs'!$I$94)/'Option-specific inputs'!$I$95,1)=0,
'Option-specific inputs'!$I$117*BC$26,
0),
0),
0),
0)</f>
        <v>0</v>
      </c>
      <c r="BD314" s="43">
        <f>IFERROR(
IF((BD$14-$G$14+1)&lt;='General parameters'!$G$22,
IF((BD$14-$G$14+1)&gt;=('Option-specific inputs'!$I$94),
IF(MOD((BD$14-$G$14+1-'Option-specific inputs'!$I$94)/'Option-specific inputs'!$I$95,1)=0,
'Option-specific inputs'!$I$117*BD$26,
0),
0),
0),
0)</f>
        <v>0</v>
      </c>
      <c r="BE314" s="43">
        <f>IFERROR(
IF((BE$14-$G$14+1)&lt;='General parameters'!$G$22,
IF((BE$14-$G$14+1)&gt;=('Option-specific inputs'!$I$94),
IF(MOD((BE$14-$G$14+1-'Option-specific inputs'!$I$94)/'Option-specific inputs'!$I$95,1)=0,
'Option-specific inputs'!$I$117*BE$26,
0),
0),
0),
0)</f>
        <v>0</v>
      </c>
      <c r="BF314" s="43">
        <f>IFERROR(
IF((BF$14-$G$14+1)&lt;='General parameters'!$G$22,
IF((BF$14-$G$14+1)&gt;=('Option-specific inputs'!$I$94),
IF(MOD((BF$14-$G$14+1-'Option-specific inputs'!$I$94)/'Option-specific inputs'!$I$95,1)=0,
'Option-specific inputs'!$I$117*BF$26,
0),
0),
0),
0)</f>
        <v>0</v>
      </c>
      <c r="BG314" s="43">
        <f>IFERROR(
IF((BG$14-$G$14+1)&lt;='General parameters'!$G$22,
IF((BG$14-$G$14+1)&gt;=('Option-specific inputs'!$I$94),
IF(MOD((BG$14-$G$14+1-'Option-specific inputs'!$I$94)/'Option-specific inputs'!$I$95,1)=0,
'Option-specific inputs'!$I$117*BG$26,
0),
0),
0),
0)</f>
        <v>0</v>
      </c>
      <c r="BH314" s="43">
        <f>IFERROR(
IF((BH$14-$G$14+1)&lt;='General parameters'!$G$22,
IF((BH$14-$G$14+1)&gt;=('Option-specific inputs'!$I$94),
IF(MOD((BH$14-$G$14+1-'Option-specific inputs'!$I$94)/'Option-specific inputs'!$I$95,1)=0,
'Option-specific inputs'!$I$117*BH$26,
0),
0),
0),
0)</f>
        <v>0</v>
      </c>
      <c r="BI314" s="43">
        <f>IFERROR(
IF((BI$14-$G$14+1)&lt;='General parameters'!$G$22,
IF((BI$14-$G$14+1)&gt;=('Option-specific inputs'!$I$94),
IF(MOD((BI$14-$G$14+1-'Option-specific inputs'!$I$94)/'Option-specific inputs'!$I$95,1)=0,
'Option-specific inputs'!$I$117*BI$26,
0),
0),
0),
0)</f>
        <v>0</v>
      </c>
      <c r="BJ314" s="43">
        <f>IFERROR(
IF((BJ$14-$G$14+1)&lt;='General parameters'!$G$22,
IF((BJ$14-$G$14+1)&gt;=('Option-specific inputs'!$I$94),
IF(MOD((BJ$14-$G$14+1-'Option-specific inputs'!$I$94)/'Option-specific inputs'!$I$95,1)=0,
'Option-specific inputs'!$I$117*BJ$26,
0),
0),
0),
0)</f>
        <v>0</v>
      </c>
      <c r="BK314" s="43">
        <f>IFERROR(
IF((BK$14-$G$14+1)&lt;='General parameters'!$G$22,
IF((BK$14-$G$14+1)&gt;=('Option-specific inputs'!$I$94),
IF(MOD((BK$14-$G$14+1-'Option-specific inputs'!$I$94)/'Option-specific inputs'!$I$95,1)=0,
'Option-specific inputs'!$I$117*BK$26,
0),
0),
0),
0)</f>
        <v>0</v>
      </c>
      <c r="BL314" s="43">
        <f>IFERROR(
IF((BL$14-$G$14+1)&lt;='General parameters'!$G$22,
IF((BL$14-$G$14+1)&gt;=('Option-specific inputs'!$I$94),
IF(MOD((BL$14-$G$14+1-'Option-specific inputs'!$I$94)/'Option-specific inputs'!$I$95,1)=0,
'Option-specific inputs'!$I$117*BL$26,
0),
0),
0),
0)</f>
        <v>0</v>
      </c>
      <c r="BM314" s="43">
        <f>IFERROR(
IF((BM$14-$G$14+1)&lt;='General parameters'!$G$22,
IF((BM$14-$G$14+1)&gt;=('Option-specific inputs'!$I$94),
IF(MOD((BM$14-$G$14+1-'Option-specific inputs'!$I$94)/'Option-specific inputs'!$I$95,1)=0,
'Option-specific inputs'!$I$117*BM$26,
0),
0),
0),
0)</f>
        <v>0</v>
      </c>
      <c r="BN314" s="43">
        <f>IFERROR(
IF((BN$14-$G$14+1)&lt;='General parameters'!$G$22,
IF((BN$14-$G$14+1)&gt;=('Option-specific inputs'!$I$94),
IF(MOD((BN$14-$G$14+1-'Option-specific inputs'!$I$94)/'Option-specific inputs'!$I$95,1)=0,
'Option-specific inputs'!$I$117*BN$26,
0),
0),
0),
0)</f>
        <v>0</v>
      </c>
      <c r="BO314" s="43">
        <f>IFERROR(
IF((BO$14-$G$14+1)&lt;='General parameters'!$G$22,
IF((BO$14-$G$14+1)&gt;=('Option-specific inputs'!$I$94),
IF(MOD((BO$14-$G$14+1-'Option-specific inputs'!$I$94)/'Option-specific inputs'!$I$95,1)=0,
'Option-specific inputs'!$I$117*BO$26,
0),
0),
0),
0)</f>
        <v>0</v>
      </c>
      <c r="BP314" s="43">
        <f>IFERROR(
IF((BP$14-$G$14+1)&lt;='General parameters'!$G$22,
IF((BP$14-$G$14+1)&gt;=('Option-specific inputs'!$I$94),
IF(MOD((BP$14-$G$14+1-'Option-specific inputs'!$I$94)/'Option-specific inputs'!$I$95,1)=0,
'Option-specific inputs'!$I$117*BP$26,
0),
0),
0),
0)</f>
        <v>0</v>
      </c>
      <c r="BQ314" s="43">
        <f>IFERROR(
IF((BQ$14-$G$14+1)&lt;='General parameters'!$G$22,
IF((BQ$14-$G$14+1)&gt;=('Option-specific inputs'!$I$94),
IF(MOD((BQ$14-$G$14+1-'Option-specific inputs'!$I$94)/'Option-specific inputs'!$I$95,1)=0,
'Option-specific inputs'!$I$117*BQ$26,
0),
0),
0),
0)</f>
        <v>0</v>
      </c>
      <c r="BR314" s="43">
        <f>IFERROR(
IF((BR$14-$G$14+1)&lt;='General parameters'!$G$22,
IF((BR$14-$G$14+1)&gt;=('Option-specific inputs'!$I$94),
IF(MOD((BR$14-$G$14+1-'Option-specific inputs'!$I$94)/'Option-specific inputs'!$I$95,1)=0,
'Option-specific inputs'!$I$117*BR$26,
0),
0),
0),
0)</f>
        <v>0</v>
      </c>
      <c r="BS314" s="43">
        <f>IFERROR(
IF((BS$14-$G$14+1)&lt;='General parameters'!$G$22,
IF((BS$14-$G$14+1)&gt;=('Option-specific inputs'!$I$94),
IF(MOD((BS$14-$G$14+1-'Option-specific inputs'!$I$94)/'Option-specific inputs'!$I$95,1)=0,
'Option-specific inputs'!$I$117*BS$26,
0),
0),
0),
0)</f>
        <v>0</v>
      </c>
      <c r="BT314" s="43">
        <f>IFERROR(
IF((BT$14-$G$14+1)&lt;='General parameters'!$G$22,
IF((BT$14-$G$14+1)&gt;=('Option-specific inputs'!$I$94),
IF(MOD((BT$14-$G$14+1-'Option-specific inputs'!$I$94)/'Option-specific inputs'!$I$95,1)=0,
'Option-specific inputs'!$I$117*BT$26,
0),
0),
0),
0)</f>
        <v>0</v>
      </c>
      <c r="BU314" s="43">
        <f>IFERROR(
IF((BU$14-$G$14+1)&lt;='General parameters'!$G$22,
IF((BU$14-$G$14+1)&gt;=('Option-specific inputs'!$I$94),
IF(MOD((BU$14-$G$14+1-'Option-specific inputs'!$I$94)/'Option-specific inputs'!$I$95,1)=0,
'Option-specific inputs'!$I$117*BU$26,
0),
0),
0),
0)</f>
        <v>0</v>
      </c>
      <c r="BV314" s="43">
        <f>IFERROR(
IF((BV$14-$G$14+1)&lt;='General parameters'!$G$22,
IF((BV$14-$G$14+1)&gt;=('Option-specific inputs'!$I$94),
IF(MOD((BV$14-$G$14+1-'Option-specific inputs'!$I$94)/'Option-specific inputs'!$I$95,1)=0,
'Option-specific inputs'!$I$117*BV$26,
0),
0),
0),
0)</f>
        <v>0</v>
      </c>
      <c r="BW314" s="43">
        <f>IFERROR(
IF((BW$14-$G$14+1)&lt;='General parameters'!$G$22,
IF((BW$14-$G$14+1)&gt;=('Option-specific inputs'!$I$94),
IF(MOD((BW$14-$G$14+1-'Option-specific inputs'!$I$94)/'Option-specific inputs'!$I$95,1)=0,
'Option-specific inputs'!$I$117*BW$26,
0),
0),
0),
0)</f>
        <v>0</v>
      </c>
      <c r="BX314" s="43">
        <f>IFERROR(
IF((BX$14-$G$14+1)&lt;='General parameters'!$G$22,
IF((BX$14-$G$14+1)&gt;=('Option-specific inputs'!$I$94),
IF(MOD((BX$14-$G$14+1-'Option-specific inputs'!$I$94)/'Option-specific inputs'!$I$95,1)=0,
'Option-specific inputs'!$I$117*BX$26,
0),
0),
0),
0)</f>
        <v>0</v>
      </c>
      <c r="BY314" s="43">
        <f>IFERROR(
IF((BY$14-$G$14+1)&lt;='General parameters'!$G$22,
IF((BY$14-$G$14+1)&gt;=('Option-specific inputs'!$I$94),
IF(MOD((BY$14-$G$14+1-'Option-specific inputs'!$I$94)/'Option-specific inputs'!$I$95,1)=0,
'Option-specific inputs'!$I$117*BY$26,
0),
0),
0),
0)</f>
        <v>0</v>
      </c>
      <c r="BZ314" s="43">
        <f>IFERROR(
IF((BZ$14-$G$14+1)&lt;='General parameters'!$G$22,
IF((BZ$14-$G$14+1)&gt;=('Option-specific inputs'!$I$94),
IF(MOD((BZ$14-$G$14+1-'Option-specific inputs'!$I$94)/'Option-specific inputs'!$I$95,1)=0,
'Option-specific inputs'!$I$117*BZ$26,
0),
0),
0),
0)</f>
        <v>0</v>
      </c>
      <c r="CA314" s="43">
        <f>IFERROR(
IF((CA$14-$G$14+1)&lt;='General parameters'!$G$22,
IF((CA$14-$G$14+1)&gt;=('Option-specific inputs'!$I$94),
IF(MOD((CA$14-$G$14+1-'Option-specific inputs'!$I$94)/'Option-specific inputs'!$I$95,1)=0,
'Option-specific inputs'!$I$117*CA$26,
0),
0),
0),
0)</f>
        <v>0</v>
      </c>
      <c r="CB314" s="43">
        <f>IFERROR(
IF((CB$14-$G$14+1)&lt;='General parameters'!$G$22,
IF((CB$14-$G$14+1)&gt;=('Option-specific inputs'!$I$94),
IF(MOD((CB$14-$G$14+1-'Option-specific inputs'!$I$94)/'Option-specific inputs'!$I$95,1)=0,
'Option-specific inputs'!$I$117*CB$26,
0),
0),
0),
0)</f>
        <v>0</v>
      </c>
      <c r="CC314" s="43">
        <f>IFERROR(
IF((CC$14-$G$14+1)&lt;='General parameters'!$G$22,
IF((CC$14-$G$14+1)&gt;=('Option-specific inputs'!$I$94),
IF(MOD((CC$14-$G$14+1-'Option-specific inputs'!$I$94)/'Option-specific inputs'!$I$95,1)=0,
'Option-specific inputs'!$I$117*CC$26,
0),
0),
0),
0)</f>
        <v>0</v>
      </c>
      <c r="CD314" s="43">
        <f>IFERROR(
IF((CD$14-$G$14+1)&lt;='General parameters'!$G$22,
IF((CD$14-$G$14+1)&gt;=('Option-specific inputs'!$I$94),
IF(MOD((CD$14-$G$14+1-'Option-specific inputs'!$I$94)/'Option-specific inputs'!$I$95,1)=0,
'Option-specific inputs'!$I$117*CD$26,
0),
0),
0),
0)</f>
        <v>0</v>
      </c>
      <c r="CE314" s="43">
        <f>IFERROR(
IF((CE$14-$G$14+1)&lt;='General parameters'!$G$22,
IF((CE$14-$G$14+1)&gt;=('Option-specific inputs'!$I$94),
IF(MOD((CE$14-$G$14+1-'Option-specific inputs'!$I$94)/'Option-specific inputs'!$I$95,1)=0,
'Option-specific inputs'!$I$117*CE$26,
0),
0),
0),
0)</f>
        <v>0</v>
      </c>
      <c r="CF314" s="43">
        <f>IFERROR(
IF((CF$14-$G$14+1)&lt;='General parameters'!$G$22,
IF((CF$14-$G$14+1)&gt;=('Option-specific inputs'!$I$94),
IF(MOD((CF$14-$G$14+1-'Option-specific inputs'!$I$94)/'Option-specific inputs'!$I$95,1)=0,
'Option-specific inputs'!$I$117*CF$26,
0),
0),
0),
0)</f>
        <v>0</v>
      </c>
      <c r="CG314" s="43">
        <f>IFERROR(
IF((CG$14-$G$14+1)&lt;='General parameters'!$G$22,
IF((CG$14-$G$14+1)&gt;=('Option-specific inputs'!$I$94),
IF(MOD((CG$14-$G$14+1-'Option-specific inputs'!$I$94)/'Option-specific inputs'!$I$95,1)=0,
'Option-specific inputs'!$I$117*CG$26,
0),
0),
0),
0)</f>
        <v>0</v>
      </c>
      <c r="CH314" s="43">
        <f>IFERROR(
IF((CH$14-$G$14+1)&lt;='General parameters'!$G$22,
IF((CH$14-$G$14+1)&gt;=('Option-specific inputs'!$I$94),
IF(MOD((CH$14-$G$14+1-'Option-specific inputs'!$I$94)/'Option-specific inputs'!$I$95,1)=0,
'Option-specific inputs'!$I$117*CH$26,
0),
0),
0),
0)</f>
        <v>0</v>
      </c>
      <c r="CI314" s="43">
        <f>IFERROR(
IF((CI$14-$G$14+1)&lt;='General parameters'!$G$22,
IF((CI$14-$G$14+1)&gt;=('Option-specific inputs'!$I$94),
IF(MOD((CI$14-$G$14+1-'Option-specific inputs'!$I$94)/'Option-specific inputs'!$I$95,1)=0,
'Option-specific inputs'!$I$117*CI$26,
0),
0),
0),
0)</f>
        <v>0</v>
      </c>
      <c r="CJ314" s="43">
        <f>IFERROR(
IF((CJ$14-$G$14+1)&lt;='General parameters'!$G$22,
IF((CJ$14-$G$14+1)&gt;=('Option-specific inputs'!$I$94),
IF(MOD((CJ$14-$G$14+1-'Option-specific inputs'!$I$94)/'Option-specific inputs'!$I$95,1)=0,
'Option-specific inputs'!$I$117*CJ$26,
0),
0),
0),
0)</f>
        <v>0</v>
      </c>
      <c r="CK314" s="43">
        <f>IFERROR(
IF((CK$14-$G$14+1)&lt;='General parameters'!$G$22,
IF((CK$14-$G$14+1)&gt;=('Option-specific inputs'!$I$94),
IF(MOD((CK$14-$G$14+1-'Option-specific inputs'!$I$94)/'Option-specific inputs'!$I$95,1)=0,
'Option-specific inputs'!$I$117*CK$26,
0),
0),
0),
0)</f>
        <v>0</v>
      </c>
      <c r="CL314" s="43">
        <f>IFERROR(
IF((CL$14-$G$14+1)&lt;='General parameters'!$G$22,
IF((CL$14-$G$14+1)&gt;=('Option-specific inputs'!$I$94),
IF(MOD((CL$14-$G$14+1-'Option-specific inputs'!$I$94)/'Option-specific inputs'!$I$95,1)=0,
'Option-specific inputs'!$I$117*CL$26,
0),
0),
0),
0)</f>
        <v>0</v>
      </c>
      <c r="CM314" s="43">
        <f>IFERROR(
IF((CM$14-$G$14+1)&lt;='General parameters'!$G$22,
IF((CM$14-$G$14+1)&gt;=('Option-specific inputs'!$I$94),
IF(MOD((CM$14-$G$14+1-'Option-specific inputs'!$I$94)/'Option-specific inputs'!$I$95,1)=0,
'Option-specific inputs'!$I$117*CM$26,
0),
0),
0),
0)</f>
        <v>0</v>
      </c>
      <c r="CN314" s="43">
        <f>IFERROR(
IF((CN$14-$G$14+1)&lt;='General parameters'!$G$22,
IF((CN$14-$G$14+1)&gt;=('Option-specific inputs'!$I$94),
IF(MOD((CN$14-$G$14+1-'Option-specific inputs'!$I$94)/'Option-specific inputs'!$I$95,1)=0,
'Option-specific inputs'!$I$117*CN$26,
0),
0),
0),
0)</f>
        <v>0</v>
      </c>
      <c r="CO314" s="43">
        <f>IFERROR(
IF((CO$14-$G$14+1)&lt;='General parameters'!$G$22,
IF((CO$14-$G$14+1)&gt;=('Option-specific inputs'!$I$94),
IF(MOD((CO$14-$G$14+1-'Option-specific inputs'!$I$94)/'Option-specific inputs'!$I$95,1)=0,
'Option-specific inputs'!$I$117*CO$26,
0),
0),
0),
0)</f>
        <v>0</v>
      </c>
      <c r="CP314" s="43">
        <f>IFERROR(
IF((CP$14-$G$14+1)&lt;='General parameters'!$G$22,
IF((CP$14-$G$14+1)&gt;=('Option-specific inputs'!$I$94),
IF(MOD((CP$14-$G$14+1-'Option-specific inputs'!$I$94)/'Option-specific inputs'!$I$95,1)=0,
'Option-specific inputs'!$I$117*CP$26,
0),
0),
0),
0)</f>
        <v>0</v>
      </c>
      <c r="CQ314" s="43">
        <f>IFERROR(
IF((CQ$14-$G$14+1)&lt;='General parameters'!$G$22,
IF((CQ$14-$G$14+1)&gt;=('Option-specific inputs'!$I$94),
IF(MOD((CQ$14-$G$14+1-'Option-specific inputs'!$I$94)/'Option-specific inputs'!$I$95,1)=0,
'Option-specific inputs'!$I$117*CQ$26,
0),
0),
0),
0)</f>
        <v>0</v>
      </c>
      <c r="CR314" s="43">
        <f>IFERROR(
IF((CR$14-$G$14+1)&lt;='General parameters'!$G$22,
IF((CR$14-$G$14+1)&gt;=('Option-specific inputs'!$I$94),
IF(MOD((CR$14-$G$14+1-'Option-specific inputs'!$I$94)/'Option-specific inputs'!$I$95,1)=0,
'Option-specific inputs'!$I$117*CR$26,
0),
0),
0),
0)</f>
        <v>0</v>
      </c>
      <c r="CS314" s="43">
        <f>IFERROR(
IF((CS$14-$G$14+1)&lt;='General parameters'!$G$22,
IF((CS$14-$G$14+1)&gt;=('Option-specific inputs'!$I$94),
IF(MOD((CS$14-$G$14+1-'Option-specific inputs'!$I$94)/'Option-specific inputs'!$I$95,1)=0,
'Option-specific inputs'!$I$117*CS$26,
0),
0),
0),
0)</f>
        <v>0</v>
      </c>
      <c r="CT314" s="43">
        <f>IFERROR(
IF((CT$14-$G$14+1)&lt;='General parameters'!$G$22,
IF((CT$14-$G$14+1)&gt;=('Option-specific inputs'!$I$94),
IF(MOD((CT$14-$G$14+1-'Option-specific inputs'!$I$94)/'Option-specific inputs'!$I$95,1)=0,
'Option-specific inputs'!$I$117*CT$26,
0),
0),
0),
0)</f>
        <v>0</v>
      </c>
      <c r="CU314" s="43">
        <f>IFERROR(
IF((CU$14-$G$14+1)&lt;='General parameters'!$G$22,
IF((CU$14-$G$14+1)&gt;=('Option-specific inputs'!$I$94),
IF(MOD((CU$14-$G$14+1-'Option-specific inputs'!$I$94)/'Option-specific inputs'!$I$95,1)=0,
'Option-specific inputs'!$I$117*CU$26,
0),
0),
0),
0)</f>
        <v>0</v>
      </c>
      <c r="CV314" s="43">
        <f>IFERROR(
IF((CV$14-$G$14+1)&lt;='General parameters'!$G$22,
IF((CV$14-$G$14+1)&gt;=('Option-specific inputs'!$I$94),
IF(MOD((CV$14-$G$14+1-'Option-specific inputs'!$I$94)/'Option-specific inputs'!$I$95,1)=0,
'Option-specific inputs'!$I$117*CV$26,
0),
0),
0),
0)</f>
        <v>0</v>
      </c>
      <c r="CW314" s="43">
        <f>IFERROR(
IF((CW$14-$G$14+1)&lt;='General parameters'!$G$22,
IF((CW$14-$G$14+1)&gt;=('Option-specific inputs'!$I$94),
IF(MOD((CW$14-$G$14+1-'Option-specific inputs'!$I$94)/'Option-specific inputs'!$I$95,1)=0,
'Option-specific inputs'!$I$117*CW$26,
0),
0),
0),
0)</f>
        <v>0</v>
      </c>
      <c r="CX314" s="43">
        <f>IFERROR(
IF((CX$14-$G$14+1)&lt;='General parameters'!$G$22,
IF((CX$14-$G$14+1)&gt;=('Option-specific inputs'!$I$94),
IF(MOD((CX$14-$G$14+1-'Option-specific inputs'!$I$94)/'Option-specific inputs'!$I$95,1)=0,
'Option-specific inputs'!$I$117*CX$26,
0),
0),
0),
0)</f>
        <v>0</v>
      </c>
      <c r="CY314" s="43">
        <f>IFERROR(
IF((CY$14-$G$14+1)&lt;='General parameters'!$G$22,
IF((CY$14-$G$14+1)&gt;=('Option-specific inputs'!$I$94),
IF(MOD((CY$14-$G$14+1-'Option-specific inputs'!$I$94)/'Option-specific inputs'!$I$95,1)=0,
'Option-specific inputs'!$I$117*CY$26,
0),
0),
0),
0)</f>
        <v>0</v>
      </c>
      <c r="CZ314" s="43">
        <f>IFERROR(
IF((CZ$14-$G$14+1)&lt;='General parameters'!$G$22,
IF((CZ$14-$G$14+1)&gt;=('Option-specific inputs'!$I$94),
IF(MOD((CZ$14-$G$14+1-'Option-specific inputs'!$I$94)/'Option-specific inputs'!$I$95,1)=0,
'Option-specific inputs'!$I$117*CZ$26,
0),
0),
0),
0)</f>
        <v>0</v>
      </c>
      <c r="DA314" s="43">
        <f>IFERROR(
IF((DA$14-$G$14+1)&lt;='General parameters'!$G$22,
IF((DA$14-$G$14+1)&gt;=('Option-specific inputs'!$I$94),
IF(MOD((DA$14-$G$14+1-'Option-specific inputs'!$I$94)/'Option-specific inputs'!$I$95,1)=0,
'Option-specific inputs'!$I$117*DA$26,
0),
0),
0),
0)</f>
        <v>0</v>
      </c>
      <c r="DB314" s="43">
        <f>IFERROR(
IF((DB$14-$G$14+1)&lt;='General parameters'!$G$22,
IF((DB$14-$G$14+1)&gt;=('Option-specific inputs'!$I$94),
IF(MOD((DB$14-$G$14+1-'Option-specific inputs'!$I$94)/'Option-specific inputs'!$I$95,1)=0,
'Option-specific inputs'!$I$117*DB$26,
0),
0),
0),
0)</f>
        <v>0</v>
      </c>
      <c r="DC314" s="25"/>
    </row>
    <row r="315" spans="1:107" s="61" customFormat="1" ht="22.5" customHeight="1">
      <c r="A315" s="25"/>
      <c r="B315" s="152"/>
      <c r="C315" s="213" t="s">
        <v>152</v>
      </c>
      <c r="D315" s="46"/>
      <c r="E315" s="37"/>
      <c r="F315" s="32"/>
      <c r="G315" s="60">
        <f>IF(G$14 &lt; YEAR('General parameters'!$G$20) + 'Option-specific inputs'!$I$65 - 1,
0, IFERROR(
IF((G$14-$G$14+1)&lt;='General parameters'!$G$22,
'Option-specific inputs'!$I$118,0)*G$26,
0))</f>
        <v>0</v>
      </c>
      <c r="H315" s="60">
        <f>IF(H$14 &lt; YEAR('General parameters'!$G$20) + 'Option-specific inputs'!$I$65 - 1,
0, IFERROR(
IF((H$14-$G$14+1)&lt;='General parameters'!$G$22,
'Option-specific inputs'!$I$118,0)*H$26,
0))</f>
        <v>0</v>
      </c>
      <c r="I315" s="60">
        <f>IF(I$14 &lt; YEAR('General parameters'!$G$20) + 'Option-specific inputs'!$I$65 - 1,
0, IFERROR(
IF((I$14-$G$14+1)&lt;='General parameters'!$G$22,
'Option-specific inputs'!$I$118,0)*I$26,
0))</f>
        <v>0</v>
      </c>
      <c r="J315" s="60">
        <f>IF(J$14 &lt; YEAR('General parameters'!$G$20) + 'Option-specific inputs'!$I$65 - 1,
0, IFERROR(
IF((J$14-$G$14+1)&lt;='General parameters'!$G$22,
'Option-specific inputs'!$I$118,0)*J$26,
0))</f>
        <v>0</v>
      </c>
      <c r="K315" s="60">
        <f>IF(K$14 &lt; YEAR('General parameters'!$G$20) + 'Option-specific inputs'!$I$65 - 1,
0, IFERROR(
IF((K$14-$G$14+1)&lt;='General parameters'!$G$22,
'Option-specific inputs'!$I$118,0)*K$26,
0))</f>
        <v>0</v>
      </c>
      <c r="L315" s="60">
        <f>IF(L$14 &lt; YEAR('General parameters'!$G$20) + 'Option-specific inputs'!$I$65 - 1,
0, IFERROR(
IF((L$14-$G$14+1)&lt;='General parameters'!$G$22,
'Option-specific inputs'!$I$118,0)*L$26,
0))</f>
        <v>0</v>
      </c>
      <c r="M315" s="60">
        <f>IF(M$14 &lt; YEAR('General parameters'!$G$20) + 'Option-specific inputs'!$I$65 - 1,
0, IFERROR(
IF((M$14-$G$14+1)&lt;='General parameters'!$G$22,
'Option-specific inputs'!$I$118,0)*M$26,
0))</f>
        <v>0</v>
      </c>
      <c r="N315" s="60">
        <f>IF(N$14 &lt; YEAR('General parameters'!$G$20) + 'Option-specific inputs'!$I$65 - 1,
0, IFERROR(
IF((N$14-$G$14+1)&lt;='General parameters'!$G$22,
'Option-specific inputs'!$I$118,0)*N$26,
0))</f>
        <v>0</v>
      </c>
      <c r="O315" s="60">
        <f>IF(O$14 &lt; YEAR('General parameters'!$G$20) + 'Option-specific inputs'!$I$65 - 1,
0, IFERROR(
IF((O$14-$G$14+1)&lt;='General parameters'!$G$22,
'Option-specific inputs'!$I$118,0)*O$26,
0))</f>
        <v>0</v>
      </c>
      <c r="P315" s="60">
        <f>IF(P$14 &lt; YEAR('General parameters'!$G$20) + 'Option-specific inputs'!$I$65 - 1,
0, IFERROR(
IF((P$14-$G$14+1)&lt;='General parameters'!$G$22,
'Option-specific inputs'!$I$118,0)*P$26,
0))</f>
        <v>0</v>
      </c>
      <c r="Q315" s="60">
        <f>IF(Q$14 &lt; YEAR('General parameters'!$G$20) + 'Option-specific inputs'!$I$65 - 1,
0, IFERROR(
IF((Q$14-$G$14+1)&lt;='General parameters'!$G$22,
'Option-specific inputs'!$I$118,0)*Q$26,
0))</f>
        <v>0</v>
      </c>
      <c r="R315" s="60">
        <f>IF(R$14 &lt; YEAR('General parameters'!$G$20) + 'Option-specific inputs'!$I$65 - 1,
0, IFERROR(
IF((R$14-$G$14+1)&lt;='General parameters'!$G$22,
'Option-specific inputs'!$I$118,0)*R$26,
0))</f>
        <v>0</v>
      </c>
      <c r="S315" s="60">
        <f>IF(S$14 &lt; YEAR('General parameters'!$G$20) + 'Option-specific inputs'!$I$65 - 1,
0, IFERROR(
IF((S$14-$G$14+1)&lt;='General parameters'!$G$22,
'Option-specific inputs'!$I$118,0)*S$26,
0))</f>
        <v>0</v>
      </c>
      <c r="T315" s="60">
        <f>IF(T$14 &lt; YEAR('General parameters'!$G$20) + 'Option-specific inputs'!$I$65 - 1,
0, IFERROR(
IF((T$14-$G$14+1)&lt;='General parameters'!$G$22,
'Option-specific inputs'!$I$118,0)*T$26,
0))</f>
        <v>0</v>
      </c>
      <c r="U315" s="60">
        <f>IF(U$14 &lt; YEAR('General parameters'!$G$20) + 'Option-specific inputs'!$I$65 - 1,
0, IFERROR(
IF((U$14-$G$14+1)&lt;='General parameters'!$G$22,
'Option-specific inputs'!$I$118,0)*U$26,
0))</f>
        <v>0</v>
      </c>
      <c r="V315" s="60">
        <f>IF(V$14 &lt; YEAR('General parameters'!$G$20) + 'Option-specific inputs'!$I$65 - 1,
0, IFERROR(
IF((V$14-$G$14+1)&lt;='General parameters'!$G$22,
'Option-specific inputs'!$I$118,0)*V$26,
0))</f>
        <v>0</v>
      </c>
      <c r="W315" s="60">
        <f>IF(W$14 &lt; YEAR('General parameters'!$G$20) + 'Option-specific inputs'!$I$65 - 1,
0, IFERROR(
IF((W$14-$G$14+1)&lt;='General parameters'!$G$22,
'Option-specific inputs'!$I$118,0)*W$26,
0))</f>
        <v>0</v>
      </c>
      <c r="X315" s="60">
        <f>IF(X$14 &lt; YEAR('General parameters'!$G$20) + 'Option-specific inputs'!$I$65 - 1,
0, IFERROR(
IF((X$14-$G$14+1)&lt;='General parameters'!$G$22,
'Option-specific inputs'!$I$118,0)*X$26,
0))</f>
        <v>0</v>
      </c>
      <c r="Y315" s="60">
        <f>IF(Y$14 &lt; YEAR('General parameters'!$G$20) + 'Option-specific inputs'!$I$65 - 1,
0, IFERROR(
IF((Y$14-$G$14+1)&lt;='General parameters'!$G$22,
'Option-specific inputs'!$I$118,0)*Y$26,
0))</f>
        <v>0</v>
      </c>
      <c r="Z315" s="60">
        <f>IF(Z$14 &lt; YEAR('General parameters'!$G$20) + 'Option-specific inputs'!$I$65 - 1,
0, IFERROR(
IF((Z$14-$G$14+1)&lt;='General parameters'!$G$22,
'Option-specific inputs'!$I$118,0)*Z$26,
0))</f>
        <v>0</v>
      </c>
      <c r="AA315" s="60">
        <f>IF(AA$14 &lt; YEAR('General parameters'!$G$20) + 'Option-specific inputs'!$I$65 - 1,
0, IFERROR(
IF((AA$14-$G$14+1)&lt;='General parameters'!$G$22,
'Option-specific inputs'!$I$118,0)*AA$26,
0))</f>
        <v>0</v>
      </c>
      <c r="AB315" s="60">
        <f>IF(AB$14 &lt; YEAR('General parameters'!$G$20) + 'Option-specific inputs'!$I$65 - 1,
0, IFERROR(
IF((AB$14-$G$14+1)&lt;='General parameters'!$G$22,
'Option-specific inputs'!$I$118,0)*AB$26,
0))</f>
        <v>0</v>
      </c>
      <c r="AC315" s="60">
        <f>IF(AC$14 &lt; YEAR('General parameters'!$G$20) + 'Option-specific inputs'!$I$65 - 1,
0, IFERROR(
IF((AC$14-$G$14+1)&lt;='General parameters'!$G$22,
'Option-specific inputs'!$I$118,0)*AC$26,
0))</f>
        <v>0</v>
      </c>
      <c r="AD315" s="60">
        <f>IF(AD$14 &lt; YEAR('General parameters'!$G$20) + 'Option-specific inputs'!$I$65 - 1,
0, IFERROR(
IF((AD$14-$G$14+1)&lt;='General parameters'!$G$22,
'Option-specific inputs'!$I$118,0)*AD$26,
0))</f>
        <v>0</v>
      </c>
      <c r="AE315" s="60">
        <f>IF(AE$14 &lt; YEAR('General parameters'!$G$20) + 'Option-specific inputs'!$I$65 - 1,
0, IFERROR(
IF((AE$14-$G$14+1)&lt;='General parameters'!$G$22,
'Option-specific inputs'!$I$118,0)*AE$26,
0))</f>
        <v>0</v>
      </c>
      <c r="AF315" s="60">
        <f>IF(AF$14 &lt; YEAR('General parameters'!$G$20) + 'Option-specific inputs'!$I$65 - 1,
0, IFERROR(
IF((AF$14-$G$14+1)&lt;='General parameters'!$G$22,
'Option-specific inputs'!$I$118,0)*AF$26,
0))</f>
        <v>0</v>
      </c>
      <c r="AG315" s="60">
        <f>IF(AG$14 &lt; YEAR('General parameters'!$G$20) + 'Option-specific inputs'!$I$65 - 1,
0, IFERROR(
IF((AG$14-$G$14+1)&lt;='General parameters'!$G$22,
'Option-specific inputs'!$I$118,0)*AG$26,
0))</f>
        <v>0</v>
      </c>
      <c r="AH315" s="60">
        <f>IF(AH$14 &lt; YEAR('General parameters'!$G$20) + 'Option-specific inputs'!$I$65 - 1,
0, IFERROR(
IF((AH$14-$G$14+1)&lt;='General parameters'!$G$22,
'Option-specific inputs'!$I$118,0)*AH$26,
0))</f>
        <v>0</v>
      </c>
      <c r="AI315" s="60">
        <f>IF(AI$14 &lt; YEAR('General parameters'!$G$20) + 'Option-specific inputs'!$I$65 - 1,
0, IFERROR(
IF((AI$14-$G$14+1)&lt;='General parameters'!$G$22,
'Option-specific inputs'!$I$118,0)*AI$26,
0))</f>
        <v>0</v>
      </c>
      <c r="AJ315" s="60">
        <f>IF(AJ$14 &lt; YEAR('General parameters'!$G$20) + 'Option-specific inputs'!$I$65 - 1,
0, IFERROR(
IF((AJ$14-$G$14+1)&lt;='General parameters'!$G$22,
'Option-specific inputs'!$I$118,0)*AJ$26,
0))</f>
        <v>0</v>
      </c>
      <c r="AK315" s="60">
        <f>IF(AK$14 &lt; YEAR('General parameters'!$G$20) + 'Option-specific inputs'!$I$65 - 1,
0, IFERROR(
IF((AK$14-$G$14+1)&lt;='General parameters'!$G$22,
'Option-specific inputs'!$I$118,0)*AK$26,
0))</f>
        <v>0</v>
      </c>
      <c r="AL315" s="60">
        <f>IF(AL$14 &lt; YEAR('General parameters'!$G$20) + 'Option-specific inputs'!$I$65 - 1,
0, IFERROR(
IF((AL$14-$G$14+1)&lt;='General parameters'!$G$22,
'Option-specific inputs'!$I$118,0)*AL$26,
0))</f>
        <v>0</v>
      </c>
      <c r="AM315" s="60">
        <f>IF(AM$14 &lt; YEAR('General parameters'!$G$20) + 'Option-specific inputs'!$I$65 - 1,
0, IFERROR(
IF((AM$14-$G$14+1)&lt;='General parameters'!$G$22,
'Option-specific inputs'!$I$118,0)*AM$26,
0))</f>
        <v>0</v>
      </c>
      <c r="AN315" s="60">
        <f>IF(AN$14 &lt; YEAR('General parameters'!$G$20) + 'Option-specific inputs'!$I$65 - 1,
0, IFERROR(
IF((AN$14-$G$14+1)&lt;='General parameters'!$G$22,
'Option-specific inputs'!$I$118,0)*AN$26,
0))</f>
        <v>0</v>
      </c>
      <c r="AO315" s="60">
        <f>IF(AO$14 &lt; YEAR('General parameters'!$G$20) + 'Option-specific inputs'!$I$65 - 1,
0, IFERROR(
IF((AO$14-$G$14+1)&lt;='General parameters'!$G$22,
'Option-specific inputs'!$I$118,0)*AO$26,
0))</f>
        <v>0</v>
      </c>
      <c r="AP315" s="60">
        <f>IF(AP$14 &lt; YEAR('General parameters'!$G$20) + 'Option-specific inputs'!$I$65 - 1,
0, IFERROR(
IF((AP$14-$G$14+1)&lt;='General parameters'!$G$22,
'Option-specific inputs'!$I$118,0)*AP$26,
0))</f>
        <v>0</v>
      </c>
      <c r="AQ315" s="60">
        <f>IF(AQ$14 &lt; YEAR('General parameters'!$G$20) + 'Option-specific inputs'!$I$65 - 1,
0, IFERROR(
IF((AQ$14-$G$14+1)&lt;='General parameters'!$G$22,
'Option-specific inputs'!$I$118,0)*AQ$26,
0))</f>
        <v>0</v>
      </c>
      <c r="AR315" s="60">
        <f>IF(AR$14 &lt; YEAR('General parameters'!$G$20) + 'Option-specific inputs'!$I$65 - 1,
0, IFERROR(
IF((AR$14-$G$14+1)&lt;='General parameters'!$G$22,
'Option-specific inputs'!$I$118,0)*AR$26,
0))</f>
        <v>0</v>
      </c>
      <c r="AS315" s="60">
        <f>IF(AS$14 &lt; YEAR('General parameters'!$G$20) + 'Option-specific inputs'!$I$65 - 1,
0, IFERROR(
IF((AS$14-$G$14+1)&lt;='General parameters'!$G$22,
'Option-specific inputs'!$I$118,0)*AS$26,
0))</f>
        <v>0</v>
      </c>
      <c r="AT315" s="60">
        <f>IF(AT$14 &lt; YEAR('General parameters'!$G$20) + 'Option-specific inputs'!$I$65 - 1,
0, IFERROR(
IF((AT$14-$G$14+1)&lt;='General parameters'!$G$22,
'Option-specific inputs'!$I$118,0)*AT$26,
0))</f>
        <v>0</v>
      </c>
      <c r="AU315" s="60">
        <f>IF(AU$14 &lt; YEAR('General parameters'!$G$20) + 'Option-specific inputs'!$I$65 - 1,
0, IFERROR(
IF((AU$14-$G$14+1)&lt;='General parameters'!$G$22,
'Option-specific inputs'!$I$118,0)*AU$26,
0))</f>
        <v>0</v>
      </c>
      <c r="AV315" s="60">
        <f>IF(AV$14 &lt; YEAR('General parameters'!$G$20) + 'Option-specific inputs'!$I$65 - 1,
0, IFERROR(
IF((AV$14-$G$14+1)&lt;='General parameters'!$G$22,
'Option-specific inputs'!$I$118,0)*AV$26,
0))</f>
        <v>0</v>
      </c>
      <c r="AW315" s="60">
        <f>IF(AW$14 &lt; YEAR('General parameters'!$G$20) + 'Option-specific inputs'!$I$65 - 1,
0, IFERROR(
IF((AW$14-$G$14+1)&lt;='General parameters'!$G$22,
'Option-specific inputs'!$I$118,0)*AW$26,
0))</f>
        <v>0</v>
      </c>
      <c r="AX315" s="60">
        <f>IF(AX$14 &lt; YEAR('General parameters'!$G$20) + 'Option-specific inputs'!$I$65 - 1,
0, IFERROR(
IF((AX$14-$G$14+1)&lt;='General parameters'!$G$22,
'Option-specific inputs'!$I$118,0)*AX$26,
0))</f>
        <v>0</v>
      </c>
      <c r="AY315" s="60">
        <f>IF(AY$14 &lt; YEAR('General parameters'!$G$20) + 'Option-specific inputs'!$I$65 - 1,
0, IFERROR(
IF((AY$14-$G$14+1)&lt;='General parameters'!$G$22,
'Option-specific inputs'!$I$118,0)*AY$26,
0))</f>
        <v>0</v>
      </c>
      <c r="AZ315" s="60">
        <f>IF(AZ$14 &lt; YEAR('General parameters'!$G$20) + 'Option-specific inputs'!$I$65 - 1,
0, IFERROR(
IF((AZ$14-$G$14+1)&lt;='General parameters'!$G$22,
'Option-specific inputs'!$I$118,0)*AZ$26,
0))</f>
        <v>0</v>
      </c>
      <c r="BA315" s="60">
        <f>IF(BA$14 &lt; YEAR('General parameters'!$G$20) + 'Option-specific inputs'!$I$65 - 1,
0, IFERROR(
IF((BA$14-$G$14+1)&lt;='General parameters'!$G$22,
'Option-specific inputs'!$I$118,0)*BA$26,
0))</f>
        <v>0</v>
      </c>
      <c r="BB315" s="60">
        <f>IF(BB$14 &lt; YEAR('General parameters'!$G$20) + 'Option-specific inputs'!$I$65 - 1,
0, IFERROR(
IF((BB$14-$G$14+1)&lt;='General parameters'!$G$22,
'Option-specific inputs'!$I$118,0)*BB$26,
0))</f>
        <v>0</v>
      </c>
      <c r="BC315" s="60">
        <f>IF(BC$14 &lt; YEAR('General parameters'!$G$20) + 'Option-specific inputs'!$I$65 - 1,
0, IFERROR(
IF((BC$14-$G$14+1)&lt;='General parameters'!$G$22,
'Option-specific inputs'!$I$118,0)*BC$26,
0))</f>
        <v>0</v>
      </c>
      <c r="BD315" s="60">
        <f>IF(BD$14 &lt; YEAR('General parameters'!$G$20) + 'Option-specific inputs'!$I$65 - 1,
0, IFERROR(
IF((BD$14-$G$14+1)&lt;='General parameters'!$G$22,
'Option-specific inputs'!$I$118,0)*BD$26,
0))</f>
        <v>0</v>
      </c>
      <c r="BE315" s="60">
        <f>IF(BE$14 &lt; YEAR('General parameters'!$G$20) + 'Option-specific inputs'!$I$65 - 1,
0, IFERROR(
IF((BE$14-$G$14+1)&lt;='General parameters'!$G$22,
'Option-specific inputs'!$I$118,0)*BE$26,
0))</f>
        <v>0</v>
      </c>
      <c r="BF315" s="60">
        <f>IF(BF$14 &lt; YEAR('General parameters'!$G$20) + 'Option-specific inputs'!$I$65 - 1,
0, IFERROR(
IF((BF$14-$G$14+1)&lt;='General parameters'!$G$22,
'Option-specific inputs'!$I$118,0)*BF$26,
0))</f>
        <v>0</v>
      </c>
      <c r="BG315" s="60">
        <f>IF(BG$14 &lt; YEAR('General parameters'!$G$20) + 'Option-specific inputs'!$I$65 - 1,
0, IFERROR(
IF((BG$14-$G$14+1)&lt;='General parameters'!$G$22,
'Option-specific inputs'!$I$118,0)*BG$26,
0))</f>
        <v>0</v>
      </c>
      <c r="BH315" s="60">
        <f>IF(BH$14 &lt; YEAR('General parameters'!$G$20) + 'Option-specific inputs'!$I$65 - 1,
0, IFERROR(
IF((BH$14-$G$14+1)&lt;='General parameters'!$G$22,
'Option-specific inputs'!$I$118,0)*BH$26,
0))</f>
        <v>0</v>
      </c>
      <c r="BI315" s="60">
        <f>IF(BI$14 &lt; YEAR('General parameters'!$G$20) + 'Option-specific inputs'!$I$65 - 1,
0, IFERROR(
IF((BI$14-$G$14+1)&lt;='General parameters'!$G$22,
'Option-specific inputs'!$I$118,0)*BI$26,
0))</f>
        <v>0</v>
      </c>
      <c r="BJ315" s="60">
        <f>IF(BJ$14 &lt; YEAR('General parameters'!$G$20) + 'Option-specific inputs'!$I$65 - 1,
0, IFERROR(
IF((BJ$14-$G$14+1)&lt;='General parameters'!$G$22,
'Option-specific inputs'!$I$118,0)*BJ$26,
0))</f>
        <v>0</v>
      </c>
      <c r="BK315" s="60">
        <f>IF(BK$14 &lt; YEAR('General parameters'!$G$20) + 'Option-specific inputs'!$I$65 - 1,
0, IFERROR(
IF((BK$14-$G$14+1)&lt;='General parameters'!$G$22,
'Option-specific inputs'!$I$118,0)*BK$26,
0))</f>
        <v>0</v>
      </c>
      <c r="BL315" s="60">
        <f>IF(BL$14 &lt; YEAR('General parameters'!$G$20) + 'Option-specific inputs'!$I$65 - 1,
0, IFERROR(
IF((BL$14-$G$14+1)&lt;='General parameters'!$G$22,
'Option-specific inputs'!$I$118,0)*BL$26,
0))</f>
        <v>0</v>
      </c>
      <c r="BM315" s="60">
        <f>IF(BM$14 &lt; YEAR('General parameters'!$G$20) + 'Option-specific inputs'!$I$65 - 1,
0, IFERROR(
IF((BM$14-$G$14+1)&lt;='General parameters'!$G$22,
'Option-specific inputs'!$I$118,0)*BM$26,
0))</f>
        <v>0</v>
      </c>
      <c r="BN315" s="60">
        <f>IF(BN$14 &lt; YEAR('General parameters'!$G$20) + 'Option-specific inputs'!$I$65 - 1,
0, IFERROR(
IF((BN$14-$G$14+1)&lt;='General parameters'!$G$22,
'Option-specific inputs'!$I$118,0)*BN$26,
0))</f>
        <v>0</v>
      </c>
      <c r="BO315" s="60">
        <f>IF(BO$14 &lt; YEAR('General parameters'!$G$20) + 'Option-specific inputs'!$I$65 - 1,
0, IFERROR(
IF((BO$14-$G$14+1)&lt;='General parameters'!$G$22,
'Option-specific inputs'!$I$118,0)*BO$26,
0))</f>
        <v>0</v>
      </c>
      <c r="BP315" s="60">
        <f>IF(BP$14 &lt; YEAR('General parameters'!$G$20) + 'Option-specific inputs'!$I$65 - 1,
0, IFERROR(
IF((BP$14-$G$14+1)&lt;='General parameters'!$G$22,
'Option-specific inputs'!$I$118,0)*BP$26,
0))</f>
        <v>0</v>
      </c>
      <c r="BQ315" s="60">
        <f>IF(BQ$14 &lt; YEAR('General parameters'!$G$20) + 'Option-specific inputs'!$I$65 - 1,
0, IFERROR(
IF((BQ$14-$G$14+1)&lt;='General parameters'!$G$22,
'Option-specific inputs'!$I$118,0)*BQ$26,
0))</f>
        <v>0</v>
      </c>
      <c r="BR315" s="60">
        <f>IF(BR$14 &lt; YEAR('General parameters'!$G$20) + 'Option-specific inputs'!$I$65 - 1,
0, IFERROR(
IF((BR$14-$G$14+1)&lt;='General parameters'!$G$22,
'Option-specific inputs'!$I$118,0)*BR$26,
0))</f>
        <v>0</v>
      </c>
      <c r="BS315" s="60">
        <f>IF(BS$14 &lt; YEAR('General parameters'!$G$20) + 'Option-specific inputs'!$I$65 - 1,
0, IFERROR(
IF((BS$14-$G$14+1)&lt;='General parameters'!$G$22,
'Option-specific inputs'!$I$118,0)*BS$26,
0))</f>
        <v>0</v>
      </c>
      <c r="BT315" s="60">
        <f>IF(BT$14 &lt; YEAR('General parameters'!$G$20) + 'Option-specific inputs'!$I$65 - 1,
0, IFERROR(
IF((BT$14-$G$14+1)&lt;='General parameters'!$G$22,
'Option-specific inputs'!$I$118,0)*BT$26,
0))</f>
        <v>0</v>
      </c>
      <c r="BU315" s="60">
        <f>IF(BU$14 &lt; YEAR('General parameters'!$G$20) + 'Option-specific inputs'!$I$65 - 1,
0, IFERROR(
IF((BU$14-$G$14+1)&lt;='General parameters'!$G$22,
'Option-specific inputs'!$I$118,0)*BU$26,
0))</f>
        <v>0</v>
      </c>
      <c r="BV315" s="60">
        <f>IF(BV$14 &lt; YEAR('General parameters'!$G$20) + 'Option-specific inputs'!$I$65 - 1,
0, IFERROR(
IF((BV$14-$G$14+1)&lt;='General parameters'!$G$22,
'Option-specific inputs'!$I$118,0)*BV$26,
0))</f>
        <v>0</v>
      </c>
      <c r="BW315" s="60">
        <f>IF(BW$14 &lt; YEAR('General parameters'!$G$20) + 'Option-specific inputs'!$I$65 - 1,
0, IFERROR(
IF((BW$14-$G$14+1)&lt;='General parameters'!$G$22,
'Option-specific inputs'!$I$118,0)*BW$26,
0))</f>
        <v>0</v>
      </c>
      <c r="BX315" s="60">
        <f>IF(BX$14 &lt; YEAR('General parameters'!$G$20) + 'Option-specific inputs'!$I$65 - 1,
0, IFERROR(
IF((BX$14-$G$14+1)&lt;='General parameters'!$G$22,
'Option-specific inputs'!$I$118,0)*BX$26,
0))</f>
        <v>0</v>
      </c>
      <c r="BY315" s="60">
        <f>IF(BY$14 &lt; YEAR('General parameters'!$G$20) + 'Option-specific inputs'!$I$65 - 1,
0, IFERROR(
IF((BY$14-$G$14+1)&lt;='General parameters'!$G$22,
'Option-specific inputs'!$I$118,0)*BY$26,
0))</f>
        <v>0</v>
      </c>
      <c r="BZ315" s="60">
        <f>IF(BZ$14 &lt; YEAR('General parameters'!$G$20) + 'Option-specific inputs'!$I$65 - 1,
0, IFERROR(
IF((BZ$14-$G$14+1)&lt;='General parameters'!$G$22,
'Option-specific inputs'!$I$118,0)*BZ$26,
0))</f>
        <v>0</v>
      </c>
      <c r="CA315" s="60">
        <f>IF(CA$14 &lt; YEAR('General parameters'!$G$20) + 'Option-specific inputs'!$I$65 - 1,
0, IFERROR(
IF((CA$14-$G$14+1)&lt;='General parameters'!$G$22,
'Option-specific inputs'!$I$118,0)*CA$26,
0))</f>
        <v>0</v>
      </c>
      <c r="CB315" s="60">
        <f>IF(CB$14 &lt; YEAR('General parameters'!$G$20) + 'Option-specific inputs'!$I$65 - 1,
0, IFERROR(
IF((CB$14-$G$14+1)&lt;='General parameters'!$G$22,
'Option-specific inputs'!$I$118,0)*CB$26,
0))</f>
        <v>0</v>
      </c>
      <c r="CC315" s="60">
        <f>IF(CC$14 &lt; YEAR('General parameters'!$G$20) + 'Option-specific inputs'!$I$65 - 1,
0, IFERROR(
IF((CC$14-$G$14+1)&lt;='General parameters'!$G$22,
'Option-specific inputs'!$I$118,0)*CC$26,
0))</f>
        <v>0</v>
      </c>
      <c r="CD315" s="60">
        <f>IF(CD$14 &lt; YEAR('General parameters'!$G$20) + 'Option-specific inputs'!$I$65 - 1,
0, IFERROR(
IF((CD$14-$G$14+1)&lt;='General parameters'!$G$22,
'Option-specific inputs'!$I$118,0)*CD$26,
0))</f>
        <v>0</v>
      </c>
      <c r="CE315" s="60">
        <f>IF(CE$14 &lt; YEAR('General parameters'!$G$20) + 'Option-specific inputs'!$I$65 - 1,
0, IFERROR(
IF((CE$14-$G$14+1)&lt;='General parameters'!$G$22,
'Option-specific inputs'!$I$118,0)*CE$26,
0))</f>
        <v>0</v>
      </c>
      <c r="CF315" s="60">
        <f>IF(CF$14 &lt; YEAR('General parameters'!$G$20) + 'Option-specific inputs'!$I$65 - 1,
0, IFERROR(
IF((CF$14-$G$14+1)&lt;='General parameters'!$G$22,
'Option-specific inputs'!$I$118,0)*CF$26,
0))</f>
        <v>0</v>
      </c>
      <c r="CG315" s="60">
        <f>IF(CG$14 &lt; YEAR('General parameters'!$G$20) + 'Option-specific inputs'!$I$65 - 1,
0, IFERROR(
IF((CG$14-$G$14+1)&lt;='General parameters'!$G$22,
'Option-specific inputs'!$I$118,0)*CG$26,
0))</f>
        <v>0</v>
      </c>
      <c r="CH315" s="60">
        <f>IF(CH$14 &lt; YEAR('General parameters'!$G$20) + 'Option-specific inputs'!$I$65 - 1,
0, IFERROR(
IF((CH$14-$G$14+1)&lt;='General parameters'!$G$22,
'Option-specific inputs'!$I$118,0)*CH$26,
0))</f>
        <v>0</v>
      </c>
      <c r="CI315" s="60">
        <f>IF(CI$14 &lt; YEAR('General parameters'!$G$20) + 'Option-specific inputs'!$I$65 - 1,
0, IFERROR(
IF((CI$14-$G$14+1)&lt;='General parameters'!$G$22,
'Option-specific inputs'!$I$118,0)*CI$26,
0))</f>
        <v>0</v>
      </c>
      <c r="CJ315" s="60">
        <f>IF(CJ$14 &lt; YEAR('General parameters'!$G$20) + 'Option-specific inputs'!$I$65 - 1,
0, IFERROR(
IF((CJ$14-$G$14+1)&lt;='General parameters'!$G$22,
'Option-specific inputs'!$I$118,0)*CJ$26,
0))</f>
        <v>0</v>
      </c>
      <c r="CK315" s="60">
        <f>IF(CK$14 &lt; YEAR('General parameters'!$G$20) + 'Option-specific inputs'!$I$65 - 1,
0, IFERROR(
IF((CK$14-$G$14+1)&lt;='General parameters'!$G$22,
'Option-specific inputs'!$I$118,0)*CK$26,
0))</f>
        <v>0</v>
      </c>
      <c r="CL315" s="60">
        <f>IF(CL$14 &lt; YEAR('General parameters'!$G$20) + 'Option-specific inputs'!$I$65 - 1,
0, IFERROR(
IF((CL$14-$G$14+1)&lt;='General parameters'!$G$22,
'Option-specific inputs'!$I$118,0)*CL$26,
0))</f>
        <v>0</v>
      </c>
      <c r="CM315" s="60">
        <f>IF(CM$14 &lt; YEAR('General parameters'!$G$20) + 'Option-specific inputs'!$I$65 - 1,
0, IFERROR(
IF((CM$14-$G$14+1)&lt;='General parameters'!$G$22,
'Option-specific inputs'!$I$118,0)*CM$26,
0))</f>
        <v>0</v>
      </c>
      <c r="CN315" s="60">
        <f>IF(CN$14 &lt; YEAR('General parameters'!$G$20) + 'Option-specific inputs'!$I$65 - 1,
0, IFERROR(
IF((CN$14-$G$14+1)&lt;='General parameters'!$G$22,
'Option-specific inputs'!$I$118,0)*CN$26,
0))</f>
        <v>0</v>
      </c>
      <c r="CO315" s="60">
        <f>IF(CO$14 &lt; YEAR('General parameters'!$G$20) + 'Option-specific inputs'!$I$65 - 1,
0, IFERROR(
IF((CO$14-$G$14+1)&lt;='General parameters'!$G$22,
'Option-specific inputs'!$I$118,0)*CO$26,
0))</f>
        <v>0</v>
      </c>
      <c r="CP315" s="60">
        <f>IF(CP$14 &lt; YEAR('General parameters'!$G$20) + 'Option-specific inputs'!$I$65 - 1,
0, IFERROR(
IF((CP$14-$G$14+1)&lt;='General parameters'!$G$22,
'Option-specific inputs'!$I$118,0)*CP$26,
0))</f>
        <v>0</v>
      </c>
      <c r="CQ315" s="60">
        <f>IF(CQ$14 &lt; YEAR('General parameters'!$G$20) + 'Option-specific inputs'!$I$65 - 1,
0, IFERROR(
IF((CQ$14-$G$14+1)&lt;='General parameters'!$G$22,
'Option-specific inputs'!$I$118,0)*CQ$26,
0))</f>
        <v>0</v>
      </c>
      <c r="CR315" s="60">
        <f>IF(CR$14 &lt; YEAR('General parameters'!$G$20) + 'Option-specific inputs'!$I$65 - 1,
0, IFERROR(
IF((CR$14-$G$14+1)&lt;='General parameters'!$G$22,
'Option-specific inputs'!$I$118,0)*CR$26,
0))</f>
        <v>0</v>
      </c>
      <c r="CS315" s="60">
        <f>IF(CS$14 &lt; YEAR('General parameters'!$G$20) + 'Option-specific inputs'!$I$65 - 1,
0, IFERROR(
IF((CS$14-$G$14+1)&lt;='General parameters'!$G$22,
'Option-specific inputs'!$I$118,0)*CS$26,
0))</f>
        <v>0</v>
      </c>
      <c r="CT315" s="60">
        <f>IF(CT$14 &lt; YEAR('General parameters'!$G$20) + 'Option-specific inputs'!$I$65 - 1,
0, IFERROR(
IF((CT$14-$G$14+1)&lt;='General parameters'!$G$22,
'Option-specific inputs'!$I$118,0)*CT$26,
0))</f>
        <v>0</v>
      </c>
      <c r="CU315" s="60">
        <f>IF(CU$14 &lt; YEAR('General parameters'!$G$20) + 'Option-specific inputs'!$I$65 - 1,
0, IFERROR(
IF((CU$14-$G$14+1)&lt;='General parameters'!$G$22,
'Option-specific inputs'!$I$118,0)*CU$26,
0))</f>
        <v>0</v>
      </c>
      <c r="CV315" s="60">
        <f>IF(CV$14 &lt; YEAR('General parameters'!$G$20) + 'Option-specific inputs'!$I$65 - 1,
0, IFERROR(
IF((CV$14-$G$14+1)&lt;='General parameters'!$G$22,
'Option-specific inputs'!$I$118,0)*CV$26,
0))</f>
        <v>0</v>
      </c>
      <c r="CW315" s="60">
        <f>IF(CW$14 &lt; YEAR('General parameters'!$G$20) + 'Option-specific inputs'!$I$65 - 1,
0, IFERROR(
IF((CW$14-$G$14+1)&lt;='General parameters'!$G$22,
'Option-specific inputs'!$I$118,0)*CW$26,
0))</f>
        <v>0</v>
      </c>
      <c r="CX315" s="60">
        <f>IF(CX$14 &lt; YEAR('General parameters'!$G$20) + 'Option-specific inputs'!$I$65 - 1,
0, IFERROR(
IF((CX$14-$G$14+1)&lt;='General parameters'!$G$22,
'Option-specific inputs'!$I$118,0)*CX$26,
0))</f>
        <v>0</v>
      </c>
      <c r="CY315" s="60">
        <f>IF(CY$14 &lt; YEAR('General parameters'!$G$20) + 'Option-specific inputs'!$I$65 - 1,
0, IFERROR(
IF((CY$14-$G$14+1)&lt;='General parameters'!$G$22,
'Option-specific inputs'!$I$118,0)*CY$26,
0))</f>
        <v>0</v>
      </c>
      <c r="CZ315" s="60">
        <f>IF(CZ$14 &lt; YEAR('General parameters'!$G$20) + 'Option-specific inputs'!$I$65 - 1,
0, IFERROR(
IF((CZ$14-$G$14+1)&lt;='General parameters'!$G$22,
'Option-specific inputs'!$I$118,0)*CZ$26,
0))</f>
        <v>0</v>
      </c>
      <c r="DA315" s="60">
        <f>IF(DA$14 &lt; YEAR('General parameters'!$G$20) + 'Option-specific inputs'!$I$65 - 1,
0, IFERROR(
IF((DA$14-$G$14+1)&lt;='General parameters'!$G$22,
'Option-specific inputs'!$I$118,0)*DA$26,
0))</f>
        <v>0</v>
      </c>
      <c r="DB315" s="60">
        <f>IF(DB$14 &lt; YEAR('General parameters'!$G$20) + 'Option-specific inputs'!$I$65 - 1,
0, IFERROR(
IF((DB$14-$G$14+1)&lt;='General parameters'!$G$22,
'Option-specific inputs'!$I$118,0)*DB$26,
0))</f>
        <v>0</v>
      </c>
      <c r="DC315" s="25"/>
    </row>
    <row r="316" spans="1:107" s="49" customFormat="1" ht="12.6" customHeight="1">
      <c r="A316" s="25"/>
      <c r="B316" s="163"/>
      <c r="C316" s="170"/>
      <c r="D316" s="32"/>
      <c r="E316" s="37"/>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c r="BI316" s="32"/>
      <c r="BJ316" s="32"/>
      <c r="BK316" s="32"/>
      <c r="BL316" s="32"/>
      <c r="BM316" s="32"/>
      <c r="BN316" s="32"/>
      <c r="BO316" s="32"/>
      <c r="BP316" s="32"/>
      <c r="BQ316" s="32"/>
      <c r="BR316" s="32"/>
      <c r="BS316" s="32"/>
      <c r="BT316" s="32"/>
      <c r="BU316" s="32"/>
      <c r="BV316" s="32"/>
      <c r="BW316" s="32"/>
      <c r="BX316" s="32"/>
      <c r="BY316" s="32"/>
      <c r="BZ316" s="32"/>
      <c r="CA316" s="32"/>
      <c r="CB316" s="32"/>
      <c r="CC316" s="32"/>
      <c r="CD316" s="32"/>
      <c r="CE316" s="32"/>
      <c r="CF316" s="32"/>
      <c r="CG316" s="32"/>
      <c r="CH316" s="32"/>
      <c r="CI316" s="32"/>
      <c r="CJ316" s="32"/>
      <c r="CK316" s="32"/>
      <c r="CL316" s="32"/>
      <c r="CM316" s="32"/>
      <c r="CN316" s="32"/>
      <c r="CO316" s="32"/>
      <c r="CP316" s="32"/>
      <c r="CQ316" s="32"/>
      <c r="CR316" s="32"/>
      <c r="CS316" s="32"/>
      <c r="CT316" s="32"/>
      <c r="CU316" s="32"/>
      <c r="CV316" s="32"/>
      <c r="CW316" s="32"/>
      <c r="CX316" s="32"/>
      <c r="CY316" s="32"/>
      <c r="CZ316" s="32"/>
      <c r="DA316" s="32"/>
      <c r="DB316" s="32"/>
      <c r="DC316" s="32"/>
    </row>
    <row r="317" spans="1:107" s="61" customFormat="1" ht="22.5" customHeight="1">
      <c r="A317" s="25"/>
      <c r="B317" s="163"/>
      <c r="C317" s="170" t="s">
        <v>289</v>
      </c>
      <c r="D317" s="32"/>
      <c r="E317" s="37"/>
      <c r="F317" s="32"/>
      <c r="G317" s="43">
        <f t="shared" ref="G317:AL317" si="104">G327*G$26</f>
        <v>0</v>
      </c>
      <c r="H317" s="43">
        <f t="shared" si="104"/>
        <v>0</v>
      </c>
      <c r="I317" s="43">
        <f t="shared" si="104"/>
        <v>0</v>
      </c>
      <c r="J317" s="43">
        <f t="shared" si="104"/>
        <v>0</v>
      </c>
      <c r="K317" s="43">
        <f t="shared" si="104"/>
        <v>0</v>
      </c>
      <c r="L317" s="43">
        <f t="shared" si="104"/>
        <v>0</v>
      </c>
      <c r="M317" s="43">
        <f t="shared" si="104"/>
        <v>0</v>
      </c>
      <c r="N317" s="43">
        <f t="shared" si="104"/>
        <v>0</v>
      </c>
      <c r="O317" s="43">
        <f t="shared" si="104"/>
        <v>0</v>
      </c>
      <c r="P317" s="43">
        <f t="shared" si="104"/>
        <v>0</v>
      </c>
      <c r="Q317" s="43">
        <f t="shared" si="104"/>
        <v>0</v>
      </c>
      <c r="R317" s="43">
        <f t="shared" si="104"/>
        <v>0</v>
      </c>
      <c r="S317" s="43">
        <f t="shared" si="104"/>
        <v>0</v>
      </c>
      <c r="T317" s="43">
        <f t="shared" si="104"/>
        <v>0</v>
      </c>
      <c r="U317" s="43">
        <f t="shared" si="104"/>
        <v>0</v>
      </c>
      <c r="V317" s="43">
        <f t="shared" si="104"/>
        <v>0</v>
      </c>
      <c r="W317" s="43">
        <f t="shared" si="104"/>
        <v>0</v>
      </c>
      <c r="X317" s="43">
        <f t="shared" si="104"/>
        <v>0</v>
      </c>
      <c r="Y317" s="43">
        <f t="shared" si="104"/>
        <v>0</v>
      </c>
      <c r="Z317" s="43">
        <f t="shared" si="104"/>
        <v>0</v>
      </c>
      <c r="AA317" s="43">
        <f t="shared" si="104"/>
        <v>0</v>
      </c>
      <c r="AB317" s="43">
        <f t="shared" si="104"/>
        <v>0</v>
      </c>
      <c r="AC317" s="43">
        <f t="shared" si="104"/>
        <v>0</v>
      </c>
      <c r="AD317" s="43">
        <f t="shared" si="104"/>
        <v>0</v>
      </c>
      <c r="AE317" s="43">
        <f t="shared" si="104"/>
        <v>0</v>
      </c>
      <c r="AF317" s="43">
        <f t="shared" si="104"/>
        <v>0</v>
      </c>
      <c r="AG317" s="43">
        <f t="shared" si="104"/>
        <v>0</v>
      </c>
      <c r="AH317" s="43">
        <f t="shared" si="104"/>
        <v>0</v>
      </c>
      <c r="AI317" s="43">
        <f t="shared" si="104"/>
        <v>0</v>
      </c>
      <c r="AJ317" s="43">
        <f t="shared" si="104"/>
        <v>0</v>
      </c>
      <c r="AK317" s="43">
        <f t="shared" si="104"/>
        <v>0</v>
      </c>
      <c r="AL317" s="43">
        <f t="shared" si="104"/>
        <v>0</v>
      </c>
      <c r="AM317" s="43">
        <f t="shared" ref="AM317:BR317" si="105">AM327*AM$26</f>
        <v>0</v>
      </c>
      <c r="AN317" s="43">
        <f t="shared" si="105"/>
        <v>0</v>
      </c>
      <c r="AO317" s="43">
        <f t="shared" si="105"/>
        <v>0</v>
      </c>
      <c r="AP317" s="43">
        <f t="shared" si="105"/>
        <v>0</v>
      </c>
      <c r="AQ317" s="43">
        <f t="shared" si="105"/>
        <v>0</v>
      </c>
      <c r="AR317" s="43">
        <f t="shared" si="105"/>
        <v>0</v>
      </c>
      <c r="AS317" s="43">
        <f t="shared" si="105"/>
        <v>0</v>
      </c>
      <c r="AT317" s="43">
        <f t="shared" si="105"/>
        <v>0</v>
      </c>
      <c r="AU317" s="43">
        <f t="shared" si="105"/>
        <v>0</v>
      </c>
      <c r="AV317" s="43">
        <f t="shared" si="105"/>
        <v>0</v>
      </c>
      <c r="AW317" s="43">
        <f t="shared" si="105"/>
        <v>0</v>
      </c>
      <c r="AX317" s="43">
        <f t="shared" si="105"/>
        <v>0</v>
      </c>
      <c r="AY317" s="43">
        <f t="shared" si="105"/>
        <v>0</v>
      </c>
      <c r="AZ317" s="43">
        <f t="shared" si="105"/>
        <v>0</v>
      </c>
      <c r="BA317" s="43">
        <f t="shared" si="105"/>
        <v>0</v>
      </c>
      <c r="BB317" s="43">
        <f t="shared" si="105"/>
        <v>0</v>
      </c>
      <c r="BC317" s="43">
        <f t="shared" si="105"/>
        <v>0</v>
      </c>
      <c r="BD317" s="43">
        <f t="shared" si="105"/>
        <v>0</v>
      </c>
      <c r="BE317" s="43">
        <f t="shared" si="105"/>
        <v>0</v>
      </c>
      <c r="BF317" s="43">
        <f t="shared" si="105"/>
        <v>0</v>
      </c>
      <c r="BG317" s="43">
        <f t="shared" si="105"/>
        <v>0</v>
      </c>
      <c r="BH317" s="43">
        <f t="shared" si="105"/>
        <v>0</v>
      </c>
      <c r="BI317" s="43">
        <f t="shared" si="105"/>
        <v>0</v>
      </c>
      <c r="BJ317" s="43">
        <f t="shared" si="105"/>
        <v>0</v>
      </c>
      <c r="BK317" s="43">
        <f t="shared" si="105"/>
        <v>0</v>
      </c>
      <c r="BL317" s="43">
        <f t="shared" si="105"/>
        <v>0</v>
      </c>
      <c r="BM317" s="43">
        <f t="shared" si="105"/>
        <v>0</v>
      </c>
      <c r="BN317" s="43">
        <f t="shared" si="105"/>
        <v>0</v>
      </c>
      <c r="BO317" s="43">
        <f t="shared" si="105"/>
        <v>0</v>
      </c>
      <c r="BP317" s="43">
        <f t="shared" si="105"/>
        <v>0</v>
      </c>
      <c r="BQ317" s="43">
        <f t="shared" si="105"/>
        <v>0</v>
      </c>
      <c r="BR317" s="43">
        <f t="shared" si="105"/>
        <v>0</v>
      </c>
      <c r="BS317" s="43">
        <f t="shared" ref="BS317:DB317" si="106">BS327*BS$26</f>
        <v>0</v>
      </c>
      <c r="BT317" s="43">
        <f t="shared" si="106"/>
        <v>0</v>
      </c>
      <c r="BU317" s="43">
        <f t="shared" si="106"/>
        <v>0</v>
      </c>
      <c r="BV317" s="43">
        <f t="shared" si="106"/>
        <v>0</v>
      </c>
      <c r="BW317" s="43">
        <f t="shared" si="106"/>
        <v>0</v>
      </c>
      <c r="BX317" s="43">
        <f t="shared" si="106"/>
        <v>0</v>
      </c>
      <c r="BY317" s="43">
        <f t="shared" si="106"/>
        <v>0</v>
      </c>
      <c r="BZ317" s="43">
        <f t="shared" si="106"/>
        <v>0</v>
      </c>
      <c r="CA317" s="43">
        <f t="shared" si="106"/>
        <v>0</v>
      </c>
      <c r="CB317" s="43">
        <f t="shared" si="106"/>
        <v>0</v>
      </c>
      <c r="CC317" s="43">
        <f t="shared" si="106"/>
        <v>0</v>
      </c>
      <c r="CD317" s="43">
        <f t="shared" si="106"/>
        <v>0</v>
      </c>
      <c r="CE317" s="43">
        <f t="shared" si="106"/>
        <v>0</v>
      </c>
      <c r="CF317" s="43">
        <f t="shared" si="106"/>
        <v>0</v>
      </c>
      <c r="CG317" s="43">
        <f t="shared" si="106"/>
        <v>0</v>
      </c>
      <c r="CH317" s="43">
        <f t="shared" si="106"/>
        <v>0</v>
      </c>
      <c r="CI317" s="43">
        <f t="shared" si="106"/>
        <v>0</v>
      </c>
      <c r="CJ317" s="43">
        <f t="shared" si="106"/>
        <v>0</v>
      </c>
      <c r="CK317" s="43">
        <f t="shared" si="106"/>
        <v>0</v>
      </c>
      <c r="CL317" s="43">
        <f t="shared" si="106"/>
        <v>0</v>
      </c>
      <c r="CM317" s="43">
        <f t="shared" si="106"/>
        <v>0</v>
      </c>
      <c r="CN317" s="43">
        <f t="shared" si="106"/>
        <v>0</v>
      </c>
      <c r="CO317" s="43">
        <f t="shared" si="106"/>
        <v>0</v>
      </c>
      <c r="CP317" s="43">
        <f t="shared" si="106"/>
        <v>0</v>
      </c>
      <c r="CQ317" s="43">
        <f t="shared" si="106"/>
        <v>0</v>
      </c>
      <c r="CR317" s="43">
        <f t="shared" si="106"/>
        <v>0</v>
      </c>
      <c r="CS317" s="43">
        <f t="shared" si="106"/>
        <v>0</v>
      </c>
      <c r="CT317" s="43">
        <f t="shared" si="106"/>
        <v>0</v>
      </c>
      <c r="CU317" s="43">
        <f t="shared" si="106"/>
        <v>0</v>
      </c>
      <c r="CV317" s="43">
        <f t="shared" si="106"/>
        <v>0</v>
      </c>
      <c r="CW317" s="43">
        <f t="shared" si="106"/>
        <v>0</v>
      </c>
      <c r="CX317" s="43">
        <f t="shared" si="106"/>
        <v>0</v>
      </c>
      <c r="CY317" s="43">
        <f t="shared" si="106"/>
        <v>0</v>
      </c>
      <c r="CZ317" s="43">
        <f t="shared" si="106"/>
        <v>0</v>
      </c>
      <c r="DA317" s="43">
        <f t="shared" si="106"/>
        <v>0</v>
      </c>
      <c r="DB317" s="43">
        <f t="shared" si="106"/>
        <v>0</v>
      </c>
      <c r="DC317" s="25"/>
    </row>
    <row r="318" spans="1:107" s="61" customFormat="1" ht="12.6" customHeight="1">
      <c r="A318" s="25"/>
      <c r="B318" s="163"/>
      <c r="C318" s="163"/>
      <c r="D318" s="32"/>
      <c r="E318" s="37"/>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c r="BM318" s="32"/>
      <c r="BN318" s="32"/>
      <c r="BO318" s="32"/>
      <c r="BP318" s="32"/>
      <c r="BQ318" s="32"/>
      <c r="BR318" s="32"/>
      <c r="BS318" s="32"/>
      <c r="BT318" s="32"/>
      <c r="BU318" s="32"/>
      <c r="BV318" s="32"/>
      <c r="BW318" s="32"/>
      <c r="BX318" s="32"/>
      <c r="BY318" s="32"/>
      <c r="BZ318" s="32"/>
      <c r="CA318" s="32"/>
      <c r="CB318" s="32"/>
      <c r="CC318" s="32"/>
      <c r="CD318" s="32"/>
      <c r="CE318" s="32"/>
      <c r="CF318" s="32"/>
      <c r="CG318" s="32"/>
      <c r="CH318" s="32"/>
      <c r="CI318" s="32"/>
      <c r="CJ318" s="32"/>
      <c r="CK318" s="32"/>
      <c r="CL318" s="32"/>
      <c r="CM318" s="32"/>
      <c r="CN318" s="32"/>
      <c r="CO318" s="32"/>
      <c r="CP318" s="32"/>
      <c r="CQ318" s="32"/>
      <c r="CR318" s="32"/>
      <c r="CS318" s="32"/>
      <c r="CT318" s="32"/>
      <c r="CU318" s="32"/>
      <c r="CV318" s="32"/>
      <c r="CW318" s="32"/>
      <c r="CX318" s="32"/>
      <c r="CY318" s="32"/>
      <c r="CZ318" s="32"/>
      <c r="DA318" s="32"/>
      <c r="DB318" s="32"/>
      <c r="DC318" s="25"/>
    </row>
    <row r="319" spans="1:107" s="61" customFormat="1" ht="22.5" customHeight="1">
      <c r="A319" s="25"/>
      <c r="B319" s="163"/>
      <c r="C319" s="170" t="s">
        <v>285</v>
      </c>
      <c r="D319" s="46"/>
      <c r="E319" s="37"/>
      <c r="F319" s="32"/>
      <c r="G319" s="44">
        <f t="shared" ref="G319:AL319" si="107">SUM(G297:G317)</f>
        <v>0</v>
      </c>
      <c r="H319" s="44">
        <f t="shared" si="107"/>
        <v>0</v>
      </c>
      <c r="I319" s="44">
        <f t="shared" si="107"/>
        <v>0</v>
      </c>
      <c r="J319" s="44">
        <f t="shared" si="107"/>
        <v>0</v>
      </c>
      <c r="K319" s="44">
        <f t="shared" si="107"/>
        <v>0</v>
      </c>
      <c r="L319" s="44">
        <f t="shared" si="107"/>
        <v>0</v>
      </c>
      <c r="M319" s="44">
        <f t="shared" si="107"/>
        <v>0</v>
      </c>
      <c r="N319" s="44">
        <f t="shared" si="107"/>
        <v>0</v>
      </c>
      <c r="O319" s="44">
        <f t="shared" si="107"/>
        <v>0</v>
      </c>
      <c r="P319" s="44">
        <f t="shared" si="107"/>
        <v>0</v>
      </c>
      <c r="Q319" s="44">
        <f t="shared" si="107"/>
        <v>0</v>
      </c>
      <c r="R319" s="44">
        <f t="shared" si="107"/>
        <v>0</v>
      </c>
      <c r="S319" s="44">
        <f t="shared" si="107"/>
        <v>0</v>
      </c>
      <c r="T319" s="44">
        <f t="shared" si="107"/>
        <v>0</v>
      </c>
      <c r="U319" s="44">
        <f t="shared" si="107"/>
        <v>0</v>
      </c>
      <c r="V319" s="44">
        <f t="shared" si="107"/>
        <v>0</v>
      </c>
      <c r="W319" s="44">
        <f t="shared" si="107"/>
        <v>0</v>
      </c>
      <c r="X319" s="44">
        <f t="shared" si="107"/>
        <v>0</v>
      </c>
      <c r="Y319" s="44">
        <f t="shared" si="107"/>
        <v>0</v>
      </c>
      <c r="Z319" s="44">
        <f t="shared" si="107"/>
        <v>0</v>
      </c>
      <c r="AA319" s="44">
        <f t="shared" si="107"/>
        <v>0</v>
      </c>
      <c r="AB319" s="44">
        <f t="shared" si="107"/>
        <v>0</v>
      </c>
      <c r="AC319" s="44">
        <f t="shared" si="107"/>
        <v>0</v>
      </c>
      <c r="AD319" s="44">
        <f t="shared" si="107"/>
        <v>0</v>
      </c>
      <c r="AE319" s="44">
        <f t="shared" si="107"/>
        <v>0</v>
      </c>
      <c r="AF319" s="44">
        <f t="shared" si="107"/>
        <v>0</v>
      </c>
      <c r="AG319" s="44">
        <f t="shared" si="107"/>
        <v>0</v>
      </c>
      <c r="AH319" s="44">
        <f t="shared" si="107"/>
        <v>0</v>
      </c>
      <c r="AI319" s="44">
        <f t="shared" si="107"/>
        <v>0</v>
      </c>
      <c r="AJ319" s="44">
        <f t="shared" si="107"/>
        <v>0</v>
      </c>
      <c r="AK319" s="44">
        <f t="shared" si="107"/>
        <v>0</v>
      </c>
      <c r="AL319" s="44">
        <f t="shared" si="107"/>
        <v>0</v>
      </c>
      <c r="AM319" s="44">
        <f t="shared" ref="AM319:BR319" si="108">SUM(AM297:AM317)</f>
        <v>0</v>
      </c>
      <c r="AN319" s="44">
        <f t="shared" si="108"/>
        <v>0</v>
      </c>
      <c r="AO319" s="44">
        <f t="shared" si="108"/>
        <v>0</v>
      </c>
      <c r="AP319" s="44">
        <f t="shared" si="108"/>
        <v>0</v>
      </c>
      <c r="AQ319" s="44">
        <f t="shared" si="108"/>
        <v>0</v>
      </c>
      <c r="AR319" s="44">
        <f t="shared" si="108"/>
        <v>0</v>
      </c>
      <c r="AS319" s="44">
        <f t="shared" si="108"/>
        <v>0</v>
      </c>
      <c r="AT319" s="44">
        <f t="shared" si="108"/>
        <v>0</v>
      </c>
      <c r="AU319" s="44">
        <f t="shared" si="108"/>
        <v>0</v>
      </c>
      <c r="AV319" s="44">
        <f t="shared" si="108"/>
        <v>0</v>
      </c>
      <c r="AW319" s="44">
        <f t="shared" si="108"/>
        <v>0</v>
      </c>
      <c r="AX319" s="44">
        <f t="shared" si="108"/>
        <v>0</v>
      </c>
      <c r="AY319" s="44">
        <f t="shared" si="108"/>
        <v>0</v>
      </c>
      <c r="AZ319" s="44">
        <f t="shared" si="108"/>
        <v>0</v>
      </c>
      <c r="BA319" s="44">
        <f t="shared" si="108"/>
        <v>0</v>
      </c>
      <c r="BB319" s="44">
        <f t="shared" si="108"/>
        <v>0</v>
      </c>
      <c r="BC319" s="44">
        <f t="shared" si="108"/>
        <v>0</v>
      </c>
      <c r="BD319" s="44">
        <f t="shared" si="108"/>
        <v>0</v>
      </c>
      <c r="BE319" s="44">
        <f t="shared" si="108"/>
        <v>0</v>
      </c>
      <c r="BF319" s="44">
        <f t="shared" si="108"/>
        <v>0</v>
      </c>
      <c r="BG319" s="44">
        <f t="shared" si="108"/>
        <v>0</v>
      </c>
      <c r="BH319" s="44">
        <f t="shared" si="108"/>
        <v>0</v>
      </c>
      <c r="BI319" s="44">
        <f t="shared" si="108"/>
        <v>0</v>
      </c>
      <c r="BJ319" s="44">
        <f t="shared" si="108"/>
        <v>0</v>
      </c>
      <c r="BK319" s="44">
        <f t="shared" si="108"/>
        <v>0</v>
      </c>
      <c r="BL319" s="44">
        <f t="shared" si="108"/>
        <v>0</v>
      </c>
      <c r="BM319" s="44">
        <f t="shared" si="108"/>
        <v>0</v>
      </c>
      <c r="BN319" s="44">
        <f t="shared" si="108"/>
        <v>0</v>
      </c>
      <c r="BO319" s="44">
        <f t="shared" si="108"/>
        <v>0</v>
      </c>
      <c r="BP319" s="44">
        <f t="shared" si="108"/>
        <v>0</v>
      </c>
      <c r="BQ319" s="44">
        <f t="shared" si="108"/>
        <v>0</v>
      </c>
      <c r="BR319" s="44">
        <f t="shared" si="108"/>
        <v>0</v>
      </c>
      <c r="BS319" s="44">
        <f t="shared" ref="BS319:CX319" si="109">SUM(BS297:BS317)</f>
        <v>0</v>
      </c>
      <c r="BT319" s="44">
        <f t="shared" si="109"/>
        <v>0</v>
      </c>
      <c r="BU319" s="44">
        <f t="shared" si="109"/>
        <v>0</v>
      </c>
      <c r="BV319" s="44">
        <f t="shared" si="109"/>
        <v>0</v>
      </c>
      <c r="BW319" s="44">
        <f t="shared" si="109"/>
        <v>0</v>
      </c>
      <c r="BX319" s="44">
        <f t="shared" si="109"/>
        <v>0</v>
      </c>
      <c r="BY319" s="44">
        <f t="shared" si="109"/>
        <v>0</v>
      </c>
      <c r="BZ319" s="44">
        <f t="shared" si="109"/>
        <v>0</v>
      </c>
      <c r="CA319" s="44">
        <f t="shared" si="109"/>
        <v>0</v>
      </c>
      <c r="CB319" s="44">
        <f t="shared" si="109"/>
        <v>0</v>
      </c>
      <c r="CC319" s="44">
        <f t="shared" si="109"/>
        <v>0</v>
      </c>
      <c r="CD319" s="44">
        <f t="shared" si="109"/>
        <v>0</v>
      </c>
      <c r="CE319" s="44">
        <f t="shared" si="109"/>
        <v>0</v>
      </c>
      <c r="CF319" s="44">
        <f t="shared" si="109"/>
        <v>0</v>
      </c>
      <c r="CG319" s="44">
        <f t="shared" si="109"/>
        <v>0</v>
      </c>
      <c r="CH319" s="44">
        <f t="shared" si="109"/>
        <v>0</v>
      </c>
      <c r="CI319" s="44">
        <f t="shared" si="109"/>
        <v>0</v>
      </c>
      <c r="CJ319" s="44">
        <f t="shared" si="109"/>
        <v>0</v>
      </c>
      <c r="CK319" s="44">
        <f t="shared" si="109"/>
        <v>0</v>
      </c>
      <c r="CL319" s="44">
        <f t="shared" si="109"/>
        <v>0</v>
      </c>
      <c r="CM319" s="44">
        <f t="shared" si="109"/>
        <v>0</v>
      </c>
      <c r="CN319" s="44">
        <f t="shared" si="109"/>
        <v>0</v>
      </c>
      <c r="CO319" s="44">
        <f t="shared" si="109"/>
        <v>0</v>
      </c>
      <c r="CP319" s="44">
        <f t="shared" si="109"/>
        <v>0</v>
      </c>
      <c r="CQ319" s="44">
        <f t="shared" si="109"/>
        <v>0</v>
      </c>
      <c r="CR319" s="44">
        <f t="shared" si="109"/>
        <v>0</v>
      </c>
      <c r="CS319" s="44">
        <f t="shared" si="109"/>
        <v>0</v>
      </c>
      <c r="CT319" s="44">
        <f t="shared" si="109"/>
        <v>0</v>
      </c>
      <c r="CU319" s="44">
        <f t="shared" si="109"/>
        <v>0</v>
      </c>
      <c r="CV319" s="44">
        <f t="shared" si="109"/>
        <v>0</v>
      </c>
      <c r="CW319" s="44">
        <f t="shared" si="109"/>
        <v>0</v>
      </c>
      <c r="CX319" s="44">
        <f t="shared" si="109"/>
        <v>0</v>
      </c>
      <c r="CY319" s="44">
        <f t="shared" ref="CY319:DB319" si="110">SUM(CY297:CY317)</f>
        <v>0</v>
      </c>
      <c r="CZ319" s="44">
        <f t="shared" si="110"/>
        <v>0</v>
      </c>
      <c r="DA319" s="44">
        <f t="shared" si="110"/>
        <v>0</v>
      </c>
      <c r="DB319" s="44">
        <f t="shared" si="110"/>
        <v>0</v>
      </c>
      <c r="DC319" s="25"/>
    </row>
    <row r="320" spans="1:107" s="61" customFormat="1" ht="22.5" customHeight="1">
      <c r="A320" s="25"/>
      <c r="B320" s="163"/>
      <c r="C320" s="170" t="s">
        <v>153</v>
      </c>
      <c r="D320" s="32"/>
      <c r="E320" s="51" t="s">
        <v>28</v>
      </c>
      <c r="F320" s="32"/>
      <c r="G320" s="45">
        <f>SUM(G319:DB319)</f>
        <v>0</v>
      </c>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c r="BI320" s="32"/>
      <c r="BJ320" s="32"/>
      <c r="BK320" s="32"/>
      <c r="BL320" s="32"/>
      <c r="BM320" s="32"/>
      <c r="BN320" s="32"/>
      <c r="BO320" s="32"/>
      <c r="BP320" s="32"/>
      <c r="BQ320" s="32"/>
      <c r="BR320" s="32"/>
      <c r="BS320" s="32"/>
      <c r="BT320" s="32"/>
      <c r="BU320" s="32"/>
      <c r="BV320" s="32"/>
      <c r="BW320" s="32"/>
      <c r="BX320" s="32"/>
      <c r="BY320" s="32"/>
      <c r="BZ320" s="32"/>
      <c r="CA320" s="32"/>
      <c r="CB320" s="32"/>
      <c r="CC320" s="32"/>
      <c r="CD320" s="32"/>
      <c r="CE320" s="32"/>
      <c r="CF320" s="32"/>
      <c r="CG320" s="32"/>
      <c r="CH320" s="32"/>
      <c r="CI320" s="32"/>
      <c r="CJ320" s="32"/>
      <c r="CK320" s="32"/>
      <c r="CL320" s="32"/>
      <c r="CM320" s="32"/>
      <c r="CN320" s="32"/>
      <c r="CO320" s="32"/>
      <c r="CP320" s="32"/>
      <c r="CQ320" s="32"/>
      <c r="CR320" s="32"/>
      <c r="CS320" s="32"/>
      <c r="CT320" s="32"/>
      <c r="CU320" s="32"/>
      <c r="CV320" s="32"/>
      <c r="CW320" s="32"/>
      <c r="CX320" s="32"/>
      <c r="CY320" s="32"/>
      <c r="CZ320" s="32"/>
      <c r="DA320" s="32"/>
      <c r="DB320" s="32"/>
      <c r="DC320" s="25"/>
    </row>
    <row r="321" spans="1:107" s="61" customFormat="1" ht="12.6" customHeight="1">
      <c r="A321" s="25"/>
      <c r="B321" s="163"/>
      <c r="C321" s="163"/>
      <c r="D321" s="32"/>
      <c r="E321" s="37"/>
      <c r="F321" s="32"/>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c r="BI321" s="32"/>
      <c r="BJ321" s="32"/>
      <c r="BK321" s="32"/>
      <c r="BL321" s="32"/>
      <c r="BM321" s="32"/>
      <c r="BN321" s="32"/>
      <c r="BO321" s="32"/>
      <c r="BP321" s="32"/>
      <c r="BQ321" s="32"/>
      <c r="BR321" s="32"/>
      <c r="BS321" s="32"/>
      <c r="BT321" s="32"/>
      <c r="BU321" s="32"/>
      <c r="BV321" s="32"/>
      <c r="BW321" s="32"/>
      <c r="BX321" s="32"/>
      <c r="BY321" s="32"/>
      <c r="BZ321" s="32"/>
      <c r="CA321" s="32"/>
      <c r="CB321" s="32"/>
      <c r="CC321" s="32"/>
      <c r="CD321" s="32"/>
      <c r="CE321" s="32"/>
      <c r="CF321" s="32"/>
      <c r="CG321" s="32"/>
      <c r="CH321" s="32"/>
      <c r="CI321" s="32"/>
      <c r="CJ321" s="32"/>
      <c r="CK321" s="32"/>
      <c r="CL321" s="32"/>
      <c r="CM321" s="32"/>
      <c r="CN321" s="32"/>
      <c r="CO321" s="32"/>
      <c r="CP321" s="32"/>
      <c r="CQ321" s="32"/>
      <c r="CR321" s="32"/>
      <c r="CS321" s="32"/>
      <c r="CT321" s="32"/>
      <c r="CU321" s="32"/>
      <c r="CV321" s="32"/>
      <c r="CW321" s="32"/>
      <c r="CX321" s="32"/>
      <c r="CY321" s="32"/>
      <c r="CZ321" s="32"/>
      <c r="DA321" s="32"/>
      <c r="DB321" s="32"/>
      <c r="DC321" s="25"/>
    </row>
    <row r="322" spans="1:107" s="61" customFormat="1" ht="22.5" customHeight="1">
      <c r="A322" s="25"/>
      <c r="B322" s="152" t="s">
        <v>209</v>
      </c>
      <c r="C322" s="153" t="s">
        <v>154</v>
      </c>
      <c r="D322" s="32"/>
      <c r="E322" s="37"/>
      <c r="F322" s="32"/>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c r="BI322" s="32"/>
      <c r="BJ322" s="32"/>
      <c r="BK322" s="32"/>
      <c r="BL322" s="32"/>
      <c r="BM322" s="32"/>
      <c r="BN322" s="32"/>
      <c r="BO322" s="32"/>
      <c r="BP322" s="32"/>
      <c r="BQ322" s="32"/>
      <c r="BR322" s="32"/>
      <c r="BS322" s="32"/>
      <c r="BT322" s="32"/>
      <c r="BU322" s="32"/>
      <c r="BV322" s="32"/>
      <c r="BW322" s="32"/>
      <c r="BX322" s="32"/>
      <c r="BY322" s="32"/>
      <c r="BZ322" s="32"/>
      <c r="CA322" s="32"/>
      <c r="CB322" s="32"/>
      <c r="CC322" s="32"/>
      <c r="CD322" s="32"/>
      <c r="CE322" s="32"/>
      <c r="CF322" s="32"/>
      <c r="CG322" s="32"/>
      <c r="CH322" s="32"/>
      <c r="CI322" s="32"/>
      <c r="CJ322" s="32"/>
      <c r="CK322" s="32"/>
      <c r="CL322" s="32"/>
      <c r="CM322" s="32"/>
      <c r="CN322" s="32"/>
      <c r="CO322" s="32"/>
      <c r="CP322" s="32"/>
      <c r="CQ322" s="32"/>
      <c r="CR322" s="32"/>
      <c r="CS322" s="32"/>
      <c r="CT322" s="32"/>
      <c r="CU322" s="32"/>
      <c r="CV322" s="32"/>
      <c r="CW322" s="32"/>
      <c r="CX322" s="32"/>
      <c r="CY322" s="32"/>
      <c r="CZ322" s="32"/>
      <c r="DA322" s="32"/>
      <c r="DB322" s="32"/>
      <c r="DC322" s="25"/>
    </row>
    <row r="323" spans="1:107" s="61" customFormat="1" ht="22.5" customHeight="1">
      <c r="A323" s="25"/>
      <c r="B323" s="163"/>
      <c r="C323" s="170" t="s">
        <v>155</v>
      </c>
      <c r="D323" s="32"/>
      <c r="E323" s="37"/>
      <c r="F323" s="32"/>
      <c r="G323" s="52">
        <f>IFERROR(SUM(G297:G306)/G$26,0)</f>
        <v>0</v>
      </c>
      <c r="H323" s="52">
        <f t="shared" ref="H323:BS323" si="111">IFERROR(SUM(H297:H306)/H$26,0)</f>
        <v>0</v>
      </c>
      <c r="I323" s="52">
        <f t="shared" si="111"/>
        <v>0</v>
      </c>
      <c r="J323" s="52">
        <f t="shared" si="111"/>
        <v>0</v>
      </c>
      <c r="K323" s="52">
        <f t="shared" si="111"/>
        <v>0</v>
      </c>
      <c r="L323" s="52">
        <f t="shared" si="111"/>
        <v>0</v>
      </c>
      <c r="M323" s="52">
        <f t="shared" si="111"/>
        <v>0</v>
      </c>
      <c r="N323" s="52">
        <f t="shared" si="111"/>
        <v>0</v>
      </c>
      <c r="O323" s="52">
        <f t="shared" si="111"/>
        <v>0</v>
      </c>
      <c r="P323" s="52">
        <f t="shared" si="111"/>
        <v>0</v>
      </c>
      <c r="Q323" s="52">
        <f t="shared" si="111"/>
        <v>0</v>
      </c>
      <c r="R323" s="52">
        <f t="shared" si="111"/>
        <v>0</v>
      </c>
      <c r="S323" s="52">
        <f t="shared" si="111"/>
        <v>0</v>
      </c>
      <c r="T323" s="52">
        <f t="shared" si="111"/>
        <v>0</v>
      </c>
      <c r="U323" s="52">
        <f t="shared" si="111"/>
        <v>0</v>
      </c>
      <c r="V323" s="52">
        <f t="shared" si="111"/>
        <v>0</v>
      </c>
      <c r="W323" s="52">
        <f t="shared" si="111"/>
        <v>0</v>
      </c>
      <c r="X323" s="52">
        <f t="shared" si="111"/>
        <v>0</v>
      </c>
      <c r="Y323" s="52">
        <f t="shared" si="111"/>
        <v>0</v>
      </c>
      <c r="Z323" s="52">
        <f t="shared" si="111"/>
        <v>0</v>
      </c>
      <c r="AA323" s="52">
        <f t="shared" si="111"/>
        <v>0</v>
      </c>
      <c r="AB323" s="52">
        <f t="shared" si="111"/>
        <v>0</v>
      </c>
      <c r="AC323" s="52">
        <f t="shared" si="111"/>
        <v>0</v>
      </c>
      <c r="AD323" s="52">
        <f t="shared" si="111"/>
        <v>0</v>
      </c>
      <c r="AE323" s="52">
        <f t="shared" si="111"/>
        <v>0</v>
      </c>
      <c r="AF323" s="52">
        <f t="shared" si="111"/>
        <v>0</v>
      </c>
      <c r="AG323" s="52">
        <f t="shared" si="111"/>
        <v>0</v>
      </c>
      <c r="AH323" s="52">
        <f t="shared" si="111"/>
        <v>0</v>
      </c>
      <c r="AI323" s="52">
        <f t="shared" si="111"/>
        <v>0</v>
      </c>
      <c r="AJ323" s="52">
        <f t="shared" si="111"/>
        <v>0</v>
      </c>
      <c r="AK323" s="52">
        <f t="shared" si="111"/>
        <v>0</v>
      </c>
      <c r="AL323" s="52">
        <f t="shared" si="111"/>
        <v>0</v>
      </c>
      <c r="AM323" s="52">
        <f t="shared" si="111"/>
        <v>0</v>
      </c>
      <c r="AN323" s="52">
        <f t="shared" si="111"/>
        <v>0</v>
      </c>
      <c r="AO323" s="52">
        <f t="shared" si="111"/>
        <v>0</v>
      </c>
      <c r="AP323" s="52">
        <f t="shared" si="111"/>
        <v>0</v>
      </c>
      <c r="AQ323" s="52">
        <f t="shared" si="111"/>
        <v>0</v>
      </c>
      <c r="AR323" s="52">
        <f t="shared" si="111"/>
        <v>0</v>
      </c>
      <c r="AS323" s="52">
        <f t="shared" si="111"/>
        <v>0</v>
      </c>
      <c r="AT323" s="52">
        <f t="shared" si="111"/>
        <v>0</v>
      </c>
      <c r="AU323" s="52">
        <f t="shared" si="111"/>
        <v>0</v>
      </c>
      <c r="AV323" s="52">
        <f t="shared" si="111"/>
        <v>0</v>
      </c>
      <c r="AW323" s="52">
        <f t="shared" si="111"/>
        <v>0</v>
      </c>
      <c r="AX323" s="52">
        <f t="shared" si="111"/>
        <v>0</v>
      </c>
      <c r="AY323" s="52">
        <f t="shared" si="111"/>
        <v>0</v>
      </c>
      <c r="AZ323" s="52">
        <f t="shared" si="111"/>
        <v>0</v>
      </c>
      <c r="BA323" s="52">
        <f t="shared" si="111"/>
        <v>0</v>
      </c>
      <c r="BB323" s="52">
        <f t="shared" si="111"/>
        <v>0</v>
      </c>
      <c r="BC323" s="52">
        <f t="shared" si="111"/>
        <v>0</v>
      </c>
      <c r="BD323" s="52">
        <f t="shared" si="111"/>
        <v>0</v>
      </c>
      <c r="BE323" s="52">
        <f t="shared" si="111"/>
        <v>0</v>
      </c>
      <c r="BF323" s="52">
        <f t="shared" si="111"/>
        <v>0</v>
      </c>
      <c r="BG323" s="52">
        <f t="shared" si="111"/>
        <v>0</v>
      </c>
      <c r="BH323" s="52">
        <f t="shared" si="111"/>
        <v>0</v>
      </c>
      <c r="BI323" s="52">
        <f t="shared" si="111"/>
        <v>0</v>
      </c>
      <c r="BJ323" s="52">
        <f t="shared" si="111"/>
        <v>0</v>
      </c>
      <c r="BK323" s="52">
        <f t="shared" si="111"/>
        <v>0</v>
      </c>
      <c r="BL323" s="52">
        <f t="shared" si="111"/>
        <v>0</v>
      </c>
      <c r="BM323" s="52">
        <f t="shared" si="111"/>
        <v>0</v>
      </c>
      <c r="BN323" s="52">
        <f t="shared" si="111"/>
        <v>0</v>
      </c>
      <c r="BO323" s="52">
        <f t="shared" si="111"/>
        <v>0</v>
      </c>
      <c r="BP323" s="52">
        <f t="shared" si="111"/>
        <v>0</v>
      </c>
      <c r="BQ323" s="52">
        <f t="shared" si="111"/>
        <v>0</v>
      </c>
      <c r="BR323" s="52">
        <f t="shared" si="111"/>
        <v>0</v>
      </c>
      <c r="BS323" s="52">
        <f t="shared" si="111"/>
        <v>0</v>
      </c>
      <c r="BT323" s="52">
        <f t="shared" ref="BT323:DB323" si="112">IFERROR(SUM(BT297:BT306)/BT$26,0)</f>
        <v>0</v>
      </c>
      <c r="BU323" s="52">
        <f t="shared" si="112"/>
        <v>0</v>
      </c>
      <c r="BV323" s="52">
        <f t="shared" si="112"/>
        <v>0</v>
      </c>
      <c r="BW323" s="52">
        <f t="shared" si="112"/>
        <v>0</v>
      </c>
      <c r="BX323" s="52">
        <f t="shared" si="112"/>
        <v>0</v>
      </c>
      <c r="BY323" s="52">
        <f t="shared" si="112"/>
        <v>0</v>
      </c>
      <c r="BZ323" s="52">
        <f t="shared" si="112"/>
        <v>0</v>
      </c>
      <c r="CA323" s="52">
        <f t="shared" si="112"/>
        <v>0</v>
      </c>
      <c r="CB323" s="52">
        <f t="shared" si="112"/>
        <v>0</v>
      </c>
      <c r="CC323" s="52">
        <f t="shared" si="112"/>
        <v>0</v>
      </c>
      <c r="CD323" s="52">
        <f t="shared" si="112"/>
        <v>0</v>
      </c>
      <c r="CE323" s="52">
        <f t="shared" si="112"/>
        <v>0</v>
      </c>
      <c r="CF323" s="52">
        <f t="shared" si="112"/>
        <v>0</v>
      </c>
      <c r="CG323" s="52">
        <f t="shared" si="112"/>
        <v>0</v>
      </c>
      <c r="CH323" s="52">
        <f t="shared" si="112"/>
        <v>0</v>
      </c>
      <c r="CI323" s="52">
        <f t="shared" si="112"/>
        <v>0</v>
      </c>
      <c r="CJ323" s="52">
        <f t="shared" si="112"/>
        <v>0</v>
      </c>
      <c r="CK323" s="52">
        <f t="shared" si="112"/>
        <v>0</v>
      </c>
      <c r="CL323" s="52">
        <f t="shared" si="112"/>
        <v>0</v>
      </c>
      <c r="CM323" s="52">
        <f t="shared" si="112"/>
        <v>0</v>
      </c>
      <c r="CN323" s="52">
        <f t="shared" si="112"/>
        <v>0</v>
      </c>
      <c r="CO323" s="52">
        <f t="shared" si="112"/>
        <v>0</v>
      </c>
      <c r="CP323" s="52">
        <f t="shared" si="112"/>
        <v>0</v>
      </c>
      <c r="CQ323" s="52">
        <f t="shared" si="112"/>
        <v>0</v>
      </c>
      <c r="CR323" s="52">
        <f t="shared" si="112"/>
        <v>0</v>
      </c>
      <c r="CS323" s="52">
        <f t="shared" si="112"/>
        <v>0</v>
      </c>
      <c r="CT323" s="52">
        <f t="shared" si="112"/>
        <v>0</v>
      </c>
      <c r="CU323" s="52">
        <f t="shared" si="112"/>
        <v>0</v>
      </c>
      <c r="CV323" s="52">
        <f t="shared" si="112"/>
        <v>0</v>
      </c>
      <c r="CW323" s="52">
        <f t="shared" si="112"/>
        <v>0</v>
      </c>
      <c r="CX323" s="52">
        <f t="shared" si="112"/>
        <v>0</v>
      </c>
      <c r="CY323" s="52">
        <f t="shared" si="112"/>
        <v>0</v>
      </c>
      <c r="CZ323" s="52">
        <f t="shared" si="112"/>
        <v>0</v>
      </c>
      <c r="DA323" s="52">
        <f t="shared" si="112"/>
        <v>0</v>
      </c>
      <c r="DB323" s="52">
        <f t="shared" si="112"/>
        <v>0</v>
      </c>
      <c r="DC323" s="25"/>
    </row>
    <row r="324" spans="1:107" s="61" customFormat="1" ht="22.5" customHeight="1">
      <c r="A324" s="25"/>
      <c r="B324" s="163"/>
      <c r="C324" s="170" t="s">
        <v>150</v>
      </c>
      <c r="D324" s="32"/>
      <c r="E324" s="37"/>
      <c r="F324" s="32"/>
      <c r="G324" s="52">
        <f>IF(G13 &lt; 'General parameters'!$G$20 + 'Option-specific inputs'!$I$65 - 1,
0, IFERROR(
IF((G$14-$G$14+1)&lt;='General parameters'!$G$22,
'Option-specific inputs'!$I$111,0),
0))</f>
        <v>0</v>
      </c>
      <c r="H324" s="52">
        <f>IF(H13 &lt; 'General parameters'!$G$20 + 'Option-specific inputs'!$I$65 - 1,
0, IFERROR(
IF((H$14-$G$14+1)&lt;='General parameters'!$G$22,
'Option-specific inputs'!$I$111,0),
0))</f>
        <v>0</v>
      </c>
      <c r="I324" s="52">
        <f>IF(I13 &lt; 'General parameters'!$G$20 + 'Option-specific inputs'!$I$65 - 1,
0, IFERROR(
IF((I$14-$G$14+1)&lt;='General parameters'!$G$22,
'Option-specific inputs'!$I$111,0),
0))</f>
        <v>0</v>
      </c>
      <c r="J324" s="52">
        <f>IF(J13 &lt; 'General parameters'!$G$20 + 'Option-specific inputs'!$I$65 - 1,
0, IFERROR(
IF((J$14-$G$14+1)&lt;='General parameters'!$G$22,
'Option-specific inputs'!$I$111,0),
0))</f>
        <v>0</v>
      </c>
      <c r="K324" s="52">
        <f>IF(K13 &lt; 'General parameters'!$G$20 + 'Option-specific inputs'!$I$65 - 1,
0, IFERROR(
IF((K$14-$G$14+1)&lt;='General parameters'!$G$22,
'Option-specific inputs'!$I$111,0),
0))</f>
        <v>0</v>
      </c>
      <c r="L324" s="52">
        <f>IF(L13 &lt; 'General parameters'!$G$20 + 'Option-specific inputs'!$I$65 - 1,
0, IFERROR(
IF((L$14-$G$14+1)&lt;='General parameters'!$G$22,
'Option-specific inputs'!$I$111,0),
0))</f>
        <v>0</v>
      </c>
      <c r="M324" s="52">
        <f>IF(M13 &lt; 'General parameters'!$G$20 + 'Option-specific inputs'!$I$65 - 1,
0, IFERROR(
IF((M$14-$G$14+1)&lt;='General parameters'!$G$22,
'Option-specific inputs'!$I$111,0),
0))</f>
        <v>0</v>
      </c>
      <c r="N324" s="52">
        <f>IF(N13 &lt; 'General parameters'!$G$20 + 'Option-specific inputs'!$I$65 - 1,
0, IFERROR(
IF((N$14-$G$14+1)&lt;='General parameters'!$G$22,
'Option-specific inputs'!$I$111,0),
0))</f>
        <v>0</v>
      </c>
      <c r="O324" s="52">
        <f>IF(O13 &lt; 'General parameters'!$G$20 + 'Option-specific inputs'!$I$65 - 1,
0, IFERROR(
IF((O$14-$G$14+1)&lt;='General parameters'!$G$22,
'Option-specific inputs'!$I$111,0),
0))</f>
        <v>0</v>
      </c>
      <c r="P324" s="52">
        <f>IF(P13 &lt; 'General parameters'!$G$20 + 'Option-specific inputs'!$I$65 - 1,
0, IFERROR(
IF((P$14-$G$14+1)&lt;='General parameters'!$G$22,
'Option-specific inputs'!$I$111,0),
0))</f>
        <v>0</v>
      </c>
      <c r="Q324" s="52">
        <f>IF(Q13 &lt; 'General parameters'!$G$20 + 'Option-specific inputs'!$I$65 - 1,
0, IFERROR(
IF((Q$14-$G$14+1)&lt;='General parameters'!$G$22,
'Option-specific inputs'!$I$111,0),
0))</f>
        <v>0</v>
      </c>
      <c r="R324" s="52">
        <f>IF(R13 &lt; 'General parameters'!$G$20 + 'Option-specific inputs'!$I$65 - 1,
0, IFERROR(
IF((R$14-$G$14+1)&lt;='General parameters'!$G$22,
'Option-specific inputs'!$I$111,0),
0))</f>
        <v>0</v>
      </c>
      <c r="S324" s="52">
        <f>IF(S13 &lt; 'General parameters'!$G$20 + 'Option-specific inputs'!$I$65 - 1,
0, IFERROR(
IF((S$14-$G$14+1)&lt;='General parameters'!$G$22,
'Option-specific inputs'!$I$111,0),
0))</f>
        <v>0</v>
      </c>
      <c r="T324" s="52">
        <f>IF(T13 &lt; 'General parameters'!$G$20 + 'Option-specific inputs'!$I$65 - 1,
0, IFERROR(
IF((T$14-$G$14+1)&lt;='General parameters'!$G$22,
'Option-specific inputs'!$I$111,0),
0))</f>
        <v>0</v>
      </c>
      <c r="U324" s="52">
        <f>IF(U13 &lt; 'General parameters'!$G$20 + 'Option-specific inputs'!$I$65 - 1,
0, IFERROR(
IF((U$14-$G$14+1)&lt;='General parameters'!$G$22,
'Option-specific inputs'!$I$111,0),
0))</f>
        <v>0</v>
      </c>
      <c r="V324" s="52">
        <f>IF(V13 &lt; 'General parameters'!$G$20 + 'Option-specific inputs'!$I$65 - 1,
0, IFERROR(
IF((V$14-$G$14+1)&lt;='General parameters'!$G$22,
'Option-specific inputs'!$I$111,0),
0))</f>
        <v>0</v>
      </c>
      <c r="W324" s="52">
        <f>IF(W13 &lt; 'General parameters'!$G$20 + 'Option-specific inputs'!$I$65 - 1,
0, IFERROR(
IF((W$14-$G$14+1)&lt;='General parameters'!$G$22,
'Option-specific inputs'!$I$111,0),
0))</f>
        <v>0</v>
      </c>
      <c r="X324" s="52">
        <f>IF(X13 &lt; 'General parameters'!$G$20 + 'Option-specific inputs'!$I$65 - 1,
0, IFERROR(
IF((X$14-$G$14+1)&lt;='General parameters'!$G$22,
'Option-specific inputs'!$I$111,0),
0))</f>
        <v>0</v>
      </c>
      <c r="Y324" s="52">
        <f>IF(Y13 &lt; 'General parameters'!$G$20 + 'Option-specific inputs'!$I$65 - 1,
0, IFERROR(
IF((Y$14-$G$14+1)&lt;='General parameters'!$G$22,
'Option-specific inputs'!$I$111,0),
0))</f>
        <v>0</v>
      </c>
      <c r="Z324" s="52">
        <f>IF(Z13 &lt; 'General parameters'!$G$20 + 'Option-specific inputs'!$I$65 - 1,
0, IFERROR(
IF((Z$14-$G$14+1)&lt;='General parameters'!$G$22,
'Option-specific inputs'!$I$111,0),
0))</f>
        <v>0</v>
      </c>
      <c r="AA324" s="52">
        <f>IF(AA13 &lt; 'General parameters'!$G$20 + 'Option-specific inputs'!$I$65 - 1,
0, IFERROR(
IF((AA$14-$G$14+1)&lt;='General parameters'!$G$22,
'Option-specific inputs'!$I$111,0),
0))</f>
        <v>0</v>
      </c>
      <c r="AB324" s="52">
        <f>IF(AB13 &lt; 'General parameters'!$G$20 + 'Option-specific inputs'!$I$65 - 1,
0, IFERROR(
IF((AB$14-$G$14+1)&lt;='General parameters'!$G$22,
'Option-specific inputs'!$I$111,0),
0))</f>
        <v>0</v>
      </c>
      <c r="AC324" s="52">
        <f>IF(AC13 &lt; 'General parameters'!$G$20 + 'Option-specific inputs'!$I$65 - 1,
0, IFERROR(
IF((AC$14-$G$14+1)&lt;='General parameters'!$G$22,
'Option-specific inputs'!$I$111,0),
0))</f>
        <v>0</v>
      </c>
      <c r="AD324" s="52">
        <f>IF(AD13 &lt; 'General parameters'!$G$20 + 'Option-specific inputs'!$I$65 - 1,
0, IFERROR(
IF((AD$14-$G$14+1)&lt;='General parameters'!$G$22,
'Option-specific inputs'!$I$111,0),
0))</f>
        <v>0</v>
      </c>
      <c r="AE324" s="52">
        <f>IF(AE13 &lt; 'General parameters'!$G$20 + 'Option-specific inputs'!$I$65 - 1,
0, IFERROR(
IF((AE$14-$G$14+1)&lt;='General parameters'!$G$22,
'Option-specific inputs'!$I$111,0),
0))</f>
        <v>0</v>
      </c>
      <c r="AF324" s="52">
        <f>IF(AF13 &lt; 'General parameters'!$G$20 + 'Option-specific inputs'!$I$65 - 1,
0, IFERROR(
IF((AF$14-$G$14+1)&lt;='General parameters'!$G$22,
'Option-specific inputs'!$I$111,0),
0))</f>
        <v>0</v>
      </c>
      <c r="AG324" s="52">
        <f>IF(AG13 &lt; 'General parameters'!$G$20 + 'Option-specific inputs'!$I$65 - 1,
0, IFERROR(
IF((AG$14-$G$14+1)&lt;='General parameters'!$G$22,
'Option-specific inputs'!$I$111,0),
0))</f>
        <v>0</v>
      </c>
      <c r="AH324" s="52">
        <f>IF(AH13 &lt; 'General parameters'!$G$20 + 'Option-specific inputs'!$I$65 - 1,
0, IFERROR(
IF((AH$14-$G$14+1)&lt;='General parameters'!$G$22,
'Option-specific inputs'!$I$111,0),
0))</f>
        <v>0</v>
      </c>
      <c r="AI324" s="52">
        <f>IF(AI13 &lt; 'General parameters'!$G$20 + 'Option-specific inputs'!$I$65 - 1,
0, IFERROR(
IF((AI$14-$G$14+1)&lt;='General parameters'!$G$22,
'Option-specific inputs'!$I$111,0),
0))</f>
        <v>0</v>
      </c>
      <c r="AJ324" s="52">
        <f>IF(AJ13 &lt; 'General parameters'!$G$20 + 'Option-specific inputs'!$I$65 - 1,
0, IFERROR(
IF((AJ$14-$G$14+1)&lt;='General parameters'!$G$22,
'Option-specific inputs'!$I$111,0),
0))</f>
        <v>0</v>
      </c>
      <c r="AK324" s="52">
        <f>IF(AK13 &lt; 'General parameters'!$G$20 + 'Option-specific inputs'!$I$65 - 1,
0, IFERROR(
IF((AK$14-$G$14+1)&lt;='General parameters'!$G$22,
'Option-specific inputs'!$I$111,0),
0))</f>
        <v>0</v>
      </c>
      <c r="AL324" s="52">
        <f>IF(AL13 &lt; 'General parameters'!$G$20 + 'Option-specific inputs'!$I$65 - 1,
0, IFERROR(
IF((AL$14-$G$14+1)&lt;='General parameters'!$G$22,
'Option-specific inputs'!$I$111,0),
0))</f>
        <v>0</v>
      </c>
      <c r="AM324" s="52">
        <f>IF(AM13 &lt; 'General parameters'!$G$20 + 'Option-specific inputs'!$I$65 - 1,
0, IFERROR(
IF((AM$14-$G$14+1)&lt;='General parameters'!$G$22,
'Option-specific inputs'!$I$111,0),
0))</f>
        <v>0</v>
      </c>
      <c r="AN324" s="52">
        <f>IF(AN13 &lt; 'General parameters'!$G$20 + 'Option-specific inputs'!$I$65 - 1,
0, IFERROR(
IF((AN$14-$G$14+1)&lt;='General parameters'!$G$22,
'Option-specific inputs'!$I$111,0),
0))</f>
        <v>0</v>
      </c>
      <c r="AO324" s="52">
        <f>IF(AO13 &lt; 'General parameters'!$G$20 + 'Option-specific inputs'!$I$65 - 1,
0, IFERROR(
IF((AO$14-$G$14+1)&lt;='General parameters'!$G$22,
'Option-specific inputs'!$I$111,0),
0))</f>
        <v>0</v>
      </c>
      <c r="AP324" s="52">
        <f>IF(AP13 &lt; 'General parameters'!$G$20 + 'Option-specific inputs'!$I$65 - 1,
0, IFERROR(
IF((AP$14-$G$14+1)&lt;='General parameters'!$G$22,
'Option-specific inputs'!$I$111,0),
0))</f>
        <v>0</v>
      </c>
      <c r="AQ324" s="52">
        <f>IF(AQ13 &lt; 'General parameters'!$G$20 + 'Option-specific inputs'!$I$65 - 1,
0, IFERROR(
IF((AQ$14-$G$14+1)&lt;='General parameters'!$G$22,
'Option-specific inputs'!$I$111,0),
0))</f>
        <v>0</v>
      </c>
      <c r="AR324" s="52">
        <f>IF(AR13 &lt; 'General parameters'!$G$20 + 'Option-specific inputs'!$I$65 - 1,
0, IFERROR(
IF((AR$14-$G$14+1)&lt;='General parameters'!$G$22,
'Option-specific inputs'!$I$111,0),
0))</f>
        <v>0</v>
      </c>
      <c r="AS324" s="52">
        <f>IF(AS13 &lt; 'General parameters'!$G$20 + 'Option-specific inputs'!$I$65 - 1,
0, IFERROR(
IF((AS$14-$G$14+1)&lt;='General parameters'!$G$22,
'Option-specific inputs'!$I$111,0),
0))</f>
        <v>0</v>
      </c>
      <c r="AT324" s="52">
        <f>IF(AT13 &lt; 'General parameters'!$G$20 + 'Option-specific inputs'!$I$65 - 1,
0, IFERROR(
IF((AT$14-$G$14+1)&lt;='General parameters'!$G$22,
'Option-specific inputs'!$I$111,0),
0))</f>
        <v>0</v>
      </c>
      <c r="AU324" s="52">
        <f>IF(AU13 &lt; 'General parameters'!$G$20 + 'Option-specific inputs'!$I$65 - 1,
0, IFERROR(
IF((AU$14-$G$14+1)&lt;='General parameters'!$G$22,
'Option-specific inputs'!$I$111,0),
0))</f>
        <v>0</v>
      </c>
      <c r="AV324" s="52">
        <f>IF(AV13 &lt; 'General parameters'!$G$20 + 'Option-specific inputs'!$I$65 - 1,
0, IFERROR(
IF((AV$14-$G$14+1)&lt;='General parameters'!$G$22,
'Option-specific inputs'!$I$111,0),
0))</f>
        <v>0</v>
      </c>
      <c r="AW324" s="52">
        <f>IF(AW13 &lt; 'General parameters'!$G$20 + 'Option-specific inputs'!$I$65 - 1,
0, IFERROR(
IF((AW$14-$G$14+1)&lt;='General parameters'!$G$22,
'Option-specific inputs'!$I$111,0),
0))</f>
        <v>0</v>
      </c>
      <c r="AX324" s="52">
        <f>IF(AX13 &lt; 'General parameters'!$G$20 + 'Option-specific inputs'!$I$65 - 1,
0, IFERROR(
IF((AX$14-$G$14+1)&lt;='General parameters'!$G$22,
'Option-specific inputs'!$I$111,0),
0))</f>
        <v>0</v>
      </c>
      <c r="AY324" s="52">
        <f>IF(AY13 &lt; 'General parameters'!$G$20 + 'Option-specific inputs'!$I$65 - 1,
0, IFERROR(
IF((AY$14-$G$14+1)&lt;='General parameters'!$G$22,
'Option-specific inputs'!$I$111,0),
0))</f>
        <v>0</v>
      </c>
      <c r="AZ324" s="52">
        <f>IF(AZ13 &lt; 'General parameters'!$G$20 + 'Option-specific inputs'!$I$65 - 1,
0, IFERROR(
IF((AZ$14-$G$14+1)&lt;='General parameters'!$G$22,
'Option-specific inputs'!$I$111,0),
0))</f>
        <v>0</v>
      </c>
      <c r="BA324" s="52">
        <f>IF(BA13 &lt; 'General parameters'!$G$20 + 'Option-specific inputs'!$I$65 - 1,
0, IFERROR(
IF((BA$14-$G$14+1)&lt;='General parameters'!$G$22,
'Option-specific inputs'!$I$111,0),
0))</f>
        <v>0</v>
      </c>
      <c r="BB324" s="52">
        <f>IF(BB13 &lt; 'General parameters'!$G$20 + 'Option-specific inputs'!$I$65 - 1,
0, IFERROR(
IF((BB$14-$G$14+1)&lt;='General parameters'!$G$22,
'Option-specific inputs'!$I$111,0),
0))</f>
        <v>0</v>
      </c>
      <c r="BC324" s="52">
        <f>IF(BC13 &lt; 'General parameters'!$G$20 + 'Option-specific inputs'!$I$65 - 1,
0, IFERROR(
IF((BC$14-$G$14+1)&lt;='General parameters'!$G$22,
'Option-specific inputs'!$I$111,0),
0))</f>
        <v>0</v>
      </c>
      <c r="BD324" s="52">
        <f>IF(BD13 &lt; 'General parameters'!$G$20 + 'Option-specific inputs'!$I$65 - 1,
0, IFERROR(
IF((BD$14-$G$14+1)&lt;='General parameters'!$G$22,
'Option-specific inputs'!$I$111,0),
0))</f>
        <v>0</v>
      </c>
      <c r="BE324" s="52">
        <f>IF(BE13 &lt; 'General parameters'!$G$20 + 'Option-specific inputs'!$I$65 - 1,
0, IFERROR(
IF((BE$14-$G$14+1)&lt;='General parameters'!$G$22,
'Option-specific inputs'!$I$111,0),
0))</f>
        <v>0</v>
      </c>
      <c r="BF324" s="52">
        <f>IF(BF13 &lt; 'General parameters'!$G$20 + 'Option-specific inputs'!$I$65 - 1,
0, IFERROR(
IF((BF$14-$G$14+1)&lt;='General parameters'!$G$22,
'Option-specific inputs'!$I$111,0),
0))</f>
        <v>0</v>
      </c>
      <c r="BG324" s="52">
        <f>IF(BG13 &lt; 'General parameters'!$G$20 + 'Option-specific inputs'!$I$65 - 1,
0, IFERROR(
IF((BG$14-$G$14+1)&lt;='General parameters'!$G$22,
'Option-specific inputs'!$I$111,0),
0))</f>
        <v>0</v>
      </c>
      <c r="BH324" s="52">
        <f>IF(BH13 &lt; 'General parameters'!$G$20 + 'Option-specific inputs'!$I$65 - 1,
0, IFERROR(
IF((BH$14-$G$14+1)&lt;='General parameters'!$G$22,
'Option-specific inputs'!$I$111,0),
0))</f>
        <v>0</v>
      </c>
      <c r="BI324" s="52">
        <f>IF(BI13 &lt; 'General parameters'!$G$20 + 'Option-specific inputs'!$I$65 - 1,
0, IFERROR(
IF((BI$14-$G$14+1)&lt;='General parameters'!$G$22,
'Option-specific inputs'!$I$111,0),
0))</f>
        <v>0</v>
      </c>
      <c r="BJ324" s="52">
        <f>IF(BJ13 &lt; 'General parameters'!$G$20 + 'Option-specific inputs'!$I$65 - 1,
0, IFERROR(
IF((BJ$14-$G$14+1)&lt;='General parameters'!$G$22,
'Option-specific inputs'!$I$111,0),
0))</f>
        <v>0</v>
      </c>
      <c r="BK324" s="52">
        <f>IF(BK13 &lt; 'General parameters'!$G$20 + 'Option-specific inputs'!$I$65 - 1,
0, IFERROR(
IF((BK$14-$G$14+1)&lt;='General parameters'!$G$22,
'Option-specific inputs'!$I$111,0),
0))</f>
        <v>0</v>
      </c>
      <c r="BL324" s="52">
        <f>IF(BL13 &lt; 'General parameters'!$G$20 + 'Option-specific inputs'!$I$65 - 1,
0, IFERROR(
IF((BL$14-$G$14+1)&lt;='General parameters'!$G$22,
'Option-specific inputs'!$I$111,0),
0))</f>
        <v>0</v>
      </c>
      <c r="BM324" s="52">
        <f>IF(BM13 &lt; 'General parameters'!$G$20 + 'Option-specific inputs'!$I$65 - 1,
0, IFERROR(
IF((BM$14-$G$14+1)&lt;='General parameters'!$G$22,
'Option-specific inputs'!$I$111,0),
0))</f>
        <v>0</v>
      </c>
      <c r="BN324" s="52">
        <f>IF(BN13 &lt; 'General parameters'!$G$20 + 'Option-specific inputs'!$I$65 - 1,
0, IFERROR(
IF((BN$14-$G$14+1)&lt;='General parameters'!$G$22,
'Option-specific inputs'!$I$111,0),
0))</f>
        <v>0</v>
      </c>
      <c r="BO324" s="52">
        <f>IF(BO13 &lt; 'General parameters'!$G$20 + 'Option-specific inputs'!$I$65 - 1,
0, IFERROR(
IF((BO$14-$G$14+1)&lt;='General parameters'!$G$22,
'Option-specific inputs'!$I$111,0),
0))</f>
        <v>0</v>
      </c>
      <c r="BP324" s="52">
        <f>IF(BP13 &lt; 'General parameters'!$G$20 + 'Option-specific inputs'!$I$65 - 1,
0, IFERROR(
IF((BP$14-$G$14+1)&lt;='General parameters'!$G$22,
'Option-specific inputs'!$I$111,0),
0))</f>
        <v>0</v>
      </c>
      <c r="BQ324" s="52">
        <f>IF(BQ13 &lt; 'General parameters'!$G$20 + 'Option-specific inputs'!$I$65 - 1,
0, IFERROR(
IF((BQ$14-$G$14+1)&lt;='General parameters'!$G$22,
'Option-specific inputs'!$I$111,0),
0))</f>
        <v>0</v>
      </c>
      <c r="BR324" s="52">
        <f>IF(BR13 &lt; 'General parameters'!$G$20 + 'Option-specific inputs'!$I$65 - 1,
0, IFERROR(
IF((BR$14-$G$14+1)&lt;='General parameters'!$G$22,
'Option-specific inputs'!$I$111,0),
0))</f>
        <v>0</v>
      </c>
      <c r="BS324" s="52">
        <f>IF(BS13 &lt; 'General parameters'!$G$20 + 'Option-specific inputs'!$I$65 - 1,
0, IFERROR(
IF((BS$14-$G$14+1)&lt;='General parameters'!$G$22,
'Option-specific inputs'!$I$111,0),
0))</f>
        <v>0</v>
      </c>
      <c r="BT324" s="52">
        <f>IF(BT13 &lt; 'General parameters'!$G$20 + 'Option-specific inputs'!$I$65 - 1,
0, IFERROR(
IF((BT$14-$G$14+1)&lt;='General parameters'!$G$22,
'Option-specific inputs'!$I$111,0),
0))</f>
        <v>0</v>
      </c>
      <c r="BU324" s="52">
        <f>IF(BU13 &lt; 'General parameters'!$G$20 + 'Option-specific inputs'!$I$65 - 1,
0, IFERROR(
IF((BU$14-$G$14+1)&lt;='General parameters'!$G$22,
'Option-specific inputs'!$I$111,0),
0))</f>
        <v>0</v>
      </c>
      <c r="BV324" s="52">
        <f>IF(BV13 &lt; 'General parameters'!$G$20 + 'Option-specific inputs'!$I$65 - 1,
0, IFERROR(
IF((BV$14-$G$14+1)&lt;='General parameters'!$G$22,
'Option-specific inputs'!$I$111,0),
0))</f>
        <v>0</v>
      </c>
      <c r="BW324" s="52">
        <f>IF(BW13 &lt; 'General parameters'!$G$20 + 'Option-specific inputs'!$I$65 - 1,
0, IFERROR(
IF((BW$14-$G$14+1)&lt;='General parameters'!$G$22,
'Option-specific inputs'!$I$111,0),
0))</f>
        <v>0</v>
      </c>
      <c r="BX324" s="52">
        <f>IF(BX13 &lt; 'General parameters'!$G$20 + 'Option-specific inputs'!$I$65 - 1,
0, IFERROR(
IF((BX$14-$G$14+1)&lt;='General parameters'!$G$22,
'Option-specific inputs'!$I$111,0),
0))</f>
        <v>0</v>
      </c>
      <c r="BY324" s="52">
        <f>IF(BY13 &lt; 'General parameters'!$G$20 + 'Option-specific inputs'!$I$65 - 1,
0, IFERROR(
IF((BY$14-$G$14+1)&lt;='General parameters'!$G$22,
'Option-specific inputs'!$I$111,0),
0))</f>
        <v>0</v>
      </c>
      <c r="BZ324" s="52">
        <f>IF(BZ13 &lt; 'General parameters'!$G$20 + 'Option-specific inputs'!$I$65 - 1,
0, IFERROR(
IF((BZ$14-$G$14+1)&lt;='General parameters'!$G$22,
'Option-specific inputs'!$I$111,0),
0))</f>
        <v>0</v>
      </c>
      <c r="CA324" s="52">
        <f>IF(CA13 &lt; 'General parameters'!$G$20 + 'Option-specific inputs'!$I$65 - 1,
0, IFERROR(
IF((CA$14-$G$14+1)&lt;='General parameters'!$G$22,
'Option-specific inputs'!$I$111,0),
0))</f>
        <v>0</v>
      </c>
      <c r="CB324" s="52">
        <f>IF(CB13 &lt; 'General parameters'!$G$20 + 'Option-specific inputs'!$I$65 - 1,
0, IFERROR(
IF((CB$14-$G$14+1)&lt;='General parameters'!$G$22,
'Option-specific inputs'!$I$111,0),
0))</f>
        <v>0</v>
      </c>
      <c r="CC324" s="52">
        <f>IF(CC13 &lt; 'General parameters'!$G$20 + 'Option-specific inputs'!$I$65 - 1,
0, IFERROR(
IF((CC$14-$G$14+1)&lt;='General parameters'!$G$22,
'Option-specific inputs'!$I$111,0),
0))</f>
        <v>0</v>
      </c>
      <c r="CD324" s="52">
        <f>IF(CD13 &lt; 'General parameters'!$G$20 + 'Option-specific inputs'!$I$65 - 1,
0, IFERROR(
IF((CD$14-$G$14+1)&lt;='General parameters'!$G$22,
'Option-specific inputs'!$I$111,0),
0))</f>
        <v>0</v>
      </c>
      <c r="CE324" s="52">
        <f>IF(CE13 &lt; 'General parameters'!$G$20 + 'Option-specific inputs'!$I$65 - 1,
0, IFERROR(
IF((CE$14-$G$14+1)&lt;='General parameters'!$G$22,
'Option-specific inputs'!$I$111,0),
0))</f>
        <v>0</v>
      </c>
      <c r="CF324" s="52">
        <f>IF(CF13 &lt; 'General parameters'!$G$20 + 'Option-specific inputs'!$I$65 - 1,
0, IFERROR(
IF((CF$14-$G$14+1)&lt;='General parameters'!$G$22,
'Option-specific inputs'!$I$111,0),
0))</f>
        <v>0</v>
      </c>
      <c r="CG324" s="52">
        <f>IF(CG13 &lt; 'General parameters'!$G$20 + 'Option-specific inputs'!$I$65 - 1,
0, IFERROR(
IF((CG$14-$G$14+1)&lt;='General parameters'!$G$22,
'Option-specific inputs'!$I$111,0),
0))</f>
        <v>0</v>
      </c>
      <c r="CH324" s="52">
        <f>IF(CH13 &lt; 'General parameters'!$G$20 + 'Option-specific inputs'!$I$65 - 1,
0, IFERROR(
IF((CH$14-$G$14+1)&lt;='General parameters'!$G$22,
'Option-specific inputs'!$I$111,0),
0))</f>
        <v>0</v>
      </c>
      <c r="CI324" s="52">
        <f>IF(CI13 &lt; 'General parameters'!$G$20 + 'Option-specific inputs'!$I$65 - 1,
0, IFERROR(
IF((CI$14-$G$14+1)&lt;='General parameters'!$G$22,
'Option-specific inputs'!$I$111,0),
0))</f>
        <v>0</v>
      </c>
      <c r="CJ324" s="52">
        <f>IF(CJ13 &lt; 'General parameters'!$G$20 + 'Option-specific inputs'!$I$65 - 1,
0, IFERROR(
IF((CJ$14-$G$14+1)&lt;='General parameters'!$G$22,
'Option-specific inputs'!$I$111,0),
0))</f>
        <v>0</v>
      </c>
      <c r="CK324" s="52">
        <f>IF(CK13 &lt; 'General parameters'!$G$20 + 'Option-specific inputs'!$I$65 - 1,
0, IFERROR(
IF((CK$14-$G$14+1)&lt;='General parameters'!$G$22,
'Option-specific inputs'!$I$111,0),
0))</f>
        <v>0</v>
      </c>
      <c r="CL324" s="52">
        <f>IF(CL13 &lt; 'General parameters'!$G$20 + 'Option-specific inputs'!$I$65 - 1,
0, IFERROR(
IF((CL$14-$G$14+1)&lt;='General parameters'!$G$22,
'Option-specific inputs'!$I$111,0),
0))</f>
        <v>0</v>
      </c>
      <c r="CM324" s="52">
        <f>IF(CM13 &lt; 'General parameters'!$G$20 + 'Option-specific inputs'!$I$65 - 1,
0, IFERROR(
IF((CM$14-$G$14+1)&lt;='General parameters'!$G$22,
'Option-specific inputs'!$I$111,0),
0))</f>
        <v>0</v>
      </c>
      <c r="CN324" s="52">
        <f>IF(CN13 &lt; 'General parameters'!$G$20 + 'Option-specific inputs'!$I$65 - 1,
0, IFERROR(
IF((CN$14-$G$14+1)&lt;='General parameters'!$G$22,
'Option-specific inputs'!$I$111,0),
0))</f>
        <v>0</v>
      </c>
      <c r="CO324" s="52">
        <f>IF(CO13 &lt; 'General parameters'!$G$20 + 'Option-specific inputs'!$I$65 - 1,
0, IFERROR(
IF((CO$14-$G$14+1)&lt;='General parameters'!$G$22,
'Option-specific inputs'!$I$111,0),
0))</f>
        <v>0</v>
      </c>
      <c r="CP324" s="52">
        <f>IF(CP13 &lt; 'General parameters'!$G$20 + 'Option-specific inputs'!$I$65 - 1,
0, IFERROR(
IF((CP$14-$G$14+1)&lt;='General parameters'!$G$22,
'Option-specific inputs'!$I$111,0),
0))</f>
        <v>0</v>
      </c>
      <c r="CQ324" s="52">
        <f>IF(CQ13 &lt; 'General parameters'!$G$20 + 'Option-specific inputs'!$I$65 - 1,
0, IFERROR(
IF((CQ$14-$G$14+1)&lt;='General parameters'!$G$22,
'Option-specific inputs'!$I$111,0),
0))</f>
        <v>0</v>
      </c>
      <c r="CR324" s="52">
        <f>IF(CR13 &lt; 'General parameters'!$G$20 + 'Option-specific inputs'!$I$65 - 1,
0, IFERROR(
IF((CR$14-$G$14+1)&lt;='General parameters'!$G$22,
'Option-specific inputs'!$I$111,0),
0))</f>
        <v>0</v>
      </c>
      <c r="CS324" s="52">
        <f>IF(CS13 &lt; 'General parameters'!$G$20 + 'Option-specific inputs'!$I$65 - 1,
0, IFERROR(
IF((CS$14-$G$14+1)&lt;='General parameters'!$G$22,
'Option-specific inputs'!$I$111,0),
0))</f>
        <v>0</v>
      </c>
      <c r="CT324" s="52">
        <f>IF(CT13 &lt; 'General parameters'!$G$20 + 'Option-specific inputs'!$I$65 - 1,
0, IFERROR(
IF((CT$14-$G$14+1)&lt;='General parameters'!$G$22,
'Option-specific inputs'!$I$111,0),
0))</f>
        <v>0</v>
      </c>
      <c r="CU324" s="52">
        <f>IF(CU13 &lt; 'General parameters'!$G$20 + 'Option-specific inputs'!$I$65 - 1,
0, IFERROR(
IF((CU$14-$G$14+1)&lt;='General parameters'!$G$22,
'Option-specific inputs'!$I$111,0),
0))</f>
        <v>0</v>
      </c>
      <c r="CV324" s="52">
        <f>IF(CV13 &lt; 'General parameters'!$G$20 + 'Option-specific inputs'!$I$65 - 1,
0, IFERROR(
IF((CV$14-$G$14+1)&lt;='General parameters'!$G$22,
'Option-specific inputs'!$I$111,0),
0))</f>
        <v>0</v>
      </c>
      <c r="CW324" s="52">
        <f>IF(CW13 &lt; 'General parameters'!$G$20 + 'Option-specific inputs'!$I$65 - 1,
0, IFERROR(
IF((CW$14-$G$14+1)&lt;='General parameters'!$G$22,
'Option-specific inputs'!$I$111,0),
0))</f>
        <v>0</v>
      </c>
      <c r="CX324" s="52">
        <f>IF(CX13 &lt; 'General parameters'!$G$20 + 'Option-specific inputs'!$I$65 - 1,
0, IFERROR(
IF((CX$14-$G$14+1)&lt;='General parameters'!$G$22,
'Option-specific inputs'!$I$111,0),
0))</f>
        <v>0</v>
      </c>
      <c r="CY324" s="52">
        <f>IF(CY13 &lt; 'General parameters'!$G$20 + 'Option-specific inputs'!$I$65 - 1,
0, IFERROR(
IF((CY$14-$G$14+1)&lt;='General parameters'!$G$22,
'Option-specific inputs'!$I$111,0),
0))</f>
        <v>0</v>
      </c>
      <c r="CZ324" s="52">
        <f>IF(CZ13 &lt; 'General parameters'!$G$20 + 'Option-specific inputs'!$I$65 - 1,
0, IFERROR(
IF((CZ$14-$G$14+1)&lt;='General parameters'!$G$22,
'Option-specific inputs'!$I$111,0),
0))</f>
        <v>0</v>
      </c>
      <c r="DA324" s="52">
        <f>IF(DA13 &lt; 'General parameters'!$G$20 + 'Option-specific inputs'!$I$65 - 1,
0, IFERROR(
IF((DA$14-$G$14+1)&lt;='General parameters'!$G$22,
'Option-specific inputs'!$I$111,0),
0))</f>
        <v>0</v>
      </c>
      <c r="DB324" s="52">
        <f>IF(DB13 &lt; 'General parameters'!$G$20 + 'Option-specific inputs'!$I$65 - 1,
0, IFERROR(
IF((DB$14-$G$14+1)&lt;='General parameters'!$G$22,
'Option-specific inputs'!$I$111,0),
0))</f>
        <v>0</v>
      </c>
      <c r="DC324" s="25"/>
    </row>
    <row r="325" spans="1:107" s="61" customFormat="1" ht="22.5" customHeight="1">
      <c r="A325" s="25"/>
      <c r="B325" s="163"/>
      <c r="C325" s="170" t="s">
        <v>151</v>
      </c>
      <c r="D325" s="32"/>
      <c r="E325" s="37"/>
      <c r="F325" s="32"/>
      <c r="G325" s="52">
        <f>IF(G13 &lt; 'General parameters'!$G$20 + 'Option-specific inputs'!$I$65 - 1,
0, IFERROR(
IF((G$14-$G$14+1)&lt;='General parameters'!$G$22,
'Option-specific inputs'!$I$112,0),
0))</f>
        <v>0</v>
      </c>
      <c r="H325" s="52">
        <f>IF(H13 &lt; 'General parameters'!$G$20 + 'Option-specific inputs'!$I$65 - 1,
0, IFERROR(
IF((H$14-$G$14+1)&lt;='General parameters'!$G$22,
'Option-specific inputs'!$I$112,0),
0))</f>
        <v>0</v>
      </c>
      <c r="I325" s="52">
        <f>IF(I13 &lt; 'General parameters'!$G$20 + 'Option-specific inputs'!$I$65 - 1,
0, IFERROR(
IF((I$14-$G$14+1)&lt;='General parameters'!$G$22,
'Option-specific inputs'!$I$112,0),
0))</f>
        <v>0</v>
      </c>
      <c r="J325" s="52">
        <f>IF(J13 &lt; 'General parameters'!$G$20 + 'Option-specific inputs'!$I$65 - 1,
0, IFERROR(
IF((J$14-$G$14+1)&lt;='General parameters'!$G$22,
'Option-specific inputs'!$I$112,0),
0))</f>
        <v>0</v>
      </c>
      <c r="K325" s="52">
        <f>IF(K13 &lt; 'General parameters'!$G$20 + 'Option-specific inputs'!$I$65 - 1,
0, IFERROR(
IF((K$14-$G$14+1)&lt;='General parameters'!$G$22,
'Option-specific inputs'!$I$112,0),
0))</f>
        <v>0</v>
      </c>
      <c r="L325" s="52">
        <f>IF(L13 &lt; 'General parameters'!$G$20 + 'Option-specific inputs'!$I$65 - 1,
0, IFERROR(
IF((L$14-$G$14+1)&lt;='General parameters'!$G$22,
'Option-specific inputs'!$I$112,0),
0))</f>
        <v>0</v>
      </c>
      <c r="M325" s="52">
        <f>IF(M13 &lt; 'General parameters'!$G$20 + 'Option-specific inputs'!$I$65 - 1,
0, IFERROR(
IF((M$14-$G$14+1)&lt;='General parameters'!$G$22,
'Option-specific inputs'!$I$112,0),
0))</f>
        <v>0</v>
      </c>
      <c r="N325" s="52">
        <f>IF(N13 &lt; 'General parameters'!$G$20 + 'Option-specific inputs'!$I$65 - 1,
0, IFERROR(
IF((N$14-$G$14+1)&lt;='General parameters'!$G$22,
'Option-specific inputs'!$I$112,0),
0))</f>
        <v>0</v>
      </c>
      <c r="O325" s="52">
        <f>IF(O13 &lt; 'General parameters'!$G$20 + 'Option-specific inputs'!$I$65 - 1,
0, IFERROR(
IF((O$14-$G$14+1)&lt;='General parameters'!$G$22,
'Option-specific inputs'!$I$112,0),
0))</f>
        <v>0</v>
      </c>
      <c r="P325" s="52">
        <f>IF(P13 &lt; 'General parameters'!$G$20 + 'Option-specific inputs'!$I$65 - 1,
0, IFERROR(
IF((P$14-$G$14+1)&lt;='General parameters'!$G$22,
'Option-specific inputs'!$I$112,0),
0))</f>
        <v>0</v>
      </c>
      <c r="Q325" s="52">
        <f>IF(Q13 &lt; 'General parameters'!$G$20 + 'Option-specific inputs'!$I$65 - 1,
0, IFERROR(
IF((Q$14-$G$14+1)&lt;='General parameters'!$G$22,
'Option-specific inputs'!$I$112,0),
0))</f>
        <v>0</v>
      </c>
      <c r="R325" s="52">
        <f>IF(R13 &lt; 'General parameters'!$G$20 + 'Option-specific inputs'!$I$65 - 1,
0, IFERROR(
IF((R$14-$G$14+1)&lt;='General parameters'!$G$22,
'Option-specific inputs'!$I$112,0),
0))</f>
        <v>0</v>
      </c>
      <c r="S325" s="52">
        <f>IF(S13 &lt; 'General parameters'!$G$20 + 'Option-specific inputs'!$I$65 - 1,
0, IFERROR(
IF((S$14-$G$14+1)&lt;='General parameters'!$G$22,
'Option-specific inputs'!$I$112,0),
0))</f>
        <v>0</v>
      </c>
      <c r="T325" s="52">
        <f>IF(T13 &lt; 'General parameters'!$G$20 + 'Option-specific inputs'!$I$65 - 1,
0, IFERROR(
IF((T$14-$G$14+1)&lt;='General parameters'!$G$22,
'Option-specific inputs'!$I$112,0),
0))</f>
        <v>0</v>
      </c>
      <c r="U325" s="52">
        <f>IF(U13 &lt; 'General parameters'!$G$20 + 'Option-specific inputs'!$I$65 - 1,
0, IFERROR(
IF((U$14-$G$14+1)&lt;='General parameters'!$G$22,
'Option-specific inputs'!$I$112,0),
0))</f>
        <v>0</v>
      </c>
      <c r="V325" s="52">
        <f>IF(V13 &lt; 'General parameters'!$G$20 + 'Option-specific inputs'!$I$65 - 1,
0, IFERROR(
IF((V$14-$G$14+1)&lt;='General parameters'!$G$22,
'Option-specific inputs'!$I$112,0),
0))</f>
        <v>0</v>
      </c>
      <c r="W325" s="52">
        <f>IF(W13 &lt; 'General parameters'!$G$20 + 'Option-specific inputs'!$I$65 - 1,
0, IFERROR(
IF((W$14-$G$14+1)&lt;='General parameters'!$G$22,
'Option-specific inputs'!$I$112,0),
0))</f>
        <v>0</v>
      </c>
      <c r="X325" s="52">
        <f>IF(X13 &lt; 'General parameters'!$G$20 + 'Option-specific inputs'!$I$65 - 1,
0, IFERROR(
IF((X$14-$G$14+1)&lt;='General parameters'!$G$22,
'Option-specific inputs'!$I$112,0),
0))</f>
        <v>0</v>
      </c>
      <c r="Y325" s="52">
        <f>IF(Y13 &lt; 'General parameters'!$G$20 + 'Option-specific inputs'!$I$65 - 1,
0, IFERROR(
IF((Y$14-$G$14+1)&lt;='General parameters'!$G$22,
'Option-specific inputs'!$I$112,0),
0))</f>
        <v>0</v>
      </c>
      <c r="Z325" s="52">
        <f>IF(Z13 &lt; 'General parameters'!$G$20 + 'Option-specific inputs'!$I$65 - 1,
0, IFERROR(
IF((Z$14-$G$14+1)&lt;='General parameters'!$G$22,
'Option-specific inputs'!$I$112,0),
0))</f>
        <v>0</v>
      </c>
      <c r="AA325" s="52">
        <f>IF(AA13 &lt; 'General parameters'!$G$20 + 'Option-specific inputs'!$I$65 - 1,
0, IFERROR(
IF((AA$14-$G$14+1)&lt;='General parameters'!$G$22,
'Option-specific inputs'!$I$112,0),
0))</f>
        <v>0</v>
      </c>
      <c r="AB325" s="52">
        <f>IF(AB13 &lt; 'General parameters'!$G$20 + 'Option-specific inputs'!$I$65 - 1,
0, IFERROR(
IF((AB$14-$G$14+1)&lt;='General parameters'!$G$22,
'Option-specific inputs'!$I$112,0),
0))</f>
        <v>0</v>
      </c>
      <c r="AC325" s="52">
        <f>IF(AC13 &lt; 'General parameters'!$G$20 + 'Option-specific inputs'!$I$65 - 1,
0, IFERROR(
IF((AC$14-$G$14+1)&lt;='General parameters'!$G$22,
'Option-specific inputs'!$I$112,0),
0))</f>
        <v>0</v>
      </c>
      <c r="AD325" s="52">
        <f>IF(AD13 &lt; 'General parameters'!$G$20 + 'Option-specific inputs'!$I$65 - 1,
0, IFERROR(
IF((AD$14-$G$14+1)&lt;='General parameters'!$G$22,
'Option-specific inputs'!$I$112,0),
0))</f>
        <v>0</v>
      </c>
      <c r="AE325" s="52">
        <f>IF(AE13 &lt; 'General parameters'!$G$20 + 'Option-specific inputs'!$I$65 - 1,
0, IFERROR(
IF((AE$14-$G$14+1)&lt;='General parameters'!$G$22,
'Option-specific inputs'!$I$112,0),
0))</f>
        <v>0</v>
      </c>
      <c r="AF325" s="52">
        <f>IF(AF13 &lt; 'General parameters'!$G$20 + 'Option-specific inputs'!$I$65 - 1,
0, IFERROR(
IF((AF$14-$G$14+1)&lt;='General parameters'!$G$22,
'Option-specific inputs'!$I$112,0),
0))</f>
        <v>0</v>
      </c>
      <c r="AG325" s="52">
        <f>IF(AG13 &lt; 'General parameters'!$G$20 + 'Option-specific inputs'!$I$65 - 1,
0, IFERROR(
IF((AG$14-$G$14+1)&lt;='General parameters'!$G$22,
'Option-specific inputs'!$I$112,0),
0))</f>
        <v>0</v>
      </c>
      <c r="AH325" s="52">
        <f>IF(AH13 &lt; 'General parameters'!$G$20 + 'Option-specific inputs'!$I$65 - 1,
0, IFERROR(
IF((AH$14-$G$14+1)&lt;='General parameters'!$G$22,
'Option-specific inputs'!$I$112,0),
0))</f>
        <v>0</v>
      </c>
      <c r="AI325" s="52">
        <f>IF(AI13 &lt; 'General parameters'!$G$20 + 'Option-specific inputs'!$I$65 - 1,
0, IFERROR(
IF((AI$14-$G$14+1)&lt;='General parameters'!$G$22,
'Option-specific inputs'!$I$112,0),
0))</f>
        <v>0</v>
      </c>
      <c r="AJ325" s="52">
        <f>IF(AJ13 &lt; 'General parameters'!$G$20 + 'Option-specific inputs'!$I$65 - 1,
0, IFERROR(
IF((AJ$14-$G$14+1)&lt;='General parameters'!$G$22,
'Option-specific inputs'!$I$112,0),
0))</f>
        <v>0</v>
      </c>
      <c r="AK325" s="52">
        <f>IF(AK13 &lt; 'General parameters'!$G$20 + 'Option-specific inputs'!$I$65 - 1,
0, IFERROR(
IF((AK$14-$G$14+1)&lt;='General parameters'!$G$22,
'Option-specific inputs'!$I$112,0),
0))</f>
        <v>0</v>
      </c>
      <c r="AL325" s="52">
        <f>IF(AL13 &lt; 'General parameters'!$G$20 + 'Option-specific inputs'!$I$65 - 1,
0, IFERROR(
IF((AL$14-$G$14+1)&lt;='General parameters'!$G$22,
'Option-specific inputs'!$I$112,0),
0))</f>
        <v>0</v>
      </c>
      <c r="AM325" s="52">
        <f>IF(AM13 &lt; 'General parameters'!$G$20 + 'Option-specific inputs'!$I$65 - 1,
0, IFERROR(
IF((AM$14-$G$14+1)&lt;='General parameters'!$G$22,
'Option-specific inputs'!$I$112,0),
0))</f>
        <v>0</v>
      </c>
      <c r="AN325" s="52">
        <f>IF(AN13 &lt; 'General parameters'!$G$20 + 'Option-specific inputs'!$I$65 - 1,
0, IFERROR(
IF((AN$14-$G$14+1)&lt;='General parameters'!$G$22,
'Option-specific inputs'!$I$112,0),
0))</f>
        <v>0</v>
      </c>
      <c r="AO325" s="52">
        <f>IF(AO13 &lt; 'General parameters'!$G$20 + 'Option-specific inputs'!$I$65 - 1,
0, IFERROR(
IF((AO$14-$G$14+1)&lt;='General parameters'!$G$22,
'Option-specific inputs'!$I$112,0),
0))</f>
        <v>0</v>
      </c>
      <c r="AP325" s="52">
        <f>IF(AP13 &lt; 'General parameters'!$G$20 + 'Option-specific inputs'!$I$65 - 1,
0, IFERROR(
IF((AP$14-$G$14+1)&lt;='General parameters'!$G$22,
'Option-specific inputs'!$I$112,0),
0))</f>
        <v>0</v>
      </c>
      <c r="AQ325" s="52">
        <f>IF(AQ13 &lt; 'General parameters'!$G$20 + 'Option-specific inputs'!$I$65 - 1,
0, IFERROR(
IF((AQ$14-$G$14+1)&lt;='General parameters'!$G$22,
'Option-specific inputs'!$I$112,0),
0))</f>
        <v>0</v>
      </c>
      <c r="AR325" s="52">
        <f>IF(AR13 &lt; 'General parameters'!$G$20 + 'Option-specific inputs'!$I$65 - 1,
0, IFERROR(
IF((AR$14-$G$14+1)&lt;='General parameters'!$G$22,
'Option-specific inputs'!$I$112,0),
0))</f>
        <v>0</v>
      </c>
      <c r="AS325" s="52">
        <f>IF(AS13 &lt; 'General parameters'!$G$20 + 'Option-specific inputs'!$I$65 - 1,
0, IFERROR(
IF((AS$14-$G$14+1)&lt;='General parameters'!$G$22,
'Option-specific inputs'!$I$112,0),
0))</f>
        <v>0</v>
      </c>
      <c r="AT325" s="52">
        <f>IF(AT13 &lt; 'General parameters'!$G$20 + 'Option-specific inputs'!$I$65 - 1,
0, IFERROR(
IF((AT$14-$G$14+1)&lt;='General parameters'!$G$22,
'Option-specific inputs'!$I$112,0),
0))</f>
        <v>0</v>
      </c>
      <c r="AU325" s="52">
        <f>IF(AU13 &lt; 'General parameters'!$G$20 + 'Option-specific inputs'!$I$65 - 1,
0, IFERROR(
IF((AU$14-$G$14+1)&lt;='General parameters'!$G$22,
'Option-specific inputs'!$I$112,0),
0))</f>
        <v>0</v>
      </c>
      <c r="AV325" s="52">
        <f>IF(AV13 &lt; 'General parameters'!$G$20 + 'Option-specific inputs'!$I$65 - 1,
0, IFERROR(
IF((AV$14-$G$14+1)&lt;='General parameters'!$G$22,
'Option-specific inputs'!$I$112,0),
0))</f>
        <v>0</v>
      </c>
      <c r="AW325" s="52">
        <f>IF(AW13 &lt; 'General parameters'!$G$20 + 'Option-specific inputs'!$I$65 - 1,
0, IFERROR(
IF((AW$14-$G$14+1)&lt;='General parameters'!$G$22,
'Option-specific inputs'!$I$112,0),
0))</f>
        <v>0</v>
      </c>
      <c r="AX325" s="52">
        <f>IF(AX13 &lt; 'General parameters'!$G$20 + 'Option-specific inputs'!$I$65 - 1,
0, IFERROR(
IF((AX$14-$G$14+1)&lt;='General parameters'!$G$22,
'Option-specific inputs'!$I$112,0),
0))</f>
        <v>0</v>
      </c>
      <c r="AY325" s="52">
        <f>IF(AY13 &lt; 'General parameters'!$G$20 + 'Option-specific inputs'!$I$65 - 1,
0, IFERROR(
IF((AY$14-$G$14+1)&lt;='General parameters'!$G$22,
'Option-specific inputs'!$I$112,0),
0))</f>
        <v>0</v>
      </c>
      <c r="AZ325" s="52">
        <f>IF(AZ13 &lt; 'General parameters'!$G$20 + 'Option-specific inputs'!$I$65 - 1,
0, IFERROR(
IF((AZ$14-$G$14+1)&lt;='General parameters'!$G$22,
'Option-specific inputs'!$I$112,0),
0))</f>
        <v>0</v>
      </c>
      <c r="BA325" s="52">
        <f>IF(BA13 &lt; 'General parameters'!$G$20 + 'Option-specific inputs'!$I$65 - 1,
0, IFERROR(
IF((BA$14-$G$14+1)&lt;='General parameters'!$G$22,
'Option-specific inputs'!$I$112,0),
0))</f>
        <v>0</v>
      </c>
      <c r="BB325" s="52">
        <f>IF(BB13 &lt; 'General parameters'!$G$20 + 'Option-specific inputs'!$I$65 - 1,
0, IFERROR(
IF((BB$14-$G$14+1)&lt;='General parameters'!$G$22,
'Option-specific inputs'!$I$112,0),
0))</f>
        <v>0</v>
      </c>
      <c r="BC325" s="52">
        <f>IF(BC13 &lt; 'General parameters'!$G$20 + 'Option-specific inputs'!$I$65 - 1,
0, IFERROR(
IF((BC$14-$G$14+1)&lt;='General parameters'!$G$22,
'Option-specific inputs'!$I$112,0),
0))</f>
        <v>0</v>
      </c>
      <c r="BD325" s="52">
        <f>IF(BD13 &lt; 'General parameters'!$G$20 + 'Option-specific inputs'!$I$65 - 1,
0, IFERROR(
IF((BD$14-$G$14+1)&lt;='General parameters'!$G$22,
'Option-specific inputs'!$I$112,0),
0))</f>
        <v>0</v>
      </c>
      <c r="BE325" s="52">
        <f>IF(BE13 &lt; 'General parameters'!$G$20 + 'Option-specific inputs'!$I$65 - 1,
0, IFERROR(
IF((BE$14-$G$14+1)&lt;='General parameters'!$G$22,
'Option-specific inputs'!$I$112,0),
0))</f>
        <v>0</v>
      </c>
      <c r="BF325" s="52">
        <f>IF(BF13 &lt; 'General parameters'!$G$20 + 'Option-specific inputs'!$I$65 - 1,
0, IFERROR(
IF((BF$14-$G$14+1)&lt;='General parameters'!$G$22,
'Option-specific inputs'!$I$112,0),
0))</f>
        <v>0</v>
      </c>
      <c r="BG325" s="52">
        <f>IF(BG13 &lt; 'General parameters'!$G$20 + 'Option-specific inputs'!$I$65 - 1,
0, IFERROR(
IF((BG$14-$G$14+1)&lt;='General parameters'!$G$22,
'Option-specific inputs'!$I$112,0),
0))</f>
        <v>0</v>
      </c>
      <c r="BH325" s="52">
        <f>IF(BH13 &lt; 'General parameters'!$G$20 + 'Option-specific inputs'!$I$65 - 1,
0, IFERROR(
IF((BH$14-$G$14+1)&lt;='General parameters'!$G$22,
'Option-specific inputs'!$I$112,0),
0))</f>
        <v>0</v>
      </c>
      <c r="BI325" s="52">
        <f>IF(BI13 &lt; 'General parameters'!$G$20 + 'Option-specific inputs'!$I$65 - 1,
0, IFERROR(
IF((BI$14-$G$14+1)&lt;='General parameters'!$G$22,
'Option-specific inputs'!$I$112,0),
0))</f>
        <v>0</v>
      </c>
      <c r="BJ325" s="52">
        <f>IF(BJ13 &lt; 'General parameters'!$G$20 + 'Option-specific inputs'!$I$65 - 1,
0, IFERROR(
IF((BJ$14-$G$14+1)&lt;='General parameters'!$G$22,
'Option-specific inputs'!$I$112,0),
0))</f>
        <v>0</v>
      </c>
      <c r="BK325" s="52">
        <f>IF(BK13 &lt; 'General parameters'!$G$20 + 'Option-specific inputs'!$I$65 - 1,
0, IFERROR(
IF((BK$14-$G$14+1)&lt;='General parameters'!$G$22,
'Option-specific inputs'!$I$112,0),
0))</f>
        <v>0</v>
      </c>
      <c r="BL325" s="52">
        <f>IF(BL13 &lt; 'General parameters'!$G$20 + 'Option-specific inputs'!$I$65 - 1,
0, IFERROR(
IF((BL$14-$G$14+1)&lt;='General parameters'!$G$22,
'Option-specific inputs'!$I$112,0),
0))</f>
        <v>0</v>
      </c>
      <c r="BM325" s="52">
        <f>IF(BM13 &lt; 'General parameters'!$G$20 + 'Option-specific inputs'!$I$65 - 1,
0, IFERROR(
IF((BM$14-$G$14+1)&lt;='General parameters'!$G$22,
'Option-specific inputs'!$I$112,0),
0))</f>
        <v>0</v>
      </c>
      <c r="BN325" s="52">
        <f>IF(BN13 &lt; 'General parameters'!$G$20 + 'Option-specific inputs'!$I$65 - 1,
0, IFERROR(
IF((BN$14-$G$14+1)&lt;='General parameters'!$G$22,
'Option-specific inputs'!$I$112,0),
0))</f>
        <v>0</v>
      </c>
      <c r="BO325" s="52">
        <f>IF(BO13 &lt; 'General parameters'!$G$20 + 'Option-specific inputs'!$I$65 - 1,
0, IFERROR(
IF((BO$14-$G$14+1)&lt;='General parameters'!$G$22,
'Option-specific inputs'!$I$112,0),
0))</f>
        <v>0</v>
      </c>
      <c r="BP325" s="52">
        <f>IF(BP13 &lt; 'General parameters'!$G$20 + 'Option-specific inputs'!$I$65 - 1,
0, IFERROR(
IF((BP$14-$G$14+1)&lt;='General parameters'!$G$22,
'Option-specific inputs'!$I$112,0),
0))</f>
        <v>0</v>
      </c>
      <c r="BQ325" s="52">
        <f>IF(BQ13 &lt; 'General parameters'!$G$20 + 'Option-specific inputs'!$I$65 - 1,
0, IFERROR(
IF((BQ$14-$G$14+1)&lt;='General parameters'!$G$22,
'Option-specific inputs'!$I$112,0),
0))</f>
        <v>0</v>
      </c>
      <c r="BR325" s="52">
        <f>IF(BR13 &lt; 'General parameters'!$G$20 + 'Option-specific inputs'!$I$65 - 1,
0, IFERROR(
IF((BR$14-$G$14+1)&lt;='General parameters'!$G$22,
'Option-specific inputs'!$I$112,0),
0))</f>
        <v>0</v>
      </c>
      <c r="BS325" s="52">
        <f>IF(BS13 &lt; 'General parameters'!$G$20 + 'Option-specific inputs'!$I$65 - 1,
0, IFERROR(
IF((BS$14-$G$14+1)&lt;='General parameters'!$G$22,
'Option-specific inputs'!$I$112,0),
0))</f>
        <v>0</v>
      </c>
      <c r="BT325" s="52">
        <f>IF(BT13 &lt; 'General parameters'!$G$20 + 'Option-specific inputs'!$I$65 - 1,
0, IFERROR(
IF((BT$14-$G$14+1)&lt;='General parameters'!$G$22,
'Option-specific inputs'!$I$112,0),
0))</f>
        <v>0</v>
      </c>
      <c r="BU325" s="52">
        <f>IF(BU13 &lt; 'General parameters'!$G$20 + 'Option-specific inputs'!$I$65 - 1,
0, IFERROR(
IF((BU$14-$G$14+1)&lt;='General parameters'!$G$22,
'Option-specific inputs'!$I$112,0),
0))</f>
        <v>0</v>
      </c>
      <c r="BV325" s="52">
        <f>IF(BV13 &lt; 'General parameters'!$G$20 + 'Option-specific inputs'!$I$65 - 1,
0, IFERROR(
IF((BV$14-$G$14+1)&lt;='General parameters'!$G$22,
'Option-specific inputs'!$I$112,0),
0))</f>
        <v>0</v>
      </c>
      <c r="BW325" s="52">
        <f>IF(BW13 &lt; 'General parameters'!$G$20 + 'Option-specific inputs'!$I$65 - 1,
0, IFERROR(
IF((BW$14-$G$14+1)&lt;='General parameters'!$G$22,
'Option-specific inputs'!$I$112,0),
0))</f>
        <v>0</v>
      </c>
      <c r="BX325" s="52">
        <f>IF(BX13 &lt; 'General parameters'!$G$20 + 'Option-specific inputs'!$I$65 - 1,
0, IFERROR(
IF((BX$14-$G$14+1)&lt;='General parameters'!$G$22,
'Option-specific inputs'!$I$112,0),
0))</f>
        <v>0</v>
      </c>
      <c r="BY325" s="52">
        <f>IF(BY13 &lt; 'General parameters'!$G$20 + 'Option-specific inputs'!$I$65 - 1,
0, IFERROR(
IF((BY$14-$G$14+1)&lt;='General parameters'!$G$22,
'Option-specific inputs'!$I$112,0),
0))</f>
        <v>0</v>
      </c>
      <c r="BZ325" s="52">
        <f>IF(BZ13 &lt; 'General parameters'!$G$20 + 'Option-specific inputs'!$I$65 - 1,
0, IFERROR(
IF((BZ$14-$G$14+1)&lt;='General parameters'!$G$22,
'Option-specific inputs'!$I$112,0),
0))</f>
        <v>0</v>
      </c>
      <c r="CA325" s="52">
        <f>IF(CA13 &lt; 'General parameters'!$G$20 + 'Option-specific inputs'!$I$65 - 1,
0, IFERROR(
IF((CA$14-$G$14+1)&lt;='General parameters'!$G$22,
'Option-specific inputs'!$I$112,0),
0))</f>
        <v>0</v>
      </c>
      <c r="CB325" s="52">
        <f>IF(CB13 &lt; 'General parameters'!$G$20 + 'Option-specific inputs'!$I$65 - 1,
0, IFERROR(
IF((CB$14-$G$14+1)&lt;='General parameters'!$G$22,
'Option-specific inputs'!$I$112,0),
0))</f>
        <v>0</v>
      </c>
      <c r="CC325" s="52">
        <f>IF(CC13 &lt; 'General parameters'!$G$20 + 'Option-specific inputs'!$I$65 - 1,
0, IFERROR(
IF((CC$14-$G$14+1)&lt;='General parameters'!$G$22,
'Option-specific inputs'!$I$112,0),
0))</f>
        <v>0</v>
      </c>
      <c r="CD325" s="52">
        <f>IF(CD13 &lt; 'General parameters'!$G$20 + 'Option-specific inputs'!$I$65 - 1,
0, IFERROR(
IF((CD$14-$G$14+1)&lt;='General parameters'!$G$22,
'Option-specific inputs'!$I$112,0),
0))</f>
        <v>0</v>
      </c>
      <c r="CE325" s="52">
        <f>IF(CE13 &lt; 'General parameters'!$G$20 + 'Option-specific inputs'!$I$65 - 1,
0, IFERROR(
IF((CE$14-$G$14+1)&lt;='General parameters'!$G$22,
'Option-specific inputs'!$I$112,0),
0))</f>
        <v>0</v>
      </c>
      <c r="CF325" s="52">
        <f>IF(CF13 &lt; 'General parameters'!$G$20 + 'Option-specific inputs'!$I$65 - 1,
0, IFERROR(
IF((CF$14-$G$14+1)&lt;='General parameters'!$G$22,
'Option-specific inputs'!$I$112,0),
0))</f>
        <v>0</v>
      </c>
      <c r="CG325" s="52">
        <f>IF(CG13 &lt; 'General parameters'!$G$20 + 'Option-specific inputs'!$I$65 - 1,
0, IFERROR(
IF((CG$14-$G$14+1)&lt;='General parameters'!$G$22,
'Option-specific inputs'!$I$112,0),
0))</f>
        <v>0</v>
      </c>
      <c r="CH325" s="52">
        <f>IF(CH13 &lt; 'General parameters'!$G$20 + 'Option-specific inputs'!$I$65 - 1,
0, IFERROR(
IF((CH$14-$G$14+1)&lt;='General parameters'!$G$22,
'Option-specific inputs'!$I$112,0),
0))</f>
        <v>0</v>
      </c>
      <c r="CI325" s="52">
        <f>IF(CI13 &lt; 'General parameters'!$G$20 + 'Option-specific inputs'!$I$65 - 1,
0, IFERROR(
IF((CI$14-$G$14+1)&lt;='General parameters'!$G$22,
'Option-specific inputs'!$I$112,0),
0))</f>
        <v>0</v>
      </c>
      <c r="CJ325" s="52">
        <f>IF(CJ13 &lt; 'General parameters'!$G$20 + 'Option-specific inputs'!$I$65 - 1,
0, IFERROR(
IF((CJ$14-$G$14+1)&lt;='General parameters'!$G$22,
'Option-specific inputs'!$I$112,0),
0))</f>
        <v>0</v>
      </c>
      <c r="CK325" s="52">
        <f>IF(CK13 &lt; 'General parameters'!$G$20 + 'Option-specific inputs'!$I$65 - 1,
0, IFERROR(
IF((CK$14-$G$14+1)&lt;='General parameters'!$G$22,
'Option-specific inputs'!$I$112,0),
0))</f>
        <v>0</v>
      </c>
      <c r="CL325" s="52">
        <f>IF(CL13 &lt; 'General parameters'!$G$20 + 'Option-specific inputs'!$I$65 - 1,
0, IFERROR(
IF((CL$14-$G$14+1)&lt;='General parameters'!$G$22,
'Option-specific inputs'!$I$112,0),
0))</f>
        <v>0</v>
      </c>
      <c r="CM325" s="52">
        <f>IF(CM13 &lt; 'General parameters'!$G$20 + 'Option-specific inputs'!$I$65 - 1,
0, IFERROR(
IF((CM$14-$G$14+1)&lt;='General parameters'!$G$22,
'Option-specific inputs'!$I$112,0),
0))</f>
        <v>0</v>
      </c>
      <c r="CN325" s="52">
        <f>IF(CN13 &lt; 'General parameters'!$G$20 + 'Option-specific inputs'!$I$65 - 1,
0, IFERROR(
IF((CN$14-$G$14+1)&lt;='General parameters'!$G$22,
'Option-specific inputs'!$I$112,0),
0))</f>
        <v>0</v>
      </c>
      <c r="CO325" s="52">
        <f>IF(CO13 &lt; 'General parameters'!$G$20 + 'Option-specific inputs'!$I$65 - 1,
0, IFERROR(
IF((CO$14-$G$14+1)&lt;='General parameters'!$G$22,
'Option-specific inputs'!$I$112,0),
0))</f>
        <v>0</v>
      </c>
      <c r="CP325" s="52">
        <f>IF(CP13 &lt; 'General parameters'!$G$20 + 'Option-specific inputs'!$I$65 - 1,
0, IFERROR(
IF((CP$14-$G$14+1)&lt;='General parameters'!$G$22,
'Option-specific inputs'!$I$112,0),
0))</f>
        <v>0</v>
      </c>
      <c r="CQ325" s="52">
        <f>IF(CQ13 &lt; 'General parameters'!$G$20 + 'Option-specific inputs'!$I$65 - 1,
0, IFERROR(
IF((CQ$14-$G$14+1)&lt;='General parameters'!$G$22,
'Option-specific inputs'!$I$112,0),
0))</f>
        <v>0</v>
      </c>
      <c r="CR325" s="52">
        <f>IF(CR13 &lt; 'General parameters'!$G$20 + 'Option-specific inputs'!$I$65 - 1,
0, IFERROR(
IF((CR$14-$G$14+1)&lt;='General parameters'!$G$22,
'Option-specific inputs'!$I$112,0),
0))</f>
        <v>0</v>
      </c>
      <c r="CS325" s="52">
        <f>IF(CS13 &lt; 'General parameters'!$G$20 + 'Option-specific inputs'!$I$65 - 1,
0, IFERROR(
IF((CS$14-$G$14+1)&lt;='General parameters'!$G$22,
'Option-specific inputs'!$I$112,0),
0))</f>
        <v>0</v>
      </c>
      <c r="CT325" s="52">
        <f>IF(CT13 &lt; 'General parameters'!$G$20 + 'Option-specific inputs'!$I$65 - 1,
0, IFERROR(
IF((CT$14-$G$14+1)&lt;='General parameters'!$G$22,
'Option-specific inputs'!$I$112,0),
0))</f>
        <v>0</v>
      </c>
      <c r="CU325" s="52">
        <f>IF(CU13 &lt; 'General parameters'!$G$20 + 'Option-specific inputs'!$I$65 - 1,
0, IFERROR(
IF((CU$14-$G$14+1)&lt;='General parameters'!$G$22,
'Option-specific inputs'!$I$112,0),
0))</f>
        <v>0</v>
      </c>
      <c r="CV325" s="52">
        <f>IF(CV13 &lt; 'General parameters'!$G$20 + 'Option-specific inputs'!$I$65 - 1,
0, IFERROR(
IF((CV$14-$G$14+1)&lt;='General parameters'!$G$22,
'Option-specific inputs'!$I$112,0),
0))</f>
        <v>0</v>
      </c>
      <c r="CW325" s="52">
        <f>IF(CW13 &lt; 'General parameters'!$G$20 + 'Option-specific inputs'!$I$65 - 1,
0, IFERROR(
IF((CW$14-$G$14+1)&lt;='General parameters'!$G$22,
'Option-specific inputs'!$I$112,0),
0))</f>
        <v>0</v>
      </c>
      <c r="CX325" s="52">
        <f>IF(CX13 &lt; 'General parameters'!$G$20 + 'Option-specific inputs'!$I$65 - 1,
0, IFERROR(
IF((CX$14-$G$14+1)&lt;='General parameters'!$G$22,
'Option-specific inputs'!$I$112,0),
0))</f>
        <v>0</v>
      </c>
      <c r="CY325" s="52">
        <f>IF(CY13 &lt; 'General parameters'!$G$20 + 'Option-specific inputs'!$I$65 - 1,
0, IFERROR(
IF((CY$14-$G$14+1)&lt;='General parameters'!$G$22,
'Option-specific inputs'!$I$112,0),
0))</f>
        <v>0</v>
      </c>
      <c r="CZ325" s="52">
        <f>IF(CZ13 &lt; 'General parameters'!$G$20 + 'Option-specific inputs'!$I$65 - 1,
0, IFERROR(
IF((CZ$14-$G$14+1)&lt;='General parameters'!$G$22,
'Option-specific inputs'!$I$112,0),
0))</f>
        <v>0</v>
      </c>
      <c r="DA325" s="52">
        <f>IF(DA13 &lt; 'General parameters'!$G$20 + 'Option-specific inputs'!$I$65 - 1,
0, IFERROR(
IF((DA$14-$G$14+1)&lt;='General parameters'!$G$22,
'Option-specific inputs'!$I$112,0),
0))</f>
        <v>0</v>
      </c>
      <c r="DB325" s="52">
        <f>IF(DB13 &lt; 'General parameters'!$G$20 + 'Option-specific inputs'!$I$65 - 1,
0, IFERROR(
IF((DB$14-$G$14+1)&lt;='General parameters'!$G$22,
'Option-specific inputs'!$I$112,0),
0))</f>
        <v>0</v>
      </c>
      <c r="DC325" s="25"/>
    </row>
    <row r="326" spans="1:107" s="61" customFormat="1" ht="22.5" customHeight="1">
      <c r="A326" s="25"/>
      <c r="B326" s="163"/>
      <c r="C326" s="170" t="s">
        <v>80</v>
      </c>
      <c r="D326" s="32"/>
      <c r="E326" s="37"/>
      <c r="F326" s="32"/>
      <c r="G326" s="52">
        <f>IF(G13 &lt; 'General parameters'!$G$20 + 'Option-specific inputs'!$I$65 - 1,
0, IFERROR(
IF((G$14-$G$14+1)&lt;='General parameters'!$G$22,
((IFERROR((G311/G311)*'Option-specific inputs'!$I$114,0)+IFERROR((G312/G312)*'Option-specific inputs'!$I$115,0)+IFERROR((G313/G313)*'Option-specific inputs'!$I$116,0)+IFERROR((G314/G314)*'Option-specific inputs'!$I$117,0)+IFERROR((G315/G315)*'Option-specific inputs'!$I$118,0))),
0),
0))</f>
        <v>0</v>
      </c>
      <c r="H326" s="52">
        <f>IF(H13 &lt; 'General parameters'!$G$20 + 'Option-specific inputs'!$I$65 - 1,
0, IFERROR(
IF((H$14-$G$14+1)&lt;='General parameters'!$G$22,
((IFERROR((H311/H311)*'Option-specific inputs'!$I$114,0)+IFERROR((H312/H312)*'Option-specific inputs'!$I$115,0)+IFERROR((H313/H313)*'Option-specific inputs'!$I$116,0)+IFERROR((H314/H314)*'Option-specific inputs'!$I$117,0)+IFERROR((H315/H315)*'Option-specific inputs'!$I$118,0))),
0),
0))</f>
        <v>0</v>
      </c>
      <c r="I326" s="52">
        <f>IF(I13 &lt; 'General parameters'!$G$20 + 'Option-specific inputs'!$I$65 - 1,
0, IFERROR(
IF((I$14-$G$14+1)&lt;='General parameters'!$G$22,
((IFERROR((I311/I311)*'Option-specific inputs'!$I$114,0)+IFERROR((I312/I312)*'Option-specific inputs'!$I$115,0)+IFERROR((I313/I313)*'Option-specific inputs'!$I$116,0)+IFERROR((I314/I314)*'Option-specific inputs'!$I$117,0)+IFERROR((I315/I315)*'Option-specific inputs'!$I$118,0))),
0),
0))</f>
        <v>0</v>
      </c>
      <c r="J326" s="52">
        <f>IF(J13 &lt; 'General parameters'!$G$20 + 'Option-specific inputs'!$I$65 - 1,
0, IFERROR(
IF((J$14-$G$14+1)&lt;='General parameters'!$G$22,
((IFERROR((J311/J311)*'Option-specific inputs'!$I$114,0)+IFERROR((J312/J312)*'Option-specific inputs'!$I$115,0)+IFERROR((J313/J313)*'Option-specific inputs'!$I$116,0)+IFERROR((J314/J314)*'Option-specific inputs'!$I$117,0)+IFERROR((J315/J315)*'Option-specific inputs'!$I$118,0))),
0),
0))</f>
        <v>0</v>
      </c>
      <c r="K326" s="52">
        <f>IF(K13 &lt; 'General parameters'!$G$20 + 'Option-specific inputs'!$I$65 - 1,
0, IFERROR(
IF((K$14-$G$14+1)&lt;='General parameters'!$G$22,
((IFERROR((K311/K311)*'Option-specific inputs'!$I$114,0)+IFERROR((K312/K312)*'Option-specific inputs'!$I$115,0)+IFERROR((K313/K313)*'Option-specific inputs'!$I$116,0)+IFERROR((K314/K314)*'Option-specific inputs'!$I$117,0)+IFERROR((K315/K315)*'Option-specific inputs'!$I$118,0))),
0),
0))</f>
        <v>0</v>
      </c>
      <c r="L326" s="52">
        <f>IF(L13 &lt; 'General parameters'!$G$20 + 'Option-specific inputs'!$I$65 - 1,
0, IFERROR(
IF((L$14-$G$14+1)&lt;='General parameters'!$G$22,
((IFERROR((L311/L311)*'Option-specific inputs'!$I$114,0)+IFERROR((L312/L312)*'Option-specific inputs'!$I$115,0)+IFERROR((L313/L313)*'Option-specific inputs'!$I$116,0)+IFERROR((L314/L314)*'Option-specific inputs'!$I$117,0)+IFERROR((L315/L315)*'Option-specific inputs'!$I$118,0))),
0),
0))</f>
        <v>0</v>
      </c>
      <c r="M326" s="52">
        <f>IF(M13 &lt; 'General parameters'!$G$20 + 'Option-specific inputs'!$I$65 - 1,
0, IFERROR(
IF((M$14-$G$14+1)&lt;='General parameters'!$G$22,
((IFERROR((M311/M311)*'Option-specific inputs'!$I$114,0)+IFERROR((M312/M312)*'Option-specific inputs'!$I$115,0)+IFERROR((M313/M313)*'Option-specific inputs'!$I$116,0)+IFERROR((M314/M314)*'Option-specific inputs'!$I$117,0)+IFERROR((M315/M315)*'Option-specific inputs'!$I$118,0))),
0),
0))</f>
        <v>0</v>
      </c>
      <c r="N326" s="52">
        <f>IF(N13 &lt; 'General parameters'!$G$20 + 'Option-specific inputs'!$I$65 - 1,
0, IFERROR(
IF((N$14-$G$14+1)&lt;='General parameters'!$G$22,
((IFERROR((N311/N311)*'Option-specific inputs'!$I$114,0)+IFERROR((N312/N312)*'Option-specific inputs'!$I$115,0)+IFERROR((N313/N313)*'Option-specific inputs'!$I$116,0)+IFERROR((N314/N314)*'Option-specific inputs'!$I$117,0)+IFERROR((N315/N315)*'Option-specific inputs'!$I$118,0))),
0),
0))</f>
        <v>0</v>
      </c>
      <c r="O326" s="52">
        <f>IF(O13 &lt; 'General parameters'!$G$20 + 'Option-specific inputs'!$I$65 - 1,
0, IFERROR(
IF((O$14-$G$14+1)&lt;='General parameters'!$G$22,
((IFERROR((O311/O311)*'Option-specific inputs'!$I$114,0)+IFERROR((O312/O312)*'Option-specific inputs'!$I$115,0)+IFERROR((O313/O313)*'Option-specific inputs'!$I$116,0)+IFERROR((O314/O314)*'Option-specific inputs'!$I$117,0)+IFERROR((O315/O315)*'Option-specific inputs'!$I$118,0))),
0),
0))</f>
        <v>0</v>
      </c>
      <c r="P326" s="52">
        <f>IF(P13 &lt; 'General parameters'!$G$20 + 'Option-specific inputs'!$I$65 - 1,
0, IFERROR(
IF((P$14-$G$14+1)&lt;='General parameters'!$G$22,
((IFERROR((P311/P311)*'Option-specific inputs'!$I$114,0)+IFERROR((P312/P312)*'Option-specific inputs'!$I$115,0)+IFERROR((P313/P313)*'Option-specific inputs'!$I$116,0)+IFERROR((P314/P314)*'Option-specific inputs'!$I$117,0)+IFERROR((P315/P315)*'Option-specific inputs'!$I$118,0))),
0),
0))</f>
        <v>0</v>
      </c>
      <c r="Q326" s="52">
        <f>IF(Q13 &lt; 'General parameters'!$G$20 + 'Option-specific inputs'!$I$65 - 1,
0, IFERROR(
IF((Q$14-$G$14+1)&lt;='General parameters'!$G$22,
((IFERROR((Q311/Q311)*'Option-specific inputs'!$I$114,0)+IFERROR((Q312/Q312)*'Option-specific inputs'!$I$115,0)+IFERROR((Q313/Q313)*'Option-specific inputs'!$I$116,0)+IFERROR((Q314/Q314)*'Option-specific inputs'!$I$117,0)+IFERROR((Q315/Q315)*'Option-specific inputs'!$I$118,0))),
0),
0))</f>
        <v>0</v>
      </c>
      <c r="R326" s="52">
        <f>IF(R13 &lt; 'General parameters'!$G$20 + 'Option-specific inputs'!$I$65 - 1,
0, IFERROR(
IF((R$14-$G$14+1)&lt;='General parameters'!$G$22,
((IFERROR((R311/R311)*'Option-specific inputs'!$I$114,0)+IFERROR((R312/R312)*'Option-specific inputs'!$I$115,0)+IFERROR((R313/R313)*'Option-specific inputs'!$I$116,0)+IFERROR((R314/R314)*'Option-specific inputs'!$I$117,0)+IFERROR((R315/R315)*'Option-specific inputs'!$I$118,0))),
0),
0))</f>
        <v>0</v>
      </c>
      <c r="S326" s="52">
        <f>IF(S13 &lt; 'General parameters'!$G$20 + 'Option-specific inputs'!$I$65 - 1,
0, IFERROR(
IF((S$14-$G$14+1)&lt;='General parameters'!$G$22,
((IFERROR((S311/S311)*'Option-specific inputs'!$I$114,0)+IFERROR((S312/S312)*'Option-specific inputs'!$I$115,0)+IFERROR((S313/S313)*'Option-specific inputs'!$I$116,0)+IFERROR((S314/S314)*'Option-specific inputs'!$I$117,0)+IFERROR((S315/S315)*'Option-specific inputs'!$I$118,0))),
0),
0))</f>
        <v>0</v>
      </c>
      <c r="T326" s="52">
        <f>IF(T13 &lt; 'General parameters'!$G$20 + 'Option-specific inputs'!$I$65 - 1,
0, IFERROR(
IF((T$14-$G$14+1)&lt;='General parameters'!$G$22,
((IFERROR((T311/T311)*'Option-specific inputs'!$I$114,0)+IFERROR((T312/T312)*'Option-specific inputs'!$I$115,0)+IFERROR((T313/T313)*'Option-specific inputs'!$I$116,0)+IFERROR((T314/T314)*'Option-specific inputs'!$I$117,0)+IFERROR((T315/T315)*'Option-specific inputs'!$I$118,0))),
0),
0))</f>
        <v>0</v>
      </c>
      <c r="U326" s="52">
        <f>IF(U13 &lt; 'General parameters'!$G$20 + 'Option-specific inputs'!$I$65 - 1,
0, IFERROR(
IF((U$14-$G$14+1)&lt;='General parameters'!$G$22,
((IFERROR((U311/U311)*'Option-specific inputs'!$I$114,0)+IFERROR((U312/U312)*'Option-specific inputs'!$I$115,0)+IFERROR((U313/U313)*'Option-specific inputs'!$I$116,0)+IFERROR((U314/U314)*'Option-specific inputs'!$I$117,0)+IFERROR((U315/U315)*'Option-specific inputs'!$I$118,0))),
0),
0))</f>
        <v>0</v>
      </c>
      <c r="V326" s="52">
        <f>IF(V13 &lt; 'General parameters'!$G$20 + 'Option-specific inputs'!$I$65 - 1,
0, IFERROR(
IF((V$14-$G$14+1)&lt;='General parameters'!$G$22,
((IFERROR((V311/V311)*'Option-specific inputs'!$I$114,0)+IFERROR((V312/V312)*'Option-specific inputs'!$I$115,0)+IFERROR((V313/V313)*'Option-specific inputs'!$I$116,0)+IFERROR((V314/V314)*'Option-specific inputs'!$I$117,0)+IFERROR((V315/V315)*'Option-specific inputs'!$I$118,0))),
0),
0))</f>
        <v>0</v>
      </c>
      <c r="W326" s="52">
        <f>IF(W13 &lt; 'General parameters'!$G$20 + 'Option-specific inputs'!$I$65 - 1,
0, IFERROR(
IF((W$14-$G$14+1)&lt;='General parameters'!$G$22,
((IFERROR((W311/W311)*'Option-specific inputs'!$I$114,0)+IFERROR((W312/W312)*'Option-specific inputs'!$I$115,0)+IFERROR((W313/W313)*'Option-specific inputs'!$I$116,0)+IFERROR((W314/W314)*'Option-specific inputs'!$I$117,0)+IFERROR((W315/W315)*'Option-specific inputs'!$I$118,0))),
0),
0))</f>
        <v>0</v>
      </c>
      <c r="X326" s="52">
        <f>IF(X13 &lt; 'General parameters'!$G$20 + 'Option-specific inputs'!$I$65 - 1,
0, IFERROR(
IF((X$14-$G$14+1)&lt;='General parameters'!$G$22,
((IFERROR((X311/X311)*'Option-specific inputs'!$I$114,0)+IFERROR((X312/X312)*'Option-specific inputs'!$I$115,0)+IFERROR((X313/X313)*'Option-specific inputs'!$I$116,0)+IFERROR((X314/X314)*'Option-specific inputs'!$I$117,0)+IFERROR((X315/X315)*'Option-specific inputs'!$I$118,0))),
0),
0))</f>
        <v>0</v>
      </c>
      <c r="Y326" s="52">
        <f>IF(Y13 &lt; 'General parameters'!$G$20 + 'Option-specific inputs'!$I$65 - 1,
0, IFERROR(
IF((Y$14-$G$14+1)&lt;='General parameters'!$G$22,
((IFERROR((Y311/Y311)*'Option-specific inputs'!$I$114,0)+IFERROR((Y312/Y312)*'Option-specific inputs'!$I$115,0)+IFERROR((Y313/Y313)*'Option-specific inputs'!$I$116,0)+IFERROR((Y314/Y314)*'Option-specific inputs'!$I$117,0)+IFERROR((Y315/Y315)*'Option-specific inputs'!$I$118,0))),
0),
0))</f>
        <v>0</v>
      </c>
      <c r="Z326" s="52">
        <f>IF(Z13 &lt; 'General parameters'!$G$20 + 'Option-specific inputs'!$I$65 - 1,
0, IFERROR(
IF((Z$14-$G$14+1)&lt;='General parameters'!$G$22,
((IFERROR((Z311/Z311)*'Option-specific inputs'!$I$114,0)+IFERROR((Z312/Z312)*'Option-specific inputs'!$I$115,0)+IFERROR((Z313/Z313)*'Option-specific inputs'!$I$116,0)+IFERROR((Z314/Z314)*'Option-specific inputs'!$I$117,0)+IFERROR((Z315/Z315)*'Option-specific inputs'!$I$118,0))),
0),
0))</f>
        <v>0</v>
      </c>
      <c r="AA326" s="52">
        <f>IF(AA13 &lt; 'General parameters'!$G$20 + 'Option-specific inputs'!$I$65 - 1,
0, IFERROR(
IF((AA$14-$G$14+1)&lt;='General parameters'!$G$22,
((IFERROR((AA311/AA311)*'Option-specific inputs'!$I$114,0)+IFERROR((AA312/AA312)*'Option-specific inputs'!$I$115,0)+IFERROR((AA313/AA313)*'Option-specific inputs'!$I$116,0)+IFERROR((AA314/AA314)*'Option-specific inputs'!$I$117,0)+IFERROR((AA315/AA315)*'Option-specific inputs'!$I$118,0))),
0),
0))</f>
        <v>0</v>
      </c>
      <c r="AB326" s="52">
        <f>IF(AB13 &lt; 'General parameters'!$G$20 + 'Option-specific inputs'!$I$65 - 1,
0, IFERROR(
IF((AB$14-$G$14+1)&lt;='General parameters'!$G$22,
((IFERROR((AB311/AB311)*'Option-specific inputs'!$I$114,0)+IFERROR((AB312/AB312)*'Option-specific inputs'!$I$115,0)+IFERROR((AB313/AB313)*'Option-specific inputs'!$I$116,0)+IFERROR((AB314/AB314)*'Option-specific inputs'!$I$117,0)+IFERROR((AB315/AB315)*'Option-specific inputs'!$I$118,0))),
0),
0))</f>
        <v>0</v>
      </c>
      <c r="AC326" s="52">
        <f>IF(AC13 &lt; 'General parameters'!$G$20 + 'Option-specific inputs'!$I$65 - 1,
0, IFERROR(
IF((AC$14-$G$14+1)&lt;='General parameters'!$G$22,
((IFERROR((AC311/AC311)*'Option-specific inputs'!$I$114,0)+IFERROR((AC312/AC312)*'Option-specific inputs'!$I$115,0)+IFERROR((AC313/AC313)*'Option-specific inputs'!$I$116,0)+IFERROR((AC314/AC314)*'Option-specific inputs'!$I$117,0)+IFERROR((AC315/AC315)*'Option-specific inputs'!$I$118,0))),
0),
0))</f>
        <v>0</v>
      </c>
      <c r="AD326" s="52">
        <f>IF(AD13 &lt; 'General parameters'!$G$20 + 'Option-specific inputs'!$I$65 - 1,
0, IFERROR(
IF((AD$14-$G$14+1)&lt;='General parameters'!$G$22,
((IFERROR((AD311/AD311)*'Option-specific inputs'!$I$114,0)+IFERROR((AD312/AD312)*'Option-specific inputs'!$I$115,0)+IFERROR((AD313/AD313)*'Option-specific inputs'!$I$116,0)+IFERROR((AD314/AD314)*'Option-specific inputs'!$I$117,0)+IFERROR((AD315/AD315)*'Option-specific inputs'!$I$118,0))),
0),
0))</f>
        <v>0</v>
      </c>
      <c r="AE326" s="52">
        <f>IF(AE13 &lt; 'General parameters'!$G$20 + 'Option-specific inputs'!$I$65 - 1,
0, IFERROR(
IF((AE$14-$G$14+1)&lt;='General parameters'!$G$22,
((IFERROR((AE311/AE311)*'Option-specific inputs'!$I$114,0)+IFERROR((AE312/AE312)*'Option-specific inputs'!$I$115,0)+IFERROR((AE313/AE313)*'Option-specific inputs'!$I$116,0)+IFERROR((AE314/AE314)*'Option-specific inputs'!$I$117,0)+IFERROR((AE315/AE315)*'Option-specific inputs'!$I$118,0))),
0),
0))</f>
        <v>0</v>
      </c>
      <c r="AF326" s="52">
        <f>IF(AF13 &lt; 'General parameters'!$G$20 + 'Option-specific inputs'!$I$65 - 1,
0, IFERROR(
IF((AF$14-$G$14+1)&lt;='General parameters'!$G$22,
((IFERROR((AF311/AF311)*'Option-specific inputs'!$I$114,0)+IFERROR((AF312/AF312)*'Option-specific inputs'!$I$115,0)+IFERROR((AF313/AF313)*'Option-specific inputs'!$I$116,0)+IFERROR((AF314/AF314)*'Option-specific inputs'!$I$117,0)+IFERROR((AF315/AF315)*'Option-specific inputs'!$I$118,0))),
0),
0))</f>
        <v>0</v>
      </c>
      <c r="AG326" s="52">
        <f>IF(AG13 &lt; 'General parameters'!$G$20 + 'Option-specific inputs'!$I$65 - 1,
0, IFERROR(
IF((AG$14-$G$14+1)&lt;='General parameters'!$G$22,
((IFERROR((AG311/AG311)*'Option-specific inputs'!$I$114,0)+IFERROR((AG312/AG312)*'Option-specific inputs'!$I$115,0)+IFERROR((AG313/AG313)*'Option-specific inputs'!$I$116,0)+IFERROR((AG314/AG314)*'Option-specific inputs'!$I$117,0)+IFERROR((AG315/AG315)*'Option-specific inputs'!$I$118,0))),
0),
0))</f>
        <v>0</v>
      </c>
      <c r="AH326" s="52">
        <f>IF(AH13 &lt; 'General parameters'!$G$20 + 'Option-specific inputs'!$I$65 - 1,
0, IFERROR(
IF((AH$14-$G$14+1)&lt;='General parameters'!$G$22,
((IFERROR((AH311/AH311)*'Option-specific inputs'!$I$114,0)+IFERROR((AH312/AH312)*'Option-specific inputs'!$I$115,0)+IFERROR((AH313/AH313)*'Option-specific inputs'!$I$116,0)+IFERROR((AH314/AH314)*'Option-specific inputs'!$I$117,0)+IFERROR((AH315/AH315)*'Option-specific inputs'!$I$118,0))),
0),
0))</f>
        <v>0</v>
      </c>
      <c r="AI326" s="52">
        <f>IF(AI13 &lt; 'General parameters'!$G$20 + 'Option-specific inputs'!$I$65 - 1,
0, IFERROR(
IF((AI$14-$G$14+1)&lt;='General parameters'!$G$22,
((IFERROR((AI311/AI311)*'Option-specific inputs'!$I$114,0)+IFERROR((AI312/AI312)*'Option-specific inputs'!$I$115,0)+IFERROR((AI313/AI313)*'Option-specific inputs'!$I$116,0)+IFERROR((AI314/AI314)*'Option-specific inputs'!$I$117,0)+IFERROR((AI315/AI315)*'Option-specific inputs'!$I$118,0))),
0),
0))</f>
        <v>0</v>
      </c>
      <c r="AJ326" s="52">
        <f>IF(AJ13 &lt; 'General parameters'!$G$20 + 'Option-specific inputs'!$I$65 - 1,
0, IFERROR(
IF((AJ$14-$G$14+1)&lt;='General parameters'!$G$22,
((IFERROR((AJ311/AJ311)*'Option-specific inputs'!$I$114,0)+IFERROR((AJ312/AJ312)*'Option-specific inputs'!$I$115,0)+IFERROR((AJ313/AJ313)*'Option-specific inputs'!$I$116,0)+IFERROR((AJ314/AJ314)*'Option-specific inputs'!$I$117,0)+IFERROR((AJ315/AJ315)*'Option-specific inputs'!$I$118,0))),
0),
0))</f>
        <v>0</v>
      </c>
      <c r="AK326" s="52">
        <f>IF(AK13 &lt; 'General parameters'!$G$20 + 'Option-specific inputs'!$I$65 - 1,
0, IFERROR(
IF((AK$14-$G$14+1)&lt;='General parameters'!$G$22,
((IFERROR((AK311/AK311)*'Option-specific inputs'!$I$114,0)+IFERROR((AK312/AK312)*'Option-specific inputs'!$I$115,0)+IFERROR((AK313/AK313)*'Option-specific inputs'!$I$116,0)+IFERROR((AK314/AK314)*'Option-specific inputs'!$I$117,0)+IFERROR((AK315/AK315)*'Option-specific inputs'!$I$118,0))),
0),
0))</f>
        <v>0</v>
      </c>
      <c r="AL326" s="52">
        <f>IF(AL13 &lt; 'General parameters'!$G$20 + 'Option-specific inputs'!$I$65 - 1,
0, IFERROR(
IF((AL$14-$G$14+1)&lt;='General parameters'!$G$22,
((IFERROR((AL311/AL311)*'Option-specific inputs'!$I$114,0)+IFERROR((AL312/AL312)*'Option-specific inputs'!$I$115,0)+IFERROR((AL313/AL313)*'Option-specific inputs'!$I$116,0)+IFERROR((AL314/AL314)*'Option-specific inputs'!$I$117,0)+IFERROR((AL315/AL315)*'Option-specific inputs'!$I$118,0))),
0),
0))</f>
        <v>0</v>
      </c>
      <c r="AM326" s="52">
        <f>IF(AM13 &lt; 'General parameters'!$G$20 + 'Option-specific inputs'!$I$65 - 1,
0, IFERROR(
IF((AM$14-$G$14+1)&lt;='General parameters'!$G$22,
((IFERROR((AM311/AM311)*'Option-specific inputs'!$I$114,0)+IFERROR((AM312/AM312)*'Option-specific inputs'!$I$115,0)+IFERROR((AM313/AM313)*'Option-specific inputs'!$I$116,0)+IFERROR((AM314/AM314)*'Option-specific inputs'!$I$117,0)+IFERROR((AM315/AM315)*'Option-specific inputs'!$I$118,0))),
0),
0))</f>
        <v>0</v>
      </c>
      <c r="AN326" s="52">
        <f>IF(AN13 &lt; 'General parameters'!$G$20 + 'Option-specific inputs'!$I$65 - 1,
0, IFERROR(
IF((AN$14-$G$14+1)&lt;='General parameters'!$G$22,
((IFERROR((AN311/AN311)*'Option-specific inputs'!$I$114,0)+IFERROR((AN312/AN312)*'Option-specific inputs'!$I$115,0)+IFERROR((AN313/AN313)*'Option-specific inputs'!$I$116,0)+IFERROR((AN314/AN314)*'Option-specific inputs'!$I$117,0)+IFERROR((AN315/AN315)*'Option-specific inputs'!$I$118,0))),
0),
0))</f>
        <v>0</v>
      </c>
      <c r="AO326" s="52">
        <f>IF(AO13 &lt; 'General parameters'!$G$20 + 'Option-specific inputs'!$I$65 - 1,
0, IFERROR(
IF((AO$14-$G$14+1)&lt;='General parameters'!$G$22,
((IFERROR((AO311/AO311)*'Option-specific inputs'!$I$114,0)+IFERROR((AO312/AO312)*'Option-specific inputs'!$I$115,0)+IFERROR((AO313/AO313)*'Option-specific inputs'!$I$116,0)+IFERROR((AO314/AO314)*'Option-specific inputs'!$I$117,0)+IFERROR((AO315/AO315)*'Option-specific inputs'!$I$118,0))),
0),
0))</f>
        <v>0</v>
      </c>
      <c r="AP326" s="52">
        <f>IF(AP13 &lt; 'General parameters'!$G$20 + 'Option-specific inputs'!$I$65 - 1,
0, IFERROR(
IF((AP$14-$G$14+1)&lt;='General parameters'!$G$22,
((IFERROR((AP311/AP311)*'Option-specific inputs'!$I$114,0)+IFERROR((AP312/AP312)*'Option-specific inputs'!$I$115,0)+IFERROR((AP313/AP313)*'Option-specific inputs'!$I$116,0)+IFERROR((AP314/AP314)*'Option-specific inputs'!$I$117,0)+IFERROR((AP315/AP315)*'Option-specific inputs'!$I$118,0))),
0),
0))</f>
        <v>0</v>
      </c>
      <c r="AQ326" s="52">
        <f>IF(AQ13 &lt; 'General parameters'!$G$20 + 'Option-specific inputs'!$I$65 - 1,
0, IFERROR(
IF((AQ$14-$G$14+1)&lt;='General parameters'!$G$22,
((IFERROR((AQ311/AQ311)*'Option-specific inputs'!$I$114,0)+IFERROR((AQ312/AQ312)*'Option-specific inputs'!$I$115,0)+IFERROR((AQ313/AQ313)*'Option-specific inputs'!$I$116,0)+IFERROR((AQ314/AQ314)*'Option-specific inputs'!$I$117,0)+IFERROR((AQ315/AQ315)*'Option-specific inputs'!$I$118,0))),
0),
0))</f>
        <v>0</v>
      </c>
      <c r="AR326" s="52">
        <f>IF(AR13 &lt; 'General parameters'!$G$20 + 'Option-specific inputs'!$I$65 - 1,
0, IFERROR(
IF((AR$14-$G$14+1)&lt;='General parameters'!$G$22,
((IFERROR((AR311/AR311)*'Option-specific inputs'!$I$114,0)+IFERROR((AR312/AR312)*'Option-specific inputs'!$I$115,0)+IFERROR((AR313/AR313)*'Option-specific inputs'!$I$116,0)+IFERROR((AR314/AR314)*'Option-specific inputs'!$I$117,0)+IFERROR((AR315/AR315)*'Option-specific inputs'!$I$118,0))),
0),
0))</f>
        <v>0</v>
      </c>
      <c r="AS326" s="52">
        <f>IF(AS13 &lt; 'General parameters'!$G$20 + 'Option-specific inputs'!$I$65 - 1,
0, IFERROR(
IF((AS$14-$G$14+1)&lt;='General parameters'!$G$22,
((IFERROR((AS311/AS311)*'Option-specific inputs'!$I$114,0)+IFERROR((AS312/AS312)*'Option-specific inputs'!$I$115,0)+IFERROR((AS313/AS313)*'Option-specific inputs'!$I$116,0)+IFERROR((AS314/AS314)*'Option-specific inputs'!$I$117,0)+IFERROR((AS315/AS315)*'Option-specific inputs'!$I$118,0))),
0),
0))</f>
        <v>0</v>
      </c>
      <c r="AT326" s="52">
        <f>IF(AT13 &lt; 'General parameters'!$G$20 + 'Option-specific inputs'!$I$65 - 1,
0, IFERROR(
IF((AT$14-$G$14+1)&lt;='General parameters'!$G$22,
((IFERROR((AT311/AT311)*'Option-specific inputs'!$I$114,0)+IFERROR((AT312/AT312)*'Option-specific inputs'!$I$115,0)+IFERROR((AT313/AT313)*'Option-specific inputs'!$I$116,0)+IFERROR((AT314/AT314)*'Option-specific inputs'!$I$117,0)+IFERROR((AT315/AT315)*'Option-specific inputs'!$I$118,0))),
0),
0))</f>
        <v>0</v>
      </c>
      <c r="AU326" s="52">
        <f>IF(AU13 &lt; 'General parameters'!$G$20 + 'Option-specific inputs'!$I$65 - 1,
0, IFERROR(
IF((AU$14-$G$14+1)&lt;='General parameters'!$G$22,
((IFERROR((AU311/AU311)*'Option-specific inputs'!$I$114,0)+IFERROR((AU312/AU312)*'Option-specific inputs'!$I$115,0)+IFERROR((AU313/AU313)*'Option-specific inputs'!$I$116,0)+IFERROR((AU314/AU314)*'Option-specific inputs'!$I$117,0)+IFERROR((AU315/AU315)*'Option-specific inputs'!$I$118,0))),
0),
0))</f>
        <v>0</v>
      </c>
      <c r="AV326" s="52">
        <f>IF(AV13 &lt; 'General parameters'!$G$20 + 'Option-specific inputs'!$I$65 - 1,
0, IFERROR(
IF((AV$14-$G$14+1)&lt;='General parameters'!$G$22,
((IFERROR((AV311/AV311)*'Option-specific inputs'!$I$114,0)+IFERROR((AV312/AV312)*'Option-specific inputs'!$I$115,0)+IFERROR((AV313/AV313)*'Option-specific inputs'!$I$116,0)+IFERROR((AV314/AV314)*'Option-specific inputs'!$I$117,0)+IFERROR((AV315/AV315)*'Option-specific inputs'!$I$118,0))),
0),
0))</f>
        <v>0</v>
      </c>
      <c r="AW326" s="52">
        <f>IF(AW13 &lt; 'General parameters'!$G$20 + 'Option-specific inputs'!$I$65 - 1,
0, IFERROR(
IF((AW$14-$G$14+1)&lt;='General parameters'!$G$22,
((IFERROR((AW311/AW311)*'Option-specific inputs'!$I$114,0)+IFERROR((AW312/AW312)*'Option-specific inputs'!$I$115,0)+IFERROR((AW313/AW313)*'Option-specific inputs'!$I$116,0)+IFERROR((AW314/AW314)*'Option-specific inputs'!$I$117,0)+IFERROR((AW315/AW315)*'Option-specific inputs'!$I$118,0))),
0),
0))</f>
        <v>0</v>
      </c>
      <c r="AX326" s="52">
        <f>IF(AX13 &lt; 'General parameters'!$G$20 + 'Option-specific inputs'!$I$65 - 1,
0, IFERROR(
IF((AX$14-$G$14+1)&lt;='General parameters'!$G$22,
((IFERROR((AX311/AX311)*'Option-specific inputs'!$I$114,0)+IFERROR((AX312/AX312)*'Option-specific inputs'!$I$115,0)+IFERROR((AX313/AX313)*'Option-specific inputs'!$I$116,0)+IFERROR((AX314/AX314)*'Option-specific inputs'!$I$117,0)+IFERROR((AX315/AX315)*'Option-specific inputs'!$I$118,0))),
0),
0))</f>
        <v>0</v>
      </c>
      <c r="AY326" s="52">
        <f>IF(AY13 &lt; 'General parameters'!$G$20 + 'Option-specific inputs'!$I$65 - 1,
0, IFERROR(
IF((AY$14-$G$14+1)&lt;='General parameters'!$G$22,
((IFERROR((AY311/AY311)*'Option-specific inputs'!$I$114,0)+IFERROR((AY312/AY312)*'Option-specific inputs'!$I$115,0)+IFERROR((AY313/AY313)*'Option-specific inputs'!$I$116,0)+IFERROR((AY314/AY314)*'Option-specific inputs'!$I$117,0)+IFERROR((AY315/AY315)*'Option-specific inputs'!$I$118,0))),
0),
0))</f>
        <v>0</v>
      </c>
      <c r="AZ326" s="52">
        <f>IF(AZ13 &lt; 'General parameters'!$G$20 + 'Option-specific inputs'!$I$65 - 1,
0, IFERROR(
IF((AZ$14-$G$14+1)&lt;='General parameters'!$G$22,
((IFERROR((AZ311/AZ311)*'Option-specific inputs'!$I$114,0)+IFERROR((AZ312/AZ312)*'Option-specific inputs'!$I$115,0)+IFERROR((AZ313/AZ313)*'Option-specific inputs'!$I$116,0)+IFERROR((AZ314/AZ314)*'Option-specific inputs'!$I$117,0)+IFERROR((AZ315/AZ315)*'Option-specific inputs'!$I$118,0))),
0),
0))</f>
        <v>0</v>
      </c>
      <c r="BA326" s="52">
        <f>IF(BA13 &lt; 'General parameters'!$G$20 + 'Option-specific inputs'!$I$65 - 1,
0, IFERROR(
IF((BA$14-$G$14+1)&lt;='General parameters'!$G$22,
((IFERROR((BA311/BA311)*'Option-specific inputs'!$I$114,0)+IFERROR((BA312/BA312)*'Option-specific inputs'!$I$115,0)+IFERROR((BA313/BA313)*'Option-specific inputs'!$I$116,0)+IFERROR((BA314/BA314)*'Option-specific inputs'!$I$117,0)+IFERROR((BA315/BA315)*'Option-specific inputs'!$I$118,0))),
0),
0))</f>
        <v>0</v>
      </c>
      <c r="BB326" s="52">
        <f>IF(BB13 &lt; 'General parameters'!$G$20 + 'Option-specific inputs'!$I$65 - 1,
0, IFERROR(
IF((BB$14-$G$14+1)&lt;='General parameters'!$G$22,
((IFERROR((BB311/BB311)*'Option-specific inputs'!$I$114,0)+IFERROR((BB312/BB312)*'Option-specific inputs'!$I$115,0)+IFERROR((BB313/BB313)*'Option-specific inputs'!$I$116,0)+IFERROR((BB314/BB314)*'Option-specific inputs'!$I$117,0)+IFERROR((BB315/BB315)*'Option-specific inputs'!$I$118,0))),
0),
0))</f>
        <v>0</v>
      </c>
      <c r="BC326" s="52">
        <f>IF(BC13 &lt; 'General parameters'!$G$20 + 'Option-specific inputs'!$I$65 - 1,
0, IFERROR(
IF((BC$14-$G$14+1)&lt;='General parameters'!$G$22,
((IFERROR((BC311/BC311)*'Option-specific inputs'!$I$114,0)+IFERROR((BC312/BC312)*'Option-specific inputs'!$I$115,0)+IFERROR((BC313/BC313)*'Option-specific inputs'!$I$116,0)+IFERROR((BC314/BC314)*'Option-specific inputs'!$I$117,0)+IFERROR((BC315/BC315)*'Option-specific inputs'!$I$118,0))),
0),
0))</f>
        <v>0</v>
      </c>
      <c r="BD326" s="52">
        <f>IF(BD13 &lt; 'General parameters'!$G$20 + 'Option-specific inputs'!$I$65 - 1,
0, IFERROR(
IF((BD$14-$G$14+1)&lt;='General parameters'!$G$22,
((IFERROR((BD311/BD311)*'Option-specific inputs'!$I$114,0)+IFERROR((BD312/BD312)*'Option-specific inputs'!$I$115,0)+IFERROR((BD313/BD313)*'Option-specific inputs'!$I$116,0)+IFERROR((BD314/BD314)*'Option-specific inputs'!$I$117,0)+IFERROR((BD315/BD315)*'Option-specific inputs'!$I$118,0))),
0),
0))</f>
        <v>0</v>
      </c>
      <c r="BE326" s="52">
        <f>IF(BE13 &lt; 'General parameters'!$G$20 + 'Option-specific inputs'!$I$65 - 1,
0, IFERROR(
IF((BE$14-$G$14+1)&lt;='General parameters'!$G$22,
((IFERROR((BE311/BE311)*'Option-specific inputs'!$I$114,0)+IFERROR((BE312/BE312)*'Option-specific inputs'!$I$115,0)+IFERROR((BE313/BE313)*'Option-specific inputs'!$I$116,0)+IFERROR((BE314/BE314)*'Option-specific inputs'!$I$117,0)+IFERROR((BE315/BE315)*'Option-specific inputs'!$I$118,0))),
0),
0))</f>
        <v>0</v>
      </c>
      <c r="BF326" s="52">
        <f>IF(BF13 &lt; 'General parameters'!$G$20 + 'Option-specific inputs'!$I$65 - 1,
0, IFERROR(
IF((BF$14-$G$14+1)&lt;='General parameters'!$G$22,
((IFERROR((BF311/BF311)*'Option-specific inputs'!$I$114,0)+IFERROR((BF312/BF312)*'Option-specific inputs'!$I$115,0)+IFERROR((BF313/BF313)*'Option-specific inputs'!$I$116,0)+IFERROR((BF314/BF314)*'Option-specific inputs'!$I$117,0)+IFERROR((BF315/BF315)*'Option-specific inputs'!$I$118,0))),
0),
0))</f>
        <v>0</v>
      </c>
      <c r="BG326" s="52">
        <f>IF(BG13 &lt; 'General parameters'!$G$20 + 'Option-specific inputs'!$I$65 - 1,
0, IFERROR(
IF((BG$14-$G$14+1)&lt;='General parameters'!$G$22,
((IFERROR((BG311/BG311)*'Option-specific inputs'!$I$114,0)+IFERROR((BG312/BG312)*'Option-specific inputs'!$I$115,0)+IFERROR((BG313/BG313)*'Option-specific inputs'!$I$116,0)+IFERROR((BG314/BG314)*'Option-specific inputs'!$I$117,0)+IFERROR((BG315/BG315)*'Option-specific inputs'!$I$118,0))),
0),
0))</f>
        <v>0</v>
      </c>
      <c r="BH326" s="52">
        <f>IF(BH13 &lt; 'General parameters'!$G$20 + 'Option-specific inputs'!$I$65 - 1,
0, IFERROR(
IF((BH$14-$G$14+1)&lt;='General parameters'!$G$22,
((IFERROR((BH311/BH311)*'Option-specific inputs'!$I$114,0)+IFERROR((BH312/BH312)*'Option-specific inputs'!$I$115,0)+IFERROR((BH313/BH313)*'Option-specific inputs'!$I$116,0)+IFERROR((BH314/BH314)*'Option-specific inputs'!$I$117,0)+IFERROR((BH315/BH315)*'Option-specific inputs'!$I$118,0))),
0),
0))</f>
        <v>0</v>
      </c>
      <c r="BI326" s="52">
        <f>IF(BI13 &lt; 'General parameters'!$G$20 + 'Option-specific inputs'!$I$65 - 1,
0, IFERROR(
IF((BI$14-$G$14+1)&lt;='General parameters'!$G$22,
((IFERROR((BI311/BI311)*'Option-specific inputs'!$I$114,0)+IFERROR((BI312/BI312)*'Option-specific inputs'!$I$115,0)+IFERROR((BI313/BI313)*'Option-specific inputs'!$I$116,0)+IFERROR((BI314/BI314)*'Option-specific inputs'!$I$117,0)+IFERROR((BI315/BI315)*'Option-specific inputs'!$I$118,0))),
0),
0))</f>
        <v>0</v>
      </c>
      <c r="BJ326" s="52">
        <f>IF(BJ13 &lt; 'General parameters'!$G$20 + 'Option-specific inputs'!$I$65 - 1,
0, IFERROR(
IF((BJ$14-$G$14+1)&lt;='General parameters'!$G$22,
((IFERROR((BJ311/BJ311)*'Option-specific inputs'!$I$114,0)+IFERROR((BJ312/BJ312)*'Option-specific inputs'!$I$115,0)+IFERROR((BJ313/BJ313)*'Option-specific inputs'!$I$116,0)+IFERROR((BJ314/BJ314)*'Option-specific inputs'!$I$117,0)+IFERROR((BJ315/BJ315)*'Option-specific inputs'!$I$118,0))),
0),
0))</f>
        <v>0</v>
      </c>
      <c r="BK326" s="52">
        <f>IF(BK13 &lt; 'General parameters'!$G$20 + 'Option-specific inputs'!$I$65 - 1,
0, IFERROR(
IF((BK$14-$G$14+1)&lt;='General parameters'!$G$22,
((IFERROR((BK311/BK311)*'Option-specific inputs'!$I$114,0)+IFERROR((BK312/BK312)*'Option-specific inputs'!$I$115,0)+IFERROR((BK313/BK313)*'Option-specific inputs'!$I$116,0)+IFERROR((BK314/BK314)*'Option-specific inputs'!$I$117,0)+IFERROR((BK315/BK315)*'Option-specific inputs'!$I$118,0))),
0),
0))</f>
        <v>0</v>
      </c>
      <c r="BL326" s="52">
        <f>IF(BL13 &lt; 'General parameters'!$G$20 + 'Option-specific inputs'!$I$65 - 1,
0, IFERROR(
IF((BL$14-$G$14+1)&lt;='General parameters'!$G$22,
((IFERROR((BL311/BL311)*'Option-specific inputs'!$I$114,0)+IFERROR((BL312/BL312)*'Option-specific inputs'!$I$115,0)+IFERROR((BL313/BL313)*'Option-specific inputs'!$I$116,0)+IFERROR((BL314/BL314)*'Option-specific inputs'!$I$117,0)+IFERROR((BL315/BL315)*'Option-specific inputs'!$I$118,0))),
0),
0))</f>
        <v>0</v>
      </c>
      <c r="BM326" s="52">
        <f>IF(BM13 &lt; 'General parameters'!$G$20 + 'Option-specific inputs'!$I$65 - 1,
0, IFERROR(
IF((BM$14-$G$14+1)&lt;='General parameters'!$G$22,
((IFERROR((BM311/BM311)*'Option-specific inputs'!$I$114,0)+IFERROR((BM312/BM312)*'Option-specific inputs'!$I$115,0)+IFERROR((BM313/BM313)*'Option-specific inputs'!$I$116,0)+IFERROR((BM314/BM314)*'Option-specific inputs'!$I$117,0)+IFERROR((BM315/BM315)*'Option-specific inputs'!$I$118,0))),
0),
0))</f>
        <v>0</v>
      </c>
      <c r="BN326" s="52">
        <f>IF(BN13 &lt; 'General parameters'!$G$20 + 'Option-specific inputs'!$I$65 - 1,
0, IFERROR(
IF((BN$14-$G$14+1)&lt;='General parameters'!$G$22,
((IFERROR((BN311/BN311)*'Option-specific inputs'!$I$114,0)+IFERROR((BN312/BN312)*'Option-specific inputs'!$I$115,0)+IFERROR((BN313/BN313)*'Option-specific inputs'!$I$116,0)+IFERROR((BN314/BN314)*'Option-specific inputs'!$I$117,0)+IFERROR((BN315/BN315)*'Option-specific inputs'!$I$118,0))),
0),
0))</f>
        <v>0</v>
      </c>
      <c r="BO326" s="52">
        <f>IF(BO13 &lt; 'General parameters'!$G$20 + 'Option-specific inputs'!$I$65 - 1,
0, IFERROR(
IF((BO$14-$G$14+1)&lt;='General parameters'!$G$22,
((IFERROR((BO311/BO311)*'Option-specific inputs'!$I$114,0)+IFERROR((BO312/BO312)*'Option-specific inputs'!$I$115,0)+IFERROR((BO313/BO313)*'Option-specific inputs'!$I$116,0)+IFERROR((BO314/BO314)*'Option-specific inputs'!$I$117,0)+IFERROR((BO315/BO315)*'Option-specific inputs'!$I$118,0))),
0),
0))</f>
        <v>0</v>
      </c>
      <c r="BP326" s="52">
        <f>IF(BP13 &lt; 'General parameters'!$G$20 + 'Option-specific inputs'!$I$65 - 1,
0, IFERROR(
IF((BP$14-$G$14+1)&lt;='General parameters'!$G$22,
((IFERROR((BP311/BP311)*'Option-specific inputs'!$I$114,0)+IFERROR((BP312/BP312)*'Option-specific inputs'!$I$115,0)+IFERROR((BP313/BP313)*'Option-specific inputs'!$I$116,0)+IFERROR((BP314/BP314)*'Option-specific inputs'!$I$117,0)+IFERROR((BP315/BP315)*'Option-specific inputs'!$I$118,0))),
0),
0))</f>
        <v>0</v>
      </c>
      <c r="BQ326" s="52">
        <f>IF(BQ13 &lt; 'General parameters'!$G$20 + 'Option-specific inputs'!$I$65 - 1,
0, IFERROR(
IF((BQ$14-$G$14+1)&lt;='General parameters'!$G$22,
((IFERROR((BQ311/BQ311)*'Option-specific inputs'!$I$114,0)+IFERROR((BQ312/BQ312)*'Option-specific inputs'!$I$115,0)+IFERROR((BQ313/BQ313)*'Option-specific inputs'!$I$116,0)+IFERROR((BQ314/BQ314)*'Option-specific inputs'!$I$117,0)+IFERROR((BQ315/BQ315)*'Option-specific inputs'!$I$118,0))),
0),
0))</f>
        <v>0</v>
      </c>
      <c r="BR326" s="52">
        <f>IF(BR13 &lt; 'General parameters'!$G$20 + 'Option-specific inputs'!$I$65 - 1,
0, IFERROR(
IF((BR$14-$G$14+1)&lt;='General parameters'!$G$22,
((IFERROR((BR311/BR311)*'Option-specific inputs'!$I$114,0)+IFERROR((BR312/BR312)*'Option-specific inputs'!$I$115,0)+IFERROR((BR313/BR313)*'Option-specific inputs'!$I$116,0)+IFERROR((BR314/BR314)*'Option-specific inputs'!$I$117,0)+IFERROR((BR315/BR315)*'Option-specific inputs'!$I$118,0))),
0),
0))</f>
        <v>0</v>
      </c>
      <c r="BS326" s="52">
        <f>IF(BS13 &lt; 'General parameters'!$G$20 + 'Option-specific inputs'!$I$65 - 1,
0, IFERROR(
IF((BS$14-$G$14+1)&lt;='General parameters'!$G$22,
((IFERROR((BS311/BS311)*'Option-specific inputs'!$I$114,0)+IFERROR((BS312/BS312)*'Option-specific inputs'!$I$115,0)+IFERROR((BS313/BS313)*'Option-specific inputs'!$I$116,0)+IFERROR((BS314/BS314)*'Option-specific inputs'!$I$117,0)+IFERROR((BS315/BS315)*'Option-specific inputs'!$I$118,0))),
0),
0))</f>
        <v>0</v>
      </c>
      <c r="BT326" s="52">
        <f>IF(BT13 &lt; 'General parameters'!$G$20 + 'Option-specific inputs'!$I$65 - 1,
0, IFERROR(
IF((BT$14-$G$14+1)&lt;='General parameters'!$G$22,
((IFERROR((BT311/BT311)*'Option-specific inputs'!$I$114,0)+IFERROR((BT312/BT312)*'Option-specific inputs'!$I$115,0)+IFERROR((BT313/BT313)*'Option-specific inputs'!$I$116,0)+IFERROR((BT314/BT314)*'Option-specific inputs'!$I$117,0)+IFERROR((BT315/BT315)*'Option-specific inputs'!$I$118,0))),
0),
0))</f>
        <v>0</v>
      </c>
      <c r="BU326" s="52">
        <f>IF(BU13 &lt; 'General parameters'!$G$20 + 'Option-specific inputs'!$I$65 - 1,
0, IFERROR(
IF((BU$14-$G$14+1)&lt;='General parameters'!$G$22,
((IFERROR((BU311/BU311)*'Option-specific inputs'!$I$114,0)+IFERROR((BU312/BU312)*'Option-specific inputs'!$I$115,0)+IFERROR((BU313/BU313)*'Option-specific inputs'!$I$116,0)+IFERROR((BU314/BU314)*'Option-specific inputs'!$I$117,0)+IFERROR((BU315/BU315)*'Option-specific inputs'!$I$118,0))),
0),
0))</f>
        <v>0</v>
      </c>
      <c r="BV326" s="52">
        <f>IF(BV13 &lt; 'General parameters'!$G$20 + 'Option-specific inputs'!$I$65 - 1,
0, IFERROR(
IF((BV$14-$G$14+1)&lt;='General parameters'!$G$22,
((IFERROR((BV311/BV311)*'Option-specific inputs'!$I$114,0)+IFERROR((BV312/BV312)*'Option-specific inputs'!$I$115,0)+IFERROR((BV313/BV313)*'Option-specific inputs'!$I$116,0)+IFERROR((BV314/BV314)*'Option-specific inputs'!$I$117,0)+IFERROR((BV315/BV315)*'Option-specific inputs'!$I$118,0))),
0),
0))</f>
        <v>0</v>
      </c>
      <c r="BW326" s="52">
        <f>IF(BW13 &lt; 'General parameters'!$G$20 + 'Option-specific inputs'!$I$65 - 1,
0, IFERROR(
IF((BW$14-$G$14+1)&lt;='General parameters'!$G$22,
((IFERROR((BW311/BW311)*'Option-specific inputs'!$I$114,0)+IFERROR((BW312/BW312)*'Option-specific inputs'!$I$115,0)+IFERROR((BW313/BW313)*'Option-specific inputs'!$I$116,0)+IFERROR((BW314/BW314)*'Option-specific inputs'!$I$117,0)+IFERROR((BW315/BW315)*'Option-specific inputs'!$I$118,0))),
0),
0))</f>
        <v>0</v>
      </c>
      <c r="BX326" s="52">
        <f>IF(BX13 &lt; 'General parameters'!$G$20 + 'Option-specific inputs'!$I$65 - 1,
0, IFERROR(
IF((BX$14-$G$14+1)&lt;='General parameters'!$G$22,
((IFERROR((BX311/BX311)*'Option-specific inputs'!$I$114,0)+IFERROR((BX312/BX312)*'Option-specific inputs'!$I$115,0)+IFERROR((BX313/BX313)*'Option-specific inputs'!$I$116,0)+IFERROR((BX314/BX314)*'Option-specific inputs'!$I$117,0)+IFERROR((BX315/BX315)*'Option-specific inputs'!$I$118,0))),
0),
0))</f>
        <v>0</v>
      </c>
      <c r="BY326" s="52">
        <f>IF(BY13 &lt; 'General parameters'!$G$20 + 'Option-specific inputs'!$I$65 - 1,
0, IFERROR(
IF((BY$14-$G$14+1)&lt;='General parameters'!$G$22,
((IFERROR((BY311/BY311)*'Option-specific inputs'!$I$114,0)+IFERROR((BY312/BY312)*'Option-specific inputs'!$I$115,0)+IFERROR((BY313/BY313)*'Option-specific inputs'!$I$116,0)+IFERROR((BY314/BY314)*'Option-specific inputs'!$I$117,0)+IFERROR((BY315/BY315)*'Option-specific inputs'!$I$118,0))),
0),
0))</f>
        <v>0</v>
      </c>
      <c r="BZ326" s="52">
        <f>IF(BZ13 &lt; 'General parameters'!$G$20 + 'Option-specific inputs'!$I$65 - 1,
0, IFERROR(
IF((BZ$14-$G$14+1)&lt;='General parameters'!$G$22,
((IFERROR((BZ311/BZ311)*'Option-specific inputs'!$I$114,0)+IFERROR((BZ312/BZ312)*'Option-specific inputs'!$I$115,0)+IFERROR((BZ313/BZ313)*'Option-specific inputs'!$I$116,0)+IFERROR((BZ314/BZ314)*'Option-specific inputs'!$I$117,0)+IFERROR((BZ315/BZ315)*'Option-specific inputs'!$I$118,0))),
0),
0))</f>
        <v>0</v>
      </c>
      <c r="CA326" s="52">
        <f>IF(CA13 &lt; 'General parameters'!$G$20 + 'Option-specific inputs'!$I$65 - 1,
0, IFERROR(
IF((CA$14-$G$14+1)&lt;='General parameters'!$G$22,
((IFERROR((CA311/CA311)*'Option-specific inputs'!$I$114,0)+IFERROR((CA312/CA312)*'Option-specific inputs'!$I$115,0)+IFERROR((CA313/CA313)*'Option-specific inputs'!$I$116,0)+IFERROR((CA314/CA314)*'Option-specific inputs'!$I$117,0)+IFERROR((CA315/CA315)*'Option-specific inputs'!$I$118,0))),
0),
0))</f>
        <v>0</v>
      </c>
      <c r="CB326" s="52">
        <f>IF(CB13 &lt; 'General parameters'!$G$20 + 'Option-specific inputs'!$I$65 - 1,
0, IFERROR(
IF((CB$14-$G$14+1)&lt;='General parameters'!$G$22,
((IFERROR((CB311/CB311)*'Option-specific inputs'!$I$114,0)+IFERROR((CB312/CB312)*'Option-specific inputs'!$I$115,0)+IFERROR((CB313/CB313)*'Option-specific inputs'!$I$116,0)+IFERROR((CB314/CB314)*'Option-specific inputs'!$I$117,0)+IFERROR((CB315/CB315)*'Option-specific inputs'!$I$118,0))),
0),
0))</f>
        <v>0</v>
      </c>
      <c r="CC326" s="52">
        <f>IF(CC13 &lt; 'General parameters'!$G$20 + 'Option-specific inputs'!$I$65 - 1,
0, IFERROR(
IF((CC$14-$G$14+1)&lt;='General parameters'!$G$22,
((IFERROR((CC311/CC311)*'Option-specific inputs'!$I$114,0)+IFERROR((CC312/CC312)*'Option-specific inputs'!$I$115,0)+IFERROR((CC313/CC313)*'Option-specific inputs'!$I$116,0)+IFERROR((CC314/CC314)*'Option-specific inputs'!$I$117,0)+IFERROR((CC315/CC315)*'Option-specific inputs'!$I$118,0))),
0),
0))</f>
        <v>0</v>
      </c>
      <c r="CD326" s="52">
        <f>IF(CD13 &lt; 'General parameters'!$G$20 + 'Option-specific inputs'!$I$65 - 1,
0, IFERROR(
IF((CD$14-$G$14+1)&lt;='General parameters'!$G$22,
((IFERROR((CD311/CD311)*'Option-specific inputs'!$I$114,0)+IFERROR((CD312/CD312)*'Option-specific inputs'!$I$115,0)+IFERROR((CD313/CD313)*'Option-specific inputs'!$I$116,0)+IFERROR((CD314/CD314)*'Option-specific inputs'!$I$117,0)+IFERROR((CD315/CD315)*'Option-specific inputs'!$I$118,0))),
0),
0))</f>
        <v>0</v>
      </c>
      <c r="CE326" s="52">
        <f>IF(CE13 &lt; 'General parameters'!$G$20 + 'Option-specific inputs'!$I$65 - 1,
0, IFERROR(
IF((CE$14-$G$14+1)&lt;='General parameters'!$G$22,
((IFERROR((CE311/CE311)*'Option-specific inputs'!$I$114,0)+IFERROR((CE312/CE312)*'Option-specific inputs'!$I$115,0)+IFERROR((CE313/CE313)*'Option-specific inputs'!$I$116,0)+IFERROR((CE314/CE314)*'Option-specific inputs'!$I$117,0)+IFERROR((CE315/CE315)*'Option-specific inputs'!$I$118,0))),
0),
0))</f>
        <v>0</v>
      </c>
      <c r="CF326" s="52">
        <f>IF(CF13 &lt; 'General parameters'!$G$20 + 'Option-specific inputs'!$I$65 - 1,
0, IFERROR(
IF((CF$14-$G$14+1)&lt;='General parameters'!$G$22,
((IFERROR((CF311/CF311)*'Option-specific inputs'!$I$114,0)+IFERROR((CF312/CF312)*'Option-specific inputs'!$I$115,0)+IFERROR((CF313/CF313)*'Option-specific inputs'!$I$116,0)+IFERROR((CF314/CF314)*'Option-specific inputs'!$I$117,0)+IFERROR((CF315/CF315)*'Option-specific inputs'!$I$118,0))),
0),
0))</f>
        <v>0</v>
      </c>
      <c r="CG326" s="52">
        <f>IF(CG13 &lt; 'General parameters'!$G$20 + 'Option-specific inputs'!$I$65 - 1,
0, IFERROR(
IF((CG$14-$G$14+1)&lt;='General parameters'!$G$22,
((IFERROR((CG311/CG311)*'Option-specific inputs'!$I$114,0)+IFERROR((CG312/CG312)*'Option-specific inputs'!$I$115,0)+IFERROR((CG313/CG313)*'Option-specific inputs'!$I$116,0)+IFERROR((CG314/CG314)*'Option-specific inputs'!$I$117,0)+IFERROR((CG315/CG315)*'Option-specific inputs'!$I$118,0))),
0),
0))</f>
        <v>0</v>
      </c>
      <c r="CH326" s="52">
        <f>IF(CH13 &lt; 'General parameters'!$G$20 + 'Option-specific inputs'!$I$65 - 1,
0, IFERROR(
IF((CH$14-$G$14+1)&lt;='General parameters'!$G$22,
((IFERROR((CH311/CH311)*'Option-specific inputs'!$I$114,0)+IFERROR((CH312/CH312)*'Option-specific inputs'!$I$115,0)+IFERROR((CH313/CH313)*'Option-specific inputs'!$I$116,0)+IFERROR((CH314/CH314)*'Option-specific inputs'!$I$117,0)+IFERROR((CH315/CH315)*'Option-specific inputs'!$I$118,0))),
0),
0))</f>
        <v>0</v>
      </c>
      <c r="CI326" s="52">
        <f>IF(CI13 &lt; 'General parameters'!$G$20 + 'Option-specific inputs'!$I$65 - 1,
0, IFERROR(
IF((CI$14-$G$14+1)&lt;='General parameters'!$G$22,
((IFERROR((CI311/CI311)*'Option-specific inputs'!$I$114,0)+IFERROR((CI312/CI312)*'Option-specific inputs'!$I$115,0)+IFERROR((CI313/CI313)*'Option-specific inputs'!$I$116,0)+IFERROR((CI314/CI314)*'Option-specific inputs'!$I$117,0)+IFERROR((CI315/CI315)*'Option-specific inputs'!$I$118,0))),
0),
0))</f>
        <v>0</v>
      </c>
      <c r="CJ326" s="52">
        <f>IF(CJ13 &lt; 'General parameters'!$G$20 + 'Option-specific inputs'!$I$65 - 1,
0, IFERROR(
IF((CJ$14-$G$14+1)&lt;='General parameters'!$G$22,
((IFERROR((CJ311/CJ311)*'Option-specific inputs'!$I$114,0)+IFERROR((CJ312/CJ312)*'Option-specific inputs'!$I$115,0)+IFERROR((CJ313/CJ313)*'Option-specific inputs'!$I$116,0)+IFERROR((CJ314/CJ314)*'Option-specific inputs'!$I$117,0)+IFERROR((CJ315/CJ315)*'Option-specific inputs'!$I$118,0))),
0),
0))</f>
        <v>0</v>
      </c>
      <c r="CK326" s="52">
        <f>IF(CK13 &lt; 'General parameters'!$G$20 + 'Option-specific inputs'!$I$65 - 1,
0, IFERROR(
IF((CK$14-$G$14+1)&lt;='General parameters'!$G$22,
((IFERROR((CK311/CK311)*'Option-specific inputs'!$I$114,0)+IFERROR((CK312/CK312)*'Option-specific inputs'!$I$115,0)+IFERROR((CK313/CK313)*'Option-specific inputs'!$I$116,0)+IFERROR((CK314/CK314)*'Option-specific inputs'!$I$117,0)+IFERROR((CK315/CK315)*'Option-specific inputs'!$I$118,0))),
0),
0))</f>
        <v>0</v>
      </c>
      <c r="CL326" s="52">
        <f>IF(CL13 &lt; 'General parameters'!$G$20 + 'Option-specific inputs'!$I$65 - 1,
0, IFERROR(
IF((CL$14-$G$14+1)&lt;='General parameters'!$G$22,
((IFERROR((CL311/CL311)*'Option-specific inputs'!$I$114,0)+IFERROR((CL312/CL312)*'Option-specific inputs'!$I$115,0)+IFERROR((CL313/CL313)*'Option-specific inputs'!$I$116,0)+IFERROR((CL314/CL314)*'Option-specific inputs'!$I$117,0)+IFERROR((CL315/CL315)*'Option-specific inputs'!$I$118,0))),
0),
0))</f>
        <v>0</v>
      </c>
      <c r="CM326" s="52">
        <f>IF(CM13 &lt; 'General parameters'!$G$20 + 'Option-specific inputs'!$I$65 - 1,
0, IFERROR(
IF((CM$14-$G$14+1)&lt;='General parameters'!$G$22,
((IFERROR((CM311/CM311)*'Option-specific inputs'!$I$114,0)+IFERROR((CM312/CM312)*'Option-specific inputs'!$I$115,0)+IFERROR((CM313/CM313)*'Option-specific inputs'!$I$116,0)+IFERROR((CM314/CM314)*'Option-specific inputs'!$I$117,0)+IFERROR((CM315/CM315)*'Option-specific inputs'!$I$118,0))),
0),
0))</f>
        <v>0</v>
      </c>
      <c r="CN326" s="52">
        <f>IF(CN13 &lt; 'General parameters'!$G$20 + 'Option-specific inputs'!$I$65 - 1,
0, IFERROR(
IF((CN$14-$G$14+1)&lt;='General parameters'!$G$22,
((IFERROR((CN311/CN311)*'Option-specific inputs'!$I$114,0)+IFERROR((CN312/CN312)*'Option-specific inputs'!$I$115,0)+IFERROR((CN313/CN313)*'Option-specific inputs'!$I$116,0)+IFERROR((CN314/CN314)*'Option-specific inputs'!$I$117,0)+IFERROR((CN315/CN315)*'Option-specific inputs'!$I$118,0))),
0),
0))</f>
        <v>0</v>
      </c>
      <c r="CO326" s="52">
        <f>IF(CO13 &lt; 'General parameters'!$G$20 + 'Option-specific inputs'!$I$65 - 1,
0, IFERROR(
IF((CO$14-$G$14+1)&lt;='General parameters'!$G$22,
((IFERROR((CO311/CO311)*'Option-specific inputs'!$I$114,0)+IFERROR((CO312/CO312)*'Option-specific inputs'!$I$115,0)+IFERROR((CO313/CO313)*'Option-specific inputs'!$I$116,0)+IFERROR((CO314/CO314)*'Option-specific inputs'!$I$117,0)+IFERROR((CO315/CO315)*'Option-specific inputs'!$I$118,0))),
0),
0))</f>
        <v>0</v>
      </c>
      <c r="CP326" s="52">
        <f>IF(CP13 &lt; 'General parameters'!$G$20 + 'Option-specific inputs'!$I$65 - 1,
0, IFERROR(
IF((CP$14-$G$14+1)&lt;='General parameters'!$G$22,
((IFERROR((CP311/CP311)*'Option-specific inputs'!$I$114,0)+IFERROR((CP312/CP312)*'Option-specific inputs'!$I$115,0)+IFERROR((CP313/CP313)*'Option-specific inputs'!$I$116,0)+IFERROR((CP314/CP314)*'Option-specific inputs'!$I$117,0)+IFERROR((CP315/CP315)*'Option-specific inputs'!$I$118,0))),
0),
0))</f>
        <v>0</v>
      </c>
      <c r="CQ326" s="52">
        <f>IF(CQ13 &lt; 'General parameters'!$G$20 + 'Option-specific inputs'!$I$65 - 1,
0, IFERROR(
IF((CQ$14-$G$14+1)&lt;='General parameters'!$G$22,
((IFERROR((CQ311/CQ311)*'Option-specific inputs'!$I$114,0)+IFERROR((CQ312/CQ312)*'Option-specific inputs'!$I$115,0)+IFERROR((CQ313/CQ313)*'Option-specific inputs'!$I$116,0)+IFERROR((CQ314/CQ314)*'Option-specific inputs'!$I$117,0)+IFERROR((CQ315/CQ315)*'Option-specific inputs'!$I$118,0))),
0),
0))</f>
        <v>0</v>
      </c>
      <c r="CR326" s="52">
        <f>IF(CR13 &lt; 'General parameters'!$G$20 + 'Option-specific inputs'!$I$65 - 1,
0, IFERROR(
IF((CR$14-$G$14+1)&lt;='General parameters'!$G$22,
((IFERROR((CR311/CR311)*'Option-specific inputs'!$I$114,0)+IFERROR((CR312/CR312)*'Option-specific inputs'!$I$115,0)+IFERROR((CR313/CR313)*'Option-specific inputs'!$I$116,0)+IFERROR((CR314/CR314)*'Option-specific inputs'!$I$117,0)+IFERROR((CR315/CR315)*'Option-specific inputs'!$I$118,0))),
0),
0))</f>
        <v>0</v>
      </c>
      <c r="CS326" s="52">
        <f>IF(CS13 &lt; 'General parameters'!$G$20 + 'Option-specific inputs'!$I$65 - 1,
0, IFERROR(
IF((CS$14-$G$14+1)&lt;='General parameters'!$G$22,
((IFERROR((CS311/CS311)*'Option-specific inputs'!$I$114,0)+IFERROR((CS312/CS312)*'Option-specific inputs'!$I$115,0)+IFERROR((CS313/CS313)*'Option-specific inputs'!$I$116,0)+IFERROR((CS314/CS314)*'Option-specific inputs'!$I$117,0)+IFERROR((CS315/CS315)*'Option-specific inputs'!$I$118,0))),
0),
0))</f>
        <v>0</v>
      </c>
      <c r="CT326" s="52">
        <f>IF(CT13 &lt; 'General parameters'!$G$20 + 'Option-specific inputs'!$I$65 - 1,
0, IFERROR(
IF((CT$14-$G$14+1)&lt;='General parameters'!$G$22,
((IFERROR((CT311/CT311)*'Option-specific inputs'!$I$114,0)+IFERROR((CT312/CT312)*'Option-specific inputs'!$I$115,0)+IFERROR((CT313/CT313)*'Option-specific inputs'!$I$116,0)+IFERROR((CT314/CT314)*'Option-specific inputs'!$I$117,0)+IFERROR((CT315/CT315)*'Option-specific inputs'!$I$118,0))),
0),
0))</f>
        <v>0</v>
      </c>
      <c r="CU326" s="52">
        <f>IF(CU13 &lt; 'General parameters'!$G$20 + 'Option-specific inputs'!$I$65 - 1,
0, IFERROR(
IF((CU$14-$G$14+1)&lt;='General parameters'!$G$22,
((IFERROR((CU311/CU311)*'Option-specific inputs'!$I$114,0)+IFERROR((CU312/CU312)*'Option-specific inputs'!$I$115,0)+IFERROR((CU313/CU313)*'Option-specific inputs'!$I$116,0)+IFERROR((CU314/CU314)*'Option-specific inputs'!$I$117,0)+IFERROR((CU315/CU315)*'Option-specific inputs'!$I$118,0))),
0),
0))</f>
        <v>0</v>
      </c>
      <c r="CV326" s="52">
        <f>IF(CV13 &lt; 'General parameters'!$G$20 + 'Option-specific inputs'!$I$65 - 1,
0, IFERROR(
IF((CV$14-$G$14+1)&lt;='General parameters'!$G$22,
((IFERROR((CV311/CV311)*'Option-specific inputs'!$I$114,0)+IFERROR((CV312/CV312)*'Option-specific inputs'!$I$115,0)+IFERROR((CV313/CV313)*'Option-specific inputs'!$I$116,0)+IFERROR((CV314/CV314)*'Option-specific inputs'!$I$117,0)+IFERROR((CV315/CV315)*'Option-specific inputs'!$I$118,0))),
0),
0))</f>
        <v>0</v>
      </c>
      <c r="CW326" s="52">
        <f>IF(CW13 &lt; 'General parameters'!$G$20 + 'Option-specific inputs'!$I$65 - 1,
0, IFERROR(
IF((CW$14-$G$14+1)&lt;='General parameters'!$G$22,
((IFERROR((CW311/CW311)*'Option-specific inputs'!$I$114,0)+IFERROR((CW312/CW312)*'Option-specific inputs'!$I$115,0)+IFERROR((CW313/CW313)*'Option-specific inputs'!$I$116,0)+IFERROR((CW314/CW314)*'Option-specific inputs'!$I$117,0)+IFERROR((CW315/CW315)*'Option-specific inputs'!$I$118,0))),
0),
0))</f>
        <v>0</v>
      </c>
      <c r="CX326" s="52">
        <f>IF(CX13 &lt; 'General parameters'!$G$20 + 'Option-specific inputs'!$I$65 - 1,
0, IFERROR(
IF((CX$14-$G$14+1)&lt;='General parameters'!$G$22,
((IFERROR((CX311/CX311)*'Option-specific inputs'!$I$114,0)+IFERROR((CX312/CX312)*'Option-specific inputs'!$I$115,0)+IFERROR((CX313/CX313)*'Option-specific inputs'!$I$116,0)+IFERROR((CX314/CX314)*'Option-specific inputs'!$I$117,0)+IFERROR((CX315/CX315)*'Option-specific inputs'!$I$118,0))),
0),
0))</f>
        <v>0</v>
      </c>
      <c r="CY326" s="52">
        <f>IF(CY13 &lt; 'General parameters'!$G$20 + 'Option-specific inputs'!$I$65 - 1,
0, IFERROR(
IF((CY$14-$G$14+1)&lt;='General parameters'!$G$22,
((IFERROR((CY311/CY311)*'Option-specific inputs'!$I$114,0)+IFERROR((CY312/CY312)*'Option-specific inputs'!$I$115,0)+IFERROR((CY313/CY313)*'Option-specific inputs'!$I$116,0)+IFERROR((CY314/CY314)*'Option-specific inputs'!$I$117,0)+IFERROR((CY315/CY315)*'Option-specific inputs'!$I$118,0))),
0),
0))</f>
        <v>0</v>
      </c>
      <c r="CZ326" s="52">
        <f>IF(CZ13 &lt; 'General parameters'!$G$20 + 'Option-specific inputs'!$I$65 - 1,
0, IFERROR(
IF((CZ$14-$G$14+1)&lt;='General parameters'!$G$22,
((IFERROR((CZ311/CZ311)*'Option-specific inputs'!$I$114,0)+IFERROR((CZ312/CZ312)*'Option-specific inputs'!$I$115,0)+IFERROR((CZ313/CZ313)*'Option-specific inputs'!$I$116,0)+IFERROR((CZ314/CZ314)*'Option-specific inputs'!$I$117,0)+IFERROR((CZ315/CZ315)*'Option-specific inputs'!$I$118,0))),
0),
0))</f>
        <v>0</v>
      </c>
      <c r="DA326" s="52">
        <f>IF(DA13 &lt; 'General parameters'!$G$20 + 'Option-specific inputs'!$I$65 - 1,
0, IFERROR(
IF((DA$14-$G$14+1)&lt;='General parameters'!$G$22,
((IFERROR((DA311/DA311)*'Option-specific inputs'!$I$114,0)+IFERROR((DA312/DA312)*'Option-specific inputs'!$I$115,0)+IFERROR((DA313/DA313)*'Option-specific inputs'!$I$116,0)+IFERROR((DA314/DA314)*'Option-specific inputs'!$I$117,0)+IFERROR((DA315/DA315)*'Option-specific inputs'!$I$118,0))),
0),
0))</f>
        <v>0</v>
      </c>
      <c r="DB326" s="52">
        <f>IF(DB13 &lt; 'General parameters'!$G$20 + 'Option-specific inputs'!$I$65 - 1,
0, IFERROR(
IF((DB$14-$G$14+1)&lt;='General parameters'!$G$22,
((IFERROR((DB311/DB311)*'Option-specific inputs'!$I$114,0)+IFERROR((DB312/DB312)*'Option-specific inputs'!$I$115,0)+IFERROR((DB313/DB313)*'Option-specific inputs'!$I$116,0)+IFERROR((DB314/DB314)*'Option-specific inputs'!$I$117,0)+IFERROR((DB315/DB315)*'Option-specific inputs'!$I$118,0))),
0),
0))</f>
        <v>0</v>
      </c>
      <c r="DC326" s="25"/>
    </row>
    <row r="327" spans="1:107" s="61" customFormat="1" ht="22.5" customHeight="1">
      <c r="A327" s="25"/>
      <c r="B327" s="163"/>
      <c r="C327" s="170" t="s">
        <v>289</v>
      </c>
      <c r="D327" s="32"/>
      <c r="E327" s="37"/>
      <c r="F327" s="32"/>
      <c r="G327" s="52">
        <f>IFERROR(IF(AND(MOD(G$14-$G$14+'Option-specific inputs'!$I$16-1,'Option-specific inputs'!$I$16-1)=0,G$14-$G$14&gt;='Option-specific inputs'!$I$16-1),
'Option-specific inputs'!$I$120,0),0)</f>
        <v>0</v>
      </c>
      <c r="H327" s="52">
        <f>IFERROR(IF(AND(MOD(H$14-$G$14+'Option-specific inputs'!$I$16-1,'Option-specific inputs'!$I$16-1)=0,H$14-$G$14&gt;='Option-specific inputs'!$I$16-1),
'Option-specific inputs'!$I$120,0),0)</f>
        <v>0</v>
      </c>
      <c r="I327" s="52">
        <f>IFERROR(IF(AND(MOD(I$14-$G$14+'Option-specific inputs'!$I$16-1,'Option-specific inputs'!$I$16-1)=0,I$14-$G$14&gt;='Option-specific inputs'!$I$16-1),
'Option-specific inputs'!$I$120,0),0)</f>
        <v>0</v>
      </c>
      <c r="J327" s="52">
        <f>IFERROR(IF(AND(MOD(J$14-$G$14+'Option-specific inputs'!$I$16-1,'Option-specific inputs'!$I$16-1)=0,J$14-$G$14&gt;='Option-specific inputs'!$I$16-1),
'Option-specific inputs'!$I$120,0),0)</f>
        <v>0</v>
      </c>
      <c r="K327" s="52">
        <f>IFERROR(IF(AND(MOD(K$14-$G$14+'Option-specific inputs'!$I$16-1,'Option-specific inputs'!$I$16-1)=0,K$14-$G$14&gt;='Option-specific inputs'!$I$16-1),
'Option-specific inputs'!$I$120,0),0)</f>
        <v>0</v>
      </c>
      <c r="L327" s="52">
        <f>IFERROR(IF(AND(MOD(L$14-$G$14+'Option-specific inputs'!$I$16-1,'Option-specific inputs'!$I$16-1)=0,L$14-$G$14&gt;='Option-specific inputs'!$I$16-1),
'Option-specific inputs'!$I$120,0),0)</f>
        <v>0</v>
      </c>
      <c r="M327" s="52">
        <f>IFERROR(IF(AND(MOD(M$14-$G$14+'Option-specific inputs'!$I$16-1,'Option-specific inputs'!$I$16-1)=0,M$14-$G$14&gt;='Option-specific inputs'!$I$16-1),
'Option-specific inputs'!$I$120,0),0)</f>
        <v>0</v>
      </c>
      <c r="N327" s="52">
        <f>IFERROR(IF(AND(MOD(N$14-$G$14+'Option-specific inputs'!$I$16-1,'Option-specific inputs'!$I$16-1)=0,N$14-$G$14&gt;='Option-specific inputs'!$I$16-1),
'Option-specific inputs'!$I$120,0),0)</f>
        <v>0</v>
      </c>
      <c r="O327" s="52">
        <f>IFERROR(IF(AND(MOD(O$14-$G$14+'Option-specific inputs'!$I$16-1,'Option-specific inputs'!$I$16-1)=0,O$14-$G$14&gt;='Option-specific inputs'!$I$16-1),
'Option-specific inputs'!$I$120,0),0)</f>
        <v>0</v>
      </c>
      <c r="P327" s="52">
        <f>IFERROR(IF(AND(MOD(P$14-$G$14+'Option-specific inputs'!$I$16-1,'Option-specific inputs'!$I$16-1)=0,P$14-$G$14&gt;='Option-specific inputs'!$I$16-1),
'Option-specific inputs'!$I$120,0),0)</f>
        <v>0</v>
      </c>
      <c r="Q327" s="52">
        <f>IFERROR(IF(AND(MOD(Q$14-$G$14+'Option-specific inputs'!$I$16-1,'Option-specific inputs'!$I$16-1)=0,Q$14-$G$14&gt;='Option-specific inputs'!$I$16-1),
'Option-specific inputs'!$I$120,0),0)</f>
        <v>0</v>
      </c>
      <c r="R327" s="52">
        <f>IFERROR(IF(AND(MOD(R$14-$G$14+'Option-specific inputs'!$I$16-1,'Option-specific inputs'!$I$16-1)=0,R$14-$G$14&gt;='Option-specific inputs'!$I$16-1),
'Option-specific inputs'!$I$120,0),0)</f>
        <v>0</v>
      </c>
      <c r="S327" s="52">
        <f>IFERROR(IF(AND(MOD(S$14-$G$14+'Option-specific inputs'!$I$16-1,'Option-specific inputs'!$I$16-1)=0,S$14-$G$14&gt;='Option-specific inputs'!$I$16-1),
'Option-specific inputs'!$I$120,0),0)</f>
        <v>0</v>
      </c>
      <c r="T327" s="52">
        <f>IFERROR(IF(AND(MOD(T$14-$G$14+'Option-specific inputs'!$I$16-1,'Option-specific inputs'!$I$16-1)=0,T$14-$G$14&gt;='Option-specific inputs'!$I$16-1),
'Option-specific inputs'!$I$120,0),0)</f>
        <v>0</v>
      </c>
      <c r="U327" s="52">
        <f>IFERROR(IF(AND(MOD(U$14-$G$14+'Option-specific inputs'!$I$16-1,'Option-specific inputs'!$I$16-1)=0,U$14-$G$14&gt;='Option-specific inputs'!$I$16-1),
'Option-specific inputs'!$I$120,0),0)</f>
        <v>0</v>
      </c>
      <c r="V327" s="52">
        <f>IFERROR(IF(AND(MOD(V$14-$G$14+'Option-specific inputs'!$I$16-1,'Option-specific inputs'!$I$16-1)=0,V$14-$G$14&gt;='Option-specific inputs'!$I$16-1),
'Option-specific inputs'!$I$120,0),0)</f>
        <v>0</v>
      </c>
      <c r="W327" s="52">
        <f>IFERROR(IF(AND(MOD(W$14-$G$14+'Option-specific inputs'!$I$16-1,'Option-specific inputs'!$I$16-1)=0,W$14-$G$14&gt;='Option-specific inputs'!$I$16-1),
'Option-specific inputs'!$I$120,0),0)</f>
        <v>0</v>
      </c>
      <c r="X327" s="52">
        <f>IFERROR(IF(AND(MOD(X$14-$G$14+'Option-specific inputs'!$I$16-1,'Option-specific inputs'!$I$16-1)=0,X$14-$G$14&gt;='Option-specific inputs'!$I$16-1),
'Option-specific inputs'!$I$120,0),0)</f>
        <v>0</v>
      </c>
      <c r="Y327" s="52">
        <f>IFERROR(IF(AND(MOD(Y$14-$G$14+'Option-specific inputs'!$I$16-1,'Option-specific inputs'!$I$16-1)=0,Y$14-$G$14&gt;='Option-specific inputs'!$I$16-1),
'Option-specific inputs'!$I$120,0),0)</f>
        <v>0</v>
      </c>
      <c r="Z327" s="52">
        <f>IFERROR(IF(AND(MOD(Z$14-$G$14+'Option-specific inputs'!$I$16-1,'Option-specific inputs'!$I$16-1)=0,Z$14-$G$14&gt;='Option-specific inputs'!$I$16-1),
'Option-specific inputs'!$I$120,0),0)</f>
        <v>0</v>
      </c>
      <c r="AA327" s="52">
        <f>IFERROR(IF(AND(MOD(AA$14-$G$14+'Option-specific inputs'!$I$16-1,'Option-specific inputs'!$I$16-1)=0,AA$14-$G$14&gt;='Option-specific inputs'!$I$16-1),
'Option-specific inputs'!$I$120,0),0)</f>
        <v>0</v>
      </c>
      <c r="AB327" s="52">
        <f>IFERROR(IF(AND(MOD(AB$14-$G$14+'Option-specific inputs'!$I$16-1,'Option-specific inputs'!$I$16-1)=0,AB$14-$G$14&gt;='Option-specific inputs'!$I$16-1),
'Option-specific inputs'!$I$120,0),0)</f>
        <v>0</v>
      </c>
      <c r="AC327" s="52">
        <f>IFERROR(IF(AND(MOD(AC$14-$G$14+'Option-specific inputs'!$I$16-1,'Option-specific inputs'!$I$16-1)=0,AC$14-$G$14&gt;='Option-specific inputs'!$I$16-1),
'Option-specific inputs'!$I$120,0),0)</f>
        <v>0</v>
      </c>
      <c r="AD327" s="52">
        <f>IFERROR(IF(AND(MOD(AD$14-$G$14+'Option-specific inputs'!$I$16-1,'Option-specific inputs'!$I$16-1)=0,AD$14-$G$14&gt;='Option-specific inputs'!$I$16-1),
'Option-specific inputs'!$I$120,0),0)</f>
        <v>0</v>
      </c>
      <c r="AE327" s="52">
        <f>IFERROR(IF(AND(MOD(AE$14-$G$14+'Option-specific inputs'!$I$16-1,'Option-specific inputs'!$I$16-1)=0,AE$14-$G$14&gt;='Option-specific inputs'!$I$16-1),
'Option-specific inputs'!$I$120,0),0)</f>
        <v>0</v>
      </c>
      <c r="AF327" s="52">
        <f>IFERROR(IF(AND(MOD(AF$14-$G$14+'Option-specific inputs'!$I$16-1,'Option-specific inputs'!$I$16-1)=0,AF$14-$G$14&gt;='Option-specific inputs'!$I$16-1),
'Option-specific inputs'!$I$120,0),0)</f>
        <v>0</v>
      </c>
      <c r="AG327" s="52">
        <f>IFERROR(IF(AND(MOD(AG$14-$G$14+'Option-specific inputs'!$I$16-1,'Option-specific inputs'!$I$16-1)=0,AG$14-$G$14&gt;='Option-specific inputs'!$I$16-1),
'Option-specific inputs'!$I$120,0),0)</f>
        <v>0</v>
      </c>
      <c r="AH327" s="52">
        <f>IFERROR(IF(AND(MOD(AH$14-$G$14+'Option-specific inputs'!$I$16-1,'Option-specific inputs'!$I$16-1)=0,AH$14-$G$14&gt;='Option-specific inputs'!$I$16-1),
'Option-specific inputs'!$I$120,0),0)</f>
        <v>0</v>
      </c>
      <c r="AI327" s="52">
        <f>IFERROR(IF(AND(MOD(AI$14-$G$14+'Option-specific inputs'!$I$16-1,'Option-specific inputs'!$I$16-1)=0,AI$14-$G$14&gt;='Option-specific inputs'!$I$16-1),
'Option-specific inputs'!$I$120,0),0)</f>
        <v>0</v>
      </c>
      <c r="AJ327" s="52">
        <f>IFERROR(IF(AND(MOD(AJ$14-$G$14+'Option-specific inputs'!$I$16-1,'Option-specific inputs'!$I$16-1)=0,AJ$14-$G$14&gt;='Option-specific inputs'!$I$16-1),
'Option-specific inputs'!$I$120,0),0)</f>
        <v>0</v>
      </c>
      <c r="AK327" s="52">
        <f>IFERROR(IF(AND(MOD(AK$14-$G$14+'Option-specific inputs'!$I$16-1,'Option-specific inputs'!$I$16-1)=0,AK$14-$G$14&gt;='Option-specific inputs'!$I$16-1),
'Option-specific inputs'!$I$120,0),0)</f>
        <v>0</v>
      </c>
      <c r="AL327" s="52">
        <f>IFERROR(IF(AND(MOD(AL$14-$G$14+'Option-specific inputs'!$I$16-1,'Option-specific inputs'!$I$16-1)=0,AL$14-$G$14&gt;='Option-specific inputs'!$I$16-1),
'Option-specific inputs'!$I$120,0),0)</f>
        <v>0</v>
      </c>
      <c r="AM327" s="52">
        <f>IFERROR(IF(AND(MOD(AM$14-$G$14+'Option-specific inputs'!$I$16-1,'Option-specific inputs'!$I$16-1)=0,AM$14-$G$14&gt;='Option-specific inputs'!$I$16-1),
'Option-specific inputs'!$I$120,0),0)</f>
        <v>0</v>
      </c>
      <c r="AN327" s="52">
        <f>IFERROR(IF(AND(MOD(AN$14-$G$14+'Option-specific inputs'!$I$16-1,'Option-specific inputs'!$I$16-1)=0,AN$14-$G$14&gt;='Option-specific inputs'!$I$16-1),
'Option-specific inputs'!$I$120,0),0)</f>
        <v>0</v>
      </c>
      <c r="AO327" s="52">
        <f>IFERROR(IF(AND(MOD(AO$14-$G$14+'Option-specific inputs'!$I$16-1,'Option-specific inputs'!$I$16-1)=0,AO$14-$G$14&gt;='Option-specific inputs'!$I$16-1),
'Option-specific inputs'!$I$120,0),0)</f>
        <v>0</v>
      </c>
      <c r="AP327" s="52">
        <f>IFERROR(IF(AND(MOD(AP$14-$G$14+'Option-specific inputs'!$I$16-1,'Option-specific inputs'!$I$16-1)=0,AP$14-$G$14&gt;='Option-specific inputs'!$I$16-1),
'Option-specific inputs'!$I$120,0),0)</f>
        <v>0</v>
      </c>
      <c r="AQ327" s="52">
        <f>IFERROR(IF(AND(MOD(AQ$14-$G$14+'Option-specific inputs'!$I$16-1,'Option-specific inputs'!$I$16-1)=0,AQ$14-$G$14&gt;='Option-specific inputs'!$I$16-1),
'Option-specific inputs'!$I$120,0),0)</f>
        <v>0</v>
      </c>
      <c r="AR327" s="52">
        <f>IFERROR(IF(AND(MOD(AR$14-$G$14+'Option-specific inputs'!$I$16-1,'Option-specific inputs'!$I$16-1)=0,AR$14-$G$14&gt;='Option-specific inputs'!$I$16-1),
'Option-specific inputs'!$I$120,0),0)</f>
        <v>0</v>
      </c>
      <c r="AS327" s="52">
        <f>IFERROR(IF(AND(MOD(AS$14-$G$14+'Option-specific inputs'!$I$16-1,'Option-specific inputs'!$I$16-1)=0,AS$14-$G$14&gt;='Option-specific inputs'!$I$16-1),
'Option-specific inputs'!$I$120,0),0)</f>
        <v>0</v>
      </c>
      <c r="AT327" s="52">
        <f>IFERROR(IF(AND(MOD(AT$14-$G$14+'Option-specific inputs'!$I$16-1,'Option-specific inputs'!$I$16-1)=0,AT$14-$G$14&gt;='Option-specific inputs'!$I$16-1),
'Option-specific inputs'!$I$120,0),0)</f>
        <v>0</v>
      </c>
      <c r="AU327" s="52">
        <f>IFERROR(IF(AND(MOD(AU$14-$G$14+'Option-specific inputs'!$I$16-1,'Option-specific inputs'!$I$16-1)=0,AU$14-$G$14&gt;='Option-specific inputs'!$I$16-1),
'Option-specific inputs'!$I$120,0),0)</f>
        <v>0</v>
      </c>
      <c r="AV327" s="52">
        <f>IFERROR(IF(AND(MOD(AV$14-$G$14+'Option-specific inputs'!$I$16-1,'Option-specific inputs'!$I$16-1)=0,AV$14-$G$14&gt;='Option-specific inputs'!$I$16-1),
'Option-specific inputs'!$I$120,0),0)</f>
        <v>0</v>
      </c>
      <c r="AW327" s="52">
        <f>IFERROR(IF(AND(MOD(AW$14-$G$14+'Option-specific inputs'!$I$16-1,'Option-specific inputs'!$I$16-1)=0,AW$14-$G$14&gt;='Option-specific inputs'!$I$16-1),
'Option-specific inputs'!$I$120,0),0)</f>
        <v>0</v>
      </c>
      <c r="AX327" s="52">
        <f>IFERROR(IF(AND(MOD(AX$14-$G$14+'Option-specific inputs'!$I$16-1,'Option-specific inputs'!$I$16-1)=0,AX$14-$G$14&gt;='Option-specific inputs'!$I$16-1),
'Option-specific inputs'!$I$120,0),0)</f>
        <v>0</v>
      </c>
      <c r="AY327" s="52">
        <f>IFERROR(IF(AND(MOD(AY$14-$G$14+'Option-specific inputs'!$I$16-1,'Option-specific inputs'!$I$16-1)=0,AY$14-$G$14&gt;='Option-specific inputs'!$I$16-1),
'Option-specific inputs'!$I$120,0),0)</f>
        <v>0</v>
      </c>
      <c r="AZ327" s="52">
        <f>IFERROR(IF(AND(MOD(AZ$14-$G$14+'Option-specific inputs'!$I$16-1,'Option-specific inputs'!$I$16-1)=0,AZ$14-$G$14&gt;='Option-specific inputs'!$I$16-1),
'Option-specific inputs'!$I$120,0),0)</f>
        <v>0</v>
      </c>
      <c r="BA327" s="52">
        <f>IFERROR(IF(AND(MOD(BA$14-$G$14+'Option-specific inputs'!$I$16-1,'Option-specific inputs'!$I$16-1)=0,BA$14-$G$14&gt;='Option-specific inputs'!$I$16-1),
'Option-specific inputs'!$I$120,0),0)</f>
        <v>0</v>
      </c>
      <c r="BB327" s="52">
        <f>IFERROR(IF(AND(MOD(BB$14-$G$14+'Option-specific inputs'!$I$16-1,'Option-specific inputs'!$I$16-1)=0,BB$14-$G$14&gt;='Option-specific inputs'!$I$16-1),
'Option-specific inputs'!$I$120,0),0)</f>
        <v>0</v>
      </c>
      <c r="BC327" s="52">
        <f>IFERROR(IF(AND(MOD(BC$14-$G$14+'Option-specific inputs'!$I$16-1,'Option-specific inputs'!$I$16-1)=0,BC$14-$G$14&gt;='Option-specific inputs'!$I$16-1),
'Option-specific inputs'!$I$120,0),0)</f>
        <v>0</v>
      </c>
      <c r="BD327" s="52">
        <f>IFERROR(IF(AND(MOD(BD$14-$G$14+'Option-specific inputs'!$I$16-1,'Option-specific inputs'!$I$16-1)=0,BD$14-$G$14&gt;='Option-specific inputs'!$I$16-1),
'Option-specific inputs'!$I$120,0),0)</f>
        <v>0</v>
      </c>
      <c r="BE327" s="52">
        <f>IFERROR(IF(AND(MOD(BE$14-$G$14+'Option-specific inputs'!$I$16-1,'Option-specific inputs'!$I$16-1)=0,BE$14-$G$14&gt;='Option-specific inputs'!$I$16-1),
'Option-specific inputs'!$I$120,0),0)</f>
        <v>0</v>
      </c>
      <c r="BF327" s="52">
        <f>IFERROR(IF(AND(MOD(BF$14-$G$14+'Option-specific inputs'!$I$16-1,'Option-specific inputs'!$I$16-1)=0,BF$14-$G$14&gt;='Option-specific inputs'!$I$16-1),
'Option-specific inputs'!$I$120,0),0)</f>
        <v>0</v>
      </c>
      <c r="BG327" s="52">
        <f>IFERROR(IF(AND(MOD(BG$14-$G$14+'Option-specific inputs'!$I$16-1,'Option-specific inputs'!$I$16-1)=0,BG$14-$G$14&gt;='Option-specific inputs'!$I$16-1),
'Option-specific inputs'!$I$120,0),0)</f>
        <v>0</v>
      </c>
      <c r="BH327" s="52">
        <f>IFERROR(IF(AND(MOD(BH$14-$G$14+'Option-specific inputs'!$I$16-1,'Option-specific inputs'!$I$16-1)=0,BH$14-$G$14&gt;='Option-specific inputs'!$I$16-1),
'Option-specific inputs'!$I$120,0),0)</f>
        <v>0</v>
      </c>
      <c r="BI327" s="52">
        <f>IFERROR(IF(AND(MOD(BI$14-$G$14+'Option-specific inputs'!$I$16-1,'Option-specific inputs'!$I$16-1)=0,BI$14-$G$14&gt;='Option-specific inputs'!$I$16-1),
'Option-specific inputs'!$I$120,0),0)</f>
        <v>0</v>
      </c>
      <c r="BJ327" s="52">
        <f>IFERROR(IF(AND(MOD(BJ$14-$G$14+'Option-specific inputs'!$I$16-1,'Option-specific inputs'!$I$16-1)=0,BJ$14-$G$14&gt;='Option-specific inputs'!$I$16-1),
'Option-specific inputs'!$I$120,0),0)</f>
        <v>0</v>
      </c>
      <c r="BK327" s="52">
        <f>IFERROR(IF(AND(MOD(BK$14-$G$14+'Option-specific inputs'!$I$16-1,'Option-specific inputs'!$I$16-1)=0,BK$14-$G$14&gt;='Option-specific inputs'!$I$16-1),
'Option-specific inputs'!$I$120,0),0)</f>
        <v>0</v>
      </c>
      <c r="BL327" s="52">
        <f>IFERROR(IF(AND(MOD(BL$14-$G$14+'Option-specific inputs'!$I$16-1,'Option-specific inputs'!$I$16-1)=0,BL$14-$G$14&gt;='Option-specific inputs'!$I$16-1),
'Option-specific inputs'!$I$120,0),0)</f>
        <v>0</v>
      </c>
      <c r="BM327" s="52">
        <f>IFERROR(IF(AND(MOD(BM$14-$G$14+'Option-specific inputs'!$I$16-1,'Option-specific inputs'!$I$16-1)=0,BM$14-$G$14&gt;='Option-specific inputs'!$I$16-1),
'Option-specific inputs'!$I$120,0),0)</f>
        <v>0</v>
      </c>
      <c r="BN327" s="52">
        <f>IFERROR(IF(AND(MOD(BN$14-$G$14+'Option-specific inputs'!$I$16-1,'Option-specific inputs'!$I$16-1)=0,BN$14-$G$14&gt;='Option-specific inputs'!$I$16-1),
'Option-specific inputs'!$I$120,0),0)</f>
        <v>0</v>
      </c>
      <c r="BO327" s="52">
        <f>IFERROR(IF(AND(MOD(BO$14-$G$14+'Option-specific inputs'!$I$16-1,'Option-specific inputs'!$I$16-1)=0,BO$14-$G$14&gt;='Option-specific inputs'!$I$16-1),
'Option-specific inputs'!$I$120,0),0)</f>
        <v>0</v>
      </c>
      <c r="BP327" s="52">
        <f>IFERROR(IF(AND(MOD(BP$14-$G$14+'Option-specific inputs'!$I$16-1,'Option-specific inputs'!$I$16-1)=0,BP$14-$G$14&gt;='Option-specific inputs'!$I$16-1),
'Option-specific inputs'!$I$120,0),0)</f>
        <v>0</v>
      </c>
      <c r="BQ327" s="52">
        <f>IFERROR(IF(AND(MOD(BQ$14-$G$14+'Option-specific inputs'!$I$16-1,'Option-specific inputs'!$I$16-1)=0,BQ$14-$G$14&gt;='Option-specific inputs'!$I$16-1),
'Option-specific inputs'!$I$120,0),0)</f>
        <v>0</v>
      </c>
      <c r="BR327" s="52">
        <f>IFERROR(IF(AND(MOD(BR$14-$G$14+'Option-specific inputs'!$I$16-1,'Option-specific inputs'!$I$16-1)=0,BR$14-$G$14&gt;='Option-specific inputs'!$I$16-1),
'Option-specific inputs'!$I$120,0),0)</f>
        <v>0</v>
      </c>
      <c r="BS327" s="52">
        <f>IFERROR(IF(AND(MOD(BS$14-$G$14+'Option-specific inputs'!$I$16-1,'Option-specific inputs'!$I$16-1)=0,BS$14-$G$14&gt;='Option-specific inputs'!$I$16-1),
'Option-specific inputs'!$I$120,0),0)</f>
        <v>0</v>
      </c>
      <c r="BT327" s="52">
        <f>IFERROR(IF(AND(MOD(BT$14-$G$14+'Option-specific inputs'!$I$16-1,'Option-specific inputs'!$I$16-1)=0,BT$14-$G$14&gt;='Option-specific inputs'!$I$16-1),
'Option-specific inputs'!$I$120,0),0)</f>
        <v>0</v>
      </c>
      <c r="BU327" s="52">
        <f>IFERROR(IF(AND(MOD(BU$14-$G$14+'Option-specific inputs'!$I$16-1,'Option-specific inputs'!$I$16-1)=0,BU$14-$G$14&gt;='Option-specific inputs'!$I$16-1),
'Option-specific inputs'!$I$120,0),0)</f>
        <v>0</v>
      </c>
      <c r="BV327" s="52">
        <f>IFERROR(IF(AND(MOD(BV$14-$G$14+'Option-specific inputs'!$I$16-1,'Option-specific inputs'!$I$16-1)=0,BV$14-$G$14&gt;='Option-specific inputs'!$I$16-1),
'Option-specific inputs'!$I$120,0),0)</f>
        <v>0</v>
      </c>
      <c r="BW327" s="52">
        <f>IFERROR(IF(AND(MOD(BW$14-$G$14+'Option-specific inputs'!$I$16-1,'Option-specific inputs'!$I$16-1)=0,BW$14-$G$14&gt;='Option-specific inputs'!$I$16-1),
'Option-specific inputs'!$I$120,0),0)</f>
        <v>0</v>
      </c>
      <c r="BX327" s="52">
        <f>IFERROR(IF(AND(MOD(BX$14-$G$14+'Option-specific inputs'!$I$16-1,'Option-specific inputs'!$I$16-1)=0,BX$14-$G$14&gt;='Option-specific inputs'!$I$16-1),
'Option-specific inputs'!$I$120,0),0)</f>
        <v>0</v>
      </c>
      <c r="BY327" s="52">
        <f>IFERROR(IF(AND(MOD(BY$14-$G$14+'Option-specific inputs'!$I$16-1,'Option-specific inputs'!$I$16-1)=0,BY$14-$G$14&gt;='Option-specific inputs'!$I$16-1),
'Option-specific inputs'!$I$120,0),0)</f>
        <v>0</v>
      </c>
      <c r="BZ327" s="52">
        <f>IFERROR(IF(AND(MOD(BZ$14-$G$14+'Option-specific inputs'!$I$16-1,'Option-specific inputs'!$I$16-1)=0,BZ$14-$G$14&gt;='Option-specific inputs'!$I$16-1),
'Option-specific inputs'!$I$120,0),0)</f>
        <v>0</v>
      </c>
      <c r="CA327" s="52">
        <f>IFERROR(IF(AND(MOD(CA$14-$G$14+'Option-specific inputs'!$I$16-1,'Option-specific inputs'!$I$16-1)=0,CA$14-$G$14&gt;='Option-specific inputs'!$I$16-1),
'Option-specific inputs'!$I$120,0),0)</f>
        <v>0</v>
      </c>
      <c r="CB327" s="52">
        <f>IFERROR(IF(AND(MOD(CB$14-$G$14+'Option-specific inputs'!$I$16-1,'Option-specific inputs'!$I$16-1)=0,CB$14-$G$14&gt;='Option-specific inputs'!$I$16-1),
'Option-specific inputs'!$I$120,0),0)</f>
        <v>0</v>
      </c>
      <c r="CC327" s="52">
        <f>IFERROR(IF(AND(MOD(CC$14-$G$14+'Option-specific inputs'!$I$16-1,'Option-specific inputs'!$I$16-1)=0,CC$14-$G$14&gt;='Option-specific inputs'!$I$16-1),
'Option-specific inputs'!$I$120,0),0)</f>
        <v>0</v>
      </c>
      <c r="CD327" s="52">
        <f>IFERROR(IF(AND(MOD(CD$14-$G$14+'Option-specific inputs'!$I$16-1,'Option-specific inputs'!$I$16-1)=0,CD$14-$G$14&gt;='Option-specific inputs'!$I$16-1),
'Option-specific inputs'!$I$120,0),0)</f>
        <v>0</v>
      </c>
      <c r="CE327" s="52">
        <f>IFERROR(IF(AND(MOD(CE$14-$G$14+'Option-specific inputs'!$I$16-1,'Option-specific inputs'!$I$16-1)=0,CE$14-$G$14&gt;='Option-specific inputs'!$I$16-1),
'Option-specific inputs'!$I$120,0),0)</f>
        <v>0</v>
      </c>
      <c r="CF327" s="52">
        <f>IFERROR(IF(AND(MOD(CF$14-$G$14+'Option-specific inputs'!$I$16-1,'Option-specific inputs'!$I$16-1)=0,CF$14-$G$14&gt;='Option-specific inputs'!$I$16-1),
'Option-specific inputs'!$I$120,0),0)</f>
        <v>0</v>
      </c>
      <c r="CG327" s="52">
        <f>IFERROR(IF(AND(MOD(CG$14-$G$14+'Option-specific inputs'!$I$16-1,'Option-specific inputs'!$I$16-1)=0,CG$14-$G$14&gt;='Option-specific inputs'!$I$16-1),
'Option-specific inputs'!$I$120,0),0)</f>
        <v>0</v>
      </c>
      <c r="CH327" s="52">
        <f>IFERROR(IF(AND(MOD(CH$14-$G$14+'Option-specific inputs'!$I$16-1,'Option-specific inputs'!$I$16-1)=0,CH$14-$G$14&gt;='Option-specific inputs'!$I$16-1),
'Option-specific inputs'!$I$120,0),0)</f>
        <v>0</v>
      </c>
      <c r="CI327" s="52">
        <f>IFERROR(IF(AND(MOD(CI$14-$G$14+'Option-specific inputs'!$I$16-1,'Option-specific inputs'!$I$16-1)=0,CI$14-$G$14&gt;='Option-specific inputs'!$I$16-1),
'Option-specific inputs'!$I$120,0),0)</f>
        <v>0</v>
      </c>
      <c r="CJ327" s="52">
        <f>IFERROR(IF(AND(MOD(CJ$14-$G$14+'Option-specific inputs'!$I$16-1,'Option-specific inputs'!$I$16-1)=0,CJ$14-$G$14&gt;='Option-specific inputs'!$I$16-1),
'Option-specific inputs'!$I$120,0),0)</f>
        <v>0</v>
      </c>
      <c r="CK327" s="52">
        <f>IFERROR(IF(AND(MOD(CK$14-$G$14+'Option-specific inputs'!$I$16-1,'Option-specific inputs'!$I$16-1)=0,CK$14-$G$14&gt;='Option-specific inputs'!$I$16-1),
'Option-specific inputs'!$I$120,0),0)</f>
        <v>0</v>
      </c>
      <c r="CL327" s="52">
        <f>IFERROR(IF(AND(MOD(CL$14-$G$14+'Option-specific inputs'!$I$16-1,'Option-specific inputs'!$I$16-1)=0,CL$14-$G$14&gt;='Option-specific inputs'!$I$16-1),
'Option-specific inputs'!$I$120,0),0)</f>
        <v>0</v>
      </c>
      <c r="CM327" s="52">
        <f>IFERROR(IF(AND(MOD(CM$14-$G$14+'Option-specific inputs'!$I$16-1,'Option-specific inputs'!$I$16-1)=0,CM$14-$G$14&gt;='Option-specific inputs'!$I$16-1),
'Option-specific inputs'!$I$120,0),0)</f>
        <v>0</v>
      </c>
      <c r="CN327" s="52">
        <f>IFERROR(IF(AND(MOD(CN$14-$G$14+'Option-specific inputs'!$I$16-1,'Option-specific inputs'!$I$16-1)=0,CN$14-$G$14&gt;='Option-specific inputs'!$I$16-1),
'Option-specific inputs'!$I$120,0),0)</f>
        <v>0</v>
      </c>
      <c r="CO327" s="52">
        <f>IFERROR(IF(AND(MOD(CO$14-$G$14+'Option-specific inputs'!$I$16-1,'Option-specific inputs'!$I$16-1)=0,CO$14-$G$14&gt;='Option-specific inputs'!$I$16-1),
'Option-specific inputs'!$I$120,0),0)</f>
        <v>0</v>
      </c>
      <c r="CP327" s="52">
        <f>IFERROR(IF(AND(MOD(CP$14-$G$14+'Option-specific inputs'!$I$16-1,'Option-specific inputs'!$I$16-1)=0,CP$14-$G$14&gt;='Option-specific inputs'!$I$16-1),
'Option-specific inputs'!$I$120,0),0)</f>
        <v>0</v>
      </c>
      <c r="CQ327" s="52">
        <f>IFERROR(IF(AND(MOD(CQ$14-$G$14+'Option-specific inputs'!$I$16-1,'Option-specific inputs'!$I$16-1)=0,CQ$14-$G$14&gt;='Option-specific inputs'!$I$16-1),
'Option-specific inputs'!$I$120,0),0)</f>
        <v>0</v>
      </c>
      <c r="CR327" s="52">
        <f>IFERROR(IF(AND(MOD(CR$14-$G$14+'Option-specific inputs'!$I$16-1,'Option-specific inputs'!$I$16-1)=0,CR$14-$G$14&gt;='Option-specific inputs'!$I$16-1),
'Option-specific inputs'!$I$120,0),0)</f>
        <v>0</v>
      </c>
      <c r="CS327" s="52">
        <f>IFERROR(IF(AND(MOD(CS$14-$G$14+'Option-specific inputs'!$I$16-1,'Option-specific inputs'!$I$16-1)=0,CS$14-$G$14&gt;='Option-specific inputs'!$I$16-1),
'Option-specific inputs'!$I$120,0),0)</f>
        <v>0</v>
      </c>
      <c r="CT327" s="52">
        <f>IFERROR(IF(AND(MOD(CT$14-$G$14+'Option-specific inputs'!$I$16-1,'Option-specific inputs'!$I$16-1)=0,CT$14-$G$14&gt;='Option-specific inputs'!$I$16-1),
'Option-specific inputs'!$I$120,0),0)</f>
        <v>0</v>
      </c>
      <c r="CU327" s="52">
        <f>IFERROR(IF(AND(MOD(CU$14-$G$14+'Option-specific inputs'!$I$16-1,'Option-specific inputs'!$I$16-1)=0,CU$14-$G$14&gt;='Option-specific inputs'!$I$16-1),
'Option-specific inputs'!$I$120,0),0)</f>
        <v>0</v>
      </c>
      <c r="CV327" s="52">
        <f>IFERROR(IF(AND(MOD(CV$14-$G$14+'Option-specific inputs'!$I$16-1,'Option-specific inputs'!$I$16-1)=0,CV$14-$G$14&gt;='Option-specific inputs'!$I$16-1),
'Option-specific inputs'!$I$120,0),0)</f>
        <v>0</v>
      </c>
      <c r="CW327" s="52">
        <f>IFERROR(IF(AND(MOD(CW$14-$G$14+'Option-specific inputs'!$I$16-1,'Option-specific inputs'!$I$16-1)=0,CW$14-$G$14&gt;='Option-specific inputs'!$I$16-1),
'Option-specific inputs'!$I$120,0),0)</f>
        <v>0</v>
      </c>
      <c r="CX327" s="52">
        <f>IFERROR(IF(AND(MOD(CX$14-$G$14+'Option-specific inputs'!$I$16-1,'Option-specific inputs'!$I$16-1)=0,CX$14-$G$14&gt;='Option-specific inputs'!$I$16-1),
'Option-specific inputs'!$I$120,0),0)</f>
        <v>0</v>
      </c>
      <c r="CY327" s="52">
        <f>IFERROR(IF(AND(MOD(CY$14-$G$14+'Option-specific inputs'!$I$16-1,'Option-specific inputs'!$I$16-1)=0,CY$14-$G$14&gt;='Option-specific inputs'!$I$16-1),
'Option-specific inputs'!$I$120,0),0)</f>
        <v>0</v>
      </c>
      <c r="CZ327" s="52">
        <f>IFERROR(IF(AND(MOD(CZ$14-$G$14+'Option-specific inputs'!$I$16-1,'Option-specific inputs'!$I$16-1)=0,CZ$14-$G$14&gt;='Option-specific inputs'!$I$16-1),
'Option-specific inputs'!$I$120,0),0)</f>
        <v>0</v>
      </c>
      <c r="DA327" s="52">
        <f>IFERROR(IF(AND(MOD(DA$14-$G$14+'Option-specific inputs'!$I$16-1,'Option-specific inputs'!$I$16-1)=0,DA$14-$G$14&gt;='Option-specific inputs'!$I$16-1),
'Option-specific inputs'!$I$120,0),0)</f>
        <v>0</v>
      </c>
      <c r="DB327" s="52">
        <f>IFERROR(IF(AND(MOD(DB$14-$G$14+'Option-specific inputs'!$I$16-1,'Option-specific inputs'!$I$16-1)=0,DB$14-$G$14&gt;='Option-specific inputs'!$I$16-1),
'Option-specific inputs'!$I$120,0),0)</f>
        <v>0</v>
      </c>
      <c r="DC327" s="25"/>
    </row>
    <row r="328" spans="1:107" s="61" customFormat="1" ht="12.6" customHeight="1">
      <c r="A328" s="25"/>
      <c r="B328" s="163"/>
      <c r="C328" s="163"/>
      <c r="D328" s="32"/>
      <c r="E328" s="37"/>
      <c r="F328" s="32"/>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c r="BG328" s="32"/>
      <c r="BH328" s="32"/>
      <c r="BI328" s="32"/>
      <c r="BJ328" s="32"/>
      <c r="BK328" s="32"/>
      <c r="BL328" s="32"/>
      <c r="BM328" s="32"/>
      <c r="BN328" s="32"/>
      <c r="BO328" s="32"/>
      <c r="BP328" s="32"/>
      <c r="BQ328" s="32"/>
      <c r="BR328" s="32"/>
      <c r="BS328" s="32"/>
      <c r="BT328" s="32"/>
      <c r="BU328" s="32"/>
      <c r="BV328" s="32"/>
      <c r="BW328" s="32"/>
      <c r="BX328" s="32"/>
      <c r="BY328" s="32"/>
      <c r="BZ328" s="32"/>
      <c r="CA328" s="32"/>
      <c r="CB328" s="32"/>
      <c r="CC328" s="32"/>
      <c r="CD328" s="32"/>
      <c r="CE328" s="32"/>
      <c r="CF328" s="32"/>
      <c r="CG328" s="32"/>
      <c r="CH328" s="32"/>
      <c r="CI328" s="32"/>
      <c r="CJ328" s="32"/>
      <c r="CK328" s="32"/>
      <c r="CL328" s="32"/>
      <c r="CM328" s="32"/>
      <c r="CN328" s="32"/>
      <c r="CO328" s="32"/>
      <c r="CP328" s="32"/>
      <c r="CQ328" s="32"/>
      <c r="CR328" s="32"/>
      <c r="CS328" s="32"/>
      <c r="CT328" s="32"/>
      <c r="CU328" s="32"/>
      <c r="CV328" s="32"/>
      <c r="CW328" s="32"/>
      <c r="CX328" s="32"/>
      <c r="CY328" s="32"/>
      <c r="CZ328" s="32"/>
      <c r="DA328" s="32"/>
      <c r="DB328" s="32"/>
      <c r="DC328" s="25"/>
    </row>
    <row r="329" spans="1:107" s="61" customFormat="1" ht="22.5" customHeight="1">
      <c r="A329" s="25"/>
      <c r="B329" s="163"/>
      <c r="C329" s="170" t="s">
        <v>286</v>
      </c>
      <c r="D329" s="32"/>
      <c r="E329" s="37"/>
      <c r="F329" s="32"/>
      <c r="G329" s="53">
        <f t="shared" ref="G329:AL329" si="113">SUM(G323:G327)</f>
        <v>0</v>
      </c>
      <c r="H329" s="53">
        <f t="shared" si="113"/>
        <v>0</v>
      </c>
      <c r="I329" s="53">
        <f t="shared" si="113"/>
        <v>0</v>
      </c>
      <c r="J329" s="53">
        <f t="shared" si="113"/>
        <v>0</v>
      </c>
      <c r="K329" s="53">
        <f t="shared" si="113"/>
        <v>0</v>
      </c>
      <c r="L329" s="53">
        <f t="shared" si="113"/>
        <v>0</v>
      </c>
      <c r="M329" s="53">
        <f t="shared" si="113"/>
        <v>0</v>
      </c>
      <c r="N329" s="53">
        <f t="shared" si="113"/>
        <v>0</v>
      </c>
      <c r="O329" s="53">
        <f t="shared" si="113"/>
        <v>0</v>
      </c>
      <c r="P329" s="53">
        <f t="shared" si="113"/>
        <v>0</v>
      </c>
      <c r="Q329" s="53">
        <f t="shared" si="113"/>
        <v>0</v>
      </c>
      <c r="R329" s="53">
        <f t="shared" si="113"/>
        <v>0</v>
      </c>
      <c r="S329" s="53">
        <f t="shared" si="113"/>
        <v>0</v>
      </c>
      <c r="T329" s="53">
        <f t="shared" si="113"/>
        <v>0</v>
      </c>
      <c r="U329" s="53">
        <f t="shared" si="113"/>
        <v>0</v>
      </c>
      <c r="V329" s="53">
        <f t="shared" si="113"/>
        <v>0</v>
      </c>
      <c r="W329" s="53">
        <f t="shared" si="113"/>
        <v>0</v>
      </c>
      <c r="X329" s="53">
        <f t="shared" si="113"/>
        <v>0</v>
      </c>
      <c r="Y329" s="53">
        <f t="shared" si="113"/>
        <v>0</v>
      </c>
      <c r="Z329" s="53">
        <f t="shared" si="113"/>
        <v>0</v>
      </c>
      <c r="AA329" s="53">
        <f t="shared" si="113"/>
        <v>0</v>
      </c>
      <c r="AB329" s="53">
        <f t="shared" si="113"/>
        <v>0</v>
      </c>
      <c r="AC329" s="53">
        <f t="shared" si="113"/>
        <v>0</v>
      </c>
      <c r="AD329" s="53">
        <f t="shared" si="113"/>
        <v>0</v>
      </c>
      <c r="AE329" s="53">
        <f t="shared" si="113"/>
        <v>0</v>
      </c>
      <c r="AF329" s="53">
        <f t="shared" si="113"/>
        <v>0</v>
      </c>
      <c r="AG329" s="53">
        <f t="shared" si="113"/>
        <v>0</v>
      </c>
      <c r="AH329" s="53">
        <f t="shared" si="113"/>
        <v>0</v>
      </c>
      <c r="AI329" s="53">
        <f t="shared" si="113"/>
        <v>0</v>
      </c>
      <c r="AJ329" s="53">
        <f t="shared" si="113"/>
        <v>0</v>
      </c>
      <c r="AK329" s="53">
        <f t="shared" si="113"/>
        <v>0</v>
      </c>
      <c r="AL329" s="53">
        <f t="shared" si="113"/>
        <v>0</v>
      </c>
      <c r="AM329" s="53">
        <f t="shared" ref="AM329:BR329" si="114">SUM(AM323:AM327)</f>
        <v>0</v>
      </c>
      <c r="AN329" s="53">
        <f t="shared" si="114"/>
        <v>0</v>
      </c>
      <c r="AO329" s="53">
        <f t="shared" si="114"/>
        <v>0</v>
      </c>
      <c r="AP329" s="53">
        <f t="shared" si="114"/>
        <v>0</v>
      </c>
      <c r="AQ329" s="53">
        <f t="shared" si="114"/>
        <v>0</v>
      </c>
      <c r="AR329" s="53">
        <f t="shared" si="114"/>
        <v>0</v>
      </c>
      <c r="AS329" s="53">
        <f t="shared" si="114"/>
        <v>0</v>
      </c>
      <c r="AT329" s="53">
        <f t="shared" si="114"/>
        <v>0</v>
      </c>
      <c r="AU329" s="53">
        <f t="shared" si="114"/>
        <v>0</v>
      </c>
      <c r="AV329" s="53">
        <f t="shared" si="114"/>
        <v>0</v>
      </c>
      <c r="AW329" s="53">
        <f t="shared" si="114"/>
        <v>0</v>
      </c>
      <c r="AX329" s="53">
        <f t="shared" si="114"/>
        <v>0</v>
      </c>
      <c r="AY329" s="53">
        <f t="shared" si="114"/>
        <v>0</v>
      </c>
      <c r="AZ329" s="53">
        <f t="shared" si="114"/>
        <v>0</v>
      </c>
      <c r="BA329" s="53">
        <f t="shared" si="114"/>
        <v>0</v>
      </c>
      <c r="BB329" s="53">
        <f t="shared" si="114"/>
        <v>0</v>
      </c>
      <c r="BC329" s="53">
        <f t="shared" si="114"/>
        <v>0</v>
      </c>
      <c r="BD329" s="53">
        <f t="shared" si="114"/>
        <v>0</v>
      </c>
      <c r="BE329" s="53">
        <f t="shared" si="114"/>
        <v>0</v>
      </c>
      <c r="BF329" s="53">
        <f t="shared" si="114"/>
        <v>0</v>
      </c>
      <c r="BG329" s="53">
        <f t="shared" si="114"/>
        <v>0</v>
      </c>
      <c r="BH329" s="53">
        <f t="shared" si="114"/>
        <v>0</v>
      </c>
      <c r="BI329" s="53">
        <f t="shared" si="114"/>
        <v>0</v>
      </c>
      <c r="BJ329" s="53">
        <f t="shared" si="114"/>
        <v>0</v>
      </c>
      <c r="BK329" s="53">
        <f t="shared" si="114"/>
        <v>0</v>
      </c>
      <c r="BL329" s="53">
        <f t="shared" si="114"/>
        <v>0</v>
      </c>
      <c r="BM329" s="53">
        <f t="shared" si="114"/>
        <v>0</v>
      </c>
      <c r="BN329" s="53">
        <f t="shared" si="114"/>
        <v>0</v>
      </c>
      <c r="BO329" s="53">
        <f t="shared" si="114"/>
        <v>0</v>
      </c>
      <c r="BP329" s="53">
        <f t="shared" si="114"/>
        <v>0</v>
      </c>
      <c r="BQ329" s="53">
        <f t="shared" si="114"/>
        <v>0</v>
      </c>
      <c r="BR329" s="53">
        <f t="shared" si="114"/>
        <v>0</v>
      </c>
      <c r="BS329" s="53">
        <f t="shared" ref="BS329:CX329" si="115">SUM(BS323:BS327)</f>
        <v>0</v>
      </c>
      <c r="BT329" s="53">
        <f t="shared" si="115"/>
        <v>0</v>
      </c>
      <c r="BU329" s="53">
        <f t="shared" si="115"/>
        <v>0</v>
      </c>
      <c r="BV329" s="53">
        <f t="shared" si="115"/>
        <v>0</v>
      </c>
      <c r="BW329" s="53">
        <f t="shared" si="115"/>
        <v>0</v>
      </c>
      <c r="BX329" s="53">
        <f t="shared" si="115"/>
        <v>0</v>
      </c>
      <c r="BY329" s="53">
        <f t="shared" si="115"/>
        <v>0</v>
      </c>
      <c r="BZ329" s="53">
        <f t="shared" si="115"/>
        <v>0</v>
      </c>
      <c r="CA329" s="53">
        <f t="shared" si="115"/>
        <v>0</v>
      </c>
      <c r="CB329" s="53">
        <f t="shared" si="115"/>
        <v>0</v>
      </c>
      <c r="CC329" s="53">
        <f t="shared" si="115"/>
        <v>0</v>
      </c>
      <c r="CD329" s="53">
        <f t="shared" si="115"/>
        <v>0</v>
      </c>
      <c r="CE329" s="53">
        <f t="shared" si="115"/>
        <v>0</v>
      </c>
      <c r="CF329" s="53">
        <f t="shared" si="115"/>
        <v>0</v>
      </c>
      <c r="CG329" s="53">
        <f t="shared" si="115"/>
        <v>0</v>
      </c>
      <c r="CH329" s="53">
        <f t="shared" si="115"/>
        <v>0</v>
      </c>
      <c r="CI329" s="53">
        <f t="shared" si="115"/>
        <v>0</v>
      </c>
      <c r="CJ329" s="53">
        <f t="shared" si="115"/>
        <v>0</v>
      </c>
      <c r="CK329" s="53">
        <f t="shared" si="115"/>
        <v>0</v>
      </c>
      <c r="CL329" s="53">
        <f t="shared" si="115"/>
        <v>0</v>
      </c>
      <c r="CM329" s="53">
        <f t="shared" si="115"/>
        <v>0</v>
      </c>
      <c r="CN329" s="53">
        <f t="shared" si="115"/>
        <v>0</v>
      </c>
      <c r="CO329" s="53">
        <f t="shared" si="115"/>
        <v>0</v>
      </c>
      <c r="CP329" s="53">
        <f t="shared" si="115"/>
        <v>0</v>
      </c>
      <c r="CQ329" s="53">
        <f t="shared" si="115"/>
        <v>0</v>
      </c>
      <c r="CR329" s="53">
        <f t="shared" si="115"/>
        <v>0</v>
      </c>
      <c r="CS329" s="53">
        <f t="shared" si="115"/>
        <v>0</v>
      </c>
      <c r="CT329" s="53">
        <f t="shared" si="115"/>
        <v>0</v>
      </c>
      <c r="CU329" s="53">
        <f t="shared" si="115"/>
        <v>0</v>
      </c>
      <c r="CV329" s="53">
        <f t="shared" si="115"/>
        <v>0</v>
      </c>
      <c r="CW329" s="53">
        <f t="shared" si="115"/>
        <v>0</v>
      </c>
      <c r="CX329" s="53">
        <f t="shared" si="115"/>
        <v>0</v>
      </c>
      <c r="CY329" s="53">
        <f t="shared" ref="CY329:DB329" si="116">SUM(CY323:CY327)</f>
        <v>0</v>
      </c>
      <c r="CZ329" s="53">
        <f t="shared" si="116"/>
        <v>0</v>
      </c>
      <c r="DA329" s="53">
        <f t="shared" si="116"/>
        <v>0</v>
      </c>
      <c r="DB329" s="53">
        <f t="shared" si="116"/>
        <v>0</v>
      </c>
      <c r="DC329" s="25"/>
    </row>
    <row r="330" spans="1:107" s="61" customFormat="1" ht="22.5" customHeight="1">
      <c r="A330" s="25"/>
      <c r="B330" s="163"/>
      <c r="C330" s="170" t="s">
        <v>156</v>
      </c>
      <c r="D330" s="25"/>
      <c r="E330" s="51" t="s">
        <v>28</v>
      </c>
      <c r="F330" s="25"/>
      <c r="G330" s="54">
        <f>SUM(G329:DB329)</f>
        <v>0</v>
      </c>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25"/>
      <c r="AM330" s="25"/>
      <c r="AN330" s="25"/>
      <c r="AO330" s="25"/>
      <c r="AP330" s="25"/>
      <c r="AQ330" s="25"/>
      <c r="AR330" s="25"/>
      <c r="AS330" s="25"/>
      <c r="AT330" s="25"/>
      <c r="AU330" s="25"/>
      <c r="AV330" s="25"/>
      <c r="AW330" s="25"/>
      <c r="AX330" s="25"/>
      <c r="AY330" s="25"/>
      <c r="AZ330" s="25"/>
      <c r="BA330" s="25"/>
      <c r="BB330" s="25"/>
      <c r="BC330" s="25"/>
      <c r="BD330" s="25"/>
      <c r="BE330" s="25"/>
      <c r="BF330" s="25"/>
      <c r="BG330" s="25"/>
      <c r="BH330" s="25"/>
      <c r="BI330" s="25"/>
      <c r="BJ330" s="25"/>
      <c r="BK330" s="25"/>
      <c r="BL330" s="25"/>
      <c r="BM330" s="25"/>
      <c r="BN330" s="25"/>
      <c r="BO330" s="25"/>
      <c r="BP330" s="25"/>
      <c r="BQ330" s="25"/>
      <c r="BR330" s="25"/>
      <c r="BS330" s="25"/>
      <c r="BT330" s="25"/>
      <c r="BU330" s="25"/>
      <c r="BV330" s="25"/>
      <c r="BW330" s="25"/>
      <c r="BX330" s="25"/>
      <c r="BY330" s="25"/>
      <c r="BZ330" s="25"/>
      <c r="CA330" s="25"/>
      <c r="CB330" s="25"/>
      <c r="CC330" s="25"/>
      <c r="CD330" s="25"/>
      <c r="CE330" s="25"/>
      <c r="CF330" s="25"/>
      <c r="CG330" s="25"/>
      <c r="CH330" s="25"/>
      <c r="CI330" s="25"/>
      <c r="CJ330" s="25"/>
      <c r="CK330" s="25"/>
      <c r="CL330" s="25"/>
      <c r="CM330" s="25"/>
      <c r="CN330" s="25"/>
      <c r="CO330" s="25"/>
      <c r="CP330" s="25"/>
      <c r="CQ330" s="25"/>
      <c r="CR330" s="25"/>
      <c r="CS330" s="25"/>
      <c r="CT330" s="25"/>
      <c r="CU330" s="25"/>
      <c r="CV330" s="25"/>
      <c r="CW330" s="25"/>
      <c r="CX330" s="25"/>
      <c r="CY330" s="25"/>
      <c r="CZ330" s="25"/>
      <c r="DA330" s="25"/>
      <c r="DB330" s="25"/>
      <c r="DC330" s="25"/>
    </row>
    <row r="331" spans="1:107" s="61" customFormat="1" ht="12.6" customHeight="1">
      <c r="A331" s="25"/>
      <c r="B331" s="163"/>
      <c r="C331" s="163"/>
      <c r="D331" s="32"/>
      <c r="E331" s="37"/>
      <c r="F331" s="32"/>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c r="BG331" s="32"/>
      <c r="BH331" s="32"/>
      <c r="BI331" s="32"/>
      <c r="BJ331" s="32"/>
      <c r="BK331" s="32"/>
      <c r="BL331" s="32"/>
      <c r="BM331" s="32"/>
      <c r="BN331" s="32"/>
      <c r="BO331" s="32"/>
      <c r="BP331" s="32"/>
      <c r="BQ331" s="32"/>
      <c r="BR331" s="32"/>
      <c r="BS331" s="32"/>
      <c r="BT331" s="32"/>
      <c r="BU331" s="32"/>
      <c r="BV331" s="32"/>
      <c r="BW331" s="32"/>
      <c r="BX331" s="32"/>
      <c r="BY331" s="32"/>
      <c r="BZ331" s="32"/>
      <c r="CA331" s="32"/>
      <c r="CB331" s="32"/>
      <c r="CC331" s="32"/>
      <c r="CD331" s="32"/>
      <c r="CE331" s="32"/>
      <c r="CF331" s="32"/>
      <c r="CG331" s="32"/>
      <c r="CH331" s="32"/>
      <c r="CI331" s="32"/>
      <c r="CJ331" s="32"/>
      <c r="CK331" s="32"/>
      <c r="CL331" s="32"/>
      <c r="CM331" s="32"/>
      <c r="CN331" s="32"/>
      <c r="CO331" s="32"/>
      <c r="CP331" s="32"/>
      <c r="CQ331" s="32"/>
      <c r="CR331" s="32"/>
      <c r="CS331" s="32"/>
      <c r="CT331" s="32"/>
      <c r="CU331" s="32"/>
      <c r="CV331" s="32"/>
      <c r="CW331" s="32"/>
      <c r="CX331" s="32"/>
      <c r="CY331" s="32"/>
      <c r="CZ331" s="32"/>
      <c r="DA331" s="32"/>
      <c r="DB331" s="32"/>
      <c r="DC331" s="25"/>
    </row>
    <row r="332" spans="1:107" s="98" customFormat="1" ht="22.5" customHeight="1">
      <c r="A332" s="36"/>
      <c r="B332" s="152" t="s">
        <v>102</v>
      </c>
      <c r="C332" s="153" t="s">
        <v>157</v>
      </c>
      <c r="D332" s="35"/>
      <c r="E332" s="40"/>
      <c r="F332" s="36"/>
      <c r="G332" s="36"/>
      <c r="H332" s="36"/>
      <c r="I332" s="36"/>
      <c r="J332" s="36"/>
      <c r="K332" s="36"/>
      <c r="L332" s="36"/>
      <c r="M332" s="36"/>
      <c r="N332" s="36"/>
      <c r="O332" s="36"/>
      <c r="P332" s="36"/>
      <c r="Q332" s="36"/>
      <c r="R332" s="36"/>
      <c r="S332" s="36"/>
      <c r="T332" s="36"/>
      <c r="U332" s="36"/>
      <c r="V332" s="36"/>
      <c r="W332" s="36"/>
      <c r="X332" s="36"/>
      <c r="Y332" s="36"/>
      <c r="Z332" s="36"/>
      <c r="AA332" s="36"/>
      <c r="AB332" s="36"/>
      <c r="AC332" s="36"/>
      <c r="AD332" s="36"/>
      <c r="AE332" s="36"/>
      <c r="AF332" s="36"/>
      <c r="AG332" s="36"/>
      <c r="AH332" s="36"/>
      <c r="AI332" s="36"/>
      <c r="AJ332" s="36"/>
      <c r="AK332" s="36"/>
      <c r="AL332" s="36"/>
      <c r="AM332" s="36"/>
      <c r="AN332" s="36"/>
      <c r="AO332" s="36"/>
      <c r="AP332" s="36"/>
      <c r="AQ332" s="36"/>
      <c r="AR332" s="36"/>
      <c r="AS332" s="36"/>
      <c r="AT332" s="36"/>
      <c r="AU332" s="36"/>
      <c r="AV332" s="36"/>
      <c r="AW332" s="36"/>
      <c r="AX332" s="36"/>
      <c r="AY332" s="36"/>
      <c r="AZ332" s="36"/>
      <c r="BA332" s="36"/>
      <c r="BB332" s="36"/>
      <c r="BC332" s="36"/>
      <c r="BD332" s="36"/>
      <c r="BE332" s="36"/>
      <c r="BF332" s="36"/>
      <c r="BG332" s="36"/>
      <c r="BH332" s="36"/>
      <c r="BI332" s="36"/>
      <c r="BJ332" s="36"/>
      <c r="BK332" s="36"/>
      <c r="BL332" s="36"/>
      <c r="BM332" s="36"/>
      <c r="BN332" s="36"/>
      <c r="BO332" s="36"/>
      <c r="BP332" s="36"/>
      <c r="BQ332" s="36"/>
      <c r="BR332" s="36"/>
      <c r="BS332" s="36"/>
      <c r="BT332" s="36"/>
      <c r="BU332" s="36"/>
      <c r="BV332" s="36"/>
      <c r="BW332" s="36"/>
      <c r="BX332" s="36"/>
      <c r="BY332" s="36"/>
      <c r="BZ332" s="36"/>
      <c r="CA332" s="36"/>
      <c r="CB332" s="36"/>
      <c r="CC332" s="36"/>
      <c r="CD332" s="36"/>
      <c r="CE332" s="36"/>
      <c r="CF332" s="36"/>
      <c r="CG332" s="36"/>
      <c r="CH332" s="36"/>
      <c r="CI332" s="36"/>
      <c r="CJ332" s="36"/>
      <c r="CK332" s="36"/>
      <c r="CL332" s="36"/>
      <c r="CM332" s="36"/>
      <c r="CN332" s="36"/>
      <c r="CO332" s="36"/>
      <c r="CP332" s="36"/>
      <c r="CQ332" s="36"/>
      <c r="CR332" s="36"/>
      <c r="CS332" s="36"/>
      <c r="CT332" s="36"/>
      <c r="CU332" s="36"/>
      <c r="CV332" s="36"/>
      <c r="CW332" s="36"/>
      <c r="CX332" s="36"/>
      <c r="CY332" s="36"/>
      <c r="CZ332" s="36"/>
      <c r="DA332" s="36"/>
      <c r="DB332" s="36"/>
      <c r="DC332" s="36"/>
    </row>
    <row r="333" spans="1:107" s="61" customFormat="1" ht="12.6" customHeight="1">
      <c r="A333" s="25"/>
      <c r="B333" s="163"/>
      <c r="C333" s="163"/>
      <c r="D333" s="32"/>
      <c r="E333" s="37"/>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32"/>
      <c r="BU333" s="32"/>
      <c r="BV333" s="32"/>
      <c r="BW333" s="32"/>
      <c r="BX333" s="32"/>
      <c r="BY333" s="32"/>
      <c r="BZ333" s="32"/>
      <c r="CA333" s="32"/>
      <c r="CB333" s="32"/>
      <c r="CC333" s="32"/>
      <c r="CD333" s="32"/>
      <c r="CE333" s="32"/>
      <c r="CF333" s="32"/>
      <c r="CG333" s="32"/>
      <c r="CH333" s="32"/>
      <c r="CI333" s="32"/>
      <c r="CJ333" s="32"/>
      <c r="CK333" s="32"/>
      <c r="CL333" s="32"/>
      <c r="CM333" s="32"/>
      <c r="CN333" s="32"/>
      <c r="CO333" s="32"/>
      <c r="CP333" s="32"/>
      <c r="CQ333" s="32"/>
      <c r="CR333" s="32"/>
      <c r="CS333" s="32"/>
      <c r="CT333" s="32"/>
      <c r="CU333" s="32"/>
      <c r="CV333" s="32"/>
      <c r="CW333" s="32"/>
      <c r="CX333" s="32"/>
      <c r="CY333" s="32"/>
      <c r="CZ333" s="32"/>
      <c r="DA333" s="32"/>
      <c r="DB333" s="32"/>
      <c r="DC333" s="25"/>
    </row>
    <row r="334" spans="1:107" ht="22.5" customHeight="1">
      <c r="A334" s="25"/>
      <c r="B334" s="163"/>
      <c r="C334" s="178" t="s">
        <v>191</v>
      </c>
      <c r="D334" s="32"/>
      <c r="E334" s="37"/>
      <c r="F334" s="32"/>
      <c r="G334" s="57">
        <f>G252+G264+G278-G288</f>
        <v>0</v>
      </c>
      <c r="H334" s="57">
        <f t="shared" ref="H334:BS334" si="117">H252+H264+H278-H288</f>
        <v>0</v>
      </c>
      <c r="I334" s="57">
        <f t="shared" si="117"/>
        <v>0</v>
      </c>
      <c r="J334" s="57">
        <f t="shared" si="117"/>
        <v>0</v>
      </c>
      <c r="K334" s="57">
        <f t="shared" si="117"/>
        <v>0</v>
      </c>
      <c r="L334" s="57">
        <f t="shared" si="117"/>
        <v>0</v>
      </c>
      <c r="M334" s="57">
        <f t="shared" si="117"/>
        <v>0</v>
      </c>
      <c r="N334" s="57">
        <f t="shared" si="117"/>
        <v>0</v>
      </c>
      <c r="O334" s="57">
        <f t="shared" si="117"/>
        <v>0</v>
      </c>
      <c r="P334" s="57">
        <f t="shared" si="117"/>
        <v>0</v>
      </c>
      <c r="Q334" s="57">
        <f t="shared" si="117"/>
        <v>0</v>
      </c>
      <c r="R334" s="57">
        <f t="shared" si="117"/>
        <v>0</v>
      </c>
      <c r="S334" s="57">
        <f t="shared" si="117"/>
        <v>0</v>
      </c>
      <c r="T334" s="57">
        <f t="shared" si="117"/>
        <v>0</v>
      </c>
      <c r="U334" s="57">
        <f t="shared" si="117"/>
        <v>0</v>
      </c>
      <c r="V334" s="57">
        <f t="shared" si="117"/>
        <v>0</v>
      </c>
      <c r="W334" s="57">
        <f t="shared" si="117"/>
        <v>0</v>
      </c>
      <c r="X334" s="57">
        <f t="shared" si="117"/>
        <v>0</v>
      </c>
      <c r="Y334" s="57">
        <f t="shared" si="117"/>
        <v>0</v>
      </c>
      <c r="Z334" s="57">
        <f t="shared" si="117"/>
        <v>0</v>
      </c>
      <c r="AA334" s="57">
        <f t="shared" si="117"/>
        <v>0</v>
      </c>
      <c r="AB334" s="57">
        <f t="shared" si="117"/>
        <v>0</v>
      </c>
      <c r="AC334" s="57">
        <f t="shared" si="117"/>
        <v>0</v>
      </c>
      <c r="AD334" s="57">
        <f t="shared" si="117"/>
        <v>0</v>
      </c>
      <c r="AE334" s="57">
        <f t="shared" si="117"/>
        <v>0</v>
      </c>
      <c r="AF334" s="57">
        <f t="shared" si="117"/>
        <v>0</v>
      </c>
      <c r="AG334" s="57">
        <f t="shared" si="117"/>
        <v>0</v>
      </c>
      <c r="AH334" s="57">
        <f t="shared" si="117"/>
        <v>0</v>
      </c>
      <c r="AI334" s="57">
        <f t="shared" si="117"/>
        <v>0</v>
      </c>
      <c r="AJ334" s="57">
        <f t="shared" si="117"/>
        <v>0</v>
      </c>
      <c r="AK334" s="57">
        <f t="shared" si="117"/>
        <v>0</v>
      </c>
      <c r="AL334" s="57">
        <f t="shared" si="117"/>
        <v>0</v>
      </c>
      <c r="AM334" s="57">
        <f t="shared" si="117"/>
        <v>0</v>
      </c>
      <c r="AN334" s="57">
        <f t="shared" si="117"/>
        <v>0</v>
      </c>
      <c r="AO334" s="57">
        <f t="shared" si="117"/>
        <v>0</v>
      </c>
      <c r="AP334" s="57">
        <f t="shared" si="117"/>
        <v>0</v>
      </c>
      <c r="AQ334" s="57">
        <f t="shared" si="117"/>
        <v>0</v>
      </c>
      <c r="AR334" s="57">
        <f t="shared" si="117"/>
        <v>0</v>
      </c>
      <c r="AS334" s="57">
        <f t="shared" si="117"/>
        <v>0</v>
      </c>
      <c r="AT334" s="57">
        <f t="shared" si="117"/>
        <v>0</v>
      </c>
      <c r="AU334" s="57">
        <f t="shared" si="117"/>
        <v>0</v>
      </c>
      <c r="AV334" s="57">
        <f t="shared" si="117"/>
        <v>0</v>
      </c>
      <c r="AW334" s="57">
        <f t="shared" si="117"/>
        <v>0</v>
      </c>
      <c r="AX334" s="57">
        <f t="shared" si="117"/>
        <v>0</v>
      </c>
      <c r="AY334" s="57">
        <f t="shared" si="117"/>
        <v>0</v>
      </c>
      <c r="AZ334" s="57">
        <f t="shared" si="117"/>
        <v>0</v>
      </c>
      <c r="BA334" s="57">
        <f t="shared" si="117"/>
        <v>0</v>
      </c>
      <c r="BB334" s="57">
        <f t="shared" si="117"/>
        <v>0</v>
      </c>
      <c r="BC334" s="57">
        <f t="shared" si="117"/>
        <v>0</v>
      </c>
      <c r="BD334" s="57">
        <f t="shared" si="117"/>
        <v>0</v>
      </c>
      <c r="BE334" s="57">
        <f t="shared" si="117"/>
        <v>0</v>
      </c>
      <c r="BF334" s="57">
        <f t="shared" si="117"/>
        <v>0</v>
      </c>
      <c r="BG334" s="57">
        <f t="shared" si="117"/>
        <v>0</v>
      </c>
      <c r="BH334" s="57">
        <f t="shared" si="117"/>
        <v>0</v>
      </c>
      <c r="BI334" s="57">
        <f t="shared" si="117"/>
        <v>0</v>
      </c>
      <c r="BJ334" s="57">
        <f t="shared" si="117"/>
        <v>0</v>
      </c>
      <c r="BK334" s="57">
        <f t="shared" si="117"/>
        <v>0</v>
      </c>
      <c r="BL334" s="57">
        <f t="shared" si="117"/>
        <v>0</v>
      </c>
      <c r="BM334" s="57">
        <f t="shared" si="117"/>
        <v>0</v>
      </c>
      <c r="BN334" s="57">
        <f t="shared" si="117"/>
        <v>0</v>
      </c>
      <c r="BO334" s="57">
        <f t="shared" si="117"/>
        <v>0</v>
      </c>
      <c r="BP334" s="57">
        <f t="shared" si="117"/>
        <v>0</v>
      </c>
      <c r="BQ334" s="57">
        <f t="shared" si="117"/>
        <v>0</v>
      </c>
      <c r="BR334" s="57">
        <f t="shared" si="117"/>
        <v>0</v>
      </c>
      <c r="BS334" s="57">
        <f t="shared" si="117"/>
        <v>0</v>
      </c>
      <c r="BT334" s="57">
        <f t="shared" ref="BT334:DB334" si="118">BT252+BT264+BT278-BT288</f>
        <v>0</v>
      </c>
      <c r="BU334" s="57">
        <f t="shared" si="118"/>
        <v>0</v>
      </c>
      <c r="BV334" s="57">
        <f t="shared" si="118"/>
        <v>0</v>
      </c>
      <c r="BW334" s="57">
        <f t="shared" si="118"/>
        <v>0</v>
      </c>
      <c r="BX334" s="57">
        <f t="shared" si="118"/>
        <v>0</v>
      </c>
      <c r="BY334" s="57">
        <f t="shared" si="118"/>
        <v>0</v>
      </c>
      <c r="BZ334" s="57">
        <f t="shared" si="118"/>
        <v>0</v>
      </c>
      <c r="CA334" s="57">
        <f t="shared" si="118"/>
        <v>0</v>
      </c>
      <c r="CB334" s="57">
        <f t="shared" si="118"/>
        <v>0</v>
      </c>
      <c r="CC334" s="57">
        <f t="shared" si="118"/>
        <v>0</v>
      </c>
      <c r="CD334" s="57">
        <f t="shared" si="118"/>
        <v>0</v>
      </c>
      <c r="CE334" s="57">
        <f t="shared" si="118"/>
        <v>0</v>
      </c>
      <c r="CF334" s="57">
        <f t="shared" si="118"/>
        <v>0</v>
      </c>
      <c r="CG334" s="57">
        <f t="shared" si="118"/>
        <v>0</v>
      </c>
      <c r="CH334" s="57">
        <f t="shared" si="118"/>
        <v>0</v>
      </c>
      <c r="CI334" s="57">
        <f t="shared" si="118"/>
        <v>0</v>
      </c>
      <c r="CJ334" s="57">
        <f t="shared" si="118"/>
        <v>0</v>
      </c>
      <c r="CK334" s="57">
        <f t="shared" si="118"/>
        <v>0</v>
      </c>
      <c r="CL334" s="57">
        <f t="shared" si="118"/>
        <v>0</v>
      </c>
      <c r="CM334" s="57">
        <f t="shared" si="118"/>
        <v>0</v>
      </c>
      <c r="CN334" s="57">
        <f t="shared" si="118"/>
        <v>0</v>
      </c>
      <c r="CO334" s="57">
        <f t="shared" si="118"/>
        <v>0</v>
      </c>
      <c r="CP334" s="57">
        <f t="shared" si="118"/>
        <v>0</v>
      </c>
      <c r="CQ334" s="57">
        <f t="shared" si="118"/>
        <v>0</v>
      </c>
      <c r="CR334" s="57">
        <f t="shared" si="118"/>
        <v>0</v>
      </c>
      <c r="CS334" s="57">
        <f t="shared" si="118"/>
        <v>0</v>
      </c>
      <c r="CT334" s="57">
        <f t="shared" si="118"/>
        <v>0</v>
      </c>
      <c r="CU334" s="57">
        <f t="shared" si="118"/>
        <v>0</v>
      </c>
      <c r="CV334" s="57">
        <f t="shared" si="118"/>
        <v>0</v>
      </c>
      <c r="CW334" s="57">
        <f t="shared" si="118"/>
        <v>0</v>
      </c>
      <c r="CX334" s="57">
        <f t="shared" si="118"/>
        <v>0</v>
      </c>
      <c r="CY334" s="57">
        <f t="shared" si="118"/>
        <v>0</v>
      </c>
      <c r="CZ334" s="57">
        <f t="shared" si="118"/>
        <v>0</v>
      </c>
      <c r="DA334" s="57">
        <f t="shared" si="118"/>
        <v>0</v>
      </c>
      <c r="DB334" s="57">
        <f t="shared" si="118"/>
        <v>0</v>
      </c>
      <c r="DC334" s="58"/>
    </row>
    <row r="335" spans="1:107" s="61" customFormat="1" ht="22.5" customHeight="1">
      <c r="A335" s="25"/>
      <c r="B335" s="163"/>
      <c r="C335" s="178" t="s">
        <v>192</v>
      </c>
      <c r="D335" s="32"/>
      <c r="E335" s="37"/>
      <c r="F335" s="32"/>
      <c r="G335" s="56">
        <f>SUM(G334:DB334)</f>
        <v>0</v>
      </c>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32"/>
      <c r="BU335" s="32"/>
      <c r="BV335" s="32"/>
      <c r="BW335" s="32"/>
      <c r="BX335" s="32"/>
      <c r="BY335" s="32"/>
      <c r="BZ335" s="32"/>
      <c r="CA335" s="32"/>
      <c r="CB335" s="32"/>
      <c r="CC335" s="32"/>
      <c r="CD335" s="32"/>
      <c r="CE335" s="32"/>
      <c r="CF335" s="32"/>
      <c r="CG335" s="32"/>
      <c r="CH335" s="32"/>
      <c r="CI335" s="32"/>
      <c r="CJ335" s="32"/>
      <c r="CK335" s="32"/>
      <c r="CL335" s="32"/>
      <c r="CM335" s="32"/>
      <c r="CN335" s="32"/>
      <c r="CO335" s="32"/>
      <c r="CP335" s="32"/>
      <c r="CQ335" s="32"/>
      <c r="CR335" s="32"/>
      <c r="CS335" s="32"/>
      <c r="CT335" s="32"/>
      <c r="CU335" s="32"/>
      <c r="CV335" s="32"/>
      <c r="CW335" s="32"/>
      <c r="CX335" s="32"/>
      <c r="CY335" s="32"/>
      <c r="CZ335" s="32"/>
      <c r="DA335" s="32"/>
      <c r="DB335" s="32"/>
      <c r="DC335" s="25"/>
    </row>
    <row r="336" spans="1:107" s="61" customFormat="1" ht="12.6" customHeight="1">
      <c r="A336" s="25"/>
      <c r="B336" s="163"/>
      <c r="C336" s="178"/>
      <c r="D336" s="32"/>
      <c r="E336" s="37"/>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32"/>
      <c r="BU336" s="32"/>
      <c r="BV336" s="32"/>
      <c r="BW336" s="32"/>
      <c r="BX336" s="32"/>
      <c r="BY336" s="32"/>
      <c r="BZ336" s="32"/>
      <c r="CA336" s="32"/>
      <c r="CB336" s="32"/>
      <c r="CC336" s="32"/>
      <c r="CD336" s="32"/>
      <c r="CE336" s="32"/>
      <c r="CF336" s="32"/>
      <c r="CG336" s="32"/>
      <c r="CH336" s="32"/>
      <c r="CI336" s="32"/>
      <c r="CJ336" s="32"/>
      <c r="CK336" s="32"/>
      <c r="CL336" s="32"/>
      <c r="CM336" s="32"/>
      <c r="CN336" s="32"/>
      <c r="CO336" s="32"/>
      <c r="CP336" s="32"/>
      <c r="CQ336" s="32"/>
      <c r="CR336" s="32"/>
      <c r="CS336" s="32"/>
      <c r="CT336" s="32"/>
      <c r="CU336" s="32"/>
      <c r="CV336" s="32"/>
      <c r="CW336" s="32"/>
      <c r="CX336" s="32"/>
      <c r="CY336" s="32"/>
      <c r="CZ336" s="32"/>
      <c r="DA336" s="32"/>
      <c r="DB336" s="32"/>
      <c r="DC336" s="25"/>
    </row>
    <row r="337" spans="1:107" s="99" customFormat="1" ht="22.5" customHeight="1">
      <c r="A337" s="25"/>
      <c r="B337" s="163"/>
      <c r="C337" s="178" t="s">
        <v>196</v>
      </c>
      <c r="D337" s="32"/>
      <c r="E337" s="37"/>
      <c r="F337" s="32"/>
      <c r="G337" s="57">
        <f>G255+G267+G281-G291</f>
        <v>0</v>
      </c>
      <c r="H337" s="57">
        <f t="shared" ref="H337:BS337" si="119">H255+H267+H281-H291</f>
        <v>0</v>
      </c>
      <c r="I337" s="57">
        <f t="shared" si="119"/>
        <v>0</v>
      </c>
      <c r="J337" s="57">
        <f t="shared" si="119"/>
        <v>0</v>
      </c>
      <c r="K337" s="57">
        <f t="shared" si="119"/>
        <v>0</v>
      </c>
      <c r="L337" s="57">
        <f t="shared" si="119"/>
        <v>0</v>
      </c>
      <c r="M337" s="57">
        <f t="shared" si="119"/>
        <v>0</v>
      </c>
      <c r="N337" s="57">
        <f t="shared" si="119"/>
        <v>0</v>
      </c>
      <c r="O337" s="57">
        <f t="shared" si="119"/>
        <v>0</v>
      </c>
      <c r="P337" s="57">
        <f t="shared" si="119"/>
        <v>0</v>
      </c>
      <c r="Q337" s="57">
        <f t="shared" si="119"/>
        <v>0</v>
      </c>
      <c r="R337" s="57">
        <f t="shared" si="119"/>
        <v>0</v>
      </c>
      <c r="S337" s="57">
        <f t="shared" si="119"/>
        <v>0</v>
      </c>
      <c r="T337" s="57">
        <f t="shared" si="119"/>
        <v>0</v>
      </c>
      <c r="U337" s="57">
        <f t="shared" si="119"/>
        <v>0</v>
      </c>
      <c r="V337" s="57">
        <f t="shared" si="119"/>
        <v>0</v>
      </c>
      <c r="W337" s="57">
        <f t="shared" si="119"/>
        <v>0</v>
      </c>
      <c r="X337" s="57">
        <f t="shared" si="119"/>
        <v>0</v>
      </c>
      <c r="Y337" s="57">
        <f t="shared" si="119"/>
        <v>0</v>
      </c>
      <c r="Z337" s="57">
        <f t="shared" si="119"/>
        <v>0</v>
      </c>
      <c r="AA337" s="57">
        <f t="shared" si="119"/>
        <v>0</v>
      </c>
      <c r="AB337" s="57">
        <f t="shared" si="119"/>
        <v>0</v>
      </c>
      <c r="AC337" s="57">
        <f t="shared" si="119"/>
        <v>0</v>
      </c>
      <c r="AD337" s="57">
        <f t="shared" si="119"/>
        <v>0</v>
      </c>
      <c r="AE337" s="57">
        <f t="shared" si="119"/>
        <v>0</v>
      </c>
      <c r="AF337" s="57">
        <f t="shared" si="119"/>
        <v>0</v>
      </c>
      <c r="AG337" s="57">
        <f t="shared" si="119"/>
        <v>0</v>
      </c>
      <c r="AH337" s="57">
        <f t="shared" si="119"/>
        <v>0</v>
      </c>
      <c r="AI337" s="57">
        <f t="shared" si="119"/>
        <v>0</v>
      </c>
      <c r="AJ337" s="57">
        <f t="shared" si="119"/>
        <v>0</v>
      </c>
      <c r="AK337" s="57">
        <f t="shared" si="119"/>
        <v>0</v>
      </c>
      <c r="AL337" s="57">
        <f t="shared" si="119"/>
        <v>0</v>
      </c>
      <c r="AM337" s="57">
        <f t="shared" si="119"/>
        <v>0</v>
      </c>
      <c r="AN337" s="57">
        <f t="shared" si="119"/>
        <v>0</v>
      </c>
      <c r="AO337" s="57">
        <f t="shared" si="119"/>
        <v>0</v>
      </c>
      <c r="AP337" s="57">
        <f t="shared" si="119"/>
        <v>0</v>
      </c>
      <c r="AQ337" s="57">
        <f t="shared" si="119"/>
        <v>0</v>
      </c>
      <c r="AR337" s="57">
        <f t="shared" si="119"/>
        <v>0</v>
      </c>
      <c r="AS337" s="57">
        <f t="shared" si="119"/>
        <v>0</v>
      </c>
      <c r="AT337" s="57">
        <f t="shared" si="119"/>
        <v>0</v>
      </c>
      <c r="AU337" s="57">
        <f t="shared" si="119"/>
        <v>0</v>
      </c>
      <c r="AV337" s="57">
        <f t="shared" si="119"/>
        <v>0</v>
      </c>
      <c r="AW337" s="57">
        <f t="shared" si="119"/>
        <v>0</v>
      </c>
      <c r="AX337" s="57">
        <f t="shared" si="119"/>
        <v>0</v>
      </c>
      <c r="AY337" s="57">
        <f t="shared" si="119"/>
        <v>0</v>
      </c>
      <c r="AZ337" s="57">
        <f t="shared" si="119"/>
        <v>0</v>
      </c>
      <c r="BA337" s="57">
        <f t="shared" si="119"/>
        <v>0</v>
      </c>
      <c r="BB337" s="57">
        <f t="shared" si="119"/>
        <v>0</v>
      </c>
      <c r="BC337" s="57">
        <f t="shared" si="119"/>
        <v>0</v>
      </c>
      <c r="BD337" s="57">
        <f t="shared" si="119"/>
        <v>0</v>
      </c>
      <c r="BE337" s="57">
        <f t="shared" si="119"/>
        <v>0</v>
      </c>
      <c r="BF337" s="57">
        <f t="shared" si="119"/>
        <v>0</v>
      </c>
      <c r="BG337" s="57">
        <f t="shared" si="119"/>
        <v>0</v>
      </c>
      <c r="BH337" s="57">
        <f t="shared" si="119"/>
        <v>0</v>
      </c>
      <c r="BI337" s="57">
        <f t="shared" si="119"/>
        <v>0</v>
      </c>
      <c r="BJ337" s="57">
        <f t="shared" si="119"/>
        <v>0</v>
      </c>
      <c r="BK337" s="57">
        <f t="shared" si="119"/>
        <v>0</v>
      </c>
      <c r="BL337" s="57">
        <f t="shared" si="119"/>
        <v>0</v>
      </c>
      <c r="BM337" s="57">
        <f t="shared" si="119"/>
        <v>0</v>
      </c>
      <c r="BN337" s="57">
        <f t="shared" si="119"/>
        <v>0</v>
      </c>
      <c r="BO337" s="57">
        <f t="shared" si="119"/>
        <v>0</v>
      </c>
      <c r="BP337" s="57">
        <f t="shared" si="119"/>
        <v>0</v>
      </c>
      <c r="BQ337" s="57">
        <f t="shared" si="119"/>
        <v>0</v>
      </c>
      <c r="BR337" s="57">
        <f t="shared" si="119"/>
        <v>0</v>
      </c>
      <c r="BS337" s="57">
        <f t="shared" si="119"/>
        <v>0</v>
      </c>
      <c r="BT337" s="57">
        <f t="shared" ref="BT337:DB337" si="120">BT255+BT267+BT281-BT291</f>
        <v>0</v>
      </c>
      <c r="BU337" s="57">
        <f t="shared" si="120"/>
        <v>0</v>
      </c>
      <c r="BV337" s="57">
        <f t="shared" si="120"/>
        <v>0</v>
      </c>
      <c r="BW337" s="57">
        <f t="shared" si="120"/>
        <v>0</v>
      </c>
      <c r="BX337" s="57">
        <f t="shared" si="120"/>
        <v>0</v>
      </c>
      <c r="BY337" s="57">
        <f t="shared" si="120"/>
        <v>0</v>
      </c>
      <c r="BZ337" s="57">
        <f t="shared" si="120"/>
        <v>0</v>
      </c>
      <c r="CA337" s="57">
        <f t="shared" si="120"/>
        <v>0</v>
      </c>
      <c r="CB337" s="57">
        <f t="shared" si="120"/>
        <v>0</v>
      </c>
      <c r="CC337" s="57">
        <f t="shared" si="120"/>
        <v>0</v>
      </c>
      <c r="CD337" s="57">
        <f t="shared" si="120"/>
        <v>0</v>
      </c>
      <c r="CE337" s="57">
        <f t="shared" si="120"/>
        <v>0</v>
      </c>
      <c r="CF337" s="57">
        <f t="shared" si="120"/>
        <v>0</v>
      </c>
      <c r="CG337" s="57">
        <f t="shared" si="120"/>
        <v>0</v>
      </c>
      <c r="CH337" s="57">
        <f t="shared" si="120"/>
        <v>0</v>
      </c>
      <c r="CI337" s="57">
        <f t="shared" si="120"/>
        <v>0</v>
      </c>
      <c r="CJ337" s="57">
        <f t="shared" si="120"/>
        <v>0</v>
      </c>
      <c r="CK337" s="57">
        <f t="shared" si="120"/>
        <v>0</v>
      </c>
      <c r="CL337" s="57">
        <f t="shared" si="120"/>
        <v>0</v>
      </c>
      <c r="CM337" s="57">
        <f t="shared" si="120"/>
        <v>0</v>
      </c>
      <c r="CN337" s="57">
        <f t="shared" si="120"/>
        <v>0</v>
      </c>
      <c r="CO337" s="57">
        <f t="shared" si="120"/>
        <v>0</v>
      </c>
      <c r="CP337" s="57">
        <f t="shared" si="120"/>
        <v>0</v>
      </c>
      <c r="CQ337" s="57">
        <f t="shared" si="120"/>
        <v>0</v>
      </c>
      <c r="CR337" s="57">
        <f t="shared" si="120"/>
        <v>0</v>
      </c>
      <c r="CS337" s="57">
        <f t="shared" si="120"/>
        <v>0</v>
      </c>
      <c r="CT337" s="57">
        <f t="shared" si="120"/>
        <v>0</v>
      </c>
      <c r="CU337" s="57">
        <f t="shared" si="120"/>
        <v>0</v>
      </c>
      <c r="CV337" s="57">
        <f t="shared" si="120"/>
        <v>0</v>
      </c>
      <c r="CW337" s="57">
        <f t="shared" si="120"/>
        <v>0</v>
      </c>
      <c r="CX337" s="57">
        <f t="shared" si="120"/>
        <v>0</v>
      </c>
      <c r="CY337" s="57">
        <f t="shared" si="120"/>
        <v>0</v>
      </c>
      <c r="CZ337" s="57">
        <f t="shared" si="120"/>
        <v>0</v>
      </c>
      <c r="DA337" s="57">
        <f t="shared" si="120"/>
        <v>0</v>
      </c>
      <c r="DB337" s="57">
        <f t="shared" si="120"/>
        <v>0</v>
      </c>
      <c r="DC337" s="58"/>
    </row>
    <row r="338" spans="1:107" s="61" customFormat="1" ht="22.5" customHeight="1">
      <c r="A338" s="25"/>
      <c r="B338" s="163"/>
      <c r="C338" s="178" t="s">
        <v>190</v>
      </c>
      <c r="D338" s="32"/>
      <c r="E338" s="37"/>
      <c r="F338" s="32"/>
      <c r="G338" s="56">
        <f>SUM(G337:DB337)</f>
        <v>0</v>
      </c>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32"/>
      <c r="BF338" s="32"/>
      <c r="BG338" s="32"/>
      <c r="BH338" s="32"/>
      <c r="BI338" s="32"/>
      <c r="BJ338" s="32"/>
      <c r="BK338" s="32"/>
      <c r="BL338" s="32"/>
      <c r="BM338" s="32"/>
      <c r="BN338" s="32"/>
      <c r="BO338" s="32"/>
      <c r="BP338" s="32"/>
      <c r="BQ338" s="32"/>
      <c r="BR338" s="32"/>
      <c r="BS338" s="32"/>
      <c r="BT338" s="32"/>
      <c r="BU338" s="32"/>
      <c r="BV338" s="32"/>
      <c r="BW338" s="32"/>
      <c r="BX338" s="32"/>
      <c r="BY338" s="32"/>
      <c r="BZ338" s="32"/>
      <c r="CA338" s="32"/>
      <c r="CB338" s="32"/>
      <c r="CC338" s="32"/>
      <c r="CD338" s="32"/>
      <c r="CE338" s="32"/>
      <c r="CF338" s="32"/>
      <c r="CG338" s="32"/>
      <c r="CH338" s="32"/>
      <c r="CI338" s="32"/>
      <c r="CJ338" s="32"/>
      <c r="CK338" s="32"/>
      <c r="CL338" s="32"/>
      <c r="CM338" s="32"/>
      <c r="CN338" s="32"/>
      <c r="CO338" s="32"/>
      <c r="CP338" s="32"/>
      <c r="CQ338" s="32"/>
      <c r="CR338" s="32"/>
      <c r="CS338" s="32"/>
      <c r="CT338" s="32"/>
      <c r="CU338" s="32"/>
      <c r="CV338" s="32"/>
      <c r="CW338" s="32"/>
      <c r="CX338" s="32"/>
      <c r="CY338" s="32"/>
      <c r="CZ338" s="32"/>
      <c r="DA338" s="32"/>
      <c r="DB338" s="32"/>
      <c r="DC338" s="25"/>
    </row>
    <row r="339" spans="1:107" s="61" customFormat="1" ht="12.6" customHeight="1">
      <c r="A339" s="25"/>
      <c r="B339" s="163"/>
      <c r="C339" s="163"/>
      <c r="D339" s="32"/>
      <c r="E339" s="37"/>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32"/>
      <c r="BH339" s="32"/>
      <c r="BI339" s="32"/>
      <c r="BJ339" s="32"/>
      <c r="BK339" s="32"/>
      <c r="BL339" s="32"/>
      <c r="BM339" s="32"/>
      <c r="BN339" s="32"/>
      <c r="BO339" s="32"/>
      <c r="BP339" s="32"/>
      <c r="BQ339" s="32"/>
      <c r="BR339" s="32"/>
      <c r="BS339" s="32"/>
      <c r="BT339" s="32"/>
      <c r="BU339" s="32"/>
      <c r="BV339" s="32"/>
      <c r="BW339" s="32"/>
      <c r="BX339" s="32"/>
      <c r="BY339" s="32"/>
      <c r="BZ339" s="32"/>
      <c r="CA339" s="32"/>
      <c r="CB339" s="32"/>
      <c r="CC339" s="32"/>
      <c r="CD339" s="32"/>
      <c r="CE339" s="32"/>
      <c r="CF339" s="32"/>
      <c r="CG339" s="32"/>
      <c r="CH339" s="32"/>
      <c r="CI339" s="32"/>
      <c r="CJ339" s="32"/>
      <c r="CK339" s="32"/>
      <c r="CL339" s="32"/>
      <c r="CM339" s="32"/>
      <c r="CN339" s="32"/>
      <c r="CO339" s="32"/>
      <c r="CP339" s="32"/>
      <c r="CQ339" s="32"/>
      <c r="CR339" s="32"/>
      <c r="CS339" s="32"/>
      <c r="CT339" s="32"/>
      <c r="CU339" s="32"/>
      <c r="CV339" s="32"/>
      <c r="CW339" s="32"/>
      <c r="CX339" s="32"/>
      <c r="CY339" s="32"/>
      <c r="CZ339" s="32"/>
      <c r="DA339" s="32"/>
      <c r="DB339" s="32"/>
      <c r="DC339" s="25"/>
    </row>
    <row r="340" spans="1:107" s="61" customFormat="1" ht="22.5" customHeight="1">
      <c r="A340" s="25"/>
      <c r="B340" s="163"/>
      <c r="C340" s="163" t="s">
        <v>243</v>
      </c>
      <c r="D340" s="32"/>
      <c r="E340" s="37"/>
      <c r="F340" s="32"/>
      <c r="G340" s="57">
        <f t="shared" ref="G340:BR340" si="121">G319</f>
        <v>0</v>
      </c>
      <c r="H340" s="57">
        <f t="shared" si="121"/>
        <v>0</v>
      </c>
      <c r="I340" s="57">
        <f t="shared" si="121"/>
        <v>0</v>
      </c>
      <c r="J340" s="57">
        <f t="shared" si="121"/>
        <v>0</v>
      </c>
      <c r="K340" s="57">
        <f t="shared" si="121"/>
        <v>0</v>
      </c>
      <c r="L340" s="57">
        <f t="shared" si="121"/>
        <v>0</v>
      </c>
      <c r="M340" s="57">
        <f t="shared" si="121"/>
        <v>0</v>
      </c>
      <c r="N340" s="57">
        <f t="shared" si="121"/>
        <v>0</v>
      </c>
      <c r="O340" s="57">
        <f t="shared" si="121"/>
        <v>0</v>
      </c>
      <c r="P340" s="57">
        <f t="shared" si="121"/>
        <v>0</v>
      </c>
      <c r="Q340" s="57">
        <f t="shared" si="121"/>
        <v>0</v>
      </c>
      <c r="R340" s="57">
        <f t="shared" si="121"/>
        <v>0</v>
      </c>
      <c r="S340" s="57">
        <f t="shared" si="121"/>
        <v>0</v>
      </c>
      <c r="T340" s="57">
        <f t="shared" si="121"/>
        <v>0</v>
      </c>
      <c r="U340" s="57">
        <f t="shared" si="121"/>
        <v>0</v>
      </c>
      <c r="V340" s="57">
        <f t="shared" si="121"/>
        <v>0</v>
      </c>
      <c r="W340" s="57">
        <f t="shared" si="121"/>
        <v>0</v>
      </c>
      <c r="X340" s="57">
        <f t="shared" si="121"/>
        <v>0</v>
      </c>
      <c r="Y340" s="57">
        <f t="shared" si="121"/>
        <v>0</v>
      </c>
      <c r="Z340" s="57">
        <f t="shared" si="121"/>
        <v>0</v>
      </c>
      <c r="AA340" s="57">
        <f t="shared" si="121"/>
        <v>0</v>
      </c>
      <c r="AB340" s="57">
        <f t="shared" si="121"/>
        <v>0</v>
      </c>
      <c r="AC340" s="57">
        <f t="shared" si="121"/>
        <v>0</v>
      </c>
      <c r="AD340" s="57">
        <f t="shared" si="121"/>
        <v>0</v>
      </c>
      <c r="AE340" s="57">
        <f t="shared" si="121"/>
        <v>0</v>
      </c>
      <c r="AF340" s="57">
        <f t="shared" si="121"/>
        <v>0</v>
      </c>
      <c r="AG340" s="57">
        <f t="shared" si="121"/>
        <v>0</v>
      </c>
      <c r="AH340" s="57">
        <f t="shared" si="121"/>
        <v>0</v>
      </c>
      <c r="AI340" s="57">
        <f t="shared" si="121"/>
        <v>0</v>
      </c>
      <c r="AJ340" s="57">
        <f t="shared" si="121"/>
        <v>0</v>
      </c>
      <c r="AK340" s="57">
        <f t="shared" si="121"/>
        <v>0</v>
      </c>
      <c r="AL340" s="57">
        <f t="shared" si="121"/>
        <v>0</v>
      </c>
      <c r="AM340" s="57">
        <f t="shared" si="121"/>
        <v>0</v>
      </c>
      <c r="AN340" s="57">
        <f t="shared" si="121"/>
        <v>0</v>
      </c>
      <c r="AO340" s="57">
        <f t="shared" si="121"/>
        <v>0</v>
      </c>
      <c r="AP340" s="57">
        <f t="shared" si="121"/>
        <v>0</v>
      </c>
      <c r="AQ340" s="57">
        <f t="shared" si="121"/>
        <v>0</v>
      </c>
      <c r="AR340" s="57">
        <f t="shared" si="121"/>
        <v>0</v>
      </c>
      <c r="AS340" s="57">
        <f t="shared" si="121"/>
        <v>0</v>
      </c>
      <c r="AT340" s="57">
        <f t="shared" si="121"/>
        <v>0</v>
      </c>
      <c r="AU340" s="57">
        <f t="shared" si="121"/>
        <v>0</v>
      </c>
      <c r="AV340" s="57">
        <f t="shared" si="121"/>
        <v>0</v>
      </c>
      <c r="AW340" s="57">
        <f t="shared" si="121"/>
        <v>0</v>
      </c>
      <c r="AX340" s="57">
        <f t="shared" si="121"/>
        <v>0</v>
      </c>
      <c r="AY340" s="57">
        <f t="shared" si="121"/>
        <v>0</v>
      </c>
      <c r="AZ340" s="57">
        <f t="shared" si="121"/>
        <v>0</v>
      </c>
      <c r="BA340" s="57">
        <f t="shared" si="121"/>
        <v>0</v>
      </c>
      <c r="BB340" s="57">
        <f t="shared" si="121"/>
        <v>0</v>
      </c>
      <c r="BC340" s="57">
        <f t="shared" si="121"/>
        <v>0</v>
      </c>
      <c r="BD340" s="57">
        <f t="shared" si="121"/>
        <v>0</v>
      </c>
      <c r="BE340" s="57">
        <f t="shared" si="121"/>
        <v>0</v>
      </c>
      <c r="BF340" s="57">
        <f t="shared" si="121"/>
        <v>0</v>
      </c>
      <c r="BG340" s="57">
        <f t="shared" si="121"/>
        <v>0</v>
      </c>
      <c r="BH340" s="57">
        <f t="shared" si="121"/>
        <v>0</v>
      </c>
      <c r="BI340" s="57">
        <f t="shared" si="121"/>
        <v>0</v>
      </c>
      <c r="BJ340" s="57">
        <f t="shared" si="121"/>
        <v>0</v>
      </c>
      <c r="BK340" s="57">
        <f t="shared" si="121"/>
        <v>0</v>
      </c>
      <c r="BL340" s="57">
        <f t="shared" si="121"/>
        <v>0</v>
      </c>
      <c r="BM340" s="57">
        <f t="shared" si="121"/>
        <v>0</v>
      </c>
      <c r="BN340" s="57">
        <f t="shared" si="121"/>
        <v>0</v>
      </c>
      <c r="BO340" s="57">
        <f t="shared" si="121"/>
        <v>0</v>
      </c>
      <c r="BP340" s="57">
        <f t="shared" si="121"/>
        <v>0</v>
      </c>
      <c r="BQ340" s="57">
        <f t="shared" si="121"/>
        <v>0</v>
      </c>
      <c r="BR340" s="57">
        <f t="shared" si="121"/>
        <v>0</v>
      </c>
      <c r="BS340" s="57">
        <f t="shared" ref="BS340:DB340" si="122">BS319</f>
        <v>0</v>
      </c>
      <c r="BT340" s="57">
        <f t="shared" si="122"/>
        <v>0</v>
      </c>
      <c r="BU340" s="57">
        <f t="shared" si="122"/>
        <v>0</v>
      </c>
      <c r="BV340" s="57">
        <f t="shared" si="122"/>
        <v>0</v>
      </c>
      <c r="BW340" s="57">
        <f t="shared" si="122"/>
        <v>0</v>
      </c>
      <c r="BX340" s="57">
        <f t="shared" si="122"/>
        <v>0</v>
      </c>
      <c r="BY340" s="57">
        <f t="shared" si="122"/>
        <v>0</v>
      </c>
      <c r="BZ340" s="57">
        <f t="shared" si="122"/>
        <v>0</v>
      </c>
      <c r="CA340" s="57">
        <f t="shared" si="122"/>
        <v>0</v>
      </c>
      <c r="CB340" s="57">
        <f t="shared" si="122"/>
        <v>0</v>
      </c>
      <c r="CC340" s="57">
        <f t="shared" si="122"/>
        <v>0</v>
      </c>
      <c r="CD340" s="57">
        <f t="shared" si="122"/>
        <v>0</v>
      </c>
      <c r="CE340" s="57">
        <f t="shared" si="122"/>
        <v>0</v>
      </c>
      <c r="CF340" s="57">
        <f t="shared" si="122"/>
        <v>0</v>
      </c>
      <c r="CG340" s="57">
        <f t="shared" si="122"/>
        <v>0</v>
      </c>
      <c r="CH340" s="57">
        <f t="shared" si="122"/>
        <v>0</v>
      </c>
      <c r="CI340" s="57">
        <f t="shared" si="122"/>
        <v>0</v>
      </c>
      <c r="CJ340" s="57">
        <f t="shared" si="122"/>
        <v>0</v>
      </c>
      <c r="CK340" s="57">
        <f t="shared" si="122"/>
        <v>0</v>
      </c>
      <c r="CL340" s="57">
        <f t="shared" si="122"/>
        <v>0</v>
      </c>
      <c r="CM340" s="57">
        <f t="shared" si="122"/>
        <v>0</v>
      </c>
      <c r="CN340" s="57">
        <f t="shared" si="122"/>
        <v>0</v>
      </c>
      <c r="CO340" s="57">
        <f t="shared" si="122"/>
        <v>0</v>
      </c>
      <c r="CP340" s="57">
        <f t="shared" si="122"/>
        <v>0</v>
      </c>
      <c r="CQ340" s="57">
        <f t="shared" si="122"/>
        <v>0</v>
      </c>
      <c r="CR340" s="57">
        <f t="shared" si="122"/>
        <v>0</v>
      </c>
      <c r="CS340" s="57">
        <f t="shared" si="122"/>
        <v>0</v>
      </c>
      <c r="CT340" s="57">
        <f t="shared" si="122"/>
        <v>0</v>
      </c>
      <c r="CU340" s="57">
        <f t="shared" si="122"/>
        <v>0</v>
      </c>
      <c r="CV340" s="57">
        <f t="shared" si="122"/>
        <v>0</v>
      </c>
      <c r="CW340" s="57">
        <f t="shared" si="122"/>
        <v>0</v>
      </c>
      <c r="CX340" s="57">
        <f t="shared" si="122"/>
        <v>0</v>
      </c>
      <c r="CY340" s="57">
        <f t="shared" si="122"/>
        <v>0</v>
      </c>
      <c r="CZ340" s="57">
        <f t="shared" si="122"/>
        <v>0</v>
      </c>
      <c r="DA340" s="57">
        <f t="shared" si="122"/>
        <v>0</v>
      </c>
      <c r="DB340" s="57">
        <f t="shared" si="122"/>
        <v>0</v>
      </c>
      <c r="DC340" s="25"/>
    </row>
    <row r="341" spans="1:107" s="61" customFormat="1" ht="22.5" customHeight="1">
      <c r="A341" s="25"/>
      <c r="B341" s="163"/>
      <c r="C341" s="163" t="s">
        <v>244</v>
      </c>
      <c r="D341" s="32"/>
      <c r="E341" s="37" t="s">
        <v>28</v>
      </c>
      <c r="F341" s="32"/>
      <c r="G341" s="56">
        <f>SUM(G340:DB340)</f>
        <v>0</v>
      </c>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c r="BG341" s="32"/>
      <c r="BH341" s="32"/>
      <c r="BI341" s="32"/>
      <c r="BJ341" s="32"/>
      <c r="BK341" s="32"/>
      <c r="BL341" s="32"/>
      <c r="BM341" s="32"/>
      <c r="BN341" s="32"/>
      <c r="BO341" s="32"/>
      <c r="BP341" s="32"/>
      <c r="BQ341" s="32"/>
      <c r="BR341" s="32"/>
      <c r="BS341" s="32"/>
      <c r="BT341" s="32"/>
      <c r="BU341" s="32"/>
      <c r="BV341" s="32"/>
      <c r="BW341" s="32"/>
      <c r="BX341" s="32"/>
      <c r="BY341" s="32"/>
      <c r="BZ341" s="32"/>
      <c r="CA341" s="32"/>
      <c r="CB341" s="32"/>
      <c r="CC341" s="32"/>
      <c r="CD341" s="32"/>
      <c r="CE341" s="32"/>
      <c r="CF341" s="32"/>
      <c r="CG341" s="32"/>
      <c r="CH341" s="32"/>
      <c r="CI341" s="32"/>
      <c r="CJ341" s="32"/>
      <c r="CK341" s="32"/>
      <c r="CL341" s="32"/>
      <c r="CM341" s="32"/>
      <c r="CN341" s="32"/>
      <c r="CO341" s="32"/>
      <c r="CP341" s="32"/>
      <c r="CQ341" s="32"/>
      <c r="CR341" s="32"/>
      <c r="CS341" s="32"/>
      <c r="CT341" s="32"/>
      <c r="CU341" s="32"/>
      <c r="CV341" s="32"/>
      <c r="CW341" s="32"/>
      <c r="CX341" s="32"/>
      <c r="CY341" s="32"/>
      <c r="CZ341" s="32"/>
      <c r="DA341" s="32"/>
      <c r="DB341" s="32"/>
      <c r="DC341" s="25"/>
    </row>
    <row r="342" spans="1:107" s="2" customFormat="1" ht="12.6" customHeight="1">
      <c r="B342" s="142"/>
      <c r="C342" s="142"/>
      <c r="D342" s="142"/>
      <c r="E342" s="142"/>
      <c r="F342" s="142"/>
      <c r="G342" s="142"/>
      <c r="H342" s="142"/>
      <c r="I342" s="142"/>
      <c r="J342" s="142"/>
      <c r="K342" s="142"/>
      <c r="L342" s="142"/>
      <c r="M342" s="142"/>
      <c r="N342" s="142"/>
      <c r="O342" s="143"/>
      <c r="P342" s="143"/>
      <c r="Q342" s="143"/>
      <c r="R342" s="143"/>
      <c r="S342" s="143"/>
      <c r="T342" s="143"/>
      <c r="U342" s="143"/>
      <c r="V342" s="143"/>
      <c r="W342" s="143"/>
      <c r="X342" s="143"/>
      <c r="Y342" s="143"/>
      <c r="Z342" s="143"/>
      <c r="AA342" s="143"/>
      <c r="AB342" s="143"/>
      <c r="AC342" s="143"/>
      <c r="AD342" s="143"/>
      <c r="AE342" s="143"/>
      <c r="AF342" s="143"/>
      <c r="AG342" s="143"/>
      <c r="AH342" s="143"/>
      <c r="AI342" s="143"/>
      <c r="AJ342" s="143"/>
      <c r="AK342" s="143"/>
      <c r="AL342" s="143"/>
      <c r="AM342" s="143"/>
      <c r="AN342" s="143"/>
      <c r="AO342" s="143"/>
      <c r="AP342" s="143"/>
      <c r="AQ342" s="143"/>
      <c r="AR342" s="143"/>
      <c r="AS342" s="143"/>
      <c r="AT342" s="143"/>
      <c r="AU342" s="143"/>
      <c r="AV342" s="143"/>
      <c r="AW342" s="143"/>
      <c r="AX342" s="143"/>
      <c r="AY342" s="143"/>
      <c r="AZ342" s="143"/>
      <c r="BA342" s="143"/>
      <c r="BB342" s="143"/>
      <c r="BC342" s="143"/>
      <c r="BD342" s="143"/>
      <c r="BE342" s="143"/>
      <c r="BF342" s="143"/>
      <c r="BG342" s="143"/>
      <c r="BH342" s="143"/>
      <c r="BI342" s="143"/>
      <c r="BJ342" s="143"/>
      <c r="BK342" s="143"/>
      <c r="BL342" s="143"/>
      <c r="BM342" s="143"/>
      <c r="BN342" s="143"/>
      <c r="BO342" s="143"/>
      <c r="BP342" s="143"/>
      <c r="BQ342" s="143"/>
      <c r="BR342" s="143"/>
      <c r="BS342" s="143"/>
      <c r="BT342" s="143"/>
      <c r="BU342" s="143"/>
      <c r="BV342" s="143"/>
      <c r="BW342" s="143"/>
      <c r="BX342" s="143"/>
      <c r="BY342" s="143"/>
      <c r="BZ342" s="143"/>
      <c r="CA342" s="143"/>
      <c r="CB342" s="143"/>
      <c r="CC342" s="143"/>
      <c r="CD342" s="143"/>
      <c r="CE342" s="143"/>
      <c r="CF342" s="143"/>
      <c r="CG342" s="143"/>
      <c r="CH342" s="143"/>
      <c r="CI342" s="143"/>
      <c r="CJ342" s="143"/>
      <c r="CK342" s="143"/>
      <c r="CL342" s="143"/>
      <c r="CM342" s="143"/>
      <c r="CN342" s="143"/>
      <c r="CO342" s="143"/>
      <c r="CP342" s="143"/>
      <c r="CQ342" s="143"/>
      <c r="CR342" s="143"/>
      <c r="CS342" s="143"/>
      <c r="CT342" s="143"/>
      <c r="CU342" s="143"/>
      <c r="CV342" s="143"/>
      <c r="CW342" s="143"/>
      <c r="CX342" s="143"/>
      <c r="CY342" s="143"/>
      <c r="CZ342" s="143"/>
      <c r="DA342" s="143"/>
      <c r="DB342" s="143"/>
      <c r="DC342" s="143"/>
    </row>
    <row r="343" spans="1:107" s="119" customFormat="1" ht="39.950000000000003" customHeight="1">
      <c r="B343" s="307" t="s">
        <v>336</v>
      </c>
      <c r="C343" s="307"/>
      <c r="D343" s="307"/>
      <c r="E343" s="307"/>
      <c r="F343" s="307"/>
      <c r="G343" s="307"/>
      <c r="H343" s="307"/>
      <c r="I343" s="307"/>
      <c r="J343" s="307"/>
      <c r="K343" s="307"/>
      <c r="L343" s="307"/>
      <c r="M343" s="307"/>
      <c r="N343" s="307"/>
    </row>
    <row r="344" spans="1:107" s="61" customFormat="1" ht="12.6" customHeight="1">
      <c r="A344" s="25"/>
      <c r="B344" s="32"/>
      <c r="C344" s="32"/>
      <c r="D344" s="32"/>
      <c r="E344" s="37"/>
      <c r="F344" s="32"/>
      <c r="G344" s="32"/>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32"/>
      <c r="BF344" s="32"/>
      <c r="BG344" s="32"/>
      <c r="BH344" s="32"/>
      <c r="BI344" s="32"/>
      <c r="BJ344" s="32"/>
      <c r="BK344" s="32"/>
      <c r="BL344" s="32"/>
      <c r="BM344" s="32"/>
      <c r="BN344" s="32"/>
      <c r="BO344" s="32"/>
      <c r="BP344" s="32"/>
      <c r="BQ344" s="32"/>
      <c r="BR344" s="32"/>
      <c r="BS344" s="32"/>
      <c r="BT344" s="32"/>
      <c r="BU344" s="32"/>
      <c r="BV344" s="32"/>
      <c r="BW344" s="32"/>
      <c r="BX344" s="32"/>
      <c r="BY344" s="32"/>
      <c r="BZ344" s="32"/>
      <c r="CA344" s="32"/>
      <c r="CB344" s="32"/>
      <c r="CC344" s="32"/>
      <c r="CD344" s="32"/>
      <c r="CE344" s="32"/>
      <c r="CF344" s="32"/>
      <c r="CG344" s="32"/>
      <c r="CH344" s="32"/>
      <c r="CI344" s="32"/>
      <c r="CJ344" s="32"/>
      <c r="CK344" s="32"/>
      <c r="CL344" s="32"/>
      <c r="CM344" s="32"/>
      <c r="CN344" s="32"/>
      <c r="CO344" s="32"/>
      <c r="CP344" s="32"/>
      <c r="CQ344" s="32"/>
      <c r="CR344" s="32"/>
      <c r="CS344" s="32"/>
      <c r="CT344" s="32"/>
      <c r="CU344" s="32"/>
      <c r="CV344" s="32"/>
      <c r="CW344" s="32"/>
      <c r="CX344" s="32"/>
      <c r="CY344" s="32"/>
      <c r="CZ344" s="32"/>
      <c r="DA344" s="32"/>
      <c r="DB344" s="32"/>
      <c r="DC344" s="25"/>
    </row>
    <row r="345" spans="1:107" s="98" customFormat="1" ht="22.5" customHeight="1">
      <c r="A345" s="36"/>
      <c r="B345" s="210" t="s">
        <v>34</v>
      </c>
      <c r="C345" s="211" t="s">
        <v>122</v>
      </c>
      <c r="D345" s="41"/>
      <c r="E345" s="40"/>
      <c r="F345" s="36"/>
      <c r="G345" s="36"/>
      <c r="H345" s="36"/>
      <c r="I345" s="36"/>
      <c r="J345" s="36"/>
      <c r="K345" s="36"/>
      <c r="L345" s="36"/>
      <c r="M345" s="36"/>
      <c r="N345" s="36"/>
      <c r="O345" s="36"/>
      <c r="P345" s="36"/>
      <c r="Q345" s="36"/>
      <c r="R345" s="36"/>
      <c r="S345" s="36"/>
      <c r="T345" s="36"/>
      <c r="U345" s="36"/>
      <c r="V345" s="36"/>
      <c r="W345" s="36"/>
      <c r="X345" s="36"/>
      <c r="Y345" s="36"/>
      <c r="Z345" s="36"/>
      <c r="AA345" s="36"/>
      <c r="AB345" s="36"/>
      <c r="AC345" s="36"/>
      <c r="AD345" s="36"/>
      <c r="AE345" s="36"/>
      <c r="AF345" s="36"/>
      <c r="AG345" s="36"/>
      <c r="AH345" s="36"/>
      <c r="AI345" s="36"/>
      <c r="AJ345" s="36"/>
      <c r="AK345" s="36"/>
      <c r="AL345" s="36"/>
      <c r="AM345" s="36"/>
      <c r="AN345" s="36"/>
      <c r="AO345" s="36"/>
      <c r="AP345" s="36"/>
      <c r="AQ345" s="36"/>
      <c r="AR345" s="36"/>
      <c r="AS345" s="36"/>
      <c r="AT345" s="36"/>
      <c r="AU345" s="36"/>
      <c r="AV345" s="36"/>
      <c r="AW345" s="36"/>
      <c r="AX345" s="36"/>
      <c r="AY345" s="36"/>
      <c r="AZ345" s="36"/>
      <c r="BA345" s="36"/>
      <c r="BB345" s="36"/>
      <c r="BC345" s="36"/>
      <c r="BD345" s="36"/>
      <c r="BE345" s="36"/>
      <c r="BF345" s="36"/>
      <c r="BG345" s="36"/>
      <c r="BH345" s="36"/>
      <c r="BI345" s="36"/>
      <c r="BJ345" s="36"/>
      <c r="BK345" s="36"/>
      <c r="BL345" s="36"/>
      <c r="BM345" s="36"/>
      <c r="BN345" s="36"/>
      <c r="BO345" s="36"/>
      <c r="BP345" s="36"/>
      <c r="BQ345" s="36"/>
      <c r="BR345" s="36"/>
      <c r="BS345" s="36"/>
      <c r="BT345" s="36"/>
      <c r="BU345" s="36"/>
      <c r="BV345" s="36"/>
      <c r="BW345" s="36"/>
      <c r="BX345" s="36"/>
      <c r="BY345" s="36"/>
      <c r="BZ345" s="36"/>
      <c r="CA345" s="36"/>
      <c r="CB345" s="36"/>
      <c r="CC345" s="36"/>
      <c r="CD345" s="36"/>
      <c r="CE345" s="36"/>
      <c r="CF345" s="36"/>
      <c r="CG345" s="36"/>
      <c r="CH345" s="36"/>
      <c r="CI345" s="36"/>
      <c r="CJ345" s="36"/>
      <c r="CK345" s="36"/>
      <c r="CL345" s="36"/>
      <c r="CM345" s="36"/>
      <c r="CN345" s="36"/>
      <c r="CO345" s="36"/>
      <c r="CP345" s="36"/>
      <c r="CQ345" s="36"/>
      <c r="CR345" s="36"/>
      <c r="CS345" s="36"/>
      <c r="CT345" s="36"/>
      <c r="CU345" s="36"/>
      <c r="CV345" s="36"/>
      <c r="CW345" s="36"/>
      <c r="CX345" s="36"/>
      <c r="CY345" s="36"/>
      <c r="CZ345" s="36"/>
      <c r="DA345" s="36"/>
      <c r="DB345" s="36"/>
      <c r="DC345" s="36"/>
    </row>
    <row r="346" spans="1:107" s="61" customFormat="1" ht="22.5" customHeight="1">
      <c r="A346" s="25"/>
      <c r="B346" s="163"/>
      <c r="C346" s="163" t="s">
        <v>123</v>
      </c>
      <c r="D346" s="32"/>
      <c r="E346" s="37"/>
      <c r="F346" s="42"/>
      <c r="G346" s="43" cm="1">
        <f t="array" ref="G346">IFERROR(
IF(G$14 - $G$14 + 1 = _xlfn.NUMBERVALUE(TRIM(_xlfn.TEXTAFTER($C346, " ", -1))),
_xlfn.IFS(
'Option-specific inputs'!$J$19="Percentage cost method",('Option-specific inputs'!$J$27*'Option-specific inputs'!$J29*G$22),
'Option-specific inputs'!$J$19="Total cost method",('Option-specific inputs'!$J52*G$22)),0),0)</f>
        <v>0</v>
      </c>
      <c r="H346" s="43" cm="1">
        <f t="array" ref="H346">IFERROR(
IF(H$14 - $G$14 + 1 = _xlfn.NUMBERVALUE(TRIM(_xlfn.TEXTAFTER($C346, " ", -1))),
_xlfn.IFS(
'Option-specific inputs'!$J$19="Percentage cost method",('Option-specific inputs'!$J$27*'Option-specific inputs'!$J29*H$22),
'Option-specific inputs'!$J$19="Total cost method",('Option-specific inputs'!$J52*H$22)),0),0)</f>
        <v>0</v>
      </c>
      <c r="I346" s="43" cm="1">
        <f t="array" ref="I346">IFERROR(
IF(I$14 - $G$14 + 1 = _xlfn.NUMBERVALUE(TRIM(_xlfn.TEXTAFTER($C346, " ", -1))),
_xlfn.IFS(
'Option-specific inputs'!$J$19="Percentage cost method",('Option-specific inputs'!$J$27*'Option-specific inputs'!$J29*I$22),
'Option-specific inputs'!$J$19="Total cost method",('Option-specific inputs'!$J52*I$22)),0),0)</f>
        <v>0</v>
      </c>
      <c r="J346" s="43" cm="1">
        <f t="array" ref="J346">IFERROR(
IF(J$14 - $G$14 + 1 = _xlfn.NUMBERVALUE(TRIM(_xlfn.TEXTAFTER($C346, " ", -1))),
_xlfn.IFS(
'Option-specific inputs'!$J$19="Percentage cost method",('Option-specific inputs'!$J$27*'Option-specific inputs'!$J29*J$22),
'Option-specific inputs'!$J$19="Total cost method",('Option-specific inputs'!$J52*J$22)),0),0)</f>
        <v>0</v>
      </c>
      <c r="K346" s="43" cm="1">
        <f t="array" ref="K346">IFERROR(
IF(K$14 - $G$14 + 1 = _xlfn.NUMBERVALUE(TRIM(_xlfn.TEXTAFTER($C346, " ", -1))),
_xlfn.IFS(
'Option-specific inputs'!$J$19="Percentage cost method",('Option-specific inputs'!$J$27*'Option-specific inputs'!$J29*K$22),
'Option-specific inputs'!$J$19="Total cost method",('Option-specific inputs'!$J52*K$22)),0),0)</f>
        <v>0</v>
      </c>
      <c r="L346" s="43" cm="1">
        <f t="array" ref="L346">IFERROR(
IF(L$14 - $G$14 + 1 = _xlfn.NUMBERVALUE(TRIM(_xlfn.TEXTAFTER($C346, " ", -1))),
_xlfn.IFS(
'Option-specific inputs'!$J$19="Percentage cost method",('Option-specific inputs'!$J$27*'Option-specific inputs'!$J29*L$22),
'Option-specific inputs'!$J$19="Total cost method",('Option-specific inputs'!$J52*L$22)),0),0)</f>
        <v>0</v>
      </c>
      <c r="M346" s="43" cm="1">
        <f t="array" ref="M346">IFERROR(
IF(M$14 - $G$14 + 1 = _xlfn.NUMBERVALUE(TRIM(_xlfn.TEXTAFTER($C346, " ", -1))),
_xlfn.IFS(
'Option-specific inputs'!$J$19="Percentage cost method",('Option-specific inputs'!$J$27*'Option-specific inputs'!$J29*M$22),
'Option-specific inputs'!$J$19="Total cost method",('Option-specific inputs'!$J52*M$22)),0),0)</f>
        <v>0</v>
      </c>
      <c r="N346" s="43" cm="1">
        <f t="array" ref="N346">IFERROR(
IF(N$14 - $G$14 + 1 = _xlfn.NUMBERVALUE(TRIM(_xlfn.TEXTAFTER($C346, " ", -1))),
_xlfn.IFS(
'Option-specific inputs'!$J$19="Percentage cost method",('Option-specific inputs'!$J$27*'Option-specific inputs'!$J29*N$22),
'Option-specific inputs'!$J$19="Total cost method",('Option-specific inputs'!$J52*N$22)),0),0)</f>
        <v>0</v>
      </c>
      <c r="O346" s="43" cm="1">
        <f t="array" ref="O346">IFERROR(
IF(O$14 - $G$14 + 1 = _xlfn.NUMBERVALUE(TRIM(_xlfn.TEXTAFTER($C346, " ", -1))),
_xlfn.IFS(
'Option-specific inputs'!$J$19="Percentage cost method",('Option-specific inputs'!$J$27*'Option-specific inputs'!$J29*O$22),
'Option-specific inputs'!$J$19="Total cost method",('Option-specific inputs'!$J52*O$22)),0),0)</f>
        <v>0</v>
      </c>
      <c r="P346" s="43" cm="1">
        <f t="array" ref="P346">IFERROR(
IF(P$14 - $G$14 + 1 = _xlfn.NUMBERVALUE(TRIM(_xlfn.TEXTAFTER($C346, " ", -1))),
_xlfn.IFS(
'Option-specific inputs'!$J$19="Percentage cost method",('Option-specific inputs'!$J$27*'Option-specific inputs'!$J29*P$22),
'Option-specific inputs'!$J$19="Total cost method",('Option-specific inputs'!$J52*P$22)),0),0)</f>
        <v>0</v>
      </c>
      <c r="Q346" s="43" cm="1">
        <f t="array" ref="Q346">IFERROR(
IF(Q$14 - $G$14 + 1 = _xlfn.NUMBERVALUE(TRIM(_xlfn.TEXTAFTER($C346, " ", -1))),
_xlfn.IFS(
'Option-specific inputs'!$J$19="Percentage cost method",('Option-specific inputs'!$J$27*'Option-specific inputs'!$J29*Q$22),
'Option-specific inputs'!$J$19="Total cost method",('Option-specific inputs'!$J52*Q$22)),0),0)</f>
        <v>0</v>
      </c>
      <c r="R346" s="43" cm="1">
        <f t="array" ref="R346">IFERROR(
IF(R$14 - $G$14 + 1 = _xlfn.NUMBERVALUE(TRIM(_xlfn.TEXTAFTER($C346, " ", -1))),
_xlfn.IFS(
'Option-specific inputs'!$J$19="Percentage cost method",('Option-specific inputs'!$J$27*'Option-specific inputs'!$J29*R$22),
'Option-specific inputs'!$J$19="Total cost method",('Option-specific inputs'!$J52*R$22)),0),0)</f>
        <v>0</v>
      </c>
      <c r="S346" s="43" cm="1">
        <f t="array" ref="S346">IFERROR(
IF(S$14 - $G$14 + 1 = _xlfn.NUMBERVALUE(TRIM(_xlfn.TEXTAFTER($C346, " ", -1))),
_xlfn.IFS(
'Option-specific inputs'!$J$19="Percentage cost method",('Option-specific inputs'!$J$27*'Option-specific inputs'!$J29*S$22),
'Option-specific inputs'!$J$19="Total cost method",('Option-specific inputs'!$J52*S$22)),0),0)</f>
        <v>0</v>
      </c>
      <c r="T346" s="43" cm="1">
        <f t="array" ref="T346">IFERROR(
IF(T$14 - $G$14 + 1 = _xlfn.NUMBERVALUE(TRIM(_xlfn.TEXTAFTER($C346, " ", -1))),
_xlfn.IFS(
'Option-specific inputs'!$J$19="Percentage cost method",('Option-specific inputs'!$J$27*'Option-specific inputs'!$J29*T$22),
'Option-specific inputs'!$J$19="Total cost method",('Option-specific inputs'!$J52*T$22)),0),0)</f>
        <v>0</v>
      </c>
      <c r="U346" s="43" cm="1">
        <f t="array" ref="U346">IFERROR(
IF(U$14 - $G$14 + 1 = _xlfn.NUMBERVALUE(TRIM(_xlfn.TEXTAFTER($C346, " ", -1))),
_xlfn.IFS(
'Option-specific inputs'!$J$19="Percentage cost method",('Option-specific inputs'!$J$27*'Option-specific inputs'!$J29*U$22),
'Option-specific inputs'!$J$19="Total cost method",('Option-specific inputs'!$J52*U$22)),0),0)</f>
        <v>0</v>
      </c>
      <c r="V346" s="43" cm="1">
        <f t="array" ref="V346">IFERROR(
IF(V$14 - $G$14 + 1 = _xlfn.NUMBERVALUE(TRIM(_xlfn.TEXTAFTER($C346, " ", -1))),
_xlfn.IFS(
'Option-specific inputs'!$J$19="Percentage cost method",('Option-specific inputs'!$J$27*'Option-specific inputs'!$J29*V$22),
'Option-specific inputs'!$J$19="Total cost method",('Option-specific inputs'!$J52*V$22)),0),0)</f>
        <v>0</v>
      </c>
      <c r="W346" s="43" cm="1">
        <f t="array" ref="W346">IFERROR(
IF(W$14 - $G$14 + 1 = _xlfn.NUMBERVALUE(TRIM(_xlfn.TEXTAFTER($C346, " ", -1))),
_xlfn.IFS(
'Option-specific inputs'!$J$19="Percentage cost method",('Option-specific inputs'!$J$27*'Option-specific inputs'!$J29*W$22),
'Option-specific inputs'!$J$19="Total cost method",('Option-specific inputs'!$J52*W$22)),0),0)</f>
        <v>0</v>
      </c>
      <c r="X346" s="43" cm="1">
        <f t="array" ref="X346">IFERROR(
IF(X$14 - $G$14 + 1 = _xlfn.NUMBERVALUE(TRIM(_xlfn.TEXTAFTER($C346, " ", -1))),
_xlfn.IFS(
'Option-specific inputs'!$J$19="Percentage cost method",('Option-specific inputs'!$J$27*'Option-specific inputs'!$J29*X$22),
'Option-specific inputs'!$J$19="Total cost method",('Option-specific inputs'!$J52*X$22)),0),0)</f>
        <v>0</v>
      </c>
      <c r="Y346" s="43" cm="1">
        <f t="array" ref="Y346">IFERROR(
IF(Y$14 - $G$14 + 1 = _xlfn.NUMBERVALUE(TRIM(_xlfn.TEXTAFTER($C346, " ", -1))),
_xlfn.IFS(
'Option-specific inputs'!$J$19="Percentage cost method",('Option-specific inputs'!$J$27*'Option-specific inputs'!$J29*Y$22),
'Option-specific inputs'!$J$19="Total cost method",('Option-specific inputs'!$J52*Y$22)),0),0)</f>
        <v>0</v>
      </c>
      <c r="Z346" s="43" cm="1">
        <f t="array" ref="Z346">IFERROR(
IF(Z$14 - $G$14 + 1 = _xlfn.NUMBERVALUE(TRIM(_xlfn.TEXTAFTER($C346, " ", -1))),
_xlfn.IFS(
'Option-specific inputs'!$J$19="Percentage cost method",('Option-specific inputs'!$J$27*'Option-specific inputs'!$J29*Z$22),
'Option-specific inputs'!$J$19="Total cost method",('Option-specific inputs'!$J52*Z$22)),0),0)</f>
        <v>0</v>
      </c>
      <c r="AA346" s="43" cm="1">
        <f t="array" ref="AA346">IFERROR(
IF(AA$14 - $G$14 + 1 = _xlfn.NUMBERVALUE(TRIM(_xlfn.TEXTAFTER($C346, " ", -1))),
_xlfn.IFS(
'Option-specific inputs'!$J$19="Percentage cost method",('Option-specific inputs'!$J$27*'Option-specific inputs'!$J29*AA$22),
'Option-specific inputs'!$J$19="Total cost method",('Option-specific inputs'!$J52*AA$22)),0),0)</f>
        <v>0</v>
      </c>
      <c r="AB346" s="43" cm="1">
        <f t="array" ref="AB346">IFERROR(
IF(AB$14 - $G$14 + 1 = _xlfn.NUMBERVALUE(TRIM(_xlfn.TEXTAFTER($C346, " ", -1))),
_xlfn.IFS(
'Option-specific inputs'!$J$19="Percentage cost method",('Option-specific inputs'!$J$27*'Option-specific inputs'!$J29*AB$22),
'Option-specific inputs'!$J$19="Total cost method",('Option-specific inputs'!$J52*AB$22)),0),0)</f>
        <v>0</v>
      </c>
      <c r="AC346" s="43" cm="1">
        <f t="array" ref="AC346">IFERROR(
IF(AC$14 - $G$14 + 1 = _xlfn.NUMBERVALUE(TRIM(_xlfn.TEXTAFTER($C346, " ", -1))),
_xlfn.IFS(
'Option-specific inputs'!$J$19="Percentage cost method",('Option-specific inputs'!$J$27*'Option-specific inputs'!$J29*AC$22),
'Option-specific inputs'!$J$19="Total cost method",('Option-specific inputs'!$J52*AC$22)),0),0)</f>
        <v>0</v>
      </c>
      <c r="AD346" s="43" cm="1">
        <f t="array" ref="AD346">IFERROR(
IF(AD$14 - $G$14 + 1 = _xlfn.NUMBERVALUE(TRIM(_xlfn.TEXTAFTER($C346, " ", -1))),
_xlfn.IFS(
'Option-specific inputs'!$J$19="Percentage cost method",('Option-specific inputs'!$J$27*'Option-specific inputs'!$J29*AD$22),
'Option-specific inputs'!$J$19="Total cost method",('Option-specific inputs'!$J52*AD$22)),0),0)</f>
        <v>0</v>
      </c>
      <c r="AE346" s="43" cm="1">
        <f t="array" ref="AE346">IFERROR(
IF(AE$14 - $G$14 + 1 = _xlfn.NUMBERVALUE(TRIM(_xlfn.TEXTAFTER($C346, " ", -1))),
_xlfn.IFS(
'Option-specific inputs'!$J$19="Percentage cost method",('Option-specific inputs'!$J$27*'Option-specific inputs'!$J29*AE$22),
'Option-specific inputs'!$J$19="Total cost method",('Option-specific inputs'!$J52*AE$22)),0),0)</f>
        <v>0</v>
      </c>
      <c r="AF346" s="43" cm="1">
        <f t="array" ref="AF346">IFERROR(
IF(AF$14 - $G$14 + 1 = _xlfn.NUMBERVALUE(TRIM(_xlfn.TEXTAFTER($C346, " ", -1))),
_xlfn.IFS(
'Option-specific inputs'!$J$19="Percentage cost method",('Option-specific inputs'!$J$27*'Option-specific inputs'!$J29*AF$22),
'Option-specific inputs'!$J$19="Total cost method",('Option-specific inputs'!$J52*AF$22)),0),0)</f>
        <v>0</v>
      </c>
      <c r="AG346" s="43" cm="1">
        <f t="array" ref="AG346">IFERROR(
IF(AG$14 - $G$14 + 1 = _xlfn.NUMBERVALUE(TRIM(_xlfn.TEXTAFTER($C346, " ", -1))),
_xlfn.IFS(
'Option-specific inputs'!$J$19="Percentage cost method",('Option-specific inputs'!$J$27*'Option-specific inputs'!$J29*AG$22),
'Option-specific inputs'!$J$19="Total cost method",('Option-specific inputs'!$J52*AG$22)),0),0)</f>
        <v>0</v>
      </c>
      <c r="AH346" s="43" cm="1">
        <f t="array" ref="AH346">IFERROR(
IF(AH$14 - $G$14 + 1 = _xlfn.NUMBERVALUE(TRIM(_xlfn.TEXTAFTER($C346, " ", -1))),
_xlfn.IFS(
'Option-specific inputs'!$J$19="Percentage cost method",('Option-specific inputs'!$J$27*'Option-specific inputs'!$J29*AH$22),
'Option-specific inputs'!$J$19="Total cost method",('Option-specific inputs'!$J52*AH$22)),0),0)</f>
        <v>0</v>
      </c>
      <c r="AI346" s="43" cm="1">
        <f t="array" ref="AI346">IFERROR(
IF(AI$14 - $G$14 + 1 = _xlfn.NUMBERVALUE(TRIM(_xlfn.TEXTAFTER($C346, " ", -1))),
_xlfn.IFS(
'Option-specific inputs'!$J$19="Percentage cost method",('Option-specific inputs'!$J$27*'Option-specific inputs'!$J29*AI$22),
'Option-specific inputs'!$J$19="Total cost method",('Option-specific inputs'!$J52*AI$22)),0),0)</f>
        <v>0</v>
      </c>
      <c r="AJ346" s="43" cm="1">
        <f t="array" ref="AJ346">IFERROR(
IF(AJ$14 - $G$14 + 1 = _xlfn.NUMBERVALUE(TRIM(_xlfn.TEXTAFTER($C346, " ", -1))),
_xlfn.IFS(
'Option-specific inputs'!$J$19="Percentage cost method",('Option-specific inputs'!$J$27*'Option-specific inputs'!$J29*AJ$22),
'Option-specific inputs'!$J$19="Total cost method",('Option-specific inputs'!$J52*AJ$22)),0),0)</f>
        <v>0</v>
      </c>
      <c r="AK346" s="43" cm="1">
        <f t="array" ref="AK346">IFERROR(
IF(AK$14 - $G$14 + 1 = _xlfn.NUMBERVALUE(TRIM(_xlfn.TEXTAFTER($C346, " ", -1))),
_xlfn.IFS(
'Option-specific inputs'!$J$19="Percentage cost method",('Option-specific inputs'!$J$27*'Option-specific inputs'!$J29*AK$22),
'Option-specific inputs'!$J$19="Total cost method",('Option-specific inputs'!$J52*AK$22)),0),0)</f>
        <v>0</v>
      </c>
      <c r="AL346" s="43" cm="1">
        <f t="array" ref="AL346">IFERROR(
IF(AL$14 - $G$14 + 1 = _xlfn.NUMBERVALUE(TRIM(_xlfn.TEXTAFTER($C346, " ", -1))),
_xlfn.IFS(
'Option-specific inputs'!$J$19="Percentage cost method",('Option-specific inputs'!$J$27*'Option-specific inputs'!$J29*AL$22),
'Option-specific inputs'!$J$19="Total cost method",('Option-specific inputs'!$J52*AL$22)),0),0)</f>
        <v>0</v>
      </c>
      <c r="AM346" s="43" cm="1">
        <f t="array" ref="AM346">IFERROR(
IF(AM$14 - $G$14 + 1 = _xlfn.NUMBERVALUE(TRIM(_xlfn.TEXTAFTER($C346, " ", -1))),
_xlfn.IFS(
'Option-specific inputs'!$J$19="Percentage cost method",('Option-specific inputs'!$J$27*'Option-specific inputs'!$J29*AM$22),
'Option-specific inputs'!$J$19="Total cost method",('Option-specific inputs'!$J52*AM$22)),0),0)</f>
        <v>0</v>
      </c>
      <c r="AN346" s="43" cm="1">
        <f t="array" ref="AN346">IFERROR(
IF(AN$14 - $G$14 + 1 = _xlfn.NUMBERVALUE(TRIM(_xlfn.TEXTAFTER($C346, " ", -1))),
_xlfn.IFS(
'Option-specific inputs'!$J$19="Percentage cost method",('Option-specific inputs'!$J$27*'Option-specific inputs'!$J29*AN$22),
'Option-specific inputs'!$J$19="Total cost method",('Option-specific inputs'!$J52*AN$22)),0),0)</f>
        <v>0</v>
      </c>
      <c r="AO346" s="43" cm="1">
        <f t="array" ref="AO346">IFERROR(
IF(AO$14 - $G$14 + 1 = _xlfn.NUMBERVALUE(TRIM(_xlfn.TEXTAFTER($C346, " ", -1))),
_xlfn.IFS(
'Option-specific inputs'!$J$19="Percentage cost method",('Option-specific inputs'!$J$27*'Option-specific inputs'!$J29*AO$22),
'Option-specific inputs'!$J$19="Total cost method",('Option-specific inputs'!$J52*AO$22)),0),0)</f>
        <v>0</v>
      </c>
      <c r="AP346" s="43" cm="1">
        <f t="array" ref="AP346">IFERROR(
IF(AP$14 - $G$14 + 1 = _xlfn.NUMBERVALUE(TRIM(_xlfn.TEXTAFTER($C346, " ", -1))),
_xlfn.IFS(
'Option-specific inputs'!$J$19="Percentage cost method",('Option-specific inputs'!$J$27*'Option-specific inputs'!$J29*AP$22),
'Option-specific inputs'!$J$19="Total cost method",('Option-specific inputs'!$J52*AP$22)),0),0)</f>
        <v>0</v>
      </c>
      <c r="AQ346" s="43" cm="1">
        <f t="array" ref="AQ346">IFERROR(
IF(AQ$14 - $G$14 + 1 = _xlfn.NUMBERVALUE(TRIM(_xlfn.TEXTAFTER($C346, " ", -1))),
_xlfn.IFS(
'Option-specific inputs'!$J$19="Percentage cost method",('Option-specific inputs'!$J$27*'Option-specific inputs'!$J29*AQ$22),
'Option-specific inputs'!$J$19="Total cost method",('Option-specific inputs'!$J52*AQ$22)),0),0)</f>
        <v>0</v>
      </c>
      <c r="AR346" s="43" cm="1">
        <f t="array" ref="AR346">IFERROR(
IF(AR$14 - $G$14 + 1 = _xlfn.NUMBERVALUE(TRIM(_xlfn.TEXTAFTER($C346, " ", -1))),
_xlfn.IFS(
'Option-specific inputs'!$J$19="Percentage cost method",('Option-specific inputs'!$J$27*'Option-specific inputs'!$J29*AR$22),
'Option-specific inputs'!$J$19="Total cost method",('Option-specific inputs'!$J52*AR$22)),0),0)</f>
        <v>0</v>
      </c>
      <c r="AS346" s="43" cm="1">
        <f t="array" ref="AS346">IFERROR(
IF(AS$14 - $G$14 + 1 = _xlfn.NUMBERVALUE(TRIM(_xlfn.TEXTAFTER($C346, " ", -1))),
_xlfn.IFS(
'Option-specific inputs'!$J$19="Percentage cost method",('Option-specific inputs'!$J$27*'Option-specific inputs'!$J29*AS$22),
'Option-specific inputs'!$J$19="Total cost method",('Option-specific inputs'!$J52*AS$22)),0),0)</f>
        <v>0</v>
      </c>
      <c r="AT346" s="43" cm="1">
        <f t="array" ref="AT346">IFERROR(
IF(AT$14 - $G$14 + 1 = _xlfn.NUMBERVALUE(TRIM(_xlfn.TEXTAFTER($C346, " ", -1))),
_xlfn.IFS(
'Option-specific inputs'!$J$19="Percentage cost method",('Option-specific inputs'!$J$27*'Option-specific inputs'!$J29*AT$22),
'Option-specific inputs'!$J$19="Total cost method",('Option-specific inputs'!$J52*AT$22)),0),0)</f>
        <v>0</v>
      </c>
      <c r="AU346" s="43" cm="1">
        <f t="array" ref="AU346">IFERROR(
IF(AU$14 - $G$14 + 1 = _xlfn.NUMBERVALUE(TRIM(_xlfn.TEXTAFTER($C346, " ", -1))),
_xlfn.IFS(
'Option-specific inputs'!$J$19="Percentage cost method",('Option-specific inputs'!$J$27*'Option-specific inputs'!$J29*AU$22),
'Option-specific inputs'!$J$19="Total cost method",('Option-specific inputs'!$J52*AU$22)),0),0)</f>
        <v>0</v>
      </c>
      <c r="AV346" s="43" cm="1">
        <f t="array" ref="AV346">IFERROR(
IF(AV$14 - $G$14 + 1 = _xlfn.NUMBERVALUE(TRIM(_xlfn.TEXTAFTER($C346, " ", -1))),
_xlfn.IFS(
'Option-specific inputs'!$J$19="Percentage cost method",('Option-specific inputs'!$J$27*'Option-specific inputs'!$J29*AV$22),
'Option-specific inputs'!$J$19="Total cost method",('Option-specific inputs'!$J52*AV$22)),0),0)</f>
        <v>0</v>
      </c>
      <c r="AW346" s="43" cm="1">
        <f t="array" ref="AW346">IFERROR(
IF(AW$14 - $G$14 + 1 = _xlfn.NUMBERVALUE(TRIM(_xlfn.TEXTAFTER($C346, " ", -1))),
_xlfn.IFS(
'Option-specific inputs'!$J$19="Percentage cost method",('Option-specific inputs'!$J$27*'Option-specific inputs'!$J29*AW$22),
'Option-specific inputs'!$J$19="Total cost method",('Option-specific inputs'!$J52*AW$22)),0),0)</f>
        <v>0</v>
      </c>
      <c r="AX346" s="43" cm="1">
        <f t="array" ref="AX346">IFERROR(
IF(AX$14 - $G$14 + 1 = _xlfn.NUMBERVALUE(TRIM(_xlfn.TEXTAFTER($C346, " ", -1))),
_xlfn.IFS(
'Option-specific inputs'!$J$19="Percentage cost method",('Option-specific inputs'!$J$27*'Option-specific inputs'!$J29*AX$22),
'Option-specific inputs'!$J$19="Total cost method",('Option-specific inputs'!$J52*AX$22)),0),0)</f>
        <v>0</v>
      </c>
      <c r="AY346" s="43" cm="1">
        <f t="array" ref="AY346">IFERROR(
IF(AY$14 - $G$14 + 1 = _xlfn.NUMBERVALUE(TRIM(_xlfn.TEXTAFTER($C346, " ", -1))),
_xlfn.IFS(
'Option-specific inputs'!$J$19="Percentage cost method",('Option-specific inputs'!$J$27*'Option-specific inputs'!$J29*AY$22),
'Option-specific inputs'!$J$19="Total cost method",('Option-specific inputs'!$J52*AY$22)),0),0)</f>
        <v>0</v>
      </c>
      <c r="AZ346" s="43" cm="1">
        <f t="array" ref="AZ346">IFERROR(
IF(AZ$14 - $G$14 + 1 = _xlfn.NUMBERVALUE(TRIM(_xlfn.TEXTAFTER($C346, " ", -1))),
_xlfn.IFS(
'Option-specific inputs'!$J$19="Percentage cost method",('Option-specific inputs'!$J$27*'Option-specific inputs'!$J29*AZ$22),
'Option-specific inputs'!$J$19="Total cost method",('Option-specific inputs'!$J52*AZ$22)),0),0)</f>
        <v>0</v>
      </c>
      <c r="BA346" s="43" cm="1">
        <f t="array" ref="BA346">IFERROR(
IF(BA$14 - $G$14 + 1 = _xlfn.NUMBERVALUE(TRIM(_xlfn.TEXTAFTER($C346, " ", -1))),
_xlfn.IFS(
'Option-specific inputs'!$J$19="Percentage cost method",('Option-specific inputs'!$J$27*'Option-specific inputs'!$J29*BA$22),
'Option-specific inputs'!$J$19="Total cost method",('Option-specific inputs'!$J52*BA$22)),0),0)</f>
        <v>0</v>
      </c>
      <c r="BB346" s="43" cm="1">
        <f t="array" ref="BB346">IFERROR(
IF(BB$14 - $G$14 + 1 = _xlfn.NUMBERVALUE(TRIM(_xlfn.TEXTAFTER($C346, " ", -1))),
_xlfn.IFS(
'Option-specific inputs'!$J$19="Percentage cost method",('Option-specific inputs'!$J$27*'Option-specific inputs'!$J29*BB$22),
'Option-specific inputs'!$J$19="Total cost method",('Option-specific inputs'!$J52*BB$22)),0),0)</f>
        <v>0</v>
      </c>
      <c r="BC346" s="43" cm="1">
        <f t="array" ref="BC346">IFERROR(
IF(BC$14 - $G$14 + 1 = _xlfn.NUMBERVALUE(TRIM(_xlfn.TEXTAFTER($C346, " ", -1))),
_xlfn.IFS(
'Option-specific inputs'!$J$19="Percentage cost method",('Option-specific inputs'!$J$27*'Option-specific inputs'!$J29*BC$22),
'Option-specific inputs'!$J$19="Total cost method",('Option-specific inputs'!$J52*BC$22)),0),0)</f>
        <v>0</v>
      </c>
      <c r="BD346" s="43" cm="1">
        <f t="array" ref="BD346">IFERROR(
IF(BD$14 - $G$14 + 1 = _xlfn.NUMBERVALUE(TRIM(_xlfn.TEXTAFTER($C346, " ", -1))),
_xlfn.IFS(
'Option-specific inputs'!$J$19="Percentage cost method",('Option-specific inputs'!$J$27*'Option-specific inputs'!$J29*BD$22),
'Option-specific inputs'!$J$19="Total cost method",('Option-specific inputs'!$J52*BD$22)),0),0)</f>
        <v>0</v>
      </c>
      <c r="BE346" s="43" cm="1">
        <f t="array" ref="BE346">IFERROR(
IF(BE$14 - $G$14 + 1 = _xlfn.NUMBERVALUE(TRIM(_xlfn.TEXTAFTER($C346, " ", -1))),
_xlfn.IFS(
'Option-specific inputs'!$J$19="Percentage cost method",('Option-specific inputs'!$J$27*'Option-specific inputs'!$J29*BE$22),
'Option-specific inputs'!$J$19="Total cost method",('Option-specific inputs'!$J52*BE$22)),0),0)</f>
        <v>0</v>
      </c>
      <c r="BF346" s="43" cm="1">
        <f t="array" ref="BF346">IFERROR(
IF(BF$14 - $G$14 + 1 = _xlfn.NUMBERVALUE(TRIM(_xlfn.TEXTAFTER($C346, " ", -1))),
_xlfn.IFS(
'Option-specific inputs'!$J$19="Percentage cost method",('Option-specific inputs'!$J$27*'Option-specific inputs'!$J29*BF$22),
'Option-specific inputs'!$J$19="Total cost method",('Option-specific inputs'!$J52*BF$22)),0),0)</f>
        <v>0</v>
      </c>
      <c r="BG346" s="43" cm="1">
        <f t="array" ref="BG346">IFERROR(
IF(BG$14 - $G$14 + 1 = _xlfn.NUMBERVALUE(TRIM(_xlfn.TEXTAFTER($C346, " ", -1))),
_xlfn.IFS(
'Option-specific inputs'!$J$19="Percentage cost method",('Option-specific inputs'!$J$27*'Option-specific inputs'!$J29*BG$22),
'Option-specific inputs'!$J$19="Total cost method",('Option-specific inputs'!$J52*BG$22)),0),0)</f>
        <v>0</v>
      </c>
      <c r="BH346" s="43" cm="1">
        <f t="array" ref="BH346">IFERROR(
IF(BH$14 - $G$14 + 1 = _xlfn.NUMBERVALUE(TRIM(_xlfn.TEXTAFTER($C346, " ", -1))),
_xlfn.IFS(
'Option-specific inputs'!$J$19="Percentage cost method",('Option-specific inputs'!$J$27*'Option-specific inputs'!$J29*BH$22),
'Option-specific inputs'!$J$19="Total cost method",('Option-specific inputs'!$J52*BH$22)),0),0)</f>
        <v>0</v>
      </c>
      <c r="BI346" s="43" cm="1">
        <f t="array" ref="BI346">IFERROR(
IF(BI$14 - $G$14 + 1 = _xlfn.NUMBERVALUE(TRIM(_xlfn.TEXTAFTER($C346, " ", -1))),
_xlfn.IFS(
'Option-specific inputs'!$J$19="Percentage cost method",('Option-specific inputs'!$J$27*'Option-specific inputs'!$J29*BI$22),
'Option-specific inputs'!$J$19="Total cost method",('Option-specific inputs'!$J52*BI$22)),0),0)</f>
        <v>0</v>
      </c>
      <c r="BJ346" s="43" cm="1">
        <f t="array" ref="BJ346">IFERROR(
IF(BJ$14 - $G$14 + 1 = _xlfn.NUMBERVALUE(TRIM(_xlfn.TEXTAFTER($C346, " ", -1))),
_xlfn.IFS(
'Option-specific inputs'!$J$19="Percentage cost method",('Option-specific inputs'!$J$27*'Option-specific inputs'!$J29*BJ$22),
'Option-specific inputs'!$J$19="Total cost method",('Option-specific inputs'!$J52*BJ$22)),0),0)</f>
        <v>0</v>
      </c>
      <c r="BK346" s="43" cm="1">
        <f t="array" ref="BK346">IFERROR(
IF(BK$14 - $G$14 + 1 = _xlfn.NUMBERVALUE(TRIM(_xlfn.TEXTAFTER($C346, " ", -1))),
_xlfn.IFS(
'Option-specific inputs'!$J$19="Percentage cost method",('Option-specific inputs'!$J$27*'Option-specific inputs'!$J29*BK$22),
'Option-specific inputs'!$J$19="Total cost method",('Option-specific inputs'!$J52*BK$22)),0),0)</f>
        <v>0</v>
      </c>
      <c r="BL346" s="43" cm="1">
        <f t="array" ref="BL346">IFERROR(
IF(BL$14 - $G$14 + 1 = _xlfn.NUMBERVALUE(TRIM(_xlfn.TEXTAFTER($C346, " ", -1))),
_xlfn.IFS(
'Option-specific inputs'!$J$19="Percentage cost method",('Option-specific inputs'!$J$27*'Option-specific inputs'!$J29*BL$22),
'Option-specific inputs'!$J$19="Total cost method",('Option-specific inputs'!$J52*BL$22)),0),0)</f>
        <v>0</v>
      </c>
      <c r="BM346" s="43" cm="1">
        <f t="array" ref="BM346">IFERROR(
IF(BM$14 - $G$14 + 1 = _xlfn.NUMBERVALUE(TRIM(_xlfn.TEXTAFTER($C346, " ", -1))),
_xlfn.IFS(
'Option-specific inputs'!$J$19="Percentage cost method",('Option-specific inputs'!$J$27*'Option-specific inputs'!$J29*BM$22),
'Option-specific inputs'!$J$19="Total cost method",('Option-specific inputs'!$J52*BM$22)),0),0)</f>
        <v>0</v>
      </c>
      <c r="BN346" s="43" cm="1">
        <f t="array" ref="BN346">IFERROR(
IF(BN$14 - $G$14 + 1 = _xlfn.NUMBERVALUE(TRIM(_xlfn.TEXTAFTER($C346, " ", -1))),
_xlfn.IFS(
'Option-specific inputs'!$J$19="Percentage cost method",('Option-specific inputs'!$J$27*'Option-specific inputs'!$J29*BN$22),
'Option-specific inputs'!$J$19="Total cost method",('Option-specific inputs'!$J52*BN$22)),0),0)</f>
        <v>0</v>
      </c>
      <c r="BO346" s="43" cm="1">
        <f t="array" ref="BO346">IFERROR(
IF(BO$14 - $G$14 + 1 = _xlfn.NUMBERVALUE(TRIM(_xlfn.TEXTAFTER($C346, " ", -1))),
_xlfn.IFS(
'Option-specific inputs'!$J$19="Percentage cost method",('Option-specific inputs'!$J$27*'Option-specific inputs'!$J29*BO$22),
'Option-specific inputs'!$J$19="Total cost method",('Option-specific inputs'!$J52*BO$22)),0),0)</f>
        <v>0</v>
      </c>
      <c r="BP346" s="43" cm="1">
        <f t="array" ref="BP346">IFERROR(
IF(BP$14 - $G$14 + 1 = _xlfn.NUMBERVALUE(TRIM(_xlfn.TEXTAFTER($C346, " ", -1))),
_xlfn.IFS(
'Option-specific inputs'!$J$19="Percentage cost method",('Option-specific inputs'!$J$27*'Option-specific inputs'!$J29*BP$22),
'Option-specific inputs'!$J$19="Total cost method",('Option-specific inputs'!$J52*BP$22)),0),0)</f>
        <v>0</v>
      </c>
      <c r="BQ346" s="43" cm="1">
        <f t="array" ref="BQ346">IFERROR(
IF(BQ$14 - $G$14 + 1 = _xlfn.NUMBERVALUE(TRIM(_xlfn.TEXTAFTER($C346, " ", -1))),
_xlfn.IFS(
'Option-specific inputs'!$J$19="Percentage cost method",('Option-specific inputs'!$J$27*'Option-specific inputs'!$J29*BQ$22),
'Option-specific inputs'!$J$19="Total cost method",('Option-specific inputs'!$J52*BQ$22)),0),0)</f>
        <v>0</v>
      </c>
      <c r="BR346" s="43" cm="1">
        <f t="array" ref="BR346">IFERROR(
IF(BR$14 - $G$14 + 1 = _xlfn.NUMBERVALUE(TRIM(_xlfn.TEXTAFTER($C346, " ", -1))),
_xlfn.IFS(
'Option-specific inputs'!$J$19="Percentage cost method",('Option-specific inputs'!$J$27*'Option-specific inputs'!$J29*BR$22),
'Option-specific inputs'!$J$19="Total cost method",('Option-specific inputs'!$J52*BR$22)),0),0)</f>
        <v>0</v>
      </c>
      <c r="BS346" s="43" cm="1">
        <f t="array" ref="BS346">IFERROR(
IF(BS$14 - $G$14 + 1 = _xlfn.NUMBERVALUE(TRIM(_xlfn.TEXTAFTER($C346, " ", -1))),
_xlfn.IFS(
'Option-specific inputs'!$J$19="Percentage cost method",('Option-specific inputs'!$J$27*'Option-specific inputs'!$J29*BS$22),
'Option-specific inputs'!$J$19="Total cost method",('Option-specific inputs'!$J52*BS$22)),0),0)</f>
        <v>0</v>
      </c>
      <c r="BT346" s="43" cm="1">
        <f t="array" ref="BT346">IFERROR(
IF(BT$14 - $G$14 + 1 = _xlfn.NUMBERVALUE(TRIM(_xlfn.TEXTAFTER($C346, " ", -1))),
_xlfn.IFS(
'Option-specific inputs'!$J$19="Percentage cost method",('Option-specific inputs'!$J$27*'Option-specific inputs'!$J29*BT$22),
'Option-specific inputs'!$J$19="Total cost method",('Option-specific inputs'!$J52*BT$22)),0),0)</f>
        <v>0</v>
      </c>
      <c r="BU346" s="43" cm="1">
        <f t="array" ref="BU346">IFERROR(
IF(BU$14 - $G$14 + 1 = _xlfn.NUMBERVALUE(TRIM(_xlfn.TEXTAFTER($C346, " ", -1))),
_xlfn.IFS(
'Option-specific inputs'!$J$19="Percentage cost method",('Option-specific inputs'!$J$27*'Option-specific inputs'!$J29*BU$22),
'Option-specific inputs'!$J$19="Total cost method",('Option-specific inputs'!$J52*BU$22)),0),0)</f>
        <v>0</v>
      </c>
      <c r="BV346" s="43" cm="1">
        <f t="array" ref="BV346">IFERROR(
IF(BV$14 - $G$14 + 1 = _xlfn.NUMBERVALUE(TRIM(_xlfn.TEXTAFTER($C346, " ", -1))),
_xlfn.IFS(
'Option-specific inputs'!$J$19="Percentage cost method",('Option-specific inputs'!$J$27*'Option-specific inputs'!$J29*BV$22),
'Option-specific inputs'!$J$19="Total cost method",('Option-specific inputs'!$J52*BV$22)),0),0)</f>
        <v>0</v>
      </c>
      <c r="BW346" s="43" cm="1">
        <f t="array" ref="BW346">IFERROR(
IF(BW$14 - $G$14 + 1 = _xlfn.NUMBERVALUE(TRIM(_xlfn.TEXTAFTER($C346, " ", -1))),
_xlfn.IFS(
'Option-specific inputs'!$J$19="Percentage cost method",('Option-specific inputs'!$J$27*'Option-specific inputs'!$J29*BW$22),
'Option-specific inputs'!$J$19="Total cost method",('Option-specific inputs'!$J52*BW$22)),0),0)</f>
        <v>0</v>
      </c>
      <c r="BX346" s="43" cm="1">
        <f t="array" ref="BX346">IFERROR(
IF(BX$14 - $G$14 + 1 = _xlfn.NUMBERVALUE(TRIM(_xlfn.TEXTAFTER($C346, " ", -1))),
_xlfn.IFS(
'Option-specific inputs'!$J$19="Percentage cost method",('Option-specific inputs'!$J$27*'Option-specific inputs'!$J29*BX$22),
'Option-specific inputs'!$J$19="Total cost method",('Option-specific inputs'!$J52*BX$22)),0),0)</f>
        <v>0</v>
      </c>
      <c r="BY346" s="43" cm="1">
        <f t="array" ref="BY346">IFERROR(
IF(BY$14 - $G$14 + 1 = _xlfn.NUMBERVALUE(TRIM(_xlfn.TEXTAFTER($C346, " ", -1))),
_xlfn.IFS(
'Option-specific inputs'!$J$19="Percentage cost method",('Option-specific inputs'!$J$27*'Option-specific inputs'!$J29*BY$22),
'Option-specific inputs'!$J$19="Total cost method",('Option-specific inputs'!$J52*BY$22)),0),0)</f>
        <v>0</v>
      </c>
      <c r="BZ346" s="43" cm="1">
        <f t="array" ref="BZ346">IFERROR(
IF(BZ$14 - $G$14 + 1 = _xlfn.NUMBERVALUE(TRIM(_xlfn.TEXTAFTER($C346, " ", -1))),
_xlfn.IFS(
'Option-specific inputs'!$J$19="Percentage cost method",('Option-specific inputs'!$J$27*'Option-specific inputs'!$J29*BZ$22),
'Option-specific inputs'!$J$19="Total cost method",('Option-specific inputs'!$J52*BZ$22)),0),0)</f>
        <v>0</v>
      </c>
      <c r="CA346" s="43" cm="1">
        <f t="array" ref="CA346">IFERROR(
IF(CA$14 - $G$14 + 1 = _xlfn.NUMBERVALUE(TRIM(_xlfn.TEXTAFTER($C346, " ", -1))),
_xlfn.IFS(
'Option-specific inputs'!$J$19="Percentage cost method",('Option-specific inputs'!$J$27*'Option-specific inputs'!$J29*CA$22),
'Option-specific inputs'!$J$19="Total cost method",('Option-specific inputs'!$J52*CA$22)),0),0)</f>
        <v>0</v>
      </c>
      <c r="CB346" s="43" cm="1">
        <f t="array" ref="CB346">IFERROR(
IF(CB$14 - $G$14 + 1 = _xlfn.NUMBERVALUE(TRIM(_xlfn.TEXTAFTER($C346, " ", -1))),
_xlfn.IFS(
'Option-specific inputs'!$J$19="Percentage cost method",('Option-specific inputs'!$J$27*'Option-specific inputs'!$J29*CB$22),
'Option-specific inputs'!$J$19="Total cost method",('Option-specific inputs'!$J52*CB$22)),0),0)</f>
        <v>0</v>
      </c>
      <c r="CC346" s="43" cm="1">
        <f t="array" ref="CC346">IFERROR(
IF(CC$14 - $G$14 + 1 = _xlfn.NUMBERVALUE(TRIM(_xlfn.TEXTAFTER($C346, " ", -1))),
_xlfn.IFS(
'Option-specific inputs'!$J$19="Percentage cost method",('Option-specific inputs'!$J$27*'Option-specific inputs'!$J29*CC$22),
'Option-specific inputs'!$J$19="Total cost method",('Option-specific inputs'!$J52*CC$22)),0),0)</f>
        <v>0</v>
      </c>
      <c r="CD346" s="43" cm="1">
        <f t="array" ref="CD346">IFERROR(
IF(CD$14 - $G$14 + 1 = _xlfn.NUMBERVALUE(TRIM(_xlfn.TEXTAFTER($C346, " ", -1))),
_xlfn.IFS(
'Option-specific inputs'!$J$19="Percentage cost method",('Option-specific inputs'!$J$27*'Option-specific inputs'!$J29*CD$22),
'Option-specific inputs'!$J$19="Total cost method",('Option-specific inputs'!$J52*CD$22)),0),0)</f>
        <v>0</v>
      </c>
      <c r="CE346" s="43" cm="1">
        <f t="array" ref="CE346">IFERROR(
IF(CE$14 - $G$14 + 1 = _xlfn.NUMBERVALUE(TRIM(_xlfn.TEXTAFTER($C346, " ", -1))),
_xlfn.IFS(
'Option-specific inputs'!$J$19="Percentage cost method",('Option-specific inputs'!$J$27*'Option-specific inputs'!$J29*CE$22),
'Option-specific inputs'!$J$19="Total cost method",('Option-specific inputs'!$J52*CE$22)),0),0)</f>
        <v>0</v>
      </c>
      <c r="CF346" s="43" cm="1">
        <f t="array" ref="CF346">IFERROR(
IF(CF$14 - $G$14 + 1 = _xlfn.NUMBERVALUE(TRIM(_xlfn.TEXTAFTER($C346, " ", -1))),
_xlfn.IFS(
'Option-specific inputs'!$J$19="Percentage cost method",('Option-specific inputs'!$J$27*'Option-specific inputs'!$J29*CF$22),
'Option-specific inputs'!$J$19="Total cost method",('Option-specific inputs'!$J52*CF$22)),0),0)</f>
        <v>0</v>
      </c>
      <c r="CG346" s="43" cm="1">
        <f t="array" ref="CG346">IFERROR(
IF(CG$14 - $G$14 + 1 = _xlfn.NUMBERVALUE(TRIM(_xlfn.TEXTAFTER($C346, " ", -1))),
_xlfn.IFS(
'Option-specific inputs'!$J$19="Percentage cost method",('Option-specific inputs'!$J$27*'Option-specific inputs'!$J29*CG$22),
'Option-specific inputs'!$J$19="Total cost method",('Option-specific inputs'!$J52*CG$22)),0),0)</f>
        <v>0</v>
      </c>
      <c r="CH346" s="43" cm="1">
        <f t="array" ref="CH346">IFERROR(
IF(CH$14 - $G$14 + 1 = _xlfn.NUMBERVALUE(TRIM(_xlfn.TEXTAFTER($C346, " ", -1))),
_xlfn.IFS(
'Option-specific inputs'!$J$19="Percentage cost method",('Option-specific inputs'!$J$27*'Option-specific inputs'!$J29*CH$22),
'Option-specific inputs'!$J$19="Total cost method",('Option-specific inputs'!$J52*CH$22)),0),0)</f>
        <v>0</v>
      </c>
      <c r="CI346" s="43" cm="1">
        <f t="array" ref="CI346">IFERROR(
IF(CI$14 - $G$14 + 1 = _xlfn.NUMBERVALUE(TRIM(_xlfn.TEXTAFTER($C346, " ", -1))),
_xlfn.IFS(
'Option-specific inputs'!$J$19="Percentage cost method",('Option-specific inputs'!$J$27*'Option-specific inputs'!$J29*CI$22),
'Option-specific inputs'!$J$19="Total cost method",('Option-specific inputs'!$J52*CI$22)),0),0)</f>
        <v>0</v>
      </c>
      <c r="CJ346" s="43" cm="1">
        <f t="array" ref="CJ346">IFERROR(
IF(CJ$14 - $G$14 + 1 = _xlfn.NUMBERVALUE(TRIM(_xlfn.TEXTAFTER($C346, " ", -1))),
_xlfn.IFS(
'Option-specific inputs'!$J$19="Percentage cost method",('Option-specific inputs'!$J$27*'Option-specific inputs'!$J29*CJ$22),
'Option-specific inputs'!$J$19="Total cost method",('Option-specific inputs'!$J52*CJ$22)),0),0)</f>
        <v>0</v>
      </c>
      <c r="CK346" s="43" cm="1">
        <f t="array" ref="CK346">IFERROR(
IF(CK$14 - $G$14 + 1 = _xlfn.NUMBERVALUE(TRIM(_xlfn.TEXTAFTER($C346, " ", -1))),
_xlfn.IFS(
'Option-specific inputs'!$J$19="Percentage cost method",('Option-specific inputs'!$J$27*'Option-specific inputs'!$J29*CK$22),
'Option-specific inputs'!$J$19="Total cost method",('Option-specific inputs'!$J52*CK$22)),0),0)</f>
        <v>0</v>
      </c>
      <c r="CL346" s="43" cm="1">
        <f t="array" ref="CL346">IFERROR(
IF(CL$14 - $G$14 + 1 = _xlfn.NUMBERVALUE(TRIM(_xlfn.TEXTAFTER($C346, " ", -1))),
_xlfn.IFS(
'Option-specific inputs'!$J$19="Percentage cost method",('Option-specific inputs'!$J$27*'Option-specific inputs'!$J29*CL$22),
'Option-specific inputs'!$J$19="Total cost method",('Option-specific inputs'!$J52*CL$22)),0),0)</f>
        <v>0</v>
      </c>
      <c r="CM346" s="43" cm="1">
        <f t="array" ref="CM346">IFERROR(
IF(CM$14 - $G$14 + 1 = _xlfn.NUMBERVALUE(TRIM(_xlfn.TEXTAFTER($C346, " ", -1))),
_xlfn.IFS(
'Option-specific inputs'!$J$19="Percentage cost method",('Option-specific inputs'!$J$27*'Option-specific inputs'!$J29*CM$22),
'Option-specific inputs'!$J$19="Total cost method",('Option-specific inputs'!$J52*CM$22)),0),0)</f>
        <v>0</v>
      </c>
      <c r="CN346" s="43" cm="1">
        <f t="array" ref="CN346">IFERROR(
IF(CN$14 - $G$14 + 1 = _xlfn.NUMBERVALUE(TRIM(_xlfn.TEXTAFTER($C346, " ", -1))),
_xlfn.IFS(
'Option-specific inputs'!$J$19="Percentage cost method",('Option-specific inputs'!$J$27*'Option-specific inputs'!$J29*CN$22),
'Option-specific inputs'!$J$19="Total cost method",('Option-specific inputs'!$J52*CN$22)),0),0)</f>
        <v>0</v>
      </c>
      <c r="CO346" s="43" cm="1">
        <f t="array" ref="CO346">IFERROR(
IF(CO$14 - $G$14 + 1 = _xlfn.NUMBERVALUE(TRIM(_xlfn.TEXTAFTER($C346, " ", -1))),
_xlfn.IFS(
'Option-specific inputs'!$J$19="Percentage cost method",('Option-specific inputs'!$J$27*'Option-specific inputs'!$J29*CO$22),
'Option-specific inputs'!$J$19="Total cost method",('Option-specific inputs'!$J52*CO$22)),0),0)</f>
        <v>0</v>
      </c>
      <c r="CP346" s="43" cm="1">
        <f t="array" ref="CP346">IFERROR(
IF(CP$14 - $G$14 + 1 = _xlfn.NUMBERVALUE(TRIM(_xlfn.TEXTAFTER($C346, " ", -1))),
_xlfn.IFS(
'Option-specific inputs'!$J$19="Percentage cost method",('Option-specific inputs'!$J$27*'Option-specific inputs'!$J29*CP$22),
'Option-specific inputs'!$J$19="Total cost method",('Option-specific inputs'!$J52*CP$22)),0),0)</f>
        <v>0</v>
      </c>
      <c r="CQ346" s="43" cm="1">
        <f t="array" ref="CQ346">IFERROR(
IF(CQ$14 - $G$14 + 1 = _xlfn.NUMBERVALUE(TRIM(_xlfn.TEXTAFTER($C346, " ", -1))),
_xlfn.IFS(
'Option-specific inputs'!$J$19="Percentage cost method",('Option-specific inputs'!$J$27*'Option-specific inputs'!$J29*CQ$22),
'Option-specific inputs'!$J$19="Total cost method",('Option-specific inputs'!$J52*CQ$22)),0),0)</f>
        <v>0</v>
      </c>
      <c r="CR346" s="43" cm="1">
        <f t="array" ref="CR346">IFERROR(
IF(CR$14 - $G$14 + 1 = _xlfn.NUMBERVALUE(TRIM(_xlfn.TEXTAFTER($C346, " ", -1))),
_xlfn.IFS(
'Option-specific inputs'!$J$19="Percentage cost method",('Option-specific inputs'!$J$27*'Option-specific inputs'!$J29*CR$22),
'Option-specific inputs'!$J$19="Total cost method",('Option-specific inputs'!$J52*CR$22)),0),0)</f>
        <v>0</v>
      </c>
      <c r="CS346" s="43" cm="1">
        <f t="array" ref="CS346">IFERROR(
IF(CS$14 - $G$14 + 1 = _xlfn.NUMBERVALUE(TRIM(_xlfn.TEXTAFTER($C346, " ", -1))),
_xlfn.IFS(
'Option-specific inputs'!$J$19="Percentage cost method",('Option-specific inputs'!$J$27*'Option-specific inputs'!$J29*CS$22),
'Option-specific inputs'!$J$19="Total cost method",('Option-specific inputs'!$J52*CS$22)),0),0)</f>
        <v>0</v>
      </c>
      <c r="CT346" s="43" cm="1">
        <f t="array" ref="CT346">IFERROR(
IF(CT$14 - $G$14 + 1 = _xlfn.NUMBERVALUE(TRIM(_xlfn.TEXTAFTER($C346, " ", -1))),
_xlfn.IFS(
'Option-specific inputs'!$J$19="Percentage cost method",('Option-specific inputs'!$J$27*'Option-specific inputs'!$J29*CT$22),
'Option-specific inputs'!$J$19="Total cost method",('Option-specific inputs'!$J52*CT$22)),0),0)</f>
        <v>0</v>
      </c>
      <c r="CU346" s="43" cm="1">
        <f t="array" ref="CU346">IFERROR(
IF(CU$14 - $G$14 + 1 = _xlfn.NUMBERVALUE(TRIM(_xlfn.TEXTAFTER($C346, " ", -1))),
_xlfn.IFS(
'Option-specific inputs'!$J$19="Percentage cost method",('Option-specific inputs'!$J$27*'Option-specific inputs'!$J29*CU$22),
'Option-specific inputs'!$J$19="Total cost method",('Option-specific inputs'!$J52*CU$22)),0),0)</f>
        <v>0</v>
      </c>
      <c r="CV346" s="43" cm="1">
        <f t="array" ref="CV346">IFERROR(
IF(CV$14 - $G$14 + 1 = _xlfn.NUMBERVALUE(TRIM(_xlfn.TEXTAFTER($C346, " ", -1))),
_xlfn.IFS(
'Option-specific inputs'!$J$19="Percentage cost method",('Option-specific inputs'!$J$27*'Option-specific inputs'!$J29*CV$22),
'Option-specific inputs'!$J$19="Total cost method",('Option-specific inputs'!$J52*CV$22)),0),0)</f>
        <v>0</v>
      </c>
      <c r="CW346" s="43" cm="1">
        <f t="array" ref="CW346">IFERROR(
IF(CW$14 - $G$14 + 1 = _xlfn.NUMBERVALUE(TRIM(_xlfn.TEXTAFTER($C346, " ", -1))),
_xlfn.IFS(
'Option-specific inputs'!$J$19="Percentage cost method",('Option-specific inputs'!$J$27*'Option-specific inputs'!$J29*CW$22),
'Option-specific inputs'!$J$19="Total cost method",('Option-specific inputs'!$J52*CW$22)),0),0)</f>
        <v>0</v>
      </c>
      <c r="CX346" s="43" cm="1">
        <f t="array" ref="CX346">IFERROR(
IF(CX$14 - $G$14 + 1 = _xlfn.NUMBERVALUE(TRIM(_xlfn.TEXTAFTER($C346, " ", -1))),
_xlfn.IFS(
'Option-specific inputs'!$J$19="Percentage cost method",('Option-specific inputs'!$J$27*'Option-specific inputs'!$J29*CX$22),
'Option-specific inputs'!$J$19="Total cost method",('Option-specific inputs'!$J52*CX$22)),0),0)</f>
        <v>0</v>
      </c>
      <c r="CY346" s="43" cm="1">
        <f t="array" ref="CY346">IFERROR(
IF(CY$14 - $G$14 + 1 = _xlfn.NUMBERVALUE(TRIM(_xlfn.TEXTAFTER($C346, " ", -1))),
_xlfn.IFS(
'Option-specific inputs'!$J$19="Percentage cost method",('Option-specific inputs'!$J$27*'Option-specific inputs'!$J29*CY$22),
'Option-specific inputs'!$J$19="Total cost method",('Option-specific inputs'!$J52*CY$22)),0),0)</f>
        <v>0</v>
      </c>
      <c r="CZ346" s="43" cm="1">
        <f t="array" ref="CZ346">IFERROR(
IF(CZ$14 - $G$14 + 1 = _xlfn.NUMBERVALUE(TRIM(_xlfn.TEXTAFTER($C346, " ", -1))),
_xlfn.IFS(
'Option-specific inputs'!$J$19="Percentage cost method",('Option-specific inputs'!$J$27*'Option-specific inputs'!$J29*CZ$22),
'Option-specific inputs'!$J$19="Total cost method",('Option-specific inputs'!$J52*CZ$22)),0),0)</f>
        <v>0</v>
      </c>
      <c r="DA346" s="43" cm="1">
        <f t="array" ref="DA346">IFERROR(
IF(DA$14 - $G$14 + 1 = _xlfn.NUMBERVALUE(TRIM(_xlfn.TEXTAFTER($C346, " ", -1))),
_xlfn.IFS(
'Option-specific inputs'!$J$19="Percentage cost method",('Option-specific inputs'!$J$27*'Option-specific inputs'!$J29*DA$22),
'Option-specific inputs'!$J$19="Total cost method",('Option-specific inputs'!$J52*DA$22)),0),0)</f>
        <v>0</v>
      </c>
      <c r="DB346" s="43" cm="1">
        <f t="array" ref="DB346">IFERROR(
IF(DB$14 - $G$14 + 1 = _xlfn.NUMBERVALUE(TRIM(_xlfn.TEXTAFTER($C346, " ", -1))),
_xlfn.IFS(
'Option-specific inputs'!$J$19="Percentage cost method",('Option-specific inputs'!$J$27*'Option-specific inputs'!$J29*DB$22),
'Option-specific inputs'!$J$19="Total cost method",('Option-specific inputs'!$J52*DB$22)),0),0)</f>
        <v>0</v>
      </c>
      <c r="DC346" s="25"/>
    </row>
    <row r="347" spans="1:107" s="61" customFormat="1" ht="22.5" customHeight="1">
      <c r="A347" s="25"/>
      <c r="B347" s="163"/>
      <c r="C347" s="163" t="s">
        <v>124</v>
      </c>
      <c r="D347" s="32"/>
      <c r="E347" s="37"/>
      <c r="F347" s="42"/>
      <c r="G347" s="43" cm="1">
        <f t="array" ref="G347">IFERROR(
IF(G$14 - $G$14 + 1 = _xlfn.NUMBERVALUE(TRIM(_xlfn.TEXTAFTER($C347, " ", -1))),
_xlfn.IFS(
'Option-specific inputs'!$J$19="Percentage cost method",('Option-specific inputs'!$J$27*'Option-specific inputs'!$J30*G$22),
'Option-specific inputs'!$J$19="Total cost method",('Option-specific inputs'!$J53*G$22)),0),0)</f>
        <v>0</v>
      </c>
      <c r="H347" s="43" cm="1">
        <f t="array" ref="H347">IFERROR(
IF(H$14 - $G$14 + 1 = _xlfn.NUMBERVALUE(TRIM(_xlfn.TEXTAFTER($C347, " ", -1))),
_xlfn.IFS(
'Option-specific inputs'!$J$19="Percentage cost method",('Option-specific inputs'!$J$27*'Option-specific inputs'!$J30*H$22),
'Option-specific inputs'!$J$19="Total cost method",('Option-specific inputs'!$J53*H$22)),0),0)</f>
        <v>0</v>
      </c>
      <c r="I347" s="43" cm="1">
        <f t="array" ref="I347">IFERROR(
IF(I$14 - $G$14 + 1 = _xlfn.NUMBERVALUE(TRIM(_xlfn.TEXTAFTER($C347, " ", -1))),
_xlfn.IFS(
'Option-specific inputs'!$J$19="Percentage cost method",('Option-specific inputs'!$J$27*'Option-specific inputs'!$J30*I$22),
'Option-specific inputs'!$J$19="Total cost method",('Option-specific inputs'!$J53*I$22)),0),0)</f>
        <v>0</v>
      </c>
      <c r="J347" s="43" cm="1">
        <f t="array" ref="J347">IFERROR(
IF(J$14 - $G$14 + 1 = _xlfn.NUMBERVALUE(TRIM(_xlfn.TEXTAFTER($C347, " ", -1))),
_xlfn.IFS(
'Option-specific inputs'!$J$19="Percentage cost method",('Option-specific inputs'!$J$27*'Option-specific inputs'!$J30*J$22),
'Option-specific inputs'!$J$19="Total cost method",('Option-specific inputs'!$J53*J$22)),0),0)</f>
        <v>0</v>
      </c>
      <c r="K347" s="43" cm="1">
        <f t="array" ref="K347">IFERROR(
IF(K$14 - $G$14 + 1 = _xlfn.NUMBERVALUE(TRIM(_xlfn.TEXTAFTER($C347, " ", -1))),
_xlfn.IFS(
'Option-specific inputs'!$J$19="Percentage cost method",('Option-specific inputs'!$J$27*'Option-specific inputs'!$J30*K$22),
'Option-specific inputs'!$J$19="Total cost method",('Option-specific inputs'!$J53*K$22)),0),0)</f>
        <v>0</v>
      </c>
      <c r="L347" s="43" cm="1">
        <f t="array" ref="L347">IFERROR(
IF(L$14 - $G$14 + 1 = _xlfn.NUMBERVALUE(TRIM(_xlfn.TEXTAFTER($C347, " ", -1))),
_xlfn.IFS(
'Option-specific inputs'!$J$19="Percentage cost method",('Option-specific inputs'!$J$27*'Option-specific inputs'!$J30*L$22),
'Option-specific inputs'!$J$19="Total cost method",('Option-specific inputs'!$J53*L$22)),0),0)</f>
        <v>0</v>
      </c>
      <c r="M347" s="43" cm="1">
        <f t="array" ref="M347">IFERROR(
IF(M$14 - $G$14 + 1 = _xlfn.NUMBERVALUE(TRIM(_xlfn.TEXTAFTER($C347, " ", -1))),
_xlfn.IFS(
'Option-specific inputs'!$J$19="Percentage cost method",('Option-specific inputs'!$J$27*'Option-specific inputs'!$J30*M$22),
'Option-specific inputs'!$J$19="Total cost method",('Option-specific inputs'!$J53*M$22)),0),0)</f>
        <v>0</v>
      </c>
      <c r="N347" s="43" cm="1">
        <f t="array" ref="N347">IFERROR(
IF(N$14 - $G$14 + 1 = _xlfn.NUMBERVALUE(TRIM(_xlfn.TEXTAFTER($C347, " ", -1))),
_xlfn.IFS(
'Option-specific inputs'!$J$19="Percentage cost method",('Option-specific inputs'!$J$27*'Option-specific inputs'!$J30*N$22),
'Option-specific inputs'!$J$19="Total cost method",('Option-specific inputs'!$J53*N$22)),0),0)</f>
        <v>0</v>
      </c>
      <c r="O347" s="43" cm="1">
        <f t="array" ref="O347">IFERROR(
IF(O$14 - $G$14 + 1 = _xlfn.NUMBERVALUE(TRIM(_xlfn.TEXTAFTER($C347, " ", -1))),
_xlfn.IFS(
'Option-specific inputs'!$J$19="Percentage cost method",('Option-specific inputs'!$J$27*'Option-specific inputs'!$J30*O$22),
'Option-specific inputs'!$J$19="Total cost method",('Option-specific inputs'!$J53*O$22)),0),0)</f>
        <v>0</v>
      </c>
      <c r="P347" s="43" cm="1">
        <f t="array" ref="P347">IFERROR(
IF(P$14 - $G$14 + 1 = _xlfn.NUMBERVALUE(TRIM(_xlfn.TEXTAFTER($C347, " ", -1))),
_xlfn.IFS(
'Option-specific inputs'!$J$19="Percentage cost method",('Option-specific inputs'!$J$27*'Option-specific inputs'!$J30*P$22),
'Option-specific inputs'!$J$19="Total cost method",('Option-specific inputs'!$J53*P$22)),0),0)</f>
        <v>0</v>
      </c>
      <c r="Q347" s="43" cm="1">
        <f t="array" ref="Q347">IFERROR(
IF(Q$14 - $G$14 + 1 = _xlfn.NUMBERVALUE(TRIM(_xlfn.TEXTAFTER($C347, " ", -1))),
_xlfn.IFS(
'Option-specific inputs'!$J$19="Percentage cost method",('Option-specific inputs'!$J$27*'Option-specific inputs'!$J30*Q$22),
'Option-specific inputs'!$J$19="Total cost method",('Option-specific inputs'!$J53*Q$22)),0),0)</f>
        <v>0</v>
      </c>
      <c r="R347" s="43" cm="1">
        <f t="array" ref="R347">IFERROR(
IF(R$14 - $G$14 + 1 = _xlfn.NUMBERVALUE(TRIM(_xlfn.TEXTAFTER($C347, " ", -1))),
_xlfn.IFS(
'Option-specific inputs'!$J$19="Percentage cost method",('Option-specific inputs'!$J$27*'Option-specific inputs'!$J30*R$22),
'Option-specific inputs'!$J$19="Total cost method",('Option-specific inputs'!$J53*R$22)),0),0)</f>
        <v>0</v>
      </c>
      <c r="S347" s="43" cm="1">
        <f t="array" ref="S347">IFERROR(
IF(S$14 - $G$14 + 1 = _xlfn.NUMBERVALUE(TRIM(_xlfn.TEXTAFTER($C347, " ", -1))),
_xlfn.IFS(
'Option-specific inputs'!$J$19="Percentage cost method",('Option-specific inputs'!$J$27*'Option-specific inputs'!$J30*S$22),
'Option-specific inputs'!$J$19="Total cost method",('Option-specific inputs'!$J53*S$22)),0),0)</f>
        <v>0</v>
      </c>
      <c r="T347" s="43" cm="1">
        <f t="array" ref="T347">IFERROR(
IF(T$14 - $G$14 + 1 = _xlfn.NUMBERVALUE(TRIM(_xlfn.TEXTAFTER($C347, " ", -1))),
_xlfn.IFS(
'Option-specific inputs'!$J$19="Percentage cost method",('Option-specific inputs'!$J$27*'Option-specific inputs'!$J30*T$22),
'Option-specific inputs'!$J$19="Total cost method",('Option-specific inputs'!$J53*T$22)),0),0)</f>
        <v>0</v>
      </c>
      <c r="U347" s="43" cm="1">
        <f t="array" ref="U347">IFERROR(
IF(U$14 - $G$14 + 1 = _xlfn.NUMBERVALUE(TRIM(_xlfn.TEXTAFTER($C347, " ", -1))),
_xlfn.IFS(
'Option-specific inputs'!$J$19="Percentage cost method",('Option-specific inputs'!$J$27*'Option-specific inputs'!$J30*U$22),
'Option-specific inputs'!$J$19="Total cost method",('Option-specific inputs'!$J53*U$22)),0),0)</f>
        <v>0</v>
      </c>
      <c r="V347" s="43" cm="1">
        <f t="array" ref="V347">IFERROR(
IF(V$14 - $G$14 + 1 = _xlfn.NUMBERVALUE(TRIM(_xlfn.TEXTAFTER($C347, " ", -1))),
_xlfn.IFS(
'Option-specific inputs'!$J$19="Percentage cost method",('Option-specific inputs'!$J$27*'Option-specific inputs'!$J30*V$22),
'Option-specific inputs'!$J$19="Total cost method",('Option-specific inputs'!$J53*V$22)),0),0)</f>
        <v>0</v>
      </c>
      <c r="W347" s="43" cm="1">
        <f t="array" ref="W347">IFERROR(
IF(W$14 - $G$14 + 1 = _xlfn.NUMBERVALUE(TRIM(_xlfn.TEXTAFTER($C347, " ", -1))),
_xlfn.IFS(
'Option-specific inputs'!$J$19="Percentage cost method",('Option-specific inputs'!$J$27*'Option-specific inputs'!$J30*W$22),
'Option-specific inputs'!$J$19="Total cost method",('Option-specific inputs'!$J53*W$22)),0),0)</f>
        <v>0</v>
      </c>
      <c r="X347" s="43" cm="1">
        <f t="array" ref="X347">IFERROR(
IF(X$14 - $G$14 + 1 = _xlfn.NUMBERVALUE(TRIM(_xlfn.TEXTAFTER($C347, " ", -1))),
_xlfn.IFS(
'Option-specific inputs'!$J$19="Percentage cost method",('Option-specific inputs'!$J$27*'Option-specific inputs'!$J30*X$22),
'Option-specific inputs'!$J$19="Total cost method",('Option-specific inputs'!$J53*X$22)),0),0)</f>
        <v>0</v>
      </c>
      <c r="Y347" s="43" cm="1">
        <f t="array" ref="Y347">IFERROR(
IF(Y$14 - $G$14 + 1 = _xlfn.NUMBERVALUE(TRIM(_xlfn.TEXTAFTER($C347, " ", -1))),
_xlfn.IFS(
'Option-specific inputs'!$J$19="Percentage cost method",('Option-specific inputs'!$J$27*'Option-specific inputs'!$J30*Y$22),
'Option-specific inputs'!$J$19="Total cost method",('Option-specific inputs'!$J53*Y$22)),0),0)</f>
        <v>0</v>
      </c>
      <c r="Z347" s="43" cm="1">
        <f t="array" ref="Z347">IFERROR(
IF(Z$14 - $G$14 + 1 = _xlfn.NUMBERVALUE(TRIM(_xlfn.TEXTAFTER($C347, " ", -1))),
_xlfn.IFS(
'Option-specific inputs'!$J$19="Percentage cost method",('Option-specific inputs'!$J$27*'Option-specific inputs'!$J30*Z$22),
'Option-specific inputs'!$J$19="Total cost method",('Option-specific inputs'!$J53*Z$22)),0),0)</f>
        <v>0</v>
      </c>
      <c r="AA347" s="43" cm="1">
        <f t="array" ref="AA347">IFERROR(
IF(AA$14 - $G$14 + 1 = _xlfn.NUMBERVALUE(TRIM(_xlfn.TEXTAFTER($C347, " ", -1))),
_xlfn.IFS(
'Option-specific inputs'!$J$19="Percentage cost method",('Option-specific inputs'!$J$27*'Option-specific inputs'!$J30*AA$22),
'Option-specific inputs'!$J$19="Total cost method",('Option-specific inputs'!$J53*AA$22)),0),0)</f>
        <v>0</v>
      </c>
      <c r="AB347" s="43" cm="1">
        <f t="array" ref="AB347">IFERROR(
IF(AB$14 - $G$14 + 1 = _xlfn.NUMBERVALUE(TRIM(_xlfn.TEXTAFTER($C347, " ", -1))),
_xlfn.IFS(
'Option-specific inputs'!$J$19="Percentage cost method",('Option-specific inputs'!$J$27*'Option-specific inputs'!$J30*AB$22),
'Option-specific inputs'!$J$19="Total cost method",('Option-specific inputs'!$J53*AB$22)),0),0)</f>
        <v>0</v>
      </c>
      <c r="AC347" s="43" cm="1">
        <f t="array" ref="AC347">IFERROR(
IF(AC$14 - $G$14 + 1 = _xlfn.NUMBERVALUE(TRIM(_xlfn.TEXTAFTER($C347, " ", -1))),
_xlfn.IFS(
'Option-specific inputs'!$J$19="Percentage cost method",('Option-specific inputs'!$J$27*'Option-specific inputs'!$J30*AC$22),
'Option-specific inputs'!$J$19="Total cost method",('Option-specific inputs'!$J53*AC$22)),0),0)</f>
        <v>0</v>
      </c>
      <c r="AD347" s="43" cm="1">
        <f t="array" ref="AD347">IFERROR(
IF(AD$14 - $G$14 + 1 = _xlfn.NUMBERVALUE(TRIM(_xlfn.TEXTAFTER($C347, " ", -1))),
_xlfn.IFS(
'Option-specific inputs'!$J$19="Percentage cost method",('Option-specific inputs'!$J$27*'Option-specific inputs'!$J30*AD$22),
'Option-specific inputs'!$J$19="Total cost method",('Option-specific inputs'!$J53*AD$22)),0),0)</f>
        <v>0</v>
      </c>
      <c r="AE347" s="43" cm="1">
        <f t="array" ref="AE347">IFERROR(
IF(AE$14 - $G$14 + 1 = _xlfn.NUMBERVALUE(TRIM(_xlfn.TEXTAFTER($C347, " ", -1))),
_xlfn.IFS(
'Option-specific inputs'!$J$19="Percentage cost method",('Option-specific inputs'!$J$27*'Option-specific inputs'!$J30*AE$22),
'Option-specific inputs'!$J$19="Total cost method",('Option-specific inputs'!$J53*AE$22)),0),0)</f>
        <v>0</v>
      </c>
      <c r="AF347" s="43" cm="1">
        <f t="array" ref="AF347">IFERROR(
IF(AF$14 - $G$14 + 1 = _xlfn.NUMBERVALUE(TRIM(_xlfn.TEXTAFTER($C347, " ", -1))),
_xlfn.IFS(
'Option-specific inputs'!$J$19="Percentage cost method",('Option-specific inputs'!$J$27*'Option-specific inputs'!$J30*AF$22),
'Option-specific inputs'!$J$19="Total cost method",('Option-specific inputs'!$J53*AF$22)),0),0)</f>
        <v>0</v>
      </c>
      <c r="AG347" s="43" cm="1">
        <f t="array" ref="AG347">IFERROR(
IF(AG$14 - $G$14 + 1 = _xlfn.NUMBERVALUE(TRIM(_xlfn.TEXTAFTER($C347, " ", -1))),
_xlfn.IFS(
'Option-specific inputs'!$J$19="Percentage cost method",('Option-specific inputs'!$J$27*'Option-specific inputs'!$J30*AG$22),
'Option-specific inputs'!$J$19="Total cost method",('Option-specific inputs'!$J53*AG$22)),0),0)</f>
        <v>0</v>
      </c>
      <c r="AH347" s="43" cm="1">
        <f t="array" ref="AH347">IFERROR(
IF(AH$14 - $G$14 + 1 = _xlfn.NUMBERVALUE(TRIM(_xlfn.TEXTAFTER($C347, " ", -1))),
_xlfn.IFS(
'Option-specific inputs'!$J$19="Percentage cost method",('Option-specific inputs'!$J$27*'Option-specific inputs'!$J30*AH$22),
'Option-specific inputs'!$J$19="Total cost method",('Option-specific inputs'!$J53*AH$22)),0),0)</f>
        <v>0</v>
      </c>
      <c r="AI347" s="43" cm="1">
        <f t="array" ref="AI347">IFERROR(
IF(AI$14 - $G$14 + 1 = _xlfn.NUMBERVALUE(TRIM(_xlfn.TEXTAFTER($C347, " ", -1))),
_xlfn.IFS(
'Option-specific inputs'!$J$19="Percentage cost method",('Option-specific inputs'!$J$27*'Option-specific inputs'!$J30*AI$22),
'Option-specific inputs'!$J$19="Total cost method",('Option-specific inputs'!$J53*AI$22)),0),0)</f>
        <v>0</v>
      </c>
      <c r="AJ347" s="43" cm="1">
        <f t="array" ref="AJ347">IFERROR(
IF(AJ$14 - $G$14 + 1 = _xlfn.NUMBERVALUE(TRIM(_xlfn.TEXTAFTER($C347, " ", -1))),
_xlfn.IFS(
'Option-specific inputs'!$J$19="Percentage cost method",('Option-specific inputs'!$J$27*'Option-specific inputs'!$J30*AJ$22),
'Option-specific inputs'!$J$19="Total cost method",('Option-specific inputs'!$J53*AJ$22)),0),0)</f>
        <v>0</v>
      </c>
      <c r="AK347" s="43" cm="1">
        <f t="array" ref="AK347">IFERROR(
IF(AK$14 - $G$14 + 1 = _xlfn.NUMBERVALUE(TRIM(_xlfn.TEXTAFTER($C347, " ", -1))),
_xlfn.IFS(
'Option-specific inputs'!$J$19="Percentage cost method",('Option-specific inputs'!$J$27*'Option-specific inputs'!$J30*AK$22),
'Option-specific inputs'!$J$19="Total cost method",('Option-specific inputs'!$J53*AK$22)),0),0)</f>
        <v>0</v>
      </c>
      <c r="AL347" s="43" cm="1">
        <f t="array" ref="AL347">IFERROR(
IF(AL$14 - $G$14 + 1 = _xlfn.NUMBERVALUE(TRIM(_xlfn.TEXTAFTER($C347, " ", -1))),
_xlfn.IFS(
'Option-specific inputs'!$J$19="Percentage cost method",('Option-specific inputs'!$J$27*'Option-specific inputs'!$J30*AL$22),
'Option-specific inputs'!$J$19="Total cost method",('Option-specific inputs'!$J53*AL$22)),0),0)</f>
        <v>0</v>
      </c>
      <c r="AM347" s="43" cm="1">
        <f t="array" ref="AM347">IFERROR(
IF(AM$14 - $G$14 + 1 = _xlfn.NUMBERVALUE(TRIM(_xlfn.TEXTAFTER($C347, " ", -1))),
_xlfn.IFS(
'Option-specific inputs'!$J$19="Percentage cost method",('Option-specific inputs'!$J$27*'Option-specific inputs'!$J30*AM$22),
'Option-specific inputs'!$J$19="Total cost method",('Option-specific inputs'!$J53*AM$22)),0),0)</f>
        <v>0</v>
      </c>
      <c r="AN347" s="43" cm="1">
        <f t="array" ref="AN347">IFERROR(
IF(AN$14 - $G$14 + 1 = _xlfn.NUMBERVALUE(TRIM(_xlfn.TEXTAFTER($C347, " ", -1))),
_xlfn.IFS(
'Option-specific inputs'!$J$19="Percentage cost method",('Option-specific inputs'!$J$27*'Option-specific inputs'!$J30*AN$22),
'Option-specific inputs'!$J$19="Total cost method",('Option-specific inputs'!$J53*AN$22)),0),0)</f>
        <v>0</v>
      </c>
      <c r="AO347" s="43" cm="1">
        <f t="array" ref="AO347">IFERROR(
IF(AO$14 - $G$14 + 1 = _xlfn.NUMBERVALUE(TRIM(_xlfn.TEXTAFTER($C347, " ", -1))),
_xlfn.IFS(
'Option-specific inputs'!$J$19="Percentage cost method",('Option-specific inputs'!$J$27*'Option-specific inputs'!$J30*AO$22),
'Option-specific inputs'!$J$19="Total cost method",('Option-specific inputs'!$J53*AO$22)),0),0)</f>
        <v>0</v>
      </c>
      <c r="AP347" s="43" cm="1">
        <f t="array" ref="AP347">IFERROR(
IF(AP$14 - $G$14 + 1 = _xlfn.NUMBERVALUE(TRIM(_xlfn.TEXTAFTER($C347, " ", -1))),
_xlfn.IFS(
'Option-specific inputs'!$J$19="Percentage cost method",('Option-specific inputs'!$J$27*'Option-specific inputs'!$J30*AP$22),
'Option-specific inputs'!$J$19="Total cost method",('Option-specific inputs'!$J53*AP$22)),0),0)</f>
        <v>0</v>
      </c>
      <c r="AQ347" s="43" cm="1">
        <f t="array" ref="AQ347">IFERROR(
IF(AQ$14 - $G$14 + 1 = _xlfn.NUMBERVALUE(TRIM(_xlfn.TEXTAFTER($C347, " ", -1))),
_xlfn.IFS(
'Option-specific inputs'!$J$19="Percentage cost method",('Option-specific inputs'!$J$27*'Option-specific inputs'!$J30*AQ$22),
'Option-specific inputs'!$J$19="Total cost method",('Option-specific inputs'!$J53*AQ$22)),0),0)</f>
        <v>0</v>
      </c>
      <c r="AR347" s="43" cm="1">
        <f t="array" ref="AR347">IFERROR(
IF(AR$14 - $G$14 + 1 = _xlfn.NUMBERVALUE(TRIM(_xlfn.TEXTAFTER($C347, " ", -1))),
_xlfn.IFS(
'Option-specific inputs'!$J$19="Percentage cost method",('Option-specific inputs'!$J$27*'Option-specific inputs'!$J30*AR$22),
'Option-specific inputs'!$J$19="Total cost method",('Option-specific inputs'!$J53*AR$22)),0),0)</f>
        <v>0</v>
      </c>
      <c r="AS347" s="43" cm="1">
        <f t="array" ref="AS347">IFERROR(
IF(AS$14 - $G$14 + 1 = _xlfn.NUMBERVALUE(TRIM(_xlfn.TEXTAFTER($C347, " ", -1))),
_xlfn.IFS(
'Option-specific inputs'!$J$19="Percentage cost method",('Option-specific inputs'!$J$27*'Option-specific inputs'!$J30*AS$22),
'Option-specific inputs'!$J$19="Total cost method",('Option-specific inputs'!$J53*AS$22)),0),0)</f>
        <v>0</v>
      </c>
      <c r="AT347" s="43" cm="1">
        <f t="array" ref="AT347">IFERROR(
IF(AT$14 - $G$14 + 1 = _xlfn.NUMBERVALUE(TRIM(_xlfn.TEXTAFTER($C347, " ", -1))),
_xlfn.IFS(
'Option-specific inputs'!$J$19="Percentage cost method",('Option-specific inputs'!$J$27*'Option-specific inputs'!$J30*AT$22),
'Option-specific inputs'!$J$19="Total cost method",('Option-specific inputs'!$J53*AT$22)),0),0)</f>
        <v>0</v>
      </c>
      <c r="AU347" s="43" cm="1">
        <f t="array" ref="AU347">IFERROR(
IF(AU$14 - $G$14 + 1 = _xlfn.NUMBERVALUE(TRIM(_xlfn.TEXTAFTER($C347, " ", -1))),
_xlfn.IFS(
'Option-specific inputs'!$J$19="Percentage cost method",('Option-specific inputs'!$J$27*'Option-specific inputs'!$J30*AU$22),
'Option-specific inputs'!$J$19="Total cost method",('Option-specific inputs'!$J53*AU$22)),0),0)</f>
        <v>0</v>
      </c>
      <c r="AV347" s="43" cm="1">
        <f t="array" ref="AV347">IFERROR(
IF(AV$14 - $G$14 + 1 = _xlfn.NUMBERVALUE(TRIM(_xlfn.TEXTAFTER($C347, " ", -1))),
_xlfn.IFS(
'Option-specific inputs'!$J$19="Percentage cost method",('Option-specific inputs'!$J$27*'Option-specific inputs'!$J30*AV$22),
'Option-specific inputs'!$J$19="Total cost method",('Option-specific inputs'!$J53*AV$22)),0),0)</f>
        <v>0</v>
      </c>
      <c r="AW347" s="43" cm="1">
        <f t="array" ref="AW347">IFERROR(
IF(AW$14 - $G$14 + 1 = _xlfn.NUMBERVALUE(TRIM(_xlfn.TEXTAFTER($C347, " ", -1))),
_xlfn.IFS(
'Option-specific inputs'!$J$19="Percentage cost method",('Option-specific inputs'!$J$27*'Option-specific inputs'!$J30*AW$22),
'Option-specific inputs'!$J$19="Total cost method",('Option-specific inputs'!$J53*AW$22)),0),0)</f>
        <v>0</v>
      </c>
      <c r="AX347" s="43" cm="1">
        <f t="array" ref="AX347">IFERROR(
IF(AX$14 - $G$14 + 1 = _xlfn.NUMBERVALUE(TRIM(_xlfn.TEXTAFTER($C347, " ", -1))),
_xlfn.IFS(
'Option-specific inputs'!$J$19="Percentage cost method",('Option-specific inputs'!$J$27*'Option-specific inputs'!$J30*AX$22),
'Option-specific inputs'!$J$19="Total cost method",('Option-specific inputs'!$J53*AX$22)),0),0)</f>
        <v>0</v>
      </c>
      <c r="AY347" s="43" cm="1">
        <f t="array" ref="AY347">IFERROR(
IF(AY$14 - $G$14 + 1 = _xlfn.NUMBERVALUE(TRIM(_xlfn.TEXTAFTER($C347, " ", -1))),
_xlfn.IFS(
'Option-specific inputs'!$J$19="Percentage cost method",('Option-specific inputs'!$J$27*'Option-specific inputs'!$J30*AY$22),
'Option-specific inputs'!$J$19="Total cost method",('Option-specific inputs'!$J53*AY$22)),0),0)</f>
        <v>0</v>
      </c>
      <c r="AZ347" s="43" cm="1">
        <f t="array" ref="AZ347">IFERROR(
IF(AZ$14 - $G$14 + 1 = _xlfn.NUMBERVALUE(TRIM(_xlfn.TEXTAFTER($C347, " ", -1))),
_xlfn.IFS(
'Option-specific inputs'!$J$19="Percentage cost method",('Option-specific inputs'!$J$27*'Option-specific inputs'!$J30*AZ$22),
'Option-specific inputs'!$J$19="Total cost method",('Option-specific inputs'!$J53*AZ$22)),0),0)</f>
        <v>0</v>
      </c>
      <c r="BA347" s="43" cm="1">
        <f t="array" ref="BA347">IFERROR(
IF(BA$14 - $G$14 + 1 = _xlfn.NUMBERVALUE(TRIM(_xlfn.TEXTAFTER($C347, " ", -1))),
_xlfn.IFS(
'Option-specific inputs'!$J$19="Percentage cost method",('Option-specific inputs'!$J$27*'Option-specific inputs'!$J30*BA$22),
'Option-specific inputs'!$J$19="Total cost method",('Option-specific inputs'!$J53*BA$22)),0),0)</f>
        <v>0</v>
      </c>
      <c r="BB347" s="43" cm="1">
        <f t="array" ref="BB347">IFERROR(
IF(BB$14 - $G$14 + 1 = _xlfn.NUMBERVALUE(TRIM(_xlfn.TEXTAFTER($C347, " ", -1))),
_xlfn.IFS(
'Option-specific inputs'!$J$19="Percentage cost method",('Option-specific inputs'!$J$27*'Option-specific inputs'!$J30*BB$22),
'Option-specific inputs'!$J$19="Total cost method",('Option-specific inputs'!$J53*BB$22)),0),0)</f>
        <v>0</v>
      </c>
      <c r="BC347" s="43" cm="1">
        <f t="array" ref="BC347">IFERROR(
IF(BC$14 - $G$14 + 1 = _xlfn.NUMBERVALUE(TRIM(_xlfn.TEXTAFTER($C347, " ", -1))),
_xlfn.IFS(
'Option-specific inputs'!$J$19="Percentage cost method",('Option-specific inputs'!$J$27*'Option-specific inputs'!$J30*BC$22),
'Option-specific inputs'!$J$19="Total cost method",('Option-specific inputs'!$J53*BC$22)),0),0)</f>
        <v>0</v>
      </c>
      <c r="BD347" s="43" cm="1">
        <f t="array" ref="BD347">IFERROR(
IF(BD$14 - $G$14 + 1 = _xlfn.NUMBERVALUE(TRIM(_xlfn.TEXTAFTER($C347, " ", -1))),
_xlfn.IFS(
'Option-specific inputs'!$J$19="Percentage cost method",('Option-specific inputs'!$J$27*'Option-specific inputs'!$J30*BD$22),
'Option-specific inputs'!$J$19="Total cost method",('Option-specific inputs'!$J53*BD$22)),0),0)</f>
        <v>0</v>
      </c>
      <c r="BE347" s="43" cm="1">
        <f t="array" ref="BE347">IFERROR(
IF(BE$14 - $G$14 + 1 = _xlfn.NUMBERVALUE(TRIM(_xlfn.TEXTAFTER($C347, " ", -1))),
_xlfn.IFS(
'Option-specific inputs'!$J$19="Percentage cost method",('Option-specific inputs'!$J$27*'Option-specific inputs'!$J30*BE$22),
'Option-specific inputs'!$J$19="Total cost method",('Option-specific inputs'!$J53*BE$22)),0),0)</f>
        <v>0</v>
      </c>
      <c r="BF347" s="43" cm="1">
        <f t="array" ref="BF347">IFERROR(
IF(BF$14 - $G$14 + 1 = _xlfn.NUMBERVALUE(TRIM(_xlfn.TEXTAFTER($C347, " ", -1))),
_xlfn.IFS(
'Option-specific inputs'!$J$19="Percentage cost method",('Option-specific inputs'!$J$27*'Option-specific inputs'!$J30*BF$22),
'Option-specific inputs'!$J$19="Total cost method",('Option-specific inputs'!$J53*BF$22)),0),0)</f>
        <v>0</v>
      </c>
      <c r="BG347" s="43" cm="1">
        <f t="array" ref="BG347">IFERROR(
IF(BG$14 - $G$14 + 1 = _xlfn.NUMBERVALUE(TRIM(_xlfn.TEXTAFTER($C347, " ", -1))),
_xlfn.IFS(
'Option-specific inputs'!$J$19="Percentage cost method",('Option-specific inputs'!$J$27*'Option-specific inputs'!$J30*BG$22),
'Option-specific inputs'!$J$19="Total cost method",('Option-specific inputs'!$J53*BG$22)),0),0)</f>
        <v>0</v>
      </c>
      <c r="BH347" s="43" cm="1">
        <f t="array" ref="BH347">IFERROR(
IF(BH$14 - $G$14 + 1 = _xlfn.NUMBERVALUE(TRIM(_xlfn.TEXTAFTER($C347, " ", -1))),
_xlfn.IFS(
'Option-specific inputs'!$J$19="Percentage cost method",('Option-specific inputs'!$J$27*'Option-specific inputs'!$J30*BH$22),
'Option-specific inputs'!$J$19="Total cost method",('Option-specific inputs'!$J53*BH$22)),0),0)</f>
        <v>0</v>
      </c>
      <c r="BI347" s="43" cm="1">
        <f t="array" ref="BI347">IFERROR(
IF(BI$14 - $G$14 + 1 = _xlfn.NUMBERVALUE(TRIM(_xlfn.TEXTAFTER($C347, " ", -1))),
_xlfn.IFS(
'Option-specific inputs'!$J$19="Percentage cost method",('Option-specific inputs'!$J$27*'Option-specific inputs'!$J30*BI$22),
'Option-specific inputs'!$J$19="Total cost method",('Option-specific inputs'!$J53*BI$22)),0),0)</f>
        <v>0</v>
      </c>
      <c r="BJ347" s="43" cm="1">
        <f t="array" ref="BJ347">IFERROR(
IF(BJ$14 - $G$14 + 1 = _xlfn.NUMBERVALUE(TRIM(_xlfn.TEXTAFTER($C347, " ", -1))),
_xlfn.IFS(
'Option-specific inputs'!$J$19="Percentage cost method",('Option-specific inputs'!$J$27*'Option-specific inputs'!$J30*BJ$22),
'Option-specific inputs'!$J$19="Total cost method",('Option-specific inputs'!$J53*BJ$22)),0),0)</f>
        <v>0</v>
      </c>
      <c r="BK347" s="43" cm="1">
        <f t="array" ref="BK347">IFERROR(
IF(BK$14 - $G$14 + 1 = _xlfn.NUMBERVALUE(TRIM(_xlfn.TEXTAFTER($C347, " ", -1))),
_xlfn.IFS(
'Option-specific inputs'!$J$19="Percentage cost method",('Option-specific inputs'!$J$27*'Option-specific inputs'!$J30*BK$22),
'Option-specific inputs'!$J$19="Total cost method",('Option-specific inputs'!$J53*BK$22)),0),0)</f>
        <v>0</v>
      </c>
      <c r="BL347" s="43" cm="1">
        <f t="array" ref="BL347">IFERROR(
IF(BL$14 - $G$14 + 1 = _xlfn.NUMBERVALUE(TRIM(_xlfn.TEXTAFTER($C347, " ", -1))),
_xlfn.IFS(
'Option-specific inputs'!$J$19="Percentage cost method",('Option-specific inputs'!$J$27*'Option-specific inputs'!$J30*BL$22),
'Option-specific inputs'!$J$19="Total cost method",('Option-specific inputs'!$J53*BL$22)),0),0)</f>
        <v>0</v>
      </c>
      <c r="BM347" s="43" cm="1">
        <f t="array" ref="BM347">IFERROR(
IF(BM$14 - $G$14 + 1 = _xlfn.NUMBERVALUE(TRIM(_xlfn.TEXTAFTER($C347, " ", -1))),
_xlfn.IFS(
'Option-specific inputs'!$J$19="Percentage cost method",('Option-specific inputs'!$J$27*'Option-specific inputs'!$J30*BM$22),
'Option-specific inputs'!$J$19="Total cost method",('Option-specific inputs'!$J53*BM$22)),0),0)</f>
        <v>0</v>
      </c>
      <c r="BN347" s="43" cm="1">
        <f t="array" ref="BN347">IFERROR(
IF(BN$14 - $G$14 + 1 = _xlfn.NUMBERVALUE(TRIM(_xlfn.TEXTAFTER($C347, " ", -1))),
_xlfn.IFS(
'Option-specific inputs'!$J$19="Percentage cost method",('Option-specific inputs'!$J$27*'Option-specific inputs'!$J30*BN$22),
'Option-specific inputs'!$J$19="Total cost method",('Option-specific inputs'!$J53*BN$22)),0),0)</f>
        <v>0</v>
      </c>
      <c r="BO347" s="43" cm="1">
        <f t="array" ref="BO347">IFERROR(
IF(BO$14 - $G$14 + 1 = _xlfn.NUMBERVALUE(TRIM(_xlfn.TEXTAFTER($C347, " ", -1))),
_xlfn.IFS(
'Option-specific inputs'!$J$19="Percentage cost method",('Option-specific inputs'!$J$27*'Option-specific inputs'!$J30*BO$22),
'Option-specific inputs'!$J$19="Total cost method",('Option-specific inputs'!$J53*BO$22)),0),0)</f>
        <v>0</v>
      </c>
      <c r="BP347" s="43" cm="1">
        <f t="array" ref="BP347">IFERROR(
IF(BP$14 - $G$14 + 1 = _xlfn.NUMBERVALUE(TRIM(_xlfn.TEXTAFTER($C347, " ", -1))),
_xlfn.IFS(
'Option-specific inputs'!$J$19="Percentage cost method",('Option-specific inputs'!$J$27*'Option-specific inputs'!$J30*BP$22),
'Option-specific inputs'!$J$19="Total cost method",('Option-specific inputs'!$J53*BP$22)),0),0)</f>
        <v>0</v>
      </c>
      <c r="BQ347" s="43" cm="1">
        <f t="array" ref="BQ347">IFERROR(
IF(BQ$14 - $G$14 + 1 = _xlfn.NUMBERVALUE(TRIM(_xlfn.TEXTAFTER($C347, " ", -1))),
_xlfn.IFS(
'Option-specific inputs'!$J$19="Percentage cost method",('Option-specific inputs'!$J$27*'Option-specific inputs'!$J30*BQ$22),
'Option-specific inputs'!$J$19="Total cost method",('Option-specific inputs'!$J53*BQ$22)),0),0)</f>
        <v>0</v>
      </c>
      <c r="BR347" s="43" cm="1">
        <f t="array" ref="BR347">IFERROR(
IF(BR$14 - $G$14 + 1 = _xlfn.NUMBERVALUE(TRIM(_xlfn.TEXTAFTER($C347, " ", -1))),
_xlfn.IFS(
'Option-specific inputs'!$J$19="Percentage cost method",('Option-specific inputs'!$J$27*'Option-specific inputs'!$J30*BR$22),
'Option-specific inputs'!$J$19="Total cost method",('Option-specific inputs'!$J53*BR$22)),0),0)</f>
        <v>0</v>
      </c>
      <c r="BS347" s="43" cm="1">
        <f t="array" ref="BS347">IFERROR(
IF(BS$14 - $G$14 + 1 = _xlfn.NUMBERVALUE(TRIM(_xlfn.TEXTAFTER($C347, " ", -1))),
_xlfn.IFS(
'Option-specific inputs'!$J$19="Percentage cost method",('Option-specific inputs'!$J$27*'Option-specific inputs'!$J30*BS$22),
'Option-specific inputs'!$J$19="Total cost method",('Option-specific inputs'!$J53*BS$22)),0),0)</f>
        <v>0</v>
      </c>
      <c r="BT347" s="43" cm="1">
        <f t="array" ref="BT347">IFERROR(
IF(BT$14 - $G$14 + 1 = _xlfn.NUMBERVALUE(TRIM(_xlfn.TEXTAFTER($C347, " ", -1))),
_xlfn.IFS(
'Option-specific inputs'!$J$19="Percentage cost method",('Option-specific inputs'!$J$27*'Option-specific inputs'!$J30*BT$22),
'Option-specific inputs'!$J$19="Total cost method",('Option-specific inputs'!$J53*BT$22)),0),0)</f>
        <v>0</v>
      </c>
      <c r="BU347" s="43" cm="1">
        <f t="array" ref="BU347">IFERROR(
IF(BU$14 - $G$14 + 1 = _xlfn.NUMBERVALUE(TRIM(_xlfn.TEXTAFTER($C347, " ", -1))),
_xlfn.IFS(
'Option-specific inputs'!$J$19="Percentage cost method",('Option-specific inputs'!$J$27*'Option-specific inputs'!$J30*BU$22),
'Option-specific inputs'!$J$19="Total cost method",('Option-specific inputs'!$J53*BU$22)),0),0)</f>
        <v>0</v>
      </c>
      <c r="BV347" s="43" cm="1">
        <f t="array" ref="BV347">IFERROR(
IF(BV$14 - $G$14 + 1 = _xlfn.NUMBERVALUE(TRIM(_xlfn.TEXTAFTER($C347, " ", -1))),
_xlfn.IFS(
'Option-specific inputs'!$J$19="Percentage cost method",('Option-specific inputs'!$J$27*'Option-specific inputs'!$J30*BV$22),
'Option-specific inputs'!$J$19="Total cost method",('Option-specific inputs'!$J53*BV$22)),0),0)</f>
        <v>0</v>
      </c>
      <c r="BW347" s="43" cm="1">
        <f t="array" ref="BW347">IFERROR(
IF(BW$14 - $G$14 + 1 = _xlfn.NUMBERVALUE(TRIM(_xlfn.TEXTAFTER($C347, " ", -1))),
_xlfn.IFS(
'Option-specific inputs'!$J$19="Percentage cost method",('Option-specific inputs'!$J$27*'Option-specific inputs'!$J30*BW$22),
'Option-specific inputs'!$J$19="Total cost method",('Option-specific inputs'!$J53*BW$22)),0),0)</f>
        <v>0</v>
      </c>
      <c r="BX347" s="43" cm="1">
        <f t="array" ref="BX347">IFERROR(
IF(BX$14 - $G$14 + 1 = _xlfn.NUMBERVALUE(TRIM(_xlfn.TEXTAFTER($C347, " ", -1))),
_xlfn.IFS(
'Option-specific inputs'!$J$19="Percentage cost method",('Option-specific inputs'!$J$27*'Option-specific inputs'!$J30*BX$22),
'Option-specific inputs'!$J$19="Total cost method",('Option-specific inputs'!$J53*BX$22)),0),0)</f>
        <v>0</v>
      </c>
      <c r="BY347" s="43" cm="1">
        <f t="array" ref="BY347">IFERROR(
IF(BY$14 - $G$14 + 1 = _xlfn.NUMBERVALUE(TRIM(_xlfn.TEXTAFTER($C347, " ", -1))),
_xlfn.IFS(
'Option-specific inputs'!$J$19="Percentage cost method",('Option-specific inputs'!$J$27*'Option-specific inputs'!$J30*BY$22),
'Option-specific inputs'!$J$19="Total cost method",('Option-specific inputs'!$J53*BY$22)),0),0)</f>
        <v>0</v>
      </c>
      <c r="BZ347" s="43" cm="1">
        <f t="array" ref="BZ347">IFERROR(
IF(BZ$14 - $G$14 + 1 = _xlfn.NUMBERVALUE(TRIM(_xlfn.TEXTAFTER($C347, " ", -1))),
_xlfn.IFS(
'Option-specific inputs'!$J$19="Percentage cost method",('Option-specific inputs'!$J$27*'Option-specific inputs'!$J30*BZ$22),
'Option-specific inputs'!$J$19="Total cost method",('Option-specific inputs'!$J53*BZ$22)),0),0)</f>
        <v>0</v>
      </c>
      <c r="CA347" s="43" cm="1">
        <f t="array" ref="CA347">IFERROR(
IF(CA$14 - $G$14 + 1 = _xlfn.NUMBERVALUE(TRIM(_xlfn.TEXTAFTER($C347, " ", -1))),
_xlfn.IFS(
'Option-specific inputs'!$J$19="Percentage cost method",('Option-specific inputs'!$J$27*'Option-specific inputs'!$J30*CA$22),
'Option-specific inputs'!$J$19="Total cost method",('Option-specific inputs'!$J53*CA$22)),0),0)</f>
        <v>0</v>
      </c>
      <c r="CB347" s="43" cm="1">
        <f t="array" ref="CB347">IFERROR(
IF(CB$14 - $G$14 + 1 = _xlfn.NUMBERVALUE(TRIM(_xlfn.TEXTAFTER($C347, " ", -1))),
_xlfn.IFS(
'Option-specific inputs'!$J$19="Percentage cost method",('Option-specific inputs'!$J$27*'Option-specific inputs'!$J30*CB$22),
'Option-specific inputs'!$J$19="Total cost method",('Option-specific inputs'!$J53*CB$22)),0),0)</f>
        <v>0</v>
      </c>
      <c r="CC347" s="43" cm="1">
        <f t="array" ref="CC347">IFERROR(
IF(CC$14 - $G$14 + 1 = _xlfn.NUMBERVALUE(TRIM(_xlfn.TEXTAFTER($C347, " ", -1))),
_xlfn.IFS(
'Option-specific inputs'!$J$19="Percentage cost method",('Option-specific inputs'!$J$27*'Option-specific inputs'!$J30*CC$22),
'Option-specific inputs'!$J$19="Total cost method",('Option-specific inputs'!$J53*CC$22)),0),0)</f>
        <v>0</v>
      </c>
      <c r="CD347" s="43" cm="1">
        <f t="array" ref="CD347">IFERROR(
IF(CD$14 - $G$14 + 1 = _xlfn.NUMBERVALUE(TRIM(_xlfn.TEXTAFTER($C347, " ", -1))),
_xlfn.IFS(
'Option-specific inputs'!$J$19="Percentage cost method",('Option-specific inputs'!$J$27*'Option-specific inputs'!$J30*CD$22),
'Option-specific inputs'!$J$19="Total cost method",('Option-specific inputs'!$J53*CD$22)),0),0)</f>
        <v>0</v>
      </c>
      <c r="CE347" s="43" cm="1">
        <f t="array" ref="CE347">IFERROR(
IF(CE$14 - $G$14 + 1 = _xlfn.NUMBERVALUE(TRIM(_xlfn.TEXTAFTER($C347, " ", -1))),
_xlfn.IFS(
'Option-specific inputs'!$J$19="Percentage cost method",('Option-specific inputs'!$J$27*'Option-specific inputs'!$J30*CE$22),
'Option-specific inputs'!$J$19="Total cost method",('Option-specific inputs'!$J53*CE$22)),0),0)</f>
        <v>0</v>
      </c>
      <c r="CF347" s="43" cm="1">
        <f t="array" ref="CF347">IFERROR(
IF(CF$14 - $G$14 + 1 = _xlfn.NUMBERVALUE(TRIM(_xlfn.TEXTAFTER($C347, " ", -1))),
_xlfn.IFS(
'Option-specific inputs'!$J$19="Percentage cost method",('Option-specific inputs'!$J$27*'Option-specific inputs'!$J30*CF$22),
'Option-specific inputs'!$J$19="Total cost method",('Option-specific inputs'!$J53*CF$22)),0),0)</f>
        <v>0</v>
      </c>
      <c r="CG347" s="43" cm="1">
        <f t="array" ref="CG347">IFERROR(
IF(CG$14 - $G$14 + 1 = _xlfn.NUMBERVALUE(TRIM(_xlfn.TEXTAFTER($C347, " ", -1))),
_xlfn.IFS(
'Option-specific inputs'!$J$19="Percentage cost method",('Option-specific inputs'!$J$27*'Option-specific inputs'!$J30*CG$22),
'Option-specific inputs'!$J$19="Total cost method",('Option-specific inputs'!$J53*CG$22)),0),0)</f>
        <v>0</v>
      </c>
      <c r="CH347" s="43" cm="1">
        <f t="array" ref="CH347">IFERROR(
IF(CH$14 - $G$14 + 1 = _xlfn.NUMBERVALUE(TRIM(_xlfn.TEXTAFTER($C347, " ", -1))),
_xlfn.IFS(
'Option-specific inputs'!$J$19="Percentage cost method",('Option-specific inputs'!$J$27*'Option-specific inputs'!$J30*CH$22),
'Option-specific inputs'!$J$19="Total cost method",('Option-specific inputs'!$J53*CH$22)),0),0)</f>
        <v>0</v>
      </c>
      <c r="CI347" s="43" cm="1">
        <f t="array" ref="CI347">IFERROR(
IF(CI$14 - $G$14 + 1 = _xlfn.NUMBERVALUE(TRIM(_xlfn.TEXTAFTER($C347, " ", -1))),
_xlfn.IFS(
'Option-specific inputs'!$J$19="Percentage cost method",('Option-specific inputs'!$J$27*'Option-specific inputs'!$J30*CI$22),
'Option-specific inputs'!$J$19="Total cost method",('Option-specific inputs'!$J53*CI$22)),0),0)</f>
        <v>0</v>
      </c>
      <c r="CJ347" s="43" cm="1">
        <f t="array" ref="CJ347">IFERROR(
IF(CJ$14 - $G$14 + 1 = _xlfn.NUMBERVALUE(TRIM(_xlfn.TEXTAFTER($C347, " ", -1))),
_xlfn.IFS(
'Option-specific inputs'!$J$19="Percentage cost method",('Option-specific inputs'!$J$27*'Option-specific inputs'!$J30*CJ$22),
'Option-specific inputs'!$J$19="Total cost method",('Option-specific inputs'!$J53*CJ$22)),0),0)</f>
        <v>0</v>
      </c>
      <c r="CK347" s="43" cm="1">
        <f t="array" ref="CK347">IFERROR(
IF(CK$14 - $G$14 + 1 = _xlfn.NUMBERVALUE(TRIM(_xlfn.TEXTAFTER($C347, " ", -1))),
_xlfn.IFS(
'Option-specific inputs'!$J$19="Percentage cost method",('Option-specific inputs'!$J$27*'Option-specific inputs'!$J30*CK$22),
'Option-specific inputs'!$J$19="Total cost method",('Option-specific inputs'!$J53*CK$22)),0),0)</f>
        <v>0</v>
      </c>
      <c r="CL347" s="43" cm="1">
        <f t="array" ref="CL347">IFERROR(
IF(CL$14 - $G$14 + 1 = _xlfn.NUMBERVALUE(TRIM(_xlfn.TEXTAFTER($C347, " ", -1))),
_xlfn.IFS(
'Option-specific inputs'!$J$19="Percentage cost method",('Option-specific inputs'!$J$27*'Option-specific inputs'!$J30*CL$22),
'Option-specific inputs'!$J$19="Total cost method",('Option-specific inputs'!$J53*CL$22)),0),0)</f>
        <v>0</v>
      </c>
      <c r="CM347" s="43" cm="1">
        <f t="array" ref="CM347">IFERROR(
IF(CM$14 - $G$14 + 1 = _xlfn.NUMBERVALUE(TRIM(_xlfn.TEXTAFTER($C347, " ", -1))),
_xlfn.IFS(
'Option-specific inputs'!$J$19="Percentage cost method",('Option-specific inputs'!$J$27*'Option-specific inputs'!$J30*CM$22),
'Option-specific inputs'!$J$19="Total cost method",('Option-specific inputs'!$J53*CM$22)),0),0)</f>
        <v>0</v>
      </c>
      <c r="CN347" s="43" cm="1">
        <f t="array" ref="CN347">IFERROR(
IF(CN$14 - $G$14 + 1 = _xlfn.NUMBERVALUE(TRIM(_xlfn.TEXTAFTER($C347, " ", -1))),
_xlfn.IFS(
'Option-specific inputs'!$J$19="Percentage cost method",('Option-specific inputs'!$J$27*'Option-specific inputs'!$J30*CN$22),
'Option-specific inputs'!$J$19="Total cost method",('Option-specific inputs'!$J53*CN$22)),0),0)</f>
        <v>0</v>
      </c>
      <c r="CO347" s="43" cm="1">
        <f t="array" ref="CO347">IFERROR(
IF(CO$14 - $G$14 + 1 = _xlfn.NUMBERVALUE(TRIM(_xlfn.TEXTAFTER($C347, " ", -1))),
_xlfn.IFS(
'Option-specific inputs'!$J$19="Percentage cost method",('Option-specific inputs'!$J$27*'Option-specific inputs'!$J30*CO$22),
'Option-specific inputs'!$J$19="Total cost method",('Option-specific inputs'!$J53*CO$22)),0),0)</f>
        <v>0</v>
      </c>
      <c r="CP347" s="43" cm="1">
        <f t="array" ref="CP347">IFERROR(
IF(CP$14 - $G$14 + 1 = _xlfn.NUMBERVALUE(TRIM(_xlfn.TEXTAFTER($C347, " ", -1))),
_xlfn.IFS(
'Option-specific inputs'!$J$19="Percentage cost method",('Option-specific inputs'!$J$27*'Option-specific inputs'!$J30*CP$22),
'Option-specific inputs'!$J$19="Total cost method",('Option-specific inputs'!$J53*CP$22)),0),0)</f>
        <v>0</v>
      </c>
      <c r="CQ347" s="43" cm="1">
        <f t="array" ref="CQ347">IFERROR(
IF(CQ$14 - $G$14 + 1 = _xlfn.NUMBERVALUE(TRIM(_xlfn.TEXTAFTER($C347, " ", -1))),
_xlfn.IFS(
'Option-specific inputs'!$J$19="Percentage cost method",('Option-specific inputs'!$J$27*'Option-specific inputs'!$J30*CQ$22),
'Option-specific inputs'!$J$19="Total cost method",('Option-specific inputs'!$J53*CQ$22)),0),0)</f>
        <v>0</v>
      </c>
      <c r="CR347" s="43" cm="1">
        <f t="array" ref="CR347">IFERROR(
IF(CR$14 - $G$14 + 1 = _xlfn.NUMBERVALUE(TRIM(_xlfn.TEXTAFTER($C347, " ", -1))),
_xlfn.IFS(
'Option-specific inputs'!$J$19="Percentage cost method",('Option-specific inputs'!$J$27*'Option-specific inputs'!$J30*CR$22),
'Option-specific inputs'!$J$19="Total cost method",('Option-specific inputs'!$J53*CR$22)),0),0)</f>
        <v>0</v>
      </c>
      <c r="CS347" s="43" cm="1">
        <f t="array" ref="CS347">IFERROR(
IF(CS$14 - $G$14 + 1 = _xlfn.NUMBERVALUE(TRIM(_xlfn.TEXTAFTER($C347, " ", -1))),
_xlfn.IFS(
'Option-specific inputs'!$J$19="Percentage cost method",('Option-specific inputs'!$J$27*'Option-specific inputs'!$J30*CS$22),
'Option-specific inputs'!$J$19="Total cost method",('Option-specific inputs'!$J53*CS$22)),0),0)</f>
        <v>0</v>
      </c>
      <c r="CT347" s="43" cm="1">
        <f t="array" ref="CT347">IFERROR(
IF(CT$14 - $G$14 + 1 = _xlfn.NUMBERVALUE(TRIM(_xlfn.TEXTAFTER($C347, " ", -1))),
_xlfn.IFS(
'Option-specific inputs'!$J$19="Percentage cost method",('Option-specific inputs'!$J$27*'Option-specific inputs'!$J30*CT$22),
'Option-specific inputs'!$J$19="Total cost method",('Option-specific inputs'!$J53*CT$22)),0),0)</f>
        <v>0</v>
      </c>
      <c r="CU347" s="43" cm="1">
        <f t="array" ref="CU347">IFERROR(
IF(CU$14 - $G$14 + 1 = _xlfn.NUMBERVALUE(TRIM(_xlfn.TEXTAFTER($C347, " ", -1))),
_xlfn.IFS(
'Option-specific inputs'!$J$19="Percentage cost method",('Option-specific inputs'!$J$27*'Option-specific inputs'!$J30*CU$22),
'Option-specific inputs'!$J$19="Total cost method",('Option-specific inputs'!$J53*CU$22)),0),0)</f>
        <v>0</v>
      </c>
      <c r="CV347" s="43" cm="1">
        <f t="array" ref="CV347">IFERROR(
IF(CV$14 - $G$14 + 1 = _xlfn.NUMBERVALUE(TRIM(_xlfn.TEXTAFTER($C347, " ", -1))),
_xlfn.IFS(
'Option-specific inputs'!$J$19="Percentage cost method",('Option-specific inputs'!$J$27*'Option-specific inputs'!$J30*CV$22),
'Option-specific inputs'!$J$19="Total cost method",('Option-specific inputs'!$J53*CV$22)),0),0)</f>
        <v>0</v>
      </c>
      <c r="CW347" s="43" cm="1">
        <f t="array" ref="CW347">IFERROR(
IF(CW$14 - $G$14 + 1 = _xlfn.NUMBERVALUE(TRIM(_xlfn.TEXTAFTER($C347, " ", -1))),
_xlfn.IFS(
'Option-specific inputs'!$J$19="Percentage cost method",('Option-specific inputs'!$J$27*'Option-specific inputs'!$J30*CW$22),
'Option-specific inputs'!$J$19="Total cost method",('Option-specific inputs'!$J53*CW$22)),0),0)</f>
        <v>0</v>
      </c>
      <c r="CX347" s="43" cm="1">
        <f t="array" ref="CX347">IFERROR(
IF(CX$14 - $G$14 + 1 = _xlfn.NUMBERVALUE(TRIM(_xlfn.TEXTAFTER($C347, " ", -1))),
_xlfn.IFS(
'Option-specific inputs'!$J$19="Percentage cost method",('Option-specific inputs'!$J$27*'Option-specific inputs'!$J30*CX$22),
'Option-specific inputs'!$J$19="Total cost method",('Option-specific inputs'!$J53*CX$22)),0),0)</f>
        <v>0</v>
      </c>
      <c r="CY347" s="43" cm="1">
        <f t="array" ref="CY347">IFERROR(
IF(CY$14 - $G$14 + 1 = _xlfn.NUMBERVALUE(TRIM(_xlfn.TEXTAFTER($C347, " ", -1))),
_xlfn.IFS(
'Option-specific inputs'!$J$19="Percentage cost method",('Option-specific inputs'!$J$27*'Option-specific inputs'!$J30*CY$22),
'Option-specific inputs'!$J$19="Total cost method",('Option-specific inputs'!$J53*CY$22)),0),0)</f>
        <v>0</v>
      </c>
      <c r="CZ347" s="43" cm="1">
        <f t="array" ref="CZ347">IFERROR(
IF(CZ$14 - $G$14 + 1 = _xlfn.NUMBERVALUE(TRIM(_xlfn.TEXTAFTER($C347, " ", -1))),
_xlfn.IFS(
'Option-specific inputs'!$J$19="Percentage cost method",('Option-specific inputs'!$J$27*'Option-specific inputs'!$J30*CZ$22),
'Option-specific inputs'!$J$19="Total cost method",('Option-specific inputs'!$J53*CZ$22)),0),0)</f>
        <v>0</v>
      </c>
      <c r="DA347" s="43" cm="1">
        <f t="array" ref="DA347">IFERROR(
IF(DA$14 - $G$14 + 1 = _xlfn.NUMBERVALUE(TRIM(_xlfn.TEXTAFTER($C347, " ", -1))),
_xlfn.IFS(
'Option-specific inputs'!$J$19="Percentage cost method",('Option-specific inputs'!$J$27*'Option-specific inputs'!$J30*DA$22),
'Option-specific inputs'!$J$19="Total cost method",('Option-specific inputs'!$J53*DA$22)),0),0)</f>
        <v>0</v>
      </c>
      <c r="DB347" s="43" cm="1">
        <f t="array" ref="DB347">IFERROR(
IF(DB$14 - $G$14 + 1 = _xlfn.NUMBERVALUE(TRIM(_xlfn.TEXTAFTER($C347, " ", -1))),
_xlfn.IFS(
'Option-specific inputs'!$J$19="Percentage cost method",('Option-specific inputs'!$J$27*'Option-specific inputs'!$J30*DB$22),
'Option-specific inputs'!$J$19="Total cost method",('Option-specific inputs'!$J53*DB$22)),0),0)</f>
        <v>0</v>
      </c>
      <c r="DC347" s="25"/>
    </row>
    <row r="348" spans="1:107" s="61" customFormat="1" ht="22.5" customHeight="1">
      <c r="A348" s="25"/>
      <c r="B348" s="163"/>
      <c r="C348" s="163" t="s">
        <v>125</v>
      </c>
      <c r="D348" s="32"/>
      <c r="E348" s="37"/>
      <c r="F348" s="42"/>
      <c r="G348" s="43" cm="1">
        <f t="array" ref="G348">IFERROR(
IF(G$14 - $G$14 + 1 = _xlfn.NUMBERVALUE(TRIM(_xlfn.TEXTAFTER($C348, " ", -1))),
_xlfn.IFS(
'Option-specific inputs'!$J$19="Percentage cost method",('Option-specific inputs'!$J$27*'Option-specific inputs'!$J31*G$22),
'Option-specific inputs'!$J$19="Total cost method",('Option-specific inputs'!$J54*G$22)),0),0)</f>
        <v>0</v>
      </c>
      <c r="H348" s="43" cm="1">
        <f t="array" ref="H348">IFERROR(
IF(H$14 - $G$14 + 1 = _xlfn.NUMBERVALUE(TRIM(_xlfn.TEXTAFTER($C348, " ", -1))),
_xlfn.IFS(
'Option-specific inputs'!$J$19="Percentage cost method",('Option-specific inputs'!$J$27*'Option-specific inputs'!$J31*H$22),
'Option-specific inputs'!$J$19="Total cost method",('Option-specific inputs'!$J54*H$22)),0),0)</f>
        <v>0</v>
      </c>
      <c r="I348" s="43" cm="1">
        <f t="array" ref="I348">IFERROR(
IF(I$14 - $G$14 + 1 = _xlfn.NUMBERVALUE(TRIM(_xlfn.TEXTAFTER($C348, " ", -1))),
_xlfn.IFS(
'Option-specific inputs'!$J$19="Percentage cost method",('Option-specific inputs'!$J$27*'Option-specific inputs'!$J31*I$22),
'Option-specific inputs'!$J$19="Total cost method",('Option-specific inputs'!$J54*I$22)),0),0)</f>
        <v>0</v>
      </c>
      <c r="J348" s="43" cm="1">
        <f t="array" ref="J348">IFERROR(
IF(J$14 - $G$14 + 1 = _xlfn.NUMBERVALUE(TRIM(_xlfn.TEXTAFTER($C348, " ", -1))),
_xlfn.IFS(
'Option-specific inputs'!$J$19="Percentage cost method",('Option-specific inputs'!$J$27*'Option-specific inputs'!$J31*J$22),
'Option-specific inputs'!$J$19="Total cost method",('Option-specific inputs'!$J54*J$22)),0),0)</f>
        <v>0</v>
      </c>
      <c r="K348" s="43" cm="1">
        <f t="array" ref="K348">IFERROR(
IF(K$14 - $G$14 + 1 = _xlfn.NUMBERVALUE(TRIM(_xlfn.TEXTAFTER($C348, " ", -1))),
_xlfn.IFS(
'Option-specific inputs'!$J$19="Percentage cost method",('Option-specific inputs'!$J$27*'Option-specific inputs'!$J31*K$22),
'Option-specific inputs'!$J$19="Total cost method",('Option-specific inputs'!$J54*K$22)),0),0)</f>
        <v>0</v>
      </c>
      <c r="L348" s="43" cm="1">
        <f t="array" ref="L348">IFERROR(
IF(L$14 - $G$14 + 1 = _xlfn.NUMBERVALUE(TRIM(_xlfn.TEXTAFTER($C348, " ", -1))),
_xlfn.IFS(
'Option-specific inputs'!$J$19="Percentage cost method",('Option-specific inputs'!$J$27*'Option-specific inputs'!$J31*L$22),
'Option-specific inputs'!$J$19="Total cost method",('Option-specific inputs'!$J54*L$22)),0),0)</f>
        <v>0</v>
      </c>
      <c r="M348" s="43" cm="1">
        <f t="array" ref="M348">IFERROR(
IF(M$14 - $G$14 + 1 = _xlfn.NUMBERVALUE(TRIM(_xlfn.TEXTAFTER($C348, " ", -1))),
_xlfn.IFS(
'Option-specific inputs'!$J$19="Percentage cost method",('Option-specific inputs'!$J$27*'Option-specific inputs'!$J31*M$22),
'Option-specific inputs'!$J$19="Total cost method",('Option-specific inputs'!$J54*M$22)),0),0)</f>
        <v>0</v>
      </c>
      <c r="N348" s="43" cm="1">
        <f t="array" ref="N348">IFERROR(
IF(N$14 - $G$14 + 1 = _xlfn.NUMBERVALUE(TRIM(_xlfn.TEXTAFTER($C348, " ", -1))),
_xlfn.IFS(
'Option-specific inputs'!$J$19="Percentage cost method",('Option-specific inputs'!$J$27*'Option-specific inputs'!$J31*N$22),
'Option-specific inputs'!$J$19="Total cost method",('Option-specific inputs'!$J54*N$22)),0),0)</f>
        <v>0</v>
      </c>
      <c r="O348" s="43" cm="1">
        <f t="array" ref="O348">IFERROR(
IF(O$14 - $G$14 + 1 = _xlfn.NUMBERVALUE(TRIM(_xlfn.TEXTAFTER($C348, " ", -1))),
_xlfn.IFS(
'Option-specific inputs'!$J$19="Percentage cost method",('Option-specific inputs'!$J$27*'Option-specific inputs'!$J31*O$22),
'Option-specific inputs'!$J$19="Total cost method",('Option-specific inputs'!$J54*O$22)),0),0)</f>
        <v>0</v>
      </c>
      <c r="P348" s="43" cm="1">
        <f t="array" ref="P348">IFERROR(
IF(P$14 - $G$14 + 1 = _xlfn.NUMBERVALUE(TRIM(_xlfn.TEXTAFTER($C348, " ", -1))),
_xlfn.IFS(
'Option-specific inputs'!$J$19="Percentage cost method",('Option-specific inputs'!$J$27*'Option-specific inputs'!$J31*P$22),
'Option-specific inputs'!$J$19="Total cost method",('Option-specific inputs'!$J54*P$22)),0),0)</f>
        <v>0</v>
      </c>
      <c r="Q348" s="43" cm="1">
        <f t="array" ref="Q348">IFERROR(
IF(Q$14 - $G$14 + 1 = _xlfn.NUMBERVALUE(TRIM(_xlfn.TEXTAFTER($C348, " ", -1))),
_xlfn.IFS(
'Option-specific inputs'!$J$19="Percentage cost method",('Option-specific inputs'!$J$27*'Option-specific inputs'!$J31*Q$22),
'Option-specific inputs'!$J$19="Total cost method",('Option-specific inputs'!$J54*Q$22)),0),0)</f>
        <v>0</v>
      </c>
      <c r="R348" s="43" cm="1">
        <f t="array" ref="R348">IFERROR(
IF(R$14 - $G$14 + 1 = _xlfn.NUMBERVALUE(TRIM(_xlfn.TEXTAFTER($C348, " ", -1))),
_xlfn.IFS(
'Option-specific inputs'!$J$19="Percentage cost method",('Option-specific inputs'!$J$27*'Option-specific inputs'!$J31*R$22),
'Option-specific inputs'!$J$19="Total cost method",('Option-specific inputs'!$J54*R$22)),0),0)</f>
        <v>0</v>
      </c>
      <c r="S348" s="43" cm="1">
        <f t="array" ref="S348">IFERROR(
IF(S$14 - $G$14 + 1 = _xlfn.NUMBERVALUE(TRIM(_xlfn.TEXTAFTER($C348, " ", -1))),
_xlfn.IFS(
'Option-specific inputs'!$J$19="Percentage cost method",('Option-specific inputs'!$J$27*'Option-specific inputs'!$J31*S$22),
'Option-specific inputs'!$J$19="Total cost method",('Option-specific inputs'!$J54*S$22)),0),0)</f>
        <v>0</v>
      </c>
      <c r="T348" s="43" cm="1">
        <f t="array" ref="T348">IFERROR(
IF(T$14 - $G$14 + 1 = _xlfn.NUMBERVALUE(TRIM(_xlfn.TEXTAFTER($C348, " ", -1))),
_xlfn.IFS(
'Option-specific inputs'!$J$19="Percentage cost method",('Option-specific inputs'!$J$27*'Option-specific inputs'!$J31*T$22),
'Option-specific inputs'!$J$19="Total cost method",('Option-specific inputs'!$J54*T$22)),0),0)</f>
        <v>0</v>
      </c>
      <c r="U348" s="43" cm="1">
        <f t="array" ref="U348">IFERROR(
IF(U$14 - $G$14 + 1 = _xlfn.NUMBERVALUE(TRIM(_xlfn.TEXTAFTER($C348, " ", -1))),
_xlfn.IFS(
'Option-specific inputs'!$J$19="Percentage cost method",('Option-specific inputs'!$J$27*'Option-specific inputs'!$J31*U$22),
'Option-specific inputs'!$J$19="Total cost method",('Option-specific inputs'!$J54*U$22)),0),0)</f>
        <v>0</v>
      </c>
      <c r="V348" s="43" cm="1">
        <f t="array" ref="V348">IFERROR(
IF(V$14 - $G$14 + 1 = _xlfn.NUMBERVALUE(TRIM(_xlfn.TEXTAFTER($C348, " ", -1))),
_xlfn.IFS(
'Option-specific inputs'!$J$19="Percentage cost method",('Option-specific inputs'!$J$27*'Option-specific inputs'!$J31*V$22),
'Option-specific inputs'!$J$19="Total cost method",('Option-specific inputs'!$J54*V$22)),0),0)</f>
        <v>0</v>
      </c>
      <c r="W348" s="43" cm="1">
        <f t="array" ref="W348">IFERROR(
IF(W$14 - $G$14 + 1 = _xlfn.NUMBERVALUE(TRIM(_xlfn.TEXTAFTER($C348, " ", -1))),
_xlfn.IFS(
'Option-specific inputs'!$J$19="Percentage cost method",('Option-specific inputs'!$J$27*'Option-specific inputs'!$J31*W$22),
'Option-specific inputs'!$J$19="Total cost method",('Option-specific inputs'!$J54*W$22)),0),0)</f>
        <v>0</v>
      </c>
      <c r="X348" s="43" cm="1">
        <f t="array" ref="X348">IFERROR(
IF(X$14 - $G$14 + 1 = _xlfn.NUMBERVALUE(TRIM(_xlfn.TEXTAFTER($C348, " ", -1))),
_xlfn.IFS(
'Option-specific inputs'!$J$19="Percentage cost method",('Option-specific inputs'!$J$27*'Option-specific inputs'!$J31*X$22),
'Option-specific inputs'!$J$19="Total cost method",('Option-specific inputs'!$J54*X$22)),0),0)</f>
        <v>0</v>
      </c>
      <c r="Y348" s="43" cm="1">
        <f t="array" ref="Y348">IFERROR(
IF(Y$14 - $G$14 + 1 = _xlfn.NUMBERVALUE(TRIM(_xlfn.TEXTAFTER($C348, " ", -1))),
_xlfn.IFS(
'Option-specific inputs'!$J$19="Percentage cost method",('Option-specific inputs'!$J$27*'Option-specific inputs'!$J31*Y$22),
'Option-specific inputs'!$J$19="Total cost method",('Option-specific inputs'!$J54*Y$22)),0),0)</f>
        <v>0</v>
      </c>
      <c r="Z348" s="43" cm="1">
        <f t="array" ref="Z348">IFERROR(
IF(Z$14 - $G$14 + 1 = _xlfn.NUMBERVALUE(TRIM(_xlfn.TEXTAFTER($C348, " ", -1))),
_xlfn.IFS(
'Option-specific inputs'!$J$19="Percentage cost method",('Option-specific inputs'!$J$27*'Option-specific inputs'!$J31*Z$22),
'Option-specific inputs'!$J$19="Total cost method",('Option-specific inputs'!$J54*Z$22)),0),0)</f>
        <v>0</v>
      </c>
      <c r="AA348" s="43" cm="1">
        <f t="array" ref="AA348">IFERROR(
IF(AA$14 - $G$14 + 1 = _xlfn.NUMBERVALUE(TRIM(_xlfn.TEXTAFTER($C348, " ", -1))),
_xlfn.IFS(
'Option-specific inputs'!$J$19="Percentage cost method",('Option-specific inputs'!$J$27*'Option-specific inputs'!$J31*AA$22),
'Option-specific inputs'!$J$19="Total cost method",('Option-specific inputs'!$J54*AA$22)),0),0)</f>
        <v>0</v>
      </c>
      <c r="AB348" s="43" cm="1">
        <f t="array" ref="AB348">IFERROR(
IF(AB$14 - $G$14 + 1 = _xlfn.NUMBERVALUE(TRIM(_xlfn.TEXTAFTER($C348, " ", -1))),
_xlfn.IFS(
'Option-specific inputs'!$J$19="Percentage cost method",('Option-specific inputs'!$J$27*'Option-specific inputs'!$J31*AB$22),
'Option-specific inputs'!$J$19="Total cost method",('Option-specific inputs'!$J54*AB$22)),0),0)</f>
        <v>0</v>
      </c>
      <c r="AC348" s="43" cm="1">
        <f t="array" ref="AC348">IFERROR(
IF(AC$14 - $G$14 + 1 = _xlfn.NUMBERVALUE(TRIM(_xlfn.TEXTAFTER($C348, " ", -1))),
_xlfn.IFS(
'Option-specific inputs'!$J$19="Percentage cost method",('Option-specific inputs'!$J$27*'Option-specific inputs'!$J31*AC$22),
'Option-specific inputs'!$J$19="Total cost method",('Option-specific inputs'!$J54*AC$22)),0),0)</f>
        <v>0</v>
      </c>
      <c r="AD348" s="43" cm="1">
        <f t="array" ref="AD348">IFERROR(
IF(AD$14 - $G$14 + 1 = _xlfn.NUMBERVALUE(TRIM(_xlfn.TEXTAFTER($C348, " ", -1))),
_xlfn.IFS(
'Option-specific inputs'!$J$19="Percentage cost method",('Option-specific inputs'!$J$27*'Option-specific inputs'!$J31*AD$22),
'Option-specific inputs'!$J$19="Total cost method",('Option-specific inputs'!$J54*AD$22)),0),0)</f>
        <v>0</v>
      </c>
      <c r="AE348" s="43" cm="1">
        <f t="array" ref="AE348">IFERROR(
IF(AE$14 - $G$14 + 1 = _xlfn.NUMBERVALUE(TRIM(_xlfn.TEXTAFTER($C348, " ", -1))),
_xlfn.IFS(
'Option-specific inputs'!$J$19="Percentage cost method",('Option-specific inputs'!$J$27*'Option-specific inputs'!$J31*AE$22),
'Option-specific inputs'!$J$19="Total cost method",('Option-specific inputs'!$J54*AE$22)),0),0)</f>
        <v>0</v>
      </c>
      <c r="AF348" s="43" cm="1">
        <f t="array" ref="AF348">IFERROR(
IF(AF$14 - $G$14 + 1 = _xlfn.NUMBERVALUE(TRIM(_xlfn.TEXTAFTER($C348, " ", -1))),
_xlfn.IFS(
'Option-specific inputs'!$J$19="Percentage cost method",('Option-specific inputs'!$J$27*'Option-specific inputs'!$J31*AF$22),
'Option-specific inputs'!$J$19="Total cost method",('Option-specific inputs'!$J54*AF$22)),0),0)</f>
        <v>0</v>
      </c>
      <c r="AG348" s="43" cm="1">
        <f t="array" ref="AG348">IFERROR(
IF(AG$14 - $G$14 + 1 = _xlfn.NUMBERVALUE(TRIM(_xlfn.TEXTAFTER($C348, " ", -1))),
_xlfn.IFS(
'Option-specific inputs'!$J$19="Percentage cost method",('Option-specific inputs'!$J$27*'Option-specific inputs'!$J31*AG$22),
'Option-specific inputs'!$J$19="Total cost method",('Option-specific inputs'!$J54*AG$22)),0),0)</f>
        <v>0</v>
      </c>
      <c r="AH348" s="43" cm="1">
        <f t="array" ref="AH348">IFERROR(
IF(AH$14 - $G$14 + 1 = _xlfn.NUMBERVALUE(TRIM(_xlfn.TEXTAFTER($C348, " ", -1))),
_xlfn.IFS(
'Option-specific inputs'!$J$19="Percentage cost method",('Option-specific inputs'!$J$27*'Option-specific inputs'!$J31*AH$22),
'Option-specific inputs'!$J$19="Total cost method",('Option-specific inputs'!$J54*AH$22)),0),0)</f>
        <v>0</v>
      </c>
      <c r="AI348" s="43" cm="1">
        <f t="array" ref="AI348">IFERROR(
IF(AI$14 - $G$14 + 1 = _xlfn.NUMBERVALUE(TRIM(_xlfn.TEXTAFTER($C348, " ", -1))),
_xlfn.IFS(
'Option-specific inputs'!$J$19="Percentage cost method",('Option-specific inputs'!$J$27*'Option-specific inputs'!$J31*AI$22),
'Option-specific inputs'!$J$19="Total cost method",('Option-specific inputs'!$J54*AI$22)),0),0)</f>
        <v>0</v>
      </c>
      <c r="AJ348" s="43" cm="1">
        <f t="array" ref="AJ348">IFERROR(
IF(AJ$14 - $G$14 + 1 = _xlfn.NUMBERVALUE(TRIM(_xlfn.TEXTAFTER($C348, " ", -1))),
_xlfn.IFS(
'Option-specific inputs'!$J$19="Percentage cost method",('Option-specific inputs'!$J$27*'Option-specific inputs'!$J31*AJ$22),
'Option-specific inputs'!$J$19="Total cost method",('Option-specific inputs'!$J54*AJ$22)),0),0)</f>
        <v>0</v>
      </c>
      <c r="AK348" s="43" cm="1">
        <f t="array" ref="AK348">IFERROR(
IF(AK$14 - $G$14 + 1 = _xlfn.NUMBERVALUE(TRIM(_xlfn.TEXTAFTER($C348, " ", -1))),
_xlfn.IFS(
'Option-specific inputs'!$J$19="Percentage cost method",('Option-specific inputs'!$J$27*'Option-specific inputs'!$J31*AK$22),
'Option-specific inputs'!$J$19="Total cost method",('Option-specific inputs'!$J54*AK$22)),0),0)</f>
        <v>0</v>
      </c>
      <c r="AL348" s="43" cm="1">
        <f t="array" ref="AL348">IFERROR(
IF(AL$14 - $G$14 + 1 = _xlfn.NUMBERVALUE(TRIM(_xlfn.TEXTAFTER($C348, " ", -1))),
_xlfn.IFS(
'Option-specific inputs'!$J$19="Percentage cost method",('Option-specific inputs'!$J$27*'Option-specific inputs'!$J31*AL$22),
'Option-specific inputs'!$J$19="Total cost method",('Option-specific inputs'!$J54*AL$22)),0),0)</f>
        <v>0</v>
      </c>
      <c r="AM348" s="43" cm="1">
        <f t="array" ref="AM348">IFERROR(
IF(AM$14 - $G$14 + 1 = _xlfn.NUMBERVALUE(TRIM(_xlfn.TEXTAFTER($C348, " ", -1))),
_xlfn.IFS(
'Option-specific inputs'!$J$19="Percentage cost method",('Option-specific inputs'!$J$27*'Option-specific inputs'!$J31*AM$22),
'Option-specific inputs'!$J$19="Total cost method",('Option-specific inputs'!$J54*AM$22)),0),0)</f>
        <v>0</v>
      </c>
      <c r="AN348" s="43" cm="1">
        <f t="array" ref="AN348">IFERROR(
IF(AN$14 - $G$14 + 1 = _xlfn.NUMBERVALUE(TRIM(_xlfn.TEXTAFTER($C348, " ", -1))),
_xlfn.IFS(
'Option-specific inputs'!$J$19="Percentage cost method",('Option-specific inputs'!$J$27*'Option-specific inputs'!$J31*AN$22),
'Option-specific inputs'!$J$19="Total cost method",('Option-specific inputs'!$J54*AN$22)),0),0)</f>
        <v>0</v>
      </c>
      <c r="AO348" s="43" cm="1">
        <f t="array" ref="AO348">IFERROR(
IF(AO$14 - $G$14 + 1 = _xlfn.NUMBERVALUE(TRIM(_xlfn.TEXTAFTER($C348, " ", -1))),
_xlfn.IFS(
'Option-specific inputs'!$J$19="Percentage cost method",('Option-specific inputs'!$J$27*'Option-specific inputs'!$J31*AO$22),
'Option-specific inputs'!$J$19="Total cost method",('Option-specific inputs'!$J54*AO$22)),0),0)</f>
        <v>0</v>
      </c>
      <c r="AP348" s="43" cm="1">
        <f t="array" ref="AP348">IFERROR(
IF(AP$14 - $G$14 + 1 = _xlfn.NUMBERVALUE(TRIM(_xlfn.TEXTAFTER($C348, " ", -1))),
_xlfn.IFS(
'Option-specific inputs'!$J$19="Percentage cost method",('Option-specific inputs'!$J$27*'Option-specific inputs'!$J31*AP$22),
'Option-specific inputs'!$J$19="Total cost method",('Option-specific inputs'!$J54*AP$22)),0),0)</f>
        <v>0</v>
      </c>
      <c r="AQ348" s="43" cm="1">
        <f t="array" ref="AQ348">IFERROR(
IF(AQ$14 - $G$14 + 1 = _xlfn.NUMBERVALUE(TRIM(_xlfn.TEXTAFTER($C348, " ", -1))),
_xlfn.IFS(
'Option-specific inputs'!$J$19="Percentage cost method",('Option-specific inputs'!$J$27*'Option-specific inputs'!$J31*AQ$22),
'Option-specific inputs'!$J$19="Total cost method",('Option-specific inputs'!$J54*AQ$22)),0),0)</f>
        <v>0</v>
      </c>
      <c r="AR348" s="43" cm="1">
        <f t="array" ref="AR348">IFERROR(
IF(AR$14 - $G$14 + 1 = _xlfn.NUMBERVALUE(TRIM(_xlfn.TEXTAFTER($C348, " ", -1))),
_xlfn.IFS(
'Option-specific inputs'!$J$19="Percentage cost method",('Option-specific inputs'!$J$27*'Option-specific inputs'!$J31*AR$22),
'Option-specific inputs'!$J$19="Total cost method",('Option-specific inputs'!$J54*AR$22)),0),0)</f>
        <v>0</v>
      </c>
      <c r="AS348" s="43" cm="1">
        <f t="array" ref="AS348">IFERROR(
IF(AS$14 - $G$14 + 1 = _xlfn.NUMBERVALUE(TRIM(_xlfn.TEXTAFTER($C348, " ", -1))),
_xlfn.IFS(
'Option-specific inputs'!$J$19="Percentage cost method",('Option-specific inputs'!$J$27*'Option-specific inputs'!$J31*AS$22),
'Option-specific inputs'!$J$19="Total cost method",('Option-specific inputs'!$J54*AS$22)),0),0)</f>
        <v>0</v>
      </c>
      <c r="AT348" s="43" cm="1">
        <f t="array" ref="AT348">IFERROR(
IF(AT$14 - $G$14 + 1 = _xlfn.NUMBERVALUE(TRIM(_xlfn.TEXTAFTER($C348, " ", -1))),
_xlfn.IFS(
'Option-specific inputs'!$J$19="Percentage cost method",('Option-specific inputs'!$J$27*'Option-specific inputs'!$J31*AT$22),
'Option-specific inputs'!$J$19="Total cost method",('Option-specific inputs'!$J54*AT$22)),0),0)</f>
        <v>0</v>
      </c>
      <c r="AU348" s="43" cm="1">
        <f t="array" ref="AU348">IFERROR(
IF(AU$14 - $G$14 + 1 = _xlfn.NUMBERVALUE(TRIM(_xlfn.TEXTAFTER($C348, " ", -1))),
_xlfn.IFS(
'Option-specific inputs'!$J$19="Percentage cost method",('Option-specific inputs'!$J$27*'Option-specific inputs'!$J31*AU$22),
'Option-specific inputs'!$J$19="Total cost method",('Option-specific inputs'!$J54*AU$22)),0),0)</f>
        <v>0</v>
      </c>
      <c r="AV348" s="43" cm="1">
        <f t="array" ref="AV348">IFERROR(
IF(AV$14 - $G$14 + 1 = _xlfn.NUMBERVALUE(TRIM(_xlfn.TEXTAFTER($C348, " ", -1))),
_xlfn.IFS(
'Option-specific inputs'!$J$19="Percentage cost method",('Option-specific inputs'!$J$27*'Option-specific inputs'!$J31*AV$22),
'Option-specific inputs'!$J$19="Total cost method",('Option-specific inputs'!$J54*AV$22)),0),0)</f>
        <v>0</v>
      </c>
      <c r="AW348" s="43" cm="1">
        <f t="array" ref="AW348">IFERROR(
IF(AW$14 - $G$14 + 1 = _xlfn.NUMBERVALUE(TRIM(_xlfn.TEXTAFTER($C348, " ", -1))),
_xlfn.IFS(
'Option-specific inputs'!$J$19="Percentage cost method",('Option-specific inputs'!$J$27*'Option-specific inputs'!$J31*AW$22),
'Option-specific inputs'!$J$19="Total cost method",('Option-specific inputs'!$J54*AW$22)),0),0)</f>
        <v>0</v>
      </c>
      <c r="AX348" s="43" cm="1">
        <f t="array" ref="AX348">IFERROR(
IF(AX$14 - $G$14 + 1 = _xlfn.NUMBERVALUE(TRIM(_xlfn.TEXTAFTER($C348, " ", -1))),
_xlfn.IFS(
'Option-specific inputs'!$J$19="Percentage cost method",('Option-specific inputs'!$J$27*'Option-specific inputs'!$J31*AX$22),
'Option-specific inputs'!$J$19="Total cost method",('Option-specific inputs'!$J54*AX$22)),0),0)</f>
        <v>0</v>
      </c>
      <c r="AY348" s="43" cm="1">
        <f t="array" ref="AY348">IFERROR(
IF(AY$14 - $G$14 + 1 = _xlfn.NUMBERVALUE(TRIM(_xlfn.TEXTAFTER($C348, " ", -1))),
_xlfn.IFS(
'Option-specific inputs'!$J$19="Percentage cost method",('Option-specific inputs'!$J$27*'Option-specific inputs'!$J31*AY$22),
'Option-specific inputs'!$J$19="Total cost method",('Option-specific inputs'!$J54*AY$22)),0),0)</f>
        <v>0</v>
      </c>
      <c r="AZ348" s="43" cm="1">
        <f t="array" ref="AZ348">IFERROR(
IF(AZ$14 - $G$14 + 1 = _xlfn.NUMBERVALUE(TRIM(_xlfn.TEXTAFTER($C348, " ", -1))),
_xlfn.IFS(
'Option-specific inputs'!$J$19="Percentage cost method",('Option-specific inputs'!$J$27*'Option-specific inputs'!$J31*AZ$22),
'Option-specific inputs'!$J$19="Total cost method",('Option-specific inputs'!$J54*AZ$22)),0),0)</f>
        <v>0</v>
      </c>
      <c r="BA348" s="43" cm="1">
        <f t="array" ref="BA348">IFERROR(
IF(BA$14 - $G$14 + 1 = _xlfn.NUMBERVALUE(TRIM(_xlfn.TEXTAFTER($C348, " ", -1))),
_xlfn.IFS(
'Option-specific inputs'!$J$19="Percentage cost method",('Option-specific inputs'!$J$27*'Option-specific inputs'!$J31*BA$22),
'Option-specific inputs'!$J$19="Total cost method",('Option-specific inputs'!$J54*BA$22)),0),0)</f>
        <v>0</v>
      </c>
      <c r="BB348" s="43" cm="1">
        <f t="array" ref="BB348">IFERROR(
IF(BB$14 - $G$14 + 1 = _xlfn.NUMBERVALUE(TRIM(_xlfn.TEXTAFTER($C348, " ", -1))),
_xlfn.IFS(
'Option-specific inputs'!$J$19="Percentage cost method",('Option-specific inputs'!$J$27*'Option-specific inputs'!$J31*BB$22),
'Option-specific inputs'!$J$19="Total cost method",('Option-specific inputs'!$J54*BB$22)),0),0)</f>
        <v>0</v>
      </c>
      <c r="BC348" s="43" cm="1">
        <f t="array" ref="BC348">IFERROR(
IF(BC$14 - $G$14 + 1 = _xlfn.NUMBERVALUE(TRIM(_xlfn.TEXTAFTER($C348, " ", -1))),
_xlfn.IFS(
'Option-specific inputs'!$J$19="Percentage cost method",('Option-specific inputs'!$J$27*'Option-specific inputs'!$J31*BC$22),
'Option-specific inputs'!$J$19="Total cost method",('Option-specific inputs'!$J54*BC$22)),0),0)</f>
        <v>0</v>
      </c>
      <c r="BD348" s="43" cm="1">
        <f t="array" ref="BD348">IFERROR(
IF(BD$14 - $G$14 + 1 = _xlfn.NUMBERVALUE(TRIM(_xlfn.TEXTAFTER($C348, " ", -1))),
_xlfn.IFS(
'Option-specific inputs'!$J$19="Percentage cost method",('Option-specific inputs'!$J$27*'Option-specific inputs'!$J31*BD$22),
'Option-specific inputs'!$J$19="Total cost method",('Option-specific inputs'!$J54*BD$22)),0),0)</f>
        <v>0</v>
      </c>
      <c r="BE348" s="43" cm="1">
        <f t="array" ref="BE348">IFERROR(
IF(BE$14 - $G$14 + 1 = _xlfn.NUMBERVALUE(TRIM(_xlfn.TEXTAFTER($C348, " ", -1))),
_xlfn.IFS(
'Option-specific inputs'!$J$19="Percentage cost method",('Option-specific inputs'!$J$27*'Option-specific inputs'!$J31*BE$22),
'Option-specific inputs'!$J$19="Total cost method",('Option-specific inputs'!$J54*BE$22)),0),0)</f>
        <v>0</v>
      </c>
      <c r="BF348" s="43" cm="1">
        <f t="array" ref="BF348">IFERROR(
IF(BF$14 - $G$14 + 1 = _xlfn.NUMBERVALUE(TRIM(_xlfn.TEXTAFTER($C348, " ", -1))),
_xlfn.IFS(
'Option-specific inputs'!$J$19="Percentage cost method",('Option-specific inputs'!$J$27*'Option-specific inputs'!$J31*BF$22),
'Option-specific inputs'!$J$19="Total cost method",('Option-specific inputs'!$J54*BF$22)),0),0)</f>
        <v>0</v>
      </c>
      <c r="BG348" s="43" cm="1">
        <f t="array" ref="BG348">IFERROR(
IF(BG$14 - $G$14 + 1 = _xlfn.NUMBERVALUE(TRIM(_xlfn.TEXTAFTER($C348, " ", -1))),
_xlfn.IFS(
'Option-specific inputs'!$J$19="Percentage cost method",('Option-specific inputs'!$J$27*'Option-specific inputs'!$J31*BG$22),
'Option-specific inputs'!$J$19="Total cost method",('Option-specific inputs'!$J54*BG$22)),0),0)</f>
        <v>0</v>
      </c>
      <c r="BH348" s="43" cm="1">
        <f t="array" ref="BH348">IFERROR(
IF(BH$14 - $G$14 + 1 = _xlfn.NUMBERVALUE(TRIM(_xlfn.TEXTAFTER($C348, " ", -1))),
_xlfn.IFS(
'Option-specific inputs'!$J$19="Percentage cost method",('Option-specific inputs'!$J$27*'Option-specific inputs'!$J31*BH$22),
'Option-specific inputs'!$J$19="Total cost method",('Option-specific inputs'!$J54*BH$22)),0),0)</f>
        <v>0</v>
      </c>
      <c r="BI348" s="43" cm="1">
        <f t="array" ref="BI348">IFERROR(
IF(BI$14 - $G$14 + 1 = _xlfn.NUMBERVALUE(TRIM(_xlfn.TEXTAFTER($C348, " ", -1))),
_xlfn.IFS(
'Option-specific inputs'!$J$19="Percentage cost method",('Option-specific inputs'!$J$27*'Option-specific inputs'!$J31*BI$22),
'Option-specific inputs'!$J$19="Total cost method",('Option-specific inputs'!$J54*BI$22)),0),0)</f>
        <v>0</v>
      </c>
      <c r="BJ348" s="43" cm="1">
        <f t="array" ref="BJ348">IFERROR(
IF(BJ$14 - $G$14 + 1 = _xlfn.NUMBERVALUE(TRIM(_xlfn.TEXTAFTER($C348, " ", -1))),
_xlfn.IFS(
'Option-specific inputs'!$J$19="Percentage cost method",('Option-specific inputs'!$J$27*'Option-specific inputs'!$J31*BJ$22),
'Option-specific inputs'!$J$19="Total cost method",('Option-specific inputs'!$J54*BJ$22)),0),0)</f>
        <v>0</v>
      </c>
      <c r="BK348" s="43" cm="1">
        <f t="array" ref="BK348">IFERROR(
IF(BK$14 - $G$14 + 1 = _xlfn.NUMBERVALUE(TRIM(_xlfn.TEXTAFTER($C348, " ", -1))),
_xlfn.IFS(
'Option-specific inputs'!$J$19="Percentage cost method",('Option-specific inputs'!$J$27*'Option-specific inputs'!$J31*BK$22),
'Option-specific inputs'!$J$19="Total cost method",('Option-specific inputs'!$J54*BK$22)),0),0)</f>
        <v>0</v>
      </c>
      <c r="BL348" s="43" cm="1">
        <f t="array" ref="BL348">IFERROR(
IF(BL$14 - $G$14 + 1 = _xlfn.NUMBERVALUE(TRIM(_xlfn.TEXTAFTER($C348, " ", -1))),
_xlfn.IFS(
'Option-specific inputs'!$J$19="Percentage cost method",('Option-specific inputs'!$J$27*'Option-specific inputs'!$J31*BL$22),
'Option-specific inputs'!$J$19="Total cost method",('Option-specific inputs'!$J54*BL$22)),0),0)</f>
        <v>0</v>
      </c>
      <c r="BM348" s="43" cm="1">
        <f t="array" ref="BM348">IFERROR(
IF(BM$14 - $G$14 + 1 = _xlfn.NUMBERVALUE(TRIM(_xlfn.TEXTAFTER($C348, " ", -1))),
_xlfn.IFS(
'Option-specific inputs'!$J$19="Percentage cost method",('Option-specific inputs'!$J$27*'Option-specific inputs'!$J31*BM$22),
'Option-specific inputs'!$J$19="Total cost method",('Option-specific inputs'!$J54*BM$22)),0),0)</f>
        <v>0</v>
      </c>
      <c r="BN348" s="43" cm="1">
        <f t="array" ref="BN348">IFERROR(
IF(BN$14 - $G$14 + 1 = _xlfn.NUMBERVALUE(TRIM(_xlfn.TEXTAFTER($C348, " ", -1))),
_xlfn.IFS(
'Option-specific inputs'!$J$19="Percentage cost method",('Option-specific inputs'!$J$27*'Option-specific inputs'!$J31*BN$22),
'Option-specific inputs'!$J$19="Total cost method",('Option-specific inputs'!$J54*BN$22)),0),0)</f>
        <v>0</v>
      </c>
      <c r="BO348" s="43" cm="1">
        <f t="array" ref="BO348">IFERROR(
IF(BO$14 - $G$14 + 1 = _xlfn.NUMBERVALUE(TRIM(_xlfn.TEXTAFTER($C348, " ", -1))),
_xlfn.IFS(
'Option-specific inputs'!$J$19="Percentage cost method",('Option-specific inputs'!$J$27*'Option-specific inputs'!$J31*BO$22),
'Option-specific inputs'!$J$19="Total cost method",('Option-specific inputs'!$J54*BO$22)),0),0)</f>
        <v>0</v>
      </c>
      <c r="BP348" s="43" cm="1">
        <f t="array" ref="BP348">IFERROR(
IF(BP$14 - $G$14 + 1 = _xlfn.NUMBERVALUE(TRIM(_xlfn.TEXTAFTER($C348, " ", -1))),
_xlfn.IFS(
'Option-specific inputs'!$J$19="Percentage cost method",('Option-specific inputs'!$J$27*'Option-specific inputs'!$J31*BP$22),
'Option-specific inputs'!$J$19="Total cost method",('Option-specific inputs'!$J54*BP$22)),0),0)</f>
        <v>0</v>
      </c>
      <c r="BQ348" s="43" cm="1">
        <f t="array" ref="BQ348">IFERROR(
IF(BQ$14 - $G$14 + 1 = _xlfn.NUMBERVALUE(TRIM(_xlfn.TEXTAFTER($C348, " ", -1))),
_xlfn.IFS(
'Option-specific inputs'!$J$19="Percentage cost method",('Option-specific inputs'!$J$27*'Option-specific inputs'!$J31*BQ$22),
'Option-specific inputs'!$J$19="Total cost method",('Option-specific inputs'!$J54*BQ$22)),0),0)</f>
        <v>0</v>
      </c>
      <c r="BR348" s="43" cm="1">
        <f t="array" ref="BR348">IFERROR(
IF(BR$14 - $G$14 + 1 = _xlfn.NUMBERVALUE(TRIM(_xlfn.TEXTAFTER($C348, " ", -1))),
_xlfn.IFS(
'Option-specific inputs'!$J$19="Percentage cost method",('Option-specific inputs'!$J$27*'Option-specific inputs'!$J31*BR$22),
'Option-specific inputs'!$J$19="Total cost method",('Option-specific inputs'!$J54*BR$22)),0),0)</f>
        <v>0</v>
      </c>
      <c r="BS348" s="43" cm="1">
        <f t="array" ref="BS348">IFERROR(
IF(BS$14 - $G$14 + 1 = _xlfn.NUMBERVALUE(TRIM(_xlfn.TEXTAFTER($C348, " ", -1))),
_xlfn.IFS(
'Option-specific inputs'!$J$19="Percentage cost method",('Option-specific inputs'!$J$27*'Option-specific inputs'!$J31*BS$22),
'Option-specific inputs'!$J$19="Total cost method",('Option-specific inputs'!$J54*BS$22)),0),0)</f>
        <v>0</v>
      </c>
      <c r="BT348" s="43" cm="1">
        <f t="array" ref="BT348">IFERROR(
IF(BT$14 - $G$14 + 1 = _xlfn.NUMBERVALUE(TRIM(_xlfn.TEXTAFTER($C348, " ", -1))),
_xlfn.IFS(
'Option-specific inputs'!$J$19="Percentage cost method",('Option-specific inputs'!$J$27*'Option-specific inputs'!$J31*BT$22),
'Option-specific inputs'!$J$19="Total cost method",('Option-specific inputs'!$J54*BT$22)),0),0)</f>
        <v>0</v>
      </c>
      <c r="BU348" s="43" cm="1">
        <f t="array" ref="BU348">IFERROR(
IF(BU$14 - $G$14 + 1 = _xlfn.NUMBERVALUE(TRIM(_xlfn.TEXTAFTER($C348, " ", -1))),
_xlfn.IFS(
'Option-specific inputs'!$J$19="Percentage cost method",('Option-specific inputs'!$J$27*'Option-specific inputs'!$J31*BU$22),
'Option-specific inputs'!$J$19="Total cost method",('Option-specific inputs'!$J54*BU$22)),0),0)</f>
        <v>0</v>
      </c>
      <c r="BV348" s="43" cm="1">
        <f t="array" ref="BV348">IFERROR(
IF(BV$14 - $G$14 + 1 = _xlfn.NUMBERVALUE(TRIM(_xlfn.TEXTAFTER($C348, " ", -1))),
_xlfn.IFS(
'Option-specific inputs'!$J$19="Percentage cost method",('Option-specific inputs'!$J$27*'Option-specific inputs'!$J31*BV$22),
'Option-specific inputs'!$J$19="Total cost method",('Option-specific inputs'!$J54*BV$22)),0),0)</f>
        <v>0</v>
      </c>
      <c r="BW348" s="43" cm="1">
        <f t="array" ref="BW348">IFERROR(
IF(BW$14 - $G$14 + 1 = _xlfn.NUMBERVALUE(TRIM(_xlfn.TEXTAFTER($C348, " ", -1))),
_xlfn.IFS(
'Option-specific inputs'!$J$19="Percentage cost method",('Option-specific inputs'!$J$27*'Option-specific inputs'!$J31*BW$22),
'Option-specific inputs'!$J$19="Total cost method",('Option-specific inputs'!$J54*BW$22)),0),0)</f>
        <v>0</v>
      </c>
      <c r="BX348" s="43" cm="1">
        <f t="array" ref="BX348">IFERROR(
IF(BX$14 - $G$14 + 1 = _xlfn.NUMBERVALUE(TRIM(_xlfn.TEXTAFTER($C348, " ", -1))),
_xlfn.IFS(
'Option-specific inputs'!$J$19="Percentage cost method",('Option-specific inputs'!$J$27*'Option-specific inputs'!$J31*BX$22),
'Option-specific inputs'!$J$19="Total cost method",('Option-specific inputs'!$J54*BX$22)),0),0)</f>
        <v>0</v>
      </c>
      <c r="BY348" s="43" cm="1">
        <f t="array" ref="BY348">IFERROR(
IF(BY$14 - $G$14 + 1 = _xlfn.NUMBERVALUE(TRIM(_xlfn.TEXTAFTER($C348, " ", -1))),
_xlfn.IFS(
'Option-specific inputs'!$J$19="Percentage cost method",('Option-specific inputs'!$J$27*'Option-specific inputs'!$J31*BY$22),
'Option-specific inputs'!$J$19="Total cost method",('Option-specific inputs'!$J54*BY$22)),0),0)</f>
        <v>0</v>
      </c>
      <c r="BZ348" s="43" cm="1">
        <f t="array" ref="BZ348">IFERROR(
IF(BZ$14 - $G$14 + 1 = _xlfn.NUMBERVALUE(TRIM(_xlfn.TEXTAFTER($C348, " ", -1))),
_xlfn.IFS(
'Option-specific inputs'!$J$19="Percentage cost method",('Option-specific inputs'!$J$27*'Option-specific inputs'!$J31*BZ$22),
'Option-specific inputs'!$J$19="Total cost method",('Option-specific inputs'!$J54*BZ$22)),0),0)</f>
        <v>0</v>
      </c>
      <c r="CA348" s="43" cm="1">
        <f t="array" ref="CA348">IFERROR(
IF(CA$14 - $G$14 + 1 = _xlfn.NUMBERVALUE(TRIM(_xlfn.TEXTAFTER($C348, " ", -1))),
_xlfn.IFS(
'Option-specific inputs'!$J$19="Percentage cost method",('Option-specific inputs'!$J$27*'Option-specific inputs'!$J31*CA$22),
'Option-specific inputs'!$J$19="Total cost method",('Option-specific inputs'!$J54*CA$22)),0),0)</f>
        <v>0</v>
      </c>
      <c r="CB348" s="43" cm="1">
        <f t="array" ref="CB348">IFERROR(
IF(CB$14 - $G$14 + 1 = _xlfn.NUMBERVALUE(TRIM(_xlfn.TEXTAFTER($C348, " ", -1))),
_xlfn.IFS(
'Option-specific inputs'!$J$19="Percentage cost method",('Option-specific inputs'!$J$27*'Option-specific inputs'!$J31*CB$22),
'Option-specific inputs'!$J$19="Total cost method",('Option-specific inputs'!$J54*CB$22)),0),0)</f>
        <v>0</v>
      </c>
      <c r="CC348" s="43" cm="1">
        <f t="array" ref="CC348">IFERROR(
IF(CC$14 - $G$14 + 1 = _xlfn.NUMBERVALUE(TRIM(_xlfn.TEXTAFTER($C348, " ", -1))),
_xlfn.IFS(
'Option-specific inputs'!$J$19="Percentage cost method",('Option-specific inputs'!$J$27*'Option-specific inputs'!$J31*CC$22),
'Option-specific inputs'!$J$19="Total cost method",('Option-specific inputs'!$J54*CC$22)),0),0)</f>
        <v>0</v>
      </c>
      <c r="CD348" s="43" cm="1">
        <f t="array" ref="CD348">IFERROR(
IF(CD$14 - $G$14 + 1 = _xlfn.NUMBERVALUE(TRIM(_xlfn.TEXTAFTER($C348, " ", -1))),
_xlfn.IFS(
'Option-specific inputs'!$J$19="Percentage cost method",('Option-specific inputs'!$J$27*'Option-specific inputs'!$J31*CD$22),
'Option-specific inputs'!$J$19="Total cost method",('Option-specific inputs'!$J54*CD$22)),0),0)</f>
        <v>0</v>
      </c>
      <c r="CE348" s="43" cm="1">
        <f t="array" ref="CE348">IFERROR(
IF(CE$14 - $G$14 + 1 = _xlfn.NUMBERVALUE(TRIM(_xlfn.TEXTAFTER($C348, " ", -1))),
_xlfn.IFS(
'Option-specific inputs'!$J$19="Percentage cost method",('Option-specific inputs'!$J$27*'Option-specific inputs'!$J31*CE$22),
'Option-specific inputs'!$J$19="Total cost method",('Option-specific inputs'!$J54*CE$22)),0),0)</f>
        <v>0</v>
      </c>
      <c r="CF348" s="43" cm="1">
        <f t="array" ref="CF348">IFERROR(
IF(CF$14 - $G$14 + 1 = _xlfn.NUMBERVALUE(TRIM(_xlfn.TEXTAFTER($C348, " ", -1))),
_xlfn.IFS(
'Option-specific inputs'!$J$19="Percentage cost method",('Option-specific inputs'!$J$27*'Option-specific inputs'!$J31*CF$22),
'Option-specific inputs'!$J$19="Total cost method",('Option-specific inputs'!$J54*CF$22)),0),0)</f>
        <v>0</v>
      </c>
      <c r="CG348" s="43" cm="1">
        <f t="array" ref="CG348">IFERROR(
IF(CG$14 - $G$14 + 1 = _xlfn.NUMBERVALUE(TRIM(_xlfn.TEXTAFTER($C348, " ", -1))),
_xlfn.IFS(
'Option-specific inputs'!$J$19="Percentage cost method",('Option-specific inputs'!$J$27*'Option-specific inputs'!$J31*CG$22),
'Option-specific inputs'!$J$19="Total cost method",('Option-specific inputs'!$J54*CG$22)),0),0)</f>
        <v>0</v>
      </c>
      <c r="CH348" s="43" cm="1">
        <f t="array" ref="CH348">IFERROR(
IF(CH$14 - $G$14 + 1 = _xlfn.NUMBERVALUE(TRIM(_xlfn.TEXTAFTER($C348, " ", -1))),
_xlfn.IFS(
'Option-specific inputs'!$J$19="Percentage cost method",('Option-specific inputs'!$J$27*'Option-specific inputs'!$J31*CH$22),
'Option-specific inputs'!$J$19="Total cost method",('Option-specific inputs'!$J54*CH$22)),0),0)</f>
        <v>0</v>
      </c>
      <c r="CI348" s="43" cm="1">
        <f t="array" ref="CI348">IFERROR(
IF(CI$14 - $G$14 + 1 = _xlfn.NUMBERVALUE(TRIM(_xlfn.TEXTAFTER($C348, " ", -1))),
_xlfn.IFS(
'Option-specific inputs'!$J$19="Percentage cost method",('Option-specific inputs'!$J$27*'Option-specific inputs'!$J31*CI$22),
'Option-specific inputs'!$J$19="Total cost method",('Option-specific inputs'!$J54*CI$22)),0),0)</f>
        <v>0</v>
      </c>
      <c r="CJ348" s="43" cm="1">
        <f t="array" ref="CJ348">IFERROR(
IF(CJ$14 - $G$14 + 1 = _xlfn.NUMBERVALUE(TRIM(_xlfn.TEXTAFTER($C348, " ", -1))),
_xlfn.IFS(
'Option-specific inputs'!$J$19="Percentage cost method",('Option-specific inputs'!$J$27*'Option-specific inputs'!$J31*CJ$22),
'Option-specific inputs'!$J$19="Total cost method",('Option-specific inputs'!$J54*CJ$22)),0),0)</f>
        <v>0</v>
      </c>
      <c r="CK348" s="43" cm="1">
        <f t="array" ref="CK348">IFERROR(
IF(CK$14 - $G$14 + 1 = _xlfn.NUMBERVALUE(TRIM(_xlfn.TEXTAFTER($C348, " ", -1))),
_xlfn.IFS(
'Option-specific inputs'!$J$19="Percentage cost method",('Option-specific inputs'!$J$27*'Option-specific inputs'!$J31*CK$22),
'Option-specific inputs'!$J$19="Total cost method",('Option-specific inputs'!$J54*CK$22)),0),0)</f>
        <v>0</v>
      </c>
      <c r="CL348" s="43" cm="1">
        <f t="array" ref="CL348">IFERROR(
IF(CL$14 - $G$14 + 1 = _xlfn.NUMBERVALUE(TRIM(_xlfn.TEXTAFTER($C348, " ", -1))),
_xlfn.IFS(
'Option-specific inputs'!$J$19="Percentage cost method",('Option-specific inputs'!$J$27*'Option-specific inputs'!$J31*CL$22),
'Option-specific inputs'!$J$19="Total cost method",('Option-specific inputs'!$J54*CL$22)),0),0)</f>
        <v>0</v>
      </c>
      <c r="CM348" s="43" cm="1">
        <f t="array" ref="CM348">IFERROR(
IF(CM$14 - $G$14 + 1 = _xlfn.NUMBERVALUE(TRIM(_xlfn.TEXTAFTER($C348, " ", -1))),
_xlfn.IFS(
'Option-specific inputs'!$J$19="Percentage cost method",('Option-specific inputs'!$J$27*'Option-specific inputs'!$J31*CM$22),
'Option-specific inputs'!$J$19="Total cost method",('Option-specific inputs'!$J54*CM$22)),0),0)</f>
        <v>0</v>
      </c>
      <c r="CN348" s="43" cm="1">
        <f t="array" ref="CN348">IFERROR(
IF(CN$14 - $G$14 + 1 = _xlfn.NUMBERVALUE(TRIM(_xlfn.TEXTAFTER($C348, " ", -1))),
_xlfn.IFS(
'Option-specific inputs'!$J$19="Percentage cost method",('Option-specific inputs'!$J$27*'Option-specific inputs'!$J31*CN$22),
'Option-specific inputs'!$J$19="Total cost method",('Option-specific inputs'!$J54*CN$22)),0),0)</f>
        <v>0</v>
      </c>
      <c r="CO348" s="43" cm="1">
        <f t="array" ref="CO348">IFERROR(
IF(CO$14 - $G$14 + 1 = _xlfn.NUMBERVALUE(TRIM(_xlfn.TEXTAFTER($C348, " ", -1))),
_xlfn.IFS(
'Option-specific inputs'!$J$19="Percentage cost method",('Option-specific inputs'!$J$27*'Option-specific inputs'!$J31*CO$22),
'Option-specific inputs'!$J$19="Total cost method",('Option-specific inputs'!$J54*CO$22)),0),0)</f>
        <v>0</v>
      </c>
      <c r="CP348" s="43" cm="1">
        <f t="array" ref="CP348">IFERROR(
IF(CP$14 - $G$14 + 1 = _xlfn.NUMBERVALUE(TRIM(_xlfn.TEXTAFTER($C348, " ", -1))),
_xlfn.IFS(
'Option-specific inputs'!$J$19="Percentage cost method",('Option-specific inputs'!$J$27*'Option-specific inputs'!$J31*CP$22),
'Option-specific inputs'!$J$19="Total cost method",('Option-specific inputs'!$J54*CP$22)),0),0)</f>
        <v>0</v>
      </c>
      <c r="CQ348" s="43" cm="1">
        <f t="array" ref="CQ348">IFERROR(
IF(CQ$14 - $G$14 + 1 = _xlfn.NUMBERVALUE(TRIM(_xlfn.TEXTAFTER($C348, " ", -1))),
_xlfn.IFS(
'Option-specific inputs'!$J$19="Percentage cost method",('Option-specific inputs'!$J$27*'Option-specific inputs'!$J31*CQ$22),
'Option-specific inputs'!$J$19="Total cost method",('Option-specific inputs'!$J54*CQ$22)),0),0)</f>
        <v>0</v>
      </c>
      <c r="CR348" s="43" cm="1">
        <f t="array" ref="CR348">IFERROR(
IF(CR$14 - $G$14 + 1 = _xlfn.NUMBERVALUE(TRIM(_xlfn.TEXTAFTER($C348, " ", -1))),
_xlfn.IFS(
'Option-specific inputs'!$J$19="Percentage cost method",('Option-specific inputs'!$J$27*'Option-specific inputs'!$J31*CR$22),
'Option-specific inputs'!$J$19="Total cost method",('Option-specific inputs'!$J54*CR$22)),0),0)</f>
        <v>0</v>
      </c>
      <c r="CS348" s="43" cm="1">
        <f t="array" ref="CS348">IFERROR(
IF(CS$14 - $G$14 + 1 = _xlfn.NUMBERVALUE(TRIM(_xlfn.TEXTAFTER($C348, " ", -1))),
_xlfn.IFS(
'Option-specific inputs'!$J$19="Percentage cost method",('Option-specific inputs'!$J$27*'Option-specific inputs'!$J31*CS$22),
'Option-specific inputs'!$J$19="Total cost method",('Option-specific inputs'!$J54*CS$22)),0),0)</f>
        <v>0</v>
      </c>
      <c r="CT348" s="43" cm="1">
        <f t="array" ref="CT348">IFERROR(
IF(CT$14 - $G$14 + 1 = _xlfn.NUMBERVALUE(TRIM(_xlfn.TEXTAFTER($C348, " ", -1))),
_xlfn.IFS(
'Option-specific inputs'!$J$19="Percentage cost method",('Option-specific inputs'!$J$27*'Option-specific inputs'!$J31*CT$22),
'Option-specific inputs'!$J$19="Total cost method",('Option-specific inputs'!$J54*CT$22)),0),0)</f>
        <v>0</v>
      </c>
      <c r="CU348" s="43" cm="1">
        <f t="array" ref="CU348">IFERROR(
IF(CU$14 - $G$14 + 1 = _xlfn.NUMBERVALUE(TRIM(_xlfn.TEXTAFTER($C348, " ", -1))),
_xlfn.IFS(
'Option-specific inputs'!$J$19="Percentage cost method",('Option-specific inputs'!$J$27*'Option-specific inputs'!$J31*CU$22),
'Option-specific inputs'!$J$19="Total cost method",('Option-specific inputs'!$J54*CU$22)),0),0)</f>
        <v>0</v>
      </c>
      <c r="CV348" s="43" cm="1">
        <f t="array" ref="CV348">IFERROR(
IF(CV$14 - $G$14 + 1 = _xlfn.NUMBERVALUE(TRIM(_xlfn.TEXTAFTER($C348, " ", -1))),
_xlfn.IFS(
'Option-specific inputs'!$J$19="Percentage cost method",('Option-specific inputs'!$J$27*'Option-specific inputs'!$J31*CV$22),
'Option-specific inputs'!$J$19="Total cost method",('Option-specific inputs'!$J54*CV$22)),0),0)</f>
        <v>0</v>
      </c>
      <c r="CW348" s="43" cm="1">
        <f t="array" ref="CW348">IFERROR(
IF(CW$14 - $G$14 + 1 = _xlfn.NUMBERVALUE(TRIM(_xlfn.TEXTAFTER($C348, " ", -1))),
_xlfn.IFS(
'Option-specific inputs'!$J$19="Percentage cost method",('Option-specific inputs'!$J$27*'Option-specific inputs'!$J31*CW$22),
'Option-specific inputs'!$J$19="Total cost method",('Option-specific inputs'!$J54*CW$22)),0),0)</f>
        <v>0</v>
      </c>
      <c r="CX348" s="43" cm="1">
        <f t="array" ref="CX348">IFERROR(
IF(CX$14 - $G$14 + 1 = _xlfn.NUMBERVALUE(TRIM(_xlfn.TEXTAFTER($C348, " ", -1))),
_xlfn.IFS(
'Option-specific inputs'!$J$19="Percentage cost method",('Option-specific inputs'!$J$27*'Option-specific inputs'!$J31*CX$22),
'Option-specific inputs'!$J$19="Total cost method",('Option-specific inputs'!$J54*CX$22)),0),0)</f>
        <v>0</v>
      </c>
      <c r="CY348" s="43" cm="1">
        <f t="array" ref="CY348">IFERROR(
IF(CY$14 - $G$14 + 1 = _xlfn.NUMBERVALUE(TRIM(_xlfn.TEXTAFTER($C348, " ", -1))),
_xlfn.IFS(
'Option-specific inputs'!$J$19="Percentage cost method",('Option-specific inputs'!$J$27*'Option-specific inputs'!$J31*CY$22),
'Option-specific inputs'!$J$19="Total cost method",('Option-specific inputs'!$J54*CY$22)),0),0)</f>
        <v>0</v>
      </c>
      <c r="CZ348" s="43" cm="1">
        <f t="array" ref="CZ348">IFERROR(
IF(CZ$14 - $G$14 + 1 = _xlfn.NUMBERVALUE(TRIM(_xlfn.TEXTAFTER($C348, " ", -1))),
_xlfn.IFS(
'Option-specific inputs'!$J$19="Percentage cost method",('Option-specific inputs'!$J$27*'Option-specific inputs'!$J31*CZ$22),
'Option-specific inputs'!$J$19="Total cost method",('Option-specific inputs'!$J54*CZ$22)),0),0)</f>
        <v>0</v>
      </c>
      <c r="DA348" s="43" cm="1">
        <f t="array" ref="DA348">IFERROR(
IF(DA$14 - $G$14 + 1 = _xlfn.NUMBERVALUE(TRIM(_xlfn.TEXTAFTER($C348, " ", -1))),
_xlfn.IFS(
'Option-specific inputs'!$J$19="Percentage cost method",('Option-specific inputs'!$J$27*'Option-specific inputs'!$J31*DA$22),
'Option-specific inputs'!$J$19="Total cost method",('Option-specific inputs'!$J54*DA$22)),0),0)</f>
        <v>0</v>
      </c>
      <c r="DB348" s="43" cm="1">
        <f t="array" ref="DB348">IFERROR(
IF(DB$14 - $G$14 + 1 = _xlfn.NUMBERVALUE(TRIM(_xlfn.TEXTAFTER($C348, " ", -1))),
_xlfn.IFS(
'Option-specific inputs'!$J$19="Percentage cost method",('Option-specific inputs'!$J$27*'Option-specific inputs'!$J31*DB$22),
'Option-specific inputs'!$J$19="Total cost method",('Option-specific inputs'!$J54*DB$22)),0),0)</f>
        <v>0</v>
      </c>
      <c r="DC348" s="25"/>
    </row>
    <row r="349" spans="1:107" s="61" customFormat="1" ht="22.5" customHeight="1">
      <c r="A349" s="25"/>
      <c r="B349" s="163"/>
      <c r="C349" s="163" t="s">
        <v>126</v>
      </c>
      <c r="D349" s="32"/>
      <c r="E349" s="37"/>
      <c r="F349" s="42"/>
      <c r="G349" s="43" cm="1">
        <f t="array" ref="G349">IFERROR(
IF(G$14 - $G$14 + 1 = _xlfn.NUMBERVALUE(TRIM(_xlfn.TEXTAFTER($C349, " ", -1))),
_xlfn.IFS(
'Option-specific inputs'!$J$19="Percentage cost method",('Option-specific inputs'!$J$27*'Option-specific inputs'!$J32*G$22),
'Option-specific inputs'!$J$19="Total cost method",('Option-specific inputs'!$J55*G$22)),0),0)</f>
        <v>0</v>
      </c>
      <c r="H349" s="43" cm="1">
        <f t="array" ref="H349">IFERROR(
IF(H$14 - $G$14 + 1 = _xlfn.NUMBERVALUE(TRIM(_xlfn.TEXTAFTER($C349, " ", -1))),
_xlfn.IFS(
'Option-specific inputs'!$J$19="Percentage cost method",('Option-specific inputs'!$J$27*'Option-specific inputs'!$J32*H$22),
'Option-specific inputs'!$J$19="Total cost method",('Option-specific inputs'!$J55*H$22)),0),0)</f>
        <v>0</v>
      </c>
      <c r="I349" s="43" cm="1">
        <f t="array" ref="I349">IFERROR(
IF(I$14 - $G$14 + 1 = _xlfn.NUMBERVALUE(TRIM(_xlfn.TEXTAFTER($C349, " ", -1))),
_xlfn.IFS(
'Option-specific inputs'!$J$19="Percentage cost method",('Option-specific inputs'!$J$27*'Option-specific inputs'!$J32*I$22),
'Option-specific inputs'!$J$19="Total cost method",('Option-specific inputs'!$J55*I$22)),0),0)</f>
        <v>0</v>
      </c>
      <c r="J349" s="43" cm="1">
        <f t="array" ref="J349">IFERROR(
IF(J$14 - $G$14 + 1 = _xlfn.NUMBERVALUE(TRIM(_xlfn.TEXTAFTER($C349, " ", -1))),
_xlfn.IFS(
'Option-specific inputs'!$J$19="Percentage cost method",('Option-specific inputs'!$J$27*'Option-specific inputs'!$J32*J$22),
'Option-specific inputs'!$J$19="Total cost method",('Option-specific inputs'!$J55*J$22)),0),0)</f>
        <v>0</v>
      </c>
      <c r="K349" s="43" cm="1">
        <f t="array" ref="K349">IFERROR(
IF(K$14 - $G$14 + 1 = _xlfn.NUMBERVALUE(TRIM(_xlfn.TEXTAFTER($C349, " ", -1))),
_xlfn.IFS(
'Option-specific inputs'!$J$19="Percentage cost method",('Option-specific inputs'!$J$27*'Option-specific inputs'!$J32*K$22),
'Option-specific inputs'!$J$19="Total cost method",('Option-specific inputs'!$J55*K$22)),0),0)</f>
        <v>0</v>
      </c>
      <c r="L349" s="43" cm="1">
        <f t="array" ref="L349">IFERROR(
IF(L$14 - $G$14 + 1 = _xlfn.NUMBERVALUE(TRIM(_xlfn.TEXTAFTER($C349, " ", -1))),
_xlfn.IFS(
'Option-specific inputs'!$J$19="Percentage cost method",('Option-specific inputs'!$J$27*'Option-specific inputs'!$J32*L$22),
'Option-specific inputs'!$J$19="Total cost method",('Option-specific inputs'!$J55*L$22)),0),0)</f>
        <v>0</v>
      </c>
      <c r="M349" s="43" cm="1">
        <f t="array" ref="M349">IFERROR(
IF(M$14 - $G$14 + 1 = _xlfn.NUMBERVALUE(TRIM(_xlfn.TEXTAFTER($C349, " ", -1))),
_xlfn.IFS(
'Option-specific inputs'!$J$19="Percentage cost method",('Option-specific inputs'!$J$27*'Option-specific inputs'!$J32*M$22),
'Option-specific inputs'!$J$19="Total cost method",('Option-specific inputs'!$J55*M$22)),0),0)</f>
        <v>0</v>
      </c>
      <c r="N349" s="43" cm="1">
        <f t="array" ref="N349">IFERROR(
IF(N$14 - $G$14 + 1 = _xlfn.NUMBERVALUE(TRIM(_xlfn.TEXTAFTER($C349, " ", -1))),
_xlfn.IFS(
'Option-specific inputs'!$J$19="Percentage cost method",('Option-specific inputs'!$J$27*'Option-specific inputs'!$J32*N$22),
'Option-specific inputs'!$J$19="Total cost method",('Option-specific inputs'!$J55*N$22)),0),0)</f>
        <v>0</v>
      </c>
      <c r="O349" s="43" cm="1">
        <f t="array" ref="O349">IFERROR(
IF(O$14 - $G$14 + 1 = _xlfn.NUMBERVALUE(TRIM(_xlfn.TEXTAFTER($C349, " ", -1))),
_xlfn.IFS(
'Option-specific inputs'!$J$19="Percentage cost method",('Option-specific inputs'!$J$27*'Option-specific inputs'!$J32*O$22),
'Option-specific inputs'!$J$19="Total cost method",('Option-specific inputs'!$J55*O$22)),0),0)</f>
        <v>0</v>
      </c>
      <c r="P349" s="43" cm="1">
        <f t="array" ref="P349">IFERROR(
IF(P$14 - $G$14 + 1 = _xlfn.NUMBERVALUE(TRIM(_xlfn.TEXTAFTER($C349, " ", -1))),
_xlfn.IFS(
'Option-specific inputs'!$J$19="Percentage cost method",('Option-specific inputs'!$J$27*'Option-specific inputs'!$J32*P$22),
'Option-specific inputs'!$J$19="Total cost method",('Option-specific inputs'!$J55*P$22)),0),0)</f>
        <v>0</v>
      </c>
      <c r="Q349" s="43" cm="1">
        <f t="array" ref="Q349">IFERROR(
IF(Q$14 - $G$14 + 1 = _xlfn.NUMBERVALUE(TRIM(_xlfn.TEXTAFTER($C349, " ", -1))),
_xlfn.IFS(
'Option-specific inputs'!$J$19="Percentage cost method",('Option-specific inputs'!$J$27*'Option-specific inputs'!$J32*Q$22),
'Option-specific inputs'!$J$19="Total cost method",('Option-specific inputs'!$J55*Q$22)),0),0)</f>
        <v>0</v>
      </c>
      <c r="R349" s="43" cm="1">
        <f t="array" ref="R349">IFERROR(
IF(R$14 - $G$14 + 1 = _xlfn.NUMBERVALUE(TRIM(_xlfn.TEXTAFTER($C349, " ", -1))),
_xlfn.IFS(
'Option-specific inputs'!$J$19="Percentage cost method",('Option-specific inputs'!$J$27*'Option-specific inputs'!$J32*R$22),
'Option-specific inputs'!$J$19="Total cost method",('Option-specific inputs'!$J55*R$22)),0),0)</f>
        <v>0</v>
      </c>
      <c r="S349" s="43" cm="1">
        <f t="array" ref="S349">IFERROR(
IF(S$14 - $G$14 + 1 = _xlfn.NUMBERVALUE(TRIM(_xlfn.TEXTAFTER($C349, " ", -1))),
_xlfn.IFS(
'Option-specific inputs'!$J$19="Percentage cost method",('Option-specific inputs'!$J$27*'Option-specific inputs'!$J32*S$22),
'Option-specific inputs'!$J$19="Total cost method",('Option-specific inputs'!$J55*S$22)),0),0)</f>
        <v>0</v>
      </c>
      <c r="T349" s="43" cm="1">
        <f t="array" ref="T349">IFERROR(
IF(T$14 - $G$14 + 1 = _xlfn.NUMBERVALUE(TRIM(_xlfn.TEXTAFTER($C349, " ", -1))),
_xlfn.IFS(
'Option-specific inputs'!$J$19="Percentage cost method",('Option-specific inputs'!$J$27*'Option-specific inputs'!$J32*T$22),
'Option-specific inputs'!$J$19="Total cost method",('Option-specific inputs'!$J55*T$22)),0),0)</f>
        <v>0</v>
      </c>
      <c r="U349" s="43" cm="1">
        <f t="array" ref="U349">IFERROR(
IF(U$14 - $G$14 + 1 = _xlfn.NUMBERVALUE(TRIM(_xlfn.TEXTAFTER($C349, " ", -1))),
_xlfn.IFS(
'Option-specific inputs'!$J$19="Percentage cost method",('Option-specific inputs'!$J$27*'Option-specific inputs'!$J32*U$22),
'Option-specific inputs'!$J$19="Total cost method",('Option-specific inputs'!$J55*U$22)),0),0)</f>
        <v>0</v>
      </c>
      <c r="V349" s="43" cm="1">
        <f t="array" ref="V349">IFERROR(
IF(V$14 - $G$14 + 1 = _xlfn.NUMBERVALUE(TRIM(_xlfn.TEXTAFTER($C349, " ", -1))),
_xlfn.IFS(
'Option-specific inputs'!$J$19="Percentage cost method",('Option-specific inputs'!$J$27*'Option-specific inputs'!$J32*V$22),
'Option-specific inputs'!$J$19="Total cost method",('Option-specific inputs'!$J55*V$22)),0),0)</f>
        <v>0</v>
      </c>
      <c r="W349" s="43" cm="1">
        <f t="array" ref="W349">IFERROR(
IF(W$14 - $G$14 + 1 = _xlfn.NUMBERVALUE(TRIM(_xlfn.TEXTAFTER($C349, " ", -1))),
_xlfn.IFS(
'Option-specific inputs'!$J$19="Percentage cost method",('Option-specific inputs'!$J$27*'Option-specific inputs'!$J32*W$22),
'Option-specific inputs'!$J$19="Total cost method",('Option-specific inputs'!$J55*W$22)),0),0)</f>
        <v>0</v>
      </c>
      <c r="X349" s="43" cm="1">
        <f t="array" ref="X349">IFERROR(
IF(X$14 - $G$14 + 1 = _xlfn.NUMBERVALUE(TRIM(_xlfn.TEXTAFTER($C349, " ", -1))),
_xlfn.IFS(
'Option-specific inputs'!$J$19="Percentage cost method",('Option-specific inputs'!$J$27*'Option-specific inputs'!$J32*X$22),
'Option-specific inputs'!$J$19="Total cost method",('Option-specific inputs'!$J55*X$22)),0),0)</f>
        <v>0</v>
      </c>
      <c r="Y349" s="43" cm="1">
        <f t="array" ref="Y349">IFERROR(
IF(Y$14 - $G$14 + 1 = _xlfn.NUMBERVALUE(TRIM(_xlfn.TEXTAFTER($C349, " ", -1))),
_xlfn.IFS(
'Option-specific inputs'!$J$19="Percentage cost method",('Option-specific inputs'!$J$27*'Option-specific inputs'!$J32*Y$22),
'Option-specific inputs'!$J$19="Total cost method",('Option-specific inputs'!$J55*Y$22)),0),0)</f>
        <v>0</v>
      </c>
      <c r="Z349" s="43" cm="1">
        <f t="array" ref="Z349">IFERROR(
IF(Z$14 - $G$14 + 1 = _xlfn.NUMBERVALUE(TRIM(_xlfn.TEXTAFTER($C349, " ", -1))),
_xlfn.IFS(
'Option-specific inputs'!$J$19="Percentage cost method",('Option-specific inputs'!$J$27*'Option-specific inputs'!$J32*Z$22),
'Option-specific inputs'!$J$19="Total cost method",('Option-specific inputs'!$J55*Z$22)),0),0)</f>
        <v>0</v>
      </c>
      <c r="AA349" s="43" cm="1">
        <f t="array" ref="AA349">IFERROR(
IF(AA$14 - $G$14 + 1 = _xlfn.NUMBERVALUE(TRIM(_xlfn.TEXTAFTER($C349, " ", -1))),
_xlfn.IFS(
'Option-specific inputs'!$J$19="Percentage cost method",('Option-specific inputs'!$J$27*'Option-specific inputs'!$J32*AA$22),
'Option-specific inputs'!$J$19="Total cost method",('Option-specific inputs'!$J55*AA$22)),0),0)</f>
        <v>0</v>
      </c>
      <c r="AB349" s="43" cm="1">
        <f t="array" ref="AB349">IFERROR(
IF(AB$14 - $G$14 + 1 = _xlfn.NUMBERVALUE(TRIM(_xlfn.TEXTAFTER($C349, " ", -1))),
_xlfn.IFS(
'Option-specific inputs'!$J$19="Percentage cost method",('Option-specific inputs'!$J$27*'Option-specific inputs'!$J32*AB$22),
'Option-specific inputs'!$J$19="Total cost method",('Option-specific inputs'!$J55*AB$22)),0),0)</f>
        <v>0</v>
      </c>
      <c r="AC349" s="43" cm="1">
        <f t="array" ref="AC349">IFERROR(
IF(AC$14 - $G$14 + 1 = _xlfn.NUMBERVALUE(TRIM(_xlfn.TEXTAFTER($C349, " ", -1))),
_xlfn.IFS(
'Option-specific inputs'!$J$19="Percentage cost method",('Option-specific inputs'!$J$27*'Option-specific inputs'!$J32*AC$22),
'Option-specific inputs'!$J$19="Total cost method",('Option-specific inputs'!$J55*AC$22)),0),0)</f>
        <v>0</v>
      </c>
      <c r="AD349" s="43" cm="1">
        <f t="array" ref="AD349">IFERROR(
IF(AD$14 - $G$14 + 1 = _xlfn.NUMBERVALUE(TRIM(_xlfn.TEXTAFTER($C349, " ", -1))),
_xlfn.IFS(
'Option-specific inputs'!$J$19="Percentage cost method",('Option-specific inputs'!$J$27*'Option-specific inputs'!$J32*AD$22),
'Option-specific inputs'!$J$19="Total cost method",('Option-specific inputs'!$J55*AD$22)),0),0)</f>
        <v>0</v>
      </c>
      <c r="AE349" s="43" cm="1">
        <f t="array" ref="AE349">IFERROR(
IF(AE$14 - $G$14 + 1 = _xlfn.NUMBERVALUE(TRIM(_xlfn.TEXTAFTER($C349, " ", -1))),
_xlfn.IFS(
'Option-specific inputs'!$J$19="Percentage cost method",('Option-specific inputs'!$J$27*'Option-specific inputs'!$J32*AE$22),
'Option-specific inputs'!$J$19="Total cost method",('Option-specific inputs'!$J55*AE$22)),0),0)</f>
        <v>0</v>
      </c>
      <c r="AF349" s="43" cm="1">
        <f t="array" ref="AF349">IFERROR(
IF(AF$14 - $G$14 + 1 = _xlfn.NUMBERVALUE(TRIM(_xlfn.TEXTAFTER($C349, " ", -1))),
_xlfn.IFS(
'Option-specific inputs'!$J$19="Percentage cost method",('Option-specific inputs'!$J$27*'Option-specific inputs'!$J32*AF$22),
'Option-specific inputs'!$J$19="Total cost method",('Option-specific inputs'!$J55*AF$22)),0),0)</f>
        <v>0</v>
      </c>
      <c r="AG349" s="43" cm="1">
        <f t="array" ref="AG349">IFERROR(
IF(AG$14 - $G$14 + 1 = _xlfn.NUMBERVALUE(TRIM(_xlfn.TEXTAFTER($C349, " ", -1))),
_xlfn.IFS(
'Option-specific inputs'!$J$19="Percentage cost method",('Option-specific inputs'!$J$27*'Option-specific inputs'!$J32*AG$22),
'Option-specific inputs'!$J$19="Total cost method",('Option-specific inputs'!$J55*AG$22)),0),0)</f>
        <v>0</v>
      </c>
      <c r="AH349" s="43" cm="1">
        <f t="array" ref="AH349">IFERROR(
IF(AH$14 - $G$14 + 1 = _xlfn.NUMBERVALUE(TRIM(_xlfn.TEXTAFTER($C349, " ", -1))),
_xlfn.IFS(
'Option-specific inputs'!$J$19="Percentage cost method",('Option-specific inputs'!$J$27*'Option-specific inputs'!$J32*AH$22),
'Option-specific inputs'!$J$19="Total cost method",('Option-specific inputs'!$J55*AH$22)),0),0)</f>
        <v>0</v>
      </c>
      <c r="AI349" s="43" cm="1">
        <f t="array" ref="AI349">IFERROR(
IF(AI$14 - $G$14 + 1 = _xlfn.NUMBERVALUE(TRIM(_xlfn.TEXTAFTER($C349, " ", -1))),
_xlfn.IFS(
'Option-specific inputs'!$J$19="Percentage cost method",('Option-specific inputs'!$J$27*'Option-specific inputs'!$J32*AI$22),
'Option-specific inputs'!$J$19="Total cost method",('Option-specific inputs'!$J55*AI$22)),0),0)</f>
        <v>0</v>
      </c>
      <c r="AJ349" s="43" cm="1">
        <f t="array" ref="AJ349">IFERROR(
IF(AJ$14 - $G$14 + 1 = _xlfn.NUMBERVALUE(TRIM(_xlfn.TEXTAFTER($C349, " ", -1))),
_xlfn.IFS(
'Option-specific inputs'!$J$19="Percentage cost method",('Option-specific inputs'!$J$27*'Option-specific inputs'!$J32*AJ$22),
'Option-specific inputs'!$J$19="Total cost method",('Option-specific inputs'!$J55*AJ$22)),0),0)</f>
        <v>0</v>
      </c>
      <c r="AK349" s="43" cm="1">
        <f t="array" ref="AK349">IFERROR(
IF(AK$14 - $G$14 + 1 = _xlfn.NUMBERVALUE(TRIM(_xlfn.TEXTAFTER($C349, " ", -1))),
_xlfn.IFS(
'Option-specific inputs'!$J$19="Percentage cost method",('Option-specific inputs'!$J$27*'Option-specific inputs'!$J32*AK$22),
'Option-specific inputs'!$J$19="Total cost method",('Option-specific inputs'!$J55*AK$22)),0),0)</f>
        <v>0</v>
      </c>
      <c r="AL349" s="43" cm="1">
        <f t="array" ref="AL349">IFERROR(
IF(AL$14 - $G$14 + 1 = _xlfn.NUMBERVALUE(TRIM(_xlfn.TEXTAFTER($C349, " ", -1))),
_xlfn.IFS(
'Option-specific inputs'!$J$19="Percentage cost method",('Option-specific inputs'!$J$27*'Option-specific inputs'!$J32*AL$22),
'Option-specific inputs'!$J$19="Total cost method",('Option-specific inputs'!$J55*AL$22)),0),0)</f>
        <v>0</v>
      </c>
      <c r="AM349" s="43" cm="1">
        <f t="array" ref="AM349">IFERROR(
IF(AM$14 - $G$14 + 1 = _xlfn.NUMBERVALUE(TRIM(_xlfn.TEXTAFTER($C349, " ", -1))),
_xlfn.IFS(
'Option-specific inputs'!$J$19="Percentage cost method",('Option-specific inputs'!$J$27*'Option-specific inputs'!$J32*AM$22),
'Option-specific inputs'!$J$19="Total cost method",('Option-specific inputs'!$J55*AM$22)),0),0)</f>
        <v>0</v>
      </c>
      <c r="AN349" s="43" cm="1">
        <f t="array" ref="AN349">IFERROR(
IF(AN$14 - $G$14 + 1 = _xlfn.NUMBERVALUE(TRIM(_xlfn.TEXTAFTER($C349, " ", -1))),
_xlfn.IFS(
'Option-specific inputs'!$J$19="Percentage cost method",('Option-specific inputs'!$J$27*'Option-specific inputs'!$J32*AN$22),
'Option-specific inputs'!$J$19="Total cost method",('Option-specific inputs'!$J55*AN$22)),0),0)</f>
        <v>0</v>
      </c>
      <c r="AO349" s="43" cm="1">
        <f t="array" ref="AO349">IFERROR(
IF(AO$14 - $G$14 + 1 = _xlfn.NUMBERVALUE(TRIM(_xlfn.TEXTAFTER($C349, " ", -1))),
_xlfn.IFS(
'Option-specific inputs'!$J$19="Percentage cost method",('Option-specific inputs'!$J$27*'Option-specific inputs'!$J32*AO$22),
'Option-specific inputs'!$J$19="Total cost method",('Option-specific inputs'!$J55*AO$22)),0),0)</f>
        <v>0</v>
      </c>
      <c r="AP349" s="43" cm="1">
        <f t="array" ref="AP349">IFERROR(
IF(AP$14 - $G$14 + 1 = _xlfn.NUMBERVALUE(TRIM(_xlfn.TEXTAFTER($C349, " ", -1))),
_xlfn.IFS(
'Option-specific inputs'!$J$19="Percentage cost method",('Option-specific inputs'!$J$27*'Option-specific inputs'!$J32*AP$22),
'Option-specific inputs'!$J$19="Total cost method",('Option-specific inputs'!$J55*AP$22)),0),0)</f>
        <v>0</v>
      </c>
      <c r="AQ349" s="43" cm="1">
        <f t="array" ref="AQ349">IFERROR(
IF(AQ$14 - $G$14 + 1 = _xlfn.NUMBERVALUE(TRIM(_xlfn.TEXTAFTER($C349, " ", -1))),
_xlfn.IFS(
'Option-specific inputs'!$J$19="Percentage cost method",('Option-specific inputs'!$J$27*'Option-specific inputs'!$J32*AQ$22),
'Option-specific inputs'!$J$19="Total cost method",('Option-specific inputs'!$J55*AQ$22)),0),0)</f>
        <v>0</v>
      </c>
      <c r="AR349" s="43" cm="1">
        <f t="array" ref="AR349">IFERROR(
IF(AR$14 - $G$14 + 1 = _xlfn.NUMBERVALUE(TRIM(_xlfn.TEXTAFTER($C349, " ", -1))),
_xlfn.IFS(
'Option-specific inputs'!$J$19="Percentage cost method",('Option-specific inputs'!$J$27*'Option-specific inputs'!$J32*AR$22),
'Option-specific inputs'!$J$19="Total cost method",('Option-specific inputs'!$J55*AR$22)),0),0)</f>
        <v>0</v>
      </c>
      <c r="AS349" s="43" cm="1">
        <f t="array" ref="AS349">IFERROR(
IF(AS$14 - $G$14 + 1 = _xlfn.NUMBERVALUE(TRIM(_xlfn.TEXTAFTER($C349, " ", -1))),
_xlfn.IFS(
'Option-specific inputs'!$J$19="Percentage cost method",('Option-specific inputs'!$J$27*'Option-specific inputs'!$J32*AS$22),
'Option-specific inputs'!$J$19="Total cost method",('Option-specific inputs'!$J55*AS$22)),0),0)</f>
        <v>0</v>
      </c>
      <c r="AT349" s="43" cm="1">
        <f t="array" ref="AT349">IFERROR(
IF(AT$14 - $G$14 + 1 = _xlfn.NUMBERVALUE(TRIM(_xlfn.TEXTAFTER($C349, " ", -1))),
_xlfn.IFS(
'Option-specific inputs'!$J$19="Percentage cost method",('Option-specific inputs'!$J$27*'Option-specific inputs'!$J32*AT$22),
'Option-specific inputs'!$J$19="Total cost method",('Option-specific inputs'!$J55*AT$22)),0),0)</f>
        <v>0</v>
      </c>
      <c r="AU349" s="43" cm="1">
        <f t="array" ref="AU349">IFERROR(
IF(AU$14 - $G$14 + 1 = _xlfn.NUMBERVALUE(TRIM(_xlfn.TEXTAFTER($C349, " ", -1))),
_xlfn.IFS(
'Option-specific inputs'!$J$19="Percentage cost method",('Option-specific inputs'!$J$27*'Option-specific inputs'!$J32*AU$22),
'Option-specific inputs'!$J$19="Total cost method",('Option-specific inputs'!$J55*AU$22)),0),0)</f>
        <v>0</v>
      </c>
      <c r="AV349" s="43" cm="1">
        <f t="array" ref="AV349">IFERROR(
IF(AV$14 - $G$14 + 1 = _xlfn.NUMBERVALUE(TRIM(_xlfn.TEXTAFTER($C349, " ", -1))),
_xlfn.IFS(
'Option-specific inputs'!$J$19="Percentage cost method",('Option-specific inputs'!$J$27*'Option-specific inputs'!$J32*AV$22),
'Option-specific inputs'!$J$19="Total cost method",('Option-specific inputs'!$J55*AV$22)),0),0)</f>
        <v>0</v>
      </c>
      <c r="AW349" s="43" cm="1">
        <f t="array" ref="AW349">IFERROR(
IF(AW$14 - $G$14 + 1 = _xlfn.NUMBERVALUE(TRIM(_xlfn.TEXTAFTER($C349, " ", -1))),
_xlfn.IFS(
'Option-specific inputs'!$J$19="Percentage cost method",('Option-specific inputs'!$J$27*'Option-specific inputs'!$J32*AW$22),
'Option-specific inputs'!$J$19="Total cost method",('Option-specific inputs'!$J55*AW$22)),0),0)</f>
        <v>0</v>
      </c>
      <c r="AX349" s="43" cm="1">
        <f t="array" ref="AX349">IFERROR(
IF(AX$14 - $G$14 + 1 = _xlfn.NUMBERVALUE(TRIM(_xlfn.TEXTAFTER($C349, " ", -1))),
_xlfn.IFS(
'Option-specific inputs'!$J$19="Percentage cost method",('Option-specific inputs'!$J$27*'Option-specific inputs'!$J32*AX$22),
'Option-specific inputs'!$J$19="Total cost method",('Option-specific inputs'!$J55*AX$22)),0),0)</f>
        <v>0</v>
      </c>
      <c r="AY349" s="43" cm="1">
        <f t="array" ref="AY349">IFERROR(
IF(AY$14 - $G$14 + 1 = _xlfn.NUMBERVALUE(TRIM(_xlfn.TEXTAFTER($C349, " ", -1))),
_xlfn.IFS(
'Option-specific inputs'!$J$19="Percentage cost method",('Option-specific inputs'!$J$27*'Option-specific inputs'!$J32*AY$22),
'Option-specific inputs'!$J$19="Total cost method",('Option-specific inputs'!$J55*AY$22)),0),0)</f>
        <v>0</v>
      </c>
      <c r="AZ349" s="43" cm="1">
        <f t="array" ref="AZ349">IFERROR(
IF(AZ$14 - $G$14 + 1 = _xlfn.NUMBERVALUE(TRIM(_xlfn.TEXTAFTER($C349, " ", -1))),
_xlfn.IFS(
'Option-specific inputs'!$J$19="Percentage cost method",('Option-specific inputs'!$J$27*'Option-specific inputs'!$J32*AZ$22),
'Option-specific inputs'!$J$19="Total cost method",('Option-specific inputs'!$J55*AZ$22)),0),0)</f>
        <v>0</v>
      </c>
      <c r="BA349" s="43" cm="1">
        <f t="array" ref="BA349">IFERROR(
IF(BA$14 - $G$14 + 1 = _xlfn.NUMBERVALUE(TRIM(_xlfn.TEXTAFTER($C349, " ", -1))),
_xlfn.IFS(
'Option-specific inputs'!$J$19="Percentage cost method",('Option-specific inputs'!$J$27*'Option-specific inputs'!$J32*BA$22),
'Option-specific inputs'!$J$19="Total cost method",('Option-specific inputs'!$J55*BA$22)),0),0)</f>
        <v>0</v>
      </c>
      <c r="BB349" s="43" cm="1">
        <f t="array" ref="BB349">IFERROR(
IF(BB$14 - $G$14 + 1 = _xlfn.NUMBERVALUE(TRIM(_xlfn.TEXTAFTER($C349, " ", -1))),
_xlfn.IFS(
'Option-specific inputs'!$J$19="Percentage cost method",('Option-specific inputs'!$J$27*'Option-specific inputs'!$J32*BB$22),
'Option-specific inputs'!$J$19="Total cost method",('Option-specific inputs'!$J55*BB$22)),0),0)</f>
        <v>0</v>
      </c>
      <c r="BC349" s="43" cm="1">
        <f t="array" ref="BC349">IFERROR(
IF(BC$14 - $G$14 + 1 = _xlfn.NUMBERVALUE(TRIM(_xlfn.TEXTAFTER($C349, " ", -1))),
_xlfn.IFS(
'Option-specific inputs'!$J$19="Percentage cost method",('Option-specific inputs'!$J$27*'Option-specific inputs'!$J32*BC$22),
'Option-specific inputs'!$J$19="Total cost method",('Option-specific inputs'!$J55*BC$22)),0),0)</f>
        <v>0</v>
      </c>
      <c r="BD349" s="43" cm="1">
        <f t="array" ref="BD349">IFERROR(
IF(BD$14 - $G$14 + 1 = _xlfn.NUMBERVALUE(TRIM(_xlfn.TEXTAFTER($C349, " ", -1))),
_xlfn.IFS(
'Option-specific inputs'!$J$19="Percentage cost method",('Option-specific inputs'!$J$27*'Option-specific inputs'!$J32*BD$22),
'Option-specific inputs'!$J$19="Total cost method",('Option-specific inputs'!$J55*BD$22)),0),0)</f>
        <v>0</v>
      </c>
      <c r="BE349" s="43" cm="1">
        <f t="array" ref="BE349">IFERROR(
IF(BE$14 - $G$14 + 1 = _xlfn.NUMBERVALUE(TRIM(_xlfn.TEXTAFTER($C349, " ", -1))),
_xlfn.IFS(
'Option-specific inputs'!$J$19="Percentage cost method",('Option-specific inputs'!$J$27*'Option-specific inputs'!$J32*BE$22),
'Option-specific inputs'!$J$19="Total cost method",('Option-specific inputs'!$J55*BE$22)),0),0)</f>
        <v>0</v>
      </c>
      <c r="BF349" s="43" cm="1">
        <f t="array" ref="BF349">IFERROR(
IF(BF$14 - $G$14 + 1 = _xlfn.NUMBERVALUE(TRIM(_xlfn.TEXTAFTER($C349, " ", -1))),
_xlfn.IFS(
'Option-specific inputs'!$J$19="Percentage cost method",('Option-specific inputs'!$J$27*'Option-specific inputs'!$J32*BF$22),
'Option-specific inputs'!$J$19="Total cost method",('Option-specific inputs'!$J55*BF$22)),0),0)</f>
        <v>0</v>
      </c>
      <c r="BG349" s="43" cm="1">
        <f t="array" ref="BG349">IFERROR(
IF(BG$14 - $G$14 + 1 = _xlfn.NUMBERVALUE(TRIM(_xlfn.TEXTAFTER($C349, " ", -1))),
_xlfn.IFS(
'Option-specific inputs'!$J$19="Percentage cost method",('Option-specific inputs'!$J$27*'Option-specific inputs'!$J32*BG$22),
'Option-specific inputs'!$J$19="Total cost method",('Option-specific inputs'!$J55*BG$22)),0),0)</f>
        <v>0</v>
      </c>
      <c r="BH349" s="43" cm="1">
        <f t="array" ref="BH349">IFERROR(
IF(BH$14 - $G$14 + 1 = _xlfn.NUMBERVALUE(TRIM(_xlfn.TEXTAFTER($C349, " ", -1))),
_xlfn.IFS(
'Option-specific inputs'!$J$19="Percentage cost method",('Option-specific inputs'!$J$27*'Option-specific inputs'!$J32*BH$22),
'Option-specific inputs'!$J$19="Total cost method",('Option-specific inputs'!$J55*BH$22)),0),0)</f>
        <v>0</v>
      </c>
      <c r="BI349" s="43" cm="1">
        <f t="array" ref="BI349">IFERROR(
IF(BI$14 - $G$14 + 1 = _xlfn.NUMBERVALUE(TRIM(_xlfn.TEXTAFTER($C349, " ", -1))),
_xlfn.IFS(
'Option-specific inputs'!$J$19="Percentage cost method",('Option-specific inputs'!$J$27*'Option-specific inputs'!$J32*BI$22),
'Option-specific inputs'!$J$19="Total cost method",('Option-specific inputs'!$J55*BI$22)),0),0)</f>
        <v>0</v>
      </c>
      <c r="BJ349" s="43" cm="1">
        <f t="array" ref="BJ349">IFERROR(
IF(BJ$14 - $G$14 + 1 = _xlfn.NUMBERVALUE(TRIM(_xlfn.TEXTAFTER($C349, " ", -1))),
_xlfn.IFS(
'Option-specific inputs'!$J$19="Percentage cost method",('Option-specific inputs'!$J$27*'Option-specific inputs'!$J32*BJ$22),
'Option-specific inputs'!$J$19="Total cost method",('Option-specific inputs'!$J55*BJ$22)),0),0)</f>
        <v>0</v>
      </c>
      <c r="BK349" s="43" cm="1">
        <f t="array" ref="BK349">IFERROR(
IF(BK$14 - $G$14 + 1 = _xlfn.NUMBERVALUE(TRIM(_xlfn.TEXTAFTER($C349, " ", -1))),
_xlfn.IFS(
'Option-specific inputs'!$J$19="Percentage cost method",('Option-specific inputs'!$J$27*'Option-specific inputs'!$J32*BK$22),
'Option-specific inputs'!$J$19="Total cost method",('Option-specific inputs'!$J55*BK$22)),0),0)</f>
        <v>0</v>
      </c>
      <c r="BL349" s="43" cm="1">
        <f t="array" ref="BL349">IFERROR(
IF(BL$14 - $G$14 + 1 = _xlfn.NUMBERVALUE(TRIM(_xlfn.TEXTAFTER($C349, " ", -1))),
_xlfn.IFS(
'Option-specific inputs'!$J$19="Percentage cost method",('Option-specific inputs'!$J$27*'Option-specific inputs'!$J32*BL$22),
'Option-specific inputs'!$J$19="Total cost method",('Option-specific inputs'!$J55*BL$22)),0),0)</f>
        <v>0</v>
      </c>
      <c r="BM349" s="43" cm="1">
        <f t="array" ref="BM349">IFERROR(
IF(BM$14 - $G$14 + 1 = _xlfn.NUMBERVALUE(TRIM(_xlfn.TEXTAFTER($C349, " ", -1))),
_xlfn.IFS(
'Option-specific inputs'!$J$19="Percentage cost method",('Option-specific inputs'!$J$27*'Option-specific inputs'!$J32*BM$22),
'Option-specific inputs'!$J$19="Total cost method",('Option-specific inputs'!$J55*BM$22)),0),0)</f>
        <v>0</v>
      </c>
      <c r="BN349" s="43" cm="1">
        <f t="array" ref="BN349">IFERROR(
IF(BN$14 - $G$14 + 1 = _xlfn.NUMBERVALUE(TRIM(_xlfn.TEXTAFTER($C349, " ", -1))),
_xlfn.IFS(
'Option-specific inputs'!$J$19="Percentage cost method",('Option-specific inputs'!$J$27*'Option-specific inputs'!$J32*BN$22),
'Option-specific inputs'!$J$19="Total cost method",('Option-specific inputs'!$J55*BN$22)),0),0)</f>
        <v>0</v>
      </c>
      <c r="BO349" s="43" cm="1">
        <f t="array" ref="BO349">IFERROR(
IF(BO$14 - $G$14 + 1 = _xlfn.NUMBERVALUE(TRIM(_xlfn.TEXTAFTER($C349, " ", -1))),
_xlfn.IFS(
'Option-specific inputs'!$J$19="Percentage cost method",('Option-specific inputs'!$J$27*'Option-specific inputs'!$J32*BO$22),
'Option-specific inputs'!$J$19="Total cost method",('Option-specific inputs'!$J55*BO$22)),0),0)</f>
        <v>0</v>
      </c>
      <c r="BP349" s="43" cm="1">
        <f t="array" ref="BP349">IFERROR(
IF(BP$14 - $G$14 + 1 = _xlfn.NUMBERVALUE(TRIM(_xlfn.TEXTAFTER($C349, " ", -1))),
_xlfn.IFS(
'Option-specific inputs'!$J$19="Percentage cost method",('Option-specific inputs'!$J$27*'Option-specific inputs'!$J32*BP$22),
'Option-specific inputs'!$J$19="Total cost method",('Option-specific inputs'!$J55*BP$22)),0),0)</f>
        <v>0</v>
      </c>
      <c r="BQ349" s="43" cm="1">
        <f t="array" ref="BQ349">IFERROR(
IF(BQ$14 - $G$14 + 1 = _xlfn.NUMBERVALUE(TRIM(_xlfn.TEXTAFTER($C349, " ", -1))),
_xlfn.IFS(
'Option-specific inputs'!$J$19="Percentage cost method",('Option-specific inputs'!$J$27*'Option-specific inputs'!$J32*BQ$22),
'Option-specific inputs'!$J$19="Total cost method",('Option-specific inputs'!$J55*BQ$22)),0),0)</f>
        <v>0</v>
      </c>
      <c r="BR349" s="43" cm="1">
        <f t="array" ref="BR349">IFERROR(
IF(BR$14 - $G$14 + 1 = _xlfn.NUMBERVALUE(TRIM(_xlfn.TEXTAFTER($C349, " ", -1))),
_xlfn.IFS(
'Option-specific inputs'!$J$19="Percentage cost method",('Option-specific inputs'!$J$27*'Option-specific inputs'!$J32*BR$22),
'Option-specific inputs'!$J$19="Total cost method",('Option-specific inputs'!$J55*BR$22)),0),0)</f>
        <v>0</v>
      </c>
      <c r="BS349" s="43" cm="1">
        <f t="array" ref="BS349">IFERROR(
IF(BS$14 - $G$14 + 1 = _xlfn.NUMBERVALUE(TRIM(_xlfn.TEXTAFTER($C349, " ", -1))),
_xlfn.IFS(
'Option-specific inputs'!$J$19="Percentage cost method",('Option-specific inputs'!$J$27*'Option-specific inputs'!$J32*BS$22),
'Option-specific inputs'!$J$19="Total cost method",('Option-specific inputs'!$J55*BS$22)),0),0)</f>
        <v>0</v>
      </c>
      <c r="BT349" s="43" cm="1">
        <f t="array" ref="BT349">IFERROR(
IF(BT$14 - $G$14 + 1 = _xlfn.NUMBERVALUE(TRIM(_xlfn.TEXTAFTER($C349, " ", -1))),
_xlfn.IFS(
'Option-specific inputs'!$J$19="Percentage cost method",('Option-specific inputs'!$J$27*'Option-specific inputs'!$J32*BT$22),
'Option-specific inputs'!$J$19="Total cost method",('Option-specific inputs'!$J55*BT$22)),0),0)</f>
        <v>0</v>
      </c>
      <c r="BU349" s="43" cm="1">
        <f t="array" ref="BU349">IFERROR(
IF(BU$14 - $G$14 + 1 = _xlfn.NUMBERVALUE(TRIM(_xlfn.TEXTAFTER($C349, " ", -1))),
_xlfn.IFS(
'Option-specific inputs'!$J$19="Percentage cost method",('Option-specific inputs'!$J$27*'Option-specific inputs'!$J32*BU$22),
'Option-specific inputs'!$J$19="Total cost method",('Option-specific inputs'!$J55*BU$22)),0),0)</f>
        <v>0</v>
      </c>
      <c r="BV349" s="43" cm="1">
        <f t="array" ref="BV349">IFERROR(
IF(BV$14 - $G$14 + 1 = _xlfn.NUMBERVALUE(TRIM(_xlfn.TEXTAFTER($C349, " ", -1))),
_xlfn.IFS(
'Option-specific inputs'!$J$19="Percentage cost method",('Option-specific inputs'!$J$27*'Option-specific inputs'!$J32*BV$22),
'Option-specific inputs'!$J$19="Total cost method",('Option-specific inputs'!$J55*BV$22)),0),0)</f>
        <v>0</v>
      </c>
      <c r="BW349" s="43" cm="1">
        <f t="array" ref="BW349">IFERROR(
IF(BW$14 - $G$14 + 1 = _xlfn.NUMBERVALUE(TRIM(_xlfn.TEXTAFTER($C349, " ", -1))),
_xlfn.IFS(
'Option-specific inputs'!$J$19="Percentage cost method",('Option-specific inputs'!$J$27*'Option-specific inputs'!$J32*BW$22),
'Option-specific inputs'!$J$19="Total cost method",('Option-specific inputs'!$J55*BW$22)),0),0)</f>
        <v>0</v>
      </c>
      <c r="BX349" s="43" cm="1">
        <f t="array" ref="BX349">IFERROR(
IF(BX$14 - $G$14 + 1 = _xlfn.NUMBERVALUE(TRIM(_xlfn.TEXTAFTER($C349, " ", -1))),
_xlfn.IFS(
'Option-specific inputs'!$J$19="Percentage cost method",('Option-specific inputs'!$J$27*'Option-specific inputs'!$J32*BX$22),
'Option-specific inputs'!$J$19="Total cost method",('Option-specific inputs'!$J55*BX$22)),0),0)</f>
        <v>0</v>
      </c>
      <c r="BY349" s="43" cm="1">
        <f t="array" ref="BY349">IFERROR(
IF(BY$14 - $G$14 + 1 = _xlfn.NUMBERVALUE(TRIM(_xlfn.TEXTAFTER($C349, " ", -1))),
_xlfn.IFS(
'Option-specific inputs'!$J$19="Percentage cost method",('Option-specific inputs'!$J$27*'Option-specific inputs'!$J32*BY$22),
'Option-specific inputs'!$J$19="Total cost method",('Option-specific inputs'!$J55*BY$22)),0),0)</f>
        <v>0</v>
      </c>
      <c r="BZ349" s="43" cm="1">
        <f t="array" ref="BZ349">IFERROR(
IF(BZ$14 - $G$14 + 1 = _xlfn.NUMBERVALUE(TRIM(_xlfn.TEXTAFTER($C349, " ", -1))),
_xlfn.IFS(
'Option-specific inputs'!$J$19="Percentage cost method",('Option-specific inputs'!$J$27*'Option-specific inputs'!$J32*BZ$22),
'Option-specific inputs'!$J$19="Total cost method",('Option-specific inputs'!$J55*BZ$22)),0),0)</f>
        <v>0</v>
      </c>
      <c r="CA349" s="43" cm="1">
        <f t="array" ref="CA349">IFERROR(
IF(CA$14 - $G$14 + 1 = _xlfn.NUMBERVALUE(TRIM(_xlfn.TEXTAFTER($C349, " ", -1))),
_xlfn.IFS(
'Option-specific inputs'!$J$19="Percentage cost method",('Option-specific inputs'!$J$27*'Option-specific inputs'!$J32*CA$22),
'Option-specific inputs'!$J$19="Total cost method",('Option-specific inputs'!$J55*CA$22)),0),0)</f>
        <v>0</v>
      </c>
      <c r="CB349" s="43" cm="1">
        <f t="array" ref="CB349">IFERROR(
IF(CB$14 - $G$14 + 1 = _xlfn.NUMBERVALUE(TRIM(_xlfn.TEXTAFTER($C349, " ", -1))),
_xlfn.IFS(
'Option-specific inputs'!$J$19="Percentage cost method",('Option-specific inputs'!$J$27*'Option-specific inputs'!$J32*CB$22),
'Option-specific inputs'!$J$19="Total cost method",('Option-specific inputs'!$J55*CB$22)),0),0)</f>
        <v>0</v>
      </c>
      <c r="CC349" s="43" cm="1">
        <f t="array" ref="CC349">IFERROR(
IF(CC$14 - $G$14 + 1 = _xlfn.NUMBERVALUE(TRIM(_xlfn.TEXTAFTER($C349, " ", -1))),
_xlfn.IFS(
'Option-specific inputs'!$J$19="Percentage cost method",('Option-specific inputs'!$J$27*'Option-specific inputs'!$J32*CC$22),
'Option-specific inputs'!$J$19="Total cost method",('Option-specific inputs'!$J55*CC$22)),0),0)</f>
        <v>0</v>
      </c>
      <c r="CD349" s="43" cm="1">
        <f t="array" ref="CD349">IFERROR(
IF(CD$14 - $G$14 + 1 = _xlfn.NUMBERVALUE(TRIM(_xlfn.TEXTAFTER($C349, " ", -1))),
_xlfn.IFS(
'Option-specific inputs'!$J$19="Percentage cost method",('Option-specific inputs'!$J$27*'Option-specific inputs'!$J32*CD$22),
'Option-specific inputs'!$J$19="Total cost method",('Option-specific inputs'!$J55*CD$22)),0),0)</f>
        <v>0</v>
      </c>
      <c r="CE349" s="43" cm="1">
        <f t="array" ref="CE349">IFERROR(
IF(CE$14 - $G$14 + 1 = _xlfn.NUMBERVALUE(TRIM(_xlfn.TEXTAFTER($C349, " ", -1))),
_xlfn.IFS(
'Option-specific inputs'!$J$19="Percentage cost method",('Option-specific inputs'!$J$27*'Option-specific inputs'!$J32*CE$22),
'Option-specific inputs'!$J$19="Total cost method",('Option-specific inputs'!$J55*CE$22)),0),0)</f>
        <v>0</v>
      </c>
      <c r="CF349" s="43" cm="1">
        <f t="array" ref="CF349">IFERROR(
IF(CF$14 - $G$14 + 1 = _xlfn.NUMBERVALUE(TRIM(_xlfn.TEXTAFTER($C349, " ", -1))),
_xlfn.IFS(
'Option-specific inputs'!$J$19="Percentage cost method",('Option-specific inputs'!$J$27*'Option-specific inputs'!$J32*CF$22),
'Option-specific inputs'!$J$19="Total cost method",('Option-specific inputs'!$J55*CF$22)),0),0)</f>
        <v>0</v>
      </c>
      <c r="CG349" s="43" cm="1">
        <f t="array" ref="CG349">IFERROR(
IF(CG$14 - $G$14 + 1 = _xlfn.NUMBERVALUE(TRIM(_xlfn.TEXTAFTER($C349, " ", -1))),
_xlfn.IFS(
'Option-specific inputs'!$J$19="Percentage cost method",('Option-specific inputs'!$J$27*'Option-specific inputs'!$J32*CG$22),
'Option-specific inputs'!$J$19="Total cost method",('Option-specific inputs'!$J55*CG$22)),0),0)</f>
        <v>0</v>
      </c>
      <c r="CH349" s="43" cm="1">
        <f t="array" ref="CH349">IFERROR(
IF(CH$14 - $G$14 + 1 = _xlfn.NUMBERVALUE(TRIM(_xlfn.TEXTAFTER($C349, " ", -1))),
_xlfn.IFS(
'Option-specific inputs'!$J$19="Percentage cost method",('Option-specific inputs'!$J$27*'Option-specific inputs'!$J32*CH$22),
'Option-specific inputs'!$J$19="Total cost method",('Option-specific inputs'!$J55*CH$22)),0),0)</f>
        <v>0</v>
      </c>
      <c r="CI349" s="43" cm="1">
        <f t="array" ref="CI349">IFERROR(
IF(CI$14 - $G$14 + 1 = _xlfn.NUMBERVALUE(TRIM(_xlfn.TEXTAFTER($C349, " ", -1))),
_xlfn.IFS(
'Option-specific inputs'!$J$19="Percentage cost method",('Option-specific inputs'!$J$27*'Option-specific inputs'!$J32*CI$22),
'Option-specific inputs'!$J$19="Total cost method",('Option-specific inputs'!$J55*CI$22)),0),0)</f>
        <v>0</v>
      </c>
      <c r="CJ349" s="43" cm="1">
        <f t="array" ref="CJ349">IFERROR(
IF(CJ$14 - $G$14 + 1 = _xlfn.NUMBERVALUE(TRIM(_xlfn.TEXTAFTER($C349, " ", -1))),
_xlfn.IFS(
'Option-specific inputs'!$J$19="Percentage cost method",('Option-specific inputs'!$J$27*'Option-specific inputs'!$J32*CJ$22),
'Option-specific inputs'!$J$19="Total cost method",('Option-specific inputs'!$J55*CJ$22)),0),0)</f>
        <v>0</v>
      </c>
      <c r="CK349" s="43" cm="1">
        <f t="array" ref="CK349">IFERROR(
IF(CK$14 - $G$14 + 1 = _xlfn.NUMBERVALUE(TRIM(_xlfn.TEXTAFTER($C349, " ", -1))),
_xlfn.IFS(
'Option-specific inputs'!$J$19="Percentage cost method",('Option-specific inputs'!$J$27*'Option-specific inputs'!$J32*CK$22),
'Option-specific inputs'!$J$19="Total cost method",('Option-specific inputs'!$J55*CK$22)),0),0)</f>
        <v>0</v>
      </c>
      <c r="CL349" s="43" cm="1">
        <f t="array" ref="CL349">IFERROR(
IF(CL$14 - $G$14 + 1 = _xlfn.NUMBERVALUE(TRIM(_xlfn.TEXTAFTER($C349, " ", -1))),
_xlfn.IFS(
'Option-specific inputs'!$J$19="Percentage cost method",('Option-specific inputs'!$J$27*'Option-specific inputs'!$J32*CL$22),
'Option-specific inputs'!$J$19="Total cost method",('Option-specific inputs'!$J55*CL$22)),0),0)</f>
        <v>0</v>
      </c>
      <c r="CM349" s="43" cm="1">
        <f t="array" ref="CM349">IFERROR(
IF(CM$14 - $G$14 + 1 = _xlfn.NUMBERVALUE(TRIM(_xlfn.TEXTAFTER($C349, " ", -1))),
_xlfn.IFS(
'Option-specific inputs'!$J$19="Percentage cost method",('Option-specific inputs'!$J$27*'Option-specific inputs'!$J32*CM$22),
'Option-specific inputs'!$J$19="Total cost method",('Option-specific inputs'!$J55*CM$22)),0),0)</f>
        <v>0</v>
      </c>
      <c r="CN349" s="43" cm="1">
        <f t="array" ref="CN349">IFERROR(
IF(CN$14 - $G$14 + 1 = _xlfn.NUMBERVALUE(TRIM(_xlfn.TEXTAFTER($C349, " ", -1))),
_xlfn.IFS(
'Option-specific inputs'!$J$19="Percentage cost method",('Option-specific inputs'!$J$27*'Option-specific inputs'!$J32*CN$22),
'Option-specific inputs'!$J$19="Total cost method",('Option-specific inputs'!$J55*CN$22)),0),0)</f>
        <v>0</v>
      </c>
      <c r="CO349" s="43" cm="1">
        <f t="array" ref="CO349">IFERROR(
IF(CO$14 - $G$14 + 1 = _xlfn.NUMBERVALUE(TRIM(_xlfn.TEXTAFTER($C349, " ", -1))),
_xlfn.IFS(
'Option-specific inputs'!$J$19="Percentage cost method",('Option-specific inputs'!$J$27*'Option-specific inputs'!$J32*CO$22),
'Option-specific inputs'!$J$19="Total cost method",('Option-specific inputs'!$J55*CO$22)),0),0)</f>
        <v>0</v>
      </c>
      <c r="CP349" s="43" cm="1">
        <f t="array" ref="CP349">IFERROR(
IF(CP$14 - $G$14 + 1 = _xlfn.NUMBERVALUE(TRIM(_xlfn.TEXTAFTER($C349, " ", -1))),
_xlfn.IFS(
'Option-specific inputs'!$J$19="Percentage cost method",('Option-specific inputs'!$J$27*'Option-specific inputs'!$J32*CP$22),
'Option-specific inputs'!$J$19="Total cost method",('Option-specific inputs'!$J55*CP$22)),0),0)</f>
        <v>0</v>
      </c>
      <c r="CQ349" s="43" cm="1">
        <f t="array" ref="CQ349">IFERROR(
IF(CQ$14 - $G$14 + 1 = _xlfn.NUMBERVALUE(TRIM(_xlfn.TEXTAFTER($C349, " ", -1))),
_xlfn.IFS(
'Option-specific inputs'!$J$19="Percentage cost method",('Option-specific inputs'!$J$27*'Option-specific inputs'!$J32*CQ$22),
'Option-specific inputs'!$J$19="Total cost method",('Option-specific inputs'!$J55*CQ$22)),0),0)</f>
        <v>0</v>
      </c>
      <c r="CR349" s="43" cm="1">
        <f t="array" ref="CR349">IFERROR(
IF(CR$14 - $G$14 + 1 = _xlfn.NUMBERVALUE(TRIM(_xlfn.TEXTAFTER($C349, " ", -1))),
_xlfn.IFS(
'Option-specific inputs'!$J$19="Percentage cost method",('Option-specific inputs'!$J$27*'Option-specific inputs'!$J32*CR$22),
'Option-specific inputs'!$J$19="Total cost method",('Option-specific inputs'!$J55*CR$22)),0),0)</f>
        <v>0</v>
      </c>
      <c r="CS349" s="43" cm="1">
        <f t="array" ref="CS349">IFERROR(
IF(CS$14 - $G$14 + 1 = _xlfn.NUMBERVALUE(TRIM(_xlfn.TEXTAFTER($C349, " ", -1))),
_xlfn.IFS(
'Option-specific inputs'!$J$19="Percentage cost method",('Option-specific inputs'!$J$27*'Option-specific inputs'!$J32*CS$22),
'Option-specific inputs'!$J$19="Total cost method",('Option-specific inputs'!$J55*CS$22)),0),0)</f>
        <v>0</v>
      </c>
      <c r="CT349" s="43" cm="1">
        <f t="array" ref="CT349">IFERROR(
IF(CT$14 - $G$14 + 1 = _xlfn.NUMBERVALUE(TRIM(_xlfn.TEXTAFTER($C349, " ", -1))),
_xlfn.IFS(
'Option-specific inputs'!$J$19="Percentage cost method",('Option-specific inputs'!$J$27*'Option-specific inputs'!$J32*CT$22),
'Option-specific inputs'!$J$19="Total cost method",('Option-specific inputs'!$J55*CT$22)),0),0)</f>
        <v>0</v>
      </c>
      <c r="CU349" s="43" cm="1">
        <f t="array" ref="CU349">IFERROR(
IF(CU$14 - $G$14 + 1 = _xlfn.NUMBERVALUE(TRIM(_xlfn.TEXTAFTER($C349, " ", -1))),
_xlfn.IFS(
'Option-specific inputs'!$J$19="Percentage cost method",('Option-specific inputs'!$J$27*'Option-specific inputs'!$J32*CU$22),
'Option-specific inputs'!$J$19="Total cost method",('Option-specific inputs'!$J55*CU$22)),0),0)</f>
        <v>0</v>
      </c>
      <c r="CV349" s="43" cm="1">
        <f t="array" ref="CV349">IFERROR(
IF(CV$14 - $G$14 + 1 = _xlfn.NUMBERVALUE(TRIM(_xlfn.TEXTAFTER($C349, " ", -1))),
_xlfn.IFS(
'Option-specific inputs'!$J$19="Percentage cost method",('Option-specific inputs'!$J$27*'Option-specific inputs'!$J32*CV$22),
'Option-specific inputs'!$J$19="Total cost method",('Option-specific inputs'!$J55*CV$22)),0),0)</f>
        <v>0</v>
      </c>
      <c r="CW349" s="43" cm="1">
        <f t="array" ref="CW349">IFERROR(
IF(CW$14 - $G$14 + 1 = _xlfn.NUMBERVALUE(TRIM(_xlfn.TEXTAFTER($C349, " ", -1))),
_xlfn.IFS(
'Option-specific inputs'!$J$19="Percentage cost method",('Option-specific inputs'!$J$27*'Option-specific inputs'!$J32*CW$22),
'Option-specific inputs'!$J$19="Total cost method",('Option-specific inputs'!$J55*CW$22)),0),0)</f>
        <v>0</v>
      </c>
      <c r="CX349" s="43" cm="1">
        <f t="array" ref="CX349">IFERROR(
IF(CX$14 - $G$14 + 1 = _xlfn.NUMBERVALUE(TRIM(_xlfn.TEXTAFTER($C349, " ", -1))),
_xlfn.IFS(
'Option-specific inputs'!$J$19="Percentage cost method",('Option-specific inputs'!$J$27*'Option-specific inputs'!$J32*CX$22),
'Option-specific inputs'!$J$19="Total cost method",('Option-specific inputs'!$J55*CX$22)),0),0)</f>
        <v>0</v>
      </c>
      <c r="CY349" s="43" cm="1">
        <f t="array" ref="CY349">IFERROR(
IF(CY$14 - $G$14 + 1 = _xlfn.NUMBERVALUE(TRIM(_xlfn.TEXTAFTER($C349, " ", -1))),
_xlfn.IFS(
'Option-specific inputs'!$J$19="Percentage cost method",('Option-specific inputs'!$J$27*'Option-specific inputs'!$J32*CY$22),
'Option-specific inputs'!$J$19="Total cost method",('Option-specific inputs'!$J55*CY$22)),0),0)</f>
        <v>0</v>
      </c>
      <c r="CZ349" s="43" cm="1">
        <f t="array" ref="CZ349">IFERROR(
IF(CZ$14 - $G$14 + 1 = _xlfn.NUMBERVALUE(TRIM(_xlfn.TEXTAFTER($C349, " ", -1))),
_xlfn.IFS(
'Option-specific inputs'!$J$19="Percentage cost method",('Option-specific inputs'!$J$27*'Option-specific inputs'!$J32*CZ$22),
'Option-specific inputs'!$J$19="Total cost method",('Option-specific inputs'!$J55*CZ$22)),0),0)</f>
        <v>0</v>
      </c>
      <c r="DA349" s="43" cm="1">
        <f t="array" ref="DA349">IFERROR(
IF(DA$14 - $G$14 + 1 = _xlfn.NUMBERVALUE(TRIM(_xlfn.TEXTAFTER($C349, " ", -1))),
_xlfn.IFS(
'Option-specific inputs'!$J$19="Percentage cost method",('Option-specific inputs'!$J$27*'Option-specific inputs'!$J32*DA$22),
'Option-specific inputs'!$J$19="Total cost method",('Option-specific inputs'!$J55*DA$22)),0),0)</f>
        <v>0</v>
      </c>
      <c r="DB349" s="43" cm="1">
        <f t="array" ref="DB349">IFERROR(
IF(DB$14 - $G$14 + 1 = _xlfn.NUMBERVALUE(TRIM(_xlfn.TEXTAFTER($C349, " ", -1))),
_xlfn.IFS(
'Option-specific inputs'!$J$19="Percentage cost method",('Option-specific inputs'!$J$27*'Option-specific inputs'!$J32*DB$22),
'Option-specific inputs'!$J$19="Total cost method",('Option-specific inputs'!$J55*DB$22)),0),0)</f>
        <v>0</v>
      </c>
      <c r="DC349" s="25"/>
    </row>
    <row r="350" spans="1:107" s="61" customFormat="1" ht="22.5" customHeight="1">
      <c r="A350" s="25"/>
      <c r="B350" s="163"/>
      <c r="C350" s="163" t="s">
        <v>127</v>
      </c>
      <c r="D350" s="32"/>
      <c r="E350" s="37"/>
      <c r="F350" s="42"/>
      <c r="G350" s="43" cm="1">
        <f t="array" ref="G350">IFERROR(
IF(G$14 - $G$14 + 1 = _xlfn.NUMBERVALUE(TRIM(_xlfn.TEXTAFTER($C350, " ", -1))),
_xlfn.IFS(
'Option-specific inputs'!$J$19="Percentage cost method",('Option-specific inputs'!$J$27*'Option-specific inputs'!$J33*G$22),
'Option-specific inputs'!$J$19="Total cost method",('Option-specific inputs'!$J56*G$22)),0),0)</f>
        <v>0</v>
      </c>
      <c r="H350" s="43" cm="1">
        <f t="array" ref="H350">IFERROR(
IF(H$14 - $G$14 + 1 = _xlfn.NUMBERVALUE(TRIM(_xlfn.TEXTAFTER($C350, " ", -1))),
_xlfn.IFS(
'Option-specific inputs'!$J$19="Percentage cost method",('Option-specific inputs'!$J$27*'Option-specific inputs'!$J33*H$22),
'Option-specific inputs'!$J$19="Total cost method",('Option-specific inputs'!$J56*H$22)),0),0)</f>
        <v>0</v>
      </c>
      <c r="I350" s="43" cm="1">
        <f t="array" ref="I350">IFERROR(
IF(I$14 - $G$14 + 1 = _xlfn.NUMBERVALUE(TRIM(_xlfn.TEXTAFTER($C350, " ", -1))),
_xlfn.IFS(
'Option-specific inputs'!$J$19="Percentage cost method",('Option-specific inputs'!$J$27*'Option-specific inputs'!$J33*I$22),
'Option-specific inputs'!$J$19="Total cost method",('Option-specific inputs'!$J56*I$22)),0),0)</f>
        <v>0</v>
      </c>
      <c r="J350" s="43" cm="1">
        <f t="array" ref="J350">IFERROR(
IF(J$14 - $G$14 + 1 = _xlfn.NUMBERVALUE(TRIM(_xlfn.TEXTAFTER($C350, " ", -1))),
_xlfn.IFS(
'Option-specific inputs'!$J$19="Percentage cost method",('Option-specific inputs'!$J$27*'Option-specific inputs'!$J33*J$22),
'Option-specific inputs'!$J$19="Total cost method",('Option-specific inputs'!$J56*J$22)),0),0)</f>
        <v>0</v>
      </c>
      <c r="K350" s="43" cm="1">
        <f t="array" ref="K350">IFERROR(
IF(K$14 - $G$14 + 1 = _xlfn.NUMBERVALUE(TRIM(_xlfn.TEXTAFTER($C350, " ", -1))),
_xlfn.IFS(
'Option-specific inputs'!$J$19="Percentage cost method",('Option-specific inputs'!$J$27*'Option-specific inputs'!$J33*K$22),
'Option-specific inputs'!$J$19="Total cost method",('Option-specific inputs'!$J56*K$22)),0),0)</f>
        <v>0</v>
      </c>
      <c r="L350" s="43" cm="1">
        <f t="array" ref="L350">IFERROR(
IF(L$14 - $G$14 + 1 = _xlfn.NUMBERVALUE(TRIM(_xlfn.TEXTAFTER($C350, " ", -1))),
_xlfn.IFS(
'Option-specific inputs'!$J$19="Percentage cost method",('Option-specific inputs'!$J$27*'Option-specific inputs'!$J33*L$22),
'Option-specific inputs'!$J$19="Total cost method",('Option-specific inputs'!$J56*L$22)),0),0)</f>
        <v>0</v>
      </c>
      <c r="M350" s="43" cm="1">
        <f t="array" ref="M350">IFERROR(
IF(M$14 - $G$14 + 1 = _xlfn.NUMBERVALUE(TRIM(_xlfn.TEXTAFTER($C350, " ", -1))),
_xlfn.IFS(
'Option-specific inputs'!$J$19="Percentage cost method",('Option-specific inputs'!$J$27*'Option-specific inputs'!$J33*M$22),
'Option-specific inputs'!$J$19="Total cost method",('Option-specific inputs'!$J56*M$22)),0),0)</f>
        <v>0</v>
      </c>
      <c r="N350" s="43" cm="1">
        <f t="array" ref="N350">IFERROR(
IF(N$14 - $G$14 + 1 = _xlfn.NUMBERVALUE(TRIM(_xlfn.TEXTAFTER($C350, " ", -1))),
_xlfn.IFS(
'Option-specific inputs'!$J$19="Percentage cost method",('Option-specific inputs'!$J$27*'Option-specific inputs'!$J33*N$22),
'Option-specific inputs'!$J$19="Total cost method",('Option-specific inputs'!$J56*N$22)),0),0)</f>
        <v>0</v>
      </c>
      <c r="O350" s="43" cm="1">
        <f t="array" ref="O350">IFERROR(
IF(O$14 - $G$14 + 1 = _xlfn.NUMBERVALUE(TRIM(_xlfn.TEXTAFTER($C350, " ", -1))),
_xlfn.IFS(
'Option-specific inputs'!$J$19="Percentage cost method",('Option-specific inputs'!$J$27*'Option-specific inputs'!$J33*O$22),
'Option-specific inputs'!$J$19="Total cost method",('Option-specific inputs'!$J56*O$22)),0),0)</f>
        <v>0</v>
      </c>
      <c r="P350" s="43" cm="1">
        <f t="array" ref="P350">IFERROR(
IF(P$14 - $G$14 + 1 = _xlfn.NUMBERVALUE(TRIM(_xlfn.TEXTAFTER($C350, " ", -1))),
_xlfn.IFS(
'Option-specific inputs'!$J$19="Percentage cost method",('Option-specific inputs'!$J$27*'Option-specific inputs'!$J33*P$22),
'Option-specific inputs'!$J$19="Total cost method",('Option-specific inputs'!$J56*P$22)),0),0)</f>
        <v>0</v>
      </c>
      <c r="Q350" s="43" cm="1">
        <f t="array" ref="Q350">IFERROR(
IF(Q$14 - $G$14 + 1 = _xlfn.NUMBERVALUE(TRIM(_xlfn.TEXTAFTER($C350, " ", -1))),
_xlfn.IFS(
'Option-specific inputs'!$J$19="Percentage cost method",('Option-specific inputs'!$J$27*'Option-specific inputs'!$J33*Q$22),
'Option-specific inputs'!$J$19="Total cost method",('Option-specific inputs'!$J56*Q$22)),0),0)</f>
        <v>0</v>
      </c>
      <c r="R350" s="43" cm="1">
        <f t="array" ref="R350">IFERROR(
IF(R$14 - $G$14 + 1 = _xlfn.NUMBERVALUE(TRIM(_xlfn.TEXTAFTER($C350, " ", -1))),
_xlfn.IFS(
'Option-specific inputs'!$J$19="Percentage cost method",('Option-specific inputs'!$J$27*'Option-specific inputs'!$J33*R$22),
'Option-specific inputs'!$J$19="Total cost method",('Option-specific inputs'!$J56*R$22)),0),0)</f>
        <v>0</v>
      </c>
      <c r="S350" s="43" cm="1">
        <f t="array" ref="S350">IFERROR(
IF(S$14 - $G$14 + 1 = _xlfn.NUMBERVALUE(TRIM(_xlfn.TEXTAFTER($C350, " ", -1))),
_xlfn.IFS(
'Option-specific inputs'!$J$19="Percentage cost method",('Option-specific inputs'!$J$27*'Option-specific inputs'!$J33*S$22),
'Option-specific inputs'!$J$19="Total cost method",('Option-specific inputs'!$J56*S$22)),0),0)</f>
        <v>0</v>
      </c>
      <c r="T350" s="43" cm="1">
        <f t="array" ref="T350">IFERROR(
IF(T$14 - $G$14 + 1 = _xlfn.NUMBERVALUE(TRIM(_xlfn.TEXTAFTER($C350, " ", -1))),
_xlfn.IFS(
'Option-specific inputs'!$J$19="Percentage cost method",('Option-specific inputs'!$J$27*'Option-specific inputs'!$J33*T$22),
'Option-specific inputs'!$J$19="Total cost method",('Option-specific inputs'!$J56*T$22)),0),0)</f>
        <v>0</v>
      </c>
      <c r="U350" s="43" cm="1">
        <f t="array" ref="U350">IFERROR(
IF(U$14 - $G$14 + 1 = _xlfn.NUMBERVALUE(TRIM(_xlfn.TEXTAFTER($C350, " ", -1))),
_xlfn.IFS(
'Option-specific inputs'!$J$19="Percentage cost method",('Option-specific inputs'!$J$27*'Option-specific inputs'!$J33*U$22),
'Option-specific inputs'!$J$19="Total cost method",('Option-specific inputs'!$J56*U$22)),0),0)</f>
        <v>0</v>
      </c>
      <c r="V350" s="43" cm="1">
        <f t="array" ref="V350">IFERROR(
IF(V$14 - $G$14 + 1 = _xlfn.NUMBERVALUE(TRIM(_xlfn.TEXTAFTER($C350, " ", -1))),
_xlfn.IFS(
'Option-specific inputs'!$J$19="Percentage cost method",('Option-specific inputs'!$J$27*'Option-specific inputs'!$J33*V$22),
'Option-specific inputs'!$J$19="Total cost method",('Option-specific inputs'!$J56*V$22)),0),0)</f>
        <v>0</v>
      </c>
      <c r="W350" s="43" cm="1">
        <f t="array" ref="W350">IFERROR(
IF(W$14 - $G$14 + 1 = _xlfn.NUMBERVALUE(TRIM(_xlfn.TEXTAFTER($C350, " ", -1))),
_xlfn.IFS(
'Option-specific inputs'!$J$19="Percentage cost method",('Option-specific inputs'!$J$27*'Option-specific inputs'!$J33*W$22),
'Option-specific inputs'!$J$19="Total cost method",('Option-specific inputs'!$J56*W$22)),0),0)</f>
        <v>0</v>
      </c>
      <c r="X350" s="43" cm="1">
        <f t="array" ref="X350">IFERROR(
IF(X$14 - $G$14 + 1 = _xlfn.NUMBERVALUE(TRIM(_xlfn.TEXTAFTER($C350, " ", -1))),
_xlfn.IFS(
'Option-specific inputs'!$J$19="Percentage cost method",('Option-specific inputs'!$J$27*'Option-specific inputs'!$J33*X$22),
'Option-specific inputs'!$J$19="Total cost method",('Option-specific inputs'!$J56*X$22)),0),0)</f>
        <v>0</v>
      </c>
      <c r="Y350" s="43" cm="1">
        <f t="array" ref="Y350">IFERROR(
IF(Y$14 - $G$14 + 1 = _xlfn.NUMBERVALUE(TRIM(_xlfn.TEXTAFTER($C350, " ", -1))),
_xlfn.IFS(
'Option-specific inputs'!$J$19="Percentage cost method",('Option-specific inputs'!$J$27*'Option-specific inputs'!$J33*Y$22),
'Option-specific inputs'!$J$19="Total cost method",('Option-specific inputs'!$J56*Y$22)),0),0)</f>
        <v>0</v>
      </c>
      <c r="Z350" s="43" cm="1">
        <f t="array" ref="Z350">IFERROR(
IF(Z$14 - $G$14 + 1 = _xlfn.NUMBERVALUE(TRIM(_xlfn.TEXTAFTER($C350, " ", -1))),
_xlfn.IFS(
'Option-specific inputs'!$J$19="Percentage cost method",('Option-specific inputs'!$J$27*'Option-specific inputs'!$J33*Z$22),
'Option-specific inputs'!$J$19="Total cost method",('Option-specific inputs'!$J56*Z$22)),0),0)</f>
        <v>0</v>
      </c>
      <c r="AA350" s="43" cm="1">
        <f t="array" ref="AA350">IFERROR(
IF(AA$14 - $G$14 + 1 = _xlfn.NUMBERVALUE(TRIM(_xlfn.TEXTAFTER($C350, " ", -1))),
_xlfn.IFS(
'Option-specific inputs'!$J$19="Percentage cost method",('Option-specific inputs'!$J$27*'Option-specific inputs'!$J33*AA$22),
'Option-specific inputs'!$J$19="Total cost method",('Option-specific inputs'!$J56*AA$22)),0),0)</f>
        <v>0</v>
      </c>
      <c r="AB350" s="43" cm="1">
        <f t="array" ref="AB350">IFERROR(
IF(AB$14 - $G$14 + 1 = _xlfn.NUMBERVALUE(TRIM(_xlfn.TEXTAFTER($C350, " ", -1))),
_xlfn.IFS(
'Option-specific inputs'!$J$19="Percentage cost method",('Option-specific inputs'!$J$27*'Option-specific inputs'!$J33*AB$22),
'Option-specific inputs'!$J$19="Total cost method",('Option-specific inputs'!$J56*AB$22)),0),0)</f>
        <v>0</v>
      </c>
      <c r="AC350" s="43" cm="1">
        <f t="array" ref="AC350">IFERROR(
IF(AC$14 - $G$14 + 1 = _xlfn.NUMBERVALUE(TRIM(_xlfn.TEXTAFTER($C350, " ", -1))),
_xlfn.IFS(
'Option-specific inputs'!$J$19="Percentage cost method",('Option-specific inputs'!$J$27*'Option-specific inputs'!$J33*AC$22),
'Option-specific inputs'!$J$19="Total cost method",('Option-specific inputs'!$J56*AC$22)),0),0)</f>
        <v>0</v>
      </c>
      <c r="AD350" s="43" cm="1">
        <f t="array" ref="AD350">IFERROR(
IF(AD$14 - $G$14 + 1 = _xlfn.NUMBERVALUE(TRIM(_xlfn.TEXTAFTER($C350, " ", -1))),
_xlfn.IFS(
'Option-specific inputs'!$J$19="Percentage cost method",('Option-specific inputs'!$J$27*'Option-specific inputs'!$J33*AD$22),
'Option-specific inputs'!$J$19="Total cost method",('Option-specific inputs'!$J56*AD$22)),0),0)</f>
        <v>0</v>
      </c>
      <c r="AE350" s="43" cm="1">
        <f t="array" ref="AE350">IFERROR(
IF(AE$14 - $G$14 + 1 = _xlfn.NUMBERVALUE(TRIM(_xlfn.TEXTAFTER($C350, " ", -1))),
_xlfn.IFS(
'Option-specific inputs'!$J$19="Percentage cost method",('Option-specific inputs'!$J$27*'Option-specific inputs'!$J33*AE$22),
'Option-specific inputs'!$J$19="Total cost method",('Option-specific inputs'!$J56*AE$22)),0),0)</f>
        <v>0</v>
      </c>
      <c r="AF350" s="43" cm="1">
        <f t="array" ref="AF350">IFERROR(
IF(AF$14 - $G$14 + 1 = _xlfn.NUMBERVALUE(TRIM(_xlfn.TEXTAFTER($C350, " ", -1))),
_xlfn.IFS(
'Option-specific inputs'!$J$19="Percentage cost method",('Option-specific inputs'!$J$27*'Option-specific inputs'!$J33*AF$22),
'Option-specific inputs'!$J$19="Total cost method",('Option-specific inputs'!$J56*AF$22)),0),0)</f>
        <v>0</v>
      </c>
      <c r="AG350" s="43" cm="1">
        <f t="array" ref="AG350">IFERROR(
IF(AG$14 - $G$14 + 1 = _xlfn.NUMBERVALUE(TRIM(_xlfn.TEXTAFTER($C350, " ", -1))),
_xlfn.IFS(
'Option-specific inputs'!$J$19="Percentage cost method",('Option-specific inputs'!$J$27*'Option-specific inputs'!$J33*AG$22),
'Option-specific inputs'!$J$19="Total cost method",('Option-specific inputs'!$J56*AG$22)),0),0)</f>
        <v>0</v>
      </c>
      <c r="AH350" s="43" cm="1">
        <f t="array" ref="AH350">IFERROR(
IF(AH$14 - $G$14 + 1 = _xlfn.NUMBERVALUE(TRIM(_xlfn.TEXTAFTER($C350, " ", -1))),
_xlfn.IFS(
'Option-specific inputs'!$J$19="Percentage cost method",('Option-specific inputs'!$J$27*'Option-specific inputs'!$J33*AH$22),
'Option-specific inputs'!$J$19="Total cost method",('Option-specific inputs'!$J56*AH$22)),0),0)</f>
        <v>0</v>
      </c>
      <c r="AI350" s="43" cm="1">
        <f t="array" ref="AI350">IFERROR(
IF(AI$14 - $G$14 + 1 = _xlfn.NUMBERVALUE(TRIM(_xlfn.TEXTAFTER($C350, " ", -1))),
_xlfn.IFS(
'Option-specific inputs'!$J$19="Percentage cost method",('Option-specific inputs'!$J$27*'Option-specific inputs'!$J33*AI$22),
'Option-specific inputs'!$J$19="Total cost method",('Option-specific inputs'!$J56*AI$22)),0),0)</f>
        <v>0</v>
      </c>
      <c r="AJ350" s="43" cm="1">
        <f t="array" ref="AJ350">IFERROR(
IF(AJ$14 - $G$14 + 1 = _xlfn.NUMBERVALUE(TRIM(_xlfn.TEXTAFTER($C350, " ", -1))),
_xlfn.IFS(
'Option-specific inputs'!$J$19="Percentage cost method",('Option-specific inputs'!$J$27*'Option-specific inputs'!$J33*AJ$22),
'Option-specific inputs'!$J$19="Total cost method",('Option-specific inputs'!$J56*AJ$22)),0),0)</f>
        <v>0</v>
      </c>
      <c r="AK350" s="43" cm="1">
        <f t="array" ref="AK350">IFERROR(
IF(AK$14 - $G$14 + 1 = _xlfn.NUMBERVALUE(TRIM(_xlfn.TEXTAFTER($C350, " ", -1))),
_xlfn.IFS(
'Option-specific inputs'!$J$19="Percentage cost method",('Option-specific inputs'!$J$27*'Option-specific inputs'!$J33*AK$22),
'Option-specific inputs'!$J$19="Total cost method",('Option-specific inputs'!$J56*AK$22)),0),0)</f>
        <v>0</v>
      </c>
      <c r="AL350" s="43" cm="1">
        <f t="array" ref="AL350">IFERROR(
IF(AL$14 - $G$14 + 1 = _xlfn.NUMBERVALUE(TRIM(_xlfn.TEXTAFTER($C350, " ", -1))),
_xlfn.IFS(
'Option-specific inputs'!$J$19="Percentage cost method",('Option-specific inputs'!$J$27*'Option-specific inputs'!$J33*AL$22),
'Option-specific inputs'!$J$19="Total cost method",('Option-specific inputs'!$J56*AL$22)),0),0)</f>
        <v>0</v>
      </c>
      <c r="AM350" s="43" cm="1">
        <f t="array" ref="AM350">IFERROR(
IF(AM$14 - $G$14 + 1 = _xlfn.NUMBERVALUE(TRIM(_xlfn.TEXTAFTER($C350, " ", -1))),
_xlfn.IFS(
'Option-specific inputs'!$J$19="Percentage cost method",('Option-specific inputs'!$J$27*'Option-specific inputs'!$J33*AM$22),
'Option-specific inputs'!$J$19="Total cost method",('Option-specific inputs'!$J56*AM$22)),0),0)</f>
        <v>0</v>
      </c>
      <c r="AN350" s="43" cm="1">
        <f t="array" ref="AN350">IFERROR(
IF(AN$14 - $G$14 + 1 = _xlfn.NUMBERVALUE(TRIM(_xlfn.TEXTAFTER($C350, " ", -1))),
_xlfn.IFS(
'Option-specific inputs'!$J$19="Percentage cost method",('Option-specific inputs'!$J$27*'Option-specific inputs'!$J33*AN$22),
'Option-specific inputs'!$J$19="Total cost method",('Option-specific inputs'!$J56*AN$22)),0),0)</f>
        <v>0</v>
      </c>
      <c r="AO350" s="43" cm="1">
        <f t="array" ref="AO350">IFERROR(
IF(AO$14 - $G$14 + 1 = _xlfn.NUMBERVALUE(TRIM(_xlfn.TEXTAFTER($C350, " ", -1))),
_xlfn.IFS(
'Option-specific inputs'!$J$19="Percentage cost method",('Option-specific inputs'!$J$27*'Option-specific inputs'!$J33*AO$22),
'Option-specific inputs'!$J$19="Total cost method",('Option-specific inputs'!$J56*AO$22)),0),0)</f>
        <v>0</v>
      </c>
      <c r="AP350" s="43" cm="1">
        <f t="array" ref="AP350">IFERROR(
IF(AP$14 - $G$14 + 1 = _xlfn.NUMBERVALUE(TRIM(_xlfn.TEXTAFTER($C350, " ", -1))),
_xlfn.IFS(
'Option-specific inputs'!$J$19="Percentage cost method",('Option-specific inputs'!$J$27*'Option-specific inputs'!$J33*AP$22),
'Option-specific inputs'!$J$19="Total cost method",('Option-specific inputs'!$J56*AP$22)),0),0)</f>
        <v>0</v>
      </c>
      <c r="AQ350" s="43" cm="1">
        <f t="array" ref="AQ350">IFERROR(
IF(AQ$14 - $G$14 + 1 = _xlfn.NUMBERVALUE(TRIM(_xlfn.TEXTAFTER($C350, " ", -1))),
_xlfn.IFS(
'Option-specific inputs'!$J$19="Percentage cost method",('Option-specific inputs'!$J$27*'Option-specific inputs'!$J33*AQ$22),
'Option-specific inputs'!$J$19="Total cost method",('Option-specific inputs'!$J56*AQ$22)),0),0)</f>
        <v>0</v>
      </c>
      <c r="AR350" s="43" cm="1">
        <f t="array" ref="AR350">IFERROR(
IF(AR$14 - $G$14 + 1 = _xlfn.NUMBERVALUE(TRIM(_xlfn.TEXTAFTER($C350, " ", -1))),
_xlfn.IFS(
'Option-specific inputs'!$J$19="Percentage cost method",('Option-specific inputs'!$J$27*'Option-specific inputs'!$J33*AR$22),
'Option-specific inputs'!$J$19="Total cost method",('Option-specific inputs'!$J56*AR$22)),0),0)</f>
        <v>0</v>
      </c>
      <c r="AS350" s="43" cm="1">
        <f t="array" ref="AS350">IFERROR(
IF(AS$14 - $G$14 + 1 = _xlfn.NUMBERVALUE(TRIM(_xlfn.TEXTAFTER($C350, " ", -1))),
_xlfn.IFS(
'Option-specific inputs'!$J$19="Percentage cost method",('Option-specific inputs'!$J$27*'Option-specific inputs'!$J33*AS$22),
'Option-specific inputs'!$J$19="Total cost method",('Option-specific inputs'!$J56*AS$22)),0),0)</f>
        <v>0</v>
      </c>
      <c r="AT350" s="43" cm="1">
        <f t="array" ref="AT350">IFERROR(
IF(AT$14 - $G$14 + 1 = _xlfn.NUMBERVALUE(TRIM(_xlfn.TEXTAFTER($C350, " ", -1))),
_xlfn.IFS(
'Option-specific inputs'!$J$19="Percentage cost method",('Option-specific inputs'!$J$27*'Option-specific inputs'!$J33*AT$22),
'Option-specific inputs'!$J$19="Total cost method",('Option-specific inputs'!$J56*AT$22)),0),0)</f>
        <v>0</v>
      </c>
      <c r="AU350" s="43" cm="1">
        <f t="array" ref="AU350">IFERROR(
IF(AU$14 - $G$14 + 1 = _xlfn.NUMBERVALUE(TRIM(_xlfn.TEXTAFTER($C350, " ", -1))),
_xlfn.IFS(
'Option-specific inputs'!$J$19="Percentage cost method",('Option-specific inputs'!$J$27*'Option-specific inputs'!$J33*AU$22),
'Option-specific inputs'!$J$19="Total cost method",('Option-specific inputs'!$J56*AU$22)),0),0)</f>
        <v>0</v>
      </c>
      <c r="AV350" s="43" cm="1">
        <f t="array" ref="AV350">IFERROR(
IF(AV$14 - $G$14 + 1 = _xlfn.NUMBERVALUE(TRIM(_xlfn.TEXTAFTER($C350, " ", -1))),
_xlfn.IFS(
'Option-specific inputs'!$J$19="Percentage cost method",('Option-specific inputs'!$J$27*'Option-specific inputs'!$J33*AV$22),
'Option-specific inputs'!$J$19="Total cost method",('Option-specific inputs'!$J56*AV$22)),0),0)</f>
        <v>0</v>
      </c>
      <c r="AW350" s="43" cm="1">
        <f t="array" ref="AW350">IFERROR(
IF(AW$14 - $G$14 + 1 = _xlfn.NUMBERVALUE(TRIM(_xlfn.TEXTAFTER($C350, " ", -1))),
_xlfn.IFS(
'Option-specific inputs'!$J$19="Percentage cost method",('Option-specific inputs'!$J$27*'Option-specific inputs'!$J33*AW$22),
'Option-specific inputs'!$J$19="Total cost method",('Option-specific inputs'!$J56*AW$22)),0),0)</f>
        <v>0</v>
      </c>
      <c r="AX350" s="43" cm="1">
        <f t="array" ref="AX350">IFERROR(
IF(AX$14 - $G$14 + 1 = _xlfn.NUMBERVALUE(TRIM(_xlfn.TEXTAFTER($C350, " ", -1))),
_xlfn.IFS(
'Option-specific inputs'!$J$19="Percentage cost method",('Option-specific inputs'!$J$27*'Option-specific inputs'!$J33*AX$22),
'Option-specific inputs'!$J$19="Total cost method",('Option-specific inputs'!$J56*AX$22)),0),0)</f>
        <v>0</v>
      </c>
      <c r="AY350" s="43" cm="1">
        <f t="array" ref="AY350">IFERROR(
IF(AY$14 - $G$14 + 1 = _xlfn.NUMBERVALUE(TRIM(_xlfn.TEXTAFTER($C350, " ", -1))),
_xlfn.IFS(
'Option-specific inputs'!$J$19="Percentage cost method",('Option-specific inputs'!$J$27*'Option-specific inputs'!$J33*AY$22),
'Option-specific inputs'!$J$19="Total cost method",('Option-specific inputs'!$J56*AY$22)),0),0)</f>
        <v>0</v>
      </c>
      <c r="AZ350" s="43" cm="1">
        <f t="array" ref="AZ350">IFERROR(
IF(AZ$14 - $G$14 + 1 = _xlfn.NUMBERVALUE(TRIM(_xlfn.TEXTAFTER($C350, " ", -1))),
_xlfn.IFS(
'Option-specific inputs'!$J$19="Percentage cost method",('Option-specific inputs'!$J$27*'Option-specific inputs'!$J33*AZ$22),
'Option-specific inputs'!$J$19="Total cost method",('Option-specific inputs'!$J56*AZ$22)),0),0)</f>
        <v>0</v>
      </c>
      <c r="BA350" s="43" cm="1">
        <f t="array" ref="BA350">IFERROR(
IF(BA$14 - $G$14 + 1 = _xlfn.NUMBERVALUE(TRIM(_xlfn.TEXTAFTER($C350, " ", -1))),
_xlfn.IFS(
'Option-specific inputs'!$J$19="Percentage cost method",('Option-specific inputs'!$J$27*'Option-specific inputs'!$J33*BA$22),
'Option-specific inputs'!$J$19="Total cost method",('Option-specific inputs'!$J56*BA$22)),0),0)</f>
        <v>0</v>
      </c>
      <c r="BB350" s="43" cm="1">
        <f t="array" ref="BB350">IFERROR(
IF(BB$14 - $G$14 + 1 = _xlfn.NUMBERVALUE(TRIM(_xlfn.TEXTAFTER($C350, " ", -1))),
_xlfn.IFS(
'Option-specific inputs'!$J$19="Percentage cost method",('Option-specific inputs'!$J$27*'Option-specific inputs'!$J33*BB$22),
'Option-specific inputs'!$J$19="Total cost method",('Option-specific inputs'!$J56*BB$22)),0),0)</f>
        <v>0</v>
      </c>
      <c r="BC350" s="43" cm="1">
        <f t="array" ref="BC350">IFERROR(
IF(BC$14 - $G$14 + 1 = _xlfn.NUMBERVALUE(TRIM(_xlfn.TEXTAFTER($C350, " ", -1))),
_xlfn.IFS(
'Option-specific inputs'!$J$19="Percentage cost method",('Option-specific inputs'!$J$27*'Option-specific inputs'!$J33*BC$22),
'Option-specific inputs'!$J$19="Total cost method",('Option-specific inputs'!$J56*BC$22)),0),0)</f>
        <v>0</v>
      </c>
      <c r="BD350" s="43" cm="1">
        <f t="array" ref="BD350">IFERROR(
IF(BD$14 - $G$14 + 1 = _xlfn.NUMBERVALUE(TRIM(_xlfn.TEXTAFTER($C350, " ", -1))),
_xlfn.IFS(
'Option-specific inputs'!$J$19="Percentage cost method",('Option-specific inputs'!$J$27*'Option-specific inputs'!$J33*BD$22),
'Option-specific inputs'!$J$19="Total cost method",('Option-specific inputs'!$J56*BD$22)),0),0)</f>
        <v>0</v>
      </c>
      <c r="BE350" s="43" cm="1">
        <f t="array" ref="BE350">IFERROR(
IF(BE$14 - $G$14 + 1 = _xlfn.NUMBERVALUE(TRIM(_xlfn.TEXTAFTER($C350, " ", -1))),
_xlfn.IFS(
'Option-specific inputs'!$J$19="Percentage cost method",('Option-specific inputs'!$J$27*'Option-specific inputs'!$J33*BE$22),
'Option-specific inputs'!$J$19="Total cost method",('Option-specific inputs'!$J56*BE$22)),0),0)</f>
        <v>0</v>
      </c>
      <c r="BF350" s="43" cm="1">
        <f t="array" ref="BF350">IFERROR(
IF(BF$14 - $G$14 + 1 = _xlfn.NUMBERVALUE(TRIM(_xlfn.TEXTAFTER($C350, " ", -1))),
_xlfn.IFS(
'Option-specific inputs'!$J$19="Percentage cost method",('Option-specific inputs'!$J$27*'Option-specific inputs'!$J33*BF$22),
'Option-specific inputs'!$J$19="Total cost method",('Option-specific inputs'!$J56*BF$22)),0),0)</f>
        <v>0</v>
      </c>
      <c r="BG350" s="43" cm="1">
        <f t="array" ref="BG350">IFERROR(
IF(BG$14 - $G$14 + 1 = _xlfn.NUMBERVALUE(TRIM(_xlfn.TEXTAFTER($C350, " ", -1))),
_xlfn.IFS(
'Option-specific inputs'!$J$19="Percentage cost method",('Option-specific inputs'!$J$27*'Option-specific inputs'!$J33*BG$22),
'Option-specific inputs'!$J$19="Total cost method",('Option-specific inputs'!$J56*BG$22)),0),0)</f>
        <v>0</v>
      </c>
      <c r="BH350" s="43" cm="1">
        <f t="array" ref="BH350">IFERROR(
IF(BH$14 - $G$14 + 1 = _xlfn.NUMBERVALUE(TRIM(_xlfn.TEXTAFTER($C350, " ", -1))),
_xlfn.IFS(
'Option-specific inputs'!$J$19="Percentage cost method",('Option-specific inputs'!$J$27*'Option-specific inputs'!$J33*BH$22),
'Option-specific inputs'!$J$19="Total cost method",('Option-specific inputs'!$J56*BH$22)),0),0)</f>
        <v>0</v>
      </c>
      <c r="BI350" s="43" cm="1">
        <f t="array" ref="BI350">IFERROR(
IF(BI$14 - $G$14 + 1 = _xlfn.NUMBERVALUE(TRIM(_xlfn.TEXTAFTER($C350, " ", -1))),
_xlfn.IFS(
'Option-specific inputs'!$J$19="Percentage cost method",('Option-specific inputs'!$J$27*'Option-specific inputs'!$J33*BI$22),
'Option-specific inputs'!$J$19="Total cost method",('Option-specific inputs'!$J56*BI$22)),0),0)</f>
        <v>0</v>
      </c>
      <c r="BJ350" s="43" cm="1">
        <f t="array" ref="BJ350">IFERROR(
IF(BJ$14 - $G$14 + 1 = _xlfn.NUMBERVALUE(TRIM(_xlfn.TEXTAFTER($C350, " ", -1))),
_xlfn.IFS(
'Option-specific inputs'!$J$19="Percentage cost method",('Option-specific inputs'!$J$27*'Option-specific inputs'!$J33*BJ$22),
'Option-specific inputs'!$J$19="Total cost method",('Option-specific inputs'!$J56*BJ$22)),0),0)</f>
        <v>0</v>
      </c>
      <c r="BK350" s="43" cm="1">
        <f t="array" ref="BK350">IFERROR(
IF(BK$14 - $G$14 + 1 = _xlfn.NUMBERVALUE(TRIM(_xlfn.TEXTAFTER($C350, " ", -1))),
_xlfn.IFS(
'Option-specific inputs'!$J$19="Percentage cost method",('Option-specific inputs'!$J$27*'Option-specific inputs'!$J33*BK$22),
'Option-specific inputs'!$J$19="Total cost method",('Option-specific inputs'!$J56*BK$22)),0),0)</f>
        <v>0</v>
      </c>
      <c r="BL350" s="43" cm="1">
        <f t="array" ref="BL350">IFERROR(
IF(BL$14 - $G$14 + 1 = _xlfn.NUMBERVALUE(TRIM(_xlfn.TEXTAFTER($C350, " ", -1))),
_xlfn.IFS(
'Option-specific inputs'!$J$19="Percentage cost method",('Option-specific inputs'!$J$27*'Option-specific inputs'!$J33*BL$22),
'Option-specific inputs'!$J$19="Total cost method",('Option-specific inputs'!$J56*BL$22)),0),0)</f>
        <v>0</v>
      </c>
      <c r="BM350" s="43" cm="1">
        <f t="array" ref="BM350">IFERROR(
IF(BM$14 - $G$14 + 1 = _xlfn.NUMBERVALUE(TRIM(_xlfn.TEXTAFTER($C350, " ", -1))),
_xlfn.IFS(
'Option-specific inputs'!$J$19="Percentage cost method",('Option-specific inputs'!$J$27*'Option-specific inputs'!$J33*BM$22),
'Option-specific inputs'!$J$19="Total cost method",('Option-specific inputs'!$J56*BM$22)),0),0)</f>
        <v>0</v>
      </c>
      <c r="BN350" s="43" cm="1">
        <f t="array" ref="BN350">IFERROR(
IF(BN$14 - $G$14 + 1 = _xlfn.NUMBERVALUE(TRIM(_xlfn.TEXTAFTER($C350, " ", -1))),
_xlfn.IFS(
'Option-specific inputs'!$J$19="Percentage cost method",('Option-specific inputs'!$J$27*'Option-specific inputs'!$J33*BN$22),
'Option-specific inputs'!$J$19="Total cost method",('Option-specific inputs'!$J56*BN$22)),0),0)</f>
        <v>0</v>
      </c>
      <c r="BO350" s="43" cm="1">
        <f t="array" ref="BO350">IFERROR(
IF(BO$14 - $G$14 + 1 = _xlfn.NUMBERVALUE(TRIM(_xlfn.TEXTAFTER($C350, " ", -1))),
_xlfn.IFS(
'Option-specific inputs'!$J$19="Percentage cost method",('Option-specific inputs'!$J$27*'Option-specific inputs'!$J33*BO$22),
'Option-specific inputs'!$J$19="Total cost method",('Option-specific inputs'!$J56*BO$22)),0),0)</f>
        <v>0</v>
      </c>
      <c r="BP350" s="43" cm="1">
        <f t="array" ref="BP350">IFERROR(
IF(BP$14 - $G$14 + 1 = _xlfn.NUMBERVALUE(TRIM(_xlfn.TEXTAFTER($C350, " ", -1))),
_xlfn.IFS(
'Option-specific inputs'!$J$19="Percentage cost method",('Option-specific inputs'!$J$27*'Option-specific inputs'!$J33*BP$22),
'Option-specific inputs'!$J$19="Total cost method",('Option-specific inputs'!$J56*BP$22)),0),0)</f>
        <v>0</v>
      </c>
      <c r="BQ350" s="43" cm="1">
        <f t="array" ref="BQ350">IFERROR(
IF(BQ$14 - $G$14 + 1 = _xlfn.NUMBERVALUE(TRIM(_xlfn.TEXTAFTER($C350, " ", -1))),
_xlfn.IFS(
'Option-specific inputs'!$J$19="Percentage cost method",('Option-specific inputs'!$J$27*'Option-specific inputs'!$J33*BQ$22),
'Option-specific inputs'!$J$19="Total cost method",('Option-specific inputs'!$J56*BQ$22)),0),0)</f>
        <v>0</v>
      </c>
      <c r="BR350" s="43" cm="1">
        <f t="array" ref="BR350">IFERROR(
IF(BR$14 - $G$14 + 1 = _xlfn.NUMBERVALUE(TRIM(_xlfn.TEXTAFTER($C350, " ", -1))),
_xlfn.IFS(
'Option-specific inputs'!$J$19="Percentage cost method",('Option-specific inputs'!$J$27*'Option-specific inputs'!$J33*BR$22),
'Option-specific inputs'!$J$19="Total cost method",('Option-specific inputs'!$J56*BR$22)),0),0)</f>
        <v>0</v>
      </c>
      <c r="BS350" s="43" cm="1">
        <f t="array" ref="BS350">IFERROR(
IF(BS$14 - $G$14 + 1 = _xlfn.NUMBERVALUE(TRIM(_xlfn.TEXTAFTER($C350, " ", -1))),
_xlfn.IFS(
'Option-specific inputs'!$J$19="Percentage cost method",('Option-specific inputs'!$J$27*'Option-specific inputs'!$J33*BS$22),
'Option-specific inputs'!$J$19="Total cost method",('Option-specific inputs'!$J56*BS$22)),0),0)</f>
        <v>0</v>
      </c>
      <c r="BT350" s="43" cm="1">
        <f t="array" ref="BT350">IFERROR(
IF(BT$14 - $G$14 + 1 = _xlfn.NUMBERVALUE(TRIM(_xlfn.TEXTAFTER($C350, " ", -1))),
_xlfn.IFS(
'Option-specific inputs'!$J$19="Percentage cost method",('Option-specific inputs'!$J$27*'Option-specific inputs'!$J33*BT$22),
'Option-specific inputs'!$J$19="Total cost method",('Option-specific inputs'!$J56*BT$22)),0),0)</f>
        <v>0</v>
      </c>
      <c r="BU350" s="43" cm="1">
        <f t="array" ref="BU350">IFERROR(
IF(BU$14 - $G$14 + 1 = _xlfn.NUMBERVALUE(TRIM(_xlfn.TEXTAFTER($C350, " ", -1))),
_xlfn.IFS(
'Option-specific inputs'!$J$19="Percentage cost method",('Option-specific inputs'!$J$27*'Option-specific inputs'!$J33*BU$22),
'Option-specific inputs'!$J$19="Total cost method",('Option-specific inputs'!$J56*BU$22)),0),0)</f>
        <v>0</v>
      </c>
      <c r="BV350" s="43" cm="1">
        <f t="array" ref="BV350">IFERROR(
IF(BV$14 - $G$14 + 1 = _xlfn.NUMBERVALUE(TRIM(_xlfn.TEXTAFTER($C350, " ", -1))),
_xlfn.IFS(
'Option-specific inputs'!$J$19="Percentage cost method",('Option-specific inputs'!$J$27*'Option-specific inputs'!$J33*BV$22),
'Option-specific inputs'!$J$19="Total cost method",('Option-specific inputs'!$J56*BV$22)),0),0)</f>
        <v>0</v>
      </c>
      <c r="BW350" s="43" cm="1">
        <f t="array" ref="BW350">IFERROR(
IF(BW$14 - $G$14 + 1 = _xlfn.NUMBERVALUE(TRIM(_xlfn.TEXTAFTER($C350, " ", -1))),
_xlfn.IFS(
'Option-specific inputs'!$J$19="Percentage cost method",('Option-specific inputs'!$J$27*'Option-specific inputs'!$J33*BW$22),
'Option-specific inputs'!$J$19="Total cost method",('Option-specific inputs'!$J56*BW$22)),0),0)</f>
        <v>0</v>
      </c>
      <c r="BX350" s="43" cm="1">
        <f t="array" ref="BX350">IFERROR(
IF(BX$14 - $G$14 + 1 = _xlfn.NUMBERVALUE(TRIM(_xlfn.TEXTAFTER($C350, " ", -1))),
_xlfn.IFS(
'Option-specific inputs'!$J$19="Percentage cost method",('Option-specific inputs'!$J$27*'Option-specific inputs'!$J33*BX$22),
'Option-specific inputs'!$J$19="Total cost method",('Option-specific inputs'!$J56*BX$22)),0),0)</f>
        <v>0</v>
      </c>
      <c r="BY350" s="43" cm="1">
        <f t="array" ref="BY350">IFERROR(
IF(BY$14 - $G$14 + 1 = _xlfn.NUMBERVALUE(TRIM(_xlfn.TEXTAFTER($C350, " ", -1))),
_xlfn.IFS(
'Option-specific inputs'!$J$19="Percentage cost method",('Option-specific inputs'!$J$27*'Option-specific inputs'!$J33*BY$22),
'Option-specific inputs'!$J$19="Total cost method",('Option-specific inputs'!$J56*BY$22)),0),0)</f>
        <v>0</v>
      </c>
      <c r="BZ350" s="43" cm="1">
        <f t="array" ref="BZ350">IFERROR(
IF(BZ$14 - $G$14 + 1 = _xlfn.NUMBERVALUE(TRIM(_xlfn.TEXTAFTER($C350, " ", -1))),
_xlfn.IFS(
'Option-specific inputs'!$J$19="Percentage cost method",('Option-specific inputs'!$J$27*'Option-specific inputs'!$J33*BZ$22),
'Option-specific inputs'!$J$19="Total cost method",('Option-specific inputs'!$J56*BZ$22)),0),0)</f>
        <v>0</v>
      </c>
      <c r="CA350" s="43" cm="1">
        <f t="array" ref="CA350">IFERROR(
IF(CA$14 - $G$14 + 1 = _xlfn.NUMBERVALUE(TRIM(_xlfn.TEXTAFTER($C350, " ", -1))),
_xlfn.IFS(
'Option-specific inputs'!$J$19="Percentage cost method",('Option-specific inputs'!$J$27*'Option-specific inputs'!$J33*CA$22),
'Option-specific inputs'!$J$19="Total cost method",('Option-specific inputs'!$J56*CA$22)),0),0)</f>
        <v>0</v>
      </c>
      <c r="CB350" s="43" cm="1">
        <f t="array" ref="CB350">IFERROR(
IF(CB$14 - $G$14 + 1 = _xlfn.NUMBERVALUE(TRIM(_xlfn.TEXTAFTER($C350, " ", -1))),
_xlfn.IFS(
'Option-specific inputs'!$J$19="Percentage cost method",('Option-specific inputs'!$J$27*'Option-specific inputs'!$J33*CB$22),
'Option-specific inputs'!$J$19="Total cost method",('Option-specific inputs'!$J56*CB$22)),0),0)</f>
        <v>0</v>
      </c>
      <c r="CC350" s="43" cm="1">
        <f t="array" ref="CC350">IFERROR(
IF(CC$14 - $G$14 + 1 = _xlfn.NUMBERVALUE(TRIM(_xlfn.TEXTAFTER($C350, " ", -1))),
_xlfn.IFS(
'Option-specific inputs'!$J$19="Percentage cost method",('Option-specific inputs'!$J$27*'Option-specific inputs'!$J33*CC$22),
'Option-specific inputs'!$J$19="Total cost method",('Option-specific inputs'!$J56*CC$22)),0),0)</f>
        <v>0</v>
      </c>
      <c r="CD350" s="43" cm="1">
        <f t="array" ref="CD350">IFERROR(
IF(CD$14 - $G$14 + 1 = _xlfn.NUMBERVALUE(TRIM(_xlfn.TEXTAFTER($C350, " ", -1))),
_xlfn.IFS(
'Option-specific inputs'!$J$19="Percentage cost method",('Option-specific inputs'!$J$27*'Option-specific inputs'!$J33*CD$22),
'Option-specific inputs'!$J$19="Total cost method",('Option-specific inputs'!$J56*CD$22)),0),0)</f>
        <v>0</v>
      </c>
      <c r="CE350" s="43" cm="1">
        <f t="array" ref="CE350">IFERROR(
IF(CE$14 - $G$14 + 1 = _xlfn.NUMBERVALUE(TRIM(_xlfn.TEXTAFTER($C350, " ", -1))),
_xlfn.IFS(
'Option-specific inputs'!$J$19="Percentage cost method",('Option-specific inputs'!$J$27*'Option-specific inputs'!$J33*CE$22),
'Option-specific inputs'!$J$19="Total cost method",('Option-specific inputs'!$J56*CE$22)),0),0)</f>
        <v>0</v>
      </c>
      <c r="CF350" s="43" cm="1">
        <f t="array" ref="CF350">IFERROR(
IF(CF$14 - $G$14 + 1 = _xlfn.NUMBERVALUE(TRIM(_xlfn.TEXTAFTER($C350, " ", -1))),
_xlfn.IFS(
'Option-specific inputs'!$J$19="Percentage cost method",('Option-specific inputs'!$J$27*'Option-specific inputs'!$J33*CF$22),
'Option-specific inputs'!$J$19="Total cost method",('Option-specific inputs'!$J56*CF$22)),0),0)</f>
        <v>0</v>
      </c>
      <c r="CG350" s="43" cm="1">
        <f t="array" ref="CG350">IFERROR(
IF(CG$14 - $G$14 + 1 = _xlfn.NUMBERVALUE(TRIM(_xlfn.TEXTAFTER($C350, " ", -1))),
_xlfn.IFS(
'Option-specific inputs'!$J$19="Percentage cost method",('Option-specific inputs'!$J$27*'Option-specific inputs'!$J33*CG$22),
'Option-specific inputs'!$J$19="Total cost method",('Option-specific inputs'!$J56*CG$22)),0),0)</f>
        <v>0</v>
      </c>
      <c r="CH350" s="43" cm="1">
        <f t="array" ref="CH350">IFERROR(
IF(CH$14 - $G$14 + 1 = _xlfn.NUMBERVALUE(TRIM(_xlfn.TEXTAFTER($C350, " ", -1))),
_xlfn.IFS(
'Option-specific inputs'!$J$19="Percentage cost method",('Option-specific inputs'!$J$27*'Option-specific inputs'!$J33*CH$22),
'Option-specific inputs'!$J$19="Total cost method",('Option-specific inputs'!$J56*CH$22)),0),0)</f>
        <v>0</v>
      </c>
      <c r="CI350" s="43" cm="1">
        <f t="array" ref="CI350">IFERROR(
IF(CI$14 - $G$14 + 1 = _xlfn.NUMBERVALUE(TRIM(_xlfn.TEXTAFTER($C350, " ", -1))),
_xlfn.IFS(
'Option-specific inputs'!$J$19="Percentage cost method",('Option-specific inputs'!$J$27*'Option-specific inputs'!$J33*CI$22),
'Option-specific inputs'!$J$19="Total cost method",('Option-specific inputs'!$J56*CI$22)),0),0)</f>
        <v>0</v>
      </c>
      <c r="CJ350" s="43" cm="1">
        <f t="array" ref="CJ350">IFERROR(
IF(CJ$14 - $G$14 + 1 = _xlfn.NUMBERVALUE(TRIM(_xlfn.TEXTAFTER($C350, " ", -1))),
_xlfn.IFS(
'Option-specific inputs'!$J$19="Percentage cost method",('Option-specific inputs'!$J$27*'Option-specific inputs'!$J33*CJ$22),
'Option-specific inputs'!$J$19="Total cost method",('Option-specific inputs'!$J56*CJ$22)),0),0)</f>
        <v>0</v>
      </c>
      <c r="CK350" s="43" cm="1">
        <f t="array" ref="CK350">IFERROR(
IF(CK$14 - $G$14 + 1 = _xlfn.NUMBERVALUE(TRIM(_xlfn.TEXTAFTER($C350, " ", -1))),
_xlfn.IFS(
'Option-specific inputs'!$J$19="Percentage cost method",('Option-specific inputs'!$J$27*'Option-specific inputs'!$J33*CK$22),
'Option-specific inputs'!$J$19="Total cost method",('Option-specific inputs'!$J56*CK$22)),0),0)</f>
        <v>0</v>
      </c>
      <c r="CL350" s="43" cm="1">
        <f t="array" ref="CL350">IFERROR(
IF(CL$14 - $G$14 + 1 = _xlfn.NUMBERVALUE(TRIM(_xlfn.TEXTAFTER($C350, " ", -1))),
_xlfn.IFS(
'Option-specific inputs'!$J$19="Percentage cost method",('Option-specific inputs'!$J$27*'Option-specific inputs'!$J33*CL$22),
'Option-specific inputs'!$J$19="Total cost method",('Option-specific inputs'!$J56*CL$22)),0),0)</f>
        <v>0</v>
      </c>
      <c r="CM350" s="43" cm="1">
        <f t="array" ref="CM350">IFERROR(
IF(CM$14 - $G$14 + 1 = _xlfn.NUMBERVALUE(TRIM(_xlfn.TEXTAFTER($C350, " ", -1))),
_xlfn.IFS(
'Option-specific inputs'!$J$19="Percentage cost method",('Option-specific inputs'!$J$27*'Option-specific inputs'!$J33*CM$22),
'Option-specific inputs'!$J$19="Total cost method",('Option-specific inputs'!$J56*CM$22)),0),0)</f>
        <v>0</v>
      </c>
      <c r="CN350" s="43" cm="1">
        <f t="array" ref="CN350">IFERROR(
IF(CN$14 - $G$14 + 1 = _xlfn.NUMBERVALUE(TRIM(_xlfn.TEXTAFTER($C350, " ", -1))),
_xlfn.IFS(
'Option-specific inputs'!$J$19="Percentage cost method",('Option-specific inputs'!$J$27*'Option-specific inputs'!$J33*CN$22),
'Option-specific inputs'!$J$19="Total cost method",('Option-specific inputs'!$J56*CN$22)),0),0)</f>
        <v>0</v>
      </c>
      <c r="CO350" s="43" cm="1">
        <f t="array" ref="CO350">IFERROR(
IF(CO$14 - $G$14 + 1 = _xlfn.NUMBERVALUE(TRIM(_xlfn.TEXTAFTER($C350, " ", -1))),
_xlfn.IFS(
'Option-specific inputs'!$J$19="Percentage cost method",('Option-specific inputs'!$J$27*'Option-specific inputs'!$J33*CO$22),
'Option-specific inputs'!$J$19="Total cost method",('Option-specific inputs'!$J56*CO$22)),0),0)</f>
        <v>0</v>
      </c>
      <c r="CP350" s="43" cm="1">
        <f t="array" ref="CP350">IFERROR(
IF(CP$14 - $G$14 + 1 = _xlfn.NUMBERVALUE(TRIM(_xlfn.TEXTAFTER($C350, " ", -1))),
_xlfn.IFS(
'Option-specific inputs'!$J$19="Percentage cost method",('Option-specific inputs'!$J$27*'Option-specific inputs'!$J33*CP$22),
'Option-specific inputs'!$J$19="Total cost method",('Option-specific inputs'!$J56*CP$22)),0),0)</f>
        <v>0</v>
      </c>
      <c r="CQ350" s="43" cm="1">
        <f t="array" ref="CQ350">IFERROR(
IF(CQ$14 - $G$14 + 1 = _xlfn.NUMBERVALUE(TRIM(_xlfn.TEXTAFTER($C350, " ", -1))),
_xlfn.IFS(
'Option-specific inputs'!$J$19="Percentage cost method",('Option-specific inputs'!$J$27*'Option-specific inputs'!$J33*CQ$22),
'Option-specific inputs'!$J$19="Total cost method",('Option-specific inputs'!$J56*CQ$22)),0),0)</f>
        <v>0</v>
      </c>
      <c r="CR350" s="43" cm="1">
        <f t="array" ref="CR350">IFERROR(
IF(CR$14 - $G$14 + 1 = _xlfn.NUMBERVALUE(TRIM(_xlfn.TEXTAFTER($C350, " ", -1))),
_xlfn.IFS(
'Option-specific inputs'!$J$19="Percentage cost method",('Option-specific inputs'!$J$27*'Option-specific inputs'!$J33*CR$22),
'Option-specific inputs'!$J$19="Total cost method",('Option-specific inputs'!$J56*CR$22)),0),0)</f>
        <v>0</v>
      </c>
      <c r="CS350" s="43" cm="1">
        <f t="array" ref="CS350">IFERROR(
IF(CS$14 - $G$14 + 1 = _xlfn.NUMBERVALUE(TRIM(_xlfn.TEXTAFTER($C350, " ", -1))),
_xlfn.IFS(
'Option-specific inputs'!$J$19="Percentage cost method",('Option-specific inputs'!$J$27*'Option-specific inputs'!$J33*CS$22),
'Option-specific inputs'!$J$19="Total cost method",('Option-specific inputs'!$J56*CS$22)),0),0)</f>
        <v>0</v>
      </c>
      <c r="CT350" s="43" cm="1">
        <f t="array" ref="CT350">IFERROR(
IF(CT$14 - $G$14 + 1 = _xlfn.NUMBERVALUE(TRIM(_xlfn.TEXTAFTER($C350, " ", -1))),
_xlfn.IFS(
'Option-specific inputs'!$J$19="Percentage cost method",('Option-specific inputs'!$J$27*'Option-specific inputs'!$J33*CT$22),
'Option-specific inputs'!$J$19="Total cost method",('Option-specific inputs'!$J56*CT$22)),0),0)</f>
        <v>0</v>
      </c>
      <c r="CU350" s="43" cm="1">
        <f t="array" ref="CU350">IFERROR(
IF(CU$14 - $G$14 + 1 = _xlfn.NUMBERVALUE(TRIM(_xlfn.TEXTAFTER($C350, " ", -1))),
_xlfn.IFS(
'Option-specific inputs'!$J$19="Percentage cost method",('Option-specific inputs'!$J$27*'Option-specific inputs'!$J33*CU$22),
'Option-specific inputs'!$J$19="Total cost method",('Option-specific inputs'!$J56*CU$22)),0),0)</f>
        <v>0</v>
      </c>
      <c r="CV350" s="43" cm="1">
        <f t="array" ref="CV350">IFERROR(
IF(CV$14 - $G$14 + 1 = _xlfn.NUMBERVALUE(TRIM(_xlfn.TEXTAFTER($C350, " ", -1))),
_xlfn.IFS(
'Option-specific inputs'!$J$19="Percentage cost method",('Option-specific inputs'!$J$27*'Option-specific inputs'!$J33*CV$22),
'Option-specific inputs'!$J$19="Total cost method",('Option-specific inputs'!$J56*CV$22)),0),0)</f>
        <v>0</v>
      </c>
      <c r="CW350" s="43" cm="1">
        <f t="array" ref="CW350">IFERROR(
IF(CW$14 - $G$14 + 1 = _xlfn.NUMBERVALUE(TRIM(_xlfn.TEXTAFTER($C350, " ", -1))),
_xlfn.IFS(
'Option-specific inputs'!$J$19="Percentage cost method",('Option-specific inputs'!$J$27*'Option-specific inputs'!$J33*CW$22),
'Option-specific inputs'!$J$19="Total cost method",('Option-specific inputs'!$J56*CW$22)),0),0)</f>
        <v>0</v>
      </c>
      <c r="CX350" s="43" cm="1">
        <f t="array" ref="CX350">IFERROR(
IF(CX$14 - $G$14 + 1 = _xlfn.NUMBERVALUE(TRIM(_xlfn.TEXTAFTER($C350, " ", -1))),
_xlfn.IFS(
'Option-specific inputs'!$J$19="Percentage cost method",('Option-specific inputs'!$J$27*'Option-specific inputs'!$J33*CX$22),
'Option-specific inputs'!$J$19="Total cost method",('Option-specific inputs'!$J56*CX$22)),0),0)</f>
        <v>0</v>
      </c>
      <c r="CY350" s="43" cm="1">
        <f t="array" ref="CY350">IFERROR(
IF(CY$14 - $G$14 + 1 = _xlfn.NUMBERVALUE(TRIM(_xlfn.TEXTAFTER($C350, " ", -1))),
_xlfn.IFS(
'Option-specific inputs'!$J$19="Percentage cost method",('Option-specific inputs'!$J$27*'Option-specific inputs'!$J33*CY$22),
'Option-specific inputs'!$J$19="Total cost method",('Option-specific inputs'!$J56*CY$22)),0),0)</f>
        <v>0</v>
      </c>
      <c r="CZ350" s="43" cm="1">
        <f t="array" ref="CZ350">IFERROR(
IF(CZ$14 - $G$14 + 1 = _xlfn.NUMBERVALUE(TRIM(_xlfn.TEXTAFTER($C350, " ", -1))),
_xlfn.IFS(
'Option-specific inputs'!$J$19="Percentage cost method",('Option-specific inputs'!$J$27*'Option-specific inputs'!$J33*CZ$22),
'Option-specific inputs'!$J$19="Total cost method",('Option-specific inputs'!$J56*CZ$22)),0),0)</f>
        <v>0</v>
      </c>
      <c r="DA350" s="43" cm="1">
        <f t="array" ref="DA350">IFERROR(
IF(DA$14 - $G$14 + 1 = _xlfn.NUMBERVALUE(TRIM(_xlfn.TEXTAFTER($C350, " ", -1))),
_xlfn.IFS(
'Option-specific inputs'!$J$19="Percentage cost method",('Option-specific inputs'!$J$27*'Option-specific inputs'!$J33*DA$22),
'Option-specific inputs'!$J$19="Total cost method",('Option-specific inputs'!$J56*DA$22)),0),0)</f>
        <v>0</v>
      </c>
      <c r="DB350" s="43" cm="1">
        <f t="array" ref="DB350">IFERROR(
IF(DB$14 - $G$14 + 1 = _xlfn.NUMBERVALUE(TRIM(_xlfn.TEXTAFTER($C350, " ", -1))),
_xlfn.IFS(
'Option-specific inputs'!$J$19="Percentage cost method",('Option-specific inputs'!$J$27*'Option-specific inputs'!$J33*DB$22),
'Option-specific inputs'!$J$19="Total cost method",('Option-specific inputs'!$J56*DB$22)),0),0)</f>
        <v>0</v>
      </c>
      <c r="DC350" s="25"/>
    </row>
    <row r="351" spans="1:107" s="61" customFormat="1" ht="22.5" customHeight="1">
      <c r="A351" s="25"/>
      <c r="B351" s="163"/>
      <c r="C351" s="163" t="s">
        <v>128</v>
      </c>
      <c r="D351" s="32"/>
      <c r="E351" s="37"/>
      <c r="F351" s="42"/>
      <c r="G351" s="43" cm="1">
        <f t="array" ref="G351">IFERROR(
IF(G$14 - $G$14 + 1 = _xlfn.NUMBERVALUE(TRIM(_xlfn.TEXTAFTER($C351, " ", -1))),
_xlfn.IFS(
'Option-specific inputs'!$J$19="Percentage cost method",('Option-specific inputs'!$J$27*'Option-specific inputs'!$J34*G$22),
'Option-specific inputs'!$J$19="Total cost method",('Option-specific inputs'!$J57*G$22)),0),0)</f>
        <v>0</v>
      </c>
      <c r="H351" s="43" cm="1">
        <f t="array" ref="H351">IFERROR(
IF(H$14 - $G$14 + 1 = _xlfn.NUMBERVALUE(TRIM(_xlfn.TEXTAFTER($C351, " ", -1))),
_xlfn.IFS(
'Option-specific inputs'!$J$19="Percentage cost method",('Option-specific inputs'!$J$27*'Option-specific inputs'!$J34*H$22),
'Option-specific inputs'!$J$19="Total cost method",('Option-specific inputs'!$J57*H$22)),0),0)</f>
        <v>0</v>
      </c>
      <c r="I351" s="43" cm="1">
        <f t="array" ref="I351">IFERROR(
IF(I$14 - $G$14 + 1 = _xlfn.NUMBERVALUE(TRIM(_xlfn.TEXTAFTER($C351, " ", -1))),
_xlfn.IFS(
'Option-specific inputs'!$J$19="Percentage cost method",('Option-specific inputs'!$J$27*'Option-specific inputs'!$J34*I$22),
'Option-specific inputs'!$J$19="Total cost method",('Option-specific inputs'!$J57*I$22)),0),0)</f>
        <v>0</v>
      </c>
      <c r="J351" s="43" cm="1">
        <f t="array" ref="J351">IFERROR(
IF(J$14 - $G$14 + 1 = _xlfn.NUMBERVALUE(TRIM(_xlfn.TEXTAFTER($C351, " ", -1))),
_xlfn.IFS(
'Option-specific inputs'!$J$19="Percentage cost method",('Option-specific inputs'!$J$27*'Option-specific inputs'!$J34*J$22),
'Option-specific inputs'!$J$19="Total cost method",('Option-specific inputs'!$J57*J$22)),0),0)</f>
        <v>0</v>
      </c>
      <c r="K351" s="43" cm="1">
        <f t="array" ref="K351">IFERROR(
IF(K$14 - $G$14 + 1 = _xlfn.NUMBERVALUE(TRIM(_xlfn.TEXTAFTER($C351, " ", -1))),
_xlfn.IFS(
'Option-specific inputs'!$J$19="Percentage cost method",('Option-specific inputs'!$J$27*'Option-specific inputs'!$J34*K$22),
'Option-specific inputs'!$J$19="Total cost method",('Option-specific inputs'!$J57*K$22)),0),0)</f>
        <v>0</v>
      </c>
      <c r="L351" s="43" cm="1">
        <f t="array" ref="L351">IFERROR(
IF(L$14 - $G$14 + 1 = _xlfn.NUMBERVALUE(TRIM(_xlfn.TEXTAFTER($C351, " ", -1))),
_xlfn.IFS(
'Option-specific inputs'!$J$19="Percentage cost method",('Option-specific inputs'!$J$27*'Option-specific inputs'!$J34*L$22),
'Option-specific inputs'!$J$19="Total cost method",('Option-specific inputs'!$J57*L$22)),0),0)</f>
        <v>0</v>
      </c>
      <c r="M351" s="43" cm="1">
        <f t="array" ref="M351">IFERROR(
IF(M$14 - $G$14 + 1 = _xlfn.NUMBERVALUE(TRIM(_xlfn.TEXTAFTER($C351, " ", -1))),
_xlfn.IFS(
'Option-specific inputs'!$J$19="Percentage cost method",('Option-specific inputs'!$J$27*'Option-specific inputs'!$J34*M$22),
'Option-specific inputs'!$J$19="Total cost method",('Option-specific inputs'!$J57*M$22)),0),0)</f>
        <v>0</v>
      </c>
      <c r="N351" s="43" cm="1">
        <f t="array" ref="N351">IFERROR(
IF(N$14 - $G$14 + 1 = _xlfn.NUMBERVALUE(TRIM(_xlfn.TEXTAFTER($C351, " ", -1))),
_xlfn.IFS(
'Option-specific inputs'!$J$19="Percentage cost method",('Option-specific inputs'!$J$27*'Option-specific inputs'!$J34*N$22),
'Option-specific inputs'!$J$19="Total cost method",('Option-specific inputs'!$J57*N$22)),0),0)</f>
        <v>0</v>
      </c>
      <c r="O351" s="43" cm="1">
        <f t="array" ref="O351">IFERROR(
IF(O$14 - $G$14 + 1 = _xlfn.NUMBERVALUE(TRIM(_xlfn.TEXTAFTER($C351, " ", -1))),
_xlfn.IFS(
'Option-specific inputs'!$J$19="Percentage cost method",('Option-specific inputs'!$J$27*'Option-specific inputs'!$J34*O$22),
'Option-specific inputs'!$J$19="Total cost method",('Option-specific inputs'!$J57*O$22)),0),0)</f>
        <v>0</v>
      </c>
      <c r="P351" s="43" cm="1">
        <f t="array" ref="P351">IFERROR(
IF(P$14 - $G$14 + 1 = _xlfn.NUMBERVALUE(TRIM(_xlfn.TEXTAFTER($C351, " ", -1))),
_xlfn.IFS(
'Option-specific inputs'!$J$19="Percentage cost method",('Option-specific inputs'!$J$27*'Option-specific inputs'!$J34*P$22),
'Option-specific inputs'!$J$19="Total cost method",('Option-specific inputs'!$J57*P$22)),0),0)</f>
        <v>0</v>
      </c>
      <c r="Q351" s="43" cm="1">
        <f t="array" ref="Q351">IFERROR(
IF(Q$14 - $G$14 + 1 = _xlfn.NUMBERVALUE(TRIM(_xlfn.TEXTAFTER($C351, " ", -1))),
_xlfn.IFS(
'Option-specific inputs'!$J$19="Percentage cost method",('Option-specific inputs'!$J$27*'Option-specific inputs'!$J34*Q$22),
'Option-specific inputs'!$J$19="Total cost method",('Option-specific inputs'!$J57*Q$22)),0),0)</f>
        <v>0</v>
      </c>
      <c r="R351" s="43" cm="1">
        <f t="array" ref="R351">IFERROR(
IF(R$14 - $G$14 + 1 = _xlfn.NUMBERVALUE(TRIM(_xlfn.TEXTAFTER($C351, " ", -1))),
_xlfn.IFS(
'Option-specific inputs'!$J$19="Percentage cost method",('Option-specific inputs'!$J$27*'Option-specific inputs'!$J34*R$22),
'Option-specific inputs'!$J$19="Total cost method",('Option-specific inputs'!$J57*R$22)),0),0)</f>
        <v>0</v>
      </c>
      <c r="S351" s="43" cm="1">
        <f t="array" ref="S351">IFERROR(
IF(S$14 - $G$14 + 1 = _xlfn.NUMBERVALUE(TRIM(_xlfn.TEXTAFTER($C351, " ", -1))),
_xlfn.IFS(
'Option-specific inputs'!$J$19="Percentage cost method",('Option-specific inputs'!$J$27*'Option-specific inputs'!$J34*S$22),
'Option-specific inputs'!$J$19="Total cost method",('Option-specific inputs'!$J57*S$22)),0),0)</f>
        <v>0</v>
      </c>
      <c r="T351" s="43" cm="1">
        <f t="array" ref="T351">IFERROR(
IF(T$14 - $G$14 + 1 = _xlfn.NUMBERVALUE(TRIM(_xlfn.TEXTAFTER($C351, " ", -1))),
_xlfn.IFS(
'Option-specific inputs'!$J$19="Percentage cost method",('Option-specific inputs'!$J$27*'Option-specific inputs'!$J34*T$22),
'Option-specific inputs'!$J$19="Total cost method",('Option-specific inputs'!$J57*T$22)),0),0)</f>
        <v>0</v>
      </c>
      <c r="U351" s="43" cm="1">
        <f t="array" ref="U351">IFERROR(
IF(U$14 - $G$14 + 1 = _xlfn.NUMBERVALUE(TRIM(_xlfn.TEXTAFTER($C351, " ", -1))),
_xlfn.IFS(
'Option-specific inputs'!$J$19="Percentage cost method",('Option-specific inputs'!$J$27*'Option-specific inputs'!$J34*U$22),
'Option-specific inputs'!$J$19="Total cost method",('Option-specific inputs'!$J57*U$22)),0),0)</f>
        <v>0</v>
      </c>
      <c r="V351" s="43" cm="1">
        <f t="array" ref="V351">IFERROR(
IF(V$14 - $G$14 + 1 = _xlfn.NUMBERVALUE(TRIM(_xlfn.TEXTAFTER($C351, " ", -1))),
_xlfn.IFS(
'Option-specific inputs'!$J$19="Percentage cost method",('Option-specific inputs'!$J$27*'Option-specific inputs'!$J34*V$22),
'Option-specific inputs'!$J$19="Total cost method",('Option-specific inputs'!$J57*V$22)),0),0)</f>
        <v>0</v>
      </c>
      <c r="W351" s="43" cm="1">
        <f t="array" ref="W351">IFERROR(
IF(W$14 - $G$14 + 1 = _xlfn.NUMBERVALUE(TRIM(_xlfn.TEXTAFTER($C351, " ", -1))),
_xlfn.IFS(
'Option-specific inputs'!$J$19="Percentage cost method",('Option-specific inputs'!$J$27*'Option-specific inputs'!$J34*W$22),
'Option-specific inputs'!$J$19="Total cost method",('Option-specific inputs'!$J57*W$22)),0),0)</f>
        <v>0</v>
      </c>
      <c r="X351" s="43" cm="1">
        <f t="array" ref="X351">IFERROR(
IF(X$14 - $G$14 + 1 = _xlfn.NUMBERVALUE(TRIM(_xlfn.TEXTAFTER($C351, " ", -1))),
_xlfn.IFS(
'Option-specific inputs'!$J$19="Percentage cost method",('Option-specific inputs'!$J$27*'Option-specific inputs'!$J34*X$22),
'Option-specific inputs'!$J$19="Total cost method",('Option-specific inputs'!$J57*X$22)),0),0)</f>
        <v>0</v>
      </c>
      <c r="Y351" s="43" cm="1">
        <f t="array" ref="Y351">IFERROR(
IF(Y$14 - $G$14 + 1 = _xlfn.NUMBERVALUE(TRIM(_xlfn.TEXTAFTER($C351, " ", -1))),
_xlfn.IFS(
'Option-specific inputs'!$J$19="Percentage cost method",('Option-specific inputs'!$J$27*'Option-specific inputs'!$J34*Y$22),
'Option-specific inputs'!$J$19="Total cost method",('Option-specific inputs'!$J57*Y$22)),0),0)</f>
        <v>0</v>
      </c>
      <c r="Z351" s="43" cm="1">
        <f t="array" ref="Z351">IFERROR(
IF(Z$14 - $G$14 + 1 = _xlfn.NUMBERVALUE(TRIM(_xlfn.TEXTAFTER($C351, " ", -1))),
_xlfn.IFS(
'Option-specific inputs'!$J$19="Percentage cost method",('Option-specific inputs'!$J$27*'Option-specific inputs'!$J34*Z$22),
'Option-specific inputs'!$J$19="Total cost method",('Option-specific inputs'!$J57*Z$22)),0),0)</f>
        <v>0</v>
      </c>
      <c r="AA351" s="43" cm="1">
        <f t="array" ref="AA351">IFERROR(
IF(AA$14 - $G$14 + 1 = _xlfn.NUMBERVALUE(TRIM(_xlfn.TEXTAFTER($C351, " ", -1))),
_xlfn.IFS(
'Option-specific inputs'!$J$19="Percentage cost method",('Option-specific inputs'!$J$27*'Option-specific inputs'!$J34*AA$22),
'Option-specific inputs'!$J$19="Total cost method",('Option-specific inputs'!$J57*AA$22)),0),0)</f>
        <v>0</v>
      </c>
      <c r="AB351" s="43" cm="1">
        <f t="array" ref="AB351">IFERROR(
IF(AB$14 - $G$14 + 1 = _xlfn.NUMBERVALUE(TRIM(_xlfn.TEXTAFTER($C351, " ", -1))),
_xlfn.IFS(
'Option-specific inputs'!$J$19="Percentage cost method",('Option-specific inputs'!$J$27*'Option-specific inputs'!$J34*AB$22),
'Option-specific inputs'!$J$19="Total cost method",('Option-specific inputs'!$J57*AB$22)),0),0)</f>
        <v>0</v>
      </c>
      <c r="AC351" s="43" cm="1">
        <f t="array" ref="AC351">IFERROR(
IF(AC$14 - $G$14 + 1 = _xlfn.NUMBERVALUE(TRIM(_xlfn.TEXTAFTER($C351, " ", -1))),
_xlfn.IFS(
'Option-specific inputs'!$J$19="Percentage cost method",('Option-specific inputs'!$J$27*'Option-specific inputs'!$J34*AC$22),
'Option-specific inputs'!$J$19="Total cost method",('Option-specific inputs'!$J57*AC$22)),0),0)</f>
        <v>0</v>
      </c>
      <c r="AD351" s="43" cm="1">
        <f t="array" ref="AD351">IFERROR(
IF(AD$14 - $G$14 + 1 = _xlfn.NUMBERVALUE(TRIM(_xlfn.TEXTAFTER($C351, " ", -1))),
_xlfn.IFS(
'Option-specific inputs'!$J$19="Percentage cost method",('Option-specific inputs'!$J$27*'Option-specific inputs'!$J34*AD$22),
'Option-specific inputs'!$J$19="Total cost method",('Option-specific inputs'!$J57*AD$22)),0),0)</f>
        <v>0</v>
      </c>
      <c r="AE351" s="43" cm="1">
        <f t="array" ref="AE351">IFERROR(
IF(AE$14 - $G$14 + 1 = _xlfn.NUMBERVALUE(TRIM(_xlfn.TEXTAFTER($C351, " ", -1))),
_xlfn.IFS(
'Option-specific inputs'!$J$19="Percentage cost method",('Option-specific inputs'!$J$27*'Option-specific inputs'!$J34*AE$22),
'Option-specific inputs'!$J$19="Total cost method",('Option-specific inputs'!$J57*AE$22)),0),0)</f>
        <v>0</v>
      </c>
      <c r="AF351" s="43" cm="1">
        <f t="array" ref="AF351">IFERROR(
IF(AF$14 - $G$14 + 1 = _xlfn.NUMBERVALUE(TRIM(_xlfn.TEXTAFTER($C351, " ", -1))),
_xlfn.IFS(
'Option-specific inputs'!$J$19="Percentage cost method",('Option-specific inputs'!$J$27*'Option-specific inputs'!$J34*AF$22),
'Option-specific inputs'!$J$19="Total cost method",('Option-specific inputs'!$J57*AF$22)),0),0)</f>
        <v>0</v>
      </c>
      <c r="AG351" s="43" cm="1">
        <f t="array" ref="AG351">IFERROR(
IF(AG$14 - $G$14 + 1 = _xlfn.NUMBERVALUE(TRIM(_xlfn.TEXTAFTER($C351, " ", -1))),
_xlfn.IFS(
'Option-specific inputs'!$J$19="Percentage cost method",('Option-specific inputs'!$J$27*'Option-specific inputs'!$J34*AG$22),
'Option-specific inputs'!$J$19="Total cost method",('Option-specific inputs'!$J57*AG$22)),0),0)</f>
        <v>0</v>
      </c>
      <c r="AH351" s="43" cm="1">
        <f t="array" ref="AH351">IFERROR(
IF(AH$14 - $G$14 + 1 = _xlfn.NUMBERVALUE(TRIM(_xlfn.TEXTAFTER($C351, " ", -1))),
_xlfn.IFS(
'Option-specific inputs'!$J$19="Percentage cost method",('Option-specific inputs'!$J$27*'Option-specific inputs'!$J34*AH$22),
'Option-specific inputs'!$J$19="Total cost method",('Option-specific inputs'!$J57*AH$22)),0),0)</f>
        <v>0</v>
      </c>
      <c r="AI351" s="43" cm="1">
        <f t="array" ref="AI351">IFERROR(
IF(AI$14 - $G$14 + 1 = _xlfn.NUMBERVALUE(TRIM(_xlfn.TEXTAFTER($C351, " ", -1))),
_xlfn.IFS(
'Option-specific inputs'!$J$19="Percentage cost method",('Option-specific inputs'!$J$27*'Option-specific inputs'!$J34*AI$22),
'Option-specific inputs'!$J$19="Total cost method",('Option-specific inputs'!$J57*AI$22)),0),0)</f>
        <v>0</v>
      </c>
      <c r="AJ351" s="43" cm="1">
        <f t="array" ref="AJ351">IFERROR(
IF(AJ$14 - $G$14 + 1 = _xlfn.NUMBERVALUE(TRIM(_xlfn.TEXTAFTER($C351, " ", -1))),
_xlfn.IFS(
'Option-specific inputs'!$J$19="Percentage cost method",('Option-specific inputs'!$J$27*'Option-specific inputs'!$J34*AJ$22),
'Option-specific inputs'!$J$19="Total cost method",('Option-specific inputs'!$J57*AJ$22)),0),0)</f>
        <v>0</v>
      </c>
      <c r="AK351" s="43" cm="1">
        <f t="array" ref="AK351">IFERROR(
IF(AK$14 - $G$14 + 1 = _xlfn.NUMBERVALUE(TRIM(_xlfn.TEXTAFTER($C351, " ", -1))),
_xlfn.IFS(
'Option-specific inputs'!$J$19="Percentage cost method",('Option-specific inputs'!$J$27*'Option-specific inputs'!$J34*AK$22),
'Option-specific inputs'!$J$19="Total cost method",('Option-specific inputs'!$J57*AK$22)),0),0)</f>
        <v>0</v>
      </c>
      <c r="AL351" s="43" cm="1">
        <f t="array" ref="AL351">IFERROR(
IF(AL$14 - $G$14 + 1 = _xlfn.NUMBERVALUE(TRIM(_xlfn.TEXTAFTER($C351, " ", -1))),
_xlfn.IFS(
'Option-specific inputs'!$J$19="Percentage cost method",('Option-specific inputs'!$J$27*'Option-specific inputs'!$J34*AL$22),
'Option-specific inputs'!$J$19="Total cost method",('Option-specific inputs'!$J57*AL$22)),0),0)</f>
        <v>0</v>
      </c>
      <c r="AM351" s="43" cm="1">
        <f t="array" ref="AM351">IFERROR(
IF(AM$14 - $G$14 + 1 = _xlfn.NUMBERVALUE(TRIM(_xlfn.TEXTAFTER($C351, " ", -1))),
_xlfn.IFS(
'Option-specific inputs'!$J$19="Percentage cost method",('Option-specific inputs'!$J$27*'Option-specific inputs'!$J34*AM$22),
'Option-specific inputs'!$J$19="Total cost method",('Option-specific inputs'!$J57*AM$22)),0),0)</f>
        <v>0</v>
      </c>
      <c r="AN351" s="43" cm="1">
        <f t="array" ref="AN351">IFERROR(
IF(AN$14 - $G$14 + 1 = _xlfn.NUMBERVALUE(TRIM(_xlfn.TEXTAFTER($C351, " ", -1))),
_xlfn.IFS(
'Option-specific inputs'!$J$19="Percentage cost method",('Option-specific inputs'!$J$27*'Option-specific inputs'!$J34*AN$22),
'Option-specific inputs'!$J$19="Total cost method",('Option-specific inputs'!$J57*AN$22)),0),0)</f>
        <v>0</v>
      </c>
      <c r="AO351" s="43" cm="1">
        <f t="array" ref="AO351">IFERROR(
IF(AO$14 - $G$14 + 1 = _xlfn.NUMBERVALUE(TRIM(_xlfn.TEXTAFTER($C351, " ", -1))),
_xlfn.IFS(
'Option-specific inputs'!$J$19="Percentage cost method",('Option-specific inputs'!$J$27*'Option-specific inputs'!$J34*AO$22),
'Option-specific inputs'!$J$19="Total cost method",('Option-specific inputs'!$J57*AO$22)),0),0)</f>
        <v>0</v>
      </c>
      <c r="AP351" s="43" cm="1">
        <f t="array" ref="AP351">IFERROR(
IF(AP$14 - $G$14 + 1 = _xlfn.NUMBERVALUE(TRIM(_xlfn.TEXTAFTER($C351, " ", -1))),
_xlfn.IFS(
'Option-specific inputs'!$J$19="Percentage cost method",('Option-specific inputs'!$J$27*'Option-specific inputs'!$J34*AP$22),
'Option-specific inputs'!$J$19="Total cost method",('Option-specific inputs'!$J57*AP$22)),0),0)</f>
        <v>0</v>
      </c>
      <c r="AQ351" s="43" cm="1">
        <f t="array" ref="AQ351">IFERROR(
IF(AQ$14 - $G$14 + 1 = _xlfn.NUMBERVALUE(TRIM(_xlfn.TEXTAFTER($C351, " ", -1))),
_xlfn.IFS(
'Option-specific inputs'!$J$19="Percentage cost method",('Option-specific inputs'!$J$27*'Option-specific inputs'!$J34*AQ$22),
'Option-specific inputs'!$J$19="Total cost method",('Option-specific inputs'!$J57*AQ$22)),0),0)</f>
        <v>0</v>
      </c>
      <c r="AR351" s="43" cm="1">
        <f t="array" ref="AR351">IFERROR(
IF(AR$14 - $G$14 + 1 = _xlfn.NUMBERVALUE(TRIM(_xlfn.TEXTAFTER($C351, " ", -1))),
_xlfn.IFS(
'Option-specific inputs'!$J$19="Percentage cost method",('Option-specific inputs'!$J$27*'Option-specific inputs'!$J34*AR$22),
'Option-specific inputs'!$J$19="Total cost method",('Option-specific inputs'!$J57*AR$22)),0),0)</f>
        <v>0</v>
      </c>
      <c r="AS351" s="43" cm="1">
        <f t="array" ref="AS351">IFERROR(
IF(AS$14 - $G$14 + 1 = _xlfn.NUMBERVALUE(TRIM(_xlfn.TEXTAFTER($C351, " ", -1))),
_xlfn.IFS(
'Option-specific inputs'!$J$19="Percentage cost method",('Option-specific inputs'!$J$27*'Option-specific inputs'!$J34*AS$22),
'Option-specific inputs'!$J$19="Total cost method",('Option-specific inputs'!$J57*AS$22)),0),0)</f>
        <v>0</v>
      </c>
      <c r="AT351" s="43" cm="1">
        <f t="array" ref="AT351">IFERROR(
IF(AT$14 - $G$14 + 1 = _xlfn.NUMBERVALUE(TRIM(_xlfn.TEXTAFTER($C351, " ", -1))),
_xlfn.IFS(
'Option-specific inputs'!$J$19="Percentage cost method",('Option-specific inputs'!$J$27*'Option-specific inputs'!$J34*AT$22),
'Option-specific inputs'!$J$19="Total cost method",('Option-specific inputs'!$J57*AT$22)),0),0)</f>
        <v>0</v>
      </c>
      <c r="AU351" s="43" cm="1">
        <f t="array" ref="AU351">IFERROR(
IF(AU$14 - $G$14 + 1 = _xlfn.NUMBERVALUE(TRIM(_xlfn.TEXTAFTER($C351, " ", -1))),
_xlfn.IFS(
'Option-specific inputs'!$J$19="Percentage cost method",('Option-specific inputs'!$J$27*'Option-specific inputs'!$J34*AU$22),
'Option-specific inputs'!$J$19="Total cost method",('Option-specific inputs'!$J57*AU$22)),0),0)</f>
        <v>0</v>
      </c>
      <c r="AV351" s="43" cm="1">
        <f t="array" ref="AV351">IFERROR(
IF(AV$14 - $G$14 + 1 = _xlfn.NUMBERVALUE(TRIM(_xlfn.TEXTAFTER($C351, " ", -1))),
_xlfn.IFS(
'Option-specific inputs'!$J$19="Percentage cost method",('Option-specific inputs'!$J$27*'Option-specific inputs'!$J34*AV$22),
'Option-specific inputs'!$J$19="Total cost method",('Option-specific inputs'!$J57*AV$22)),0),0)</f>
        <v>0</v>
      </c>
      <c r="AW351" s="43" cm="1">
        <f t="array" ref="AW351">IFERROR(
IF(AW$14 - $G$14 + 1 = _xlfn.NUMBERVALUE(TRIM(_xlfn.TEXTAFTER($C351, " ", -1))),
_xlfn.IFS(
'Option-specific inputs'!$J$19="Percentage cost method",('Option-specific inputs'!$J$27*'Option-specific inputs'!$J34*AW$22),
'Option-specific inputs'!$J$19="Total cost method",('Option-specific inputs'!$J57*AW$22)),0),0)</f>
        <v>0</v>
      </c>
      <c r="AX351" s="43" cm="1">
        <f t="array" ref="AX351">IFERROR(
IF(AX$14 - $G$14 + 1 = _xlfn.NUMBERVALUE(TRIM(_xlfn.TEXTAFTER($C351, " ", -1))),
_xlfn.IFS(
'Option-specific inputs'!$J$19="Percentage cost method",('Option-specific inputs'!$J$27*'Option-specific inputs'!$J34*AX$22),
'Option-specific inputs'!$J$19="Total cost method",('Option-specific inputs'!$J57*AX$22)),0),0)</f>
        <v>0</v>
      </c>
      <c r="AY351" s="43" cm="1">
        <f t="array" ref="AY351">IFERROR(
IF(AY$14 - $G$14 + 1 = _xlfn.NUMBERVALUE(TRIM(_xlfn.TEXTAFTER($C351, " ", -1))),
_xlfn.IFS(
'Option-specific inputs'!$J$19="Percentage cost method",('Option-specific inputs'!$J$27*'Option-specific inputs'!$J34*AY$22),
'Option-specific inputs'!$J$19="Total cost method",('Option-specific inputs'!$J57*AY$22)),0),0)</f>
        <v>0</v>
      </c>
      <c r="AZ351" s="43" cm="1">
        <f t="array" ref="AZ351">IFERROR(
IF(AZ$14 - $G$14 + 1 = _xlfn.NUMBERVALUE(TRIM(_xlfn.TEXTAFTER($C351, " ", -1))),
_xlfn.IFS(
'Option-specific inputs'!$J$19="Percentage cost method",('Option-specific inputs'!$J$27*'Option-specific inputs'!$J34*AZ$22),
'Option-specific inputs'!$J$19="Total cost method",('Option-specific inputs'!$J57*AZ$22)),0),0)</f>
        <v>0</v>
      </c>
      <c r="BA351" s="43" cm="1">
        <f t="array" ref="BA351">IFERROR(
IF(BA$14 - $G$14 + 1 = _xlfn.NUMBERVALUE(TRIM(_xlfn.TEXTAFTER($C351, " ", -1))),
_xlfn.IFS(
'Option-specific inputs'!$J$19="Percentage cost method",('Option-specific inputs'!$J$27*'Option-specific inputs'!$J34*BA$22),
'Option-specific inputs'!$J$19="Total cost method",('Option-specific inputs'!$J57*BA$22)),0),0)</f>
        <v>0</v>
      </c>
      <c r="BB351" s="43" cm="1">
        <f t="array" ref="BB351">IFERROR(
IF(BB$14 - $G$14 + 1 = _xlfn.NUMBERVALUE(TRIM(_xlfn.TEXTAFTER($C351, " ", -1))),
_xlfn.IFS(
'Option-specific inputs'!$J$19="Percentage cost method",('Option-specific inputs'!$J$27*'Option-specific inputs'!$J34*BB$22),
'Option-specific inputs'!$J$19="Total cost method",('Option-specific inputs'!$J57*BB$22)),0),0)</f>
        <v>0</v>
      </c>
      <c r="BC351" s="43" cm="1">
        <f t="array" ref="BC351">IFERROR(
IF(BC$14 - $G$14 + 1 = _xlfn.NUMBERVALUE(TRIM(_xlfn.TEXTAFTER($C351, " ", -1))),
_xlfn.IFS(
'Option-specific inputs'!$J$19="Percentage cost method",('Option-specific inputs'!$J$27*'Option-specific inputs'!$J34*BC$22),
'Option-specific inputs'!$J$19="Total cost method",('Option-specific inputs'!$J57*BC$22)),0),0)</f>
        <v>0</v>
      </c>
      <c r="BD351" s="43" cm="1">
        <f t="array" ref="BD351">IFERROR(
IF(BD$14 - $G$14 + 1 = _xlfn.NUMBERVALUE(TRIM(_xlfn.TEXTAFTER($C351, " ", -1))),
_xlfn.IFS(
'Option-specific inputs'!$J$19="Percentage cost method",('Option-specific inputs'!$J$27*'Option-specific inputs'!$J34*BD$22),
'Option-specific inputs'!$J$19="Total cost method",('Option-specific inputs'!$J57*BD$22)),0),0)</f>
        <v>0</v>
      </c>
      <c r="BE351" s="43" cm="1">
        <f t="array" ref="BE351">IFERROR(
IF(BE$14 - $G$14 + 1 = _xlfn.NUMBERVALUE(TRIM(_xlfn.TEXTAFTER($C351, " ", -1))),
_xlfn.IFS(
'Option-specific inputs'!$J$19="Percentage cost method",('Option-specific inputs'!$J$27*'Option-specific inputs'!$J34*BE$22),
'Option-specific inputs'!$J$19="Total cost method",('Option-specific inputs'!$J57*BE$22)),0),0)</f>
        <v>0</v>
      </c>
      <c r="BF351" s="43" cm="1">
        <f t="array" ref="BF351">IFERROR(
IF(BF$14 - $G$14 + 1 = _xlfn.NUMBERVALUE(TRIM(_xlfn.TEXTAFTER($C351, " ", -1))),
_xlfn.IFS(
'Option-specific inputs'!$J$19="Percentage cost method",('Option-specific inputs'!$J$27*'Option-specific inputs'!$J34*BF$22),
'Option-specific inputs'!$J$19="Total cost method",('Option-specific inputs'!$J57*BF$22)),0),0)</f>
        <v>0</v>
      </c>
      <c r="BG351" s="43" cm="1">
        <f t="array" ref="BG351">IFERROR(
IF(BG$14 - $G$14 + 1 = _xlfn.NUMBERVALUE(TRIM(_xlfn.TEXTAFTER($C351, " ", -1))),
_xlfn.IFS(
'Option-specific inputs'!$J$19="Percentage cost method",('Option-specific inputs'!$J$27*'Option-specific inputs'!$J34*BG$22),
'Option-specific inputs'!$J$19="Total cost method",('Option-specific inputs'!$J57*BG$22)),0),0)</f>
        <v>0</v>
      </c>
      <c r="BH351" s="43" cm="1">
        <f t="array" ref="BH351">IFERROR(
IF(BH$14 - $G$14 + 1 = _xlfn.NUMBERVALUE(TRIM(_xlfn.TEXTAFTER($C351, " ", -1))),
_xlfn.IFS(
'Option-specific inputs'!$J$19="Percentage cost method",('Option-specific inputs'!$J$27*'Option-specific inputs'!$J34*BH$22),
'Option-specific inputs'!$J$19="Total cost method",('Option-specific inputs'!$J57*BH$22)),0),0)</f>
        <v>0</v>
      </c>
      <c r="BI351" s="43" cm="1">
        <f t="array" ref="BI351">IFERROR(
IF(BI$14 - $G$14 + 1 = _xlfn.NUMBERVALUE(TRIM(_xlfn.TEXTAFTER($C351, " ", -1))),
_xlfn.IFS(
'Option-specific inputs'!$J$19="Percentage cost method",('Option-specific inputs'!$J$27*'Option-specific inputs'!$J34*BI$22),
'Option-specific inputs'!$J$19="Total cost method",('Option-specific inputs'!$J57*BI$22)),0),0)</f>
        <v>0</v>
      </c>
      <c r="BJ351" s="43" cm="1">
        <f t="array" ref="BJ351">IFERROR(
IF(BJ$14 - $G$14 + 1 = _xlfn.NUMBERVALUE(TRIM(_xlfn.TEXTAFTER($C351, " ", -1))),
_xlfn.IFS(
'Option-specific inputs'!$J$19="Percentage cost method",('Option-specific inputs'!$J$27*'Option-specific inputs'!$J34*BJ$22),
'Option-specific inputs'!$J$19="Total cost method",('Option-specific inputs'!$J57*BJ$22)),0),0)</f>
        <v>0</v>
      </c>
      <c r="BK351" s="43" cm="1">
        <f t="array" ref="BK351">IFERROR(
IF(BK$14 - $G$14 + 1 = _xlfn.NUMBERVALUE(TRIM(_xlfn.TEXTAFTER($C351, " ", -1))),
_xlfn.IFS(
'Option-specific inputs'!$J$19="Percentage cost method",('Option-specific inputs'!$J$27*'Option-specific inputs'!$J34*BK$22),
'Option-specific inputs'!$J$19="Total cost method",('Option-specific inputs'!$J57*BK$22)),0),0)</f>
        <v>0</v>
      </c>
      <c r="BL351" s="43" cm="1">
        <f t="array" ref="BL351">IFERROR(
IF(BL$14 - $G$14 + 1 = _xlfn.NUMBERVALUE(TRIM(_xlfn.TEXTAFTER($C351, " ", -1))),
_xlfn.IFS(
'Option-specific inputs'!$J$19="Percentage cost method",('Option-specific inputs'!$J$27*'Option-specific inputs'!$J34*BL$22),
'Option-specific inputs'!$J$19="Total cost method",('Option-specific inputs'!$J57*BL$22)),0),0)</f>
        <v>0</v>
      </c>
      <c r="BM351" s="43" cm="1">
        <f t="array" ref="BM351">IFERROR(
IF(BM$14 - $G$14 + 1 = _xlfn.NUMBERVALUE(TRIM(_xlfn.TEXTAFTER($C351, " ", -1))),
_xlfn.IFS(
'Option-specific inputs'!$J$19="Percentage cost method",('Option-specific inputs'!$J$27*'Option-specific inputs'!$J34*BM$22),
'Option-specific inputs'!$J$19="Total cost method",('Option-specific inputs'!$J57*BM$22)),0),0)</f>
        <v>0</v>
      </c>
      <c r="BN351" s="43" cm="1">
        <f t="array" ref="BN351">IFERROR(
IF(BN$14 - $G$14 + 1 = _xlfn.NUMBERVALUE(TRIM(_xlfn.TEXTAFTER($C351, " ", -1))),
_xlfn.IFS(
'Option-specific inputs'!$J$19="Percentage cost method",('Option-specific inputs'!$J$27*'Option-specific inputs'!$J34*BN$22),
'Option-specific inputs'!$J$19="Total cost method",('Option-specific inputs'!$J57*BN$22)),0),0)</f>
        <v>0</v>
      </c>
      <c r="BO351" s="43" cm="1">
        <f t="array" ref="BO351">IFERROR(
IF(BO$14 - $G$14 + 1 = _xlfn.NUMBERVALUE(TRIM(_xlfn.TEXTAFTER($C351, " ", -1))),
_xlfn.IFS(
'Option-specific inputs'!$J$19="Percentage cost method",('Option-specific inputs'!$J$27*'Option-specific inputs'!$J34*BO$22),
'Option-specific inputs'!$J$19="Total cost method",('Option-specific inputs'!$J57*BO$22)),0),0)</f>
        <v>0</v>
      </c>
      <c r="BP351" s="43" cm="1">
        <f t="array" ref="BP351">IFERROR(
IF(BP$14 - $G$14 + 1 = _xlfn.NUMBERVALUE(TRIM(_xlfn.TEXTAFTER($C351, " ", -1))),
_xlfn.IFS(
'Option-specific inputs'!$J$19="Percentage cost method",('Option-specific inputs'!$J$27*'Option-specific inputs'!$J34*BP$22),
'Option-specific inputs'!$J$19="Total cost method",('Option-specific inputs'!$J57*BP$22)),0),0)</f>
        <v>0</v>
      </c>
      <c r="BQ351" s="43" cm="1">
        <f t="array" ref="BQ351">IFERROR(
IF(BQ$14 - $G$14 + 1 = _xlfn.NUMBERVALUE(TRIM(_xlfn.TEXTAFTER($C351, " ", -1))),
_xlfn.IFS(
'Option-specific inputs'!$J$19="Percentage cost method",('Option-specific inputs'!$J$27*'Option-specific inputs'!$J34*BQ$22),
'Option-specific inputs'!$J$19="Total cost method",('Option-specific inputs'!$J57*BQ$22)),0),0)</f>
        <v>0</v>
      </c>
      <c r="BR351" s="43" cm="1">
        <f t="array" ref="BR351">IFERROR(
IF(BR$14 - $G$14 + 1 = _xlfn.NUMBERVALUE(TRIM(_xlfn.TEXTAFTER($C351, " ", -1))),
_xlfn.IFS(
'Option-specific inputs'!$J$19="Percentage cost method",('Option-specific inputs'!$J$27*'Option-specific inputs'!$J34*BR$22),
'Option-specific inputs'!$J$19="Total cost method",('Option-specific inputs'!$J57*BR$22)),0),0)</f>
        <v>0</v>
      </c>
      <c r="BS351" s="43" cm="1">
        <f t="array" ref="BS351">IFERROR(
IF(BS$14 - $G$14 + 1 = _xlfn.NUMBERVALUE(TRIM(_xlfn.TEXTAFTER($C351, " ", -1))),
_xlfn.IFS(
'Option-specific inputs'!$J$19="Percentage cost method",('Option-specific inputs'!$J$27*'Option-specific inputs'!$J34*BS$22),
'Option-specific inputs'!$J$19="Total cost method",('Option-specific inputs'!$J57*BS$22)),0),0)</f>
        <v>0</v>
      </c>
      <c r="BT351" s="43" cm="1">
        <f t="array" ref="BT351">IFERROR(
IF(BT$14 - $G$14 + 1 = _xlfn.NUMBERVALUE(TRIM(_xlfn.TEXTAFTER($C351, " ", -1))),
_xlfn.IFS(
'Option-specific inputs'!$J$19="Percentage cost method",('Option-specific inputs'!$J$27*'Option-specific inputs'!$J34*BT$22),
'Option-specific inputs'!$J$19="Total cost method",('Option-specific inputs'!$J57*BT$22)),0),0)</f>
        <v>0</v>
      </c>
      <c r="BU351" s="43" cm="1">
        <f t="array" ref="BU351">IFERROR(
IF(BU$14 - $G$14 + 1 = _xlfn.NUMBERVALUE(TRIM(_xlfn.TEXTAFTER($C351, " ", -1))),
_xlfn.IFS(
'Option-specific inputs'!$J$19="Percentage cost method",('Option-specific inputs'!$J$27*'Option-specific inputs'!$J34*BU$22),
'Option-specific inputs'!$J$19="Total cost method",('Option-specific inputs'!$J57*BU$22)),0),0)</f>
        <v>0</v>
      </c>
      <c r="BV351" s="43" cm="1">
        <f t="array" ref="BV351">IFERROR(
IF(BV$14 - $G$14 + 1 = _xlfn.NUMBERVALUE(TRIM(_xlfn.TEXTAFTER($C351, " ", -1))),
_xlfn.IFS(
'Option-specific inputs'!$J$19="Percentage cost method",('Option-specific inputs'!$J$27*'Option-specific inputs'!$J34*BV$22),
'Option-specific inputs'!$J$19="Total cost method",('Option-specific inputs'!$J57*BV$22)),0),0)</f>
        <v>0</v>
      </c>
      <c r="BW351" s="43" cm="1">
        <f t="array" ref="BW351">IFERROR(
IF(BW$14 - $G$14 + 1 = _xlfn.NUMBERVALUE(TRIM(_xlfn.TEXTAFTER($C351, " ", -1))),
_xlfn.IFS(
'Option-specific inputs'!$J$19="Percentage cost method",('Option-specific inputs'!$J$27*'Option-specific inputs'!$J34*BW$22),
'Option-specific inputs'!$J$19="Total cost method",('Option-specific inputs'!$J57*BW$22)),0),0)</f>
        <v>0</v>
      </c>
      <c r="BX351" s="43" cm="1">
        <f t="array" ref="BX351">IFERROR(
IF(BX$14 - $G$14 + 1 = _xlfn.NUMBERVALUE(TRIM(_xlfn.TEXTAFTER($C351, " ", -1))),
_xlfn.IFS(
'Option-specific inputs'!$J$19="Percentage cost method",('Option-specific inputs'!$J$27*'Option-specific inputs'!$J34*BX$22),
'Option-specific inputs'!$J$19="Total cost method",('Option-specific inputs'!$J57*BX$22)),0),0)</f>
        <v>0</v>
      </c>
      <c r="BY351" s="43" cm="1">
        <f t="array" ref="BY351">IFERROR(
IF(BY$14 - $G$14 + 1 = _xlfn.NUMBERVALUE(TRIM(_xlfn.TEXTAFTER($C351, " ", -1))),
_xlfn.IFS(
'Option-specific inputs'!$J$19="Percentage cost method",('Option-specific inputs'!$J$27*'Option-specific inputs'!$J34*BY$22),
'Option-specific inputs'!$J$19="Total cost method",('Option-specific inputs'!$J57*BY$22)),0),0)</f>
        <v>0</v>
      </c>
      <c r="BZ351" s="43" cm="1">
        <f t="array" ref="BZ351">IFERROR(
IF(BZ$14 - $G$14 + 1 = _xlfn.NUMBERVALUE(TRIM(_xlfn.TEXTAFTER($C351, " ", -1))),
_xlfn.IFS(
'Option-specific inputs'!$J$19="Percentage cost method",('Option-specific inputs'!$J$27*'Option-specific inputs'!$J34*BZ$22),
'Option-specific inputs'!$J$19="Total cost method",('Option-specific inputs'!$J57*BZ$22)),0),0)</f>
        <v>0</v>
      </c>
      <c r="CA351" s="43" cm="1">
        <f t="array" ref="CA351">IFERROR(
IF(CA$14 - $G$14 + 1 = _xlfn.NUMBERVALUE(TRIM(_xlfn.TEXTAFTER($C351, " ", -1))),
_xlfn.IFS(
'Option-specific inputs'!$J$19="Percentage cost method",('Option-specific inputs'!$J$27*'Option-specific inputs'!$J34*CA$22),
'Option-specific inputs'!$J$19="Total cost method",('Option-specific inputs'!$J57*CA$22)),0),0)</f>
        <v>0</v>
      </c>
      <c r="CB351" s="43" cm="1">
        <f t="array" ref="CB351">IFERROR(
IF(CB$14 - $G$14 + 1 = _xlfn.NUMBERVALUE(TRIM(_xlfn.TEXTAFTER($C351, " ", -1))),
_xlfn.IFS(
'Option-specific inputs'!$J$19="Percentage cost method",('Option-specific inputs'!$J$27*'Option-specific inputs'!$J34*CB$22),
'Option-specific inputs'!$J$19="Total cost method",('Option-specific inputs'!$J57*CB$22)),0),0)</f>
        <v>0</v>
      </c>
      <c r="CC351" s="43" cm="1">
        <f t="array" ref="CC351">IFERROR(
IF(CC$14 - $G$14 + 1 = _xlfn.NUMBERVALUE(TRIM(_xlfn.TEXTAFTER($C351, " ", -1))),
_xlfn.IFS(
'Option-specific inputs'!$J$19="Percentage cost method",('Option-specific inputs'!$J$27*'Option-specific inputs'!$J34*CC$22),
'Option-specific inputs'!$J$19="Total cost method",('Option-specific inputs'!$J57*CC$22)),0),0)</f>
        <v>0</v>
      </c>
      <c r="CD351" s="43" cm="1">
        <f t="array" ref="CD351">IFERROR(
IF(CD$14 - $G$14 + 1 = _xlfn.NUMBERVALUE(TRIM(_xlfn.TEXTAFTER($C351, " ", -1))),
_xlfn.IFS(
'Option-specific inputs'!$J$19="Percentage cost method",('Option-specific inputs'!$J$27*'Option-specific inputs'!$J34*CD$22),
'Option-specific inputs'!$J$19="Total cost method",('Option-specific inputs'!$J57*CD$22)),0),0)</f>
        <v>0</v>
      </c>
      <c r="CE351" s="43" cm="1">
        <f t="array" ref="CE351">IFERROR(
IF(CE$14 - $G$14 + 1 = _xlfn.NUMBERVALUE(TRIM(_xlfn.TEXTAFTER($C351, " ", -1))),
_xlfn.IFS(
'Option-specific inputs'!$J$19="Percentage cost method",('Option-specific inputs'!$J$27*'Option-specific inputs'!$J34*CE$22),
'Option-specific inputs'!$J$19="Total cost method",('Option-specific inputs'!$J57*CE$22)),0),0)</f>
        <v>0</v>
      </c>
      <c r="CF351" s="43" cm="1">
        <f t="array" ref="CF351">IFERROR(
IF(CF$14 - $G$14 + 1 = _xlfn.NUMBERVALUE(TRIM(_xlfn.TEXTAFTER($C351, " ", -1))),
_xlfn.IFS(
'Option-specific inputs'!$J$19="Percentage cost method",('Option-specific inputs'!$J$27*'Option-specific inputs'!$J34*CF$22),
'Option-specific inputs'!$J$19="Total cost method",('Option-specific inputs'!$J57*CF$22)),0),0)</f>
        <v>0</v>
      </c>
      <c r="CG351" s="43" cm="1">
        <f t="array" ref="CG351">IFERROR(
IF(CG$14 - $G$14 + 1 = _xlfn.NUMBERVALUE(TRIM(_xlfn.TEXTAFTER($C351, " ", -1))),
_xlfn.IFS(
'Option-specific inputs'!$J$19="Percentage cost method",('Option-specific inputs'!$J$27*'Option-specific inputs'!$J34*CG$22),
'Option-specific inputs'!$J$19="Total cost method",('Option-specific inputs'!$J57*CG$22)),0),0)</f>
        <v>0</v>
      </c>
      <c r="CH351" s="43" cm="1">
        <f t="array" ref="CH351">IFERROR(
IF(CH$14 - $G$14 + 1 = _xlfn.NUMBERVALUE(TRIM(_xlfn.TEXTAFTER($C351, " ", -1))),
_xlfn.IFS(
'Option-specific inputs'!$J$19="Percentage cost method",('Option-specific inputs'!$J$27*'Option-specific inputs'!$J34*CH$22),
'Option-specific inputs'!$J$19="Total cost method",('Option-specific inputs'!$J57*CH$22)),0),0)</f>
        <v>0</v>
      </c>
      <c r="CI351" s="43" cm="1">
        <f t="array" ref="CI351">IFERROR(
IF(CI$14 - $G$14 + 1 = _xlfn.NUMBERVALUE(TRIM(_xlfn.TEXTAFTER($C351, " ", -1))),
_xlfn.IFS(
'Option-specific inputs'!$J$19="Percentage cost method",('Option-specific inputs'!$J$27*'Option-specific inputs'!$J34*CI$22),
'Option-specific inputs'!$J$19="Total cost method",('Option-specific inputs'!$J57*CI$22)),0),0)</f>
        <v>0</v>
      </c>
      <c r="CJ351" s="43" cm="1">
        <f t="array" ref="CJ351">IFERROR(
IF(CJ$14 - $G$14 + 1 = _xlfn.NUMBERVALUE(TRIM(_xlfn.TEXTAFTER($C351, " ", -1))),
_xlfn.IFS(
'Option-specific inputs'!$J$19="Percentage cost method",('Option-specific inputs'!$J$27*'Option-specific inputs'!$J34*CJ$22),
'Option-specific inputs'!$J$19="Total cost method",('Option-specific inputs'!$J57*CJ$22)),0),0)</f>
        <v>0</v>
      </c>
      <c r="CK351" s="43" cm="1">
        <f t="array" ref="CK351">IFERROR(
IF(CK$14 - $G$14 + 1 = _xlfn.NUMBERVALUE(TRIM(_xlfn.TEXTAFTER($C351, " ", -1))),
_xlfn.IFS(
'Option-specific inputs'!$J$19="Percentage cost method",('Option-specific inputs'!$J$27*'Option-specific inputs'!$J34*CK$22),
'Option-specific inputs'!$J$19="Total cost method",('Option-specific inputs'!$J57*CK$22)),0),0)</f>
        <v>0</v>
      </c>
      <c r="CL351" s="43" cm="1">
        <f t="array" ref="CL351">IFERROR(
IF(CL$14 - $G$14 + 1 = _xlfn.NUMBERVALUE(TRIM(_xlfn.TEXTAFTER($C351, " ", -1))),
_xlfn.IFS(
'Option-specific inputs'!$J$19="Percentage cost method",('Option-specific inputs'!$J$27*'Option-specific inputs'!$J34*CL$22),
'Option-specific inputs'!$J$19="Total cost method",('Option-specific inputs'!$J57*CL$22)),0),0)</f>
        <v>0</v>
      </c>
      <c r="CM351" s="43" cm="1">
        <f t="array" ref="CM351">IFERROR(
IF(CM$14 - $G$14 + 1 = _xlfn.NUMBERVALUE(TRIM(_xlfn.TEXTAFTER($C351, " ", -1))),
_xlfn.IFS(
'Option-specific inputs'!$J$19="Percentage cost method",('Option-specific inputs'!$J$27*'Option-specific inputs'!$J34*CM$22),
'Option-specific inputs'!$J$19="Total cost method",('Option-specific inputs'!$J57*CM$22)),0),0)</f>
        <v>0</v>
      </c>
      <c r="CN351" s="43" cm="1">
        <f t="array" ref="CN351">IFERROR(
IF(CN$14 - $G$14 + 1 = _xlfn.NUMBERVALUE(TRIM(_xlfn.TEXTAFTER($C351, " ", -1))),
_xlfn.IFS(
'Option-specific inputs'!$J$19="Percentage cost method",('Option-specific inputs'!$J$27*'Option-specific inputs'!$J34*CN$22),
'Option-specific inputs'!$J$19="Total cost method",('Option-specific inputs'!$J57*CN$22)),0),0)</f>
        <v>0</v>
      </c>
      <c r="CO351" s="43" cm="1">
        <f t="array" ref="CO351">IFERROR(
IF(CO$14 - $G$14 + 1 = _xlfn.NUMBERVALUE(TRIM(_xlfn.TEXTAFTER($C351, " ", -1))),
_xlfn.IFS(
'Option-specific inputs'!$J$19="Percentage cost method",('Option-specific inputs'!$J$27*'Option-specific inputs'!$J34*CO$22),
'Option-specific inputs'!$J$19="Total cost method",('Option-specific inputs'!$J57*CO$22)),0),0)</f>
        <v>0</v>
      </c>
      <c r="CP351" s="43" cm="1">
        <f t="array" ref="CP351">IFERROR(
IF(CP$14 - $G$14 + 1 = _xlfn.NUMBERVALUE(TRIM(_xlfn.TEXTAFTER($C351, " ", -1))),
_xlfn.IFS(
'Option-specific inputs'!$J$19="Percentage cost method",('Option-specific inputs'!$J$27*'Option-specific inputs'!$J34*CP$22),
'Option-specific inputs'!$J$19="Total cost method",('Option-specific inputs'!$J57*CP$22)),0),0)</f>
        <v>0</v>
      </c>
      <c r="CQ351" s="43" cm="1">
        <f t="array" ref="CQ351">IFERROR(
IF(CQ$14 - $G$14 + 1 = _xlfn.NUMBERVALUE(TRIM(_xlfn.TEXTAFTER($C351, " ", -1))),
_xlfn.IFS(
'Option-specific inputs'!$J$19="Percentage cost method",('Option-specific inputs'!$J$27*'Option-specific inputs'!$J34*CQ$22),
'Option-specific inputs'!$J$19="Total cost method",('Option-specific inputs'!$J57*CQ$22)),0),0)</f>
        <v>0</v>
      </c>
      <c r="CR351" s="43" cm="1">
        <f t="array" ref="CR351">IFERROR(
IF(CR$14 - $G$14 + 1 = _xlfn.NUMBERVALUE(TRIM(_xlfn.TEXTAFTER($C351, " ", -1))),
_xlfn.IFS(
'Option-specific inputs'!$J$19="Percentage cost method",('Option-specific inputs'!$J$27*'Option-specific inputs'!$J34*CR$22),
'Option-specific inputs'!$J$19="Total cost method",('Option-specific inputs'!$J57*CR$22)),0),0)</f>
        <v>0</v>
      </c>
      <c r="CS351" s="43" cm="1">
        <f t="array" ref="CS351">IFERROR(
IF(CS$14 - $G$14 + 1 = _xlfn.NUMBERVALUE(TRIM(_xlfn.TEXTAFTER($C351, " ", -1))),
_xlfn.IFS(
'Option-specific inputs'!$J$19="Percentage cost method",('Option-specific inputs'!$J$27*'Option-specific inputs'!$J34*CS$22),
'Option-specific inputs'!$J$19="Total cost method",('Option-specific inputs'!$J57*CS$22)),0),0)</f>
        <v>0</v>
      </c>
      <c r="CT351" s="43" cm="1">
        <f t="array" ref="CT351">IFERROR(
IF(CT$14 - $G$14 + 1 = _xlfn.NUMBERVALUE(TRIM(_xlfn.TEXTAFTER($C351, " ", -1))),
_xlfn.IFS(
'Option-specific inputs'!$J$19="Percentage cost method",('Option-specific inputs'!$J$27*'Option-specific inputs'!$J34*CT$22),
'Option-specific inputs'!$J$19="Total cost method",('Option-specific inputs'!$J57*CT$22)),0),0)</f>
        <v>0</v>
      </c>
      <c r="CU351" s="43" cm="1">
        <f t="array" ref="CU351">IFERROR(
IF(CU$14 - $G$14 + 1 = _xlfn.NUMBERVALUE(TRIM(_xlfn.TEXTAFTER($C351, " ", -1))),
_xlfn.IFS(
'Option-specific inputs'!$J$19="Percentage cost method",('Option-specific inputs'!$J$27*'Option-specific inputs'!$J34*CU$22),
'Option-specific inputs'!$J$19="Total cost method",('Option-specific inputs'!$J57*CU$22)),0),0)</f>
        <v>0</v>
      </c>
      <c r="CV351" s="43" cm="1">
        <f t="array" ref="CV351">IFERROR(
IF(CV$14 - $G$14 + 1 = _xlfn.NUMBERVALUE(TRIM(_xlfn.TEXTAFTER($C351, " ", -1))),
_xlfn.IFS(
'Option-specific inputs'!$J$19="Percentage cost method",('Option-specific inputs'!$J$27*'Option-specific inputs'!$J34*CV$22),
'Option-specific inputs'!$J$19="Total cost method",('Option-specific inputs'!$J57*CV$22)),0),0)</f>
        <v>0</v>
      </c>
      <c r="CW351" s="43" cm="1">
        <f t="array" ref="CW351">IFERROR(
IF(CW$14 - $G$14 + 1 = _xlfn.NUMBERVALUE(TRIM(_xlfn.TEXTAFTER($C351, " ", -1))),
_xlfn.IFS(
'Option-specific inputs'!$J$19="Percentage cost method",('Option-specific inputs'!$J$27*'Option-specific inputs'!$J34*CW$22),
'Option-specific inputs'!$J$19="Total cost method",('Option-specific inputs'!$J57*CW$22)),0),0)</f>
        <v>0</v>
      </c>
      <c r="CX351" s="43" cm="1">
        <f t="array" ref="CX351">IFERROR(
IF(CX$14 - $G$14 + 1 = _xlfn.NUMBERVALUE(TRIM(_xlfn.TEXTAFTER($C351, " ", -1))),
_xlfn.IFS(
'Option-specific inputs'!$J$19="Percentage cost method",('Option-specific inputs'!$J$27*'Option-specific inputs'!$J34*CX$22),
'Option-specific inputs'!$J$19="Total cost method",('Option-specific inputs'!$J57*CX$22)),0),0)</f>
        <v>0</v>
      </c>
      <c r="CY351" s="43" cm="1">
        <f t="array" ref="CY351">IFERROR(
IF(CY$14 - $G$14 + 1 = _xlfn.NUMBERVALUE(TRIM(_xlfn.TEXTAFTER($C351, " ", -1))),
_xlfn.IFS(
'Option-specific inputs'!$J$19="Percentage cost method",('Option-specific inputs'!$J$27*'Option-specific inputs'!$J34*CY$22),
'Option-specific inputs'!$J$19="Total cost method",('Option-specific inputs'!$J57*CY$22)),0),0)</f>
        <v>0</v>
      </c>
      <c r="CZ351" s="43" cm="1">
        <f t="array" ref="CZ351">IFERROR(
IF(CZ$14 - $G$14 + 1 = _xlfn.NUMBERVALUE(TRIM(_xlfn.TEXTAFTER($C351, " ", -1))),
_xlfn.IFS(
'Option-specific inputs'!$J$19="Percentage cost method",('Option-specific inputs'!$J$27*'Option-specific inputs'!$J34*CZ$22),
'Option-specific inputs'!$J$19="Total cost method",('Option-specific inputs'!$J57*CZ$22)),0),0)</f>
        <v>0</v>
      </c>
      <c r="DA351" s="43" cm="1">
        <f t="array" ref="DA351">IFERROR(
IF(DA$14 - $G$14 + 1 = _xlfn.NUMBERVALUE(TRIM(_xlfn.TEXTAFTER($C351, " ", -1))),
_xlfn.IFS(
'Option-specific inputs'!$J$19="Percentage cost method",('Option-specific inputs'!$J$27*'Option-specific inputs'!$J34*DA$22),
'Option-specific inputs'!$J$19="Total cost method",('Option-specific inputs'!$J57*DA$22)),0),0)</f>
        <v>0</v>
      </c>
      <c r="DB351" s="43" cm="1">
        <f t="array" ref="DB351">IFERROR(
IF(DB$14 - $G$14 + 1 = _xlfn.NUMBERVALUE(TRIM(_xlfn.TEXTAFTER($C351, " ", -1))),
_xlfn.IFS(
'Option-specific inputs'!$J$19="Percentage cost method",('Option-specific inputs'!$J$27*'Option-specific inputs'!$J34*DB$22),
'Option-specific inputs'!$J$19="Total cost method",('Option-specific inputs'!$J57*DB$22)),0),0)</f>
        <v>0</v>
      </c>
      <c r="DC351" s="25"/>
    </row>
    <row r="352" spans="1:107" s="61" customFormat="1" ht="22.5" customHeight="1">
      <c r="A352" s="25"/>
      <c r="B352" s="163"/>
      <c r="C352" s="163" t="s">
        <v>129</v>
      </c>
      <c r="D352" s="32"/>
      <c r="E352" s="37"/>
      <c r="F352" s="42"/>
      <c r="G352" s="43" cm="1">
        <f t="array" ref="G352">IFERROR(
IF(G$14 - $G$14 + 1 = _xlfn.NUMBERVALUE(TRIM(_xlfn.TEXTAFTER($C352, " ", -1))),
_xlfn.IFS(
'Option-specific inputs'!$J$19="Percentage cost method",('Option-specific inputs'!$J$27*'Option-specific inputs'!$J35*G$22),
'Option-specific inputs'!$J$19="Total cost method",('Option-specific inputs'!$J58*G$22)),0),0)</f>
        <v>0</v>
      </c>
      <c r="H352" s="43" cm="1">
        <f t="array" ref="H352">IFERROR(
IF(H$14 - $G$14 + 1 = _xlfn.NUMBERVALUE(TRIM(_xlfn.TEXTAFTER($C352, " ", -1))),
_xlfn.IFS(
'Option-specific inputs'!$J$19="Percentage cost method",('Option-specific inputs'!$J$27*'Option-specific inputs'!$J35*H$22),
'Option-specific inputs'!$J$19="Total cost method",('Option-specific inputs'!$J58*H$22)),0),0)</f>
        <v>0</v>
      </c>
      <c r="I352" s="43" cm="1">
        <f t="array" ref="I352">IFERROR(
IF(I$14 - $G$14 + 1 = _xlfn.NUMBERVALUE(TRIM(_xlfn.TEXTAFTER($C352, " ", -1))),
_xlfn.IFS(
'Option-specific inputs'!$J$19="Percentage cost method",('Option-specific inputs'!$J$27*'Option-specific inputs'!$J35*I$22),
'Option-specific inputs'!$J$19="Total cost method",('Option-specific inputs'!$J58*I$22)),0),0)</f>
        <v>0</v>
      </c>
      <c r="J352" s="43" cm="1">
        <f t="array" ref="J352">IFERROR(
IF(J$14 - $G$14 + 1 = _xlfn.NUMBERVALUE(TRIM(_xlfn.TEXTAFTER($C352, " ", -1))),
_xlfn.IFS(
'Option-specific inputs'!$J$19="Percentage cost method",('Option-specific inputs'!$J$27*'Option-specific inputs'!$J35*J$22),
'Option-specific inputs'!$J$19="Total cost method",('Option-specific inputs'!$J58*J$22)),0),0)</f>
        <v>0</v>
      </c>
      <c r="K352" s="43" cm="1">
        <f t="array" ref="K352">IFERROR(
IF(K$14 - $G$14 + 1 = _xlfn.NUMBERVALUE(TRIM(_xlfn.TEXTAFTER($C352, " ", -1))),
_xlfn.IFS(
'Option-specific inputs'!$J$19="Percentage cost method",('Option-specific inputs'!$J$27*'Option-specific inputs'!$J35*K$22),
'Option-specific inputs'!$J$19="Total cost method",('Option-specific inputs'!$J58*K$22)),0),0)</f>
        <v>0</v>
      </c>
      <c r="L352" s="43" cm="1">
        <f t="array" ref="L352">IFERROR(
IF(L$14 - $G$14 + 1 = _xlfn.NUMBERVALUE(TRIM(_xlfn.TEXTAFTER($C352, " ", -1))),
_xlfn.IFS(
'Option-specific inputs'!$J$19="Percentage cost method",('Option-specific inputs'!$J$27*'Option-specific inputs'!$J35*L$22),
'Option-specific inputs'!$J$19="Total cost method",('Option-specific inputs'!$J58*L$22)),0),0)</f>
        <v>0</v>
      </c>
      <c r="M352" s="43" cm="1">
        <f t="array" ref="M352">IFERROR(
IF(M$14 - $G$14 + 1 = _xlfn.NUMBERVALUE(TRIM(_xlfn.TEXTAFTER($C352, " ", -1))),
_xlfn.IFS(
'Option-specific inputs'!$J$19="Percentage cost method",('Option-specific inputs'!$J$27*'Option-specific inputs'!$J35*M$22),
'Option-specific inputs'!$J$19="Total cost method",('Option-specific inputs'!$J58*M$22)),0),0)</f>
        <v>0</v>
      </c>
      <c r="N352" s="43" cm="1">
        <f t="array" ref="N352">IFERROR(
IF(N$14 - $G$14 + 1 = _xlfn.NUMBERVALUE(TRIM(_xlfn.TEXTAFTER($C352, " ", -1))),
_xlfn.IFS(
'Option-specific inputs'!$J$19="Percentage cost method",('Option-specific inputs'!$J$27*'Option-specific inputs'!$J35*N$22),
'Option-specific inputs'!$J$19="Total cost method",('Option-specific inputs'!$J58*N$22)),0),0)</f>
        <v>0</v>
      </c>
      <c r="O352" s="43" cm="1">
        <f t="array" ref="O352">IFERROR(
IF(O$14 - $G$14 + 1 = _xlfn.NUMBERVALUE(TRIM(_xlfn.TEXTAFTER($C352, " ", -1))),
_xlfn.IFS(
'Option-specific inputs'!$J$19="Percentage cost method",('Option-specific inputs'!$J$27*'Option-specific inputs'!$J35*O$22),
'Option-specific inputs'!$J$19="Total cost method",('Option-specific inputs'!$J58*O$22)),0),0)</f>
        <v>0</v>
      </c>
      <c r="P352" s="43" cm="1">
        <f t="array" ref="P352">IFERROR(
IF(P$14 - $G$14 + 1 = _xlfn.NUMBERVALUE(TRIM(_xlfn.TEXTAFTER($C352, " ", -1))),
_xlfn.IFS(
'Option-specific inputs'!$J$19="Percentage cost method",('Option-specific inputs'!$J$27*'Option-specific inputs'!$J35*P$22),
'Option-specific inputs'!$J$19="Total cost method",('Option-specific inputs'!$J58*P$22)),0),0)</f>
        <v>0</v>
      </c>
      <c r="Q352" s="43" cm="1">
        <f t="array" ref="Q352">IFERROR(
IF(Q$14 - $G$14 + 1 = _xlfn.NUMBERVALUE(TRIM(_xlfn.TEXTAFTER($C352, " ", -1))),
_xlfn.IFS(
'Option-specific inputs'!$J$19="Percentage cost method",('Option-specific inputs'!$J$27*'Option-specific inputs'!$J35*Q$22),
'Option-specific inputs'!$J$19="Total cost method",('Option-specific inputs'!$J58*Q$22)),0),0)</f>
        <v>0</v>
      </c>
      <c r="R352" s="43" cm="1">
        <f t="array" ref="R352">IFERROR(
IF(R$14 - $G$14 + 1 = _xlfn.NUMBERVALUE(TRIM(_xlfn.TEXTAFTER($C352, " ", -1))),
_xlfn.IFS(
'Option-specific inputs'!$J$19="Percentage cost method",('Option-specific inputs'!$J$27*'Option-specific inputs'!$J35*R$22),
'Option-specific inputs'!$J$19="Total cost method",('Option-specific inputs'!$J58*R$22)),0),0)</f>
        <v>0</v>
      </c>
      <c r="S352" s="43" cm="1">
        <f t="array" ref="S352">IFERROR(
IF(S$14 - $G$14 + 1 = _xlfn.NUMBERVALUE(TRIM(_xlfn.TEXTAFTER($C352, " ", -1))),
_xlfn.IFS(
'Option-specific inputs'!$J$19="Percentage cost method",('Option-specific inputs'!$J$27*'Option-specific inputs'!$J35*S$22),
'Option-specific inputs'!$J$19="Total cost method",('Option-specific inputs'!$J58*S$22)),0),0)</f>
        <v>0</v>
      </c>
      <c r="T352" s="43" cm="1">
        <f t="array" ref="T352">IFERROR(
IF(T$14 - $G$14 + 1 = _xlfn.NUMBERVALUE(TRIM(_xlfn.TEXTAFTER($C352, " ", -1))),
_xlfn.IFS(
'Option-specific inputs'!$J$19="Percentage cost method",('Option-specific inputs'!$J$27*'Option-specific inputs'!$J35*T$22),
'Option-specific inputs'!$J$19="Total cost method",('Option-specific inputs'!$J58*T$22)),0),0)</f>
        <v>0</v>
      </c>
      <c r="U352" s="43" cm="1">
        <f t="array" ref="U352">IFERROR(
IF(U$14 - $G$14 + 1 = _xlfn.NUMBERVALUE(TRIM(_xlfn.TEXTAFTER($C352, " ", -1))),
_xlfn.IFS(
'Option-specific inputs'!$J$19="Percentage cost method",('Option-specific inputs'!$J$27*'Option-specific inputs'!$J35*U$22),
'Option-specific inputs'!$J$19="Total cost method",('Option-specific inputs'!$J58*U$22)),0),0)</f>
        <v>0</v>
      </c>
      <c r="V352" s="43" cm="1">
        <f t="array" ref="V352">IFERROR(
IF(V$14 - $G$14 + 1 = _xlfn.NUMBERVALUE(TRIM(_xlfn.TEXTAFTER($C352, " ", -1))),
_xlfn.IFS(
'Option-specific inputs'!$J$19="Percentage cost method",('Option-specific inputs'!$J$27*'Option-specific inputs'!$J35*V$22),
'Option-specific inputs'!$J$19="Total cost method",('Option-specific inputs'!$J58*V$22)),0),0)</f>
        <v>0</v>
      </c>
      <c r="W352" s="43" cm="1">
        <f t="array" ref="W352">IFERROR(
IF(W$14 - $G$14 + 1 = _xlfn.NUMBERVALUE(TRIM(_xlfn.TEXTAFTER($C352, " ", -1))),
_xlfn.IFS(
'Option-specific inputs'!$J$19="Percentage cost method",('Option-specific inputs'!$J$27*'Option-specific inputs'!$J35*W$22),
'Option-specific inputs'!$J$19="Total cost method",('Option-specific inputs'!$J58*W$22)),0),0)</f>
        <v>0</v>
      </c>
      <c r="X352" s="43" cm="1">
        <f t="array" ref="X352">IFERROR(
IF(X$14 - $G$14 + 1 = _xlfn.NUMBERVALUE(TRIM(_xlfn.TEXTAFTER($C352, " ", -1))),
_xlfn.IFS(
'Option-specific inputs'!$J$19="Percentage cost method",('Option-specific inputs'!$J$27*'Option-specific inputs'!$J35*X$22),
'Option-specific inputs'!$J$19="Total cost method",('Option-specific inputs'!$J58*X$22)),0),0)</f>
        <v>0</v>
      </c>
      <c r="Y352" s="43" cm="1">
        <f t="array" ref="Y352">IFERROR(
IF(Y$14 - $G$14 + 1 = _xlfn.NUMBERVALUE(TRIM(_xlfn.TEXTAFTER($C352, " ", -1))),
_xlfn.IFS(
'Option-specific inputs'!$J$19="Percentage cost method",('Option-specific inputs'!$J$27*'Option-specific inputs'!$J35*Y$22),
'Option-specific inputs'!$J$19="Total cost method",('Option-specific inputs'!$J58*Y$22)),0),0)</f>
        <v>0</v>
      </c>
      <c r="Z352" s="43" cm="1">
        <f t="array" ref="Z352">IFERROR(
IF(Z$14 - $G$14 + 1 = _xlfn.NUMBERVALUE(TRIM(_xlfn.TEXTAFTER($C352, " ", -1))),
_xlfn.IFS(
'Option-specific inputs'!$J$19="Percentage cost method",('Option-specific inputs'!$J$27*'Option-specific inputs'!$J35*Z$22),
'Option-specific inputs'!$J$19="Total cost method",('Option-specific inputs'!$J58*Z$22)),0),0)</f>
        <v>0</v>
      </c>
      <c r="AA352" s="43" cm="1">
        <f t="array" ref="AA352">IFERROR(
IF(AA$14 - $G$14 + 1 = _xlfn.NUMBERVALUE(TRIM(_xlfn.TEXTAFTER($C352, " ", -1))),
_xlfn.IFS(
'Option-specific inputs'!$J$19="Percentage cost method",('Option-specific inputs'!$J$27*'Option-specific inputs'!$J35*AA$22),
'Option-specific inputs'!$J$19="Total cost method",('Option-specific inputs'!$J58*AA$22)),0),0)</f>
        <v>0</v>
      </c>
      <c r="AB352" s="43" cm="1">
        <f t="array" ref="AB352">IFERROR(
IF(AB$14 - $G$14 + 1 = _xlfn.NUMBERVALUE(TRIM(_xlfn.TEXTAFTER($C352, " ", -1))),
_xlfn.IFS(
'Option-specific inputs'!$J$19="Percentage cost method",('Option-specific inputs'!$J$27*'Option-specific inputs'!$J35*AB$22),
'Option-specific inputs'!$J$19="Total cost method",('Option-specific inputs'!$J58*AB$22)),0),0)</f>
        <v>0</v>
      </c>
      <c r="AC352" s="43" cm="1">
        <f t="array" ref="AC352">IFERROR(
IF(AC$14 - $G$14 + 1 = _xlfn.NUMBERVALUE(TRIM(_xlfn.TEXTAFTER($C352, " ", -1))),
_xlfn.IFS(
'Option-specific inputs'!$J$19="Percentage cost method",('Option-specific inputs'!$J$27*'Option-specific inputs'!$J35*AC$22),
'Option-specific inputs'!$J$19="Total cost method",('Option-specific inputs'!$J58*AC$22)),0),0)</f>
        <v>0</v>
      </c>
      <c r="AD352" s="43" cm="1">
        <f t="array" ref="AD352">IFERROR(
IF(AD$14 - $G$14 + 1 = _xlfn.NUMBERVALUE(TRIM(_xlfn.TEXTAFTER($C352, " ", -1))),
_xlfn.IFS(
'Option-specific inputs'!$J$19="Percentage cost method",('Option-specific inputs'!$J$27*'Option-specific inputs'!$J35*AD$22),
'Option-specific inputs'!$J$19="Total cost method",('Option-specific inputs'!$J58*AD$22)),0),0)</f>
        <v>0</v>
      </c>
      <c r="AE352" s="43" cm="1">
        <f t="array" ref="AE352">IFERROR(
IF(AE$14 - $G$14 + 1 = _xlfn.NUMBERVALUE(TRIM(_xlfn.TEXTAFTER($C352, " ", -1))),
_xlfn.IFS(
'Option-specific inputs'!$J$19="Percentage cost method",('Option-specific inputs'!$J$27*'Option-specific inputs'!$J35*AE$22),
'Option-specific inputs'!$J$19="Total cost method",('Option-specific inputs'!$J58*AE$22)),0),0)</f>
        <v>0</v>
      </c>
      <c r="AF352" s="43" cm="1">
        <f t="array" ref="AF352">IFERROR(
IF(AF$14 - $G$14 + 1 = _xlfn.NUMBERVALUE(TRIM(_xlfn.TEXTAFTER($C352, " ", -1))),
_xlfn.IFS(
'Option-specific inputs'!$J$19="Percentage cost method",('Option-specific inputs'!$J$27*'Option-specific inputs'!$J35*AF$22),
'Option-specific inputs'!$J$19="Total cost method",('Option-specific inputs'!$J58*AF$22)),0),0)</f>
        <v>0</v>
      </c>
      <c r="AG352" s="43" cm="1">
        <f t="array" ref="AG352">IFERROR(
IF(AG$14 - $G$14 + 1 = _xlfn.NUMBERVALUE(TRIM(_xlfn.TEXTAFTER($C352, " ", -1))),
_xlfn.IFS(
'Option-specific inputs'!$J$19="Percentage cost method",('Option-specific inputs'!$J$27*'Option-specific inputs'!$J35*AG$22),
'Option-specific inputs'!$J$19="Total cost method",('Option-specific inputs'!$J58*AG$22)),0),0)</f>
        <v>0</v>
      </c>
      <c r="AH352" s="43" cm="1">
        <f t="array" ref="AH352">IFERROR(
IF(AH$14 - $G$14 + 1 = _xlfn.NUMBERVALUE(TRIM(_xlfn.TEXTAFTER($C352, " ", -1))),
_xlfn.IFS(
'Option-specific inputs'!$J$19="Percentage cost method",('Option-specific inputs'!$J$27*'Option-specific inputs'!$J35*AH$22),
'Option-specific inputs'!$J$19="Total cost method",('Option-specific inputs'!$J58*AH$22)),0),0)</f>
        <v>0</v>
      </c>
      <c r="AI352" s="43" cm="1">
        <f t="array" ref="AI352">IFERROR(
IF(AI$14 - $G$14 + 1 = _xlfn.NUMBERVALUE(TRIM(_xlfn.TEXTAFTER($C352, " ", -1))),
_xlfn.IFS(
'Option-specific inputs'!$J$19="Percentage cost method",('Option-specific inputs'!$J$27*'Option-specific inputs'!$J35*AI$22),
'Option-specific inputs'!$J$19="Total cost method",('Option-specific inputs'!$J58*AI$22)),0),0)</f>
        <v>0</v>
      </c>
      <c r="AJ352" s="43" cm="1">
        <f t="array" ref="AJ352">IFERROR(
IF(AJ$14 - $G$14 + 1 = _xlfn.NUMBERVALUE(TRIM(_xlfn.TEXTAFTER($C352, " ", -1))),
_xlfn.IFS(
'Option-specific inputs'!$J$19="Percentage cost method",('Option-specific inputs'!$J$27*'Option-specific inputs'!$J35*AJ$22),
'Option-specific inputs'!$J$19="Total cost method",('Option-specific inputs'!$J58*AJ$22)),0),0)</f>
        <v>0</v>
      </c>
      <c r="AK352" s="43" cm="1">
        <f t="array" ref="AK352">IFERROR(
IF(AK$14 - $G$14 + 1 = _xlfn.NUMBERVALUE(TRIM(_xlfn.TEXTAFTER($C352, " ", -1))),
_xlfn.IFS(
'Option-specific inputs'!$J$19="Percentage cost method",('Option-specific inputs'!$J$27*'Option-specific inputs'!$J35*AK$22),
'Option-specific inputs'!$J$19="Total cost method",('Option-specific inputs'!$J58*AK$22)),0),0)</f>
        <v>0</v>
      </c>
      <c r="AL352" s="43" cm="1">
        <f t="array" ref="AL352">IFERROR(
IF(AL$14 - $G$14 + 1 = _xlfn.NUMBERVALUE(TRIM(_xlfn.TEXTAFTER($C352, " ", -1))),
_xlfn.IFS(
'Option-specific inputs'!$J$19="Percentage cost method",('Option-specific inputs'!$J$27*'Option-specific inputs'!$J35*AL$22),
'Option-specific inputs'!$J$19="Total cost method",('Option-specific inputs'!$J58*AL$22)),0),0)</f>
        <v>0</v>
      </c>
      <c r="AM352" s="43" cm="1">
        <f t="array" ref="AM352">IFERROR(
IF(AM$14 - $G$14 + 1 = _xlfn.NUMBERVALUE(TRIM(_xlfn.TEXTAFTER($C352, " ", -1))),
_xlfn.IFS(
'Option-specific inputs'!$J$19="Percentage cost method",('Option-specific inputs'!$J$27*'Option-specific inputs'!$J35*AM$22),
'Option-specific inputs'!$J$19="Total cost method",('Option-specific inputs'!$J58*AM$22)),0),0)</f>
        <v>0</v>
      </c>
      <c r="AN352" s="43" cm="1">
        <f t="array" ref="AN352">IFERROR(
IF(AN$14 - $G$14 + 1 = _xlfn.NUMBERVALUE(TRIM(_xlfn.TEXTAFTER($C352, " ", -1))),
_xlfn.IFS(
'Option-specific inputs'!$J$19="Percentage cost method",('Option-specific inputs'!$J$27*'Option-specific inputs'!$J35*AN$22),
'Option-specific inputs'!$J$19="Total cost method",('Option-specific inputs'!$J58*AN$22)),0),0)</f>
        <v>0</v>
      </c>
      <c r="AO352" s="43" cm="1">
        <f t="array" ref="AO352">IFERROR(
IF(AO$14 - $G$14 + 1 = _xlfn.NUMBERVALUE(TRIM(_xlfn.TEXTAFTER($C352, " ", -1))),
_xlfn.IFS(
'Option-specific inputs'!$J$19="Percentage cost method",('Option-specific inputs'!$J$27*'Option-specific inputs'!$J35*AO$22),
'Option-specific inputs'!$J$19="Total cost method",('Option-specific inputs'!$J58*AO$22)),0),0)</f>
        <v>0</v>
      </c>
      <c r="AP352" s="43" cm="1">
        <f t="array" ref="AP352">IFERROR(
IF(AP$14 - $G$14 + 1 = _xlfn.NUMBERVALUE(TRIM(_xlfn.TEXTAFTER($C352, " ", -1))),
_xlfn.IFS(
'Option-specific inputs'!$J$19="Percentage cost method",('Option-specific inputs'!$J$27*'Option-specific inputs'!$J35*AP$22),
'Option-specific inputs'!$J$19="Total cost method",('Option-specific inputs'!$J58*AP$22)),0),0)</f>
        <v>0</v>
      </c>
      <c r="AQ352" s="43" cm="1">
        <f t="array" ref="AQ352">IFERROR(
IF(AQ$14 - $G$14 + 1 = _xlfn.NUMBERVALUE(TRIM(_xlfn.TEXTAFTER($C352, " ", -1))),
_xlfn.IFS(
'Option-specific inputs'!$J$19="Percentage cost method",('Option-specific inputs'!$J$27*'Option-specific inputs'!$J35*AQ$22),
'Option-specific inputs'!$J$19="Total cost method",('Option-specific inputs'!$J58*AQ$22)),0),0)</f>
        <v>0</v>
      </c>
      <c r="AR352" s="43" cm="1">
        <f t="array" ref="AR352">IFERROR(
IF(AR$14 - $G$14 + 1 = _xlfn.NUMBERVALUE(TRIM(_xlfn.TEXTAFTER($C352, " ", -1))),
_xlfn.IFS(
'Option-specific inputs'!$J$19="Percentage cost method",('Option-specific inputs'!$J$27*'Option-specific inputs'!$J35*AR$22),
'Option-specific inputs'!$J$19="Total cost method",('Option-specific inputs'!$J58*AR$22)),0),0)</f>
        <v>0</v>
      </c>
      <c r="AS352" s="43" cm="1">
        <f t="array" ref="AS352">IFERROR(
IF(AS$14 - $G$14 + 1 = _xlfn.NUMBERVALUE(TRIM(_xlfn.TEXTAFTER($C352, " ", -1))),
_xlfn.IFS(
'Option-specific inputs'!$J$19="Percentage cost method",('Option-specific inputs'!$J$27*'Option-specific inputs'!$J35*AS$22),
'Option-specific inputs'!$J$19="Total cost method",('Option-specific inputs'!$J58*AS$22)),0),0)</f>
        <v>0</v>
      </c>
      <c r="AT352" s="43" cm="1">
        <f t="array" ref="AT352">IFERROR(
IF(AT$14 - $G$14 + 1 = _xlfn.NUMBERVALUE(TRIM(_xlfn.TEXTAFTER($C352, " ", -1))),
_xlfn.IFS(
'Option-specific inputs'!$J$19="Percentage cost method",('Option-specific inputs'!$J$27*'Option-specific inputs'!$J35*AT$22),
'Option-specific inputs'!$J$19="Total cost method",('Option-specific inputs'!$J58*AT$22)),0),0)</f>
        <v>0</v>
      </c>
      <c r="AU352" s="43" cm="1">
        <f t="array" ref="AU352">IFERROR(
IF(AU$14 - $G$14 + 1 = _xlfn.NUMBERVALUE(TRIM(_xlfn.TEXTAFTER($C352, " ", -1))),
_xlfn.IFS(
'Option-specific inputs'!$J$19="Percentage cost method",('Option-specific inputs'!$J$27*'Option-specific inputs'!$J35*AU$22),
'Option-specific inputs'!$J$19="Total cost method",('Option-specific inputs'!$J58*AU$22)),0),0)</f>
        <v>0</v>
      </c>
      <c r="AV352" s="43" cm="1">
        <f t="array" ref="AV352">IFERROR(
IF(AV$14 - $G$14 + 1 = _xlfn.NUMBERVALUE(TRIM(_xlfn.TEXTAFTER($C352, " ", -1))),
_xlfn.IFS(
'Option-specific inputs'!$J$19="Percentage cost method",('Option-specific inputs'!$J$27*'Option-specific inputs'!$J35*AV$22),
'Option-specific inputs'!$J$19="Total cost method",('Option-specific inputs'!$J58*AV$22)),0),0)</f>
        <v>0</v>
      </c>
      <c r="AW352" s="43" cm="1">
        <f t="array" ref="AW352">IFERROR(
IF(AW$14 - $G$14 + 1 = _xlfn.NUMBERVALUE(TRIM(_xlfn.TEXTAFTER($C352, " ", -1))),
_xlfn.IFS(
'Option-specific inputs'!$J$19="Percentage cost method",('Option-specific inputs'!$J$27*'Option-specific inputs'!$J35*AW$22),
'Option-specific inputs'!$J$19="Total cost method",('Option-specific inputs'!$J58*AW$22)),0),0)</f>
        <v>0</v>
      </c>
      <c r="AX352" s="43" cm="1">
        <f t="array" ref="AX352">IFERROR(
IF(AX$14 - $G$14 + 1 = _xlfn.NUMBERVALUE(TRIM(_xlfn.TEXTAFTER($C352, " ", -1))),
_xlfn.IFS(
'Option-specific inputs'!$J$19="Percentage cost method",('Option-specific inputs'!$J$27*'Option-specific inputs'!$J35*AX$22),
'Option-specific inputs'!$J$19="Total cost method",('Option-specific inputs'!$J58*AX$22)),0),0)</f>
        <v>0</v>
      </c>
      <c r="AY352" s="43" cm="1">
        <f t="array" ref="AY352">IFERROR(
IF(AY$14 - $G$14 + 1 = _xlfn.NUMBERVALUE(TRIM(_xlfn.TEXTAFTER($C352, " ", -1))),
_xlfn.IFS(
'Option-specific inputs'!$J$19="Percentage cost method",('Option-specific inputs'!$J$27*'Option-specific inputs'!$J35*AY$22),
'Option-specific inputs'!$J$19="Total cost method",('Option-specific inputs'!$J58*AY$22)),0),0)</f>
        <v>0</v>
      </c>
      <c r="AZ352" s="43" cm="1">
        <f t="array" ref="AZ352">IFERROR(
IF(AZ$14 - $G$14 + 1 = _xlfn.NUMBERVALUE(TRIM(_xlfn.TEXTAFTER($C352, " ", -1))),
_xlfn.IFS(
'Option-specific inputs'!$J$19="Percentage cost method",('Option-specific inputs'!$J$27*'Option-specific inputs'!$J35*AZ$22),
'Option-specific inputs'!$J$19="Total cost method",('Option-specific inputs'!$J58*AZ$22)),0),0)</f>
        <v>0</v>
      </c>
      <c r="BA352" s="43" cm="1">
        <f t="array" ref="BA352">IFERROR(
IF(BA$14 - $G$14 + 1 = _xlfn.NUMBERVALUE(TRIM(_xlfn.TEXTAFTER($C352, " ", -1))),
_xlfn.IFS(
'Option-specific inputs'!$J$19="Percentage cost method",('Option-specific inputs'!$J$27*'Option-specific inputs'!$J35*BA$22),
'Option-specific inputs'!$J$19="Total cost method",('Option-specific inputs'!$J58*BA$22)),0),0)</f>
        <v>0</v>
      </c>
      <c r="BB352" s="43" cm="1">
        <f t="array" ref="BB352">IFERROR(
IF(BB$14 - $G$14 + 1 = _xlfn.NUMBERVALUE(TRIM(_xlfn.TEXTAFTER($C352, " ", -1))),
_xlfn.IFS(
'Option-specific inputs'!$J$19="Percentage cost method",('Option-specific inputs'!$J$27*'Option-specific inputs'!$J35*BB$22),
'Option-specific inputs'!$J$19="Total cost method",('Option-specific inputs'!$J58*BB$22)),0),0)</f>
        <v>0</v>
      </c>
      <c r="BC352" s="43" cm="1">
        <f t="array" ref="BC352">IFERROR(
IF(BC$14 - $G$14 + 1 = _xlfn.NUMBERVALUE(TRIM(_xlfn.TEXTAFTER($C352, " ", -1))),
_xlfn.IFS(
'Option-specific inputs'!$J$19="Percentage cost method",('Option-specific inputs'!$J$27*'Option-specific inputs'!$J35*BC$22),
'Option-specific inputs'!$J$19="Total cost method",('Option-specific inputs'!$J58*BC$22)),0),0)</f>
        <v>0</v>
      </c>
      <c r="BD352" s="43" cm="1">
        <f t="array" ref="BD352">IFERROR(
IF(BD$14 - $G$14 + 1 = _xlfn.NUMBERVALUE(TRIM(_xlfn.TEXTAFTER($C352, " ", -1))),
_xlfn.IFS(
'Option-specific inputs'!$J$19="Percentage cost method",('Option-specific inputs'!$J$27*'Option-specific inputs'!$J35*BD$22),
'Option-specific inputs'!$J$19="Total cost method",('Option-specific inputs'!$J58*BD$22)),0),0)</f>
        <v>0</v>
      </c>
      <c r="BE352" s="43" cm="1">
        <f t="array" ref="BE352">IFERROR(
IF(BE$14 - $G$14 + 1 = _xlfn.NUMBERVALUE(TRIM(_xlfn.TEXTAFTER($C352, " ", -1))),
_xlfn.IFS(
'Option-specific inputs'!$J$19="Percentage cost method",('Option-specific inputs'!$J$27*'Option-specific inputs'!$J35*BE$22),
'Option-specific inputs'!$J$19="Total cost method",('Option-specific inputs'!$J58*BE$22)),0),0)</f>
        <v>0</v>
      </c>
      <c r="BF352" s="43" cm="1">
        <f t="array" ref="BF352">IFERROR(
IF(BF$14 - $G$14 + 1 = _xlfn.NUMBERVALUE(TRIM(_xlfn.TEXTAFTER($C352, " ", -1))),
_xlfn.IFS(
'Option-specific inputs'!$J$19="Percentage cost method",('Option-specific inputs'!$J$27*'Option-specific inputs'!$J35*BF$22),
'Option-specific inputs'!$J$19="Total cost method",('Option-specific inputs'!$J58*BF$22)),0),0)</f>
        <v>0</v>
      </c>
      <c r="BG352" s="43" cm="1">
        <f t="array" ref="BG352">IFERROR(
IF(BG$14 - $G$14 + 1 = _xlfn.NUMBERVALUE(TRIM(_xlfn.TEXTAFTER($C352, " ", -1))),
_xlfn.IFS(
'Option-specific inputs'!$J$19="Percentage cost method",('Option-specific inputs'!$J$27*'Option-specific inputs'!$J35*BG$22),
'Option-specific inputs'!$J$19="Total cost method",('Option-specific inputs'!$J58*BG$22)),0),0)</f>
        <v>0</v>
      </c>
      <c r="BH352" s="43" cm="1">
        <f t="array" ref="BH352">IFERROR(
IF(BH$14 - $G$14 + 1 = _xlfn.NUMBERVALUE(TRIM(_xlfn.TEXTAFTER($C352, " ", -1))),
_xlfn.IFS(
'Option-specific inputs'!$J$19="Percentage cost method",('Option-specific inputs'!$J$27*'Option-specific inputs'!$J35*BH$22),
'Option-specific inputs'!$J$19="Total cost method",('Option-specific inputs'!$J58*BH$22)),0),0)</f>
        <v>0</v>
      </c>
      <c r="BI352" s="43" cm="1">
        <f t="array" ref="BI352">IFERROR(
IF(BI$14 - $G$14 + 1 = _xlfn.NUMBERVALUE(TRIM(_xlfn.TEXTAFTER($C352, " ", -1))),
_xlfn.IFS(
'Option-specific inputs'!$J$19="Percentage cost method",('Option-specific inputs'!$J$27*'Option-specific inputs'!$J35*BI$22),
'Option-specific inputs'!$J$19="Total cost method",('Option-specific inputs'!$J58*BI$22)),0),0)</f>
        <v>0</v>
      </c>
      <c r="BJ352" s="43" cm="1">
        <f t="array" ref="BJ352">IFERROR(
IF(BJ$14 - $G$14 + 1 = _xlfn.NUMBERVALUE(TRIM(_xlfn.TEXTAFTER($C352, " ", -1))),
_xlfn.IFS(
'Option-specific inputs'!$J$19="Percentage cost method",('Option-specific inputs'!$J$27*'Option-specific inputs'!$J35*BJ$22),
'Option-specific inputs'!$J$19="Total cost method",('Option-specific inputs'!$J58*BJ$22)),0),0)</f>
        <v>0</v>
      </c>
      <c r="BK352" s="43" cm="1">
        <f t="array" ref="BK352">IFERROR(
IF(BK$14 - $G$14 + 1 = _xlfn.NUMBERVALUE(TRIM(_xlfn.TEXTAFTER($C352, " ", -1))),
_xlfn.IFS(
'Option-specific inputs'!$J$19="Percentage cost method",('Option-specific inputs'!$J$27*'Option-specific inputs'!$J35*BK$22),
'Option-specific inputs'!$J$19="Total cost method",('Option-specific inputs'!$J58*BK$22)),0),0)</f>
        <v>0</v>
      </c>
      <c r="BL352" s="43" cm="1">
        <f t="array" ref="BL352">IFERROR(
IF(BL$14 - $G$14 + 1 = _xlfn.NUMBERVALUE(TRIM(_xlfn.TEXTAFTER($C352, " ", -1))),
_xlfn.IFS(
'Option-specific inputs'!$J$19="Percentage cost method",('Option-specific inputs'!$J$27*'Option-specific inputs'!$J35*BL$22),
'Option-specific inputs'!$J$19="Total cost method",('Option-specific inputs'!$J58*BL$22)),0),0)</f>
        <v>0</v>
      </c>
      <c r="BM352" s="43" cm="1">
        <f t="array" ref="BM352">IFERROR(
IF(BM$14 - $G$14 + 1 = _xlfn.NUMBERVALUE(TRIM(_xlfn.TEXTAFTER($C352, " ", -1))),
_xlfn.IFS(
'Option-specific inputs'!$J$19="Percentage cost method",('Option-specific inputs'!$J$27*'Option-specific inputs'!$J35*BM$22),
'Option-specific inputs'!$J$19="Total cost method",('Option-specific inputs'!$J58*BM$22)),0),0)</f>
        <v>0</v>
      </c>
      <c r="BN352" s="43" cm="1">
        <f t="array" ref="BN352">IFERROR(
IF(BN$14 - $G$14 + 1 = _xlfn.NUMBERVALUE(TRIM(_xlfn.TEXTAFTER($C352, " ", -1))),
_xlfn.IFS(
'Option-specific inputs'!$J$19="Percentage cost method",('Option-specific inputs'!$J$27*'Option-specific inputs'!$J35*BN$22),
'Option-specific inputs'!$J$19="Total cost method",('Option-specific inputs'!$J58*BN$22)),0),0)</f>
        <v>0</v>
      </c>
      <c r="BO352" s="43" cm="1">
        <f t="array" ref="BO352">IFERROR(
IF(BO$14 - $G$14 + 1 = _xlfn.NUMBERVALUE(TRIM(_xlfn.TEXTAFTER($C352, " ", -1))),
_xlfn.IFS(
'Option-specific inputs'!$J$19="Percentage cost method",('Option-specific inputs'!$J$27*'Option-specific inputs'!$J35*BO$22),
'Option-specific inputs'!$J$19="Total cost method",('Option-specific inputs'!$J58*BO$22)),0),0)</f>
        <v>0</v>
      </c>
      <c r="BP352" s="43" cm="1">
        <f t="array" ref="BP352">IFERROR(
IF(BP$14 - $G$14 + 1 = _xlfn.NUMBERVALUE(TRIM(_xlfn.TEXTAFTER($C352, " ", -1))),
_xlfn.IFS(
'Option-specific inputs'!$J$19="Percentage cost method",('Option-specific inputs'!$J$27*'Option-specific inputs'!$J35*BP$22),
'Option-specific inputs'!$J$19="Total cost method",('Option-specific inputs'!$J58*BP$22)),0),0)</f>
        <v>0</v>
      </c>
      <c r="BQ352" s="43" cm="1">
        <f t="array" ref="BQ352">IFERROR(
IF(BQ$14 - $G$14 + 1 = _xlfn.NUMBERVALUE(TRIM(_xlfn.TEXTAFTER($C352, " ", -1))),
_xlfn.IFS(
'Option-specific inputs'!$J$19="Percentage cost method",('Option-specific inputs'!$J$27*'Option-specific inputs'!$J35*BQ$22),
'Option-specific inputs'!$J$19="Total cost method",('Option-specific inputs'!$J58*BQ$22)),0),0)</f>
        <v>0</v>
      </c>
      <c r="BR352" s="43" cm="1">
        <f t="array" ref="BR352">IFERROR(
IF(BR$14 - $G$14 + 1 = _xlfn.NUMBERVALUE(TRIM(_xlfn.TEXTAFTER($C352, " ", -1))),
_xlfn.IFS(
'Option-specific inputs'!$J$19="Percentage cost method",('Option-specific inputs'!$J$27*'Option-specific inputs'!$J35*BR$22),
'Option-specific inputs'!$J$19="Total cost method",('Option-specific inputs'!$J58*BR$22)),0),0)</f>
        <v>0</v>
      </c>
      <c r="BS352" s="43" cm="1">
        <f t="array" ref="BS352">IFERROR(
IF(BS$14 - $G$14 + 1 = _xlfn.NUMBERVALUE(TRIM(_xlfn.TEXTAFTER($C352, " ", -1))),
_xlfn.IFS(
'Option-specific inputs'!$J$19="Percentage cost method",('Option-specific inputs'!$J$27*'Option-specific inputs'!$J35*BS$22),
'Option-specific inputs'!$J$19="Total cost method",('Option-specific inputs'!$J58*BS$22)),0),0)</f>
        <v>0</v>
      </c>
      <c r="BT352" s="43" cm="1">
        <f t="array" ref="BT352">IFERROR(
IF(BT$14 - $G$14 + 1 = _xlfn.NUMBERVALUE(TRIM(_xlfn.TEXTAFTER($C352, " ", -1))),
_xlfn.IFS(
'Option-specific inputs'!$J$19="Percentage cost method",('Option-specific inputs'!$J$27*'Option-specific inputs'!$J35*BT$22),
'Option-specific inputs'!$J$19="Total cost method",('Option-specific inputs'!$J58*BT$22)),0),0)</f>
        <v>0</v>
      </c>
      <c r="BU352" s="43" cm="1">
        <f t="array" ref="BU352">IFERROR(
IF(BU$14 - $G$14 + 1 = _xlfn.NUMBERVALUE(TRIM(_xlfn.TEXTAFTER($C352, " ", -1))),
_xlfn.IFS(
'Option-specific inputs'!$J$19="Percentage cost method",('Option-specific inputs'!$J$27*'Option-specific inputs'!$J35*BU$22),
'Option-specific inputs'!$J$19="Total cost method",('Option-specific inputs'!$J58*BU$22)),0),0)</f>
        <v>0</v>
      </c>
      <c r="BV352" s="43" cm="1">
        <f t="array" ref="BV352">IFERROR(
IF(BV$14 - $G$14 + 1 = _xlfn.NUMBERVALUE(TRIM(_xlfn.TEXTAFTER($C352, " ", -1))),
_xlfn.IFS(
'Option-specific inputs'!$J$19="Percentage cost method",('Option-specific inputs'!$J$27*'Option-specific inputs'!$J35*BV$22),
'Option-specific inputs'!$J$19="Total cost method",('Option-specific inputs'!$J58*BV$22)),0),0)</f>
        <v>0</v>
      </c>
      <c r="BW352" s="43" cm="1">
        <f t="array" ref="BW352">IFERROR(
IF(BW$14 - $G$14 + 1 = _xlfn.NUMBERVALUE(TRIM(_xlfn.TEXTAFTER($C352, " ", -1))),
_xlfn.IFS(
'Option-specific inputs'!$J$19="Percentage cost method",('Option-specific inputs'!$J$27*'Option-specific inputs'!$J35*BW$22),
'Option-specific inputs'!$J$19="Total cost method",('Option-specific inputs'!$J58*BW$22)),0),0)</f>
        <v>0</v>
      </c>
      <c r="BX352" s="43" cm="1">
        <f t="array" ref="BX352">IFERROR(
IF(BX$14 - $G$14 + 1 = _xlfn.NUMBERVALUE(TRIM(_xlfn.TEXTAFTER($C352, " ", -1))),
_xlfn.IFS(
'Option-specific inputs'!$J$19="Percentage cost method",('Option-specific inputs'!$J$27*'Option-specific inputs'!$J35*BX$22),
'Option-specific inputs'!$J$19="Total cost method",('Option-specific inputs'!$J58*BX$22)),0),0)</f>
        <v>0</v>
      </c>
      <c r="BY352" s="43" cm="1">
        <f t="array" ref="BY352">IFERROR(
IF(BY$14 - $G$14 + 1 = _xlfn.NUMBERVALUE(TRIM(_xlfn.TEXTAFTER($C352, " ", -1))),
_xlfn.IFS(
'Option-specific inputs'!$J$19="Percentage cost method",('Option-specific inputs'!$J$27*'Option-specific inputs'!$J35*BY$22),
'Option-specific inputs'!$J$19="Total cost method",('Option-specific inputs'!$J58*BY$22)),0),0)</f>
        <v>0</v>
      </c>
      <c r="BZ352" s="43" cm="1">
        <f t="array" ref="BZ352">IFERROR(
IF(BZ$14 - $G$14 + 1 = _xlfn.NUMBERVALUE(TRIM(_xlfn.TEXTAFTER($C352, " ", -1))),
_xlfn.IFS(
'Option-specific inputs'!$J$19="Percentage cost method",('Option-specific inputs'!$J$27*'Option-specific inputs'!$J35*BZ$22),
'Option-specific inputs'!$J$19="Total cost method",('Option-specific inputs'!$J58*BZ$22)),0),0)</f>
        <v>0</v>
      </c>
      <c r="CA352" s="43" cm="1">
        <f t="array" ref="CA352">IFERROR(
IF(CA$14 - $G$14 + 1 = _xlfn.NUMBERVALUE(TRIM(_xlfn.TEXTAFTER($C352, " ", -1))),
_xlfn.IFS(
'Option-specific inputs'!$J$19="Percentage cost method",('Option-specific inputs'!$J$27*'Option-specific inputs'!$J35*CA$22),
'Option-specific inputs'!$J$19="Total cost method",('Option-specific inputs'!$J58*CA$22)),0),0)</f>
        <v>0</v>
      </c>
      <c r="CB352" s="43" cm="1">
        <f t="array" ref="CB352">IFERROR(
IF(CB$14 - $G$14 + 1 = _xlfn.NUMBERVALUE(TRIM(_xlfn.TEXTAFTER($C352, " ", -1))),
_xlfn.IFS(
'Option-specific inputs'!$J$19="Percentage cost method",('Option-specific inputs'!$J$27*'Option-specific inputs'!$J35*CB$22),
'Option-specific inputs'!$J$19="Total cost method",('Option-specific inputs'!$J58*CB$22)),0),0)</f>
        <v>0</v>
      </c>
      <c r="CC352" s="43" cm="1">
        <f t="array" ref="CC352">IFERROR(
IF(CC$14 - $G$14 + 1 = _xlfn.NUMBERVALUE(TRIM(_xlfn.TEXTAFTER($C352, " ", -1))),
_xlfn.IFS(
'Option-specific inputs'!$J$19="Percentage cost method",('Option-specific inputs'!$J$27*'Option-specific inputs'!$J35*CC$22),
'Option-specific inputs'!$J$19="Total cost method",('Option-specific inputs'!$J58*CC$22)),0),0)</f>
        <v>0</v>
      </c>
      <c r="CD352" s="43" cm="1">
        <f t="array" ref="CD352">IFERROR(
IF(CD$14 - $G$14 + 1 = _xlfn.NUMBERVALUE(TRIM(_xlfn.TEXTAFTER($C352, " ", -1))),
_xlfn.IFS(
'Option-specific inputs'!$J$19="Percentage cost method",('Option-specific inputs'!$J$27*'Option-specific inputs'!$J35*CD$22),
'Option-specific inputs'!$J$19="Total cost method",('Option-specific inputs'!$J58*CD$22)),0),0)</f>
        <v>0</v>
      </c>
      <c r="CE352" s="43" cm="1">
        <f t="array" ref="CE352">IFERROR(
IF(CE$14 - $G$14 + 1 = _xlfn.NUMBERVALUE(TRIM(_xlfn.TEXTAFTER($C352, " ", -1))),
_xlfn.IFS(
'Option-specific inputs'!$J$19="Percentage cost method",('Option-specific inputs'!$J$27*'Option-specific inputs'!$J35*CE$22),
'Option-specific inputs'!$J$19="Total cost method",('Option-specific inputs'!$J58*CE$22)),0),0)</f>
        <v>0</v>
      </c>
      <c r="CF352" s="43" cm="1">
        <f t="array" ref="CF352">IFERROR(
IF(CF$14 - $G$14 + 1 = _xlfn.NUMBERVALUE(TRIM(_xlfn.TEXTAFTER($C352, " ", -1))),
_xlfn.IFS(
'Option-specific inputs'!$J$19="Percentage cost method",('Option-specific inputs'!$J$27*'Option-specific inputs'!$J35*CF$22),
'Option-specific inputs'!$J$19="Total cost method",('Option-specific inputs'!$J58*CF$22)),0),0)</f>
        <v>0</v>
      </c>
      <c r="CG352" s="43" cm="1">
        <f t="array" ref="CG352">IFERROR(
IF(CG$14 - $G$14 + 1 = _xlfn.NUMBERVALUE(TRIM(_xlfn.TEXTAFTER($C352, " ", -1))),
_xlfn.IFS(
'Option-specific inputs'!$J$19="Percentage cost method",('Option-specific inputs'!$J$27*'Option-specific inputs'!$J35*CG$22),
'Option-specific inputs'!$J$19="Total cost method",('Option-specific inputs'!$J58*CG$22)),0),0)</f>
        <v>0</v>
      </c>
      <c r="CH352" s="43" cm="1">
        <f t="array" ref="CH352">IFERROR(
IF(CH$14 - $G$14 + 1 = _xlfn.NUMBERVALUE(TRIM(_xlfn.TEXTAFTER($C352, " ", -1))),
_xlfn.IFS(
'Option-specific inputs'!$J$19="Percentage cost method",('Option-specific inputs'!$J$27*'Option-specific inputs'!$J35*CH$22),
'Option-specific inputs'!$J$19="Total cost method",('Option-specific inputs'!$J58*CH$22)),0),0)</f>
        <v>0</v>
      </c>
      <c r="CI352" s="43" cm="1">
        <f t="array" ref="CI352">IFERROR(
IF(CI$14 - $G$14 + 1 = _xlfn.NUMBERVALUE(TRIM(_xlfn.TEXTAFTER($C352, " ", -1))),
_xlfn.IFS(
'Option-specific inputs'!$J$19="Percentage cost method",('Option-specific inputs'!$J$27*'Option-specific inputs'!$J35*CI$22),
'Option-specific inputs'!$J$19="Total cost method",('Option-specific inputs'!$J58*CI$22)),0),0)</f>
        <v>0</v>
      </c>
      <c r="CJ352" s="43" cm="1">
        <f t="array" ref="CJ352">IFERROR(
IF(CJ$14 - $G$14 + 1 = _xlfn.NUMBERVALUE(TRIM(_xlfn.TEXTAFTER($C352, " ", -1))),
_xlfn.IFS(
'Option-specific inputs'!$J$19="Percentage cost method",('Option-specific inputs'!$J$27*'Option-specific inputs'!$J35*CJ$22),
'Option-specific inputs'!$J$19="Total cost method",('Option-specific inputs'!$J58*CJ$22)),0),0)</f>
        <v>0</v>
      </c>
      <c r="CK352" s="43" cm="1">
        <f t="array" ref="CK352">IFERROR(
IF(CK$14 - $G$14 + 1 = _xlfn.NUMBERVALUE(TRIM(_xlfn.TEXTAFTER($C352, " ", -1))),
_xlfn.IFS(
'Option-specific inputs'!$J$19="Percentage cost method",('Option-specific inputs'!$J$27*'Option-specific inputs'!$J35*CK$22),
'Option-specific inputs'!$J$19="Total cost method",('Option-specific inputs'!$J58*CK$22)),0),0)</f>
        <v>0</v>
      </c>
      <c r="CL352" s="43" cm="1">
        <f t="array" ref="CL352">IFERROR(
IF(CL$14 - $G$14 + 1 = _xlfn.NUMBERVALUE(TRIM(_xlfn.TEXTAFTER($C352, " ", -1))),
_xlfn.IFS(
'Option-specific inputs'!$J$19="Percentage cost method",('Option-specific inputs'!$J$27*'Option-specific inputs'!$J35*CL$22),
'Option-specific inputs'!$J$19="Total cost method",('Option-specific inputs'!$J58*CL$22)),0),0)</f>
        <v>0</v>
      </c>
      <c r="CM352" s="43" cm="1">
        <f t="array" ref="CM352">IFERROR(
IF(CM$14 - $G$14 + 1 = _xlfn.NUMBERVALUE(TRIM(_xlfn.TEXTAFTER($C352, " ", -1))),
_xlfn.IFS(
'Option-specific inputs'!$J$19="Percentage cost method",('Option-specific inputs'!$J$27*'Option-specific inputs'!$J35*CM$22),
'Option-specific inputs'!$J$19="Total cost method",('Option-specific inputs'!$J58*CM$22)),0),0)</f>
        <v>0</v>
      </c>
      <c r="CN352" s="43" cm="1">
        <f t="array" ref="CN352">IFERROR(
IF(CN$14 - $G$14 + 1 = _xlfn.NUMBERVALUE(TRIM(_xlfn.TEXTAFTER($C352, " ", -1))),
_xlfn.IFS(
'Option-specific inputs'!$J$19="Percentage cost method",('Option-specific inputs'!$J$27*'Option-specific inputs'!$J35*CN$22),
'Option-specific inputs'!$J$19="Total cost method",('Option-specific inputs'!$J58*CN$22)),0),0)</f>
        <v>0</v>
      </c>
      <c r="CO352" s="43" cm="1">
        <f t="array" ref="CO352">IFERROR(
IF(CO$14 - $G$14 + 1 = _xlfn.NUMBERVALUE(TRIM(_xlfn.TEXTAFTER($C352, " ", -1))),
_xlfn.IFS(
'Option-specific inputs'!$J$19="Percentage cost method",('Option-specific inputs'!$J$27*'Option-specific inputs'!$J35*CO$22),
'Option-specific inputs'!$J$19="Total cost method",('Option-specific inputs'!$J58*CO$22)),0),0)</f>
        <v>0</v>
      </c>
      <c r="CP352" s="43" cm="1">
        <f t="array" ref="CP352">IFERROR(
IF(CP$14 - $G$14 + 1 = _xlfn.NUMBERVALUE(TRIM(_xlfn.TEXTAFTER($C352, " ", -1))),
_xlfn.IFS(
'Option-specific inputs'!$J$19="Percentage cost method",('Option-specific inputs'!$J$27*'Option-specific inputs'!$J35*CP$22),
'Option-specific inputs'!$J$19="Total cost method",('Option-specific inputs'!$J58*CP$22)),0),0)</f>
        <v>0</v>
      </c>
      <c r="CQ352" s="43" cm="1">
        <f t="array" ref="CQ352">IFERROR(
IF(CQ$14 - $G$14 + 1 = _xlfn.NUMBERVALUE(TRIM(_xlfn.TEXTAFTER($C352, " ", -1))),
_xlfn.IFS(
'Option-specific inputs'!$J$19="Percentage cost method",('Option-specific inputs'!$J$27*'Option-specific inputs'!$J35*CQ$22),
'Option-specific inputs'!$J$19="Total cost method",('Option-specific inputs'!$J58*CQ$22)),0),0)</f>
        <v>0</v>
      </c>
      <c r="CR352" s="43" cm="1">
        <f t="array" ref="CR352">IFERROR(
IF(CR$14 - $G$14 + 1 = _xlfn.NUMBERVALUE(TRIM(_xlfn.TEXTAFTER($C352, " ", -1))),
_xlfn.IFS(
'Option-specific inputs'!$J$19="Percentage cost method",('Option-specific inputs'!$J$27*'Option-specific inputs'!$J35*CR$22),
'Option-specific inputs'!$J$19="Total cost method",('Option-specific inputs'!$J58*CR$22)),0),0)</f>
        <v>0</v>
      </c>
      <c r="CS352" s="43" cm="1">
        <f t="array" ref="CS352">IFERROR(
IF(CS$14 - $G$14 + 1 = _xlfn.NUMBERVALUE(TRIM(_xlfn.TEXTAFTER($C352, " ", -1))),
_xlfn.IFS(
'Option-specific inputs'!$J$19="Percentage cost method",('Option-specific inputs'!$J$27*'Option-specific inputs'!$J35*CS$22),
'Option-specific inputs'!$J$19="Total cost method",('Option-specific inputs'!$J58*CS$22)),0),0)</f>
        <v>0</v>
      </c>
      <c r="CT352" s="43" cm="1">
        <f t="array" ref="CT352">IFERROR(
IF(CT$14 - $G$14 + 1 = _xlfn.NUMBERVALUE(TRIM(_xlfn.TEXTAFTER($C352, " ", -1))),
_xlfn.IFS(
'Option-specific inputs'!$J$19="Percentage cost method",('Option-specific inputs'!$J$27*'Option-specific inputs'!$J35*CT$22),
'Option-specific inputs'!$J$19="Total cost method",('Option-specific inputs'!$J58*CT$22)),0),0)</f>
        <v>0</v>
      </c>
      <c r="CU352" s="43" cm="1">
        <f t="array" ref="CU352">IFERROR(
IF(CU$14 - $G$14 + 1 = _xlfn.NUMBERVALUE(TRIM(_xlfn.TEXTAFTER($C352, " ", -1))),
_xlfn.IFS(
'Option-specific inputs'!$J$19="Percentage cost method",('Option-specific inputs'!$J$27*'Option-specific inputs'!$J35*CU$22),
'Option-specific inputs'!$J$19="Total cost method",('Option-specific inputs'!$J58*CU$22)),0),0)</f>
        <v>0</v>
      </c>
      <c r="CV352" s="43" cm="1">
        <f t="array" ref="CV352">IFERROR(
IF(CV$14 - $G$14 + 1 = _xlfn.NUMBERVALUE(TRIM(_xlfn.TEXTAFTER($C352, " ", -1))),
_xlfn.IFS(
'Option-specific inputs'!$J$19="Percentage cost method",('Option-specific inputs'!$J$27*'Option-specific inputs'!$J35*CV$22),
'Option-specific inputs'!$J$19="Total cost method",('Option-specific inputs'!$J58*CV$22)),0),0)</f>
        <v>0</v>
      </c>
      <c r="CW352" s="43" cm="1">
        <f t="array" ref="CW352">IFERROR(
IF(CW$14 - $G$14 + 1 = _xlfn.NUMBERVALUE(TRIM(_xlfn.TEXTAFTER($C352, " ", -1))),
_xlfn.IFS(
'Option-specific inputs'!$J$19="Percentage cost method",('Option-specific inputs'!$J$27*'Option-specific inputs'!$J35*CW$22),
'Option-specific inputs'!$J$19="Total cost method",('Option-specific inputs'!$J58*CW$22)),0),0)</f>
        <v>0</v>
      </c>
      <c r="CX352" s="43" cm="1">
        <f t="array" ref="CX352">IFERROR(
IF(CX$14 - $G$14 + 1 = _xlfn.NUMBERVALUE(TRIM(_xlfn.TEXTAFTER($C352, " ", -1))),
_xlfn.IFS(
'Option-specific inputs'!$J$19="Percentage cost method",('Option-specific inputs'!$J$27*'Option-specific inputs'!$J35*CX$22),
'Option-specific inputs'!$J$19="Total cost method",('Option-specific inputs'!$J58*CX$22)),0),0)</f>
        <v>0</v>
      </c>
      <c r="CY352" s="43" cm="1">
        <f t="array" ref="CY352">IFERROR(
IF(CY$14 - $G$14 + 1 = _xlfn.NUMBERVALUE(TRIM(_xlfn.TEXTAFTER($C352, " ", -1))),
_xlfn.IFS(
'Option-specific inputs'!$J$19="Percentage cost method",('Option-specific inputs'!$J$27*'Option-specific inputs'!$J35*CY$22),
'Option-specific inputs'!$J$19="Total cost method",('Option-specific inputs'!$J58*CY$22)),0),0)</f>
        <v>0</v>
      </c>
      <c r="CZ352" s="43" cm="1">
        <f t="array" ref="CZ352">IFERROR(
IF(CZ$14 - $G$14 + 1 = _xlfn.NUMBERVALUE(TRIM(_xlfn.TEXTAFTER($C352, " ", -1))),
_xlfn.IFS(
'Option-specific inputs'!$J$19="Percentage cost method",('Option-specific inputs'!$J$27*'Option-specific inputs'!$J35*CZ$22),
'Option-specific inputs'!$J$19="Total cost method",('Option-specific inputs'!$J58*CZ$22)),0),0)</f>
        <v>0</v>
      </c>
      <c r="DA352" s="43" cm="1">
        <f t="array" ref="DA352">IFERROR(
IF(DA$14 - $G$14 + 1 = _xlfn.NUMBERVALUE(TRIM(_xlfn.TEXTAFTER($C352, " ", -1))),
_xlfn.IFS(
'Option-specific inputs'!$J$19="Percentage cost method",('Option-specific inputs'!$J$27*'Option-specific inputs'!$J35*DA$22),
'Option-specific inputs'!$J$19="Total cost method",('Option-specific inputs'!$J58*DA$22)),0),0)</f>
        <v>0</v>
      </c>
      <c r="DB352" s="43" cm="1">
        <f t="array" ref="DB352">IFERROR(
IF(DB$14 - $G$14 + 1 = _xlfn.NUMBERVALUE(TRIM(_xlfn.TEXTAFTER($C352, " ", -1))),
_xlfn.IFS(
'Option-specific inputs'!$J$19="Percentage cost method",('Option-specific inputs'!$J$27*'Option-specific inputs'!$J35*DB$22),
'Option-specific inputs'!$J$19="Total cost method",('Option-specific inputs'!$J58*DB$22)),0),0)</f>
        <v>0</v>
      </c>
      <c r="DC352" s="25"/>
    </row>
    <row r="353" spans="1:107" s="61" customFormat="1" ht="22.5" customHeight="1">
      <c r="A353" s="25"/>
      <c r="B353" s="163"/>
      <c r="C353" s="163" t="s">
        <v>130</v>
      </c>
      <c r="D353" s="32"/>
      <c r="E353" s="37"/>
      <c r="F353" s="42"/>
      <c r="G353" s="43" cm="1">
        <f t="array" ref="G353">IFERROR(
IF(G$14 - $G$14 + 1 = _xlfn.NUMBERVALUE(TRIM(_xlfn.TEXTAFTER($C353, " ", -1))),
_xlfn.IFS(
'Option-specific inputs'!$J$19="Percentage cost method",('Option-specific inputs'!$J$27*'Option-specific inputs'!$J36*G$22),
'Option-specific inputs'!$J$19="Total cost method",('Option-specific inputs'!$J59*G$22)),0),0)</f>
        <v>0</v>
      </c>
      <c r="H353" s="43" cm="1">
        <f t="array" ref="H353">IFERROR(
IF(H$14 - $G$14 + 1 = _xlfn.NUMBERVALUE(TRIM(_xlfn.TEXTAFTER($C353, " ", -1))),
_xlfn.IFS(
'Option-specific inputs'!$J$19="Percentage cost method",('Option-specific inputs'!$J$27*'Option-specific inputs'!$J36*H$22),
'Option-specific inputs'!$J$19="Total cost method",('Option-specific inputs'!$J59*H$22)),0),0)</f>
        <v>0</v>
      </c>
      <c r="I353" s="43" cm="1">
        <f t="array" ref="I353">IFERROR(
IF(I$14 - $G$14 + 1 = _xlfn.NUMBERVALUE(TRIM(_xlfn.TEXTAFTER($C353, " ", -1))),
_xlfn.IFS(
'Option-specific inputs'!$J$19="Percentage cost method",('Option-specific inputs'!$J$27*'Option-specific inputs'!$J36*I$22),
'Option-specific inputs'!$J$19="Total cost method",('Option-specific inputs'!$J59*I$22)),0),0)</f>
        <v>0</v>
      </c>
      <c r="J353" s="43" cm="1">
        <f t="array" ref="J353">IFERROR(
IF(J$14 - $G$14 + 1 = _xlfn.NUMBERVALUE(TRIM(_xlfn.TEXTAFTER($C353, " ", -1))),
_xlfn.IFS(
'Option-specific inputs'!$J$19="Percentage cost method",('Option-specific inputs'!$J$27*'Option-specific inputs'!$J36*J$22),
'Option-specific inputs'!$J$19="Total cost method",('Option-specific inputs'!$J59*J$22)),0),0)</f>
        <v>0</v>
      </c>
      <c r="K353" s="43" cm="1">
        <f t="array" ref="K353">IFERROR(
IF(K$14 - $G$14 + 1 = _xlfn.NUMBERVALUE(TRIM(_xlfn.TEXTAFTER($C353, " ", -1))),
_xlfn.IFS(
'Option-specific inputs'!$J$19="Percentage cost method",('Option-specific inputs'!$J$27*'Option-specific inputs'!$J36*K$22),
'Option-specific inputs'!$J$19="Total cost method",('Option-specific inputs'!$J59*K$22)),0),0)</f>
        <v>0</v>
      </c>
      <c r="L353" s="43" cm="1">
        <f t="array" ref="L353">IFERROR(
IF(L$14 - $G$14 + 1 = _xlfn.NUMBERVALUE(TRIM(_xlfn.TEXTAFTER($C353, " ", -1))),
_xlfn.IFS(
'Option-specific inputs'!$J$19="Percentage cost method",('Option-specific inputs'!$J$27*'Option-specific inputs'!$J36*L$22),
'Option-specific inputs'!$J$19="Total cost method",('Option-specific inputs'!$J59*L$22)),0),0)</f>
        <v>0</v>
      </c>
      <c r="M353" s="43" cm="1">
        <f t="array" ref="M353">IFERROR(
IF(M$14 - $G$14 + 1 = _xlfn.NUMBERVALUE(TRIM(_xlfn.TEXTAFTER($C353, " ", -1))),
_xlfn.IFS(
'Option-specific inputs'!$J$19="Percentage cost method",('Option-specific inputs'!$J$27*'Option-specific inputs'!$J36*M$22),
'Option-specific inputs'!$J$19="Total cost method",('Option-specific inputs'!$J59*M$22)),0),0)</f>
        <v>0</v>
      </c>
      <c r="N353" s="43" cm="1">
        <f t="array" ref="N353">IFERROR(
IF(N$14 - $G$14 + 1 = _xlfn.NUMBERVALUE(TRIM(_xlfn.TEXTAFTER($C353, " ", -1))),
_xlfn.IFS(
'Option-specific inputs'!$J$19="Percentage cost method",('Option-specific inputs'!$J$27*'Option-specific inputs'!$J36*N$22),
'Option-specific inputs'!$J$19="Total cost method",('Option-specific inputs'!$J59*N$22)),0),0)</f>
        <v>0</v>
      </c>
      <c r="O353" s="43" cm="1">
        <f t="array" ref="O353">IFERROR(
IF(O$14 - $G$14 + 1 = _xlfn.NUMBERVALUE(TRIM(_xlfn.TEXTAFTER($C353, " ", -1))),
_xlfn.IFS(
'Option-specific inputs'!$J$19="Percentage cost method",('Option-specific inputs'!$J$27*'Option-specific inputs'!$J36*O$22),
'Option-specific inputs'!$J$19="Total cost method",('Option-specific inputs'!$J59*O$22)),0),0)</f>
        <v>0</v>
      </c>
      <c r="P353" s="43" cm="1">
        <f t="array" ref="P353">IFERROR(
IF(P$14 - $G$14 + 1 = _xlfn.NUMBERVALUE(TRIM(_xlfn.TEXTAFTER($C353, " ", -1))),
_xlfn.IFS(
'Option-specific inputs'!$J$19="Percentage cost method",('Option-specific inputs'!$J$27*'Option-specific inputs'!$J36*P$22),
'Option-specific inputs'!$J$19="Total cost method",('Option-specific inputs'!$J59*P$22)),0),0)</f>
        <v>0</v>
      </c>
      <c r="Q353" s="43" cm="1">
        <f t="array" ref="Q353">IFERROR(
IF(Q$14 - $G$14 + 1 = _xlfn.NUMBERVALUE(TRIM(_xlfn.TEXTAFTER($C353, " ", -1))),
_xlfn.IFS(
'Option-specific inputs'!$J$19="Percentage cost method",('Option-specific inputs'!$J$27*'Option-specific inputs'!$J36*Q$22),
'Option-specific inputs'!$J$19="Total cost method",('Option-specific inputs'!$J59*Q$22)),0),0)</f>
        <v>0</v>
      </c>
      <c r="R353" s="43" cm="1">
        <f t="array" ref="R353">IFERROR(
IF(R$14 - $G$14 + 1 = _xlfn.NUMBERVALUE(TRIM(_xlfn.TEXTAFTER($C353, " ", -1))),
_xlfn.IFS(
'Option-specific inputs'!$J$19="Percentage cost method",('Option-specific inputs'!$J$27*'Option-specific inputs'!$J36*R$22),
'Option-specific inputs'!$J$19="Total cost method",('Option-specific inputs'!$J59*R$22)),0),0)</f>
        <v>0</v>
      </c>
      <c r="S353" s="43" cm="1">
        <f t="array" ref="S353">IFERROR(
IF(S$14 - $G$14 + 1 = _xlfn.NUMBERVALUE(TRIM(_xlfn.TEXTAFTER($C353, " ", -1))),
_xlfn.IFS(
'Option-specific inputs'!$J$19="Percentage cost method",('Option-specific inputs'!$J$27*'Option-specific inputs'!$J36*S$22),
'Option-specific inputs'!$J$19="Total cost method",('Option-specific inputs'!$J59*S$22)),0),0)</f>
        <v>0</v>
      </c>
      <c r="T353" s="43" cm="1">
        <f t="array" ref="T353">IFERROR(
IF(T$14 - $G$14 + 1 = _xlfn.NUMBERVALUE(TRIM(_xlfn.TEXTAFTER($C353, " ", -1))),
_xlfn.IFS(
'Option-specific inputs'!$J$19="Percentage cost method",('Option-specific inputs'!$J$27*'Option-specific inputs'!$J36*T$22),
'Option-specific inputs'!$J$19="Total cost method",('Option-specific inputs'!$J59*T$22)),0),0)</f>
        <v>0</v>
      </c>
      <c r="U353" s="43" cm="1">
        <f t="array" ref="U353">IFERROR(
IF(U$14 - $G$14 + 1 = _xlfn.NUMBERVALUE(TRIM(_xlfn.TEXTAFTER($C353, " ", -1))),
_xlfn.IFS(
'Option-specific inputs'!$J$19="Percentage cost method",('Option-specific inputs'!$J$27*'Option-specific inputs'!$J36*U$22),
'Option-specific inputs'!$J$19="Total cost method",('Option-specific inputs'!$J59*U$22)),0),0)</f>
        <v>0</v>
      </c>
      <c r="V353" s="43" cm="1">
        <f t="array" ref="V353">IFERROR(
IF(V$14 - $G$14 + 1 = _xlfn.NUMBERVALUE(TRIM(_xlfn.TEXTAFTER($C353, " ", -1))),
_xlfn.IFS(
'Option-specific inputs'!$J$19="Percentage cost method",('Option-specific inputs'!$J$27*'Option-specific inputs'!$J36*V$22),
'Option-specific inputs'!$J$19="Total cost method",('Option-specific inputs'!$J59*V$22)),0),0)</f>
        <v>0</v>
      </c>
      <c r="W353" s="43" cm="1">
        <f t="array" ref="W353">IFERROR(
IF(W$14 - $G$14 + 1 = _xlfn.NUMBERVALUE(TRIM(_xlfn.TEXTAFTER($C353, " ", -1))),
_xlfn.IFS(
'Option-specific inputs'!$J$19="Percentage cost method",('Option-specific inputs'!$J$27*'Option-specific inputs'!$J36*W$22),
'Option-specific inputs'!$J$19="Total cost method",('Option-specific inputs'!$J59*W$22)),0),0)</f>
        <v>0</v>
      </c>
      <c r="X353" s="43" cm="1">
        <f t="array" ref="X353">IFERROR(
IF(X$14 - $G$14 + 1 = _xlfn.NUMBERVALUE(TRIM(_xlfn.TEXTAFTER($C353, " ", -1))),
_xlfn.IFS(
'Option-specific inputs'!$J$19="Percentage cost method",('Option-specific inputs'!$J$27*'Option-specific inputs'!$J36*X$22),
'Option-specific inputs'!$J$19="Total cost method",('Option-specific inputs'!$J59*X$22)),0),0)</f>
        <v>0</v>
      </c>
      <c r="Y353" s="43" cm="1">
        <f t="array" ref="Y353">IFERROR(
IF(Y$14 - $G$14 + 1 = _xlfn.NUMBERVALUE(TRIM(_xlfn.TEXTAFTER($C353, " ", -1))),
_xlfn.IFS(
'Option-specific inputs'!$J$19="Percentage cost method",('Option-specific inputs'!$J$27*'Option-specific inputs'!$J36*Y$22),
'Option-specific inputs'!$J$19="Total cost method",('Option-specific inputs'!$J59*Y$22)),0),0)</f>
        <v>0</v>
      </c>
      <c r="Z353" s="43" cm="1">
        <f t="array" ref="Z353">IFERROR(
IF(Z$14 - $G$14 + 1 = _xlfn.NUMBERVALUE(TRIM(_xlfn.TEXTAFTER($C353, " ", -1))),
_xlfn.IFS(
'Option-specific inputs'!$J$19="Percentage cost method",('Option-specific inputs'!$J$27*'Option-specific inputs'!$J36*Z$22),
'Option-specific inputs'!$J$19="Total cost method",('Option-specific inputs'!$J59*Z$22)),0),0)</f>
        <v>0</v>
      </c>
      <c r="AA353" s="43" cm="1">
        <f t="array" ref="AA353">IFERROR(
IF(AA$14 - $G$14 + 1 = _xlfn.NUMBERVALUE(TRIM(_xlfn.TEXTAFTER($C353, " ", -1))),
_xlfn.IFS(
'Option-specific inputs'!$J$19="Percentage cost method",('Option-specific inputs'!$J$27*'Option-specific inputs'!$J36*AA$22),
'Option-specific inputs'!$J$19="Total cost method",('Option-specific inputs'!$J59*AA$22)),0),0)</f>
        <v>0</v>
      </c>
      <c r="AB353" s="43" cm="1">
        <f t="array" ref="AB353">IFERROR(
IF(AB$14 - $G$14 + 1 = _xlfn.NUMBERVALUE(TRIM(_xlfn.TEXTAFTER($C353, " ", -1))),
_xlfn.IFS(
'Option-specific inputs'!$J$19="Percentage cost method",('Option-specific inputs'!$J$27*'Option-specific inputs'!$J36*AB$22),
'Option-specific inputs'!$J$19="Total cost method",('Option-specific inputs'!$J59*AB$22)),0),0)</f>
        <v>0</v>
      </c>
      <c r="AC353" s="43" cm="1">
        <f t="array" ref="AC353">IFERROR(
IF(AC$14 - $G$14 + 1 = _xlfn.NUMBERVALUE(TRIM(_xlfn.TEXTAFTER($C353, " ", -1))),
_xlfn.IFS(
'Option-specific inputs'!$J$19="Percentage cost method",('Option-specific inputs'!$J$27*'Option-specific inputs'!$J36*AC$22),
'Option-specific inputs'!$J$19="Total cost method",('Option-specific inputs'!$J59*AC$22)),0),0)</f>
        <v>0</v>
      </c>
      <c r="AD353" s="43" cm="1">
        <f t="array" ref="AD353">IFERROR(
IF(AD$14 - $G$14 + 1 = _xlfn.NUMBERVALUE(TRIM(_xlfn.TEXTAFTER($C353, " ", -1))),
_xlfn.IFS(
'Option-specific inputs'!$J$19="Percentage cost method",('Option-specific inputs'!$J$27*'Option-specific inputs'!$J36*AD$22),
'Option-specific inputs'!$J$19="Total cost method",('Option-specific inputs'!$J59*AD$22)),0),0)</f>
        <v>0</v>
      </c>
      <c r="AE353" s="43" cm="1">
        <f t="array" ref="AE353">IFERROR(
IF(AE$14 - $G$14 + 1 = _xlfn.NUMBERVALUE(TRIM(_xlfn.TEXTAFTER($C353, " ", -1))),
_xlfn.IFS(
'Option-specific inputs'!$J$19="Percentage cost method",('Option-specific inputs'!$J$27*'Option-specific inputs'!$J36*AE$22),
'Option-specific inputs'!$J$19="Total cost method",('Option-specific inputs'!$J59*AE$22)),0),0)</f>
        <v>0</v>
      </c>
      <c r="AF353" s="43" cm="1">
        <f t="array" ref="AF353">IFERROR(
IF(AF$14 - $G$14 + 1 = _xlfn.NUMBERVALUE(TRIM(_xlfn.TEXTAFTER($C353, " ", -1))),
_xlfn.IFS(
'Option-specific inputs'!$J$19="Percentage cost method",('Option-specific inputs'!$J$27*'Option-specific inputs'!$J36*AF$22),
'Option-specific inputs'!$J$19="Total cost method",('Option-specific inputs'!$J59*AF$22)),0),0)</f>
        <v>0</v>
      </c>
      <c r="AG353" s="43" cm="1">
        <f t="array" ref="AG353">IFERROR(
IF(AG$14 - $G$14 + 1 = _xlfn.NUMBERVALUE(TRIM(_xlfn.TEXTAFTER($C353, " ", -1))),
_xlfn.IFS(
'Option-specific inputs'!$J$19="Percentage cost method",('Option-specific inputs'!$J$27*'Option-specific inputs'!$J36*AG$22),
'Option-specific inputs'!$J$19="Total cost method",('Option-specific inputs'!$J59*AG$22)),0),0)</f>
        <v>0</v>
      </c>
      <c r="AH353" s="43" cm="1">
        <f t="array" ref="AH353">IFERROR(
IF(AH$14 - $G$14 + 1 = _xlfn.NUMBERVALUE(TRIM(_xlfn.TEXTAFTER($C353, " ", -1))),
_xlfn.IFS(
'Option-specific inputs'!$J$19="Percentage cost method",('Option-specific inputs'!$J$27*'Option-specific inputs'!$J36*AH$22),
'Option-specific inputs'!$J$19="Total cost method",('Option-specific inputs'!$J59*AH$22)),0),0)</f>
        <v>0</v>
      </c>
      <c r="AI353" s="43" cm="1">
        <f t="array" ref="AI353">IFERROR(
IF(AI$14 - $G$14 + 1 = _xlfn.NUMBERVALUE(TRIM(_xlfn.TEXTAFTER($C353, " ", -1))),
_xlfn.IFS(
'Option-specific inputs'!$J$19="Percentage cost method",('Option-specific inputs'!$J$27*'Option-specific inputs'!$J36*AI$22),
'Option-specific inputs'!$J$19="Total cost method",('Option-specific inputs'!$J59*AI$22)),0),0)</f>
        <v>0</v>
      </c>
      <c r="AJ353" s="43" cm="1">
        <f t="array" ref="AJ353">IFERROR(
IF(AJ$14 - $G$14 + 1 = _xlfn.NUMBERVALUE(TRIM(_xlfn.TEXTAFTER($C353, " ", -1))),
_xlfn.IFS(
'Option-specific inputs'!$J$19="Percentage cost method",('Option-specific inputs'!$J$27*'Option-specific inputs'!$J36*AJ$22),
'Option-specific inputs'!$J$19="Total cost method",('Option-specific inputs'!$J59*AJ$22)),0),0)</f>
        <v>0</v>
      </c>
      <c r="AK353" s="43" cm="1">
        <f t="array" ref="AK353">IFERROR(
IF(AK$14 - $G$14 + 1 = _xlfn.NUMBERVALUE(TRIM(_xlfn.TEXTAFTER($C353, " ", -1))),
_xlfn.IFS(
'Option-specific inputs'!$J$19="Percentage cost method",('Option-specific inputs'!$J$27*'Option-specific inputs'!$J36*AK$22),
'Option-specific inputs'!$J$19="Total cost method",('Option-specific inputs'!$J59*AK$22)),0),0)</f>
        <v>0</v>
      </c>
      <c r="AL353" s="43" cm="1">
        <f t="array" ref="AL353">IFERROR(
IF(AL$14 - $G$14 + 1 = _xlfn.NUMBERVALUE(TRIM(_xlfn.TEXTAFTER($C353, " ", -1))),
_xlfn.IFS(
'Option-specific inputs'!$J$19="Percentage cost method",('Option-specific inputs'!$J$27*'Option-specific inputs'!$J36*AL$22),
'Option-specific inputs'!$J$19="Total cost method",('Option-specific inputs'!$J59*AL$22)),0),0)</f>
        <v>0</v>
      </c>
      <c r="AM353" s="43" cm="1">
        <f t="array" ref="AM353">IFERROR(
IF(AM$14 - $G$14 + 1 = _xlfn.NUMBERVALUE(TRIM(_xlfn.TEXTAFTER($C353, " ", -1))),
_xlfn.IFS(
'Option-specific inputs'!$J$19="Percentage cost method",('Option-specific inputs'!$J$27*'Option-specific inputs'!$J36*AM$22),
'Option-specific inputs'!$J$19="Total cost method",('Option-specific inputs'!$J59*AM$22)),0),0)</f>
        <v>0</v>
      </c>
      <c r="AN353" s="43" cm="1">
        <f t="array" ref="AN353">IFERROR(
IF(AN$14 - $G$14 + 1 = _xlfn.NUMBERVALUE(TRIM(_xlfn.TEXTAFTER($C353, " ", -1))),
_xlfn.IFS(
'Option-specific inputs'!$J$19="Percentage cost method",('Option-specific inputs'!$J$27*'Option-specific inputs'!$J36*AN$22),
'Option-specific inputs'!$J$19="Total cost method",('Option-specific inputs'!$J59*AN$22)),0),0)</f>
        <v>0</v>
      </c>
      <c r="AO353" s="43" cm="1">
        <f t="array" ref="AO353">IFERROR(
IF(AO$14 - $G$14 + 1 = _xlfn.NUMBERVALUE(TRIM(_xlfn.TEXTAFTER($C353, " ", -1))),
_xlfn.IFS(
'Option-specific inputs'!$J$19="Percentage cost method",('Option-specific inputs'!$J$27*'Option-specific inputs'!$J36*AO$22),
'Option-specific inputs'!$J$19="Total cost method",('Option-specific inputs'!$J59*AO$22)),0),0)</f>
        <v>0</v>
      </c>
      <c r="AP353" s="43" cm="1">
        <f t="array" ref="AP353">IFERROR(
IF(AP$14 - $G$14 + 1 = _xlfn.NUMBERVALUE(TRIM(_xlfn.TEXTAFTER($C353, " ", -1))),
_xlfn.IFS(
'Option-specific inputs'!$J$19="Percentage cost method",('Option-specific inputs'!$J$27*'Option-specific inputs'!$J36*AP$22),
'Option-specific inputs'!$J$19="Total cost method",('Option-specific inputs'!$J59*AP$22)),0),0)</f>
        <v>0</v>
      </c>
      <c r="AQ353" s="43" cm="1">
        <f t="array" ref="AQ353">IFERROR(
IF(AQ$14 - $G$14 + 1 = _xlfn.NUMBERVALUE(TRIM(_xlfn.TEXTAFTER($C353, " ", -1))),
_xlfn.IFS(
'Option-specific inputs'!$J$19="Percentage cost method",('Option-specific inputs'!$J$27*'Option-specific inputs'!$J36*AQ$22),
'Option-specific inputs'!$J$19="Total cost method",('Option-specific inputs'!$J59*AQ$22)),0),0)</f>
        <v>0</v>
      </c>
      <c r="AR353" s="43" cm="1">
        <f t="array" ref="AR353">IFERROR(
IF(AR$14 - $G$14 + 1 = _xlfn.NUMBERVALUE(TRIM(_xlfn.TEXTAFTER($C353, " ", -1))),
_xlfn.IFS(
'Option-specific inputs'!$J$19="Percentage cost method",('Option-specific inputs'!$J$27*'Option-specific inputs'!$J36*AR$22),
'Option-specific inputs'!$J$19="Total cost method",('Option-specific inputs'!$J59*AR$22)),0),0)</f>
        <v>0</v>
      </c>
      <c r="AS353" s="43" cm="1">
        <f t="array" ref="AS353">IFERROR(
IF(AS$14 - $G$14 + 1 = _xlfn.NUMBERVALUE(TRIM(_xlfn.TEXTAFTER($C353, " ", -1))),
_xlfn.IFS(
'Option-specific inputs'!$J$19="Percentage cost method",('Option-specific inputs'!$J$27*'Option-specific inputs'!$J36*AS$22),
'Option-specific inputs'!$J$19="Total cost method",('Option-specific inputs'!$J59*AS$22)),0),0)</f>
        <v>0</v>
      </c>
      <c r="AT353" s="43" cm="1">
        <f t="array" ref="AT353">IFERROR(
IF(AT$14 - $G$14 + 1 = _xlfn.NUMBERVALUE(TRIM(_xlfn.TEXTAFTER($C353, " ", -1))),
_xlfn.IFS(
'Option-specific inputs'!$J$19="Percentage cost method",('Option-specific inputs'!$J$27*'Option-specific inputs'!$J36*AT$22),
'Option-specific inputs'!$J$19="Total cost method",('Option-specific inputs'!$J59*AT$22)),0),0)</f>
        <v>0</v>
      </c>
      <c r="AU353" s="43" cm="1">
        <f t="array" ref="AU353">IFERROR(
IF(AU$14 - $G$14 + 1 = _xlfn.NUMBERVALUE(TRIM(_xlfn.TEXTAFTER($C353, " ", -1))),
_xlfn.IFS(
'Option-specific inputs'!$J$19="Percentage cost method",('Option-specific inputs'!$J$27*'Option-specific inputs'!$J36*AU$22),
'Option-specific inputs'!$J$19="Total cost method",('Option-specific inputs'!$J59*AU$22)),0),0)</f>
        <v>0</v>
      </c>
      <c r="AV353" s="43" cm="1">
        <f t="array" ref="AV353">IFERROR(
IF(AV$14 - $G$14 + 1 = _xlfn.NUMBERVALUE(TRIM(_xlfn.TEXTAFTER($C353, " ", -1))),
_xlfn.IFS(
'Option-specific inputs'!$J$19="Percentage cost method",('Option-specific inputs'!$J$27*'Option-specific inputs'!$J36*AV$22),
'Option-specific inputs'!$J$19="Total cost method",('Option-specific inputs'!$J59*AV$22)),0),0)</f>
        <v>0</v>
      </c>
      <c r="AW353" s="43" cm="1">
        <f t="array" ref="AW353">IFERROR(
IF(AW$14 - $G$14 + 1 = _xlfn.NUMBERVALUE(TRIM(_xlfn.TEXTAFTER($C353, " ", -1))),
_xlfn.IFS(
'Option-specific inputs'!$J$19="Percentage cost method",('Option-specific inputs'!$J$27*'Option-specific inputs'!$J36*AW$22),
'Option-specific inputs'!$J$19="Total cost method",('Option-specific inputs'!$J59*AW$22)),0),0)</f>
        <v>0</v>
      </c>
      <c r="AX353" s="43" cm="1">
        <f t="array" ref="AX353">IFERROR(
IF(AX$14 - $G$14 + 1 = _xlfn.NUMBERVALUE(TRIM(_xlfn.TEXTAFTER($C353, " ", -1))),
_xlfn.IFS(
'Option-specific inputs'!$J$19="Percentage cost method",('Option-specific inputs'!$J$27*'Option-specific inputs'!$J36*AX$22),
'Option-specific inputs'!$J$19="Total cost method",('Option-specific inputs'!$J59*AX$22)),0),0)</f>
        <v>0</v>
      </c>
      <c r="AY353" s="43" cm="1">
        <f t="array" ref="AY353">IFERROR(
IF(AY$14 - $G$14 + 1 = _xlfn.NUMBERVALUE(TRIM(_xlfn.TEXTAFTER($C353, " ", -1))),
_xlfn.IFS(
'Option-specific inputs'!$J$19="Percentage cost method",('Option-specific inputs'!$J$27*'Option-specific inputs'!$J36*AY$22),
'Option-specific inputs'!$J$19="Total cost method",('Option-specific inputs'!$J59*AY$22)),0),0)</f>
        <v>0</v>
      </c>
      <c r="AZ353" s="43" cm="1">
        <f t="array" ref="AZ353">IFERROR(
IF(AZ$14 - $G$14 + 1 = _xlfn.NUMBERVALUE(TRIM(_xlfn.TEXTAFTER($C353, " ", -1))),
_xlfn.IFS(
'Option-specific inputs'!$J$19="Percentage cost method",('Option-specific inputs'!$J$27*'Option-specific inputs'!$J36*AZ$22),
'Option-specific inputs'!$J$19="Total cost method",('Option-specific inputs'!$J59*AZ$22)),0),0)</f>
        <v>0</v>
      </c>
      <c r="BA353" s="43" cm="1">
        <f t="array" ref="BA353">IFERROR(
IF(BA$14 - $G$14 + 1 = _xlfn.NUMBERVALUE(TRIM(_xlfn.TEXTAFTER($C353, " ", -1))),
_xlfn.IFS(
'Option-specific inputs'!$J$19="Percentage cost method",('Option-specific inputs'!$J$27*'Option-specific inputs'!$J36*BA$22),
'Option-specific inputs'!$J$19="Total cost method",('Option-specific inputs'!$J59*BA$22)),0),0)</f>
        <v>0</v>
      </c>
      <c r="BB353" s="43" cm="1">
        <f t="array" ref="BB353">IFERROR(
IF(BB$14 - $G$14 + 1 = _xlfn.NUMBERVALUE(TRIM(_xlfn.TEXTAFTER($C353, " ", -1))),
_xlfn.IFS(
'Option-specific inputs'!$J$19="Percentage cost method",('Option-specific inputs'!$J$27*'Option-specific inputs'!$J36*BB$22),
'Option-specific inputs'!$J$19="Total cost method",('Option-specific inputs'!$J59*BB$22)),0),0)</f>
        <v>0</v>
      </c>
      <c r="BC353" s="43" cm="1">
        <f t="array" ref="BC353">IFERROR(
IF(BC$14 - $G$14 + 1 = _xlfn.NUMBERVALUE(TRIM(_xlfn.TEXTAFTER($C353, " ", -1))),
_xlfn.IFS(
'Option-specific inputs'!$J$19="Percentage cost method",('Option-specific inputs'!$J$27*'Option-specific inputs'!$J36*BC$22),
'Option-specific inputs'!$J$19="Total cost method",('Option-specific inputs'!$J59*BC$22)),0),0)</f>
        <v>0</v>
      </c>
      <c r="BD353" s="43" cm="1">
        <f t="array" ref="BD353">IFERROR(
IF(BD$14 - $G$14 + 1 = _xlfn.NUMBERVALUE(TRIM(_xlfn.TEXTAFTER($C353, " ", -1))),
_xlfn.IFS(
'Option-specific inputs'!$J$19="Percentage cost method",('Option-specific inputs'!$J$27*'Option-specific inputs'!$J36*BD$22),
'Option-specific inputs'!$J$19="Total cost method",('Option-specific inputs'!$J59*BD$22)),0),0)</f>
        <v>0</v>
      </c>
      <c r="BE353" s="43" cm="1">
        <f t="array" ref="BE353">IFERROR(
IF(BE$14 - $G$14 + 1 = _xlfn.NUMBERVALUE(TRIM(_xlfn.TEXTAFTER($C353, " ", -1))),
_xlfn.IFS(
'Option-specific inputs'!$J$19="Percentage cost method",('Option-specific inputs'!$J$27*'Option-specific inputs'!$J36*BE$22),
'Option-specific inputs'!$J$19="Total cost method",('Option-specific inputs'!$J59*BE$22)),0),0)</f>
        <v>0</v>
      </c>
      <c r="BF353" s="43" cm="1">
        <f t="array" ref="BF353">IFERROR(
IF(BF$14 - $G$14 + 1 = _xlfn.NUMBERVALUE(TRIM(_xlfn.TEXTAFTER($C353, " ", -1))),
_xlfn.IFS(
'Option-specific inputs'!$J$19="Percentage cost method",('Option-specific inputs'!$J$27*'Option-specific inputs'!$J36*BF$22),
'Option-specific inputs'!$J$19="Total cost method",('Option-specific inputs'!$J59*BF$22)),0),0)</f>
        <v>0</v>
      </c>
      <c r="BG353" s="43" cm="1">
        <f t="array" ref="BG353">IFERROR(
IF(BG$14 - $G$14 + 1 = _xlfn.NUMBERVALUE(TRIM(_xlfn.TEXTAFTER($C353, " ", -1))),
_xlfn.IFS(
'Option-specific inputs'!$J$19="Percentage cost method",('Option-specific inputs'!$J$27*'Option-specific inputs'!$J36*BG$22),
'Option-specific inputs'!$J$19="Total cost method",('Option-specific inputs'!$J59*BG$22)),0),0)</f>
        <v>0</v>
      </c>
      <c r="BH353" s="43" cm="1">
        <f t="array" ref="BH353">IFERROR(
IF(BH$14 - $G$14 + 1 = _xlfn.NUMBERVALUE(TRIM(_xlfn.TEXTAFTER($C353, " ", -1))),
_xlfn.IFS(
'Option-specific inputs'!$J$19="Percentage cost method",('Option-specific inputs'!$J$27*'Option-specific inputs'!$J36*BH$22),
'Option-specific inputs'!$J$19="Total cost method",('Option-specific inputs'!$J59*BH$22)),0),0)</f>
        <v>0</v>
      </c>
      <c r="BI353" s="43" cm="1">
        <f t="array" ref="BI353">IFERROR(
IF(BI$14 - $G$14 + 1 = _xlfn.NUMBERVALUE(TRIM(_xlfn.TEXTAFTER($C353, " ", -1))),
_xlfn.IFS(
'Option-specific inputs'!$J$19="Percentage cost method",('Option-specific inputs'!$J$27*'Option-specific inputs'!$J36*BI$22),
'Option-specific inputs'!$J$19="Total cost method",('Option-specific inputs'!$J59*BI$22)),0),0)</f>
        <v>0</v>
      </c>
      <c r="BJ353" s="43" cm="1">
        <f t="array" ref="BJ353">IFERROR(
IF(BJ$14 - $G$14 + 1 = _xlfn.NUMBERVALUE(TRIM(_xlfn.TEXTAFTER($C353, " ", -1))),
_xlfn.IFS(
'Option-specific inputs'!$J$19="Percentage cost method",('Option-specific inputs'!$J$27*'Option-specific inputs'!$J36*BJ$22),
'Option-specific inputs'!$J$19="Total cost method",('Option-specific inputs'!$J59*BJ$22)),0),0)</f>
        <v>0</v>
      </c>
      <c r="BK353" s="43" cm="1">
        <f t="array" ref="BK353">IFERROR(
IF(BK$14 - $G$14 + 1 = _xlfn.NUMBERVALUE(TRIM(_xlfn.TEXTAFTER($C353, " ", -1))),
_xlfn.IFS(
'Option-specific inputs'!$J$19="Percentage cost method",('Option-specific inputs'!$J$27*'Option-specific inputs'!$J36*BK$22),
'Option-specific inputs'!$J$19="Total cost method",('Option-specific inputs'!$J59*BK$22)),0),0)</f>
        <v>0</v>
      </c>
      <c r="BL353" s="43" cm="1">
        <f t="array" ref="BL353">IFERROR(
IF(BL$14 - $G$14 + 1 = _xlfn.NUMBERVALUE(TRIM(_xlfn.TEXTAFTER($C353, " ", -1))),
_xlfn.IFS(
'Option-specific inputs'!$J$19="Percentage cost method",('Option-specific inputs'!$J$27*'Option-specific inputs'!$J36*BL$22),
'Option-specific inputs'!$J$19="Total cost method",('Option-specific inputs'!$J59*BL$22)),0),0)</f>
        <v>0</v>
      </c>
      <c r="BM353" s="43" cm="1">
        <f t="array" ref="BM353">IFERROR(
IF(BM$14 - $G$14 + 1 = _xlfn.NUMBERVALUE(TRIM(_xlfn.TEXTAFTER($C353, " ", -1))),
_xlfn.IFS(
'Option-specific inputs'!$J$19="Percentage cost method",('Option-specific inputs'!$J$27*'Option-specific inputs'!$J36*BM$22),
'Option-specific inputs'!$J$19="Total cost method",('Option-specific inputs'!$J59*BM$22)),0),0)</f>
        <v>0</v>
      </c>
      <c r="BN353" s="43" cm="1">
        <f t="array" ref="BN353">IFERROR(
IF(BN$14 - $G$14 + 1 = _xlfn.NUMBERVALUE(TRIM(_xlfn.TEXTAFTER($C353, " ", -1))),
_xlfn.IFS(
'Option-specific inputs'!$J$19="Percentage cost method",('Option-specific inputs'!$J$27*'Option-specific inputs'!$J36*BN$22),
'Option-specific inputs'!$J$19="Total cost method",('Option-specific inputs'!$J59*BN$22)),0),0)</f>
        <v>0</v>
      </c>
      <c r="BO353" s="43" cm="1">
        <f t="array" ref="BO353">IFERROR(
IF(BO$14 - $G$14 + 1 = _xlfn.NUMBERVALUE(TRIM(_xlfn.TEXTAFTER($C353, " ", -1))),
_xlfn.IFS(
'Option-specific inputs'!$J$19="Percentage cost method",('Option-specific inputs'!$J$27*'Option-specific inputs'!$J36*BO$22),
'Option-specific inputs'!$J$19="Total cost method",('Option-specific inputs'!$J59*BO$22)),0),0)</f>
        <v>0</v>
      </c>
      <c r="BP353" s="43" cm="1">
        <f t="array" ref="BP353">IFERROR(
IF(BP$14 - $G$14 + 1 = _xlfn.NUMBERVALUE(TRIM(_xlfn.TEXTAFTER($C353, " ", -1))),
_xlfn.IFS(
'Option-specific inputs'!$J$19="Percentage cost method",('Option-specific inputs'!$J$27*'Option-specific inputs'!$J36*BP$22),
'Option-specific inputs'!$J$19="Total cost method",('Option-specific inputs'!$J59*BP$22)),0),0)</f>
        <v>0</v>
      </c>
      <c r="BQ353" s="43" cm="1">
        <f t="array" ref="BQ353">IFERROR(
IF(BQ$14 - $G$14 + 1 = _xlfn.NUMBERVALUE(TRIM(_xlfn.TEXTAFTER($C353, " ", -1))),
_xlfn.IFS(
'Option-specific inputs'!$J$19="Percentage cost method",('Option-specific inputs'!$J$27*'Option-specific inputs'!$J36*BQ$22),
'Option-specific inputs'!$J$19="Total cost method",('Option-specific inputs'!$J59*BQ$22)),0),0)</f>
        <v>0</v>
      </c>
      <c r="BR353" s="43" cm="1">
        <f t="array" ref="BR353">IFERROR(
IF(BR$14 - $G$14 + 1 = _xlfn.NUMBERVALUE(TRIM(_xlfn.TEXTAFTER($C353, " ", -1))),
_xlfn.IFS(
'Option-specific inputs'!$J$19="Percentage cost method",('Option-specific inputs'!$J$27*'Option-specific inputs'!$J36*BR$22),
'Option-specific inputs'!$J$19="Total cost method",('Option-specific inputs'!$J59*BR$22)),0),0)</f>
        <v>0</v>
      </c>
      <c r="BS353" s="43" cm="1">
        <f t="array" ref="BS353">IFERROR(
IF(BS$14 - $G$14 + 1 = _xlfn.NUMBERVALUE(TRIM(_xlfn.TEXTAFTER($C353, " ", -1))),
_xlfn.IFS(
'Option-specific inputs'!$J$19="Percentage cost method",('Option-specific inputs'!$J$27*'Option-specific inputs'!$J36*BS$22),
'Option-specific inputs'!$J$19="Total cost method",('Option-specific inputs'!$J59*BS$22)),0),0)</f>
        <v>0</v>
      </c>
      <c r="BT353" s="43" cm="1">
        <f t="array" ref="BT353">IFERROR(
IF(BT$14 - $G$14 + 1 = _xlfn.NUMBERVALUE(TRIM(_xlfn.TEXTAFTER($C353, " ", -1))),
_xlfn.IFS(
'Option-specific inputs'!$J$19="Percentage cost method",('Option-specific inputs'!$J$27*'Option-specific inputs'!$J36*BT$22),
'Option-specific inputs'!$J$19="Total cost method",('Option-specific inputs'!$J59*BT$22)),0),0)</f>
        <v>0</v>
      </c>
      <c r="BU353" s="43" cm="1">
        <f t="array" ref="BU353">IFERROR(
IF(BU$14 - $G$14 + 1 = _xlfn.NUMBERVALUE(TRIM(_xlfn.TEXTAFTER($C353, " ", -1))),
_xlfn.IFS(
'Option-specific inputs'!$J$19="Percentage cost method",('Option-specific inputs'!$J$27*'Option-specific inputs'!$J36*BU$22),
'Option-specific inputs'!$J$19="Total cost method",('Option-specific inputs'!$J59*BU$22)),0),0)</f>
        <v>0</v>
      </c>
      <c r="BV353" s="43" cm="1">
        <f t="array" ref="BV353">IFERROR(
IF(BV$14 - $G$14 + 1 = _xlfn.NUMBERVALUE(TRIM(_xlfn.TEXTAFTER($C353, " ", -1))),
_xlfn.IFS(
'Option-specific inputs'!$J$19="Percentage cost method",('Option-specific inputs'!$J$27*'Option-specific inputs'!$J36*BV$22),
'Option-specific inputs'!$J$19="Total cost method",('Option-specific inputs'!$J59*BV$22)),0),0)</f>
        <v>0</v>
      </c>
      <c r="BW353" s="43" cm="1">
        <f t="array" ref="BW353">IFERROR(
IF(BW$14 - $G$14 + 1 = _xlfn.NUMBERVALUE(TRIM(_xlfn.TEXTAFTER($C353, " ", -1))),
_xlfn.IFS(
'Option-specific inputs'!$J$19="Percentage cost method",('Option-specific inputs'!$J$27*'Option-specific inputs'!$J36*BW$22),
'Option-specific inputs'!$J$19="Total cost method",('Option-specific inputs'!$J59*BW$22)),0),0)</f>
        <v>0</v>
      </c>
      <c r="BX353" s="43" cm="1">
        <f t="array" ref="BX353">IFERROR(
IF(BX$14 - $G$14 + 1 = _xlfn.NUMBERVALUE(TRIM(_xlfn.TEXTAFTER($C353, " ", -1))),
_xlfn.IFS(
'Option-specific inputs'!$J$19="Percentage cost method",('Option-specific inputs'!$J$27*'Option-specific inputs'!$J36*BX$22),
'Option-specific inputs'!$J$19="Total cost method",('Option-specific inputs'!$J59*BX$22)),0),0)</f>
        <v>0</v>
      </c>
      <c r="BY353" s="43" cm="1">
        <f t="array" ref="BY353">IFERROR(
IF(BY$14 - $G$14 + 1 = _xlfn.NUMBERVALUE(TRIM(_xlfn.TEXTAFTER($C353, " ", -1))),
_xlfn.IFS(
'Option-specific inputs'!$J$19="Percentage cost method",('Option-specific inputs'!$J$27*'Option-specific inputs'!$J36*BY$22),
'Option-specific inputs'!$J$19="Total cost method",('Option-specific inputs'!$J59*BY$22)),0),0)</f>
        <v>0</v>
      </c>
      <c r="BZ353" s="43" cm="1">
        <f t="array" ref="BZ353">IFERROR(
IF(BZ$14 - $G$14 + 1 = _xlfn.NUMBERVALUE(TRIM(_xlfn.TEXTAFTER($C353, " ", -1))),
_xlfn.IFS(
'Option-specific inputs'!$J$19="Percentage cost method",('Option-specific inputs'!$J$27*'Option-specific inputs'!$J36*BZ$22),
'Option-specific inputs'!$J$19="Total cost method",('Option-specific inputs'!$J59*BZ$22)),0),0)</f>
        <v>0</v>
      </c>
      <c r="CA353" s="43" cm="1">
        <f t="array" ref="CA353">IFERROR(
IF(CA$14 - $G$14 + 1 = _xlfn.NUMBERVALUE(TRIM(_xlfn.TEXTAFTER($C353, " ", -1))),
_xlfn.IFS(
'Option-specific inputs'!$J$19="Percentage cost method",('Option-specific inputs'!$J$27*'Option-specific inputs'!$J36*CA$22),
'Option-specific inputs'!$J$19="Total cost method",('Option-specific inputs'!$J59*CA$22)),0),0)</f>
        <v>0</v>
      </c>
      <c r="CB353" s="43" cm="1">
        <f t="array" ref="CB353">IFERROR(
IF(CB$14 - $G$14 + 1 = _xlfn.NUMBERVALUE(TRIM(_xlfn.TEXTAFTER($C353, " ", -1))),
_xlfn.IFS(
'Option-specific inputs'!$J$19="Percentage cost method",('Option-specific inputs'!$J$27*'Option-specific inputs'!$J36*CB$22),
'Option-specific inputs'!$J$19="Total cost method",('Option-specific inputs'!$J59*CB$22)),0),0)</f>
        <v>0</v>
      </c>
      <c r="CC353" s="43" cm="1">
        <f t="array" ref="CC353">IFERROR(
IF(CC$14 - $G$14 + 1 = _xlfn.NUMBERVALUE(TRIM(_xlfn.TEXTAFTER($C353, " ", -1))),
_xlfn.IFS(
'Option-specific inputs'!$J$19="Percentage cost method",('Option-specific inputs'!$J$27*'Option-specific inputs'!$J36*CC$22),
'Option-specific inputs'!$J$19="Total cost method",('Option-specific inputs'!$J59*CC$22)),0),0)</f>
        <v>0</v>
      </c>
      <c r="CD353" s="43" cm="1">
        <f t="array" ref="CD353">IFERROR(
IF(CD$14 - $G$14 + 1 = _xlfn.NUMBERVALUE(TRIM(_xlfn.TEXTAFTER($C353, " ", -1))),
_xlfn.IFS(
'Option-specific inputs'!$J$19="Percentage cost method",('Option-specific inputs'!$J$27*'Option-specific inputs'!$J36*CD$22),
'Option-specific inputs'!$J$19="Total cost method",('Option-specific inputs'!$J59*CD$22)),0),0)</f>
        <v>0</v>
      </c>
      <c r="CE353" s="43" cm="1">
        <f t="array" ref="CE353">IFERROR(
IF(CE$14 - $G$14 + 1 = _xlfn.NUMBERVALUE(TRIM(_xlfn.TEXTAFTER($C353, " ", -1))),
_xlfn.IFS(
'Option-specific inputs'!$J$19="Percentage cost method",('Option-specific inputs'!$J$27*'Option-specific inputs'!$J36*CE$22),
'Option-specific inputs'!$J$19="Total cost method",('Option-specific inputs'!$J59*CE$22)),0),0)</f>
        <v>0</v>
      </c>
      <c r="CF353" s="43" cm="1">
        <f t="array" ref="CF353">IFERROR(
IF(CF$14 - $G$14 + 1 = _xlfn.NUMBERVALUE(TRIM(_xlfn.TEXTAFTER($C353, " ", -1))),
_xlfn.IFS(
'Option-specific inputs'!$J$19="Percentage cost method",('Option-specific inputs'!$J$27*'Option-specific inputs'!$J36*CF$22),
'Option-specific inputs'!$J$19="Total cost method",('Option-specific inputs'!$J59*CF$22)),0),0)</f>
        <v>0</v>
      </c>
      <c r="CG353" s="43" cm="1">
        <f t="array" ref="CG353">IFERROR(
IF(CG$14 - $G$14 + 1 = _xlfn.NUMBERVALUE(TRIM(_xlfn.TEXTAFTER($C353, " ", -1))),
_xlfn.IFS(
'Option-specific inputs'!$J$19="Percentage cost method",('Option-specific inputs'!$J$27*'Option-specific inputs'!$J36*CG$22),
'Option-specific inputs'!$J$19="Total cost method",('Option-specific inputs'!$J59*CG$22)),0),0)</f>
        <v>0</v>
      </c>
      <c r="CH353" s="43" cm="1">
        <f t="array" ref="CH353">IFERROR(
IF(CH$14 - $G$14 + 1 = _xlfn.NUMBERVALUE(TRIM(_xlfn.TEXTAFTER($C353, " ", -1))),
_xlfn.IFS(
'Option-specific inputs'!$J$19="Percentage cost method",('Option-specific inputs'!$J$27*'Option-specific inputs'!$J36*CH$22),
'Option-specific inputs'!$J$19="Total cost method",('Option-specific inputs'!$J59*CH$22)),0),0)</f>
        <v>0</v>
      </c>
      <c r="CI353" s="43" cm="1">
        <f t="array" ref="CI353">IFERROR(
IF(CI$14 - $G$14 + 1 = _xlfn.NUMBERVALUE(TRIM(_xlfn.TEXTAFTER($C353, " ", -1))),
_xlfn.IFS(
'Option-specific inputs'!$J$19="Percentage cost method",('Option-specific inputs'!$J$27*'Option-specific inputs'!$J36*CI$22),
'Option-specific inputs'!$J$19="Total cost method",('Option-specific inputs'!$J59*CI$22)),0),0)</f>
        <v>0</v>
      </c>
      <c r="CJ353" s="43" cm="1">
        <f t="array" ref="CJ353">IFERROR(
IF(CJ$14 - $G$14 + 1 = _xlfn.NUMBERVALUE(TRIM(_xlfn.TEXTAFTER($C353, " ", -1))),
_xlfn.IFS(
'Option-specific inputs'!$J$19="Percentage cost method",('Option-specific inputs'!$J$27*'Option-specific inputs'!$J36*CJ$22),
'Option-specific inputs'!$J$19="Total cost method",('Option-specific inputs'!$J59*CJ$22)),0),0)</f>
        <v>0</v>
      </c>
      <c r="CK353" s="43" cm="1">
        <f t="array" ref="CK353">IFERROR(
IF(CK$14 - $G$14 + 1 = _xlfn.NUMBERVALUE(TRIM(_xlfn.TEXTAFTER($C353, " ", -1))),
_xlfn.IFS(
'Option-specific inputs'!$J$19="Percentage cost method",('Option-specific inputs'!$J$27*'Option-specific inputs'!$J36*CK$22),
'Option-specific inputs'!$J$19="Total cost method",('Option-specific inputs'!$J59*CK$22)),0),0)</f>
        <v>0</v>
      </c>
      <c r="CL353" s="43" cm="1">
        <f t="array" ref="CL353">IFERROR(
IF(CL$14 - $G$14 + 1 = _xlfn.NUMBERVALUE(TRIM(_xlfn.TEXTAFTER($C353, " ", -1))),
_xlfn.IFS(
'Option-specific inputs'!$J$19="Percentage cost method",('Option-specific inputs'!$J$27*'Option-specific inputs'!$J36*CL$22),
'Option-specific inputs'!$J$19="Total cost method",('Option-specific inputs'!$J59*CL$22)),0),0)</f>
        <v>0</v>
      </c>
      <c r="CM353" s="43" cm="1">
        <f t="array" ref="CM353">IFERROR(
IF(CM$14 - $G$14 + 1 = _xlfn.NUMBERVALUE(TRIM(_xlfn.TEXTAFTER($C353, " ", -1))),
_xlfn.IFS(
'Option-specific inputs'!$J$19="Percentage cost method",('Option-specific inputs'!$J$27*'Option-specific inputs'!$J36*CM$22),
'Option-specific inputs'!$J$19="Total cost method",('Option-specific inputs'!$J59*CM$22)),0),0)</f>
        <v>0</v>
      </c>
      <c r="CN353" s="43" cm="1">
        <f t="array" ref="CN353">IFERROR(
IF(CN$14 - $G$14 + 1 = _xlfn.NUMBERVALUE(TRIM(_xlfn.TEXTAFTER($C353, " ", -1))),
_xlfn.IFS(
'Option-specific inputs'!$J$19="Percentage cost method",('Option-specific inputs'!$J$27*'Option-specific inputs'!$J36*CN$22),
'Option-specific inputs'!$J$19="Total cost method",('Option-specific inputs'!$J59*CN$22)),0),0)</f>
        <v>0</v>
      </c>
      <c r="CO353" s="43" cm="1">
        <f t="array" ref="CO353">IFERROR(
IF(CO$14 - $G$14 + 1 = _xlfn.NUMBERVALUE(TRIM(_xlfn.TEXTAFTER($C353, " ", -1))),
_xlfn.IFS(
'Option-specific inputs'!$J$19="Percentage cost method",('Option-specific inputs'!$J$27*'Option-specific inputs'!$J36*CO$22),
'Option-specific inputs'!$J$19="Total cost method",('Option-specific inputs'!$J59*CO$22)),0),0)</f>
        <v>0</v>
      </c>
      <c r="CP353" s="43" cm="1">
        <f t="array" ref="CP353">IFERROR(
IF(CP$14 - $G$14 + 1 = _xlfn.NUMBERVALUE(TRIM(_xlfn.TEXTAFTER($C353, " ", -1))),
_xlfn.IFS(
'Option-specific inputs'!$J$19="Percentage cost method",('Option-specific inputs'!$J$27*'Option-specific inputs'!$J36*CP$22),
'Option-specific inputs'!$J$19="Total cost method",('Option-specific inputs'!$J59*CP$22)),0),0)</f>
        <v>0</v>
      </c>
      <c r="CQ353" s="43" cm="1">
        <f t="array" ref="CQ353">IFERROR(
IF(CQ$14 - $G$14 + 1 = _xlfn.NUMBERVALUE(TRIM(_xlfn.TEXTAFTER($C353, " ", -1))),
_xlfn.IFS(
'Option-specific inputs'!$J$19="Percentage cost method",('Option-specific inputs'!$J$27*'Option-specific inputs'!$J36*CQ$22),
'Option-specific inputs'!$J$19="Total cost method",('Option-specific inputs'!$J59*CQ$22)),0),0)</f>
        <v>0</v>
      </c>
      <c r="CR353" s="43" cm="1">
        <f t="array" ref="CR353">IFERROR(
IF(CR$14 - $G$14 + 1 = _xlfn.NUMBERVALUE(TRIM(_xlfn.TEXTAFTER($C353, " ", -1))),
_xlfn.IFS(
'Option-specific inputs'!$J$19="Percentage cost method",('Option-specific inputs'!$J$27*'Option-specific inputs'!$J36*CR$22),
'Option-specific inputs'!$J$19="Total cost method",('Option-specific inputs'!$J59*CR$22)),0),0)</f>
        <v>0</v>
      </c>
      <c r="CS353" s="43" cm="1">
        <f t="array" ref="CS353">IFERROR(
IF(CS$14 - $G$14 + 1 = _xlfn.NUMBERVALUE(TRIM(_xlfn.TEXTAFTER($C353, " ", -1))),
_xlfn.IFS(
'Option-specific inputs'!$J$19="Percentage cost method",('Option-specific inputs'!$J$27*'Option-specific inputs'!$J36*CS$22),
'Option-specific inputs'!$J$19="Total cost method",('Option-specific inputs'!$J59*CS$22)),0),0)</f>
        <v>0</v>
      </c>
      <c r="CT353" s="43" cm="1">
        <f t="array" ref="CT353">IFERROR(
IF(CT$14 - $G$14 + 1 = _xlfn.NUMBERVALUE(TRIM(_xlfn.TEXTAFTER($C353, " ", -1))),
_xlfn.IFS(
'Option-specific inputs'!$J$19="Percentage cost method",('Option-specific inputs'!$J$27*'Option-specific inputs'!$J36*CT$22),
'Option-specific inputs'!$J$19="Total cost method",('Option-specific inputs'!$J59*CT$22)),0),0)</f>
        <v>0</v>
      </c>
      <c r="CU353" s="43" cm="1">
        <f t="array" ref="CU353">IFERROR(
IF(CU$14 - $G$14 + 1 = _xlfn.NUMBERVALUE(TRIM(_xlfn.TEXTAFTER($C353, " ", -1))),
_xlfn.IFS(
'Option-specific inputs'!$J$19="Percentage cost method",('Option-specific inputs'!$J$27*'Option-specific inputs'!$J36*CU$22),
'Option-specific inputs'!$J$19="Total cost method",('Option-specific inputs'!$J59*CU$22)),0),0)</f>
        <v>0</v>
      </c>
      <c r="CV353" s="43" cm="1">
        <f t="array" ref="CV353">IFERROR(
IF(CV$14 - $G$14 + 1 = _xlfn.NUMBERVALUE(TRIM(_xlfn.TEXTAFTER($C353, " ", -1))),
_xlfn.IFS(
'Option-specific inputs'!$J$19="Percentage cost method",('Option-specific inputs'!$J$27*'Option-specific inputs'!$J36*CV$22),
'Option-specific inputs'!$J$19="Total cost method",('Option-specific inputs'!$J59*CV$22)),0),0)</f>
        <v>0</v>
      </c>
      <c r="CW353" s="43" cm="1">
        <f t="array" ref="CW353">IFERROR(
IF(CW$14 - $G$14 + 1 = _xlfn.NUMBERVALUE(TRIM(_xlfn.TEXTAFTER($C353, " ", -1))),
_xlfn.IFS(
'Option-specific inputs'!$J$19="Percentage cost method",('Option-specific inputs'!$J$27*'Option-specific inputs'!$J36*CW$22),
'Option-specific inputs'!$J$19="Total cost method",('Option-specific inputs'!$J59*CW$22)),0),0)</f>
        <v>0</v>
      </c>
      <c r="CX353" s="43" cm="1">
        <f t="array" ref="CX353">IFERROR(
IF(CX$14 - $G$14 + 1 = _xlfn.NUMBERVALUE(TRIM(_xlfn.TEXTAFTER($C353, " ", -1))),
_xlfn.IFS(
'Option-specific inputs'!$J$19="Percentage cost method",('Option-specific inputs'!$J$27*'Option-specific inputs'!$J36*CX$22),
'Option-specific inputs'!$J$19="Total cost method",('Option-specific inputs'!$J59*CX$22)),0),0)</f>
        <v>0</v>
      </c>
      <c r="CY353" s="43" cm="1">
        <f t="array" ref="CY353">IFERROR(
IF(CY$14 - $G$14 + 1 = _xlfn.NUMBERVALUE(TRIM(_xlfn.TEXTAFTER($C353, " ", -1))),
_xlfn.IFS(
'Option-specific inputs'!$J$19="Percentage cost method",('Option-specific inputs'!$J$27*'Option-specific inputs'!$J36*CY$22),
'Option-specific inputs'!$J$19="Total cost method",('Option-specific inputs'!$J59*CY$22)),0),0)</f>
        <v>0</v>
      </c>
      <c r="CZ353" s="43" cm="1">
        <f t="array" ref="CZ353">IFERROR(
IF(CZ$14 - $G$14 + 1 = _xlfn.NUMBERVALUE(TRIM(_xlfn.TEXTAFTER($C353, " ", -1))),
_xlfn.IFS(
'Option-specific inputs'!$J$19="Percentage cost method",('Option-specific inputs'!$J$27*'Option-specific inputs'!$J36*CZ$22),
'Option-specific inputs'!$J$19="Total cost method",('Option-specific inputs'!$J59*CZ$22)),0),0)</f>
        <v>0</v>
      </c>
      <c r="DA353" s="43" cm="1">
        <f t="array" ref="DA353">IFERROR(
IF(DA$14 - $G$14 + 1 = _xlfn.NUMBERVALUE(TRIM(_xlfn.TEXTAFTER($C353, " ", -1))),
_xlfn.IFS(
'Option-specific inputs'!$J$19="Percentage cost method",('Option-specific inputs'!$J$27*'Option-specific inputs'!$J36*DA$22),
'Option-specific inputs'!$J$19="Total cost method",('Option-specific inputs'!$J59*DA$22)),0),0)</f>
        <v>0</v>
      </c>
      <c r="DB353" s="43" cm="1">
        <f t="array" ref="DB353">IFERROR(
IF(DB$14 - $G$14 + 1 = _xlfn.NUMBERVALUE(TRIM(_xlfn.TEXTAFTER($C353, " ", -1))),
_xlfn.IFS(
'Option-specific inputs'!$J$19="Percentage cost method",('Option-specific inputs'!$J$27*'Option-specific inputs'!$J36*DB$22),
'Option-specific inputs'!$J$19="Total cost method",('Option-specific inputs'!$J59*DB$22)),0),0)</f>
        <v>0</v>
      </c>
      <c r="DC353" s="25"/>
    </row>
    <row r="354" spans="1:107" s="61" customFormat="1" ht="22.5" customHeight="1">
      <c r="A354" s="25"/>
      <c r="B354" s="163"/>
      <c r="C354" s="163" t="s">
        <v>131</v>
      </c>
      <c r="D354" s="32"/>
      <c r="E354" s="37"/>
      <c r="F354" s="42"/>
      <c r="G354" s="43" cm="1">
        <f t="array" ref="G354">IFERROR(
IF(G$14 - $G$14 + 1 = _xlfn.NUMBERVALUE(TRIM(_xlfn.TEXTAFTER($C354, " ", -1))),
_xlfn.IFS(
'Option-specific inputs'!$J$19="Percentage cost method",('Option-specific inputs'!$J$27*'Option-specific inputs'!$J37*G$22),
'Option-specific inputs'!$J$19="Total cost method",('Option-specific inputs'!$J60*G$22)),0),0)</f>
        <v>0</v>
      </c>
      <c r="H354" s="43" cm="1">
        <f t="array" ref="H354">IFERROR(
IF(H$14 - $G$14 + 1 = _xlfn.NUMBERVALUE(TRIM(_xlfn.TEXTAFTER($C354, " ", -1))),
_xlfn.IFS(
'Option-specific inputs'!$J$19="Percentage cost method",('Option-specific inputs'!$J$27*'Option-specific inputs'!$J37*H$22),
'Option-specific inputs'!$J$19="Total cost method",('Option-specific inputs'!$J60*H$22)),0),0)</f>
        <v>0</v>
      </c>
      <c r="I354" s="43" cm="1">
        <f t="array" ref="I354">IFERROR(
IF(I$14 - $G$14 + 1 = _xlfn.NUMBERVALUE(TRIM(_xlfn.TEXTAFTER($C354, " ", -1))),
_xlfn.IFS(
'Option-specific inputs'!$J$19="Percentage cost method",('Option-specific inputs'!$J$27*'Option-specific inputs'!$J37*I$22),
'Option-specific inputs'!$J$19="Total cost method",('Option-specific inputs'!$J60*I$22)),0),0)</f>
        <v>0</v>
      </c>
      <c r="J354" s="43" cm="1">
        <f t="array" ref="J354">IFERROR(
IF(J$14 - $G$14 + 1 = _xlfn.NUMBERVALUE(TRIM(_xlfn.TEXTAFTER($C354, " ", -1))),
_xlfn.IFS(
'Option-specific inputs'!$J$19="Percentage cost method",('Option-specific inputs'!$J$27*'Option-specific inputs'!$J37*J$22),
'Option-specific inputs'!$J$19="Total cost method",('Option-specific inputs'!$J60*J$22)),0),0)</f>
        <v>0</v>
      </c>
      <c r="K354" s="43" cm="1">
        <f t="array" ref="K354">IFERROR(
IF(K$14 - $G$14 + 1 = _xlfn.NUMBERVALUE(TRIM(_xlfn.TEXTAFTER($C354, " ", -1))),
_xlfn.IFS(
'Option-specific inputs'!$J$19="Percentage cost method",('Option-specific inputs'!$J$27*'Option-specific inputs'!$J37*K$22),
'Option-specific inputs'!$J$19="Total cost method",('Option-specific inputs'!$J60*K$22)),0),0)</f>
        <v>0</v>
      </c>
      <c r="L354" s="43" cm="1">
        <f t="array" ref="L354">IFERROR(
IF(L$14 - $G$14 + 1 = _xlfn.NUMBERVALUE(TRIM(_xlfn.TEXTAFTER($C354, " ", -1))),
_xlfn.IFS(
'Option-specific inputs'!$J$19="Percentage cost method",('Option-specific inputs'!$J$27*'Option-specific inputs'!$J37*L$22),
'Option-specific inputs'!$J$19="Total cost method",('Option-specific inputs'!$J60*L$22)),0),0)</f>
        <v>0</v>
      </c>
      <c r="M354" s="43" cm="1">
        <f t="array" ref="M354">IFERROR(
IF(M$14 - $G$14 + 1 = _xlfn.NUMBERVALUE(TRIM(_xlfn.TEXTAFTER($C354, " ", -1))),
_xlfn.IFS(
'Option-specific inputs'!$J$19="Percentage cost method",('Option-specific inputs'!$J$27*'Option-specific inputs'!$J37*M$22),
'Option-specific inputs'!$J$19="Total cost method",('Option-specific inputs'!$J60*M$22)),0),0)</f>
        <v>0</v>
      </c>
      <c r="N354" s="43" cm="1">
        <f t="array" ref="N354">IFERROR(
IF(N$14 - $G$14 + 1 = _xlfn.NUMBERVALUE(TRIM(_xlfn.TEXTAFTER($C354, " ", -1))),
_xlfn.IFS(
'Option-specific inputs'!$J$19="Percentage cost method",('Option-specific inputs'!$J$27*'Option-specific inputs'!$J37*N$22),
'Option-specific inputs'!$J$19="Total cost method",('Option-specific inputs'!$J60*N$22)),0),0)</f>
        <v>0</v>
      </c>
      <c r="O354" s="43" cm="1">
        <f t="array" ref="O354">IFERROR(
IF(O$14 - $G$14 + 1 = _xlfn.NUMBERVALUE(TRIM(_xlfn.TEXTAFTER($C354, " ", -1))),
_xlfn.IFS(
'Option-specific inputs'!$J$19="Percentage cost method",('Option-specific inputs'!$J$27*'Option-specific inputs'!$J37*O$22),
'Option-specific inputs'!$J$19="Total cost method",('Option-specific inputs'!$J60*O$22)),0),0)</f>
        <v>0</v>
      </c>
      <c r="P354" s="43" cm="1">
        <f t="array" ref="P354">IFERROR(
IF(P$14 - $G$14 + 1 = _xlfn.NUMBERVALUE(TRIM(_xlfn.TEXTAFTER($C354, " ", -1))),
_xlfn.IFS(
'Option-specific inputs'!$J$19="Percentage cost method",('Option-specific inputs'!$J$27*'Option-specific inputs'!$J37*P$22),
'Option-specific inputs'!$J$19="Total cost method",('Option-specific inputs'!$J60*P$22)),0),0)</f>
        <v>0</v>
      </c>
      <c r="Q354" s="43" cm="1">
        <f t="array" ref="Q354">IFERROR(
IF(Q$14 - $G$14 + 1 = _xlfn.NUMBERVALUE(TRIM(_xlfn.TEXTAFTER($C354, " ", -1))),
_xlfn.IFS(
'Option-specific inputs'!$J$19="Percentage cost method",('Option-specific inputs'!$J$27*'Option-specific inputs'!$J37*Q$22),
'Option-specific inputs'!$J$19="Total cost method",('Option-specific inputs'!$J60*Q$22)),0),0)</f>
        <v>0</v>
      </c>
      <c r="R354" s="43" cm="1">
        <f t="array" ref="R354">IFERROR(
IF(R$14 - $G$14 + 1 = _xlfn.NUMBERVALUE(TRIM(_xlfn.TEXTAFTER($C354, " ", -1))),
_xlfn.IFS(
'Option-specific inputs'!$J$19="Percentage cost method",('Option-specific inputs'!$J$27*'Option-specific inputs'!$J37*R$22),
'Option-specific inputs'!$J$19="Total cost method",('Option-specific inputs'!$J60*R$22)),0),0)</f>
        <v>0</v>
      </c>
      <c r="S354" s="43" cm="1">
        <f t="array" ref="S354">IFERROR(
IF(S$14 - $G$14 + 1 = _xlfn.NUMBERVALUE(TRIM(_xlfn.TEXTAFTER($C354, " ", -1))),
_xlfn.IFS(
'Option-specific inputs'!$J$19="Percentage cost method",('Option-specific inputs'!$J$27*'Option-specific inputs'!$J37*S$22),
'Option-specific inputs'!$J$19="Total cost method",('Option-specific inputs'!$J60*S$22)),0),0)</f>
        <v>0</v>
      </c>
      <c r="T354" s="43" cm="1">
        <f t="array" ref="T354">IFERROR(
IF(T$14 - $G$14 + 1 = _xlfn.NUMBERVALUE(TRIM(_xlfn.TEXTAFTER($C354, " ", -1))),
_xlfn.IFS(
'Option-specific inputs'!$J$19="Percentage cost method",('Option-specific inputs'!$J$27*'Option-specific inputs'!$J37*T$22),
'Option-specific inputs'!$J$19="Total cost method",('Option-specific inputs'!$J60*T$22)),0),0)</f>
        <v>0</v>
      </c>
      <c r="U354" s="43" cm="1">
        <f t="array" ref="U354">IFERROR(
IF(U$14 - $G$14 + 1 = _xlfn.NUMBERVALUE(TRIM(_xlfn.TEXTAFTER($C354, " ", -1))),
_xlfn.IFS(
'Option-specific inputs'!$J$19="Percentage cost method",('Option-specific inputs'!$J$27*'Option-specific inputs'!$J37*U$22),
'Option-specific inputs'!$J$19="Total cost method",('Option-specific inputs'!$J60*U$22)),0),0)</f>
        <v>0</v>
      </c>
      <c r="V354" s="43" cm="1">
        <f t="array" ref="V354">IFERROR(
IF(V$14 - $G$14 + 1 = _xlfn.NUMBERVALUE(TRIM(_xlfn.TEXTAFTER($C354, " ", -1))),
_xlfn.IFS(
'Option-specific inputs'!$J$19="Percentage cost method",('Option-specific inputs'!$J$27*'Option-specific inputs'!$J37*V$22),
'Option-specific inputs'!$J$19="Total cost method",('Option-specific inputs'!$J60*V$22)),0),0)</f>
        <v>0</v>
      </c>
      <c r="W354" s="43" cm="1">
        <f t="array" ref="W354">IFERROR(
IF(W$14 - $G$14 + 1 = _xlfn.NUMBERVALUE(TRIM(_xlfn.TEXTAFTER($C354, " ", -1))),
_xlfn.IFS(
'Option-specific inputs'!$J$19="Percentage cost method",('Option-specific inputs'!$J$27*'Option-specific inputs'!$J37*W$22),
'Option-specific inputs'!$J$19="Total cost method",('Option-specific inputs'!$J60*W$22)),0),0)</f>
        <v>0</v>
      </c>
      <c r="X354" s="43" cm="1">
        <f t="array" ref="X354">IFERROR(
IF(X$14 - $G$14 + 1 = _xlfn.NUMBERVALUE(TRIM(_xlfn.TEXTAFTER($C354, " ", -1))),
_xlfn.IFS(
'Option-specific inputs'!$J$19="Percentage cost method",('Option-specific inputs'!$J$27*'Option-specific inputs'!$J37*X$22),
'Option-specific inputs'!$J$19="Total cost method",('Option-specific inputs'!$J60*X$22)),0),0)</f>
        <v>0</v>
      </c>
      <c r="Y354" s="43" cm="1">
        <f t="array" ref="Y354">IFERROR(
IF(Y$14 - $G$14 + 1 = _xlfn.NUMBERVALUE(TRIM(_xlfn.TEXTAFTER($C354, " ", -1))),
_xlfn.IFS(
'Option-specific inputs'!$J$19="Percentage cost method",('Option-specific inputs'!$J$27*'Option-specific inputs'!$J37*Y$22),
'Option-specific inputs'!$J$19="Total cost method",('Option-specific inputs'!$J60*Y$22)),0),0)</f>
        <v>0</v>
      </c>
      <c r="Z354" s="43" cm="1">
        <f t="array" ref="Z354">IFERROR(
IF(Z$14 - $G$14 + 1 = _xlfn.NUMBERVALUE(TRIM(_xlfn.TEXTAFTER($C354, " ", -1))),
_xlfn.IFS(
'Option-specific inputs'!$J$19="Percentage cost method",('Option-specific inputs'!$J$27*'Option-specific inputs'!$J37*Z$22),
'Option-specific inputs'!$J$19="Total cost method",('Option-specific inputs'!$J60*Z$22)),0),0)</f>
        <v>0</v>
      </c>
      <c r="AA354" s="43" cm="1">
        <f t="array" ref="AA354">IFERROR(
IF(AA$14 - $G$14 + 1 = _xlfn.NUMBERVALUE(TRIM(_xlfn.TEXTAFTER($C354, " ", -1))),
_xlfn.IFS(
'Option-specific inputs'!$J$19="Percentage cost method",('Option-specific inputs'!$J$27*'Option-specific inputs'!$J37*AA$22),
'Option-specific inputs'!$J$19="Total cost method",('Option-specific inputs'!$J60*AA$22)),0),0)</f>
        <v>0</v>
      </c>
      <c r="AB354" s="43" cm="1">
        <f t="array" ref="AB354">IFERROR(
IF(AB$14 - $G$14 + 1 = _xlfn.NUMBERVALUE(TRIM(_xlfn.TEXTAFTER($C354, " ", -1))),
_xlfn.IFS(
'Option-specific inputs'!$J$19="Percentage cost method",('Option-specific inputs'!$J$27*'Option-specific inputs'!$J37*AB$22),
'Option-specific inputs'!$J$19="Total cost method",('Option-specific inputs'!$J60*AB$22)),0),0)</f>
        <v>0</v>
      </c>
      <c r="AC354" s="43" cm="1">
        <f t="array" ref="AC354">IFERROR(
IF(AC$14 - $G$14 + 1 = _xlfn.NUMBERVALUE(TRIM(_xlfn.TEXTAFTER($C354, " ", -1))),
_xlfn.IFS(
'Option-specific inputs'!$J$19="Percentage cost method",('Option-specific inputs'!$J$27*'Option-specific inputs'!$J37*AC$22),
'Option-specific inputs'!$J$19="Total cost method",('Option-specific inputs'!$J60*AC$22)),0),0)</f>
        <v>0</v>
      </c>
      <c r="AD354" s="43" cm="1">
        <f t="array" ref="AD354">IFERROR(
IF(AD$14 - $G$14 + 1 = _xlfn.NUMBERVALUE(TRIM(_xlfn.TEXTAFTER($C354, " ", -1))),
_xlfn.IFS(
'Option-specific inputs'!$J$19="Percentage cost method",('Option-specific inputs'!$J$27*'Option-specific inputs'!$J37*AD$22),
'Option-specific inputs'!$J$19="Total cost method",('Option-specific inputs'!$J60*AD$22)),0),0)</f>
        <v>0</v>
      </c>
      <c r="AE354" s="43" cm="1">
        <f t="array" ref="AE354">IFERROR(
IF(AE$14 - $G$14 + 1 = _xlfn.NUMBERVALUE(TRIM(_xlfn.TEXTAFTER($C354, " ", -1))),
_xlfn.IFS(
'Option-specific inputs'!$J$19="Percentage cost method",('Option-specific inputs'!$J$27*'Option-specific inputs'!$J37*AE$22),
'Option-specific inputs'!$J$19="Total cost method",('Option-specific inputs'!$J60*AE$22)),0),0)</f>
        <v>0</v>
      </c>
      <c r="AF354" s="43" cm="1">
        <f t="array" ref="AF354">IFERROR(
IF(AF$14 - $G$14 + 1 = _xlfn.NUMBERVALUE(TRIM(_xlfn.TEXTAFTER($C354, " ", -1))),
_xlfn.IFS(
'Option-specific inputs'!$J$19="Percentage cost method",('Option-specific inputs'!$J$27*'Option-specific inputs'!$J37*AF$22),
'Option-specific inputs'!$J$19="Total cost method",('Option-specific inputs'!$J60*AF$22)),0),0)</f>
        <v>0</v>
      </c>
      <c r="AG354" s="43" cm="1">
        <f t="array" ref="AG354">IFERROR(
IF(AG$14 - $G$14 + 1 = _xlfn.NUMBERVALUE(TRIM(_xlfn.TEXTAFTER($C354, " ", -1))),
_xlfn.IFS(
'Option-specific inputs'!$J$19="Percentage cost method",('Option-specific inputs'!$J$27*'Option-specific inputs'!$J37*AG$22),
'Option-specific inputs'!$J$19="Total cost method",('Option-specific inputs'!$J60*AG$22)),0),0)</f>
        <v>0</v>
      </c>
      <c r="AH354" s="43" cm="1">
        <f t="array" ref="AH354">IFERROR(
IF(AH$14 - $G$14 + 1 = _xlfn.NUMBERVALUE(TRIM(_xlfn.TEXTAFTER($C354, " ", -1))),
_xlfn.IFS(
'Option-specific inputs'!$J$19="Percentage cost method",('Option-specific inputs'!$J$27*'Option-specific inputs'!$J37*AH$22),
'Option-specific inputs'!$J$19="Total cost method",('Option-specific inputs'!$J60*AH$22)),0),0)</f>
        <v>0</v>
      </c>
      <c r="AI354" s="43" cm="1">
        <f t="array" ref="AI354">IFERROR(
IF(AI$14 - $G$14 + 1 = _xlfn.NUMBERVALUE(TRIM(_xlfn.TEXTAFTER($C354, " ", -1))),
_xlfn.IFS(
'Option-specific inputs'!$J$19="Percentage cost method",('Option-specific inputs'!$J$27*'Option-specific inputs'!$J37*AI$22),
'Option-specific inputs'!$J$19="Total cost method",('Option-specific inputs'!$J60*AI$22)),0),0)</f>
        <v>0</v>
      </c>
      <c r="AJ354" s="43" cm="1">
        <f t="array" ref="AJ354">IFERROR(
IF(AJ$14 - $G$14 + 1 = _xlfn.NUMBERVALUE(TRIM(_xlfn.TEXTAFTER($C354, " ", -1))),
_xlfn.IFS(
'Option-specific inputs'!$J$19="Percentage cost method",('Option-specific inputs'!$J$27*'Option-specific inputs'!$J37*AJ$22),
'Option-specific inputs'!$J$19="Total cost method",('Option-specific inputs'!$J60*AJ$22)),0),0)</f>
        <v>0</v>
      </c>
      <c r="AK354" s="43" cm="1">
        <f t="array" ref="AK354">IFERROR(
IF(AK$14 - $G$14 + 1 = _xlfn.NUMBERVALUE(TRIM(_xlfn.TEXTAFTER($C354, " ", -1))),
_xlfn.IFS(
'Option-specific inputs'!$J$19="Percentage cost method",('Option-specific inputs'!$J$27*'Option-specific inputs'!$J37*AK$22),
'Option-specific inputs'!$J$19="Total cost method",('Option-specific inputs'!$J60*AK$22)),0),0)</f>
        <v>0</v>
      </c>
      <c r="AL354" s="43" cm="1">
        <f t="array" ref="AL354">IFERROR(
IF(AL$14 - $G$14 + 1 = _xlfn.NUMBERVALUE(TRIM(_xlfn.TEXTAFTER($C354, " ", -1))),
_xlfn.IFS(
'Option-specific inputs'!$J$19="Percentage cost method",('Option-specific inputs'!$J$27*'Option-specific inputs'!$J37*AL$22),
'Option-specific inputs'!$J$19="Total cost method",('Option-specific inputs'!$J60*AL$22)),0),0)</f>
        <v>0</v>
      </c>
      <c r="AM354" s="43" cm="1">
        <f t="array" ref="AM354">IFERROR(
IF(AM$14 - $G$14 + 1 = _xlfn.NUMBERVALUE(TRIM(_xlfn.TEXTAFTER($C354, " ", -1))),
_xlfn.IFS(
'Option-specific inputs'!$J$19="Percentage cost method",('Option-specific inputs'!$J$27*'Option-specific inputs'!$J37*AM$22),
'Option-specific inputs'!$J$19="Total cost method",('Option-specific inputs'!$J60*AM$22)),0),0)</f>
        <v>0</v>
      </c>
      <c r="AN354" s="43" cm="1">
        <f t="array" ref="AN354">IFERROR(
IF(AN$14 - $G$14 + 1 = _xlfn.NUMBERVALUE(TRIM(_xlfn.TEXTAFTER($C354, " ", -1))),
_xlfn.IFS(
'Option-specific inputs'!$J$19="Percentage cost method",('Option-specific inputs'!$J$27*'Option-specific inputs'!$J37*AN$22),
'Option-specific inputs'!$J$19="Total cost method",('Option-specific inputs'!$J60*AN$22)),0),0)</f>
        <v>0</v>
      </c>
      <c r="AO354" s="43" cm="1">
        <f t="array" ref="AO354">IFERROR(
IF(AO$14 - $G$14 + 1 = _xlfn.NUMBERVALUE(TRIM(_xlfn.TEXTAFTER($C354, " ", -1))),
_xlfn.IFS(
'Option-specific inputs'!$J$19="Percentage cost method",('Option-specific inputs'!$J$27*'Option-specific inputs'!$J37*AO$22),
'Option-specific inputs'!$J$19="Total cost method",('Option-specific inputs'!$J60*AO$22)),0),0)</f>
        <v>0</v>
      </c>
      <c r="AP354" s="43" cm="1">
        <f t="array" ref="AP354">IFERROR(
IF(AP$14 - $G$14 + 1 = _xlfn.NUMBERVALUE(TRIM(_xlfn.TEXTAFTER($C354, " ", -1))),
_xlfn.IFS(
'Option-specific inputs'!$J$19="Percentage cost method",('Option-specific inputs'!$J$27*'Option-specific inputs'!$J37*AP$22),
'Option-specific inputs'!$J$19="Total cost method",('Option-specific inputs'!$J60*AP$22)),0),0)</f>
        <v>0</v>
      </c>
      <c r="AQ354" s="43" cm="1">
        <f t="array" ref="AQ354">IFERROR(
IF(AQ$14 - $G$14 + 1 = _xlfn.NUMBERVALUE(TRIM(_xlfn.TEXTAFTER($C354, " ", -1))),
_xlfn.IFS(
'Option-specific inputs'!$J$19="Percentage cost method",('Option-specific inputs'!$J$27*'Option-specific inputs'!$J37*AQ$22),
'Option-specific inputs'!$J$19="Total cost method",('Option-specific inputs'!$J60*AQ$22)),0),0)</f>
        <v>0</v>
      </c>
      <c r="AR354" s="43" cm="1">
        <f t="array" ref="AR354">IFERROR(
IF(AR$14 - $G$14 + 1 = _xlfn.NUMBERVALUE(TRIM(_xlfn.TEXTAFTER($C354, " ", -1))),
_xlfn.IFS(
'Option-specific inputs'!$J$19="Percentage cost method",('Option-specific inputs'!$J$27*'Option-specific inputs'!$J37*AR$22),
'Option-specific inputs'!$J$19="Total cost method",('Option-specific inputs'!$J60*AR$22)),0),0)</f>
        <v>0</v>
      </c>
      <c r="AS354" s="43" cm="1">
        <f t="array" ref="AS354">IFERROR(
IF(AS$14 - $G$14 + 1 = _xlfn.NUMBERVALUE(TRIM(_xlfn.TEXTAFTER($C354, " ", -1))),
_xlfn.IFS(
'Option-specific inputs'!$J$19="Percentage cost method",('Option-specific inputs'!$J$27*'Option-specific inputs'!$J37*AS$22),
'Option-specific inputs'!$J$19="Total cost method",('Option-specific inputs'!$J60*AS$22)),0),0)</f>
        <v>0</v>
      </c>
      <c r="AT354" s="43" cm="1">
        <f t="array" ref="AT354">IFERROR(
IF(AT$14 - $G$14 + 1 = _xlfn.NUMBERVALUE(TRIM(_xlfn.TEXTAFTER($C354, " ", -1))),
_xlfn.IFS(
'Option-specific inputs'!$J$19="Percentage cost method",('Option-specific inputs'!$J$27*'Option-specific inputs'!$J37*AT$22),
'Option-specific inputs'!$J$19="Total cost method",('Option-specific inputs'!$J60*AT$22)),0),0)</f>
        <v>0</v>
      </c>
      <c r="AU354" s="43" cm="1">
        <f t="array" ref="AU354">IFERROR(
IF(AU$14 - $G$14 + 1 = _xlfn.NUMBERVALUE(TRIM(_xlfn.TEXTAFTER($C354, " ", -1))),
_xlfn.IFS(
'Option-specific inputs'!$J$19="Percentage cost method",('Option-specific inputs'!$J$27*'Option-specific inputs'!$J37*AU$22),
'Option-specific inputs'!$J$19="Total cost method",('Option-specific inputs'!$J60*AU$22)),0),0)</f>
        <v>0</v>
      </c>
      <c r="AV354" s="43" cm="1">
        <f t="array" ref="AV354">IFERROR(
IF(AV$14 - $G$14 + 1 = _xlfn.NUMBERVALUE(TRIM(_xlfn.TEXTAFTER($C354, " ", -1))),
_xlfn.IFS(
'Option-specific inputs'!$J$19="Percentage cost method",('Option-specific inputs'!$J$27*'Option-specific inputs'!$J37*AV$22),
'Option-specific inputs'!$J$19="Total cost method",('Option-specific inputs'!$J60*AV$22)),0),0)</f>
        <v>0</v>
      </c>
      <c r="AW354" s="43" cm="1">
        <f t="array" ref="AW354">IFERROR(
IF(AW$14 - $G$14 + 1 = _xlfn.NUMBERVALUE(TRIM(_xlfn.TEXTAFTER($C354, " ", -1))),
_xlfn.IFS(
'Option-specific inputs'!$J$19="Percentage cost method",('Option-specific inputs'!$J$27*'Option-specific inputs'!$J37*AW$22),
'Option-specific inputs'!$J$19="Total cost method",('Option-specific inputs'!$J60*AW$22)),0),0)</f>
        <v>0</v>
      </c>
      <c r="AX354" s="43" cm="1">
        <f t="array" ref="AX354">IFERROR(
IF(AX$14 - $G$14 + 1 = _xlfn.NUMBERVALUE(TRIM(_xlfn.TEXTAFTER($C354, " ", -1))),
_xlfn.IFS(
'Option-specific inputs'!$J$19="Percentage cost method",('Option-specific inputs'!$J$27*'Option-specific inputs'!$J37*AX$22),
'Option-specific inputs'!$J$19="Total cost method",('Option-specific inputs'!$J60*AX$22)),0),0)</f>
        <v>0</v>
      </c>
      <c r="AY354" s="43" cm="1">
        <f t="array" ref="AY354">IFERROR(
IF(AY$14 - $G$14 + 1 = _xlfn.NUMBERVALUE(TRIM(_xlfn.TEXTAFTER($C354, " ", -1))),
_xlfn.IFS(
'Option-specific inputs'!$J$19="Percentage cost method",('Option-specific inputs'!$J$27*'Option-specific inputs'!$J37*AY$22),
'Option-specific inputs'!$J$19="Total cost method",('Option-specific inputs'!$J60*AY$22)),0),0)</f>
        <v>0</v>
      </c>
      <c r="AZ354" s="43" cm="1">
        <f t="array" ref="AZ354">IFERROR(
IF(AZ$14 - $G$14 + 1 = _xlfn.NUMBERVALUE(TRIM(_xlfn.TEXTAFTER($C354, " ", -1))),
_xlfn.IFS(
'Option-specific inputs'!$J$19="Percentage cost method",('Option-specific inputs'!$J$27*'Option-specific inputs'!$J37*AZ$22),
'Option-specific inputs'!$J$19="Total cost method",('Option-specific inputs'!$J60*AZ$22)),0),0)</f>
        <v>0</v>
      </c>
      <c r="BA354" s="43" cm="1">
        <f t="array" ref="BA354">IFERROR(
IF(BA$14 - $G$14 + 1 = _xlfn.NUMBERVALUE(TRIM(_xlfn.TEXTAFTER($C354, " ", -1))),
_xlfn.IFS(
'Option-specific inputs'!$J$19="Percentage cost method",('Option-specific inputs'!$J$27*'Option-specific inputs'!$J37*BA$22),
'Option-specific inputs'!$J$19="Total cost method",('Option-specific inputs'!$J60*BA$22)),0),0)</f>
        <v>0</v>
      </c>
      <c r="BB354" s="43" cm="1">
        <f t="array" ref="BB354">IFERROR(
IF(BB$14 - $G$14 + 1 = _xlfn.NUMBERVALUE(TRIM(_xlfn.TEXTAFTER($C354, " ", -1))),
_xlfn.IFS(
'Option-specific inputs'!$J$19="Percentage cost method",('Option-specific inputs'!$J$27*'Option-specific inputs'!$J37*BB$22),
'Option-specific inputs'!$J$19="Total cost method",('Option-specific inputs'!$J60*BB$22)),0),0)</f>
        <v>0</v>
      </c>
      <c r="BC354" s="43" cm="1">
        <f t="array" ref="BC354">IFERROR(
IF(BC$14 - $G$14 + 1 = _xlfn.NUMBERVALUE(TRIM(_xlfn.TEXTAFTER($C354, " ", -1))),
_xlfn.IFS(
'Option-specific inputs'!$J$19="Percentage cost method",('Option-specific inputs'!$J$27*'Option-specific inputs'!$J37*BC$22),
'Option-specific inputs'!$J$19="Total cost method",('Option-specific inputs'!$J60*BC$22)),0),0)</f>
        <v>0</v>
      </c>
      <c r="BD354" s="43" cm="1">
        <f t="array" ref="BD354">IFERROR(
IF(BD$14 - $G$14 + 1 = _xlfn.NUMBERVALUE(TRIM(_xlfn.TEXTAFTER($C354, " ", -1))),
_xlfn.IFS(
'Option-specific inputs'!$J$19="Percentage cost method",('Option-specific inputs'!$J$27*'Option-specific inputs'!$J37*BD$22),
'Option-specific inputs'!$J$19="Total cost method",('Option-specific inputs'!$J60*BD$22)),0),0)</f>
        <v>0</v>
      </c>
      <c r="BE354" s="43" cm="1">
        <f t="array" ref="BE354">IFERROR(
IF(BE$14 - $G$14 + 1 = _xlfn.NUMBERVALUE(TRIM(_xlfn.TEXTAFTER($C354, " ", -1))),
_xlfn.IFS(
'Option-specific inputs'!$J$19="Percentage cost method",('Option-specific inputs'!$J$27*'Option-specific inputs'!$J37*BE$22),
'Option-specific inputs'!$J$19="Total cost method",('Option-specific inputs'!$J60*BE$22)),0),0)</f>
        <v>0</v>
      </c>
      <c r="BF354" s="43" cm="1">
        <f t="array" ref="BF354">IFERROR(
IF(BF$14 - $G$14 + 1 = _xlfn.NUMBERVALUE(TRIM(_xlfn.TEXTAFTER($C354, " ", -1))),
_xlfn.IFS(
'Option-specific inputs'!$J$19="Percentage cost method",('Option-specific inputs'!$J$27*'Option-specific inputs'!$J37*BF$22),
'Option-specific inputs'!$J$19="Total cost method",('Option-specific inputs'!$J60*BF$22)),0),0)</f>
        <v>0</v>
      </c>
      <c r="BG354" s="43" cm="1">
        <f t="array" ref="BG354">IFERROR(
IF(BG$14 - $G$14 + 1 = _xlfn.NUMBERVALUE(TRIM(_xlfn.TEXTAFTER($C354, " ", -1))),
_xlfn.IFS(
'Option-specific inputs'!$J$19="Percentage cost method",('Option-specific inputs'!$J$27*'Option-specific inputs'!$J37*BG$22),
'Option-specific inputs'!$J$19="Total cost method",('Option-specific inputs'!$J60*BG$22)),0),0)</f>
        <v>0</v>
      </c>
      <c r="BH354" s="43" cm="1">
        <f t="array" ref="BH354">IFERROR(
IF(BH$14 - $G$14 + 1 = _xlfn.NUMBERVALUE(TRIM(_xlfn.TEXTAFTER($C354, " ", -1))),
_xlfn.IFS(
'Option-specific inputs'!$J$19="Percentage cost method",('Option-specific inputs'!$J$27*'Option-specific inputs'!$J37*BH$22),
'Option-specific inputs'!$J$19="Total cost method",('Option-specific inputs'!$J60*BH$22)),0),0)</f>
        <v>0</v>
      </c>
      <c r="BI354" s="43" cm="1">
        <f t="array" ref="BI354">IFERROR(
IF(BI$14 - $G$14 + 1 = _xlfn.NUMBERVALUE(TRIM(_xlfn.TEXTAFTER($C354, " ", -1))),
_xlfn.IFS(
'Option-specific inputs'!$J$19="Percentage cost method",('Option-specific inputs'!$J$27*'Option-specific inputs'!$J37*BI$22),
'Option-specific inputs'!$J$19="Total cost method",('Option-specific inputs'!$J60*BI$22)),0),0)</f>
        <v>0</v>
      </c>
      <c r="BJ354" s="43" cm="1">
        <f t="array" ref="BJ354">IFERROR(
IF(BJ$14 - $G$14 + 1 = _xlfn.NUMBERVALUE(TRIM(_xlfn.TEXTAFTER($C354, " ", -1))),
_xlfn.IFS(
'Option-specific inputs'!$J$19="Percentage cost method",('Option-specific inputs'!$J$27*'Option-specific inputs'!$J37*BJ$22),
'Option-specific inputs'!$J$19="Total cost method",('Option-specific inputs'!$J60*BJ$22)),0),0)</f>
        <v>0</v>
      </c>
      <c r="BK354" s="43" cm="1">
        <f t="array" ref="BK354">IFERROR(
IF(BK$14 - $G$14 + 1 = _xlfn.NUMBERVALUE(TRIM(_xlfn.TEXTAFTER($C354, " ", -1))),
_xlfn.IFS(
'Option-specific inputs'!$J$19="Percentage cost method",('Option-specific inputs'!$J$27*'Option-specific inputs'!$J37*BK$22),
'Option-specific inputs'!$J$19="Total cost method",('Option-specific inputs'!$J60*BK$22)),0),0)</f>
        <v>0</v>
      </c>
      <c r="BL354" s="43" cm="1">
        <f t="array" ref="BL354">IFERROR(
IF(BL$14 - $G$14 + 1 = _xlfn.NUMBERVALUE(TRIM(_xlfn.TEXTAFTER($C354, " ", -1))),
_xlfn.IFS(
'Option-specific inputs'!$J$19="Percentage cost method",('Option-specific inputs'!$J$27*'Option-specific inputs'!$J37*BL$22),
'Option-specific inputs'!$J$19="Total cost method",('Option-specific inputs'!$J60*BL$22)),0),0)</f>
        <v>0</v>
      </c>
      <c r="BM354" s="43" cm="1">
        <f t="array" ref="BM354">IFERROR(
IF(BM$14 - $G$14 + 1 = _xlfn.NUMBERVALUE(TRIM(_xlfn.TEXTAFTER($C354, " ", -1))),
_xlfn.IFS(
'Option-specific inputs'!$J$19="Percentage cost method",('Option-specific inputs'!$J$27*'Option-specific inputs'!$J37*BM$22),
'Option-specific inputs'!$J$19="Total cost method",('Option-specific inputs'!$J60*BM$22)),0),0)</f>
        <v>0</v>
      </c>
      <c r="BN354" s="43" cm="1">
        <f t="array" ref="BN354">IFERROR(
IF(BN$14 - $G$14 + 1 = _xlfn.NUMBERVALUE(TRIM(_xlfn.TEXTAFTER($C354, " ", -1))),
_xlfn.IFS(
'Option-specific inputs'!$J$19="Percentage cost method",('Option-specific inputs'!$J$27*'Option-specific inputs'!$J37*BN$22),
'Option-specific inputs'!$J$19="Total cost method",('Option-specific inputs'!$J60*BN$22)),0),0)</f>
        <v>0</v>
      </c>
      <c r="BO354" s="43" cm="1">
        <f t="array" ref="BO354">IFERROR(
IF(BO$14 - $G$14 + 1 = _xlfn.NUMBERVALUE(TRIM(_xlfn.TEXTAFTER($C354, " ", -1))),
_xlfn.IFS(
'Option-specific inputs'!$J$19="Percentage cost method",('Option-specific inputs'!$J$27*'Option-specific inputs'!$J37*BO$22),
'Option-specific inputs'!$J$19="Total cost method",('Option-specific inputs'!$J60*BO$22)),0),0)</f>
        <v>0</v>
      </c>
      <c r="BP354" s="43" cm="1">
        <f t="array" ref="BP354">IFERROR(
IF(BP$14 - $G$14 + 1 = _xlfn.NUMBERVALUE(TRIM(_xlfn.TEXTAFTER($C354, " ", -1))),
_xlfn.IFS(
'Option-specific inputs'!$J$19="Percentage cost method",('Option-specific inputs'!$J$27*'Option-specific inputs'!$J37*BP$22),
'Option-specific inputs'!$J$19="Total cost method",('Option-specific inputs'!$J60*BP$22)),0),0)</f>
        <v>0</v>
      </c>
      <c r="BQ354" s="43" cm="1">
        <f t="array" ref="BQ354">IFERROR(
IF(BQ$14 - $G$14 + 1 = _xlfn.NUMBERVALUE(TRIM(_xlfn.TEXTAFTER($C354, " ", -1))),
_xlfn.IFS(
'Option-specific inputs'!$J$19="Percentage cost method",('Option-specific inputs'!$J$27*'Option-specific inputs'!$J37*BQ$22),
'Option-specific inputs'!$J$19="Total cost method",('Option-specific inputs'!$J60*BQ$22)),0),0)</f>
        <v>0</v>
      </c>
      <c r="BR354" s="43" cm="1">
        <f t="array" ref="BR354">IFERROR(
IF(BR$14 - $G$14 + 1 = _xlfn.NUMBERVALUE(TRIM(_xlfn.TEXTAFTER($C354, " ", -1))),
_xlfn.IFS(
'Option-specific inputs'!$J$19="Percentage cost method",('Option-specific inputs'!$J$27*'Option-specific inputs'!$J37*BR$22),
'Option-specific inputs'!$J$19="Total cost method",('Option-specific inputs'!$J60*BR$22)),0),0)</f>
        <v>0</v>
      </c>
      <c r="BS354" s="43" cm="1">
        <f t="array" ref="BS354">IFERROR(
IF(BS$14 - $G$14 + 1 = _xlfn.NUMBERVALUE(TRIM(_xlfn.TEXTAFTER($C354, " ", -1))),
_xlfn.IFS(
'Option-specific inputs'!$J$19="Percentage cost method",('Option-specific inputs'!$J$27*'Option-specific inputs'!$J37*BS$22),
'Option-specific inputs'!$J$19="Total cost method",('Option-specific inputs'!$J60*BS$22)),0),0)</f>
        <v>0</v>
      </c>
      <c r="BT354" s="43" cm="1">
        <f t="array" ref="BT354">IFERROR(
IF(BT$14 - $G$14 + 1 = _xlfn.NUMBERVALUE(TRIM(_xlfn.TEXTAFTER($C354, " ", -1))),
_xlfn.IFS(
'Option-specific inputs'!$J$19="Percentage cost method",('Option-specific inputs'!$J$27*'Option-specific inputs'!$J37*BT$22),
'Option-specific inputs'!$J$19="Total cost method",('Option-specific inputs'!$J60*BT$22)),0),0)</f>
        <v>0</v>
      </c>
      <c r="BU354" s="43" cm="1">
        <f t="array" ref="BU354">IFERROR(
IF(BU$14 - $G$14 + 1 = _xlfn.NUMBERVALUE(TRIM(_xlfn.TEXTAFTER($C354, " ", -1))),
_xlfn.IFS(
'Option-specific inputs'!$J$19="Percentage cost method",('Option-specific inputs'!$J$27*'Option-specific inputs'!$J37*BU$22),
'Option-specific inputs'!$J$19="Total cost method",('Option-specific inputs'!$J60*BU$22)),0),0)</f>
        <v>0</v>
      </c>
      <c r="BV354" s="43" cm="1">
        <f t="array" ref="BV354">IFERROR(
IF(BV$14 - $G$14 + 1 = _xlfn.NUMBERVALUE(TRIM(_xlfn.TEXTAFTER($C354, " ", -1))),
_xlfn.IFS(
'Option-specific inputs'!$J$19="Percentage cost method",('Option-specific inputs'!$J$27*'Option-specific inputs'!$J37*BV$22),
'Option-specific inputs'!$J$19="Total cost method",('Option-specific inputs'!$J60*BV$22)),0),0)</f>
        <v>0</v>
      </c>
      <c r="BW354" s="43" cm="1">
        <f t="array" ref="BW354">IFERROR(
IF(BW$14 - $G$14 + 1 = _xlfn.NUMBERVALUE(TRIM(_xlfn.TEXTAFTER($C354, " ", -1))),
_xlfn.IFS(
'Option-specific inputs'!$J$19="Percentage cost method",('Option-specific inputs'!$J$27*'Option-specific inputs'!$J37*BW$22),
'Option-specific inputs'!$J$19="Total cost method",('Option-specific inputs'!$J60*BW$22)),0),0)</f>
        <v>0</v>
      </c>
      <c r="BX354" s="43" cm="1">
        <f t="array" ref="BX354">IFERROR(
IF(BX$14 - $G$14 + 1 = _xlfn.NUMBERVALUE(TRIM(_xlfn.TEXTAFTER($C354, " ", -1))),
_xlfn.IFS(
'Option-specific inputs'!$J$19="Percentage cost method",('Option-specific inputs'!$J$27*'Option-specific inputs'!$J37*BX$22),
'Option-specific inputs'!$J$19="Total cost method",('Option-specific inputs'!$J60*BX$22)),0),0)</f>
        <v>0</v>
      </c>
      <c r="BY354" s="43" cm="1">
        <f t="array" ref="BY354">IFERROR(
IF(BY$14 - $G$14 + 1 = _xlfn.NUMBERVALUE(TRIM(_xlfn.TEXTAFTER($C354, " ", -1))),
_xlfn.IFS(
'Option-specific inputs'!$J$19="Percentage cost method",('Option-specific inputs'!$J$27*'Option-specific inputs'!$J37*BY$22),
'Option-specific inputs'!$J$19="Total cost method",('Option-specific inputs'!$J60*BY$22)),0),0)</f>
        <v>0</v>
      </c>
      <c r="BZ354" s="43" cm="1">
        <f t="array" ref="BZ354">IFERROR(
IF(BZ$14 - $G$14 + 1 = _xlfn.NUMBERVALUE(TRIM(_xlfn.TEXTAFTER($C354, " ", -1))),
_xlfn.IFS(
'Option-specific inputs'!$J$19="Percentage cost method",('Option-specific inputs'!$J$27*'Option-specific inputs'!$J37*BZ$22),
'Option-specific inputs'!$J$19="Total cost method",('Option-specific inputs'!$J60*BZ$22)),0),0)</f>
        <v>0</v>
      </c>
      <c r="CA354" s="43" cm="1">
        <f t="array" ref="CA354">IFERROR(
IF(CA$14 - $G$14 + 1 = _xlfn.NUMBERVALUE(TRIM(_xlfn.TEXTAFTER($C354, " ", -1))),
_xlfn.IFS(
'Option-specific inputs'!$J$19="Percentage cost method",('Option-specific inputs'!$J$27*'Option-specific inputs'!$J37*CA$22),
'Option-specific inputs'!$J$19="Total cost method",('Option-specific inputs'!$J60*CA$22)),0),0)</f>
        <v>0</v>
      </c>
      <c r="CB354" s="43" cm="1">
        <f t="array" ref="CB354">IFERROR(
IF(CB$14 - $G$14 + 1 = _xlfn.NUMBERVALUE(TRIM(_xlfn.TEXTAFTER($C354, " ", -1))),
_xlfn.IFS(
'Option-specific inputs'!$J$19="Percentage cost method",('Option-specific inputs'!$J$27*'Option-specific inputs'!$J37*CB$22),
'Option-specific inputs'!$J$19="Total cost method",('Option-specific inputs'!$J60*CB$22)),0),0)</f>
        <v>0</v>
      </c>
      <c r="CC354" s="43" cm="1">
        <f t="array" ref="CC354">IFERROR(
IF(CC$14 - $G$14 + 1 = _xlfn.NUMBERVALUE(TRIM(_xlfn.TEXTAFTER($C354, " ", -1))),
_xlfn.IFS(
'Option-specific inputs'!$J$19="Percentage cost method",('Option-specific inputs'!$J$27*'Option-specific inputs'!$J37*CC$22),
'Option-specific inputs'!$J$19="Total cost method",('Option-specific inputs'!$J60*CC$22)),0),0)</f>
        <v>0</v>
      </c>
      <c r="CD354" s="43" cm="1">
        <f t="array" ref="CD354">IFERROR(
IF(CD$14 - $G$14 + 1 = _xlfn.NUMBERVALUE(TRIM(_xlfn.TEXTAFTER($C354, " ", -1))),
_xlfn.IFS(
'Option-specific inputs'!$J$19="Percentage cost method",('Option-specific inputs'!$J$27*'Option-specific inputs'!$J37*CD$22),
'Option-specific inputs'!$J$19="Total cost method",('Option-specific inputs'!$J60*CD$22)),0),0)</f>
        <v>0</v>
      </c>
      <c r="CE354" s="43" cm="1">
        <f t="array" ref="CE354">IFERROR(
IF(CE$14 - $G$14 + 1 = _xlfn.NUMBERVALUE(TRIM(_xlfn.TEXTAFTER($C354, " ", -1))),
_xlfn.IFS(
'Option-specific inputs'!$J$19="Percentage cost method",('Option-specific inputs'!$J$27*'Option-specific inputs'!$J37*CE$22),
'Option-specific inputs'!$J$19="Total cost method",('Option-specific inputs'!$J60*CE$22)),0),0)</f>
        <v>0</v>
      </c>
      <c r="CF354" s="43" cm="1">
        <f t="array" ref="CF354">IFERROR(
IF(CF$14 - $G$14 + 1 = _xlfn.NUMBERVALUE(TRIM(_xlfn.TEXTAFTER($C354, " ", -1))),
_xlfn.IFS(
'Option-specific inputs'!$J$19="Percentage cost method",('Option-specific inputs'!$J$27*'Option-specific inputs'!$J37*CF$22),
'Option-specific inputs'!$J$19="Total cost method",('Option-specific inputs'!$J60*CF$22)),0),0)</f>
        <v>0</v>
      </c>
      <c r="CG354" s="43" cm="1">
        <f t="array" ref="CG354">IFERROR(
IF(CG$14 - $G$14 + 1 = _xlfn.NUMBERVALUE(TRIM(_xlfn.TEXTAFTER($C354, " ", -1))),
_xlfn.IFS(
'Option-specific inputs'!$J$19="Percentage cost method",('Option-specific inputs'!$J$27*'Option-specific inputs'!$J37*CG$22),
'Option-specific inputs'!$J$19="Total cost method",('Option-specific inputs'!$J60*CG$22)),0),0)</f>
        <v>0</v>
      </c>
      <c r="CH354" s="43" cm="1">
        <f t="array" ref="CH354">IFERROR(
IF(CH$14 - $G$14 + 1 = _xlfn.NUMBERVALUE(TRIM(_xlfn.TEXTAFTER($C354, " ", -1))),
_xlfn.IFS(
'Option-specific inputs'!$J$19="Percentage cost method",('Option-specific inputs'!$J$27*'Option-specific inputs'!$J37*CH$22),
'Option-specific inputs'!$J$19="Total cost method",('Option-specific inputs'!$J60*CH$22)),0),0)</f>
        <v>0</v>
      </c>
      <c r="CI354" s="43" cm="1">
        <f t="array" ref="CI354">IFERROR(
IF(CI$14 - $G$14 + 1 = _xlfn.NUMBERVALUE(TRIM(_xlfn.TEXTAFTER($C354, " ", -1))),
_xlfn.IFS(
'Option-specific inputs'!$J$19="Percentage cost method",('Option-specific inputs'!$J$27*'Option-specific inputs'!$J37*CI$22),
'Option-specific inputs'!$J$19="Total cost method",('Option-specific inputs'!$J60*CI$22)),0),0)</f>
        <v>0</v>
      </c>
      <c r="CJ354" s="43" cm="1">
        <f t="array" ref="CJ354">IFERROR(
IF(CJ$14 - $G$14 + 1 = _xlfn.NUMBERVALUE(TRIM(_xlfn.TEXTAFTER($C354, " ", -1))),
_xlfn.IFS(
'Option-specific inputs'!$J$19="Percentage cost method",('Option-specific inputs'!$J$27*'Option-specific inputs'!$J37*CJ$22),
'Option-specific inputs'!$J$19="Total cost method",('Option-specific inputs'!$J60*CJ$22)),0),0)</f>
        <v>0</v>
      </c>
      <c r="CK354" s="43" cm="1">
        <f t="array" ref="CK354">IFERROR(
IF(CK$14 - $G$14 + 1 = _xlfn.NUMBERVALUE(TRIM(_xlfn.TEXTAFTER($C354, " ", -1))),
_xlfn.IFS(
'Option-specific inputs'!$J$19="Percentage cost method",('Option-specific inputs'!$J$27*'Option-specific inputs'!$J37*CK$22),
'Option-specific inputs'!$J$19="Total cost method",('Option-specific inputs'!$J60*CK$22)),0),0)</f>
        <v>0</v>
      </c>
      <c r="CL354" s="43" cm="1">
        <f t="array" ref="CL354">IFERROR(
IF(CL$14 - $G$14 + 1 = _xlfn.NUMBERVALUE(TRIM(_xlfn.TEXTAFTER($C354, " ", -1))),
_xlfn.IFS(
'Option-specific inputs'!$J$19="Percentage cost method",('Option-specific inputs'!$J$27*'Option-specific inputs'!$J37*CL$22),
'Option-specific inputs'!$J$19="Total cost method",('Option-specific inputs'!$J60*CL$22)),0),0)</f>
        <v>0</v>
      </c>
      <c r="CM354" s="43" cm="1">
        <f t="array" ref="CM354">IFERROR(
IF(CM$14 - $G$14 + 1 = _xlfn.NUMBERVALUE(TRIM(_xlfn.TEXTAFTER($C354, " ", -1))),
_xlfn.IFS(
'Option-specific inputs'!$J$19="Percentage cost method",('Option-specific inputs'!$J$27*'Option-specific inputs'!$J37*CM$22),
'Option-specific inputs'!$J$19="Total cost method",('Option-specific inputs'!$J60*CM$22)),0),0)</f>
        <v>0</v>
      </c>
      <c r="CN354" s="43" cm="1">
        <f t="array" ref="CN354">IFERROR(
IF(CN$14 - $G$14 + 1 = _xlfn.NUMBERVALUE(TRIM(_xlfn.TEXTAFTER($C354, " ", -1))),
_xlfn.IFS(
'Option-specific inputs'!$J$19="Percentage cost method",('Option-specific inputs'!$J$27*'Option-specific inputs'!$J37*CN$22),
'Option-specific inputs'!$J$19="Total cost method",('Option-specific inputs'!$J60*CN$22)),0),0)</f>
        <v>0</v>
      </c>
      <c r="CO354" s="43" cm="1">
        <f t="array" ref="CO354">IFERROR(
IF(CO$14 - $G$14 + 1 = _xlfn.NUMBERVALUE(TRIM(_xlfn.TEXTAFTER($C354, " ", -1))),
_xlfn.IFS(
'Option-specific inputs'!$J$19="Percentage cost method",('Option-specific inputs'!$J$27*'Option-specific inputs'!$J37*CO$22),
'Option-specific inputs'!$J$19="Total cost method",('Option-specific inputs'!$J60*CO$22)),0),0)</f>
        <v>0</v>
      </c>
      <c r="CP354" s="43" cm="1">
        <f t="array" ref="CP354">IFERROR(
IF(CP$14 - $G$14 + 1 = _xlfn.NUMBERVALUE(TRIM(_xlfn.TEXTAFTER($C354, " ", -1))),
_xlfn.IFS(
'Option-specific inputs'!$J$19="Percentage cost method",('Option-specific inputs'!$J$27*'Option-specific inputs'!$J37*CP$22),
'Option-specific inputs'!$J$19="Total cost method",('Option-specific inputs'!$J60*CP$22)),0),0)</f>
        <v>0</v>
      </c>
      <c r="CQ354" s="43" cm="1">
        <f t="array" ref="CQ354">IFERROR(
IF(CQ$14 - $G$14 + 1 = _xlfn.NUMBERVALUE(TRIM(_xlfn.TEXTAFTER($C354, " ", -1))),
_xlfn.IFS(
'Option-specific inputs'!$J$19="Percentage cost method",('Option-specific inputs'!$J$27*'Option-specific inputs'!$J37*CQ$22),
'Option-specific inputs'!$J$19="Total cost method",('Option-specific inputs'!$J60*CQ$22)),0),0)</f>
        <v>0</v>
      </c>
      <c r="CR354" s="43" cm="1">
        <f t="array" ref="CR354">IFERROR(
IF(CR$14 - $G$14 + 1 = _xlfn.NUMBERVALUE(TRIM(_xlfn.TEXTAFTER($C354, " ", -1))),
_xlfn.IFS(
'Option-specific inputs'!$J$19="Percentage cost method",('Option-specific inputs'!$J$27*'Option-specific inputs'!$J37*CR$22),
'Option-specific inputs'!$J$19="Total cost method",('Option-specific inputs'!$J60*CR$22)),0),0)</f>
        <v>0</v>
      </c>
      <c r="CS354" s="43" cm="1">
        <f t="array" ref="CS354">IFERROR(
IF(CS$14 - $G$14 + 1 = _xlfn.NUMBERVALUE(TRIM(_xlfn.TEXTAFTER($C354, " ", -1))),
_xlfn.IFS(
'Option-specific inputs'!$J$19="Percentage cost method",('Option-specific inputs'!$J$27*'Option-specific inputs'!$J37*CS$22),
'Option-specific inputs'!$J$19="Total cost method",('Option-specific inputs'!$J60*CS$22)),0),0)</f>
        <v>0</v>
      </c>
      <c r="CT354" s="43" cm="1">
        <f t="array" ref="CT354">IFERROR(
IF(CT$14 - $G$14 + 1 = _xlfn.NUMBERVALUE(TRIM(_xlfn.TEXTAFTER($C354, " ", -1))),
_xlfn.IFS(
'Option-specific inputs'!$J$19="Percentage cost method",('Option-specific inputs'!$J$27*'Option-specific inputs'!$J37*CT$22),
'Option-specific inputs'!$J$19="Total cost method",('Option-specific inputs'!$J60*CT$22)),0),0)</f>
        <v>0</v>
      </c>
      <c r="CU354" s="43" cm="1">
        <f t="array" ref="CU354">IFERROR(
IF(CU$14 - $G$14 + 1 = _xlfn.NUMBERVALUE(TRIM(_xlfn.TEXTAFTER($C354, " ", -1))),
_xlfn.IFS(
'Option-specific inputs'!$J$19="Percentage cost method",('Option-specific inputs'!$J$27*'Option-specific inputs'!$J37*CU$22),
'Option-specific inputs'!$J$19="Total cost method",('Option-specific inputs'!$J60*CU$22)),0),0)</f>
        <v>0</v>
      </c>
      <c r="CV354" s="43" cm="1">
        <f t="array" ref="CV354">IFERROR(
IF(CV$14 - $G$14 + 1 = _xlfn.NUMBERVALUE(TRIM(_xlfn.TEXTAFTER($C354, " ", -1))),
_xlfn.IFS(
'Option-specific inputs'!$J$19="Percentage cost method",('Option-specific inputs'!$J$27*'Option-specific inputs'!$J37*CV$22),
'Option-specific inputs'!$J$19="Total cost method",('Option-specific inputs'!$J60*CV$22)),0),0)</f>
        <v>0</v>
      </c>
      <c r="CW354" s="43" cm="1">
        <f t="array" ref="CW354">IFERROR(
IF(CW$14 - $G$14 + 1 = _xlfn.NUMBERVALUE(TRIM(_xlfn.TEXTAFTER($C354, " ", -1))),
_xlfn.IFS(
'Option-specific inputs'!$J$19="Percentage cost method",('Option-specific inputs'!$J$27*'Option-specific inputs'!$J37*CW$22),
'Option-specific inputs'!$J$19="Total cost method",('Option-specific inputs'!$J60*CW$22)),0),0)</f>
        <v>0</v>
      </c>
      <c r="CX354" s="43" cm="1">
        <f t="array" ref="CX354">IFERROR(
IF(CX$14 - $G$14 + 1 = _xlfn.NUMBERVALUE(TRIM(_xlfn.TEXTAFTER($C354, " ", -1))),
_xlfn.IFS(
'Option-specific inputs'!$J$19="Percentage cost method",('Option-specific inputs'!$J$27*'Option-specific inputs'!$J37*CX$22),
'Option-specific inputs'!$J$19="Total cost method",('Option-specific inputs'!$J60*CX$22)),0),0)</f>
        <v>0</v>
      </c>
      <c r="CY354" s="43" cm="1">
        <f t="array" ref="CY354">IFERROR(
IF(CY$14 - $G$14 + 1 = _xlfn.NUMBERVALUE(TRIM(_xlfn.TEXTAFTER($C354, " ", -1))),
_xlfn.IFS(
'Option-specific inputs'!$J$19="Percentage cost method",('Option-specific inputs'!$J$27*'Option-specific inputs'!$J37*CY$22),
'Option-specific inputs'!$J$19="Total cost method",('Option-specific inputs'!$J60*CY$22)),0),0)</f>
        <v>0</v>
      </c>
      <c r="CZ354" s="43" cm="1">
        <f t="array" ref="CZ354">IFERROR(
IF(CZ$14 - $G$14 + 1 = _xlfn.NUMBERVALUE(TRIM(_xlfn.TEXTAFTER($C354, " ", -1))),
_xlfn.IFS(
'Option-specific inputs'!$J$19="Percentage cost method",('Option-specific inputs'!$J$27*'Option-specific inputs'!$J37*CZ$22),
'Option-specific inputs'!$J$19="Total cost method",('Option-specific inputs'!$J60*CZ$22)),0),0)</f>
        <v>0</v>
      </c>
      <c r="DA354" s="43" cm="1">
        <f t="array" ref="DA354">IFERROR(
IF(DA$14 - $G$14 + 1 = _xlfn.NUMBERVALUE(TRIM(_xlfn.TEXTAFTER($C354, " ", -1))),
_xlfn.IFS(
'Option-specific inputs'!$J$19="Percentage cost method",('Option-specific inputs'!$J$27*'Option-specific inputs'!$J37*DA$22),
'Option-specific inputs'!$J$19="Total cost method",('Option-specific inputs'!$J60*DA$22)),0),0)</f>
        <v>0</v>
      </c>
      <c r="DB354" s="43" cm="1">
        <f t="array" ref="DB354">IFERROR(
IF(DB$14 - $G$14 + 1 = _xlfn.NUMBERVALUE(TRIM(_xlfn.TEXTAFTER($C354, " ", -1))),
_xlfn.IFS(
'Option-specific inputs'!$J$19="Percentage cost method",('Option-specific inputs'!$J$27*'Option-specific inputs'!$J37*DB$22),
'Option-specific inputs'!$J$19="Total cost method",('Option-specific inputs'!$J60*DB$22)),0),0)</f>
        <v>0</v>
      </c>
      <c r="DC354" s="25"/>
    </row>
    <row r="355" spans="1:107" s="61" customFormat="1" ht="22.5" customHeight="1">
      <c r="A355" s="25"/>
      <c r="B355" s="163"/>
      <c r="C355" s="163" t="s">
        <v>132</v>
      </c>
      <c r="D355" s="32"/>
      <c r="E355" s="37"/>
      <c r="F355" s="42"/>
      <c r="G355" s="43" cm="1">
        <f t="array" ref="G355">IFERROR(
IF(G$14 - $G$14 + 1 = _xlfn.NUMBERVALUE(TRIM(_xlfn.TEXTAFTER($C355, " ", -1))),
_xlfn.IFS(
'Option-specific inputs'!$J$19="Percentage cost method",('Option-specific inputs'!$J$27*'Option-specific inputs'!$J38*G$22),
'Option-specific inputs'!$J$19="Total cost method",('Option-specific inputs'!$J61*G$22)),0),0)</f>
        <v>0</v>
      </c>
      <c r="H355" s="43" cm="1">
        <f t="array" ref="H355">IFERROR(
IF(H$14 - $G$14 + 1 = _xlfn.NUMBERVALUE(TRIM(_xlfn.TEXTAFTER($C355, " ", -1))),
_xlfn.IFS(
'Option-specific inputs'!$J$19="Percentage cost method",('Option-specific inputs'!$J$27*'Option-specific inputs'!$J38*H$22),
'Option-specific inputs'!$J$19="Total cost method",('Option-specific inputs'!$J61*H$22)),0),0)</f>
        <v>0</v>
      </c>
      <c r="I355" s="43" cm="1">
        <f t="array" ref="I355">IFERROR(
IF(I$14 - $G$14 + 1 = _xlfn.NUMBERVALUE(TRIM(_xlfn.TEXTAFTER($C355, " ", -1))),
_xlfn.IFS(
'Option-specific inputs'!$J$19="Percentage cost method",('Option-specific inputs'!$J$27*'Option-specific inputs'!$J38*I$22),
'Option-specific inputs'!$J$19="Total cost method",('Option-specific inputs'!$J61*I$22)),0),0)</f>
        <v>0</v>
      </c>
      <c r="J355" s="43" cm="1">
        <f t="array" ref="J355">IFERROR(
IF(J$14 - $G$14 + 1 = _xlfn.NUMBERVALUE(TRIM(_xlfn.TEXTAFTER($C355, " ", -1))),
_xlfn.IFS(
'Option-specific inputs'!$J$19="Percentage cost method",('Option-specific inputs'!$J$27*'Option-specific inputs'!$J38*J$22),
'Option-specific inputs'!$J$19="Total cost method",('Option-specific inputs'!$J61*J$22)),0),0)</f>
        <v>0</v>
      </c>
      <c r="K355" s="43" cm="1">
        <f t="array" ref="K355">IFERROR(
IF(K$14 - $G$14 + 1 = _xlfn.NUMBERVALUE(TRIM(_xlfn.TEXTAFTER($C355, " ", -1))),
_xlfn.IFS(
'Option-specific inputs'!$J$19="Percentage cost method",('Option-specific inputs'!$J$27*'Option-specific inputs'!$J38*K$22),
'Option-specific inputs'!$J$19="Total cost method",('Option-specific inputs'!$J61*K$22)),0),0)</f>
        <v>0</v>
      </c>
      <c r="L355" s="43" cm="1">
        <f t="array" ref="L355">IFERROR(
IF(L$14 - $G$14 + 1 = _xlfn.NUMBERVALUE(TRIM(_xlfn.TEXTAFTER($C355, " ", -1))),
_xlfn.IFS(
'Option-specific inputs'!$J$19="Percentage cost method",('Option-specific inputs'!$J$27*'Option-specific inputs'!$J38*L$22),
'Option-specific inputs'!$J$19="Total cost method",('Option-specific inputs'!$J61*L$22)),0),0)</f>
        <v>0</v>
      </c>
      <c r="M355" s="43" cm="1">
        <f t="array" ref="M355">IFERROR(
IF(M$14 - $G$14 + 1 = _xlfn.NUMBERVALUE(TRIM(_xlfn.TEXTAFTER($C355, " ", -1))),
_xlfn.IFS(
'Option-specific inputs'!$J$19="Percentage cost method",('Option-specific inputs'!$J$27*'Option-specific inputs'!$J38*M$22),
'Option-specific inputs'!$J$19="Total cost method",('Option-specific inputs'!$J61*M$22)),0),0)</f>
        <v>0</v>
      </c>
      <c r="N355" s="43" cm="1">
        <f t="array" ref="N355">IFERROR(
IF(N$14 - $G$14 + 1 = _xlfn.NUMBERVALUE(TRIM(_xlfn.TEXTAFTER($C355, " ", -1))),
_xlfn.IFS(
'Option-specific inputs'!$J$19="Percentage cost method",('Option-specific inputs'!$J$27*'Option-specific inputs'!$J38*N$22),
'Option-specific inputs'!$J$19="Total cost method",('Option-specific inputs'!$J61*N$22)),0),0)</f>
        <v>0</v>
      </c>
      <c r="O355" s="43" cm="1">
        <f t="array" ref="O355">IFERROR(
IF(O$14 - $G$14 + 1 = _xlfn.NUMBERVALUE(TRIM(_xlfn.TEXTAFTER($C355, " ", -1))),
_xlfn.IFS(
'Option-specific inputs'!$J$19="Percentage cost method",('Option-specific inputs'!$J$27*'Option-specific inputs'!$J38*O$22),
'Option-specific inputs'!$J$19="Total cost method",('Option-specific inputs'!$J61*O$22)),0),0)</f>
        <v>0</v>
      </c>
      <c r="P355" s="43" cm="1">
        <f t="array" ref="P355">IFERROR(
IF(P$14 - $G$14 + 1 = _xlfn.NUMBERVALUE(TRIM(_xlfn.TEXTAFTER($C355, " ", -1))),
_xlfn.IFS(
'Option-specific inputs'!$J$19="Percentage cost method",('Option-specific inputs'!$J$27*'Option-specific inputs'!$J38*P$22),
'Option-specific inputs'!$J$19="Total cost method",('Option-specific inputs'!$J61*P$22)),0),0)</f>
        <v>0</v>
      </c>
      <c r="Q355" s="43" cm="1">
        <f t="array" ref="Q355">IFERROR(
IF(Q$14 - $G$14 + 1 = _xlfn.NUMBERVALUE(TRIM(_xlfn.TEXTAFTER($C355, " ", -1))),
_xlfn.IFS(
'Option-specific inputs'!$J$19="Percentage cost method",('Option-specific inputs'!$J$27*'Option-specific inputs'!$J38*Q$22),
'Option-specific inputs'!$J$19="Total cost method",('Option-specific inputs'!$J61*Q$22)),0),0)</f>
        <v>0</v>
      </c>
      <c r="R355" s="43" cm="1">
        <f t="array" ref="R355">IFERROR(
IF(R$14 - $G$14 + 1 = _xlfn.NUMBERVALUE(TRIM(_xlfn.TEXTAFTER($C355, " ", -1))),
_xlfn.IFS(
'Option-specific inputs'!$J$19="Percentage cost method",('Option-specific inputs'!$J$27*'Option-specific inputs'!$J38*R$22),
'Option-specific inputs'!$J$19="Total cost method",('Option-specific inputs'!$J61*R$22)),0),0)</f>
        <v>0</v>
      </c>
      <c r="S355" s="43" cm="1">
        <f t="array" ref="S355">IFERROR(
IF(S$14 - $G$14 + 1 = _xlfn.NUMBERVALUE(TRIM(_xlfn.TEXTAFTER($C355, " ", -1))),
_xlfn.IFS(
'Option-specific inputs'!$J$19="Percentage cost method",('Option-specific inputs'!$J$27*'Option-specific inputs'!$J38*S$22),
'Option-specific inputs'!$J$19="Total cost method",('Option-specific inputs'!$J61*S$22)),0),0)</f>
        <v>0</v>
      </c>
      <c r="T355" s="43" cm="1">
        <f t="array" ref="T355">IFERROR(
IF(T$14 - $G$14 + 1 = _xlfn.NUMBERVALUE(TRIM(_xlfn.TEXTAFTER($C355, " ", -1))),
_xlfn.IFS(
'Option-specific inputs'!$J$19="Percentage cost method",('Option-specific inputs'!$J$27*'Option-specific inputs'!$J38*T$22),
'Option-specific inputs'!$J$19="Total cost method",('Option-specific inputs'!$J61*T$22)),0),0)</f>
        <v>0</v>
      </c>
      <c r="U355" s="43" cm="1">
        <f t="array" ref="U355">IFERROR(
IF(U$14 - $G$14 + 1 = _xlfn.NUMBERVALUE(TRIM(_xlfn.TEXTAFTER($C355, " ", -1))),
_xlfn.IFS(
'Option-specific inputs'!$J$19="Percentage cost method",('Option-specific inputs'!$J$27*'Option-specific inputs'!$J38*U$22),
'Option-specific inputs'!$J$19="Total cost method",('Option-specific inputs'!$J61*U$22)),0),0)</f>
        <v>0</v>
      </c>
      <c r="V355" s="43" cm="1">
        <f t="array" ref="V355">IFERROR(
IF(V$14 - $G$14 + 1 = _xlfn.NUMBERVALUE(TRIM(_xlfn.TEXTAFTER($C355, " ", -1))),
_xlfn.IFS(
'Option-specific inputs'!$J$19="Percentage cost method",('Option-specific inputs'!$J$27*'Option-specific inputs'!$J38*V$22),
'Option-specific inputs'!$J$19="Total cost method",('Option-specific inputs'!$J61*V$22)),0),0)</f>
        <v>0</v>
      </c>
      <c r="W355" s="43" cm="1">
        <f t="array" ref="W355">IFERROR(
IF(W$14 - $G$14 + 1 = _xlfn.NUMBERVALUE(TRIM(_xlfn.TEXTAFTER($C355, " ", -1))),
_xlfn.IFS(
'Option-specific inputs'!$J$19="Percentage cost method",('Option-specific inputs'!$J$27*'Option-specific inputs'!$J38*W$22),
'Option-specific inputs'!$J$19="Total cost method",('Option-specific inputs'!$J61*W$22)),0),0)</f>
        <v>0</v>
      </c>
      <c r="X355" s="43" cm="1">
        <f t="array" ref="X355">IFERROR(
IF(X$14 - $G$14 + 1 = _xlfn.NUMBERVALUE(TRIM(_xlfn.TEXTAFTER($C355, " ", -1))),
_xlfn.IFS(
'Option-specific inputs'!$J$19="Percentage cost method",('Option-specific inputs'!$J$27*'Option-specific inputs'!$J38*X$22),
'Option-specific inputs'!$J$19="Total cost method",('Option-specific inputs'!$J61*X$22)),0),0)</f>
        <v>0</v>
      </c>
      <c r="Y355" s="43" cm="1">
        <f t="array" ref="Y355">IFERROR(
IF(Y$14 - $G$14 + 1 = _xlfn.NUMBERVALUE(TRIM(_xlfn.TEXTAFTER($C355, " ", -1))),
_xlfn.IFS(
'Option-specific inputs'!$J$19="Percentage cost method",('Option-specific inputs'!$J$27*'Option-specific inputs'!$J38*Y$22),
'Option-specific inputs'!$J$19="Total cost method",('Option-specific inputs'!$J61*Y$22)),0),0)</f>
        <v>0</v>
      </c>
      <c r="Z355" s="43" cm="1">
        <f t="array" ref="Z355">IFERROR(
IF(Z$14 - $G$14 + 1 = _xlfn.NUMBERVALUE(TRIM(_xlfn.TEXTAFTER($C355, " ", -1))),
_xlfn.IFS(
'Option-specific inputs'!$J$19="Percentage cost method",('Option-specific inputs'!$J$27*'Option-specific inputs'!$J38*Z$22),
'Option-specific inputs'!$J$19="Total cost method",('Option-specific inputs'!$J61*Z$22)),0),0)</f>
        <v>0</v>
      </c>
      <c r="AA355" s="43" cm="1">
        <f t="array" ref="AA355">IFERROR(
IF(AA$14 - $G$14 + 1 = _xlfn.NUMBERVALUE(TRIM(_xlfn.TEXTAFTER($C355, " ", -1))),
_xlfn.IFS(
'Option-specific inputs'!$J$19="Percentage cost method",('Option-specific inputs'!$J$27*'Option-specific inputs'!$J38*AA$22),
'Option-specific inputs'!$J$19="Total cost method",('Option-specific inputs'!$J61*AA$22)),0),0)</f>
        <v>0</v>
      </c>
      <c r="AB355" s="43" cm="1">
        <f t="array" ref="AB355">IFERROR(
IF(AB$14 - $G$14 + 1 = _xlfn.NUMBERVALUE(TRIM(_xlfn.TEXTAFTER($C355, " ", -1))),
_xlfn.IFS(
'Option-specific inputs'!$J$19="Percentage cost method",('Option-specific inputs'!$J$27*'Option-specific inputs'!$J38*AB$22),
'Option-specific inputs'!$J$19="Total cost method",('Option-specific inputs'!$J61*AB$22)),0),0)</f>
        <v>0</v>
      </c>
      <c r="AC355" s="43" cm="1">
        <f t="array" ref="AC355">IFERROR(
IF(AC$14 - $G$14 + 1 = _xlfn.NUMBERVALUE(TRIM(_xlfn.TEXTAFTER($C355, " ", -1))),
_xlfn.IFS(
'Option-specific inputs'!$J$19="Percentage cost method",('Option-specific inputs'!$J$27*'Option-specific inputs'!$J38*AC$22),
'Option-specific inputs'!$J$19="Total cost method",('Option-specific inputs'!$J61*AC$22)),0),0)</f>
        <v>0</v>
      </c>
      <c r="AD355" s="43" cm="1">
        <f t="array" ref="AD355">IFERROR(
IF(AD$14 - $G$14 + 1 = _xlfn.NUMBERVALUE(TRIM(_xlfn.TEXTAFTER($C355, " ", -1))),
_xlfn.IFS(
'Option-specific inputs'!$J$19="Percentage cost method",('Option-specific inputs'!$J$27*'Option-specific inputs'!$J38*AD$22),
'Option-specific inputs'!$J$19="Total cost method",('Option-specific inputs'!$J61*AD$22)),0),0)</f>
        <v>0</v>
      </c>
      <c r="AE355" s="43" cm="1">
        <f t="array" ref="AE355">IFERROR(
IF(AE$14 - $G$14 + 1 = _xlfn.NUMBERVALUE(TRIM(_xlfn.TEXTAFTER($C355, " ", -1))),
_xlfn.IFS(
'Option-specific inputs'!$J$19="Percentage cost method",('Option-specific inputs'!$J$27*'Option-specific inputs'!$J38*AE$22),
'Option-specific inputs'!$J$19="Total cost method",('Option-specific inputs'!$J61*AE$22)),0),0)</f>
        <v>0</v>
      </c>
      <c r="AF355" s="43" cm="1">
        <f t="array" ref="AF355">IFERROR(
IF(AF$14 - $G$14 + 1 = _xlfn.NUMBERVALUE(TRIM(_xlfn.TEXTAFTER($C355, " ", -1))),
_xlfn.IFS(
'Option-specific inputs'!$J$19="Percentage cost method",('Option-specific inputs'!$J$27*'Option-specific inputs'!$J38*AF$22),
'Option-specific inputs'!$J$19="Total cost method",('Option-specific inputs'!$J61*AF$22)),0),0)</f>
        <v>0</v>
      </c>
      <c r="AG355" s="43" cm="1">
        <f t="array" ref="AG355">IFERROR(
IF(AG$14 - $G$14 + 1 = _xlfn.NUMBERVALUE(TRIM(_xlfn.TEXTAFTER($C355, " ", -1))),
_xlfn.IFS(
'Option-specific inputs'!$J$19="Percentage cost method",('Option-specific inputs'!$J$27*'Option-specific inputs'!$J38*AG$22),
'Option-specific inputs'!$J$19="Total cost method",('Option-specific inputs'!$J61*AG$22)),0),0)</f>
        <v>0</v>
      </c>
      <c r="AH355" s="43" cm="1">
        <f t="array" ref="AH355">IFERROR(
IF(AH$14 - $G$14 + 1 = _xlfn.NUMBERVALUE(TRIM(_xlfn.TEXTAFTER($C355, " ", -1))),
_xlfn.IFS(
'Option-specific inputs'!$J$19="Percentage cost method",('Option-specific inputs'!$J$27*'Option-specific inputs'!$J38*AH$22),
'Option-specific inputs'!$J$19="Total cost method",('Option-specific inputs'!$J61*AH$22)),0),0)</f>
        <v>0</v>
      </c>
      <c r="AI355" s="43" cm="1">
        <f t="array" ref="AI355">IFERROR(
IF(AI$14 - $G$14 + 1 = _xlfn.NUMBERVALUE(TRIM(_xlfn.TEXTAFTER($C355, " ", -1))),
_xlfn.IFS(
'Option-specific inputs'!$J$19="Percentage cost method",('Option-specific inputs'!$J$27*'Option-specific inputs'!$J38*AI$22),
'Option-specific inputs'!$J$19="Total cost method",('Option-specific inputs'!$J61*AI$22)),0),0)</f>
        <v>0</v>
      </c>
      <c r="AJ355" s="43" cm="1">
        <f t="array" ref="AJ355">IFERROR(
IF(AJ$14 - $G$14 + 1 = _xlfn.NUMBERVALUE(TRIM(_xlfn.TEXTAFTER($C355, " ", -1))),
_xlfn.IFS(
'Option-specific inputs'!$J$19="Percentage cost method",('Option-specific inputs'!$J$27*'Option-specific inputs'!$J38*AJ$22),
'Option-specific inputs'!$J$19="Total cost method",('Option-specific inputs'!$J61*AJ$22)),0),0)</f>
        <v>0</v>
      </c>
      <c r="AK355" s="43" cm="1">
        <f t="array" ref="AK355">IFERROR(
IF(AK$14 - $G$14 + 1 = _xlfn.NUMBERVALUE(TRIM(_xlfn.TEXTAFTER($C355, " ", -1))),
_xlfn.IFS(
'Option-specific inputs'!$J$19="Percentage cost method",('Option-specific inputs'!$J$27*'Option-specific inputs'!$J38*AK$22),
'Option-specific inputs'!$J$19="Total cost method",('Option-specific inputs'!$J61*AK$22)),0),0)</f>
        <v>0</v>
      </c>
      <c r="AL355" s="43" cm="1">
        <f t="array" ref="AL355">IFERROR(
IF(AL$14 - $G$14 + 1 = _xlfn.NUMBERVALUE(TRIM(_xlfn.TEXTAFTER($C355, " ", -1))),
_xlfn.IFS(
'Option-specific inputs'!$J$19="Percentage cost method",('Option-specific inputs'!$J$27*'Option-specific inputs'!$J38*AL$22),
'Option-specific inputs'!$J$19="Total cost method",('Option-specific inputs'!$J61*AL$22)),0),0)</f>
        <v>0</v>
      </c>
      <c r="AM355" s="43" cm="1">
        <f t="array" ref="AM355">IFERROR(
IF(AM$14 - $G$14 + 1 = _xlfn.NUMBERVALUE(TRIM(_xlfn.TEXTAFTER($C355, " ", -1))),
_xlfn.IFS(
'Option-specific inputs'!$J$19="Percentage cost method",('Option-specific inputs'!$J$27*'Option-specific inputs'!$J38*AM$22),
'Option-specific inputs'!$J$19="Total cost method",('Option-specific inputs'!$J61*AM$22)),0),0)</f>
        <v>0</v>
      </c>
      <c r="AN355" s="43" cm="1">
        <f t="array" ref="AN355">IFERROR(
IF(AN$14 - $G$14 + 1 = _xlfn.NUMBERVALUE(TRIM(_xlfn.TEXTAFTER($C355, " ", -1))),
_xlfn.IFS(
'Option-specific inputs'!$J$19="Percentage cost method",('Option-specific inputs'!$J$27*'Option-specific inputs'!$J38*AN$22),
'Option-specific inputs'!$J$19="Total cost method",('Option-specific inputs'!$J61*AN$22)),0),0)</f>
        <v>0</v>
      </c>
      <c r="AO355" s="43" cm="1">
        <f t="array" ref="AO355">IFERROR(
IF(AO$14 - $G$14 + 1 = _xlfn.NUMBERVALUE(TRIM(_xlfn.TEXTAFTER($C355, " ", -1))),
_xlfn.IFS(
'Option-specific inputs'!$J$19="Percentage cost method",('Option-specific inputs'!$J$27*'Option-specific inputs'!$J38*AO$22),
'Option-specific inputs'!$J$19="Total cost method",('Option-specific inputs'!$J61*AO$22)),0),0)</f>
        <v>0</v>
      </c>
      <c r="AP355" s="43" cm="1">
        <f t="array" ref="AP355">IFERROR(
IF(AP$14 - $G$14 + 1 = _xlfn.NUMBERVALUE(TRIM(_xlfn.TEXTAFTER($C355, " ", -1))),
_xlfn.IFS(
'Option-specific inputs'!$J$19="Percentage cost method",('Option-specific inputs'!$J$27*'Option-specific inputs'!$J38*AP$22),
'Option-specific inputs'!$J$19="Total cost method",('Option-specific inputs'!$J61*AP$22)),0),0)</f>
        <v>0</v>
      </c>
      <c r="AQ355" s="43" cm="1">
        <f t="array" ref="AQ355">IFERROR(
IF(AQ$14 - $G$14 + 1 = _xlfn.NUMBERVALUE(TRIM(_xlfn.TEXTAFTER($C355, " ", -1))),
_xlfn.IFS(
'Option-specific inputs'!$J$19="Percentage cost method",('Option-specific inputs'!$J$27*'Option-specific inputs'!$J38*AQ$22),
'Option-specific inputs'!$J$19="Total cost method",('Option-specific inputs'!$J61*AQ$22)),0),0)</f>
        <v>0</v>
      </c>
      <c r="AR355" s="43" cm="1">
        <f t="array" ref="AR355">IFERROR(
IF(AR$14 - $G$14 + 1 = _xlfn.NUMBERVALUE(TRIM(_xlfn.TEXTAFTER($C355, " ", -1))),
_xlfn.IFS(
'Option-specific inputs'!$J$19="Percentage cost method",('Option-specific inputs'!$J$27*'Option-specific inputs'!$J38*AR$22),
'Option-specific inputs'!$J$19="Total cost method",('Option-specific inputs'!$J61*AR$22)),0),0)</f>
        <v>0</v>
      </c>
      <c r="AS355" s="43" cm="1">
        <f t="array" ref="AS355">IFERROR(
IF(AS$14 - $G$14 + 1 = _xlfn.NUMBERVALUE(TRIM(_xlfn.TEXTAFTER($C355, " ", -1))),
_xlfn.IFS(
'Option-specific inputs'!$J$19="Percentage cost method",('Option-specific inputs'!$J$27*'Option-specific inputs'!$J38*AS$22),
'Option-specific inputs'!$J$19="Total cost method",('Option-specific inputs'!$J61*AS$22)),0),0)</f>
        <v>0</v>
      </c>
      <c r="AT355" s="43" cm="1">
        <f t="array" ref="AT355">IFERROR(
IF(AT$14 - $G$14 + 1 = _xlfn.NUMBERVALUE(TRIM(_xlfn.TEXTAFTER($C355, " ", -1))),
_xlfn.IFS(
'Option-specific inputs'!$J$19="Percentage cost method",('Option-specific inputs'!$J$27*'Option-specific inputs'!$J38*AT$22),
'Option-specific inputs'!$J$19="Total cost method",('Option-specific inputs'!$J61*AT$22)),0),0)</f>
        <v>0</v>
      </c>
      <c r="AU355" s="43" cm="1">
        <f t="array" ref="AU355">IFERROR(
IF(AU$14 - $G$14 + 1 = _xlfn.NUMBERVALUE(TRIM(_xlfn.TEXTAFTER($C355, " ", -1))),
_xlfn.IFS(
'Option-specific inputs'!$J$19="Percentage cost method",('Option-specific inputs'!$J$27*'Option-specific inputs'!$J38*AU$22),
'Option-specific inputs'!$J$19="Total cost method",('Option-specific inputs'!$J61*AU$22)),0),0)</f>
        <v>0</v>
      </c>
      <c r="AV355" s="43" cm="1">
        <f t="array" ref="AV355">IFERROR(
IF(AV$14 - $G$14 + 1 = _xlfn.NUMBERVALUE(TRIM(_xlfn.TEXTAFTER($C355, " ", -1))),
_xlfn.IFS(
'Option-specific inputs'!$J$19="Percentage cost method",('Option-specific inputs'!$J$27*'Option-specific inputs'!$J38*AV$22),
'Option-specific inputs'!$J$19="Total cost method",('Option-specific inputs'!$J61*AV$22)),0),0)</f>
        <v>0</v>
      </c>
      <c r="AW355" s="43" cm="1">
        <f t="array" ref="AW355">IFERROR(
IF(AW$14 - $G$14 + 1 = _xlfn.NUMBERVALUE(TRIM(_xlfn.TEXTAFTER($C355, " ", -1))),
_xlfn.IFS(
'Option-specific inputs'!$J$19="Percentage cost method",('Option-specific inputs'!$J$27*'Option-specific inputs'!$J38*AW$22),
'Option-specific inputs'!$J$19="Total cost method",('Option-specific inputs'!$J61*AW$22)),0),0)</f>
        <v>0</v>
      </c>
      <c r="AX355" s="43" cm="1">
        <f t="array" ref="AX355">IFERROR(
IF(AX$14 - $G$14 + 1 = _xlfn.NUMBERVALUE(TRIM(_xlfn.TEXTAFTER($C355, " ", -1))),
_xlfn.IFS(
'Option-specific inputs'!$J$19="Percentage cost method",('Option-specific inputs'!$J$27*'Option-specific inputs'!$J38*AX$22),
'Option-specific inputs'!$J$19="Total cost method",('Option-specific inputs'!$J61*AX$22)),0),0)</f>
        <v>0</v>
      </c>
      <c r="AY355" s="43" cm="1">
        <f t="array" ref="AY355">IFERROR(
IF(AY$14 - $G$14 + 1 = _xlfn.NUMBERVALUE(TRIM(_xlfn.TEXTAFTER($C355, " ", -1))),
_xlfn.IFS(
'Option-specific inputs'!$J$19="Percentage cost method",('Option-specific inputs'!$J$27*'Option-specific inputs'!$J38*AY$22),
'Option-specific inputs'!$J$19="Total cost method",('Option-specific inputs'!$J61*AY$22)),0),0)</f>
        <v>0</v>
      </c>
      <c r="AZ355" s="43" cm="1">
        <f t="array" ref="AZ355">IFERROR(
IF(AZ$14 - $G$14 + 1 = _xlfn.NUMBERVALUE(TRIM(_xlfn.TEXTAFTER($C355, " ", -1))),
_xlfn.IFS(
'Option-specific inputs'!$J$19="Percentage cost method",('Option-specific inputs'!$J$27*'Option-specific inputs'!$J38*AZ$22),
'Option-specific inputs'!$J$19="Total cost method",('Option-specific inputs'!$J61*AZ$22)),0),0)</f>
        <v>0</v>
      </c>
      <c r="BA355" s="43" cm="1">
        <f t="array" ref="BA355">IFERROR(
IF(BA$14 - $G$14 + 1 = _xlfn.NUMBERVALUE(TRIM(_xlfn.TEXTAFTER($C355, " ", -1))),
_xlfn.IFS(
'Option-specific inputs'!$J$19="Percentage cost method",('Option-specific inputs'!$J$27*'Option-specific inputs'!$J38*BA$22),
'Option-specific inputs'!$J$19="Total cost method",('Option-specific inputs'!$J61*BA$22)),0),0)</f>
        <v>0</v>
      </c>
      <c r="BB355" s="43" cm="1">
        <f t="array" ref="BB355">IFERROR(
IF(BB$14 - $G$14 + 1 = _xlfn.NUMBERVALUE(TRIM(_xlfn.TEXTAFTER($C355, " ", -1))),
_xlfn.IFS(
'Option-specific inputs'!$J$19="Percentage cost method",('Option-specific inputs'!$J$27*'Option-specific inputs'!$J38*BB$22),
'Option-specific inputs'!$J$19="Total cost method",('Option-specific inputs'!$J61*BB$22)),0),0)</f>
        <v>0</v>
      </c>
      <c r="BC355" s="43" cm="1">
        <f t="array" ref="BC355">IFERROR(
IF(BC$14 - $G$14 + 1 = _xlfn.NUMBERVALUE(TRIM(_xlfn.TEXTAFTER($C355, " ", -1))),
_xlfn.IFS(
'Option-specific inputs'!$J$19="Percentage cost method",('Option-specific inputs'!$J$27*'Option-specific inputs'!$J38*BC$22),
'Option-specific inputs'!$J$19="Total cost method",('Option-specific inputs'!$J61*BC$22)),0),0)</f>
        <v>0</v>
      </c>
      <c r="BD355" s="43" cm="1">
        <f t="array" ref="BD355">IFERROR(
IF(BD$14 - $G$14 + 1 = _xlfn.NUMBERVALUE(TRIM(_xlfn.TEXTAFTER($C355, " ", -1))),
_xlfn.IFS(
'Option-specific inputs'!$J$19="Percentage cost method",('Option-specific inputs'!$J$27*'Option-specific inputs'!$J38*BD$22),
'Option-specific inputs'!$J$19="Total cost method",('Option-specific inputs'!$J61*BD$22)),0),0)</f>
        <v>0</v>
      </c>
      <c r="BE355" s="43" cm="1">
        <f t="array" ref="BE355">IFERROR(
IF(BE$14 - $G$14 + 1 = _xlfn.NUMBERVALUE(TRIM(_xlfn.TEXTAFTER($C355, " ", -1))),
_xlfn.IFS(
'Option-specific inputs'!$J$19="Percentage cost method",('Option-specific inputs'!$J$27*'Option-specific inputs'!$J38*BE$22),
'Option-specific inputs'!$J$19="Total cost method",('Option-specific inputs'!$J61*BE$22)),0),0)</f>
        <v>0</v>
      </c>
      <c r="BF355" s="43" cm="1">
        <f t="array" ref="BF355">IFERROR(
IF(BF$14 - $G$14 + 1 = _xlfn.NUMBERVALUE(TRIM(_xlfn.TEXTAFTER($C355, " ", -1))),
_xlfn.IFS(
'Option-specific inputs'!$J$19="Percentage cost method",('Option-specific inputs'!$J$27*'Option-specific inputs'!$J38*BF$22),
'Option-specific inputs'!$J$19="Total cost method",('Option-specific inputs'!$J61*BF$22)),0),0)</f>
        <v>0</v>
      </c>
      <c r="BG355" s="43" cm="1">
        <f t="array" ref="BG355">IFERROR(
IF(BG$14 - $G$14 + 1 = _xlfn.NUMBERVALUE(TRIM(_xlfn.TEXTAFTER($C355, " ", -1))),
_xlfn.IFS(
'Option-specific inputs'!$J$19="Percentage cost method",('Option-specific inputs'!$J$27*'Option-specific inputs'!$J38*BG$22),
'Option-specific inputs'!$J$19="Total cost method",('Option-specific inputs'!$J61*BG$22)),0),0)</f>
        <v>0</v>
      </c>
      <c r="BH355" s="43" cm="1">
        <f t="array" ref="BH355">IFERROR(
IF(BH$14 - $G$14 + 1 = _xlfn.NUMBERVALUE(TRIM(_xlfn.TEXTAFTER($C355, " ", -1))),
_xlfn.IFS(
'Option-specific inputs'!$J$19="Percentage cost method",('Option-specific inputs'!$J$27*'Option-specific inputs'!$J38*BH$22),
'Option-specific inputs'!$J$19="Total cost method",('Option-specific inputs'!$J61*BH$22)),0),0)</f>
        <v>0</v>
      </c>
      <c r="BI355" s="43" cm="1">
        <f t="array" ref="BI355">IFERROR(
IF(BI$14 - $G$14 + 1 = _xlfn.NUMBERVALUE(TRIM(_xlfn.TEXTAFTER($C355, " ", -1))),
_xlfn.IFS(
'Option-specific inputs'!$J$19="Percentage cost method",('Option-specific inputs'!$J$27*'Option-specific inputs'!$J38*BI$22),
'Option-specific inputs'!$J$19="Total cost method",('Option-specific inputs'!$J61*BI$22)),0),0)</f>
        <v>0</v>
      </c>
      <c r="BJ355" s="43" cm="1">
        <f t="array" ref="BJ355">IFERROR(
IF(BJ$14 - $G$14 + 1 = _xlfn.NUMBERVALUE(TRIM(_xlfn.TEXTAFTER($C355, " ", -1))),
_xlfn.IFS(
'Option-specific inputs'!$J$19="Percentage cost method",('Option-specific inputs'!$J$27*'Option-specific inputs'!$J38*BJ$22),
'Option-specific inputs'!$J$19="Total cost method",('Option-specific inputs'!$J61*BJ$22)),0),0)</f>
        <v>0</v>
      </c>
      <c r="BK355" s="43" cm="1">
        <f t="array" ref="BK355">IFERROR(
IF(BK$14 - $G$14 + 1 = _xlfn.NUMBERVALUE(TRIM(_xlfn.TEXTAFTER($C355, " ", -1))),
_xlfn.IFS(
'Option-specific inputs'!$J$19="Percentage cost method",('Option-specific inputs'!$J$27*'Option-specific inputs'!$J38*BK$22),
'Option-specific inputs'!$J$19="Total cost method",('Option-specific inputs'!$J61*BK$22)),0),0)</f>
        <v>0</v>
      </c>
      <c r="BL355" s="43" cm="1">
        <f t="array" ref="BL355">IFERROR(
IF(BL$14 - $G$14 + 1 = _xlfn.NUMBERVALUE(TRIM(_xlfn.TEXTAFTER($C355, " ", -1))),
_xlfn.IFS(
'Option-specific inputs'!$J$19="Percentage cost method",('Option-specific inputs'!$J$27*'Option-specific inputs'!$J38*BL$22),
'Option-specific inputs'!$J$19="Total cost method",('Option-specific inputs'!$J61*BL$22)),0),0)</f>
        <v>0</v>
      </c>
      <c r="BM355" s="43" cm="1">
        <f t="array" ref="BM355">IFERROR(
IF(BM$14 - $G$14 + 1 = _xlfn.NUMBERVALUE(TRIM(_xlfn.TEXTAFTER($C355, " ", -1))),
_xlfn.IFS(
'Option-specific inputs'!$J$19="Percentage cost method",('Option-specific inputs'!$J$27*'Option-specific inputs'!$J38*BM$22),
'Option-specific inputs'!$J$19="Total cost method",('Option-specific inputs'!$J61*BM$22)),0),0)</f>
        <v>0</v>
      </c>
      <c r="BN355" s="43" cm="1">
        <f t="array" ref="BN355">IFERROR(
IF(BN$14 - $G$14 + 1 = _xlfn.NUMBERVALUE(TRIM(_xlfn.TEXTAFTER($C355, " ", -1))),
_xlfn.IFS(
'Option-specific inputs'!$J$19="Percentage cost method",('Option-specific inputs'!$J$27*'Option-specific inputs'!$J38*BN$22),
'Option-specific inputs'!$J$19="Total cost method",('Option-specific inputs'!$J61*BN$22)),0),0)</f>
        <v>0</v>
      </c>
      <c r="BO355" s="43" cm="1">
        <f t="array" ref="BO355">IFERROR(
IF(BO$14 - $G$14 + 1 = _xlfn.NUMBERVALUE(TRIM(_xlfn.TEXTAFTER($C355, " ", -1))),
_xlfn.IFS(
'Option-specific inputs'!$J$19="Percentage cost method",('Option-specific inputs'!$J$27*'Option-specific inputs'!$J38*BO$22),
'Option-specific inputs'!$J$19="Total cost method",('Option-specific inputs'!$J61*BO$22)),0),0)</f>
        <v>0</v>
      </c>
      <c r="BP355" s="43" cm="1">
        <f t="array" ref="BP355">IFERROR(
IF(BP$14 - $G$14 + 1 = _xlfn.NUMBERVALUE(TRIM(_xlfn.TEXTAFTER($C355, " ", -1))),
_xlfn.IFS(
'Option-specific inputs'!$J$19="Percentage cost method",('Option-specific inputs'!$J$27*'Option-specific inputs'!$J38*BP$22),
'Option-specific inputs'!$J$19="Total cost method",('Option-specific inputs'!$J61*BP$22)),0),0)</f>
        <v>0</v>
      </c>
      <c r="BQ355" s="43" cm="1">
        <f t="array" ref="BQ355">IFERROR(
IF(BQ$14 - $G$14 + 1 = _xlfn.NUMBERVALUE(TRIM(_xlfn.TEXTAFTER($C355, " ", -1))),
_xlfn.IFS(
'Option-specific inputs'!$J$19="Percentage cost method",('Option-specific inputs'!$J$27*'Option-specific inputs'!$J38*BQ$22),
'Option-specific inputs'!$J$19="Total cost method",('Option-specific inputs'!$J61*BQ$22)),0),0)</f>
        <v>0</v>
      </c>
      <c r="BR355" s="43" cm="1">
        <f t="array" ref="BR355">IFERROR(
IF(BR$14 - $G$14 + 1 = _xlfn.NUMBERVALUE(TRIM(_xlfn.TEXTAFTER($C355, " ", -1))),
_xlfn.IFS(
'Option-specific inputs'!$J$19="Percentage cost method",('Option-specific inputs'!$J$27*'Option-specific inputs'!$J38*BR$22),
'Option-specific inputs'!$J$19="Total cost method",('Option-specific inputs'!$J61*BR$22)),0),0)</f>
        <v>0</v>
      </c>
      <c r="BS355" s="43" cm="1">
        <f t="array" ref="BS355">IFERROR(
IF(BS$14 - $G$14 + 1 = _xlfn.NUMBERVALUE(TRIM(_xlfn.TEXTAFTER($C355, " ", -1))),
_xlfn.IFS(
'Option-specific inputs'!$J$19="Percentage cost method",('Option-specific inputs'!$J$27*'Option-specific inputs'!$J38*BS$22),
'Option-specific inputs'!$J$19="Total cost method",('Option-specific inputs'!$J61*BS$22)),0),0)</f>
        <v>0</v>
      </c>
      <c r="BT355" s="43" cm="1">
        <f t="array" ref="BT355">IFERROR(
IF(BT$14 - $G$14 + 1 = _xlfn.NUMBERVALUE(TRIM(_xlfn.TEXTAFTER($C355, " ", -1))),
_xlfn.IFS(
'Option-specific inputs'!$J$19="Percentage cost method",('Option-specific inputs'!$J$27*'Option-specific inputs'!$J38*BT$22),
'Option-specific inputs'!$J$19="Total cost method",('Option-specific inputs'!$J61*BT$22)),0),0)</f>
        <v>0</v>
      </c>
      <c r="BU355" s="43" cm="1">
        <f t="array" ref="BU355">IFERROR(
IF(BU$14 - $G$14 + 1 = _xlfn.NUMBERVALUE(TRIM(_xlfn.TEXTAFTER($C355, " ", -1))),
_xlfn.IFS(
'Option-specific inputs'!$J$19="Percentage cost method",('Option-specific inputs'!$J$27*'Option-specific inputs'!$J38*BU$22),
'Option-specific inputs'!$J$19="Total cost method",('Option-specific inputs'!$J61*BU$22)),0),0)</f>
        <v>0</v>
      </c>
      <c r="BV355" s="43" cm="1">
        <f t="array" ref="BV355">IFERROR(
IF(BV$14 - $G$14 + 1 = _xlfn.NUMBERVALUE(TRIM(_xlfn.TEXTAFTER($C355, " ", -1))),
_xlfn.IFS(
'Option-specific inputs'!$J$19="Percentage cost method",('Option-specific inputs'!$J$27*'Option-specific inputs'!$J38*BV$22),
'Option-specific inputs'!$J$19="Total cost method",('Option-specific inputs'!$J61*BV$22)),0),0)</f>
        <v>0</v>
      </c>
      <c r="BW355" s="43" cm="1">
        <f t="array" ref="BW355">IFERROR(
IF(BW$14 - $G$14 + 1 = _xlfn.NUMBERVALUE(TRIM(_xlfn.TEXTAFTER($C355, " ", -1))),
_xlfn.IFS(
'Option-specific inputs'!$J$19="Percentage cost method",('Option-specific inputs'!$J$27*'Option-specific inputs'!$J38*BW$22),
'Option-specific inputs'!$J$19="Total cost method",('Option-specific inputs'!$J61*BW$22)),0),0)</f>
        <v>0</v>
      </c>
      <c r="BX355" s="43" cm="1">
        <f t="array" ref="BX355">IFERROR(
IF(BX$14 - $G$14 + 1 = _xlfn.NUMBERVALUE(TRIM(_xlfn.TEXTAFTER($C355, " ", -1))),
_xlfn.IFS(
'Option-specific inputs'!$J$19="Percentage cost method",('Option-specific inputs'!$J$27*'Option-specific inputs'!$J38*BX$22),
'Option-specific inputs'!$J$19="Total cost method",('Option-specific inputs'!$J61*BX$22)),0),0)</f>
        <v>0</v>
      </c>
      <c r="BY355" s="43" cm="1">
        <f t="array" ref="BY355">IFERROR(
IF(BY$14 - $G$14 + 1 = _xlfn.NUMBERVALUE(TRIM(_xlfn.TEXTAFTER($C355, " ", -1))),
_xlfn.IFS(
'Option-specific inputs'!$J$19="Percentage cost method",('Option-specific inputs'!$J$27*'Option-specific inputs'!$J38*BY$22),
'Option-specific inputs'!$J$19="Total cost method",('Option-specific inputs'!$J61*BY$22)),0),0)</f>
        <v>0</v>
      </c>
      <c r="BZ355" s="43" cm="1">
        <f t="array" ref="BZ355">IFERROR(
IF(BZ$14 - $G$14 + 1 = _xlfn.NUMBERVALUE(TRIM(_xlfn.TEXTAFTER($C355, " ", -1))),
_xlfn.IFS(
'Option-specific inputs'!$J$19="Percentage cost method",('Option-specific inputs'!$J$27*'Option-specific inputs'!$J38*BZ$22),
'Option-specific inputs'!$J$19="Total cost method",('Option-specific inputs'!$J61*BZ$22)),0),0)</f>
        <v>0</v>
      </c>
      <c r="CA355" s="43" cm="1">
        <f t="array" ref="CA355">IFERROR(
IF(CA$14 - $G$14 + 1 = _xlfn.NUMBERVALUE(TRIM(_xlfn.TEXTAFTER($C355, " ", -1))),
_xlfn.IFS(
'Option-specific inputs'!$J$19="Percentage cost method",('Option-specific inputs'!$J$27*'Option-specific inputs'!$J38*CA$22),
'Option-specific inputs'!$J$19="Total cost method",('Option-specific inputs'!$J61*CA$22)),0),0)</f>
        <v>0</v>
      </c>
      <c r="CB355" s="43" cm="1">
        <f t="array" ref="CB355">IFERROR(
IF(CB$14 - $G$14 + 1 = _xlfn.NUMBERVALUE(TRIM(_xlfn.TEXTAFTER($C355, " ", -1))),
_xlfn.IFS(
'Option-specific inputs'!$J$19="Percentage cost method",('Option-specific inputs'!$J$27*'Option-specific inputs'!$J38*CB$22),
'Option-specific inputs'!$J$19="Total cost method",('Option-specific inputs'!$J61*CB$22)),0),0)</f>
        <v>0</v>
      </c>
      <c r="CC355" s="43" cm="1">
        <f t="array" ref="CC355">IFERROR(
IF(CC$14 - $G$14 + 1 = _xlfn.NUMBERVALUE(TRIM(_xlfn.TEXTAFTER($C355, " ", -1))),
_xlfn.IFS(
'Option-specific inputs'!$J$19="Percentage cost method",('Option-specific inputs'!$J$27*'Option-specific inputs'!$J38*CC$22),
'Option-specific inputs'!$J$19="Total cost method",('Option-specific inputs'!$J61*CC$22)),0),0)</f>
        <v>0</v>
      </c>
      <c r="CD355" s="43" cm="1">
        <f t="array" ref="CD355">IFERROR(
IF(CD$14 - $G$14 + 1 = _xlfn.NUMBERVALUE(TRIM(_xlfn.TEXTAFTER($C355, " ", -1))),
_xlfn.IFS(
'Option-specific inputs'!$J$19="Percentage cost method",('Option-specific inputs'!$J$27*'Option-specific inputs'!$J38*CD$22),
'Option-specific inputs'!$J$19="Total cost method",('Option-specific inputs'!$J61*CD$22)),0),0)</f>
        <v>0</v>
      </c>
      <c r="CE355" s="43" cm="1">
        <f t="array" ref="CE355">IFERROR(
IF(CE$14 - $G$14 + 1 = _xlfn.NUMBERVALUE(TRIM(_xlfn.TEXTAFTER($C355, " ", -1))),
_xlfn.IFS(
'Option-specific inputs'!$J$19="Percentage cost method",('Option-specific inputs'!$J$27*'Option-specific inputs'!$J38*CE$22),
'Option-specific inputs'!$J$19="Total cost method",('Option-specific inputs'!$J61*CE$22)),0),0)</f>
        <v>0</v>
      </c>
      <c r="CF355" s="43" cm="1">
        <f t="array" ref="CF355">IFERROR(
IF(CF$14 - $G$14 + 1 = _xlfn.NUMBERVALUE(TRIM(_xlfn.TEXTAFTER($C355, " ", -1))),
_xlfn.IFS(
'Option-specific inputs'!$J$19="Percentage cost method",('Option-specific inputs'!$J$27*'Option-specific inputs'!$J38*CF$22),
'Option-specific inputs'!$J$19="Total cost method",('Option-specific inputs'!$J61*CF$22)),0),0)</f>
        <v>0</v>
      </c>
      <c r="CG355" s="43" cm="1">
        <f t="array" ref="CG355">IFERROR(
IF(CG$14 - $G$14 + 1 = _xlfn.NUMBERVALUE(TRIM(_xlfn.TEXTAFTER($C355, " ", -1))),
_xlfn.IFS(
'Option-specific inputs'!$J$19="Percentage cost method",('Option-specific inputs'!$J$27*'Option-specific inputs'!$J38*CG$22),
'Option-specific inputs'!$J$19="Total cost method",('Option-specific inputs'!$J61*CG$22)),0),0)</f>
        <v>0</v>
      </c>
      <c r="CH355" s="43" cm="1">
        <f t="array" ref="CH355">IFERROR(
IF(CH$14 - $G$14 + 1 = _xlfn.NUMBERVALUE(TRIM(_xlfn.TEXTAFTER($C355, " ", -1))),
_xlfn.IFS(
'Option-specific inputs'!$J$19="Percentage cost method",('Option-specific inputs'!$J$27*'Option-specific inputs'!$J38*CH$22),
'Option-specific inputs'!$J$19="Total cost method",('Option-specific inputs'!$J61*CH$22)),0),0)</f>
        <v>0</v>
      </c>
      <c r="CI355" s="43" cm="1">
        <f t="array" ref="CI355">IFERROR(
IF(CI$14 - $G$14 + 1 = _xlfn.NUMBERVALUE(TRIM(_xlfn.TEXTAFTER($C355, " ", -1))),
_xlfn.IFS(
'Option-specific inputs'!$J$19="Percentage cost method",('Option-specific inputs'!$J$27*'Option-specific inputs'!$J38*CI$22),
'Option-specific inputs'!$J$19="Total cost method",('Option-specific inputs'!$J61*CI$22)),0),0)</f>
        <v>0</v>
      </c>
      <c r="CJ355" s="43" cm="1">
        <f t="array" ref="CJ355">IFERROR(
IF(CJ$14 - $G$14 + 1 = _xlfn.NUMBERVALUE(TRIM(_xlfn.TEXTAFTER($C355, " ", -1))),
_xlfn.IFS(
'Option-specific inputs'!$J$19="Percentage cost method",('Option-specific inputs'!$J$27*'Option-specific inputs'!$J38*CJ$22),
'Option-specific inputs'!$J$19="Total cost method",('Option-specific inputs'!$J61*CJ$22)),0),0)</f>
        <v>0</v>
      </c>
      <c r="CK355" s="43" cm="1">
        <f t="array" ref="CK355">IFERROR(
IF(CK$14 - $G$14 + 1 = _xlfn.NUMBERVALUE(TRIM(_xlfn.TEXTAFTER($C355, " ", -1))),
_xlfn.IFS(
'Option-specific inputs'!$J$19="Percentage cost method",('Option-specific inputs'!$J$27*'Option-specific inputs'!$J38*CK$22),
'Option-specific inputs'!$J$19="Total cost method",('Option-specific inputs'!$J61*CK$22)),0),0)</f>
        <v>0</v>
      </c>
      <c r="CL355" s="43" cm="1">
        <f t="array" ref="CL355">IFERROR(
IF(CL$14 - $G$14 + 1 = _xlfn.NUMBERVALUE(TRIM(_xlfn.TEXTAFTER($C355, " ", -1))),
_xlfn.IFS(
'Option-specific inputs'!$J$19="Percentage cost method",('Option-specific inputs'!$J$27*'Option-specific inputs'!$J38*CL$22),
'Option-specific inputs'!$J$19="Total cost method",('Option-specific inputs'!$J61*CL$22)),0),0)</f>
        <v>0</v>
      </c>
      <c r="CM355" s="43" cm="1">
        <f t="array" ref="CM355">IFERROR(
IF(CM$14 - $G$14 + 1 = _xlfn.NUMBERVALUE(TRIM(_xlfn.TEXTAFTER($C355, " ", -1))),
_xlfn.IFS(
'Option-specific inputs'!$J$19="Percentage cost method",('Option-specific inputs'!$J$27*'Option-specific inputs'!$J38*CM$22),
'Option-specific inputs'!$J$19="Total cost method",('Option-specific inputs'!$J61*CM$22)),0),0)</f>
        <v>0</v>
      </c>
      <c r="CN355" s="43" cm="1">
        <f t="array" ref="CN355">IFERROR(
IF(CN$14 - $G$14 + 1 = _xlfn.NUMBERVALUE(TRIM(_xlfn.TEXTAFTER($C355, " ", -1))),
_xlfn.IFS(
'Option-specific inputs'!$J$19="Percentage cost method",('Option-specific inputs'!$J$27*'Option-specific inputs'!$J38*CN$22),
'Option-specific inputs'!$J$19="Total cost method",('Option-specific inputs'!$J61*CN$22)),0),0)</f>
        <v>0</v>
      </c>
      <c r="CO355" s="43" cm="1">
        <f t="array" ref="CO355">IFERROR(
IF(CO$14 - $G$14 + 1 = _xlfn.NUMBERVALUE(TRIM(_xlfn.TEXTAFTER($C355, " ", -1))),
_xlfn.IFS(
'Option-specific inputs'!$J$19="Percentage cost method",('Option-specific inputs'!$J$27*'Option-specific inputs'!$J38*CO$22),
'Option-specific inputs'!$J$19="Total cost method",('Option-specific inputs'!$J61*CO$22)),0),0)</f>
        <v>0</v>
      </c>
      <c r="CP355" s="43" cm="1">
        <f t="array" ref="CP355">IFERROR(
IF(CP$14 - $G$14 + 1 = _xlfn.NUMBERVALUE(TRIM(_xlfn.TEXTAFTER($C355, " ", -1))),
_xlfn.IFS(
'Option-specific inputs'!$J$19="Percentage cost method",('Option-specific inputs'!$J$27*'Option-specific inputs'!$J38*CP$22),
'Option-specific inputs'!$J$19="Total cost method",('Option-specific inputs'!$J61*CP$22)),0),0)</f>
        <v>0</v>
      </c>
      <c r="CQ355" s="43" cm="1">
        <f t="array" ref="CQ355">IFERROR(
IF(CQ$14 - $G$14 + 1 = _xlfn.NUMBERVALUE(TRIM(_xlfn.TEXTAFTER($C355, " ", -1))),
_xlfn.IFS(
'Option-specific inputs'!$J$19="Percentage cost method",('Option-specific inputs'!$J$27*'Option-specific inputs'!$J38*CQ$22),
'Option-specific inputs'!$J$19="Total cost method",('Option-specific inputs'!$J61*CQ$22)),0),0)</f>
        <v>0</v>
      </c>
      <c r="CR355" s="43" cm="1">
        <f t="array" ref="CR355">IFERROR(
IF(CR$14 - $G$14 + 1 = _xlfn.NUMBERVALUE(TRIM(_xlfn.TEXTAFTER($C355, " ", -1))),
_xlfn.IFS(
'Option-specific inputs'!$J$19="Percentage cost method",('Option-specific inputs'!$J$27*'Option-specific inputs'!$J38*CR$22),
'Option-specific inputs'!$J$19="Total cost method",('Option-specific inputs'!$J61*CR$22)),0),0)</f>
        <v>0</v>
      </c>
      <c r="CS355" s="43" cm="1">
        <f t="array" ref="CS355">IFERROR(
IF(CS$14 - $G$14 + 1 = _xlfn.NUMBERVALUE(TRIM(_xlfn.TEXTAFTER($C355, " ", -1))),
_xlfn.IFS(
'Option-specific inputs'!$J$19="Percentage cost method",('Option-specific inputs'!$J$27*'Option-specific inputs'!$J38*CS$22),
'Option-specific inputs'!$J$19="Total cost method",('Option-specific inputs'!$J61*CS$22)),0),0)</f>
        <v>0</v>
      </c>
      <c r="CT355" s="43" cm="1">
        <f t="array" ref="CT355">IFERROR(
IF(CT$14 - $G$14 + 1 = _xlfn.NUMBERVALUE(TRIM(_xlfn.TEXTAFTER($C355, " ", -1))),
_xlfn.IFS(
'Option-specific inputs'!$J$19="Percentage cost method",('Option-specific inputs'!$J$27*'Option-specific inputs'!$J38*CT$22),
'Option-specific inputs'!$J$19="Total cost method",('Option-specific inputs'!$J61*CT$22)),0),0)</f>
        <v>0</v>
      </c>
      <c r="CU355" s="43" cm="1">
        <f t="array" ref="CU355">IFERROR(
IF(CU$14 - $G$14 + 1 = _xlfn.NUMBERVALUE(TRIM(_xlfn.TEXTAFTER($C355, " ", -1))),
_xlfn.IFS(
'Option-specific inputs'!$J$19="Percentage cost method",('Option-specific inputs'!$J$27*'Option-specific inputs'!$J38*CU$22),
'Option-specific inputs'!$J$19="Total cost method",('Option-specific inputs'!$J61*CU$22)),0),0)</f>
        <v>0</v>
      </c>
      <c r="CV355" s="43" cm="1">
        <f t="array" ref="CV355">IFERROR(
IF(CV$14 - $G$14 + 1 = _xlfn.NUMBERVALUE(TRIM(_xlfn.TEXTAFTER($C355, " ", -1))),
_xlfn.IFS(
'Option-specific inputs'!$J$19="Percentage cost method",('Option-specific inputs'!$J$27*'Option-specific inputs'!$J38*CV$22),
'Option-specific inputs'!$J$19="Total cost method",('Option-specific inputs'!$J61*CV$22)),0),0)</f>
        <v>0</v>
      </c>
      <c r="CW355" s="43" cm="1">
        <f t="array" ref="CW355">IFERROR(
IF(CW$14 - $G$14 + 1 = _xlfn.NUMBERVALUE(TRIM(_xlfn.TEXTAFTER($C355, " ", -1))),
_xlfn.IFS(
'Option-specific inputs'!$J$19="Percentage cost method",('Option-specific inputs'!$J$27*'Option-specific inputs'!$J38*CW$22),
'Option-specific inputs'!$J$19="Total cost method",('Option-specific inputs'!$J61*CW$22)),0),0)</f>
        <v>0</v>
      </c>
      <c r="CX355" s="43" cm="1">
        <f t="array" ref="CX355">IFERROR(
IF(CX$14 - $G$14 + 1 = _xlfn.NUMBERVALUE(TRIM(_xlfn.TEXTAFTER($C355, " ", -1))),
_xlfn.IFS(
'Option-specific inputs'!$J$19="Percentage cost method",('Option-specific inputs'!$J$27*'Option-specific inputs'!$J38*CX$22),
'Option-specific inputs'!$J$19="Total cost method",('Option-specific inputs'!$J61*CX$22)),0),0)</f>
        <v>0</v>
      </c>
      <c r="CY355" s="43" cm="1">
        <f t="array" ref="CY355">IFERROR(
IF(CY$14 - $G$14 + 1 = _xlfn.NUMBERVALUE(TRIM(_xlfn.TEXTAFTER($C355, " ", -1))),
_xlfn.IFS(
'Option-specific inputs'!$J$19="Percentage cost method",('Option-specific inputs'!$J$27*'Option-specific inputs'!$J38*CY$22),
'Option-specific inputs'!$J$19="Total cost method",('Option-specific inputs'!$J61*CY$22)),0),0)</f>
        <v>0</v>
      </c>
      <c r="CZ355" s="43" cm="1">
        <f t="array" ref="CZ355">IFERROR(
IF(CZ$14 - $G$14 + 1 = _xlfn.NUMBERVALUE(TRIM(_xlfn.TEXTAFTER($C355, " ", -1))),
_xlfn.IFS(
'Option-specific inputs'!$J$19="Percentage cost method",('Option-specific inputs'!$J$27*'Option-specific inputs'!$J38*CZ$22),
'Option-specific inputs'!$J$19="Total cost method",('Option-specific inputs'!$J61*CZ$22)),0),0)</f>
        <v>0</v>
      </c>
      <c r="DA355" s="43" cm="1">
        <f t="array" ref="DA355">IFERROR(
IF(DA$14 - $G$14 + 1 = _xlfn.NUMBERVALUE(TRIM(_xlfn.TEXTAFTER($C355, " ", -1))),
_xlfn.IFS(
'Option-specific inputs'!$J$19="Percentage cost method",('Option-specific inputs'!$J$27*'Option-specific inputs'!$J38*DA$22),
'Option-specific inputs'!$J$19="Total cost method",('Option-specific inputs'!$J61*DA$22)),0),0)</f>
        <v>0</v>
      </c>
      <c r="DB355" s="43" cm="1">
        <f t="array" ref="DB355">IFERROR(
IF(DB$14 - $G$14 + 1 = _xlfn.NUMBERVALUE(TRIM(_xlfn.TEXTAFTER($C355, " ", -1))),
_xlfn.IFS(
'Option-specific inputs'!$J$19="Percentage cost method",('Option-specific inputs'!$J$27*'Option-specific inputs'!$J38*DB$22),
'Option-specific inputs'!$J$19="Total cost method",('Option-specific inputs'!$J61*DB$22)),0),0)</f>
        <v>0</v>
      </c>
      <c r="DC355" s="25"/>
    </row>
    <row r="356" spans="1:107" s="61" customFormat="1" ht="12.6" customHeight="1">
      <c r="A356" s="25"/>
      <c r="B356" s="163"/>
      <c r="C356" s="163"/>
      <c r="D356" s="32"/>
      <c r="E356" s="37"/>
      <c r="F356" s="32"/>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32"/>
      <c r="BF356" s="32"/>
      <c r="BG356" s="32"/>
      <c r="BH356" s="32"/>
      <c r="BI356" s="32"/>
      <c r="BJ356" s="32"/>
      <c r="BK356" s="32"/>
      <c r="BL356" s="32"/>
      <c r="BM356" s="32"/>
      <c r="BN356" s="32"/>
      <c r="BO356" s="32"/>
      <c r="BP356" s="32"/>
      <c r="BQ356" s="32"/>
      <c r="BR356" s="32"/>
      <c r="BS356" s="32"/>
      <c r="BT356" s="32"/>
      <c r="BU356" s="32"/>
      <c r="BV356" s="32"/>
      <c r="BW356" s="32"/>
      <c r="BX356" s="32"/>
      <c r="BY356" s="32"/>
      <c r="BZ356" s="32"/>
      <c r="CA356" s="32"/>
      <c r="CB356" s="32"/>
      <c r="CC356" s="32"/>
      <c r="CD356" s="32"/>
      <c r="CE356" s="32"/>
      <c r="CF356" s="32"/>
      <c r="CG356" s="32"/>
      <c r="CH356" s="32"/>
      <c r="CI356" s="32"/>
      <c r="CJ356" s="32"/>
      <c r="CK356" s="32"/>
      <c r="CL356" s="32"/>
      <c r="CM356" s="32"/>
      <c r="CN356" s="32"/>
      <c r="CO356" s="32"/>
      <c r="CP356" s="32"/>
      <c r="CQ356" s="32"/>
      <c r="CR356" s="32"/>
      <c r="CS356" s="32"/>
      <c r="CT356" s="32"/>
      <c r="CU356" s="32"/>
      <c r="CV356" s="32"/>
      <c r="CW356" s="32"/>
      <c r="CX356" s="32"/>
      <c r="CY356" s="32"/>
      <c r="CZ356" s="32"/>
      <c r="DA356" s="32"/>
      <c r="DB356" s="32"/>
      <c r="DC356" s="25"/>
    </row>
    <row r="357" spans="1:107" s="61" customFormat="1" ht="22.5" customHeight="1">
      <c r="A357" s="25"/>
      <c r="B357" s="163"/>
      <c r="C357" s="163" t="s">
        <v>180</v>
      </c>
      <c r="D357" s="32"/>
      <c r="E357" s="37"/>
      <c r="F357" s="42"/>
      <c r="G357" s="44">
        <f t="shared" ref="G357:AL357" si="123">SUM(G346:G355)</f>
        <v>0</v>
      </c>
      <c r="H357" s="44">
        <f t="shared" si="123"/>
        <v>0</v>
      </c>
      <c r="I357" s="44">
        <f t="shared" si="123"/>
        <v>0</v>
      </c>
      <c r="J357" s="44">
        <f t="shared" si="123"/>
        <v>0</v>
      </c>
      <c r="K357" s="44">
        <f t="shared" si="123"/>
        <v>0</v>
      </c>
      <c r="L357" s="44">
        <f t="shared" si="123"/>
        <v>0</v>
      </c>
      <c r="M357" s="44">
        <f t="shared" si="123"/>
        <v>0</v>
      </c>
      <c r="N357" s="44">
        <f t="shared" si="123"/>
        <v>0</v>
      </c>
      <c r="O357" s="44">
        <f t="shared" si="123"/>
        <v>0</v>
      </c>
      <c r="P357" s="44">
        <f t="shared" si="123"/>
        <v>0</v>
      </c>
      <c r="Q357" s="44">
        <f t="shared" si="123"/>
        <v>0</v>
      </c>
      <c r="R357" s="44">
        <f t="shared" si="123"/>
        <v>0</v>
      </c>
      <c r="S357" s="44">
        <f t="shared" si="123"/>
        <v>0</v>
      </c>
      <c r="T357" s="44">
        <f t="shared" si="123"/>
        <v>0</v>
      </c>
      <c r="U357" s="44">
        <f t="shared" si="123"/>
        <v>0</v>
      </c>
      <c r="V357" s="44">
        <f t="shared" si="123"/>
        <v>0</v>
      </c>
      <c r="W357" s="44">
        <f t="shared" si="123"/>
        <v>0</v>
      </c>
      <c r="X357" s="44">
        <f t="shared" si="123"/>
        <v>0</v>
      </c>
      <c r="Y357" s="44">
        <f t="shared" si="123"/>
        <v>0</v>
      </c>
      <c r="Z357" s="44">
        <f t="shared" si="123"/>
        <v>0</v>
      </c>
      <c r="AA357" s="44">
        <f t="shared" si="123"/>
        <v>0</v>
      </c>
      <c r="AB357" s="44">
        <f t="shared" si="123"/>
        <v>0</v>
      </c>
      <c r="AC357" s="44">
        <f t="shared" si="123"/>
        <v>0</v>
      </c>
      <c r="AD357" s="44">
        <f t="shared" si="123"/>
        <v>0</v>
      </c>
      <c r="AE357" s="44">
        <f t="shared" si="123"/>
        <v>0</v>
      </c>
      <c r="AF357" s="44">
        <f t="shared" si="123"/>
        <v>0</v>
      </c>
      <c r="AG357" s="44">
        <f t="shared" si="123"/>
        <v>0</v>
      </c>
      <c r="AH357" s="44">
        <f t="shared" si="123"/>
        <v>0</v>
      </c>
      <c r="AI357" s="44">
        <f t="shared" si="123"/>
        <v>0</v>
      </c>
      <c r="AJ357" s="44">
        <f t="shared" si="123"/>
        <v>0</v>
      </c>
      <c r="AK357" s="44">
        <f t="shared" si="123"/>
        <v>0</v>
      </c>
      <c r="AL357" s="44">
        <f t="shared" si="123"/>
        <v>0</v>
      </c>
      <c r="AM357" s="44">
        <f t="shared" ref="AM357:CX357" si="124">SUM(AM346:AM355)</f>
        <v>0</v>
      </c>
      <c r="AN357" s="44">
        <f t="shared" si="124"/>
        <v>0</v>
      </c>
      <c r="AO357" s="44">
        <f t="shared" si="124"/>
        <v>0</v>
      </c>
      <c r="AP357" s="44">
        <f t="shared" si="124"/>
        <v>0</v>
      </c>
      <c r="AQ357" s="44">
        <f t="shared" si="124"/>
        <v>0</v>
      </c>
      <c r="AR357" s="44">
        <f t="shared" si="124"/>
        <v>0</v>
      </c>
      <c r="AS357" s="44">
        <f t="shared" si="124"/>
        <v>0</v>
      </c>
      <c r="AT357" s="44">
        <f t="shared" si="124"/>
        <v>0</v>
      </c>
      <c r="AU357" s="44">
        <f t="shared" si="124"/>
        <v>0</v>
      </c>
      <c r="AV357" s="44">
        <f t="shared" si="124"/>
        <v>0</v>
      </c>
      <c r="AW357" s="44">
        <f t="shared" si="124"/>
        <v>0</v>
      </c>
      <c r="AX357" s="44">
        <f t="shared" si="124"/>
        <v>0</v>
      </c>
      <c r="AY357" s="44">
        <f t="shared" si="124"/>
        <v>0</v>
      </c>
      <c r="AZ357" s="44">
        <f t="shared" si="124"/>
        <v>0</v>
      </c>
      <c r="BA357" s="44">
        <f t="shared" si="124"/>
        <v>0</v>
      </c>
      <c r="BB357" s="44">
        <f t="shared" si="124"/>
        <v>0</v>
      </c>
      <c r="BC357" s="44">
        <f t="shared" si="124"/>
        <v>0</v>
      </c>
      <c r="BD357" s="44">
        <f t="shared" si="124"/>
        <v>0</v>
      </c>
      <c r="BE357" s="44">
        <f t="shared" si="124"/>
        <v>0</v>
      </c>
      <c r="BF357" s="44">
        <f t="shared" si="124"/>
        <v>0</v>
      </c>
      <c r="BG357" s="44">
        <f t="shared" si="124"/>
        <v>0</v>
      </c>
      <c r="BH357" s="44">
        <f t="shared" si="124"/>
        <v>0</v>
      </c>
      <c r="BI357" s="44">
        <f t="shared" si="124"/>
        <v>0</v>
      </c>
      <c r="BJ357" s="44">
        <f t="shared" si="124"/>
        <v>0</v>
      </c>
      <c r="BK357" s="44">
        <f t="shared" si="124"/>
        <v>0</v>
      </c>
      <c r="BL357" s="44">
        <f t="shared" si="124"/>
        <v>0</v>
      </c>
      <c r="BM357" s="44">
        <f t="shared" si="124"/>
        <v>0</v>
      </c>
      <c r="BN357" s="44">
        <f t="shared" si="124"/>
        <v>0</v>
      </c>
      <c r="BO357" s="44">
        <f t="shared" si="124"/>
        <v>0</v>
      </c>
      <c r="BP357" s="44">
        <f t="shared" si="124"/>
        <v>0</v>
      </c>
      <c r="BQ357" s="44">
        <f t="shared" si="124"/>
        <v>0</v>
      </c>
      <c r="BR357" s="44">
        <f t="shared" si="124"/>
        <v>0</v>
      </c>
      <c r="BS357" s="44">
        <f t="shared" si="124"/>
        <v>0</v>
      </c>
      <c r="BT357" s="44">
        <f t="shared" si="124"/>
        <v>0</v>
      </c>
      <c r="BU357" s="44">
        <f t="shared" si="124"/>
        <v>0</v>
      </c>
      <c r="BV357" s="44">
        <f t="shared" si="124"/>
        <v>0</v>
      </c>
      <c r="BW357" s="44">
        <f t="shared" si="124"/>
        <v>0</v>
      </c>
      <c r="BX357" s="44">
        <f t="shared" si="124"/>
        <v>0</v>
      </c>
      <c r="BY357" s="44">
        <f t="shared" si="124"/>
        <v>0</v>
      </c>
      <c r="BZ357" s="44">
        <f t="shared" si="124"/>
        <v>0</v>
      </c>
      <c r="CA357" s="44">
        <f t="shared" si="124"/>
        <v>0</v>
      </c>
      <c r="CB357" s="44">
        <f t="shared" si="124"/>
        <v>0</v>
      </c>
      <c r="CC357" s="44">
        <f t="shared" si="124"/>
        <v>0</v>
      </c>
      <c r="CD357" s="44">
        <f t="shared" si="124"/>
        <v>0</v>
      </c>
      <c r="CE357" s="44">
        <f t="shared" si="124"/>
        <v>0</v>
      </c>
      <c r="CF357" s="44">
        <f t="shared" si="124"/>
        <v>0</v>
      </c>
      <c r="CG357" s="44">
        <f t="shared" si="124"/>
        <v>0</v>
      </c>
      <c r="CH357" s="44">
        <f t="shared" si="124"/>
        <v>0</v>
      </c>
      <c r="CI357" s="44">
        <f t="shared" si="124"/>
        <v>0</v>
      </c>
      <c r="CJ357" s="44">
        <f t="shared" si="124"/>
        <v>0</v>
      </c>
      <c r="CK357" s="44">
        <f t="shared" si="124"/>
        <v>0</v>
      </c>
      <c r="CL357" s="44">
        <f t="shared" si="124"/>
        <v>0</v>
      </c>
      <c r="CM357" s="44">
        <f t="shared" si="124"/>
        <v>0</v>
      </c>
      <c r="CN357" s="44">
        <f t="shared" si="124"/>
        <v>0</v>
      </c>
      <c r="CO357" s="44">
        <f t="shared" si="124"/>
        <v>0</v>
      </c>
      <c r="CP357" s="44">
        <f t="shared" si="124"/>
        <v>0</v>
      </c>
      <c r="CQ357" s="44">
        <f t="shared" si="124"/>
        <v>0</v>
      </c>
      <c r="CR357" s="44">
        <f t="shared" si="124"/>
        <v>0</v>
      </c>
      <c r="CS357" s="44">
        <f t="shared" si="124"/>
        <v>0</v>
      </c>
      <c r="CT357" s="44">
        <f t="shared" si="124"/>
        <v>0</v>
      </c>
      <c r="CU357" s="44">
        <f t="shared" si="124"/>
        <v>0</v>
      </c>
      <c r="CV357" s="44">
        <f t="shared" si="124"/>
        <v>0</v>
      </c>
      <c r="CW357" s="44">
        <f t="shared" si="124"/>
        <v>0</v>
      </c>
      <c r="CX357" s="44">
        <f t="shared" si="124"/>
        <v>0</v>
      </c>
      <c r="CY357" s="44">
        <f t="shared" ref="CY357:DB357" si="125">SUM(CY346:CY355)</f>
        <v>0</v>
      </c>
      <c r="CZ357" s="44">
        <f t="shared" si="125"/>
        <v>0</v>
      </c>
      <c r="DA357" s="44">
        <f t="shared" si="125"/>
        <v>0</v>
      </c>
      <c r="DB357" s="44">
        <f t="shared" si="125"/>
        <v>0</v>
      </c>
      <c r="DC357" s="25"/>
    </row>
    <row r="358" spans="1:107" s="61" customFormat="1" ht="22.5" customHeight="1">
      <c r="A358" s="25"/>
      <c r="B358" s="163"/>
      <c r="C358" s="163" t="s">
        <v>181</v>
      </c>
      <c r="D358" s="32"/>
      <c r="E358" s="37" t="s">
        <v>28</v>
      </c>
      <c r="F358" s="32"/>
      <c r="G358" s="45">
        <f>SUM(G357:DB357)</f>
        <v>0</v>
      </c>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c r="AN358" s="32"/>
      <c r="AO358" s="32"/>
      <c r="AP358" s="32"/>
      <c r="AQ358" s="32"/>
      <c r="AR358" s="32"/>
      <c r="AS358" s="32"/>
      <c r="AT358" s="32"/>
      <c r="AU358" s="32"/>
      <c r="AV358" s="32"/>
      <c r="AW358" s="32"/>
      <c r="AX358" s="32"/>
      <c r="AY358" s="32"/>
      <c r="AZ358" s="32"/>
      <c r="BA358" s="32"/>
      <c r="BB358" s="32"/>
      <c r="BC358" s="32"/>
      <c r="BD358" s="32"/>
      <c r="BE358" s="32"/>
      <c r="BF358" s="32"/>
      <c r="BG358" s="32"/>
      <c r="BH358" s="32"/>
      <c r="BI358" s="32"/>
      <c r="BJ358" s="32"/>
      <c r="BK358" s="32"/>
      <c r="BL358" s="32"/>
      <c r="BM358" s="32"/>
      <c r="BN358" s="32"/>
      <c r="BO358" s="32"/>
      <c r="BP358" s="32"/>
      <c r="BQ358" s="32"/>
      <c r="BR358" s="32"/>
      <c r="BS358" s="32"/>
      <c r="BT358" s="32"/>
      <c r="BU358" s="32"/>
      <c r="BV358" s="32"/>
      <c r="BW358" s="32"/>
      <c r="BX358" s="32"/>
      <c r="BY358" s="32"/>
      <c r="BZ358" s="32"/>
      <c r="CA358" s="32"/>
      <c r="CB358" s="32"/>
      <c r="CC358" s="32"/>
      <c r="CD358" s="32"/>
      <c r="CE358" s="32"/>
      <c r="CF358" s="32"/>
      <c r="CG358" s="32"/>
      <c r="CH358" s="32"/>
      <c r="CI358" s="32"/>
      <c r="CJ358" s="32"/>
      <c r="CK358" s="32"/>
      <c r="CL358" s="32"/>
      <c r="CM358" s="32"/>
      <c r="CN358" s="32"/>
      <c r="CO358" s="32"/>
      <c r="CP358" s="32"/>
      <c r="CQ358" s="32"/>
      <c r="CR358" s="32"/>
      <c r="CS358" s="32"/>
      <c r="CT358" s="32"/>
      <c r="CU358" s="32"/>
      <c r="CV358" s="32"/>
      <c r="CW358" s="32"/>
      <c r="CX358" s="32"/>
      <c r="CY358" s="32"/>
      <c r="CZ358" s="32"/>
      <c r="DA358" s="32"/>
      <c r="DB358" s="32"/>
      <c r="DC358" s="25"/>
    </row>
    <row r="359" spans="1:107" s="61" customFormat="1" ht="12.6" customHeight="1">
      <c r="A359" s="25"/>
      <c r="B359" s="163"/>
      <c r="C359" s="163"/>
      <c r="D359" s="32"/>
      <c r="E359" s="37"/>
      <c r="F359" s="32"/>
      <c r="G359" s="32"/>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32"/>
      <c r="BF359" s="32"/>
      <c r="BG359" s="32"/>
      <c r="BH359" s="32"/>
      <c r="BI359" s="32"/>
      <c r="BJ359" s="32"/>
      <c r="BK359" s="32"/>
      <c r="BL359" s="32"/>
      <c r="BM359" s="32"/>
      <c r="BN359" s="32"/>
      <c r="BO359" s="32"/>
      <c r="BP359" s="32"/>
      <c r="BQ359" s="32"/>
      <c r="BR359" s="32"/>
      <c r="BS359" s="32"/>
      <c r="BT359" s="32"/>
      <c r="BU359" s="32"/>
      <c r="BV359" s="32"/>
      <c r="BW359" s="32"/>
      <c r="BX359" s="32"/>
      <c r="BY359" s="32"/>
      <c r="BZ359" s="32"/>
      <c r="CA359" s="32"/>
      <c r="CB359" s="32"/>
      <c r="CC359" s="32"/>
      <c r="CD359" s="32"/>
      <c r="CE359" s="32"/>
      <c r="CF359" s="32"/>
      <c r="CG359" s="32"/>
      <c r="CH359" s="32"/>
      <c r="CI359" s="32"/>
      <c r="CJ359" s="32"/>
      <c r="CK359" s="32"/>
      <c r="CL359" s="32"/>
      <c r="CM359" s="32"/>
      <c r="CN359" s="32"/>
      <c r="CO359" s="32"/>
      <c r="CP359" s="32"/>
      <c r="CQ359" s="32"/>
      <c r="CR359" s="32"/>
      <c r="CS359" s="32"/>
      <c r="CT359" s="32"/>
      <c r="CU359" s="32"/>
      <c r="CV359" s="32"/>
      <c r="CW359" s="32"/>
      <c r="CX359" s="32"/>
      <c r="CY359" s="32"/>
      <c r="CZ359" s="32"/>
      <c r="DA359" s="32"/>
      <c r="DB359" s="32"/>
      <c r="DC359" s="25"/>
    </row>
    <row r="360" spans="1:107" s="61" customFormat="1" ht="22.5" customHeight="1">
      <c r="A360" s="25"/>
      <c r="B360" s="163"/>
      <c r="C360" s="163" t="s">
        <v>193</v>
      </c>
      <c r="D360" s="32"/>
      <c r="E360" s="37"/>
      <c r="F360" s="42"/>
      <c r="G360" s="44">
        <f t="shared" ref="G360:AL360" si="126">G357*G$18</f>
        <v>0</v>
      </c>
      <c r="H360" s="44">
        <f t="shared" si="126"/>
        <v>0</v>
      </c>
      <c r="I360" s="44">
        <f t="shared" si="126"/>
        <v>0</v>
      </c>
      <c r="J360" s="44">
        <f t="shared" si="126"/>
        <v>0</v>
      </c>
      <c r="K360" s="44">
        <f t="shared" si="126"/>
        <v>0</v>
      </c>
      <c r="L360" s="44">
        <f t="shared" si="126"/>
        <v>0</v>
      </c>
      <c r="M360" s="44">
        <f t="shared" si="126"/>
        <v>0</v>
      </c>
      <c r="N360" s="44">
        <f t="shared" si="126"/>
        <v>0</v>
      </c>
      <c r="O360" s="44">
        <f t="shared" si="126"/>
        <v>0</v>
      </c>
      <c r="P360" s="44">
        <f t="shared" si="126"/>
        <v>0</v>
      </c>
      <c r="Q360" s="44">
        <f t="shared" si="126"/>
        <v>0</v>
      </c>
      <c r="R360" s="44">
        <f t="shared" si="126"/>
        <v>0</v>
      </c>
      <c r="S360" s="44">
        <f t="shared" si="126"/>
        <v>0</v>
      </c>
      <c r="T360" s="44">
        <f t="shared" si="126"/>
        <v>0</v>
      </c>
      <c r="U360" s="44">
        <f t="shared" si="126"/>
        <v>0</v>
      </c>
      <c r="V360" s="44">
        <f t="shared" si="126"/>
        <v>0</v>
      </c>
      <c r="W360" s="44">
        <f t="shared" si="126"/>
        <v>0</v>
      </c>
      <c r="X360" s="44">
        <f t="shared" si="126"/>
        <v>0</v>
      </c>
      <c r="Y360" s="44">
        <f t="shared" si="126"/>
        <v>0</v>
      </c>
      <c r="Z360" s="44">
        <f t="shared" si="126"/>
        <v>0</v>
      </c>
      <c r="AA360" s="44">
        <f t="shared" si="126"/>
        <v>0</v>
      </c>
      <c r="AB360" s="44">
        <f t="shared" si="126"/>
        <v>0</v>
      </c>
      <c r="AC360" s="44">
        <f t="shared" si="126"/>
        <v>0</v>
      </c>
      <c r="AD360" s="44">
        <f t="shared" si="126"/>
        <v>0</v>
      </c>
      <c r="AE360" s="44">
        <f t="shared" si="126"/>
        <v>0</v>
      </c>
      <c r="AF360" s="44">
        <f t="shared" si="126"/>
        <v>0</v>
      </c>
      <c r="AG360" s="44">
        <f t="shared" si="126"/>
        <v>0</v>
      </c>
      <c r="AH360" s="44">
        <f t="shared" si="126"/>
        <v>0</v>
      </c>
      <c r="AI360" s="44">
        <f t="shared" si="126"/>
        <v>0</v>
      </c>
      <c r="AJ360" s="44">
        <f t="shared" si="126"/>
        <v>0</v>
      </c>
      <c r="AK360" s="44">
        <f t="shared" si="126"/>
        <v>0</v>
      </c>
      <c r="AL360" s="44">
        <f t="shared" si="126"/>
        <v>0</v>
      </c>
      <c r="AM360" s="44">
        <f t="shared" ref="AM360:BR360" si="127">AM357*AM$18</f>
        <v>0</v>
      </c>
      <c r="AN360" s="44">
        <f t="shared" si="127"/>
        <v>0</v>
      </c>
      <c r="AO360" s="44">
        <f t="shared" si="127"/>
        <v>0</v>
      </c>
      <c r="AP360" s="44">
        <f t="shared" si="127"/>
        <v>0</v>
      </c>
      <c r="AQ360" s="44">
        <f t="shared" si="127"/>
        <v>0</v>
      </c>
      <c r="AR360" s="44">
        <f t="shared" si="127"/>
        <v>0</v>
      </c>
      <c r="AS360" s="44">
        <f t="shared" si="127"/>
        <v>0</v>
      </c>
      <c r="AT360" s="44">
        <f t="shared" si="127"/>
        <v>0</v>
      </c>
      <c r="AU360" s="44">
        <f t="shared" si="127"/>
        <v>0</v>
      </c>
      <c r="AV360" s="44">
        <f t="shared" si="127"/>
        <v>0</v>
      </c>
      <c r="AW360" s="44">
        <f t="shared" si="127"/>
        <v>0</v>
      </c>
      <c r="AX360" s="44">
        <f t="shared" si="127"/>
        <v>0</v>
      </c>
      <c r="AY360" s="44">
        <f t="shared" si="127"/>
        <v>0</v>
      </c>
      <c r="AZ360" s="44">
        <f t="shared" si="127"/>
        <v>0</v>
      </c>
      <c r="BA360" s="44">
        <f t="shared" si="127"/>
        <v>0</v>
      </c>
      <c r="BB360" s="44">
        <f t="shared" si="127"/>
        <v>0</v>
      </c>
      <c r="BC360" s="44">
        <f t="shared" si="127"/>
        <v>0</v>
      </c>
      <c r="BD360" s="44">
        <f t="shared" si="127"/>
        <v>0</v>
      </c>
      <c r="BE360" s="44">
        <f t="shared" si="127"/>
        <v>0</v>
      </c>
      <c r="BF360" s="44">
        <f t="shared" si="127"/>
        <v>0</v>
      </c>
      <c r="BG360" s="44">
        <f t="shared" si="127"/>
        <v>0</v>
      </c>
      <c r="BH360" s="44">
        <f t="shared" si="127"/>
        <v>0</v>
      </c>
      <c r="BI360" s="44">
        <f t="shared" si="127"/>
        <v>0</v>
      </c>
      <c r="BJ360" s="44">
        <f t="shared" si="127"/>
        <v>0</v>
      </c>
      <c r="BK360" s="44">
        <f t="shared" si="127"/>
        <v>0</v>
      </c>
      <c r="BL360" s="44">
        <f t="shared" si="127"/>
        <v>0</v>
      </c>
      <c r="BM360" s="44">
        <f t="shared" si="127"/>
        <v>0</v>
      </c>
      <c r="BN360" s="44">
        <f t="shared" si="127"/>
        <v>0</v>
      </c>
      <c r="BO360" s="44">
        <f t="shared" si="127"/>
        <v>0</v>
      </c>
      <c r="BP360" s="44">
        <f t="shared" si="127"/>
        <v>0</v>
      </c>
      <c r="BQ360" s="44">
        <f t="shared" si="127"/>
        <v>0</v>
      </c>
      <c r="BR360" s="44">
        <f t="shared" si="127"/>
        <v>0</v>
      </c>
      <c r="BS360" s="44">
        <f t="shared" ref="BS360:DB360" si="128">BS357*BS$18</f>
        <v>0</v>
      </c>
      <c r="BT360" s="44">
        <f t="shared" si="128"/>
        <v>0</v>
      </c>
      <c r="BU360" s="44">
        <f t="shared" si="128"/>
        <v>0</v>
      </c>
      <c r="BV360" s="44">
        <f t="shared" si="128"/>
        <v>0</v>
      </c>
      <c r="BW360" s="44">
        <f t="shared" si="128"/>
        <v>0</v>
      </c>
      <c r="BX360" s="44">
        <f t="shared" si="128"/>
        <v>0</v>
      </c>
      <c r="BY360" s="44">
        <f t="shared" si="128"/>
        <v>0</v>
      </c>
      <c r="BZ360" s="44">
        <f t="shared" si="128"/>
        <v>0</v>
      </c>
      <c r="CA360" s="44">
        <f t="shared" si="128"/>
        <v>0</v>
      </c>
      <c r="CB360" s="44">
        <f t="shared" si="128"/>
        <v>0</v>
      </c>
      <c r="CC360" s="44">
        <f t="shared" si="128"/>
        <v>0</v>
      </c>
      <c r="CD360" s="44">
        <f t="shared" si="128"/>
        <v>0</v>
      </c>
      <c r="CE360" s="44">
        <f t="shared" si="128"/>
        <v>0</v>
      </c>
      <c r="CF360" s="44">
        <f t="shared" si="128"/>
        <v>0</v>
      </c>
      <c r="CG360" s="44">
        <f t="shared" si="128"/>
        <v>0</v>
      </c>
      <c r="CH360" s="44">
        <f t="shared" si="128"/>
        <v>0</v>
      </c>
      <c r="CI360" s="44">
        <f t="shared" si="128"/>
        <v>0</v>
      </c>
      <c r="CJ360" s="44">
        <f t="shared" si="128"/>
        <v>0</v>
      </c>
      <c r="CK360" s="44">
        <f t="shared" si="128"/>
        <v>0</v>
      </c>
      <c r="CL360" s="44">
        <f t="shared" si="128"/>
        <v>0</v>
      </c>
      <c r="CM360" s="44">
        <f t="shared" si="128"/>
        <v>0</v>
      </c>
      <c r="CN360" s="44">
        <f t="shared" si="128"/>
        <v>0</v>
      </c>
      <c r="CO360" s="44">
        <f t="shared" si="128"/>
        <v>0</v>
      </c>
      <c r="CP360" s="44">
        <f t="shared" si="128"/>
        <v>0</v>
      </c>
      <c r="CQ360" s="44">
        <f t="shared" si="128"/>
        <v>0</v>
      </c>
      <c r="CR360" s="44">
        <f t="shared" si="128"/>
        <v>0</v>
      </c>
      <c r="CS360" s="44">
        <f t="shared" si="128"/>
        <v>0</v>
      </c>
      <c r="CT360" s="44">
        <f t="shared" si="128"/>
        <v>0</v>
      </c>
      <c r="CU360" s="44">
        <f t="shared" si="128"/>
        <v>0</v>
      </c>
      <c r="CV360" s="44">
        <f t="shared" si="128"/>
        <v>0</v>
      </c>
      <c r="CW360" s="44">
        <f t="shared" si="128"/>
        <v>0</v>
      </c>
      <c r="CX360" s="44">
        <f t="shared" si="128"/>
        <v>0</v>
      </c>
      <c r="CY360" s="44">
        <f t="shared" si="128"/>
        <v>0</v>
      </c>
      <c r="CZ360" s="44">
        <f t="shared" si="128"/>
        <v>0</v>
      </c>
      <c r="DA360" s="44">
        <f t="shared" si="128"/>
        <v>0</v>
      </c>
      <c r="DB360" s="44">
        <f t="shared" si="128"/>
        <v>0</v>
      </c>
      <c r="DC360" s="25"/>
    </row>
    <row r="361" spans="1:107" s="61" customFormat="1" ht="22.5" customHeight="1">
      <c r="A361" s="25"/>
      <c r="B361" s="163"/>
      <c r="C361" s="174" t="s">
        <v>183</v>
      </c>
      <c r="D361" s="32"/>
      <c r="E361" s="37"/>
      <c r="F361" s="32"/>
      <c r="G361" s="45">
        <f>SUM(G360:DB360)</f>
        <v>0</v>
      </c>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32"/>
      <c r="BF361" s="32"/>
      <c r="BG361" s="32"/>
      <c r="BH361" s="32"/>
      <c r="BI361" s="32"/>
      <c r="BJ361" s="32"/>
      <c r="BK361" s="32"/>
      <c r="BL361" s="32"/>
      <c r="BM361" s="32"/>
      <c r="BN361" s="32"/>
      <c r="BO361" s="32"/>
      <c r="BP361" s="32"/>
      <c r="BQ361" s="32"/>
      <c r="BR361" s="32"/>
      <c r="BS361" s="32"/>
      <c r="BT361" s="32"/>
      <c r="BU361" s="32"/>
      <c r="BV361" s="32"/>
      <c r="BW361" s="32"/>
      <c r="BX361" s="32"/>
      <c r="BY361" s="32"/>
      <c r="BZ361" s="32"/>
      <c r="CA361" s="32"/>
      <c r="CB361" s="32"/>
      <c r="CC361" s="32"/>
      <c r="CD361" s="32"/>
      <c r="CE361" s="32"/>
      <c r="CF361" s="32"/>
      <c r="CG361" s="32"/>
      <c r="CH361" s="32"/>
      <c r="CI361" s="32"/>
      <c r="CJ361" s="32"/>
      <c r="CK361" s="32"/>
      <c r="CL361" s="32"/>
      <c r="CM361" s="32"/>
      <c r="CN361" s="32"/>
      <c r="CO361" s="32"/>
      <c r="CP361" s="32"/>
      <c r="CQ361" s="32"/>
      <c r="CR361" s="32"/>
      <c r="CS361" s="32"/>
      <c r="CT361" s="32"/>
      <c r="CU361" s="32"/>
      <c r="CV361" s="32"/>
      <c r="CW361" s="32"/>
      <c r="CX361" s="32"/>
      <c r="CY361" s="32"/>
      <c r="CZ361" s="32"/>
      <c r="DA361" s="32"/>
      <c r="DB361" s="32"/>
      <c r="DC361" s="25"/>
    </row>
    <row r="362" spans="1:107" s="61" customFormat="1" ht="12.6" customHeight="1">
      <c r="A362" s="25"/>
      <c r="B362" s="163"/>
      <c r="C362" s="163"/>
      <c r="D362" s="32"/>
      <c r="E362" s="37"/>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c r="BG362" s="32"/>
      <c r="BH362" s="32"/>
      <c r="BI362" s="32"/>
      <c r="BJ362" s="32"/>
      <c r="BK362" s="32"/>
      <c r="BL362" s="32"/>
      <c r="BM362" s="32"/>
      <c r="BN362" s="32"/>
      <c r="BO362" s="32"/>
      <c r="BP362" s="32"/>
      <c r="BQ362" s="32"/>
      <c r="BR362" s="32"/>
      <c r="BS362" s="32"/>
      <c r="BT362" s="32"/>
      <c r="BU362" s="32"/>
      <c r="BV362" s="32"/>
      <c r="BW362" s="32"/>
      <c r="BX362" s="32"/>
      <c r="BY362" s="32"/>
      <c r="BZ362" s="32"/>
      <c r="CA362" s="32"/>
      <c r="CB362" s="32"/>
      <c r="CC362" s="32"/>
      <c r="CD362" s="32"/>
      <c r="CE362" s="32"/>
      <c r="CF362" s="32"/>
      <c r="CG362" s="32"/>
      <c r="CH362" s="32"/>
      <c r="CI362" s="32"/>
      <c r="CJ362" s="32"/>
      <c r="CK362" s="32"/>
      <c r="CL362" s="32"/>
      <c r="CM362" s="32"/>
      <c r="CN362" s="32"/>
      <c r="CO362" s="32"/>
      <c r="CP362" s="32"/>
      <c r="CQ362" s="32"/>
      <c r="CR362" s="32"/>
      <c r="CS362" s="32"/>
      <c r="CT362" s="32"/>
      <c r="CU362" s="32"/>
      <c r="CV362" s="32"/>
      <c r="CW362" s="32"/>
      <c r="CX362" s="32"/>
      <c r="CY362" s="32"/>
      <c r="CZ362" s="32"/>
      <c r="DA362" s="32"/>
      <c r="DB362" s="32"/>
      <c r="DC362" s="25"/>
    </row>
    <row r="363" spans="1:107" s="98" customFormat="1" ht="22.5" customHeight="1">
      <c r="A363" s="36"/>
      <c r="B363" s="152" t="s">
        <v>36</v>
      </c>
      <c r="C363" s="153" t="s">
        <v>73</v>
      </c>
      <c r="D363" s="35"/>
      <c r="E363" s="40"/>
      <c r="F363" s="36"/>
      <c r="G363" s="36"/>
      <c r="H363" s="36"/>
      <c r="I363" s="36"/>
      <c r="J363" s="36"/>
      <c r="K363" s="36"/>
      <c r="L363" s="36"/>
      <c r="M363" s="36"/>
      <c r="N363" s="36"/>
      <c r="O363" s="36"/>
      <c r="P363" s="36"/>
      <c r="Q363" s="36"/>
      <c r="R363" s="36"/>
      <c r="S363" s="36"/>
      <c r="T363" s="36"/>
      <c r="U363" s="36"/>
      <c r="V363" s="36"/>
      <c r="W363" s="36"/>
      <c r="X363" s="36"/>
      <c r="Y363" s="36"/>
      <c r="Z363" s="36"/>
      <c r="AA363" s="36"/>
      <c r="AB363" s="36"/>
      <c r="AC363" s="36"/>
      <c r="AD363" s="36"/>
      <c r="AE363" s="36"/>
      <c r="AF363" s="36"/>
      <c r="AG363" s="36"/>
      <c r="AH363" s="36"/>
      <c r="AI363" s="36"/>
      <c r="AJ363" s="36"/>
      <c r="AK363" s="36"/>
      <c r="AL363" s="36"/>
      <c r="AM363" s="36"/>
      <c r="AN363" s="36"/>
      <c r="AO363" s="36"/>
      <c r="AP363" s="36"/>
      <c r="AQ363" s="36"/>
      <c r="AR363" s="36"/>
      <c r="AS363" s="36"/>
      <c r="AT363" s="36"/>
      <c r="AU363" s="36"/>
      <c r="AV363" s="36"/>
      <c r="AW363" s="36"/>
      <c r="AX363" s="36"/>
      <c r="AY363" s="36"/>
      <c r="AZ363" s="36"/>
      <c r="BA363" s="36"/>
      <c r="BB363" s="36"/>
      <c r="BC363" s="36"/>
      <c r="BD363" s="36"/>
      <c r="BE363" s="36"/>
      <c r="BF363" s="36"/>
      <c r="BG363" s="36"/>
      <c r="BH363" s="36"/>
      <c r="BI363" s="36"/>
      <c r="BJ363" s="36"/>
      <c r="BK363" s="36"/>
      <c r="BL363" s="36"/>
      <c r="BM363" s="36"/>
      <c r="BN363" s="36"/>
      <c r="BO363" s="36"/>
      <c r="BP363" s="36"/>
      <c r="BQ363" s="36"/>
      <c r="BR363" s="36"/>
      <c r="BS363" s="36"/>
      <c r="BT363" s="36"/>
      <c r="BU363" s="36"/>
      <c r="BV363" s="36"/>
      <c r="BW363" s="36"/>
      <c r="BX363" s="36"/>
      <c r="BY363" s="36"/>
      <c r="BZ363" s="36"/>
      <c r="CA363" s="36"/>
      <c r="CB363" s="36"/>
      <c r="CC363" s="36"/>
      <c r="CD363" s="36"/>
      <c r="CE363" s="36"/>
      <c r="CF363" s="36"/>
      <c r="CG363" s="36"/>
      <c r="CH363" s="36"/>
      <c r="CI363" s="36"/>
      <c r="CJ363" s="36"/>
      <c r="CK363" s="36"/>
      <c r="CL363" s="36"/>
      <c r="CM363" s="36"/>
      <c r="CN363" s="36"/>
      <c r="CO363" s="36"/>
      <c r="CP363" s="36"/>
      <c r="CQ363" s="36"/>
      <c r="CR363" s="36"/>
      <c r="CS363" s="36"/>
      <c r="CT363" s="36"/>
      <c r="CU363" s="36"/>
      <c r="CV363" s="36"/>
      <c r="CW363" s="36"/>
      <c r="CX363" s="36"/>
      <c r="CY363" s="36"/>
      <c r="CZ363" s="36"/>
      <c r="DA363" s="36"/>
      <c r="DB363" s="36"/>
      <c r="DC363" s="36"/>
    </row>
    <row r="364" spans="1:107" s="61" customFormat="1" ht="12.6" customHeight="1">
      <c r="A364" s="25"/>
      <c r="B364" s="163"/>
      <c r="C364" s="163"/>
      <c r="D364" s="32"/>
      <c r="E364" s="37"/>
      <c r="F364" s="32"/>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32"/>
      <c r="BF364" s="32"/>
      <c r="BG364" s="32"/>
      <c r="BH364" s="32"/>
      <c r="BI364" s="32"/>
      <c r="BJ364" s="32"/>
      <c r="BK364" s="32"/>
      <c r="BL364" s="32"/>
      <c r="BM364" s="32"/>
      <c r="BN364" s="32"/>
      <c r="BO364" s="32"/>
      <c r="BP364" s="32"/>
      <c r="BQ364" s="32"/>
      <c r="BR364" s="32"/>
      <c r="BS364" s="32"/>
      <c r="BT364" s="32"/>
      <c r="BU364" s="32"/>
      <c r="BV364" s="32"/>
      <c r="BW364" s="32"/>
      <c r="BX364" s="32"/>
      <c r="BY364" s="32"/>
      <c r="BZ364" s="32"/>
      <c r="CA364" s="32"/>
      <c r="CB364" s="32"/>
      <c r="CC364" s="32"/>
      <c r="CD364" s="32"/>
      <c r="CE364" s="32"/>
      <c r="CF364" s="32"/>
      <c r="CG364" s="32"/>
      <c r="CH364" s="32"/>
      <c r="CI364" s="32"/>
      <c r="CJ364" s="32"/>
      <c r="CK364" s="32"/>
      <c r="CL364" s="32"/>
      <c r="CM364" s="32"/>
      <c r="CN364" s="32"/>
      <c r="CO364" s="32"/>
      <c r="CP364" s="32"/>
      <c r="CQ364" s="32"/>
      <c r="CR364" s="32"/>
      <c r="CS364" s="32"/>
      <c r="CT364" s="32"/>
      <c r="CU364" s="32"/>
      <c r="CV364" s="32"/>
      <c r="CW364" s="32"/>
      <c r="CX364" s="32"/>
      <c r="CY364" s="32"/>
      <c r="CZ364" s="32"/>
      <c r="DA364" s="32"/>
      <c r="DB364" s="32"/>
      <c r="DC364" s="25"/>
    </row>
    <row r="365" spans="1:107" s="61" customFormat="1" ht="22.5" customHeight="1">
      <c r="A365" s="25"/>
      <c r="B365" s="163"/>
      <c r="C365" s="163" t="s">
        <v>134</v>
      </c>
      <c r="D365" s="32"/>
      <c r="E365" s="37"/>
      <c r="F365" s="32"/>
      <c r="G365" s="43" cm="1">
        <f t="array" ref="G365">_xlfn.IFS(G$13="",0,G$13 &lt; EDATE($G$13, ('Option-specific inputs'!$J$65 - 1) * 12), 0,TRUE,'Option-specific inputs'!$J$67 * (('Option-specific inputs'!$J$68 * SUM('Option-specific inputs'!$J$69:$J$70)) + ((1 - 'Option-specific inputs'!$J$68) * 'Option-specific inputs'!$J$69))*G$22)</f>
        <v>0</v>
      </c>
      <c r="H365" s="43" cm="1">
        <f t="array" ref="H365">_xlfn.IFS(H$13="",0,H$13 &lt; EDATE($G$13, ('Option-specific inputs'!$J$65 - 1) * 12), 0,TRUE,'Option-specific inputs'!$J$67 * (('Option-specific inputs'!$J$68 * SUM('Option-specific inputs'!$J$69:$J$70)) + ((1 - 'Option-specific inputs'!$J$68) * 'Option-specific inputs'!$J$69))*H$22)</f>
        <v>0</v>
      </c>
      <c r="I365" s="43" cm="1">
        <f t="array" ref="I365">_xlfn.IFS(I$13="",0,I$13 &lt; EDATE($G$13, ('Option-specific inputs'!$J$65 - 1) * 12), 0,TRUE,'Option-specific inputs'!$J$67 * (('Option-specific inputs'!$J$68 * SUM('Option-specific inputs'!$J$69:$J$70)) + ((1 - 'Option-specific inputs'!$J$68) * 'Option-specific inputs'!$J$69))*I$22)</f>
        <v>0</v>
      </c>
      <c r="J365" s="43" cm="1">
        <f t="array" ref="J365">_xlfn.IFS(J$13="",0,J$13 &lt; EDATE($G$13, ('Option-specific inputs'!$J$65 - 1) * 12), 0,TRUE,'Option-specific inputs'!$J$67 * (('Option-specific inputs'!$J$68 * SUM('Option-specific inputs'!$J$69:$J$70)) + ((1 - 'Option-specific inputs'!$J$68) * 'Option-specific inputs'!$J$69))*J$22)</f>
        <v>0</v>
      </c>
      <c r="K365" s="43" cm="1">
        <f t="array" ref="K365">_xlfn.IFS(K$13="",0,K$13 &lt; EDATE($G$13, ('Option-specific inputs'!$J$65 - 1) * 12), 0,TRUE,'Option-specific inputs'!$J$67 * (('Option-specific inputs'!$J$68 * SUM('Option-specific inputs'!$J$69:$J$70)) + ((1 - 'Option-specific inputs'!$J$68) * 'Option-specific inputs'!$J$69))*K$22)</f>
        <v>0</v>
      </c>
      <c r="L365" s="43" cm="1">
        <f t="array" ref="L365">_xlfn.IFS(L$13="",0,L$13 &lt; EDATE($G$13, ('Option-specific inputs'!$J$65 - 1) * 12), 0,TRUE,'Option-specific inputs'!$J$67 * (('Option-specific inputs'!$J$68 * SUM('Option-specific inputs'!$J$69:$J$70)) + ((1 - 'Option-specific inputs'!$J$68) * 'Option-specific inputs'!$J$69))*L$22)</f>
        <v>0</v>
      </c>
      <c r="M365" s="43" cm="1">
        <f t="array" ref="M365">_xlfn.IFS(M$13="",0,M$13 &lt; EDATE($G$13, ('Option-specific inputs'!$J$65 - 1) * 12), 0,TRUE,'Option-specific inputs'!$J$67 * (('Option-specific inputs'!$J$68 * SUM('Option-specific inputs'!$J$69:$J$70)) + ((1 - 'Option-specific inputs'!$J$68) * 'Option-specific inputs'!$J$69))*M$22)</f>
        <v>0</v>
      </c>
      <c r="N365" s="43" cm="1">
        <f t="array" ref="N365">_xlfn.IFS(N$13="",0,N$13 &lt; EDATE($G$13, ('Option-specific inputs'!$J$65 - 1) * 12), 0,TRUE,'Option-specific inputs'!$J$67 * (('Option-specific inputs'!$J$68 * SUM('Option-specific inputs'!$J$69:$J$70)) + ((1 - 'Option-specific inputs'!$J$68) * 'Option-specific inputs'!$J$69))*N$22)</f>
        <v>0</v>
      </c>
      <c r="O365" s="43" cm="1">
        <f t="array" ref="O365">_xlfn.IFS(O$13="",0,O$13 &lt; EDATE($G$13, ('Option-specific inputs'!$J$65 - 1) * 12), 0,TRUE,'Option-specific inputs'!$J$67 * (('Option-specific inputs'!$J$68 * SUM('Option-specific inputs'!$J$69:$J$70)) + ((1 - 'Option-specific inputs'!$J$68) * 'Option-specific inputs'!$J$69))*O$22)</f>
        <v>0</v>
      </c>
      <c r="P365" s="43" cm="1">
        <f t="array" ref="P365">_xlfn.IFS(P$13="",0,P$13 &lt; EDATE($G$13, ('Option-specific inputs'!$J$65 - 1) * 12), 0,TRUE,'Option-specific inputs'!$J$67 * (('Option-specific inputs'!$J$68 * SUM('Option-specific inputs'!$J$69:$J$70)) + ((1 - 'Option-specific inputs'!$J$68) * 'Option-specific inputs'!$J$69))*P$22)</f>
        <v>0</v>
      </c>
      <c r="Q365" s="43" cm="1">
        <f t="array" ref="Q365">_xlfn.IFS(Q$13="",0,Q$13 &lt; EDATE($G$13, ('Option-specific inputs'!$J$65 - 1) * 12), 0,TRUE,'Option-specific inputs'!$J$67 * (('Option-specific inputs'!$J$68 * SUM('Option-specific inputs'!$J$69:$J$70)) + ((1 - 'Option-specific inputs'!$J$68) * 'Option-specific inputs'!$J$69))*Q$22)</f>
        <v>0</v>
      </c>
      <c r="R365" s="43" cm="1">
        <f t="array" ref="R365">_xlfn.IFS(R$13="",0,R$13 &lt; EDATE($G$13, ('Option-specific inputs'!$J$65 - 1) * 12), 0,TRUE,'Option-specific inputs'!$J$67 * (('Option-specific inputs'!$J$68 * SUM('Option-specific inputs'!$J$69:$J$70)) + ((1 - 'Option-specific inputs'!$J$68) * 'Option-specific inputs'!$J$69))*R$22)</f>
        <v>0</v>
      </c>
      <c r="S365" s="43" cm="1">
        <f t="array" ref="S365">_xlfn.IFS(S$13="",0,S$13 &lt; EDATE($G$13, ('Option-specific inputs'!$J$65 - 1) * 12), 0,TRUE,'Option-specific inputs'!$J$67 * (('Option-specific inputs'!$J$68 * SUM('Option-specific inputs'!$J$69:$J$70)) + ((1 - 'Option-specific inputs'!$J$68) * 'Option-specific inputs'!$J$69))*S$22)</f>
        <v>0</v>
      </c>
      <c r="T365" s="43" cm="1">
        <f t="array" ref="T365">_xlfn.IFS(T$13="",0,T$13 &lt; EDATE($G$13, ('Option-specific inputs'!$J$65 - 1) * 12), 0,TRUE,'Option-specific inputs'!$J$67 * (('Option-specific inputs'!$J$68 * SUM('Option-specific inputs'!$J$69:$J$70)) + ((1 - 'Option-specific inputs'!$J$68) * 'Option-specific inputs'!$J$69))*T$22)</f>
        <v>0</v>
      </c>
      <c r="U365" s="43" cm="1">
        <f t="array" ref="U365">_xlfn.IFS(U$13="",0,U$13 &lt; EDATE($G$13, ('Option-specific inputs'!$J$65 - 1) * 12), 0,TRUE,'Option-specific inputs'!$J$67 * (('Option-specific inputs'!$J$68 * SUM('Option-specific inputs'!$J$69:$J$70)) + ((1 - 'Option-specific inputs'!$J$68) * 'Option-specific inputs'!$J$69))*U$22)</f>
        <v>0</v>
      </c>
      <c r="V365" s="43" cm="1">
        <f t="array" ref="V365">_xlfn.IFS(V$13="",0,V$13 &lt; EDATE($G$13, ('Option-specific inputs'!$J$65 - 1) * 12), 0,TRUE,'Option-specific inputs'!$J$67 * (('Option-specific inputs'!$J$68 * SUM('Option-specific inputs'!$J$69:$J$70)) + ((1 - 'Option-specific inputs'!$J$68) * 'Option-specific inputs'!$J$69))*V$22)</f>
        <v>0</v>
      </c>
      <c r="W365" s="43" cm="1">
        <f t="array" ref="W365">_xlfn.IFS(W$13="",0,W$13 &lt; EDATE($G$13, ('Option-specific inputs'!$J$65 - 1) * 12), 0,TRUE,'Option-specific inputs'!$J$67 * (('Option-specific inputs'!$J$68 * SUM('Option-specific inputs'!$J$69:$J$70)) + ((1 - 'Option-specific inputs'!$J$68) * 'Option-specific inputs'!$J$69))*W$22)</f>
        <v>0</v>
      </c>
      <c r="X365" s="43" cm="1">
        <f t="array" ref="X365">_xlfn.IFS(X$13="",0,X$13 &lt; EDATE($G$13, ('Option-specific inputs'!$J$65 - 1) * 12), 0,TRUE,'Option-specific inputs'!$J$67 * (('Option-specific inputs'!$J$68 * SUM('Option-specific inputs'!$J$69:$J$70)) + ((1 - 'Option-specific inputs'!$J$68) * 'Option-specific inputs'!$J$69))*X$22)</f>
        <v>0</v>
      </c>
      <c r="Y365" s="43" cm="1">
        <f t="array" ref="Y365">_xlfn.IFS(Y$13="",0,Y$13 &lt; EDATE($G$13, ('Option-specific inputs'!$J$65 - 1) * 12), 0,TRUE,'Option-specific inputs'!$J$67 * (('Option-specific inputs'!$J$68 * SUM('Option-specific inputs'!$J$69:$J$70)) + ((1 - 'Option-specific inputs'!$J$68) * 'Option-specific inputs'!$J$69))*Y$22)</f>
        <v>0</v>
      </c>
      <c r="Z365" s="43" cm="1">
        <f t="array" ref="Z365">_xlfn.IFS(Z$13="",0,Z$13 &lt; EDATE($G$13, ('Option-specific inputs'!$J$65 - 1) * 12), 0,TRUE,'Option-specific inputs'!$J$67 * (('Option-specific inputs'!$J$68 * SUM('Option-specific inputs'!$J$69:$J$70)) + ((1 - 'Option-specific inputs'!$J$68) * 'Option-specific inputs'!$J$69))*Z$22)</f>
        <v>0</v>
      </c>
      <c r="AA365" s="43" cm="1">
        <f t="array" ref="AA365">_xlfn.IFS(AA$13="",0,AA$13 &lt; EDATE($G$13, ('Option-specific inputs'!$J$65 - 1) * 12), 0,TRUE,'Option-specific inputs'!$J$67 * (('Option-specific inputs'!$J$68 * SUM('Option-specific inputs'!$J$69:$J$70)) + ((1 - 'Option-specific inputs'!$J$68) * 'Option-specific inputs'!$J$69))*AA$22)</f>
        <v>0</v>
      </c>
      <c r="AB365" s="43" cm="1">
        <f t="array" ref="AB365">_xlfn.IFS(AB$13="",0,AB$13 &lt; EDATE($G$13, ('Option-specific inputs'!$J$65 - 1) * 12), 0,TRUE,'Option-specific inputs'!$J$67 * (('Option-specific inputs'!$J$68 * SUM('Option-specific inputs'!$J$69:$J$70)) + ((1 - 'Option-specific inputs'!$J$68) * 'Option-specific inputs'!$J$69))*AB$22)</f>
        <v>0</v>
      </c>
      <c r="AC365" s="43" cm="1">
        <f t="array" ref="AC365">_xlfn.IFS(AC$13="",0,AC$13 &lt; EDATE($G$13, ('Option-specific inputs'!$J$65 - 1) * 12), 0,TRUE,'Option-specific inputs'!$J$67 * (('Option-specific inputs'!$J$68 * SUM('Option-specific inputs'!$J$69:$J$70)) + ((1 - 'Option-specific inputs'!$J$68) * 'Option-specific inputs'!$J$69))*AC$22)</f>
        <v>0</v>
      </c>
      <c r="AD365" s="43" cm="1">
        <f t="array" ref="AD365">_xlfn.IFS(AD$13="",0,AD$13 &lt; EDATE($G$13, ('Option-specific inputs'!$J$65 - 1) * 12), 0,TRUE,'Option-specific inputs'!$J$67 * (('Option-specific inputs'!$J$68 * SUM('Option-specific inputs'!$J$69:$J$70)) + ((1 - 'Option-specific inputs'!$J$68) * 'Option-specific inputs'!$J$69))*AD$22)</f>
        <v>0</v>
      </c>
      <c r="AE365" s="43" cm="1">
        <f t="array" ref="AE365">_xlfn.IFS(AE$13="",0,AE$13 &lt; EDATE($G$13, ('Option-specific inputs'!$J$65 - 1) * 12), 0,TRUE,'Option-specific inputs'!$J$67 * (('Option-specific inputs'!$J$68 * SUM('Option-specific inputs'!$J$69:$J$70)) + ((1 - 'Option-specific inputs'!$J$68) * 'Option-specific inputs'!$J$69))*AE$22)</f>
        <v>0</v>
      </c>
      <c r="AF365" s="43" cm="1">
        <f t="array" ref="AF365">_xlfn.IFS(AF$13="",0,AF$13 &lt; EDATE($G$13, ('Option-specific inputs'!$J$65 - 1) * 12), 0,TRUE,'Option-specific inputs'!$J$67 * (('Option-specific inputs'!$J$68 * SUM('Option-specific inputs'!$J$69:$J$70)) + ((1 - 'Option-specific inputs'!$J$68) * 'Option-specific inputs'!$J$69))*AF$22)</f>
        <v>0</v>
      </c>
      <c r="AG365" s="43" cm="1">
        <f t="array" ref="AG365">_xlfn.IFS(AG$13="",0,AG$13 &lt; EDATE($G$13, ('Option-specific inputs'!$J$65 - 1) * 12), 0,TRUE,'Option-specific inputs'!$J$67 * (('Option-specific inputs'!$J$68 * SUM('Option-specific inputs'!$J$69:$J$70)) + ((1 - 'Option-specific inputs'!$J$68) * 'Option-specific inputs'!$J$69))*AG$22)</f>
        <v>0</v>
      </c>
      <c r="AH365" s="43" cm="1">
        <f t="array" ref="AH365">_xlfn.IFS(AH$13="",0,AH$13 &lt; EDATE($G$13, ('Option-specific inputs'!$J$65 - 1) * 12), 0,TRUE,'Option-specific inputs'!$J$67 * (('Option-specific inputs'!$J$68 * SUM('Option-specific inputs'!$J$69:$J$70)) + ((1 - 'Option-specific inputs'!$J$68) * 'Option-specific inputs'!$J$69))*AH$22)</f>
        <v>0</v>
      </c>
      <c r="AI365" s="43" cm="1">
        <f t="array" ref="AI365">_xlfn.IFS(AI$13="",0,AI$13 &lt; EDATE($G$13, ('Option-specific inputs'!$J$65 - 1) * 12), 0,TRUE,'Option-specific inputs'!$J$67 * (('Option-specific inputs'!$J$68 * SUM('Option-specific inputs'!$J$69:$J$70)) + ((1 - 'Option-specific inputs'!$J$68) * 'Option-specific inputs'!$J$69))*AI$22)</f>
        <v>0</v>
      </c>
      <c r="AJ365" s="43" cm="1">
        <f t="array" ref="AJ365">_xlfn.IFS(AJ$13="",0,AJ$13 &lt; EDATE($G$13, ('Option-specific inputs'!$J$65 - 1) * 12), 0,TRUE,'Option-specific inputs'!$J$67 * (('Option-specific inputs'!$J$68 * SUM('Option-specific inputs'!$J$69:$J$70)) + ((1 - 'Option-specific inputs'!$J$68) * 'Option-specific inputs'!$J$69))*AJ$22)</f>
        <v>0</v>
      </c>
      <c r="AK365" s="43" cm="1">
        <f t="array" ref="AK365">_xlfn.IFS(AK$13="",0,AK$13 &lt; EDATE($G$13, ('Option-specific inputs'!$J$65 - 1) * 12), 0,TRUE,'Option-specific inputs'!$J$67 * (('Option-specific inputs'!$J$68 * SUM('Option-specific inputs'!$J$69:$J$70)) + ((1 - 'Option-specific inputs'!$J$68) * 'Option-specific inputs'!$J$69))*AK$22)</f>
        <v>0</v>
      </c>
      <c r="AL365" s="43" cm="1">
        <f t="array" ref="AL365">_xlfn.IFS(AL$13="",0,AL$13 &lt; EDATE($G$13, ('Option-specific inputs'!$J$65 - 1) * 12), 0,TRUE,'Option-specific inputs'!$J$67 * (('Option-specific inputs'!$J$68 * SUM('Option-specific inputs'!$J$69:$J$70)) + ((1 - 'Option-specific inputs'!$J$68) * 'Option-specific inputs'!$J$69))*AL$22)</f>
        <v>0</v>
      </c>
      <c r="AM365" s="43" cm="1">
        <f t="array" ref="AM365">_xlfn.IFS(AM$13="",0,AM$13 &lt; EDATE($G$13, ('Option-specific inputs'!$J$65 - 1) * 12), 0,TRUE,'Option-specific inputs'!$J$67 * (('Option-specific inputs'!$J$68 * SUM('Option-specific inputs'!$J$69:$J$70)) + ((1 - 'Option-specific inputs'!$J$68) * 'Option-specific inputs'!$J$69))*AM$22)</f>
        <v>0</v>
      </c>
      <c r="AN365" s="43" cm="1">
        <f t="array" ref="AN365">_xlfn.IFS(AN$13="",0,AN$13 &lt; EDATE($G$13, ('Option-specific inputs'!$J$65 - 1) * 12), 0,TRUE,'Option-specific inputs'!$J$67 * (('Option-specific inputs'!$J$68 * SUM('Option-specific inputs'!$J$69:$J$70)) + ((1 - 'Option-specific inputs'!$J$68) * 'Option-specific inputs'!$J$69))*AN$22)</f>
        <v>0</v>
      </c>
      <c r="AO365" s="43" cm="1">
        <f t="array" ref="AO365">_xlfn.IFS(AO$13="",0,AO$13 &lt; EDATE($G$13, ('Option-specific inputs'!$J$65 - 1) * 12), 0,TRUE,'Option-specific inputs'!$J$67 * (('Option-specific inputs'!$J$68 * SUM('Option-specific inputs'!$J$69:$J$70)) + ((1 - 'Option-specific inputs'!$J$68) * 'Option-specific inputs'!$J$69))*AO$22)</f>
        <v>0</v>
      </c>
      <c r="AP365" s="43" cm="1">
        <f t="array" ref="AP365">_xlfn.IFS(AP$13="",0,AP$13 &lt; EDATE($G$13, ('Option-specific inputs'!$J$65 - 1) * 12), 0,TRUE,'Option-specific inputs'!$J$67 * (('Option-specific inputs'!$J$68 * SUM('Option-specific inputs'!$J$69:$J$70)) + ((1 - 'Option-specific inputs'!$J$68) * 'Option-specific inputs'!$J$69))*AP$22)</f>
        <v>0</v>
      </c>
      <c r="AQ365" s="43" cm="1">
        <f t="array" ref="AQ365">_xlfn.IFS(AQ$13="",0,AQ$13 &lt; EDATE($G$13, ('Option-specific inputs'!$J$65 - 1) * 12), 0,TRUE,'Option-specific inputs'!$J$67 * (('Option-specific inputs'!$J$68 * SUM('Option-specific inputs'!$J$69:$J$70)) + ((1 - 'Option-specific inputs'!$J$68) * 'Option-specific inputs'!$J$69))*AQ$22)</f>
        <v>0</v>
      </c>
      <c r="AR365" s="43" cm="1">
        <f t="array" ref="AR365">_xlfn.IFS(AR$13="",0,AR$13 &lt; EDATE($G$13, ('Option-specific inputs'!$J$65 - 1) * 12), 0,TRUE,'Option-specific inputs'!$J$67 * (('Option-specific inputs'!$J$68 * SUM('Option-specific inputs'!$J$69:$J$70)) + ((1 - 'Option-specific inputs'!$J$68) * 'Option-specific inputs'!$J$69))*AR$22)</f>
        <v>0</v>
      </c>
      <c r="AS365" s="43" cm="1">
        <f t="array" ref="AS365">_xlfn.IFS(AS$13="",0,AS$13 &lt; EDATE($G$13, ('Option-specific inputs'!$J$65 - 1) * 12), 0,TRUE,'Option-specific inputs'!$J$67 * (('Option-specific inputs'!$J$68 * SUM('Option-specific inputs'!$J$69:$J$70)) + ((1 - 'Option-specific inputs'!$J$68) * 'Option-specific inputs'!$J$69))*AS$22)</f>
        <v>0</v>
      </c>
      <c r="AT365" s="43" cm="1">
        <f t="array" ref="AT365">_xlfn.IFS(AT$13="",0,AT$13 &lt; EDATE($G$13, ('Option-specific inputs'!$J$65 - 1) * 12), 0,TRUE,'Option-specific inputs'!$J$67 * (('Option-specific inputs'!$J$68 * SUM('Option-specific inputs'!$J$69:$J$70)) + ((1 - 'Option-specific inputs'!$J$68) * 'Option-specific inputs'!$J$69))*AT$22)</f>
        <v>0</v>
      </c>
      <c r="AU365" s="43" cm="1">
        <f t="array" ref="AU365">_xlfn.IFS(AU$13="",0,AU$13 &lt; EDATE($G$13, ('Option-specific inputs'!$J$65 - 1) * 12), 0,TRUE,'Option-specific inputs'!$J$67 * (('Option-specific inputs'!$J$68 * SUM('Option-specific inputs'!$J$69:$J$70)) + ((1 - 'Option-specific inputs'!$J$68) * 'Option-specific inputs'!$J$69))*AU$22)</f>
        <v>0</v>
      </c>
      <c r="AV365" s="43" cm="1">
        <f t="array" ref="AV365">_xlfn.IFS(AV$13="",0,AV$13 &lt; EDATE($G$13, ('Option-specific inputs'!$J$65 - 1) * 12), 0,TRUE,'Option-specific inputs'!$J$67 * (('Option-specific inputs'!$J$68 * SUM('Option-specific inputs'!$J$69:$J$70)) + ((1 - 'Option-specific inputs'!$J$68) * 'Option-specific inputs'!$J$69))*AV$22)</f>
        <v>0</v>
      </c>
      <c r="AW365" s="43" cm="1">
        <f t="array" ref="AW365">_xlfn.IFS(AW$13="",0,AW$13 &lt; EDATE($G$13, ('Option-specific inputs'!$J$65 - 1) * 12), 0,TRUE,'Option-specific inputs'!$J$67 * (('Option-specific inputs'!$J$68 * SUM('Option-specific inputs'!$J$69:$J$70)) + ((1 - 'Option-specific inputs'!$J$68) * 'Option-specific inputs'!$J$69))*AW$22)</f>
        <v>0</v>
      </c>
      <c r="AX365" s="43" cm="1">
        <f t="array" ref="AX365">_xlfn.IFS(AX$13="",0,AX$13 &lt; EDATE($G$13, ('Option-specific inputs'!$J$65 - 1) * 12), 0,TRUE,'Option-specific inputs'!$J$67 * (('Option-specific inputs'!$J$68 * SUM('Option-specific inputs'!$J$69:$J$70)) + ((1 - 'Option-specific inputs'!$J$68) * 'Option-specific inputs'!$J$69))*AX$22)</f>
        <v>0</v>
      </c>
      <c r="AY365" s="43" cm="1">
        <f t="array" ref="AY365">_xlfn.IFS(AY$13="",0,AY$13 &lt; EDATE($G$13, ('Option-specific inputs'!$J$65 - 1) * 12), 0,TRUE,'Option-specific inputs'!$J$67 * (('Option-specific inputs'!$J$68 * SUM('Option-specific inputs'!$J$69:$J$70)) + ((1 - 'Option-specific inputs'!$J$68) * 'Option-specific inputs'!$J$69))*AY$22)</f>
        <v>0</v>
      </c>
      <c r="AZ365" s="43" cm="1">
        <f t="array" ref="AZ365">_xlfn.IFS(AZ$13="",0,AZ$13 &lt; EDATE($G$13, ('Option-specific inputs'!$J$65 - 1) * 12), 0,TRUE,'Option-specific inputs'!$J$67 * (('Option-specific inputs'!$J$68 * SUM('Option-specific inputs'!$J$69:$J$70)) + ((1 - 'Option-specific inputs'!$J$68) * 'Option-specific inputs'!$J$69))*AZ$22)</f>
        <v>0</v>
      </c>
      <c r="BA365" s="43" cm="1">
        <f t="array" ref="BA365">_xlfn.IFS(BA$13="",0,BA$13 &lt; EDATE($G$13, ('Option-specific inputs'!$J$65 - 1) * 12), 0,TRUE,'Option-specific inputs'!$J$67 * (('Option-specific inputs'!$J$68 * SUM('Option-specific inputs'!$J$69:$J$70)) + ((1 - 'Option-specific inputs'!$J$68) * 'Option-specific inputs'!$J$69))*BA$22)</f>
        <v>0</v>
      </c>
      <c r="BB365" s="43" cm="1">
        <f t="array" ref="BB365">_xlfn.IFS(BB$13="",0,BB$13 &lt; EDATE($G$13, ('Option-specific inputs'!$J$65 - 1) * 12), 0,TRUE,'Option-specific inputs'!$J$67 * (('Option-specific inputs'!$J$68 * SUM('Option-specific inputs'!$J$69:$J$70)) + ((1 - 'Option-specific inputs'!$J$68) * 'Option-specific inputs'!$J$69))*BB$22)</f>
        <v>0</v>
      </c>
      <c r="BC365" s="43" cm="1">
        <f t="array" ref="BC365">_xlfn.IFS(BC$13="",0,BC$13 &lt; EDATE($G$13, ('Option-specific inputs'!$J$65 - 1) * 12), 0,TRUE,'Option-specific inputs'!$J$67 * (('Option-specific inputs'!$J$68 * SUM('Option-specific inputs'!$J$69:$J$70)) + ((1 - 'Option-specific inputs'!$J$68) * 'Option-specific inputs'!$J$69))*BC$22)</f>
        <v>0</v>
      </c>
      <c r="BD365" s="43" cm="1">
        <f t="array" ref="BD365">_xlfn.IFS(BD$13="",0,BD$13 &lt; EDATE($G$13, ('Option-specific inputs'!$J$65 - 1) * 12), 0,TRUE,'Option-specific inputs'!$J$67 * (('Option-specific inputs'!$J$68 * SUM('Option-specific inputs'!$J$69:$J$70)) + ((1 - 'Option-specific inputs'!$J$68) * 'Option-specific inputs'!$J$69))*BD$22)</f>
        <v>0</v>
      </c>
      <c r="BE365" s="43" cm="1">
        <f t="array" ref="BE365">_xlfn.IFS(BE$13="",0,BE$13 &lt; EDATE($G$13, ('Option-specific inputs'!$J$65 - 1) * 12), 0,TRUE,'Option-specific inputs'!$J$67 * (('Option-specific inputs'!$J$68 * SUM('Option-specific inputs'!$J$69:$J$70)) + ((1 - 'Option-specific inputs'!$J$68) * 'Option-specific inputs'!$J$69))*BE$22)</f>
        <v>0</v>
      </c>
      <c r="BF365" s="43" cm="1">
        <f t="array" ref="BF365">_xlfn.IFS(BF$13="",0,BF$13 &lt; EDATE($G$13, ('Option-specific inputs'!$J$65 - 1) * 12), 0,TRUE,'Option-specific inputs'!$J$67 * (('Option-specific inputs'!$J$68 * SUM('Option-specific inputs'!$J$69:$J$70)) + ((1 - 'Option-specific inputs'!$J$68) * 'Option-specific inputs'!$J$69))*BF$22)</f>
        <v>0</v>
      </c>
      <c r="BG365" s="43" cm="1">
        <f t="array" ref="BG365">_xlfn.IFS(BG$13="",0,BG$13 &lt; EDATE($G$13, ('Option-specific inputs'!$J$65 - 1) * 12), 0,TRUE,'Option-specific inputs'!$J$67 * (('Option-specific inputs'!$J$68 * SUM('Option-specific inputs'!$J$69:$J$70)) + ((1 - 'Option-specific inputs'!$J$68) * 'Option-specific inputs'!$J$69))*BG$22)</f>
        <v>0</v>
      </c>
      <c r="BH365" s="43" cm="1">
        <f t="array" ref="BH365">_xlfn.IFS(BH$13="",0,BH$13 &lt; EDATE($G$13, ('Option-specific inputs'!$J$65 - 1) * 12), 0,TRUE,'Option-specific inputs'!$J$67 * (('Option-specific inputs'!$J$68 * SUM('Option-specific inputs'!$J$69:$J$70)) + ((1 - 'Option-specific inputs'!$J$68) * 'Option-specific inputs'!$J$69))*BH$22)</f>
        <v>0</v>
      </c>
      <c r="BI365" s="43" cm="1">
        <f t="array" ref="BI365">_xlfn.IFS(BI$13="",0,BI$13 &lt; EDATE($G$13, ('Option-specific inputs'!$J$65 - 1) * 12), 0,TRUE,'Option-specific inputs'!$J$67 * (('Option-specific inputs'!$J$68 * SUM('Option-specific inputs'!$J$69:$J$70)) + ((1 - 'Option-specific inputs'!$J$68) * 'Option-specific inputs'!$J$69))*BI$22)</f>
        <v>0</v>
      </c>
      <c r="BJ365" s="43" cm="1">
        <f t="array" ref="BJ365">_xlfn.IFS(BJ$13="",0,BJ$13 &lt; EDATE($G$13, ('Option-specific inputs'!$J$65 - 1) * 12), 0,TRUE,'Option-specific inputs'!$J$67 * (('Option-specific inputs'!$J$68 * SUM('Option-specific inputs'!$J$69:$J$70)) + ((1 - 'Option-specific inputs'!$J$68) * 'Option-specific inputs'!$J$69))*BJ$22)</f>
        <v>0</v>
      </c>
      <c r="BK365" s="43" cm="1">
        <f t="array" ref="BK365">_xlfn.IFS(BK$13="",0,BK$13 &lt; EDATE($G$13, ('Option-specific inputs'!$J$65 - 1) * 12), 0,TRUE,'Option-specific inputs'!$J$67 * (('Option-specific inputs'!$J$68 * SUM('Option-specific inputs'!$J$69:$J$70)) + ((1 - 'Option-specific inputs'!$J$68) * 'Option-specific inputs'!$J$69))*BK$22)</f>
        <v>0</v>
      </c>
      <c r="BL365" s="43" cm="1">
        <f t="array" ref="BL365">_xlfn.IFS(BL$13="",0,BL$13 &lt; EDATE($G$13, ('Option-specific inputs'!$J$65 - 1) * 12), 0,TRUE,'Option-specific inputs'!$J$67 * (('Option-specific inputs'!$J$68 * SUM('Option-specific inputs'!$J$69:$J$70)) + ((1 - 'Option-specific inputs'!$J$68) * 'Option-specific inputs'!$J$69))*BL$22)</f>
        <v>0</v>
      </c>
      <c r="BM365" s="43" cm="1">
        <f t="array" ref="BM365">_xlfn.IFS(BM$13="",0,BM$13 &lt; EDATE($G$13, ('Option-specific inputs'!$J$65 - 1) * 12), 0,TRUE,'Option-specific inputs'!$J$67 * (('Option-specific inputs'!$J$68 * SUM('Option-specific inputs'!$J$69:$J$70)) + ((1 - 'Option-specific inputs'!$J$68) * 'Option-specific inputs'!$J$69))*BM$22)</f>
        <v>0</v>
      </c>
      <c r="BN365" s="43" cm="1">
        <f t="array" ref="BN365">_xlfn.IFS(BN$13="",0,BN$13 &lt; EDATE($G$13, ('Option-specific inputs'!$J$65 - 1) * 12), 0,TRUE,'Option-specific inputs'!$J$67 * (('Option-specific inputs'!$J$68 * SUM('Option-specific inputs'!$J$69:$J$70)) + ((1 - 'Option-specific inputs'!$J$68) * 'Option-specific inputs'!$J$69))*BN$22)</f>
        <v>0</v>
      </c>
      <c r="BO365" s="43" cm="1">
        <f t="array" ref="BO365">_xlfn.IFS(BO$13="",0,BO$13 &lt; EDATE($G$13, ('Option-specific inputs'!$J$65 - 1) * 12), 0,TRUE,'Option-specific inputs'!$J$67 * (('Option-specific inputs'!$J$68 * SUM('Option-specific inputs'!$J$69:$J$70)) + ((1 - 'Option-specific inputs'!$J$68) * 'Option-specific inputs'!$J$69))*BO$22)</f>
        <v>0</v>
      </c>
      <c r="BP365" s="43" cm="1">
        <f t="array" ref="BP365">_xlfn.IFS(BP$13="",0,BP$13 &lt; EDATE($G$13, ('Option-specific inputs'!$J$65 - 1) * 12), 0,TRUE,'Option-specific inputs'!$J$67 * (('Option-specific inputs'!$J$68 * SUM('Option-specific inputs'!$J$69:$J$70)) + ((1 - 'Option-specific inputs'!$J$68) * 'Option-specific inputs'!$J$69))*BP$22)</f>
        <v>0</v>
      </c>
      <c r="BQ365" s="43" cm="1">
        <f t="array" ref="BQ365">_xlfn.IFS(BQ$13="",0,BQ$13 &lt; EDATE($G$13, ('Option-specific inputs'!$J$65 - 1) * 12), 0,TRUE,'Option-specific inputs'!$J$67 * (('Option-specific inputs'!$J$68 * SUM('Option-specific inputs'!$J$69:$J$70)) + ((1 - 'Option-specific inputs'!$J$68) * 'Option-specific inputs'!$J$69))*BQ$22)</f>
        <v>0</v>
      </c>
      <c r="BR365" s="43" cm="1">
        <f t="array" ref="BR365">_xlfn.IFS(BR$13="",0,BR$13 &lt; EDATE($G$13, ('Option-specific inputs'!$J$65 - 1) * 12), 0,TRUE,'Option-specific inputs'!$J$67 * (('Option-specific inputs'!$J$68 * SUM('Option-specific inputs'!$J$69:$J$70)) + ((1 - 'Option-specific inputs'!$J$68) * 'Option-specific inputs'!$J$69))*BR$22)</f>
        <v>0</v>
      </c>
      <c r="BS365" s="43" cm="1">
        <f t="array" ref="BS365">_xlfn.IFS(BS$13="",0,BS$13 &lt; EDATE($G$13, ('Option-specific inputs'!$J$65 - 1) * 12), 0,TRUE,'Option-specific inputs'!$J$67 * (('Option-specific inputs'!$J$68 * SUM('Option-specific inputs'!$J$69:$J$70)) + ((1 - 'Option-specific inputs'!$J$68) * 'Option-specific inputs'!$J$69))*BS$22)</f>
        <v>0</v>
      </c>
      <c r="BT365" s="43" cm="1">
        <f t="array" ref="BT365">_xlfn.IFS(BT$13="",0,BT$13 &lt; EDATE($G$13, ('Option-specific inputs'!$J$65 - 1) * 12), 0,TRUE,'Option-specific inputs'!$J$67 * (('Option-specific inputs'!$J$68 * SUM('Option-specific inputs'!$J$69:$J$70)) + ((1 - 'Option-specific inputs'!$J$68) * 'Option-specific inputs'!$J$69))*BT$22)</f>
        <v>0</v>
      </c>
      <c r="BU365" s="43" cm="1">
        <f t="array" ref="BU365">_xlfn.IFS(BU$13="",0,BU$13 &lt; EDATE($G$13, ('Option-specific inputs'!$J$65 - 1) * 12), 0,TRUE,'Option-specific inputs'!$J$67 * (('Option-specific inputs'!$J$68 * SUM('Option-specific inputs'!$J$69:$J$70)) + ((1 - 'Option-specific inputs'!$J$68) * 'Option-specific inputs'!$J$69))*BU$22)</f>
        <v>0</v>
      </c>
      <c r="BV365" s="43" cm="1">
        <f t="array" ref="BV365">_xlfn.IFS(BV$13="",0,BV$13 &lt; EDATE($G$13, ('Option-specific inputs'!$J$65 - 1) * 12), 0,TRUE,'Option-specific inputs'!$J$67 * (('Option-specific inputs'!$J$68 * SUM('Option-specific inputs'!$J$69:$J$70)) + ((1 - 'Option-specific inputs'!$J$68) * 'Option-specific inputs'!$J$69))*BV$22)</f>
        <v>0</v>
      </c>
      <c r="BW365" s="43" cm="1">
        <f t="array" ref="BW365">_xlfn.IFS(BW$13="",0,BW$13 &lt; EDATE($G$13, ('Option-specific inputs'!$J$65 - 1) * 12), 0,TRUE,'Option-specific inputs'!$J$67 * (('Option-specific inputs'!$J$68 * SUM('Option-specific inputs'!$J$69:$J$70)) + ((1 - 'Option-specific inputs'!$J$68) * 'Option-specific inputs'!$J$69))*BW$22)</f>
        <v>0</v>
      </c>
      <c r="BX365" s="43" cm="1">
        <f t="array" ref="BX365">_xlfn.IFS(BX$13="",0,BX$13 &lt; EDATE($G$13, ('Option-specific inputs'!$J$65 - 1) * 12), 0,TRUE,'Option-specific inputs'!$J$67 * (('Option-specific inputs'!$J$68 * SUM('Option-specific inputs'!$J$69:$J$70)) + ((1 - 'Option-specific inputs'!$J$68) * 'Option-specific inputs'!$J$69))*BX$22)</f>
        <v>0</v>
      </c>
      <c r="BY365" s="43" cm="1">
        <f t="array" ref="BY365">_xlfn.IFS(BY$13="",0,BY$13 &lt; EDATE($G$13, ('Option-specific inputs'!$J$65 - 1) * 12), 0,TRUE,'Option-specific inputs'!$J$67 * (('Option-specific inputs'!$J$68 * SUM('Option-specific inputs'!$J$69:$J$70)) + ((1 - 'Option-specific inputs'!$J$68) * 'Option-specific inputs'!$J$69))*BY$22)</f>
        <v>0</v>
      </c>
      <c r="BZ365" s="43" cm="1">
        <f t="array" ref="BZ365">_xlfn.IFS(BZ$13="",0,BZ$13 &lt; EDATE($G$13, ('Option-specific inputs'!$J$65 - 1) * 12), 0,TRUE,'Option-specific inputs'!$J$67 * (('Option-specific inputs'!$J$68 * SUM('Option-specific inputs'!$J$69:$J$70)) + ((1 - 'Option-specific inputs'!$J$68) * 'Option-specific inputs'!$J$69))*BZ$22)</f>
        <v>0</v>
      </c>
      <c r="CA365" s="43" cm="1">
        <f t="array" ref="CA365">_xlfn.IFS(CA$13="",0,CA$13 &lt; EDATE($G$13, ('Option-specific inputs'!$J$65 - 1) * 12), 0,TRUE,'Option-specific inputs'!$J$67 * (('Option-specific inputs'!$J$68 * SUM('Option-specific inputs'!$J$69:$J$70)) + ((1 - 'Option-specific inputs'!$J$68) * 'Option-specific inputs'!$J$69))*CA$22)</f>
        <v>0</v>
      </c>
      <c r="CB365" s="43" cm="1">
        <f t="array" ref="CB365">_xlfn.IFS(CB$13="",0,CB$13 &lt; EDATE($G$13, ('Option-specific inputs'!$J$65 - 1) * 12), 0,TRUE,'Option-specific inputs'!$J$67 * (('Option-specific inputs'!$J$68 * SUM('Option-specific inputs'!$J$69:$J$70)) + ((1 - 'Option-specific inputs'!$J$68) * 'Option-specific inputs'!$J$69))*CB$22)</f>
        <v>0</v>
      </c>
      <c r="CC365" s="43" cm="1">
        <f t="array" ref="CC365">_xlfn.IFS(CC$13="",0,CC$13 &lt; EDATE($G$13, ('Option-specific inputs'!$J$65 - 1) * 12), 0,TRUE,'Option-specific inputs'!$J$67 * (('Option-specific inputs'!$J$68 * SUM('Option-specific inputs'!$J$69:$J$70)) + ((1 - 'Option-specific inputs'!$J$68) * 'Option-specific inputs'!$J$69))*CC$22)</f>
        <v>0</v>
      </c>
      <c r="CD365" s="43" cm="1">
        <f t="array" ref="CD365">_xlfn.IFS(CD$13="",0,CD$13 &lt; EDATE($G$13, ('Option-specific inputs'!$J$65 - 1) * 12), 0,TRUE,'Option-specific inputs'!$J$67 * (('Option-specific inputs'!$J$68 * SUM('Option-specific inputs'!$J$69:$J$70)) + ((1 - 'Option-specific inputs'!$J$68) * 'Option-specific inputs'!$J$69))*CD$22)</f>
        <v>0</v>
      </c>
      <c r="CE365" s="43" cm="1">
        <f t="array" ref="CE365">_xlfn.IFS(CE$13="",0,CE$13 &lt; EDATE($G$13, ('Option-specific inputs'!$J$65 - 1) * 12), 0,TRUE,'Option-specific inputs'!$J$67 * (('Option-specific inputs'!$J$68 * SUM('Option-specific inputs'!$J$69:$J$70)) + ((1 - 'Option-specific inputs'!$J$68) * 'Option-specific inputs'!$J$69))*CE$22)</f>
        <v>0</v>
      </c>
      <c r="CF365" s="43" cm="1">
        <f t="array" ref="CF365">_xlfn.IFS(CF$13="",0,CF$13 &lt; EDATE($G$13, ('Option-specific inputs'!$J$65 - 1) * 12), 0,TRUE,'Option-specific inputs'!$J$67 * (('Option-specific inputs'!$J$68 * SUM('Option-specific inputs'!$J$69:$J$70)) + ((1 - 'Option-specific inputs'!$J$68) * 'Option-specific inputs'!$J$69))*CF$22)</f>
        <v>0</v>
      </c>
      <c r="CG365" s="43" cm="1">
        <f t="array" ref="CG365">_xlfn.IFS(CG$13="",0,CG$13 &lt; EDATE($G$13, ('Option-specific inputs'!$J$65 - 1) * 12), 0,TRUE,'Option-specific inputs'!$J$67 * (('Option-specific inputs'!$J$68 * SUM('Option-specific inputs'!$J$69:$J$70)) + ((1 - 'Option-specific inputs'!$J$68) * 'Option-specific inputs'!$J$69))*CG$22)</f>
        <v>0</v>
      </c>
      <c r="CH365" s="43" cm="1">
        <f t="array" ref="CH365">_xlfn.IFS(CH$13="",0,CH$13 &lt; EDATE($G$13, ('Option-specific inputs'!$J$65 - 1) * 12), 0,TRUE,'Option-specific inputs'!$J$67 * (('Option-specific inputs'!$J$68 * SUM('Option-specific inputs'!$J$69:$J$70)) + ((1 - 'Option-specific inputs'!$J$68) * 'Option-specific inputs'!$J$69))*CH$22)</f>
        <v>0</v>
      </c>
      <c r="CI365" s="43" cm="1">
        <f t="array" ref="CI365">_xlfn.IFS(CI$13="",0,CI$13 &lt; EDATE($G$13, ('Option-specific inputs'!$J$65 - 1) * 12), 0,TRUE,'Option-specific inputs'!$J$67 * (('Option-specific inputs'!$J$68 * SUM('Option-specific inputs'!$J$69:$J$70)) + ((1 - 'Option-specific inputs'!$J$68) * 'Option-specific inputs'!$J$69))*CI$22)</f>
        <v>0</v>
      </c>
      <c r="CJ365" s="43" cm="1">
        <f t="array" ref="CJ365">_xlfn.IFS(CJ$13="",0,CJ$13 &lt; EDATE($G$13, ('Option-specific inputs'!$J$65 - 1) * 12), 0,TRUE,'Option-specific inputs'!$J$67 * (('Option-specific inputs'!$J$68 * SUM('Option-specific inputs'!$J$69:$J$70)) + ((1 - 'Option-specific inputs'!$J$68) * 'Option-specific inputs'!$J$69))*CJ$22)</f>
        <v>0</v>
      </c>
      <c r="CK365" s="43" cm="1">
        <f t="array" ref="CK365">_xlfn.IFS(CK$13="",0,CK$13 &lt; EDATE($G$13, ('Option-specific inputs'!$J$65 - 1) * 12), 0,TRUE,'Option-specific inputs'!$J$67 * (('Option-specific inputs'!$J$68 * SUM('Option-specific inputs'!$J$69:$J$70)) + ((1 - 'Option-specific inputs'!$J$68) * 'Option-specific inputs'!$J$69))*CK$22)</f>
        <v>0</v>
      </c>
      <c r="CL365" s="43" cm="1">
        <f t="array" ref="CL365">_xlfn.IFS(CL$13="",0,CL$13 &lt; EDATE($G$13, ('Option-specific inputs'!$J$65 - 1) * 12), 0,TRUE,'Option-specific inputs'!$J$67 * (('Option-specific inputs'!$J$68 * SUM('Option-specific inputs'!$J$69:$J$70)) + ((1 - 'Option-specific inputs'!$J$68) * 'Option-specific inputs'!$J$69))*CL$22)</f>
        <v>0</v>
      </c>
      <c r="CM365" s="43" cm="1">
        <f t="array" ref="CM365">_xlfn.IFS(CM$13="",0,CM$13 &lt; EDATE($G$13, ('Option-specific inputs'!$J$65 - 1) * 12), 0,TRUE,'Option-specific inputs'!$J$67 * (('Option-specific inputs'!$J$68 * SUM('Option-specific inputs'!$J$69:$J$70)) + ((1 - 'Option-specific inputs'!$J$68) * 'Option-specific inputs'!$J$69))*CM$22)</f>
        <v>0</v>
      </c>
      <c r="CN365" s="43" cm="1">
        <f t="array" ref="CN365">_xlfn.IFS(CN$13="",0,CN$13 &lt; EDATE($G$13, ('Option-specific inputs'!$J$65 - 1) * 12), 0,TRUE,'Option-specific inputs'!$J$67 * (('Option-specific inputs'!$J$68 * SUM('Option-specific inputs'!$J$69:$J$70)) + ((1 - 'Option-specific inputs'!$J$68) * 'Option-specific inputs'!$J$69))*CN$22)</f>
        <v>0</v>
      </c>
      <c r="CO365" s="43" cm="1">
        <f t="array" ref="CO365">_xlfn.IFS(CO$13="",0,CO$13 &lt; EDATE($G$13, ('Option-specific inputs'!$J$65 - 1) * 12), 0,TRUE,'Option-specific inputs'!$J$67 * (('Option-specific inputs'!$J$68 * SUM('Option-specific inputs'!$J$69:$J$70)) + ((1 - 'Option-specific inputs'!$J$68) * 'Option-specific inputs'!$J$69))*CO$22)</f>
        <v>0</v>
      </c>
      <c r="CP365" s="43" cm="1">
        <f t="array" ref="CP365">_xlfn.IFS(CP$13="",0,CP$13 &lt; EDATE($G$13, ('Option-specific inputs'!$J$65 - 1) * 12), 0,TRUE,'Option-specific inputs'!$J$67 * (('Option-specific inputs'!$J$68 * SUM('Option-specific inputs'!$J$69:$J$70)) + ((1 - 'Option-specific inputs'!$J$68) * 'Option-specific inputs'!$J$69))*CP$22)</f>
        <v>0</v>
      </c>
      <c r="CQ365" s="43" cm="1">
        <f t="array" ref="CQ365">_xlfn.IFS(CQ$13="",0,CQ$13 &lt; EDATE($G$13, ('Option-specific inputs'!$J$65 - 1) * 12), 0,TRUE,'Option-specific inputs'!$J$67 * (('Option-specific inputs'!$J$68 * SUM('Option-specific inputs'!$J$69:$J$70)) + ((1 - 'Option-specific inputs'!$J$68) * 'Option-specific inputs'!$J$69))*CQ$22)</f>
        <v>0</v>
      </c>
      <c r="CR365" s="43" cm="1">
        <f t="array" ref="CR365">_xlfn.IFS(CR$13="",0,CR$13 &lt; EDATE($G$13, ('Option-specific inputs'!$J$65 - 1) * 12), 0,TRUE,'Option-specific inputs'!$J$67 * (('Option-specific inputs'!$J$68 * SUM('Option-specific inputs'!$J$69:$J$70)) + ((1 - 'Option-specific inputs'!$J$68) * 'Option-specific inputs'!$J$69))*CR$22)</f>
        <v>0</v>
      </c>
      <c r="CS365" s="43" cm="1">
        <f t="array" ref="CS365">_xlfn.IFS(CS$13="",0,CS$13 &lt; EDATE($G$13, ('Option-specific inputs'!$J$65 - 1) * 12), 0,TRUE,'Option-specific inputs'!$J$67 * (('Option-specific inputs'!$J$68 * SUM('Option-specific inputs'!$J$69:$J$70)) + ((1 - 'Option-specific inputs'!$J$68) * 'Option-specific inputs'!$J$69))*CS$22)</f>
        <v>0</v>
      </c>
      <c r="CT365" s="43" cm="1">
        <f t="array" ref="CT365">_xlfn.IFS(CT$13="",0,CT$13 &lt; EDATE($G$13, ('Option-specific inputs'!$J$65 - 1) * 12), 0,TRUE,'Option-specific inputs'!$J$67 * (('Option-specific inputs'!$J$68 * SUM('Option-specific inputs'!$J$69:$J$70)) + ((1 - 'Option-specific inputs'!$J$68) * 'Option-specific inputs'!$J$69))*CT$22)</f>
        <v>0</v>
      </c>
      <c r="CU365" s="43" cm="1">
        <f t="array" ref="CU365">_xlfn.IFS(CU$13="",0,CU$13 &lt; EDATE($G$13, ('Option-specific inputs'!$J$65 - 1) * 12), 0,TRUE,'Option-specific inputs'!$J$67 * (('Option-specific inputs'!$J$68 * SUM('Option-specific inputs'!$J$69:$J$70)) + ((1 - 'Option-specific inputs'!$J$68) * 'Option-specific inputs'!$J$69))*CU$22)</f>
        <v>0</v>
      </c>
      <c r="CV365" s="43" cm="1">
        <f t="array" ref="CV365">_xlfn.IFS(CV$13="",0,CV$13 &lt; EDATE($G$13, ('Option-specific inputs'!$J$65 - 1) * 12), 0,TRUE,'Option-specific inputs'!$J$67 * (('Option-specific inputs'!$J$68 * SUM('Option-specific inputs'!$J$69:$J$70)) + ((1 - 'Option-specific inputs'!$J$68) * 'Option-specific inputs'!$J$69))*CV$22)</f>
        <v>0</v>
      </c>
      <c r="CW365" s="43" cm="1">
        <f t="array" ref="CW365">_xlfn.IFS(CW$13="",0,CW$13 &lt; EDATE($G$13, ('Option-specific inputs'!$J$65 - 1) * 12), 0,TRUE,'Option-specific inputs'!$J$67 * (('Option-specific inputs'!$J$68 * SUM('Option-specific inputs'!$J$69:$J$70)) + ((1 - 'Option-specific inputs'!$J$68) * 'Option-specific inputs'!$J$69))*CW$22)</f>
        <v>0</v>
      </c>
      <c r="CX365" s="43" cm="1">
        <f t="array" ref="CX365">_xlfn.IFS(CX$13="",0,CX$13 &lt; EDATE($G$13, ('Option-specific inputs'!$J$65 - 1) * 12), 0,TRUE,'Option-specific inputs'!$J$67 * (('Option-specific inputs'!$J$68 * SUM('Option-specific inputs'!$J$69:$J$70)) + ((1 - 'Option-specific inputs'!$J$68) * 'Option-specific inputs'!$J$69))*CX$22)</f>
        <v>0</v>
      </c>
      <c r="CY365" s="43" cm="1">
        <f t="array" ref="CY365">_xlfn.IFS(CY$13="",0,CY$13 &lt; EDATE($G$13, ('Option-specific inputs'!$J$65 - 1) * 12), 0,TRUE,'Option-specific inputs'!$J$67 * (('Option-specific inputs'!$J$68 * SUM('Option-specific inputs'!$J$69:$J$70)) + ((1 - 'Option-specific inputs'!$J$68) * 'Option-specific inputs'!$J$69))*CY$22)</f>
        <v>0</v>
      </c>
      <c r="CZ365" s="43" cm="1">
        <f t="array" ref="CZ365">_xlfn.IFS(CZ$13="",0,CZ$13 &lt; EDATE($G$13, ('Option-specific inputs'!$J$65 - 1) * 12), 0,TRUE,'Option-specific inputs'!$J$67 * (('Option-specific inputs'!$J$68 * SUM('Option-specific inputs'!$J$69:$J$70)) + ((1 - 'Option-specific inputs'!$J$68) * 'Option-specific inputs'!$J$69))*CZ$22)</f>
        <v>0</v>
      </c>
      <c r="DA365" s="43" cm="1">
        <f t="array" ref="DA365">_xlfn.IFS(DA$13="",0,DA$13 &lt; EDATE($G$13, ('Option-specific inputs'!$J$65 - 1) * 12), 0,TRUE,'Option-specific inputs'!$J$67 * (('Option-specific inputs'!$J$68 * SUM('Option-specific inputs'!$J$69:$J$70)) + ((1 - 'Option-specific inputs'!$J$68) * 'Option-specific inputs'!$J$69))*DA$22)</f>
        <v>0</v>
      </c>
      <c r="DB365" s="43" cm="1">
        <f t="array" ref="DB365">_xlfn.IFS(DB$13="",0,DB$13 &lt; EDATE($G$13, ('Option-specific inputs'!$J$65 - 1) * 12), 0,TRUE,'Option-specific inputs'!$J$67 * (('Option-specific inputs'!$J$68 * SUM('Option-specific inputs'!$J$69:$J$70)) + ((1 - 'Option-specific inputs'!$J$68) * 'Option-specific inputs'!$J$69))*DB$22)</f>
        <v>0</v>
      </c>
      <c r="DC365" s="25"/>
    </row>
    <row r="366" spans="1:107" s="61" customFormat="1" ht="22.5" customHeight="1">
      <c r="A366" s="25"/>
      <c r="B366" s="163"/>
      <c r="C366" s="163" t="s">
        <v>135</v>
      </c>
      <c r="D366" s="32"/>
      <c r="E366" s="37"/>
      <c r="F366" s="32"/>
      <c r="G366" s="43" cm="1">
        <f t="array" ref="G366">_xlfn.IFS(G$13="",0,G$13 &lt; EDATE($G$13, ('Option-specific inputs'!$J$65 - 1) * 12), 0,TRUE,SUM('Option-specific inputs'!$J$72:$J$73)*G$22)</f>
        <v>0</v>
      </c>
      <c r="H366" s="43" cm="1">
        <f t="array" ref="H366">_xlfn.IFS(H$13="",0,H$13 &lt; EDATE($G$13, ('Option-specific inputs'!$J$65 - 1) * 12), 0,TRUE,SUM('Option-specific inputs'!$J$72:$J$73)*H$22)</f>
        <v>0</v>
      </c>
      <c r="I366" s="43" cm="1">
        <f t="array" ref="I366">_xlfn.IFS(I$13="",0,I$13 &lt; EDATE($G$13, ('Option-specific inputs'!$J$65 - 1) * 12), 0,TRUE,SUM('Option-specific inputs'!$J$72:$J$73)*I$22)</f>
        <v>0</v>
      </c>
      <c r="J366" s="43" cm="1">
        <f t="array" ref="J366">_xlfn.IFS(J$13="",0,J$13 &lt; EDATE($G$13, ('Option-specific inputs'!$J$65 - 1) * 12), 0,TRUE,SUM('Option-specific inputs'!$J$72:$J$73)*J$22)</f>
        <v>0</v>
      </c>
      <c r="K366" s="43" cm="1">
        <f t="array" ref="K366">_xlfn.IFS(K$13="",0,K$13 &lt; EDATE($G$13, ('Option-specific inputs'!$J$65 - 1) * 12), 0,TRUE,SUM('Option-specific inputs'!$J$72:$J$73)*K$22)</f>
        <v>0</v>
      </c>
      <c r="L366" s="43" cm="1">
        <f t="array" ref="L366">_xlfn.IFS(L$13="",0,L$13 &lt; EDATE($G$13, ('Option-specific inputs'!$J$65 - 1) * 12), 0,TRUE,SUM('Option-specific inputs'!$J$72:$J$73)*L$22)</f>
        <v>0</v>
      </c>
      <c r="M366" s="43" cm="1">
        <f t="array" ref="M366">_xlfn.IFS(M$13="",0,M$13 &lt; EDATE($G$13, ('Option-specific inputs'!$J$65 - 1) * 12), 0,TRUE,SUM('Option-specific inputs'!$J$72:$J$73)*M$22)</f>
        <v>0</v>
      </c>
      <c r="N366" s="43" cm="1">
        <f t="array" ref="N366">_xlfn.IFS(N$13="",0,N$13 &lt; EDATE($G$13, ('Option-specific inputs'!$J$65 - 1) * 12), 0,TRUE,SUM('Option-specific inputs'!$J$72:$J$73)*N$22)</f>
        <v>0</v>
      </c>
      <c r="O366" s="43" cm="1">
        <f t="array" ref="O366">_xlfn.IFS(O$13="",0,O$13 &lt; EDATE($G$13, ('Option-specific inputs'!$J$65 - 1) * 12), 0,TRUE,SUM('Option-specific inputs'!$J$72:$J$73)*O$22)</f>
        <v>0</v>
      </c>
      <c r="P366" s="43" cm="1">
        <f t="array" ref="P366">_xlfn.IFS(P$13="",0,P$13 &lt; EDATE($G$13, ('Option-specific inputs'!$J$65 - 1) * 12), 0,TRUE,SUM('Option-specific inputs'!$J$72:$J$73)*P$22)</f>
        <v>0</v>
      </c>
      <c r="Q366" s="43" cm="1">
        <f t="array" ref="Q366">_xlfn.IFS(Q$13="",0,Q$13 &lt; EDATE($G$13, ('Option-specific inputs'!$J$65 - 1) * 12), 0,TRUE,SUM('Option-specific inputs'!$J$72:$J$73)*Q$22)</f>
        <v>0</v>
      </c>
      <c r="R366" s="43" cm="1">
        <f t="array" ref="R366">_xlfn.IFS(R$13="",0,R$13 &lt; EDATE($G$13, ('Option-specific inputs'!$J$65 - 1) * 12), 0,TRUE,SUM('Option-specific inputs'!$J$72:$J$73)*R$22)</f>
        <v>0</v>
      </c>
      <c r="S366" s="43" cm="1">
        <f t="array" ref="S366">_xlfn.IFS(S$13="",0,S$13 &lt; EDATE($G$13, ('Option-specific inputs'!$J$65 - 1) * 12), 0,TRUE,SUM('Option-specific inputs'!$J$72:$J$73)*S$22)</f>
        <v>0</v>
      </c>
      <c r="T366" s="43" cm="1">
        <f t="array" ref="T366">_xlfn.IFS(T$13="",0,T$13 &lt; EDATE($G$13, ('Option-specific inputs'!$J$65 - 1) * 12), 0,TRUE,SUM('Option-specific inputs'!$J$72:$J$73)*T$22)</f>
        <v>0</v>
      </c>
      <c r="U366" s="43" cm="1">
        <f t="array" ref="U366">_xlfn.IFS(U$13="",0,U$13 &lt; EDATE($G$13, ('Option-specific inputs'!$J$65 - 1) * 12), 0,TRUE,SUM('Option-specific inputs'!$J$72:$J$73)*U$22)</f>
        <v>0</v>
      </c>
      <c r="V366" s="43" cm="1">
        <f t="array" ref="V366">_xlfn.IFS(V$13="",0,V$13 &lt; EDATE($G$13, ('Option-specific inputs'!$J$65 - 1) * 12), 0,TRUE,SUM('Option-specific inputs'!$J$72:$J$73)*V$22)</f>
        <v>0</v>
      </c>
      <c r="W366" s="43" cm="1">
        <f t="array" ref="W366">_xlfn.IFS(W$13="",0,W$13 &lt; EDATE($G$13, ('Option-specific inputs'!$J$65 - 1) * 12), 0,TRUE,SUM('Option-specific inputs'!$J$72:$J$73)*W$22)</f>
        <v>0</v>
      </c>
      <c r="X366" s="43" cm="1">
        <f t="array" ref="X366">_xlfn.IFS(X$13="",0,X$13 &lt; EDATE($G$13, ('Option-specific inputs'!$J$65 - 1) * 12), 0,TRUE,SUM('Option-specific inputs'!$J$72:$J$73)*X$22)</f>
        <v>0</v>
      </c>
      <c r="Y366" s="43" cm="1">
        <f t="array" ref="Y366">_xlfn.IFS(Y$13="",0,Y$13 &lt; EDATE($G$13, ('Option-specific inputs'!$J$65 - 1) * 12), 0,TRUE,SUM('Option-specific inputs'!$J$72:$J$73)*Y$22)</f>
        <v>0</v>
      </c>
      <c r="Z366" s="43" cm="1">
        <f t="array" ref="Z366">_xlfn.IFS(Z$13="",0,Z$13 &lt; EDATE($G$13, ('Option-specific inputs'!$J$65 - 1) * 12), 0,TRUE,SUM('Option-specific inputs'!$J$72:$J$73)*Z$22)</f>
        <v>0</v>
      </c>
      <c r="AA366" s="43" cm="1">
        <f t="array" ref="AA366">_xlfn.IFS(AA$13="",0,AA$13 &lt; EDATE($G$13, ('Option-specific inputs'!$J$65 - 1) * 12), 0,TRUE,SUM('Option-specific inputs'!$J$72:$J$73)*AA$22)</f>
        <v>0</v>
      </c>
      <c r="AB366" s="43" cm="1">
        <f t="array" ref="AB366">_xlfn.IFS(AB$13="",0,AB$13 &lt; EDATE($G$13, ('Option-specific inputs'!$J$65 - 1) * 12), 0,TRUE,SUM('Option-specific inputs'!$J$72:$J$73)*AB$22)</f>
        <v>0</v>
      </c>
      <c r="AC366" s="43" cm="1">
        <f t="array" ref="AC366">_xlfn.IFS(AC$13="",0,AC$13 &lt; EDATE($G$13, ('Option-specific inputs'!$J$65 - 1) * 12), 0,TRUE,SUM('Option-specific inputs'!$J$72:$J$73)*AC$22)</f>
        <v>0</v>
      </c>
      <c r="AD366" s="43" cm="1">
        <f t="array" ref="AD366">_xlfn.IFS(AD$13="",0,AD$13 &lt; EDATE($G$13, ('Option-specific inputs'!$J$65 - 1) * 12), 0,TRUE,SUM('Option-specific inputs'!$J$72:$J$73)*AD$22)</f>
        <v>0</v>
      </c>
      <c r="AE366" s="43" cm="1">
        <f t="array" ref="AE366">_xlfn.IFS(AE$13="",0,AE$13 &lt; EDATE($G$13, ('Option-specific inputs'!$J$65 - 1) * 12), 0,TRUE,SUM('Option-specific inputs'!$J$72:$J$73)*AE$22)</f>
        <v>0</v>
      </c>
      <c r="AF366" s="43" cm="1">
        <f t="array" ref="AF366">_xlfn.IFS(AF$13="",0,AF$13 &lt; EDATE($G$13, ('Option-specific inputs'!$J$65 - 1) * 12), 0,TRUE,SUM('Option-specific inputs'!$J$72:$J$73)*AF$22)</f>
        <v>0</v>
      </c>
      <c r="AG366" s="43" cm="1">
        <f t="array" ref="AG366">_xlfn.IFS(AG$13="",0,AG$13 &lt; EDATE($G$13, ('Option-specific inputs'!$J$65 - 1) * 12), 0,TRUE,SUM('Option-specific inputs'!$J$72:$J$73)*AG$22)</f>
        <v>0</v>
      </c>
      <c r="AH366" s="43" cm="1">
        <f t="array" ref="AH366">_xlfn.IFS(AH$13="",0,AH$13 &lt; EDATE($G$13, ('Option-specific inputs'!$J$65 - 1) * 12), 0,TRUE,SUM('Option-specific inputs'!$J$72:$J$73)*AH$22)</f>
        <v>0</v>
      </c>
      <c r="AI366" s="43" cm="1">
        <f t="array" ref="AI366">_xlfn.IFS(AI$13="",0,AI$13 &lt; EDATE($G$13, ('Option-specific inputs'!$J$65 - 1) * 12), 0,TRUE,SUM('Option-specific inputs'!$J$72:$J$73)*AI$22)</f>
        <v>0</v>
      </c>
      <c r="AJ366" s="43" cm="1">
        <f t="array" ref="AJ366">_xlfn.IFS(AJ$13="",0,AJ$13 &lt; EDATE($G$13, ('Option-specific inputs'!$J$65 - 1) * 12), 0,TRUE,SUM('Option-specific inputs'!$J$72:$J$73)*AJ$22)</f>
        <v>0</v>
      </c>
      <c r="AK366" s="43" cm="1">
        <f t="array" ref="AK366">_xlfn.IFS(AK$13="",0,AK$13 &lt; EDATE($G$13, ('Option-specific inputs'!$J$65 - 1) * 12), 0,TRUE,SUM('Option-specific inputs'!$J$72:$J$73)*AK$22)</f>
        <v>0</v>
      </c>
      <c r="AL366" s="43" cm="1">
        <f t="array" ref="AL366">_xlfn.IFS(AL$13="",0,AL$13 &lt; EDATE($G$13, ('Option-specific inputs'!$J$65 - 1) * 12), 0,TRUE,SUM('Option-specific inputs'!$J$72:$J$73)*AL$22)</f>
        <v>0</v>
      </c>
      <c r="AM366" s="43" cm="1">
        <f t="array" ref="AM366">_xlfn.IFS(AM$13="",0,AM$13 &lt; EDATE($G$13, ('Option-specific inputs'!$J$65 - 1) * 12), 0,TRUE,SUM('Option-specific inputs'!$J$72:$J$73)*AM$22)</f>
        <v>0</v>
      </c>
      <c r="AN366" s="43" cm="1">
        <f t="array" ref="AN366">_xlfn.IFS(AN$13="",0,AN$13 &lt; EDATE($G$13, ('Option-specific inputs'!$J$65 - 1) * 12), 0,TRUE,SUM('Option-specific inputs'!$J$72:$J$73)*AN$22)</f>
        <v>0</v>
      </c>
      <c r="AO366" s="43" cm="1">
        <f t="array" ref="AO366">_xlfn.IFS(AO$13="",0,AO$13 &lt; EDATE($G$13, ('Option-specific inputs'!$J$65 - 1) * 12), 0,TRUE,SUM('Option-specific inputs'!$J$72:$J$73)*AO$22)</f>
        <v>0</v>
      </c>
      <c r="AP366" s="43" cm="1">
        <f t="array" ref="AP366">_xlfn.IFS(AP$13="",0,AP$13 &lt; EDATE($G$13, ('Option-specific inputs'!$J$65 - 1) * 12), 0,TRUE,SUM('Option-specific inputs'!$J$72:$J$73)*AP$22)</f>
        <v>0</v>
      </c>
      <c r="AQ366" s="43" cm="1">
        <f t="array" ref="AQ366">_xlfn.IFS(AQ$13="",0,AQ$13 &lt; EDATE($G$13, ('Option-specific inputs'!$J$65 - 1) * 12), 0,TRUE,SUM('Option-specific inputs'!$J$72:$J$73)*AQ$22)</f>
        <v>0</v>
      </c>
      <c r="AR366" s="43" cm="1">
        <f t="array" ref="AR366">_xlfn.IFS(AR$13="",0,AR$13 &lt; EDATE($G$13, ('Option-specific inputs'!$J$65 - 1) * 12), 0,TRUE,SUM('Option-specific inputs'!$J$72:$J$73)*AR$22)</f>
        <v>0</v>
      </c>
      <c r="AS366" s="43" cm="1">
        <f t="array" ref="AS366">_xlfn.IFS(AS$13="",0,AS$13 &lt; EDATE($G$13, ('Option-specific inputs'!$J$65 - 1) * 12), 0,TRUE,SUM('Option-specific inputs'!$J$72:$J$73)*AS$22)</f>
        <v>0</v>
      </c>
      <c r="AT366" s="43" cm="1">
        <f t="array" ref="AT366">_xlfn.IFS(AT$13="",0,AT$13 &lt; EDATE($G$13, ('Option-specific inputs'!$J$65 - 1) * 12), 0,TRUE,SUM('Option-specific inputs'!$J$72:$J$73)*AT$22)</f>
        <v>0</v>
      </c>
      <c r="AU366" s="43" cm="1">
        <f t="array" ref="AU366">_xlfn.IFS(AU$13="",0,AU$13 &lt; EDATE($G$13, ('Option-specific inputs'!$J$65 - 1) * 12), 0,TRUE,SUM('Option-specific inputs'!$J$72:$J$73)*AU$22)</f>
        <v>0</v>
      </c>
      <c r="AV366" s="43" cm="1">
        <f t="array" ref="AV366">_xlfn.IFS(AV$13="",0,AV$13 &lt; EDATE($G$13, ('Option-specific inputs'!$J$65 - 1) * 12), 0,TRUE,SUM('Option-specific inputs'!$J$72:$J$73)*AV$22)</f>
        <v>0</v>
      </c>
      <c r="AW366" s="43" cm="1">
        <f t="array" ref="AW366">_xlfn.IFS(AW$13="",0,AW$13 &lt; EDATE($G$13, ('Option-specific inputs'!$J$65 - 1) * 12), 0,TRUE,SUM('Option-specific inputs'!$J$72:$J$73)*AW$22)</f>
        <v>0</v>
      </c>
      <c r="AX366" s="43" cm="1">
        <f t="array" ref="AX366">_xlfn.IFS(AX$13="",0,AX$13 &lt; EDATE($G$13, ('Option-specific inputs'!$J$65 - 1) * 12), 0,TRUE,SUM('Option-specific inputs'!$J$72:$J$73)*AX$22)</f>
        <v>0</v>
      </c>
      <c r="AY366" s="43" cm="1">
        <f t="array" ref="AY366">_xlfn.IFS(AY$13="",0,AY$13 &lt; EDATE($G$13, ('Option-specific inputs'!$J$65 - 1) * 12), 0,TRUE,SUM('Option-specific inputs'!$J$72:$J$73)*AY$22)</f>
        <v>0</v>
      </c>
      <c r="AZ366" s="43" cm="1">
        <f t="array" ref="AZ366">_xlfn.IFS(AZ$13="",0,AZ$13 &lt; EDATE($G$13, ('Option-specific inputs'!$J$65 - 1) * 12), 0,TRUE,SUM('Option-specific inputs'!$J$72:$J$73)*AZ$22)</f>
        <v>0</v>
      </c>
      <c r="BA366" s="43" cm="1">
        <f t="array" ref="BA366">_xlfn.IFS(BA$13="",0,BA$13 &lt; EDATE($G$13, ('Option-specific inputs'!$J$65 - 1) * 12), 0,TRUE,SUM('Option-specific inputs'!$J$72:$J$73)*BA$22)</f>
        <v>0</v>
      </c>
      <c r="BB366" s="43" cm="1">
        <f t="array" ref="BB366">_xlfn.IFS(BB$13="",0,BB$13 &lt; EDATE($G$13, ('Option-specific inputs'!$J$65 - 1) * 12), 0,TRUE,SUM('Option-specific inputs'!$J$72:$J$73)*BB$22)</f>
        <v>0</v>
      </c>
      <c r="BC366" s="43" cm="1">
        <f t="array" ref="BC366">_xlfn.IFS(BC$13="",0,BC$13 &lt; EDATE($G$13, ('Option-specific inputs'!$J$65 - 1) * 12), 0,TRUE,SUM('Option-specific inputs'!$J$72:$J$73)*BC$22)</f>
        <v>0</v>
      </c>
      <c r="BD366" s="43" cm="1">
        <f t="array" ref="BD366">_xlfn.IFS(BD$13="",0,BD$13 &lt; EDATE($G$13, ('Option-specific inputs'!$J$65 - 1) * 12), 0,TRUE,SUM('Option-specific inputs'!$J$72:$J$73)*BD$22)</f>
        <v>0</v>
      </c>
      <c r="BE366" s="43" cm="1">
        <f t="array" ref="BE366">_xlfn.IFS(BE$13="",0,BE$13 &lt; EDATE($G$13, ('Option-specific inputs'!$J$65 - 1) * 12), 0,TRUE,SUM('Option-specific inputs'!$J$72:$J$73)*BE$22)</f>
        <v>0</v>
      </c>
      <c r="BF366" s="43" cm="1">
        <f t="array" ref="BF366">_xlfn.IFS(BF$13="",0,BF$13 &lt; EDATE($G$13, ('Option-specific inputs'!$J$65 - 1) * 12), 0,TRUE,SUM('Option-specific inputs'!$J$72:$J$73)*BF$22)</f>
        <v>0</v>
      </c>
      <c r="BG366" s="43" cm="1">
        <f t="array" ref="BG366">_xlfn.IFS(BG$13="",0,BG$13 &lt; EDATE($G$13, ('Option-specific inputs'!$J$65 - 1) * 12), 0,TRUE,SUM('Option-specific inputs'!$J$72:$J$73)*BG$22)</f>
        <v>0</v>
      </c>
      <c r="BH366" s="43" cm="1">
        <f t="array" ref="BH366">_xlfn.IFS(BH$13="",0,BH$13 &lt; EDATE($G$13, ('Option-specific inputs'!$J$65 - 1) * 12), 0,TRUE,SUM('Option-specific inputs'!$J$72:$J$73)*BH$22)</f>
        <v>0</v>
      </c>
      <c r="BI366" s="43" cm="1">
        <f t="array" ref="BI366">_xlfn.IFS(BI$13="",0,BI$13 &lt; EDATE($G$13, ('Option-specific inputs'!$J$65 - 1) * 12), 0,TRUE,SUM('Option-specific inputs'!$J$72:$J$73)*BI$22)</f>
        <v>0</v>
      </c>
      <c r="BJ366" s="43" cm="1">
        <f t="array" ref="BJ366">_xlfn.IFS(BJ$13="",0,BJ$13 &lt; EDATE($G$13, ('Option-specific inputs'!$J$65 - 1) * 12), 0,TRUE,SUM('Option-specific inputs'!$J$72:$J$73)*BJ$22)</f>
        <v>0</v>
      </c>
      <c r="BK366" s="43" cm="1">
        <f t="array" ref="BK366">_xlfn.IFS(BK$13="",0,BK$13 &lt; EDATE($G$13, ('Option-specific inputs'!$J$65 - 1) * 12), 0,TRUE,SUM('Option-specific inputs'!$J$72:$J$73)*BK$22)</f>
        <v>0</v>
      </c>
      <c r="BL366" s="43" cm="1">
        <f t="array" ref="BL366">_xlfn.IFS(BL$13="",0,BL$13 &lt; EDATE($G$13, ('Option-specific inputs'!$J$65 - 1) * 12), 0,TRUE,SUM('Option-specific inputs'!$J$72:$J$73)*BL$22)</f>
        <v>0</v>
      </c>
      <c r="BM366" s="43" cm="1">
        <f t="array" ref="BM366">_xlfn.IFS(BM$13="",0,BM$13 &lt; EDATE($G$13, ('Option-specific inputs'!$J$65 - 1) * 12), 0,TRUE,SUM('Option-specific inputs'!$J$72:$J$73)*BM$22)</f>
        <v>0</v>
      </c>
      <c r="BN366" s="43" cm="1">
        <f t="array" ref="BN366">_xlfn.IFS(BN$13="",0,BN$13 &lt; EDATE($G$13, ('Option-specific inputs'!$J$65 - 1) * 12), 0,TRUE,SUM('Option-specific inputs'!$J$72:$J$73)*BN$22)</f>
        <v>0</v>
      </c>
      <c r="BO366" s="43" cm="1">
        <f t="array" ref="BO366">_xlfn.IFS(BO$13="",0,BO$13 &lt; EDATE($G$13, ('Option-specific inputs'!$J$65 - 1) * 12), 0,TRUE,SUM('Option-specific inputs'!$J$72:$J$73)*BO$22)</f>
        <v>0</v>
      </c>
      <c r="BP366" s="43" cm="1">
        <f t="array" ref="BP366">_xlfn.IFS(BP$13="",0,BP$13 &lt; EDATE($G$13, ('Option-specific inputs'!$J$65 - 1) * 12), 0,TRUE,SUM('Option-specific inputs'!$J$72:$J$73)*BP$22)</f>
        <v>0</v>
      </c>
      <c r="BQ366" s="43" cm="1">
        <f t="array" ref="BQ366">_xlfn.IFS(BQ$13="",0,BQ$13 &lt; EDATE($G$13, ('Option-specific inputs'!$J$65 - 1) * 12), 0,TRUE,SUM('Option-specific inputs'!$J$72:$J$73)*BQ$22)</f>
        <v>0</v>
      </c>
      <c r="BR366" s="43" cm="1">
        <f t="array" ref="BR366">_xlfn.IFS(BR$13="",0,BR$13 &lt; EDATE($G$13, ('Option-specific inputs'!$J$65 - 1) * 12), 0,TRUE,SUM('Option-specific inputs'!$J$72:$J$73)*BR$22)</f>
        <v>0</v>
      </c>
      <c r="BS366" s="43" cm="1">
        <f t="array" ref="BS366">_xlfn.IFS(BS$13="",0,BS$13 &lt; EDATE($G$13, ('Option-specific inputs'!$J$65 - 1) * 12), 0,TRUE,SUM('Option-specific inputs'!$J$72:$J$73)*BS$22)</f>
        <v>0</v>
      </c>
      <c r="BT366" s="43" cm="1">
        <f t="array" ref="BT366">_xlfn.IFS(BT$13="",0,BT$13 &lt; EDATE($G$13, ('Option-specific inputs'!$J$65 - 1) * 12), 0,TRUE,SUM('Option-specific inputs'!$J$72:$J$73)*BT$22)</f>
        <v>0</v>
      </c>
      <c r="BU366" s="43" cm="1">
        <f t="array" ref="BU366">_xlfn.IFS(BU$13="",0,BU$13 &lt; EDATE($G$13, ('Option-specific inputs'!$J$65 - 1) * 12), 0,TRUE,SUM('Option-specific inputs'!$J$72:$J$73)*BU$22)</f>
        <v>0</v>
      </c>
      <c r="BV366" s="43" cm="1">
        <f t="array" ref="BV366">_xlfn.IFS(BV$13="",0,BV$13 &lt; EDATE($G$13, ('Option-specific inputs'!$J$65 - 1) * 12), 0,TRUE,SUM('Option-specific inputs'!$J$72:$J$73)*BV$22)</f>
        <v>0</v>
      </c>
      <c r="BW366" s="43" cm="1">
        <f t="array" ref="BW366">_xlfn.IFS(BW$13="",0,BW$13 &lt; EDATE($G$13, ('Option-specific inputs'!$J$65 - 1) * 12), 0,TRUE,SUM('Option-specific inputs'!$J$72:$J$73)*BW$22)</f>
        <v>0</v>
      </c>
      <c r="BX366" s="43" cm="1">
        <f t="array" ref="BX366">_xlfn.IFS(BX$13="",0,BX$13 &lt; EDATE($G$13, ('Option-specific inputs'!$J$65 - 1) * 12), 0,TRUE,SUM('Option-specific inputs'!$J$72:$J$73)*BX$22)</f>
        <v>0</v>
      </c>
      <c r="BY366" s="43" cm="1">
        <f t="array" ref="BY366">_xlfn.IFS(BY$13="",0,BY$13 &lt; EDATE($G$13, ('Option-specific inputs'!$J$65 - 1) * 12), 0,TRUE,SUM('Option-specific inputs'!$J$72:$J$73)*BY$22)</f>
        <v>0</v>
      </c>
      <c r="BZ366" s="43" cm="1">
        <f t="array" ref="BZ366">_xlfn.IFS(BZ$13="",0,BZ$13 &lt; EDATE($G$13, ('Option-specific inputs'!$J$65 - 1) * 12), 0,TRUE,SUM('Option-specific inputs'!$J$72:$J$73)*BZ$22)</f>
        <v>0</v>
      </c>
      <c r="CA366" s="43" cm="1">
        <f t="array" ref="CA366">_xlfn.IFS(CA$13="",0,CA$13 &lt; EDATE($G$13, ('Option-specific inputs'!$J$65 - 1) * 12), 0,TRUE,SUM('Option-specific inputs'!$J$72:$J$73)*CA$22)</f>
        <v>0</v>
      </c>
      <c r="CB366" s="43" cm="1">
        <f t="array" ref="CB366">_xlfn.IFS(CB$13="",0,CB$13 &lt; EDATE($G$13, ('Option-specific inputs'!$J$65 - 1) * 12), 0,TRUE,SUM('Option-specific inputs'!$J$72:$J$73)*CB$22)</f>
        <v>0</v>
      </c>
      <c r="CC366" s="43" cm="1">
        <f t="array" ref="CC366">_xlfn.IFS(CC$13="",0,CC$13 &lt; EDATE($G$13, ('Option-specific inputs'!$J$65 - 1) * 12), 0,TRUE,SUM('Option-specific inputs'!$J$72:$J$73)*CC$22)</f>
        <v>0</v>
      </c>
      <c r="CD366" s="43" cm="1">
        <f t="array" ref="CD366">_xlfn.IFS(CD$13="",0,CD$13 &lt; EDATE($G$13, ('Option-specific inputs'!$J$65 - 1) * 12), 0,TRUE,SUM('Option-specific inputs'!$J$72:$J$73)*CD$22)</f>
        <v>0</v>
      </c>
      <c r="CE366" s="43" cm="1">
        <f t="array" ref="CE366">_xlfn.IFS(CE$13="",0,CE$13 &lt; EDATE($G$13, ('Option-specific inputs'!$J$65 - 1) * 12), 0,TRUE,SUM('Option-specific inputs'!$J$72:$J$73)*CE$22)</f>
        <v>0</v>
      </c>
      <c r="CF366" s="43" cm="1">
        <f t="array" ref="CF366">_xlfn.IFS(CF$13="",0,CF$13 &lt; EDATE($G$13, ('Option-specific inputs'!$J$65 - 1) * 12), 0,TRUE,SUM('Option-specific inputs'!$J$72:$J$73)*CF$22)</f>
        <v>0</v>
      </c>
      <c r="CG366" s="43" cm="1">
        <f t="array" ref="CG366">_xlfn.IFS(CG$13="",0,CG$13 &lt; EDATE($G$13, ('Option-specific inputs'!$J$65 - 1) * 12), 0,TRUE,SUM('Option-specific inputs'!$J$72:$J$73)*CG$22)</f>
        <v>0</v>
      </c>
      <c r="CH366" s="43" cm="1">
        <f t="array" ref="CH366">_xlfn.IFS(CH$13="",0,CH$13 &lt; EDATE($G$13, ('Option-specific inputs'!$J$65 - 1) * 12), 0,TRUE,SUM('Option-specific inputs'!$J$72:$J$73)*CH$22)</f>
        <v>0</v>
      </c>
      <c r="CI366" s="43" cm="1">
        <f t="array" ref="CI366">_xlfn.IFS(CI$13="",0,CI$13 &lt; EDATE($G$13, ('Option-specific inputs'!$J$65 - 1) * 12), 0,TRUE,SUM('Option-specific inputs'!$J$72:$J$73)*CI$22)</f>
        <v>0</v>
      </c>
      <c r="CJ366" s="43" cm="1">
        <f t="array" ref="CJ366">_xlfn.IFS(CJ$13="",0,CJ$13 &lt; EDATE($G$13, ('Option-specific inputs'!$J$65 - 1) * 12), 0,TRUE,SUM('Option-specific inputs'!$J$72:$J$73)*CJ$22)</f>
        <v>0</v>
      </c>
      <c r="CK366" s="43" cm="1">
        <f t="array" ref="CK366">_xlfn.IFS(CK$13="",0,CK$13 &lt; EDATE($G$13, ('Option-specific inputs'!$J$65 - 1) * 12), 0,TRUE,SUM('Option-specific inputs'!$J$72:$J$73)*CK$22)</f>
        <v>0</v>
      </c>
      <c r="CL366" s="43" cm="1">
        <f t="array" ref="CL366">_xlfn.IFS(CL$13="",0,CL$13 &lt; EDATE($G$13, ('Option-specific inputs'!$J$65 - 1) * 12), 0,TRUE,SUM('Option-specific inputs'!$J$72:$J$73)*CL$22)</f>
        <v>0</v>
      </c>
      <c r="CM366" s="43" cm="1">
        <f t="array" ref="CM366">_xlfn.IFS(CM$13="",0,CM$13 &lt; EDATE($G$13, ('Option-specific inputs'!$J$65 - 1) * 12), 0,TRUE,SUM('Option-specific inputs'!$J$72:$J$73)*CM$22)</f>
        <v>0</v>
      </c>
      <c r="CN366" s="43" cm="1">
        <f t="array" ref="CN366">_xlfn.IFS(CN$13="",0,CN$13 &lt; EDATE($G$13, ('Option-specific inputs'!$J$65 - 1) * 12), 0,TRUE,SUM('Option-specific inputs'!$J$72:$J$73)*CN$22)</f>
        <v>0</v>
      </c>
      <c r="CO366" s="43" cm="1">
        <f t="array" ref="CO366">_xlfn.IFS(CO$13="",0,CO$13 &lt; EDATE($G$13, ('Option-specific inputs'!$J$65 - 1) * 12), 0,TRUE,SUM('Option-specific inputs'!$J$72:$J$73)*CO$22)</f>
        <v>0</v>
      </c>
      <c r="CP366" s="43" cm="1">
        <f t="array" ref="CP366">_xlfn.IFS(CP$13="",0,CP$13 &lt; EDATE($G$13, ('Option-specific inputs'!$J$65 - 1) * 12), 0,TRUE,SUM('Option-specific inputs'!$J$72:$J$73)*CP$22)</f>
        <v>0</v>
      </c>
      <c r="CQ366" s="43" cm="1">
        <f t="array" ref="CQ366">_xlfn.IFS(CQ$13="",0,CQ$13 &lt; EDATE($G$13, ('Option-specific inputs'!$J$65 - 1) * 12), 0,TRUE,SUM('Option-specific inputs'!$J$72:$J$73)*CQ$22)</f>
        <v>0</v>
      </c>
      <c r="CR366" s="43" cm="1">
        <f t="array" ref="CR366">_xlfn.IFS(CR$13="",0,CR$13 &lt; EDATE($G$13, ('Option-specific inputs'!$J$65 - 1) * 12), 0,TRUE,SUM('Option-specific inputs'!$J$72:$J$73)*CR$22)</f>
        <v>0</v>
      </c>
      <c r="CS366" s="43" cm="1">
        <f t="array" ref="CS366">_xlfn.IFS(CS$13="",0,CS$13 &lt; EDATE($G$13, ('Option-specific inputs'!$J$65 - 1) * 12), 0,TRUE,SUM('Option-specific inputs'!$J$72:$J$73)*CS$22)</f>
        <v>0</v>
      </c>
      <c r="CT366" s="43" cm="1">
        <f t="array" ref="CT366">_xlfn.IFS(CT$13="",0,CT$13 &lt; EDATE($G$13, ('Option-specific inputs'!$J$65 - 1) * 12), 0,TRUE,SUM('Option-specific inputs'!$J$72:$J$73)*CT$22)</f>
        <v>0</v>
      </c>
      <c r="CU366" s="43" cm="1">
        <f t="array" ref="CU366">_xlfn.IFS(CU$13="",0,CU$13 &lt; EDATE($G$13, ('Option-specific inputs'!$J$65 - 1) * 12), 0,TRUE,SUM('Option-specific inputs'!$J$72:$J$73)*CU$22)</f>
        <v>0</v>
      </c>
      <c r="CV366" s="43" cm="1">
        <f t="array" ref="CV366">_xlfn.IFS(CV$13="",0,CV$13 &lt; EDATE($G$13, ('Option-specific inputs'!$J$65 - 1) * 12), 0,TRUE,SUM('Option-specific inputs'!$J$72:$J$73)*CV$22)</f>
        <v>0</v>
      </c>
      <c r="CW366" s="43" cm="1">
        <f t="array" ref="CW366">_xlfn.IFS(CW$13="",0,CW$13 &lt; EDATE($G$13, ('Option-specific inputs'!$J$65 - 1) * 12), 0,TRUE,SUM('Option-specific inputs'!$J$72:$J$73)*CW$22)</f>
        <v>0</v>
      </c>
      <c r="CX366" s="43" cm="1">
        <f t="array" ref="CX366">_xlfn.IFS(CX$13="",0,CX$13 &lt; EDATE($G$13, ('Option-specific inputs'!$J$65 - 1) * 12), 0,TRUE,SUM('Option-specific inputs'!$J$72:$J$73)*CX$22)</f>
        <v>0</v>
      </c>
      <c r="CY366" s="43" cm="1">
        <f t="array" ref="CY366">_xlfn.IFS(CY$13="",0,CY$13 &lt; EDATE($G$13, ('Option-specific inputs'!$J$65 - 1) * 12), 0,TRUE,SUM('Option-specific inputs'!$J$72:$J$73)*CY$22)</f>
        <v>0</v>
      </c>
      <c r="CZ366" s="43" cm="1">
        <f t="array" ref="CZ366">_xlfn.IFS(CZ$13="",0,CZ$13 &lt; EDATE($G$13, ('Option-specific inputs'!$J$65 - 1) * 12), 0,TRUE,SUM('Option-specific inputs'!$J$72:$J$73)*CZ$22)</f>
        <v>0</v>
      </c>
      <c r="DA366" s="43" cm="1">
        <f t="array" ref="DA366">_xlfn.IFS(DA$13="",0,DA$13 &lt; EDATE($G$13, ('Option-specific inputs'!$J$65 - 1) * 12), 0,TRUE,SUM('Option-specific inputs'!$J$72:$J$73)*DA$22)</f>
        <v>0</v>
      </c>
      <c r="DB366" s="43" cm="1">
        <f t="array" ref="DB366">_xlfn.IFS(DB$13="",0,DB$13 &lt; EDATE($G$13, ('Option-specific inputs'!$J$65 - 1) * 12), 0,TRUE,SUM('Option-specific inputs'!$J$72:$J$73)*DB$22)</f>
        <v>0</v>
      </c>
      <c r="DC366" s="25"/>
    </row>
    <row r="367" spans="1:107" s="61" customFormat="1" ht="22.5" customHeight="1">
      <c r="A367" s="25"/>
      <c r="B367" s="163"/>
      <c r="C367" s="178" t="s">
        <v>136</v>
      </c>
      <c r="D367" s="46"/>
      <c r="E367" s="37"/>
      <c r="F367" s="32"/>
      <c r="G367" s="43" cm="1">
        <f t="array" ref="G367">_xlfn.IFS(G$13="",0,G$13 &lt; EDATE($G$13, ('Option-specific inputs'!$J$65 - 1) * 12), 0,TRUE,'Option-specific inputs'!$J$74*G$22)</f>
        <v>0</v>
      </c>
      <c r="H367" s="43" cm="1">
        <f t="array" ref="H367">_xlfn.IFS(H$13="",0,H$13 &lt; EDATE($G$13, ('Option-specific inputs'!$J$65 - 1) * 12), 0,TRUE,'Option-specific inputs'!$J$74*H$22)</f>
        <v>0</v>
      </c>
      <c r="I367" s="43" cm="1">
        <f t="array" ref="I367">_xlfn.IFS(I$13="",0,I$13 &lt; EDATE($G$13, ('Option-specific inputs'!$J$65 - 1) * 12), 0,TRUE,'Option-specific inputs'!$J$74*I$22)</f>
        <v>0</v>
      </c>
      <c r="J367" s="43" cm="1">
        <f t="array" ref="J367">_xlfn.IFS(J$13="",0,J$13 &lt; EDATE($G$13, ('Option-specific inputs'!$J$65 - 1) * 12), 0,TRUE,'Option-specific inputs'!$J$74*J$22)</f>
        <v>0</v>
      </c>
      <c r="K367" s="43" cm="1">
        <f t="array" ref="K367">_xlfn.IFS(K$13="",0,K$13 &lt; EDATE($G$13, ('Option-specific inputs'!$J$65 - 1) * 12), 0,TRUE,'Option-specific inputs'!$J$74*K$22)</f>
        <v>0</v>
      </c>
      <c r="L367" s="43" cm="1">
        <f t="array" ref="L367">_xlfn.IFS(L$13="",0,L$13 &lt; EDATE($G$13, ('Option-specific inputs'!$J$65 - 1) * 12), 0,TRUE,'Option-specific inputs'!$J$74*L$22)</f>
        <v>0</v>
      </c>
      <c r="M367" s="43" cm="1">
        <f t="array" ref="M367">_xlfn.IFS(M$13="",0,M$13 &lt; EDATE($G$13, ('Option-specific inputs'!$J$65 - 1) * 12), 0,TRUE,'Option-specific inputs'!$J$74*M$22)</f>
        <v>0</v>
      </c>
      <c r="N367" s="43" cm="1">
        <f t="array" ref="N367">_xlfn.IFS(N$13="",0,N$13 &lt; EDATE($G$13, ('Option-specific inputs'!$J$65 - 1) * 12), 0,TRUE,'Option-specific inputs'!$J$74*N$22)</f>
        <v>0</v>
      </c>
      <c r="O367" s="43" cm="1">
        <f t="array" ref="O367">_xlfn.IFS(O$13="",0,O$13 &lt; EDATE($G$13, ('Option-specific inputs'!$J$65 - 1) * 12), 0,TRUE,'Option-specific inputs'!$J$74*O$22)</f>
        <v>0</v>
      </c>
      <c r="P367" s="43" cm="1">
        <f t="array" ref="P367">_xlfn.IFS(P$13="",0,P$13 &lt; EDATE($G$13, ('Option-specific inputs'!$J$65 - 1) * 12), 0,TRUE,'Option-specific inputs'!$J$74*P$22)</f>
        <v>0</v>
      </c>
      <c r="Q367" s="43" cm="1">
        <f t="array" ref="Q367">_xlfn.IFS(Q$13="",0,Q$13 &lt; EDATE($G$13, ('Option-specific inputs'!$J$65 - 1) * 12), 0,TRUE,'Option-specific inputs'!$J$74*Q$22)</f>
        <v>0</v>
      </c>
      <c r="R367" s="43" cm="1">
        <f t="array" ref="R367">_xlfn.IFS(R$13="",0,R$13 &lt; EDATE($G$13, ('Option-specific inputs'!$J$65 - 1) * 12), 0,TRUE,'Option-specific inputs'!$J$74*R$22)</f>
        <v>0</v>
      </c>
      <c r="S367" s="43" cm="1">
        <f t="array" ref="S367">_xlfn.IFS(S$13="",0,S$13 &lt; EDATE($G$13, ('Option-specific inputs'!$J$65 - 1) * 12), 0,TRUE,'Option-specific inputs'!$J$74*S$22)</f>
        <v>0</v>
      </c>
      <c r="T367" s="43" cm="1">
        <f t="array" ref="T367">_xlfn.IFS(T$13="",0,T$13 &lt; EDATE($G$13, ('Option-specific inputs'!$J$65 - 1) * 12), 0,TRUE,'Option-specific inputs'!$J$74*T$22)</f>
        <v>0</v>
      </c>
      <c r="U367" s="43" cm="1">
        <f t="array" ref="U367">_xlfn.IFS(U$13="",0,U$13 &lt; EDATE($G$13, ('Option-specific inputs'!$J$65 - 1) * 12), 0,TRUE,'Option-specific inputs'!$J$74*U$22)</f>
        <v>0</v>
      </c>
      <c r="V367" s="43" cm="1">
        <f t="array" ref="V367">_xlfn.IFS(V$13="",0,V$13 &lt; EDATE($G$13, ('Option-specific inputs'!$J$65 - 1) * 12), 0,TRUE,'Option-specific inputs'!$J$74*V$22)</f>
        <v>0</v>
      </c>
      <c r="W367" s="43" cm="1">
        <f t="array" ref="W367">_xlfn.IFS(W$13="",0,W$13 &lt; EDATE($G$13, ('Option-specific inputs'!$J$65 - 1) * 12), 0,TRUE,'Option-specific inputs'!$J$74*W$22)</f>
        <v>0</v>
      </c>
      <c r="X367" s="43" cm="1">
        <f t="array" ref="X367">_xlfn.IFS(X$13="",0,X$13 &lt; EDATE($G$13, ('Option-specific inputs'!$J$65 - 1) * 12), 0,TRUE,'Option-specific inputs'!$J$74*X$22)</f>
        <v>0</v>
      </c>
      <c r="Y367" s="43" cm="1">
        <f t="array" ref="Y367">_xlfn.IFS(Y$13="",0,Y$13 &lt; EDATE($G$13, ('Option-specific inputs'!$J$65 - 1) * 12), 0,TRUE,'Option-specific inputs'!$J$74*Y$22)</f>
        <v>0</v>
      </c>
      <c r="Z367" s="43" cm="1">
        <f t="array" ref="Z367">_xlfn.IFS(Z$13="",0,Z$13 &lt; EDATE($G$13, ('Option-specific inputs'!$J$65 - 1) * 12), 0,TRUE,'Option-specific inputs'!$J$74*Z$22)</f>
        <v>0</v>
      </c>
      <c r="AA367" s="43" cm="1">
        <f t="array" ref="AA367">_xlfn.IFS(AA$13="",0,AA$13 &lt; EDATE($G$13, ('Option-specific inputs'!$J$65 - 1) * 12), 0,TRUE,'Option-specific inputs'!$J$74*AA$22)</f>
        <v>0</v>
      </c>
      <c r="AB367" s="43" cm="1">
        <f t="array" ref="AB367">_xlfn.IFS(AB$13="",0,AB$13 &lt; EDATE($G$13, ('Option-specific inputs'!$J$65 - 1) * 12), 0,TRUE,'Option-specific inputs'!$J$74*AB$22)</f>
        <v>0</v>
      </c>
      <c r="AC367" s="43" cm="1">
        <f t="array" ref="AC367">_xlfn.IFS(AC$13="",0,AC$13 &lt; EDATE($G$13, ('Option-specific inputs'!$J$65 - 1) * 12), 0,TRUE,'Option-specific inputs'!$J$74*AC$22)</f>
        <v>0</v>
      </c>
      <c r="AD367" s="43" cm="1">
        <f t="array" ref="AD367">_xlfn.IFS(AD$13="",0,AD$13 &lt; EDATE($G$13, ('Option-specific inputs'!$J$65 - 1) * 12), 0,TRUE,'Option-specific inputs'!$J$74*AD$22)</f>
        <v>0</v>
      </c>
      <c r="AE367" s="43" cm="1">
        <f t="array" ref="AE367">_xlfn.IFS(AE$13="",0,AE$13 &lt; EDATE($G$13, ('Option-specific inputs'!$J$65 - 1) * 12), 0,TRUE,'Option-specific inputs'!$J$74*AE$22)</f>
        <v>0</v>
      </c>
      <c r="AF367" s="43" cm="1">
        <f t="array" ref="AF367">_xlfn.IFS(AF$13="",0,AF$13 &lt; EDATE($G$13, ('Option-specific inputs'!$J$65 - 1) * 12), 0,TRUE,'Option-specific inputs'!$J$74*AF$22)</f>
        <v>0</v>
      </c>
      <c r="AG367" s="43" cm="1">
        <f t="array" ref="AG367">_xlfn.IFS(AG$13="",0,AG$13 &lt; EDATE($G$13, ('Option-specific inputs'!$J$65 - 1) * 12), 0,TRUE,'Option-specific inputs'!$J$74*AG$22)</f>
        <v>0</v>
      </c>
      <c r="AH367" s="43" cm="1">
        <f t="array" ref="AH367">_xlfn.IFS(AH$13="",0,AH$13 &lt; EDATE($G$13, ('Option-specific inputs'!$J$65 - 1) * 12), 0,TRUE,'Option-specific inputs'!$J$74*AH$22)</f>
        <v>0</v>
      </c>
      <c r="AI367" s="43" cm="1">
        <f t="array" ref="AI367">_xlfn.IFS(AI$13="",0,AI$13 &lt; EDATE($G$13, ('Option-specific inputs'!$J$65 - 1) * 12), 0,TRUE,'Option-specific inputs'!$J$74*AI$22)</f>
        <v>0</v>
      </c>
      <c r="AJ367" s="43" cm="1">
        <f t="array" ref="AJ367">_xlfn.IFS(AJ$13="",0,AJ$13 &lt; EDATE($G$13, ('Option-specific inputs'!$J$65 - 1) * 12), 0,TRUE,'Option-specific inputs'!$J$74*AJ$22)</f>
        <v>0</v>
      </c>
      <c r="AK367" s="43" cm="1">
        <f t="array" ref="AK367">_xlfn.IFS(AK$13="",0,AK$13 &lt; EDATE($G$13, ('Option-specific inputs'!$J$65 - 1) * 12), 0,TRUE,'Option-specific inputs'!$J$74*AK$22)</f>
        <v>0</v>
      </c>
      <c r="AL367" s="43" cm="1">
        <f t="array" ref="AL367">_xlfn.IFS(AL$13="",0,AL$13 &lt; EDATE($G$13, ('Option-specific inputs'!$J$65 - 1) * 12), 0,TRUE,'Option-specific inputs'!$J$74*AL$22)</f>
        <v>0</v>
      </c>
      <c r="AM367" s="43" cm="1">
        <f t="array" ref="AM367">_xlfn.IFS(AM$13="",0,AM$13 &lt; EDATE($G$13, ('Option-specific inputs'!$J$65 - 1) * 12), 0,TRUE,'Option-specific inputs'!$J$74*AM$22)</f>
        <v>0</v>
      </c>
      <c r="AN367" s="43" cm="1">
        <f t="array" ref="AN367">_xlfn.IFS(AN$13="",0,AN$13 &lt; EDATE($G$13, ('Option-specific inputs'!$J$65 - 1) * 12), 0,TRUE,'Option-specific inputs'!$J$74*AN$22)</f>
        <v>0</v>
      </c>
      <c r="AO367" s="43" cm="1">
        <f t="array" ref="AO367">_xlfn.IFS(AO$13="",0,AO$13 &lt; EDATE($G$13, ('Option-specific inputs'!$J$65 - 1) * 12), 0,TRUE,'Option-specific inputs'!$J$74*AO$22)</f>
        <v>0</v>
      </c>
      <c r="AP367" s="43" cm="1">
        <f t="array" ref="AP367">_xlfn.IFS(AP$13="",0,AP$13 &lt; EDATE($G$13, ('Option-specific inputs'!$J$65 - 1) * 12), 0,TRUE,'Option-specific inputs'!$J$74*AP$22)</f>
        <v>0</v>
      </c>
      <c r="AQ367" s="43" cm="1">
        <f t="array" ref="AQ367">_xlfn.IFS(AQ$13="",0,AQ$13 &lt; EDATE($G$13, ('Option-specific inputs'!$J$65 - 1) * 12), 0,TRUE,'Option-specific inputs'!$J$74*AQ$22)</f>
        <v>0</v>
      </c>
      <c r="AR367" s="43" cm="1">
        <f t="array" ref="AR367">_xlfn.IFS(AR$13="",0,AR$13 &lt; EDATE($G$13, ('Option-specific inputs'!$J$65 - 1) * 12), 0,TRUE,'Option-specific inputs'!$J$74*AR$22)</f>
        <v>0</v>
      </c>
      <c r="AS367" s="43" cm="1">
        <f t="array" ref="AS367">_xlfn.IFS(AS$13="",0,AS$13 &lt; EDATE($G$13, ('Option-specific inputs'!$J$65 - 1) * 12), 0,TRUE,'Option-specific inputs'!$J$74*AS$22)</f>
        <v>0</v>
      </c>
      <c r="AT367" s="43" cm="1">
        <f t="array" ref="AT367">_xlfn.IFS(AT$13="",0,AT$13 &lt; EDATE($G$13, ('Option-specific inputs'!$J$65 - 1) * 12), 0,TRUE,'Option-specific inputs'!$J$74*AT$22)</f>
        <v>0</v>
      </c>
      <c r="AU367" s="43" cm="1">
        <f t="array" ref="AU367">_xlfn.IFS(AU$13="",0,AU$13 &lt; EDATE($G$13, ('Option-specific inputs'!$J$65 - 1) * 12), 0,TRUE,'Option-specific inputs'!$J$74*AU$22)</f>
        <v>0</v>
      </c>
      <c r="AV367" s="43" cm="1">
        <f t="array" ref="AV367">_xlfn.IFS(AV$13="",0,AV$13 &lt; EDATE($G$13, ('Option-specific inputs'!$J$65 - 1) * 12), 0,TRUE,'Option-specific inputs'!$J$74*AV$22)</f>
        <v>0</v>
      </c>
      <c r="AW367" s="43" cm="1">
        <f t="array" ref="AW367">_xlfn.IFS(AW$13="",0,AW$13 &lt; EDATE($G$13, ('Option-specific inputs'!$J$65 - 1) * 12), 0,TRUE,'Option-specific inputs'!$J$74*AW$22)</f>
        <v>0</v>
      </c>
      <c r="AX367" s="43" cm="1">
        <f t="array" ref="AX367">_xlfn.IFS(AX$13="",0,AX$13 &lt; EDATE($G$13, ('Option-specific inputs'!$J$65 - 1) * 12), 0,TRUE,'Option-specific inputs'!$J$74*AX$22)</f>
        <v>0</v>
      </c>
      <c r="AY367" s="43" cm="1">
        <f t="array" ref="AY367">_xlfn.IFS(AY$13="",0,AY$13 &lt; EDATE($G$13, ('Option-specific inputs'!$J$65 - 1) * 12), 0,TRUE,'Option-specific inputs'!$J$74*AY$22)</f>
        <v>0</v>
      </c>
      <c r="AZ367" s="43" cm="1">
        <f t="array" ref="AZ367">_xlfn.IFS(AZ$13="",0,AZ$13 &lt; EDATE($G$13, ('Option-specific inputs'!$J$65 - 1) * 12), 0,TRUE,'Option-specific inputs'!$J$74*AZ$22)</f>
        <v>0</v>
      </c>
      <c r="BA367" s="43" cm="1">
        <f t="array" ref="BA367">_xlfn.IFS(BA$13="",0,BA$13 &lt; EDATE($G$13, ('Option-specific inputs'!$J$65 - 1) * 12), 0,TRUE,'Option-specific inputs'!$J$74*BA$22)</f>
        <v>0</v>
      </c>
      <c r="BB367" s="43" cm="1">
        <f t="array" ref="BB367">_xlfn.IFS(BB$13="",0,BB$13 &lt; EDATE($G$13, ('Option-specific inputs'!$J$65 - 1) * 12), 0,TRUE,'Option-specific inputs'!$J$74*BB$22)</f>
        <v>0</v>
      </c>
      <c r="BC367" s="43" cm="1">
        <f t="array" ref="BC367">_xlfn.IFS(BC$13="",0,BC$13 &lt; EDATE($G$13, ('Option-specific inputs'!$J$65 - 1) * 12), 0,TRUE,'Option-specific inputs'!$J$74*BC$22)</f>
        <v>0</v>
      </c>
      <c r="BD367" s="43" cm="1">
        <f t="array" ref="BD367">_xlfn.IFS(BD$13="",0,BD$13 &lt; EDATE($G$13, ('Option-specific inputs'!$J$65 - 1) * 12), 0,TRUE,'Option-specific inputs'!$J$74*BD$22)</f>
        <v>0</v>
      </c>
      <c r="BE367" s="43" cm="1">
        <f t="array" ref="BE367">_xlfn.IFS(BE$13="",0,BE$13 &lt; EDATE($G$13, ('Option-specific inputs'!$J$65 - 1) * 12), 0,TRUE,'Option-specific inputs'!$J$74*BE$22)</f>
        <v>0</v>
      </c>
      <c r="BF367" s="43" cm="1">
        <f t="array" ref="BF367">_xlfn.IFS(BF$13="",0,BF$13 &lt; EDATE($G$13, ('Option-specific inputs'!$J$65 - 1) * 12), 0,TRUE,'Option-specific inputs'!$J$74*BF$22)</f>
        <v>0</v>
      </c>
      <c r="BG367" s="43" cm="1">
        <f t="array" ref="BG367">_xlfn.IFS(BG$13="",0,BG$13 &lt; EDATE($G$13, ('Option-specific inputs'!$J$65 - 1) * 12), 0,TRUE,'Option-specific inputs'!$J$74*BG$22)</f>
        <v>0</v>
      </c>
      <c r="BH367" s="43" cm="1">
        <f t="array" ref="BH367">_xlfn.IFS(BH$13="",0,BH$13 &lt; EDATE($G$13, ('Option-specific inputs'!$J$65 - 1) * 12), 0,TRUE,'Option-specific inputs'!$J$74*BH$22)</f>
        <v>0</v>
      </c>
      <c r="BI367" s="43" cm="1">
        <f t="array" ref="BI367">_xlfn.IFS(BI$13="",0,BI$13 &lt; EDATE($G$13, ('Option-specific inputs'!$J$65 - 1) * 12), 0,TRUE,'Option-specific inputs'!$J$74*BI$22)</f>
        <v>0</v>
      </c>
      <c r="BJ367" s="43" cm="1">
        <f t="array" ref="BJ367">_xlfn.IFS(BJ$13="",0,BJ$13 &lt; EDATE($G$13, ('Option-specific inputs'!$J$65 - 1) * 12), 0,TRUE,'Option-specific inputs'!$J$74*BJ$22)</f>
        <v>0</v>
      </c>
      <c r="BK367" s="43" cm="1">
        <f t="array" ref="BK367">_xlfn.IFS(BK$13="",0,BK$13 &lt; EDATE($G$13, ('Option-specific inputs'!$J$65 - 1) * 12), 0,TRUE,'Option-specific inputs'!$J$74*BK$22)</f>
        <v>0</v>
      </c>
      <c r="BL367" s="43" cm="1">
        <f t="array" ref="BL367">_xlfn.IFS(BL$13="",0,BL$13 &lt; EDATE($G$13, ('Option-specific inputs'!$J$65 - 1) * 12), 0,TRUE,'Option-specific inputs'!$J$74*BL$22)</f>
        <v>0</v>
      </c>
      <c r="BM367" s="43" cm="1">
        <f t="array" ref="BM367">_xlfn.IFS(BM$13="",0,BM$13 &lt; EDATE($G$13, ('Option-specific inputs'!$J$65 - 1) * 12), 0,TRUE,'Option-specific inputs'!$J$74*BM$22)</f>
        <v>0</v>
      </c>
      <c r="BN367" s="43" cm="1">
        <f t="array" ref="BN367">_xlfn.IFS(BN$13="",0,BN$13 &lt; EDATE($G$13, ('Option-specific inputs'!$J$65 - 1) * 12), 0,TRUE,'Option-specific inputs'!$J$74*BN$22)</f>
        <v>0</v>
      </c>
      <c r="BO367" s="43" cm="1">
        <f t="array" ref="BO367">_xlfn.IFS(BO$13="",0,BO$13 &lt; EDATE($G$13, ('Option-specific inputs'!$J$65 - 1) * 12), 0,TRUE,'Option-specific inputs'!$J$74*BO$22)</f>
        <v>0</v>
      </c>
      <c r="BP367" s="43" cm="1">
        <f t="array" ref="BP367">_xlfn.IFS(BP$13="",0,BP$13 &lt; EDATE($G$13, ('Option-specific inputs'!$J$65 - 1) * 12), 0,TRUE,'Option-specific inputs'!$J$74*BP$22)</f>
        <v>0</v>
      </c>
      <c r="BQ367" s="43" cm="1">
        <f t="array" ref="BQ367">_xlfn.IFS(BQ$13="",0,BQ$13 &lt; EDATE($G$13, ('Option-specific inputs'!$J$65 - 1) * 12), 0,TRUE,'Option-specific inputs'!$J$74*BQ$22)</f>
        <v>0</v>
      </c>
      <c r="BR367" s="43" cm="1">
        <f t="array" ref="BR367">_xlfn.IFS(BR$13="",0,BR$13 &lt; EDATE($G$13, ('Option-specific inputs'!$J$65 - 1) * 12), 0,TRUE,'Option-specific inputs'!$J$74*BR$22)</f>
        <v>0</v>
      </c>
      <c r="BS367" s="43" cm="1">
        <f t="array" ref="BS367">_xlfn.IFS(BS$13="",0,BS$13 &lt; EDATE($G$13, ('Option-specific inputs'!$J$65 - 1) * 12), 0,TRUE,'Option-specific inputs'!$J$74*BS$22)</f>
        <v>0</v>
      </c>
      <c r="BT367" s="43" cm="1">
        <f t="array" ref="BT367">_xlfn.IFS(BT$13="",0,BT$13 &lt; EDATE($G$13, ('Option-specific inputs'!$J$65 - 1) * 12), 0,TRUE,'Option-specific inputs'!$J$74*BT$22)</f>
        <v>0</v>
      </c>
      <c r="BU367" s="43" cm="1">
        <f t="array" ref="BU367">_xlfn.IFS(BU$13="",0,BU$13 &lt; EDATE($G$13, ('Option-specific inputs'!$J$65 - 1) * 12), 0,TRUE,'Option-specific inputs'!$J$74*BU$22)</f>
        <v>0</v>
      </c>
      <c r="BV367" s="43" cm="1">
        <f t="array" ref="BV367">_xlfn.IFS(BV$13="",0,BV$13 &lt; EDATE($G$13, ('Option-specific inputs'!$J$65 - 1) * 12), 0,TRUE,'Option-specific inputs'!$J$74*BV$22)</f>
        <v>0</v>
      </c>
      <c r="BW367" s="43" cm="1">
        <f t="array" ref="BW367">_xlfn.IFS(BW$13="",0,BW$13 &lt; EDATE($G$13, ('Option-specific inputs'!$J$65 - 1) * 12), 0,TRUE,'Option-specific inputs'!$J$74*BW$22)</f>
        <v>0</v>
      </c>
      <c r="BX367" s="43" cm="1">
        <f t="array" ref="BX367">_xlfn.IFS(BX$13="",0,BX$13 &lt; EDATE($G$13, ('Option-specific inputs'!$J$65 - 1) * 12), 0,TRUE,'Option-specific inputs'!$J$74*BX$22)</f>
        <v>0</v>
      </c>
      <c r="BY367" s="43" cm="1">
        <f t="array" ref="BY367">_xlfn.IFS(BY$13="",0,BY$13 &lt; EDATE($G$13, ('Option-specific inputs'!$J$65 - 1) * 12), 0,TRUE,'Option-specific inputs'!$J$74*BY$22)</f>
        <v>0</v>
      </c>
      <c r="BZ367" s="43" cm="1">
        <f t="array" ref="BZ367">_xlfn.IFS(BZ$13="",0,BZ$13 &lt; EDATE($G$13, ('Option-specific inputs'!$J$65 - 1) * 12), 0,TRUE,'Option-specific inputs'!$J$74*BZ$22)</f>
        <v>0</v>
      </c>
      <c r="CA367" s="43" cm="1">
        <f t="array" ref="CA367">_xlfn.IFS(CA$13="",0,CA$13 &lt; EDATE($G$13, ('Option-specific inputs'!$J$65 - 1) * 12), 0,TRUE,'Option-specific inputs'!$J$74*CA$22)</f>
        <v>0</v>
      </c>
      <c r="CB367" s="43" cm="1">
        <f t="array" ref="CB367">_xlfn.IFS(CB$13="",0,CB$13 &lt; EDATE($G$13, ('Option-specific inputs'!$J$65 - 1) * 12), 0,TRUE,'Option-specific inputs'!$J$74*CB$22)</f>
        <v>0</v>
      </c>
      <c r="CC367" s="43" cm="1">
        <f t="array" ref="CC367">_xlfn.IFS(CC$13="",0,CC$13 &lt; EDATE($G$13, ('Option-specific inputs'!$J$65 - 1) * 12), 0,TRUE,'Option-specific inputs'!$J$74*CC$22)</f>
        <v>0</v>
      </c>
      <c r="CD367" s="43" cm="1">
        <f t="array" ref="CD367">_xlfn.IFS(CD$13="",0,CD$13 &lt; EDATE($G$13, ('Option-specific inputs'!$J$65 - 1) * 12), 0,TRUE,'Option-specific inputs'!$J$74*CD$22)</f>
        <v>0</v>
      </c>
      <c r="CE367" s="43" cm="1">
        <f t="array" ref="CE367">_xlfn.IFS(CE$13="",0,CE$13 &lt; EDATE($G$13, ('Option-specific inputs'!$J$65 - 1) * 12), 0,TRUE,'Option-specific inputs'!$J$74*CE$22)</f>
        <v>0</v>
      </c>
      <c r="CF367" s="43" cm="1">
        <f t="array" ref="CF367">_xlfn.IFS(CF$13="",0,CF$13 &lt; EDATE($G$13, ('Option-specific inputs'!$J$65 - 1) * 12), 0,TRUE,'Option-specific inputs'!$J$74*CF$22)</f>
        <v>0</v>
      </c>
      <c r="CG367" s="43" cm="1">
        <f t="array" ref="CG367">_xlfn.IFS(CG$13="",0,CG$13 &lt; EDATE($G$13, ('Option-specific inputs'!$J$65 - 1) * 12), 0,TRUE,'Option-specific inputs'!$J$74*CG$22)</f>
        <v>0</v>
      </c>
      <c r="CH367" s="43" cm="1">
        <f t="array" ref="CH367">_xlfn.IFS(CH$13="",0,CH$13 &lt; EDATE($G$13, ('Option-specific inputs'!$J$65 - 1) * 12), 0,TRUE,'Option-specific inputs'!$J$74*CH$22)</f>
        <v>0</v>
      </c>
      <c r="CI367" s="43" cm="1">
        <f t="array" ref="CI367">_xlfn.IFS(CI$13="",0,CI$13 &lt; EDATE($G$13, ('Option-specific inputs'!$J$65 - 1) * 12), 0,TRUE,'Option-specific inputs'!$J$74*CI$22)</f>
        <v>0</v>
      </c>
      <c r="CJ367" s="43" cm="1">
        <f t="array" ref="CJ367">_xlfn.IFS(CJ$13="",0,CJ$13 &lt; EDATE($G$13, ('Option-specific inputs'!$J$65 - 1) * 12), 0,TRUE,'Option-specific inputs'!$J$74*CJ$22)</f>
        <v>0</v>
      </c>
      <c r="CK367" s="43" cm="1">
        <f t="array" ref="CK367">_xlfn.IFS(CK$13="",0,CK$13 &lt; EDATE($G$13, ('Option-specific inputs'!$J$65 - 1) * 12), 0,TRUE,'Option-specific inputs'!$J$74*CK$22)</f>
        <v>0</v>
      </c>
      <c r="CL367" s="43" cm="1">
        <f t="array" ref="CL367">_xlfn.IFS(CL$13="",0,CL$13 &lt; EDATE($G$13, ('Option-specific inputs'!$J$65 - 1) * 12), 0,TRUE,'Option-specific inputs'!$J$74*CL$22)</f>
        <v>0</v>
      </c>
      <c r="CM367" s="43" cm="1">
        <f t="array" ref="CM367">_xlfn.IFS(CM$13="",0,CM$13 &lt; EDATE($G$13, ('Option-specific inputs'!$J$65 - 1) * 12), 0,TRUE,'Option-specific inputs'!$J$74*CM$22)</f>
        <v>0</v>
      </c>
      <c r="CN367" s="43" cm="1">
        <f t="array" ref="CN367">_xlfn.IFS(CN$13="",0,CN$13 &lt; EDATE($G$13, ('Option-specific inputs'!$J$65 - 1) * 12), 0,TRUE,'Option-specific inputs'!$J$74*CN$22)</f>
        <v>0</v>
      </c>
      <c r="CO367" s="43" cm="1">
        <f t="array" ref="CO367">_xlfn.IFS(CO$13="",0,CO$13 &lt; EDATE($G$13, ('Option-specific inputs'!$J$65 - 1) * 12), 0,TRUE,'Option-specific inputs'!$J$74*CO$22)</f>
        <v>0</v>
      </c>
      <c r="CP367" s="43" cm="1">
        <f t="array" ref="CP367">_xlfn.IFS(CP$13="",0,CP$13 &lt; EDATE($G$13, ('Option-specific inputs'!$J$65 - 1) * 12), 0,TRUE,'Option-specific inputs'!$J$74*CP$22)</f>
        <v>0</v>
      </c>
      <c r="CQ367" s="43" cm="1">
        <f t="array" ref="CQ367">_xlfn.IFS(CQ$13="",0,CQ$13 &lt; EDATE($G$13, ('Option-specific inputs'!$J$65 - 1) * 12), 0,TRUE,'Option-specific inputs'!$J$74*CQ$22)</f>
        <v>0</v>
      </c>
      <c r="CR367" s="43" cm="1">
        <f t="array" ref="CR367">_xlfn.IFS(CR$13="",0,CR$13 &lt; EDATE($G$13, ('Option-specific inputs'!$J$65 - 1) * 12), 0,TRUE,'Option-specific inputs'!$J$74*CR$22)</f>
        <v>0</v>
      </c>
      <c r="CS367" s="43" cm="1">
        <f t="array" ref="CS367">_xlfn.IFS(CS$13="",0,CS$13 &lt; EDATE($G$13, ('Option-specific inputs'!$J$65 - 1) * 12), 0,TRUE,'Option-specific inputs'!$J$74*CS$22)</f>
        <v>0</v>
      </c>
      <c r="CT367" s="43" cm="1">
        <f t="array" ref="CT367">_xlfn.IFS(CT$13="",0,CT$13 &lt; EDATE($G$13, ('Option-specific inputs'!$J$65 - 1) * 12), 0,TRUE,'Option-specific inputs'!$J$74*CT$22)</f>
        <v>0</v>
      </c>
      <c r="CU367" s="43" cm="1">
        <f t="array" ref="CU367">_xlfn.IFS(CU$13="",0,CU$13 &lt; EDATE($G$13, ('Option-specific inputs'!$J$65 - 1) * 12), 0,TRUE,'Option-specific inputs'!$J$74*CU$22)</f>
        <v>0</v>
      </c>
      <c r="CV367" s="43" cm="1">
        <f t="array" ref="CV367">_xlfn.IFS(CV$13="",0,CV$13 &lt; EDATE($G$13, ('Option-specific inputs'!$J$65 - 1) * 12), 0,TRUE,'Option-specific inputs'!$J$74*CV$22)</f>
        <v>0</v>
      </c>
      <c r="CW367" s="43" cm="1">
        <f t="array" ref="CW367">_xlfn.IFS(CW$13="",0,CW$13 &lt; EDATE($G$13, ('Option-specific inputs'!$J$65 - 1) * 12), 0,TRUE,'Option-specific inputs'!$J$74*CW$22)</f>
        <v>0</v>
      </c>
      <c r="CX367" s="43" cm="1">
        <f t="array" ref="CX367">_xlfn.IFS(CX$13="",0,CX$13 &lt; EDATE($G$13, ('Option-specific inputs'!$J$65 - 1) * 12), 0,TRUE,'Option-specific inputs'!$J$74*CX$22)</f>
        <v>0</v>
      </c>
      <c r="CY367" s="43" cm="1">
        <f t="array" ref="CY367">_xlfn.IFS(CY$13="",0,CY$13 &lt; EDATE($G$13, ('Option-specific inputs'!$J$65 - 1) * 12), 0,TRUE,'Option-specific inputs'!$J$74*CY$22)</f>
        <v>0</v>
      </c>
      <c r="CZ367" s="43" cm="1">
        <f t="array" ref="CZ367">_xlfn.IFS(CZ$13="",0,CZ$13 &lt; EDATE($G$13, ('Option-specific inputs'!$J$65 - 1) * 12), 0,TRUE,'Option-specific inputs'!$J$74*CZ$22)</f>
        <v>0</v>
      </c>
      <c r="DA367" s="43" cm="1">
        <f t="array" ref="DA367">_xlfn.IFS(DA$13="",0,DA$13 &lt; EDATE($G$13, ('Option-specific inputs'!$J$65 - 1) * 12), 0,TRUE,'Option-specific inputs'!$J$74*DA$22)</f>
        <v>0</v>
      </c>
      <c r="DB367" s="43" cm="1">
        <f t="array" ref="DB367">_xlfn.IFS(DB$13="",0,DB$13 &lt; EDATE($G$13, ('Option-specific inputs'!$J$65 - 1) * 12), 0,TRUE,'Option-specific inputs'!$J$74*DB$22)</f>
        <v>0</v>
      </c>
      <c r="DC367" s="25"/>
    </row>
    <row r="368" spans="1:107" s="61" customFormat="1" ht="12.6" customHeight="1">
      <c r="A368" s="25"/>
      <c r="B368" s="163"/>
      <c r="C368" s="163"/>
      <c r="D368" s="32"/>
      <c r="E368" s="37"/>
      <c r="F368" s="32"/>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32"/>
      <c r="BF368" s="32"/>
      <c r="BG368" s="32"/>
      <c r="BH368" s="32"/>
      <c r="BI368" s="32"/>
      <c r="BJ368" s="32"/>
      <c r="BK368" s="32"/>
      <c r="BL368" s="32"/>
      <c r="BM368" s="32"/>
      <c r="BN368" s="32"/>
      <c r="BO368" s="32"/>
      <c r="BP368" s="32"/>
      <c r="BQ368" s="32"/>
      <c r="BR368" s="32"/>
      <c r="BS368" s="32"/>
      <c r="BT368" s="32"/>
      <c r="BU368" s="32"/>
      <c r="BV368" s="32"/>
      <c r="BW368" s="32"/>
      <c r="BX368" s="32"/>
      <c r="BY368" s="32"/>
      <c r="BZ368" s="32"/>
      <c r="CA368" s="32"/>
      <c r="CB368" s="32"/>
      <c r="CC368" s="32"/>
      <c r="CD368" s="32"/>
      <c r="CE368" s="32"/>
      <c r="CF368" s="32"/>
      <c r="CG368" s="32"/>
      <c r="CH368" s="32"/>
      <c r="CI368" s="32"/>
      <c r="CJ368" s="32"/>
      <c r="CK368" s="32"/>
      <c r="CL368" s="32"/>
      <c r="CM368" s="32"/>
      <c r="CN368" s="32"/>
      <c r="CO368" s="32"/>
      <c r="CP368" s="32"/>
      <c r="CQ368" s="32"/>
      <c r="CR368" s="32"/>
      <c r="CS368" s="32"/>
      <c r="CT368" s="32"/>
      <c r="CU368" s="32"/>
      <c r="CV368" s="32"/>
      <c r="CW368" s="32"/>
      <c r="CX368" s="32"/>
      <c r="CY368" s="32"/>
      <c r="CZ368" s="32"/>
      <c r="DA368" s="32"/>
      <c r="DB368" s="32"/>
      <c r="DC368" s="25"/>
    </row>
    <row r="369" spans="1:107" s="61" customFormat="1" ht="22.5" customHeight="1">
      <c r="A369" s="25"/>
      <c r="B369" s="163"/>
      <c r="C369" s="178" t="s">
        <v>184</v>
      </c>
      <c r="D369" s="46"/>
      <c r="E369" s="37"/>
      <c r="F369" s="32"/>
      <c r="G369" s="44">
        <f>SUM(G365:G367)</f>
        <v>0</v>
      </c>
      <c r="H369" s="44">
        <f t="shared" ref="H369:BS369" si="129">SUM(H365:H367)</f>
        <v>0</v>
      </c>
      <c r="I369" s="44">
        <f t="shared" si="129"/>
        <v>0</v>
      </c>
      <c r="J369" s="44">
        <f t="shared" si="129"/>
        <v>0</v>
      </c>
      <c r="K369" s="44">
        <f t="shared" si="129"/>
        <v>0</v>
      </c>
      <c r="L369" s="44">
        <f t="shared" si="129"/>
        <v>0</v>
      </c>
      <c r="M369" s="44">
        <f t="shared" si="129"/>
        <v>0</v>
      </c>
      <c r="N369" s="44">
        <f t="shared" si="129"/>
        <v>0</v>
      </c>
      <c r="O369" s="44">
        <f t="shared" si="129"/>
        <v>0</v>
      </c>
      <c r="P369" s="44">
        <f t="shared" si="129"/>
        <v>0</v>
      </c>
      <c r="Q369" s="44">
        <f t="shared" si="129"/>
        <v>0</v>
      </c>
      <c r="R369" s="44">
        <f t="shared" si="129"/>
        <v>0</v>
      </c>
      <c r="S369" s="44">
        <f t="shared" si="129"/>
        <v>0</v>
      </c>
      <c r="T369" s="44">
        <f t="shared" si="129"/>
        <v>0</v>
      </c>
      <c r="U369" s="44">
        <f t="shared" si="129"/>
        <v>0</v>
      </c>
      <c r="V369" s="44">
        <f t="shared" si="129"/>
        <v>0</v>
      </c>
      <c r="W369" s="44">
        <f t="shared" si="129"/>
        <v>0</v>
      </c>
      <c r="X369" s="44">
        <f t="shared" si="129"/>
        <v>0</v>
      </c>
      <c r="Y369" s="44">
        <f t="shared" si="129"/>
        <v>0</v>
      </c>
      <c r="Z369" s="44">
        <f t="shared" si="129"/>
        <v>0</v>
      </c>
      <c r="AA369" s="44">
        <f t="shared" si="129"/>
        <v>0</v>
      </c>
      <c r="AB369" s="44">
        <f t="shared" si="129"/>
        <v>0</v>
      </c>
      <c r="AC369" s="44">
        <f t="shared" si="129"/>
        <v>0</v>
      </c>
      <c r="AD369" s="44">
        <f t="shared" si="129"/>
        <v>0</v>
      </c>
      <c r="AE369" s="44">
        <f t="shared" si="129"/>
        <v>0</v>
      </c>
      <c r="AF369" s="44">
        <f t="shared" si="129"/>
        <v>0</v>
      </c>
      <c r="AG369" s="44">
        <f t="shared" si="129"/>
        <v>0</v>
      </c>
      <c r="AH369" s="44">
        <f t="shared" si="129"/>
        <v>0</v>
      </c>
      <c r="AI369" s="44">
        <f t="shared" si="129"/>
        <v>0</v>
      </c>
      <c r="AJ369" s="44">
        <f t="shared" si="129"/>
        <v>0</v>
      </c>
      <c r="AK369" s="44">
        <f t="shared" si="129"/>
        <v>0</v>
      </c>
      <c r="AL369" s="44">
        <f t="shared" si="129"/>
        <v>0</v>
      </c>
      <c r="AM369" s="44">
        <f t="shared" si="129"/>
        <v>0</v>
      </c>
      <c r="AN369" s="44">
        <f t="shared" si="129"/>
        <v>0</v>
      </c>
      <c r="AO369" s="44">
        <f t="shared" si="129"/>
        <v>0</v>
      </c>
      <c r="AP369" s="44">
        <f t="shared" si="129"/>
        <v>0</v>
      </c>
      <c r="AQ369" s="44">
        <f t="shared" si="129"/>
        <v>0</v>
      </c>
      <c r="AR369" s="44">
        <f t="shared" si="129"/>
        <v>0</v>
      </c>
      <c r="AS369" s="44">
        <f t="shared" si="129"/>
        <v>0</v>
      </c>
      <c r="AT369" s="44">
        <f t="shared" si="129"/>
        <v>0</v>
      </c>
      <c r="AU369" s="44">
        <f t="shared" si="129"/>
        <v>0</v>
      </c>
      <c r="AV369" s="44">
        <f t="shared" si="129"/>
        <v>0</v>
      </c>
      <c r="AW369" s="44">
        <f t="shared" si="129"/>
        <v>0</v>
      </c>
      <c r="AX369" s="44">
        <f t="shared" si="129"/>
        <v>0</v>
      </c>
      <c r="AY369" s="44">
        <f t="shared" si="129"/>
        <v>0</v>
      </c>
      <c r="AZ369" s="44">
        <f t="shared" si="129"/>
        <v>0</v>
      </c>
      <c r="BA369" s="44">
        <f t="shared" si="129"/>
        <v>0</v>
      </c>
      <c r="BB369" s="44">
        <f t="shared" si="129"/>
        <v>0</v>
      </c>
      <c r="BC369" s="44">
        <f t="shared" si="129"/>
        <v>0</v>
      </c>
      <c r="BD369" s="44">
        <f t="shared" si="129"/>
        <v>0</v>
      </c>
      <c r="BE369" s="44">
        <f t="shared" si="129"/>
        <v>0</v>
      </c>
      <c r="BF369" s="44">
        <f t="shared" si="129"/>
        <v>0</v>
      </c>
      <c r="BG369" s="44">
        <f t="shared" si="129"/>
        <v>0</v>
      </c>
      <c r="BH369" s="44">
        <f t="shared" si="129"/>
        <v>0</v>
      </c>
      <c r="BI369" s="44">
        <f t="shared" si="129"/>
        <v>0</v>
      </c>
      <c r="BJ369" s="44">
        <f t="shared" si="129"/>
        <v>0</v>
      </c>
      <c r="BK369" s="44">
        <f t="shared" si="129"/>
        <v>0</v>
      </c>
      <c r="BL369" s="44">
        <f t="shared" si="129"/>
        <v>0</v>
      </c>
      <c r="BM369" s="44">
        <f t="shared" si="129"/>
        <v>0</v>
      </c>
      <c r="BN369" s="44">
        <f t="shared" si="129"/>
        <v>0</v>
      </c>
      <c r="BO369" s="44">
        <f t="shared" si="129"/>
        <v>0</v>
      </c>
      <c r="BP369" s="44">
        <f t="shared" si="129"/>
        <v>0</v>
      </c>
      <c r="BQ369" s="44">
        <f t="shared" si="129"/>
        <v>0</v>
      </c>
      <c r="BR369" s="44">
        <f t="shared" si="129"/>
        <v>0</v>
      </c>
      <c r="BS369" s="44">
        <f t="shared" si="129"/>
        <v>0</v>
      </c>
      <c r="BT369" s="44">
        <f t="shared" ref="BT369:DB369" si="130">SUM(BT365:BT367)</f>
        <v>0</v>
      </c>
      <c r="BU369" s="44">
        <f t="shared" si="130"/>
        <v>0</v>
      </c>
      <c r="BV369" s="44">
        <f t="shared" si="130"/>
        <v>0</v>
      </c>
      <c r="BW369" s="44">
        <f t="shared" si="130"/>
        <v>0</v>
      </c>
      <c r="BX369" s="44">
        <f t="shared" si="130"/>
        <v>0</v>
      </c>
      <c r="BY369" s="44">
        <f t="shared" si="130"/>
        <v>0</v>
      </c>
      <c r="BZ369" s="44">
        <f t="shared" si="130"/>
        <v>0</v>
      </c>
      <c r="CA369" s="44">
        <f t="shared" si="130"/>
        <v>0</v>
      </c>
      <c r="CB369" s="44">
        <f t="shared" si="130"/>
        <v>0</v>
      </c>
      <c r="CC369" s="44">
        <f t="shared" si="130"/>
        <v>0</v>
      </c>
      <c r="CD369" s="44">
        <f t="shared" si="130"/>
        <v>0</v>
      </c>
      <c r="CE369" s="44">
        <f t="shared" si="130"/>
        <v>0</v>
      </c>
      <c r="CF369" s="44">
        <f t="shared" si="130"/>
        <v>0</v>
      </c>
      <c r="CG369" s="44">
        <f t="shared" si="130"/>
        <v>0</v>
      </c>
      <c r="CH369" s="44">
        <f t="shared" si="130"/>
        <v>0</v>
      </c>
      <c r="CI369" s="44">
        <f t="shared" si="130"/>
        <v>0</v>
      </c>
      <c r="CJ369" s="44">
        <f t="shared" si="130"/>
        <v>0</v>
      </c>
      <c r="CK369" s="44">
        <f t="shared" si="130"/>
        <v>0</v>
      </c>
      <c r="CL369" s="44">
        <f t="shared" si="130"/>
        <v>0</v>
      </c>
      <c r="CM369" s="44">
        <f t="shared" si="130"/>
        <v>0</v>
      </c>
      <c r="CN369" s="44">
        <f t="shared" si="130"/>
        <v>0</v>
      </c>
      <c r="CO369" s="44">
        <f t="shared" si="130"/>
        <v>0</v>
      </c>
      <c r="CP369" s="44">
        <f t="shared" si="130"/>
        <v>0</v>
      </c>
      <c r="CQ369" s="44">
        <f t="shared" si="130"/>
        <v>0</v>
      </c>
      <c r="CR369" s="44">
        <f t="shared" si="130"/>
        <v>0</v>
      </c>
      <c r="CS369" s="44">
        <f t="shared" si="130"/>
        <v>0</v>
      </c>
      <c r="CT369" s="44">
        <f t="shared" si="130"/>
        <v>0</v>
      </c>
      <c r="CU369" s="44">
        <f t="shared" si="130"/>
        <v>0</v>
      </c>
      <c r="CV369" s="44">
        <f t="shared" si="130"/>
        <v>0</v>
      </c>
      <c r="CW369" s="44">
        <f t="shared" si="130"/>
        <v>0</v>
      </c>
      <c r="CX369" s="44">
        <f t="shared" si="130"/>
        <v>0</v>
      </c>
      <c r="CY369" s="44">
        <f t="shared" si="130"/>
        <v>0</v>
      </c>
      <c r="CZ369" s="44">
        <f t="shared" si="130"/>
        <v>0</v>
      </c>
      <c r="DA369" s="44">
        <f t="shared" si="130"/>
        <v>0</v>
      </c>
      <c r="DB369" s="44">
        <f t="shared" si="130"/>
        <v>0</v>
      </c>
      <c r="DC369" s="25"/>
    </row>
    <row r="370" spans="1:107" s="61" customFormat="1" ht="22.5" customHeight="1">
      <c r="A370" s="25"/>
      <c r="B370" s="163"/>
      <c r="C370" s="178" t="s">
        <v>185</v>
      </c>
      <c r="D370" s="32"/>
      <c r="E370" s="37" t="s">
        <v>28</v>
      </c>
      <c r="F370" s="32"/>
      <c r="G370" s="45">
        <f>SUM(G369:DB369)</f>
        <v>0</v>
      </c>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c r="BG370" s="32"/>
      <c r="BH370" s="32"/>
      <c r="BI370" s="32"/>
      <c r="BJ370" s="32"/>
      <c r="BK370" s="32"/>
      <c r="BL370" s="32"/>
      <c r="BM370" s="32"/>
      <c r="BN370" s="32"/>
      <c r="BO370" s="32"/>
      <c r="BP370" s="32"/>
      <c r="BQ370" s="32"/>
      <c r="BR370" s="32"/>
      <c r="BS370" s="32"/>
      <c r="BT370" s="32"/>
      <c r="BU370" s="32"/>
      <c r="BV370" s="32"/>
      <c r="BW370" s="32"/>
      <c r="BX370" s="32"/>
      <c r="BY370" s="32"/>
      <c r="BZ370" s="32"/>
      <c r="CA370" s="32"/>
      <c r="CB370" s="32"/>
      <c r="CC370" s="32"/>
      <c r="CD370" s="32"/>
      <c r="CE370" s="32"/>
      <c r="CF370" s="32"/>
      <c r="CG370" s="32"/>
      <c r="CH370" s="32"/>
      <c r="CI370" s="32"/>
      <c r="CJ370" s="32"/>
      <c r="CK370" s="32"/>
      <c r="CL370" s="32"/>
      <c r="CM370" s="32"/>
      <c r="CN370" s="32"/>
      <c r="CO370" s="32"/>
      <c r="CP370" s="32"/>
      <c r="CQ370" s="32"/>
      <c r="CR370" s="32"/>
      <c r="CS370" s="32"/>
      <c r="CT370" s="32"/>
      <c r="CU370" s="32"/>
      <c r="CV370" s="32"/>
      <c r="CW370" s="32"/>
      <c r="CX370" s="32"/>
      <c r="CY370" s="32"/>
      <c r="CZ370" s="32"/>
      <c r="DA370" s="32"/>
      <c r="DB370" s="32"/>
      <c r="DC370" s="25"/>
    </row>
    <row r="371" spans="1:107" s="61" customFormat="1" ht="12.6" customHeight="1">
      <c r="A371" s="25"/>
      <c r="B371" s="163"/>
      <c r="C371" s="163"/>
      <c r="D371" s="32"/>
      <c r="E371" s="37"/>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32"/>
      <c r="BB371" s="32"/>
      <c r="BC371" s="32"/>
      <c r="BD371" s="32"/>
      <c r="BE371" s="32"/>
      <c r="BF371" s="32"/>
      <c r="BG371" s="32"/>
      <c r="BH371" s="32"/>
      <c r="BI371" s="32"/>
      <c r="BJ371" s="32"/>
      <c r="BK371" s="32"/>
      <c r="BL371" s="32"/>
      <c r="BM371" s="32"/>
      <c r="BN371" s="32"/>
      <c r="BO371" s="32"/>
      <c r="BP371" s="32"/>
      <c r="BQ371" s="32"/>
      <c r="BR371" s="32"/>
      <c r="BS371" s="32"/>
      <c r="BT371" s="32"/>
      <c r="BU371" s="32"/>
      <c r="BV371" s="32"/>
      <c r="BW371" s="32"/>
      <c r="BX371" s="32"/>
      <c r="BY371" s="32"/>
      <c r="BZ371" s="32"/>
      <c r="CA371" s="32"/>
      <c r="CB371" s="32"/>
      <c r="CC371" s="32"/>
      <c r="CD371" s="32"/>
      <c r="CE371" s="32"/>
      <c r="CF371" s="32"/>
      <c r="CG371" s="32"/>
      <c r="CH371" s="32"/>
      <c r="CI371" s="32"/>
      <c r="CJ371" s="32"/>
      <c r="CK371" s="32"/>
      <c r="CL371" s="32"/>
      <c r="CM371" s="32"/>
      <c r="CN371" s="32"/>
      <c r="CO371" s="32"/>
      <c r="CP371" s="32"/>
      <c r="CQ371" s="32"/>
      <c r="CR371" s="32"/>
      <c r="CS371" s="32"/>
      <c r="CT371" s="32"/>
      <c r="CU371" s="32"/>
      <c r="CV371" s="32"/>
      <c r="CW371" s="32"/>
      <c r="CX371" s="32"/>
      <c r="CY371" s="32"/>
      <c r="CZ371" s="32"/>
      <c r="DA371" s="32"/>
      <c r="DB371" s="32"/>
      <c r="DC371" s="25"/>
    </row>
    <row r="372" spans="1:107" s="61" customFormat="1" ht="22.5" customHeight="1">
      <c r="A372" s="25"/>
      <c r="B372" s="163"/>
      <c r="C372" s="178" t="s">
        <v>195</v>
      </c>
      <c r="D372" s="32"/>
      <c r="E372" s="37"/>
      <c r="F372" s="42"/>
      <c r="G372" s="44">
        <f t="shared" ref="G372:AL372" si="131">G369*G$18</f>
        <v>0</v>
      </c>
      <c r="H372" s="44">
        <f t="shared" si="131"/>
        <v>0</v>
      </c>
      <c r="I372" s="44">
        <f t="shared" si="131"/>
        <v>0</v>
      </c>
      <c r="J372" s="44">
        <f t="shared" si="131"/>
        <v>0</v>
      </c>
      <c r="K372" s="44">
        <f t="shared" si="131"/>
        <v>0</v>
      </c>
      <c r="L372" s="44">
        <f t="shared" si="131"/>
        <v>0</v>
      </c>
      <c r="M372" s="44">
        <f t="shared" si="131"/>
        <v>0</v>
      </c>
      <c r="N372" s="44">
        <f t="shared" si="131"/>
        <v>0</v>
      </c>
      <c r="O372" s="44">
        <f t="shared" si="131"/>
        <v>0</v>
      </c>
      <c r="P372" s="44">
        <f t="shared" si="131"/>
        <v>0</v>
      </c>
      <c r="Q372" s="44">
        <f t="shared" si="131"/>
        <v>0</v>
      </c>
      <c r="R372" s="44">
        <f t="shared" si="131"/>
        <v>0</v>
      </c>
      <c r="S372" s="44">
        <f t="shared" si="131"/>
        <v>0</v>
      </c>
      <c r="T372" s="44">
        <f t="shared" si="131"/>
        <v>0</v>
      </c>
      <c r="U372" s="44">
        <f t="shared" si="131"/>
        <v>0</v>
      </c>
      <c r="V372" s="44">
        <f t="shared" si="131"/>
        <v>0</v>
      </c>
      <c r="W372" s="44">
        <f t="shared" si="131"/>
        <v>0</v>
      </c>
      <c r="X372" s="44">
        <f t="shared" si="131"/>
        <v>0</v>
      </c>
      <c r="Y372" s="44">
        <f t="shared" si="131"/>
        <v>0</v>
      </c>
      <c r="Z372" s="44">
        <f t="shared" si="131"/>
        <v>0</v>
      </c>
      <c r="AA372" s="44">
        <f t="shared" si="131"/>
        <v>0</v>
      </c>
      <c r="AB372" s="44">
        <f t="shared" si="131"/>
        <v>0</v>
      </c>
      <c r="AC372" s="44">
        <f t="shared" si="131"/>
        <v>0</v>
      </c>
      <c r="AD372" s="44">
        <f t="shared" si="131"/>
        <v>0</v>
      </c>
      <c r="AE372" s="44">
        <f t="shared" si="131"/>
        <v>0</v>
      </c>
      <c r="AF372" s="44">
        <f t="shared" si="131"/>
        <v>0</v>
      </c>
      <c r="AG372" s="44">
        <f t="shared" si="131"/>
        <v>0</v>
      </c>
      <c r="AH372" s="44">
        <f t="shared" si="131"/>
        <v>0</v>
      </c>
      <c r="AI372" s="44">
        <f t="shared" si="131"/>
        <v>0</v>
      </c>
      <c r="AJ372" s="44">
        <f t="shared" si="131"/>
        <v>0</v>
      </c>
      <c r="AK372" s="44">
        <f t="shared" si="131"/>
        <v>0</v>
      </c>
      <c r="AL372" s="44">
        <f t="shared" si="131"/>
        <v>0</v>
      </c>
      <c r="AM372" s="44">
        <f t="shared" ref="AM372:BR372" si="132">AM369*AM$18</f>
        <v>0</v>
      </c>
      <c r="AN372" s="44">
        <f t="shared" si="132"/>
        <v>0</v>
      </c>
      <c r="AO372" s="44">
        <f t="shared" si="132"/>
        <v>0</v>
      </c>
      <c r="AP372" s="44">
        <f t="shared" si="132"/>
        <v>0</v>
      </c>
      <c r="AQ372" s="44">
        <f t="shared" si="132"/>
        <v>0</v>
      </c>
      <c r="AR372" s="44">
        <f t="shared" si="132"/>
        <v>0</v>
      </c>
      <c r="AS372" s="44">
        <f t="shared" si="132"/>
        <v>0</v>
      </c>
      <c r="AT372" s="44">
        <f t="shared" si="132"/>
        <v>0</v>
      </c>
      <c r="AU372" s="44">
        <f t="shared" si="132"/>
        <v>0</v>
      </c>
      <c r="AV372" s="44">
        <f t="shared" si="132"/>
        <v>0</v>
      </c>
      <c r="AW372" s="44">
        <f t="shared" si="132"/>
        <v>0</v>
      </c>
      <c r="AX372" s="44">
        <f t="shared" si="132"/>
        <v>0</v>
      </c>
      <c r="AY372" s="44">
        <f t="shared" si="132"/>
        <v>0</v>
      </c>
      <c r="AZ372" s="44">
        <f t="shared" si="132"/>
        <v>0</v>
      </c>
      <c r="BA372" s="44">
        <f t="shared" si="132"/>
        <v>0</v>
      </c>
      <c r="BB372" s="44">
        <f t="shared" si="132"/>
        <v>0</v>
      </c>
      <c r="BC372" s="44">
        <f t="shared" si="132"/>
        <v>0</v>
      </c>
      <c r="BD372" s="44">
        <f t="shared" si="132"/>
        <v>0</v>
      </c>
      <c r="BE372" s="44">
        <f t="shared" si="132"/>
        <v>0</v>
      </c>
      <c r="BF372" s="44">
        <f t="shared" si="132"/>
        <v>0</v>
      </c>
      <c r="BG372" s="44">
        <f t="shared" si="132"/>
        <v>0</v>
      </c>
      <c r="BH372" s="44">
        <f t="shared" si="132"/>
        <v>0</v>
      </c>
      <c r="BI372" s="44">
        <f t="shared" si="132"/>
        <v>0</v>
      </c>
      <c r="BJ372" s="44">
        <f t="shared" si="132"/>
        <v>0</v>
      </c>
      <c r="BK372" s="44">
        <f t="shared" si="132"/>
        <v>0</v>
      </c>
      <c r="BL372" s="44">
        <f t="shared" si="132"/>
        <v>0</v>
      </c>
      <c r="BM372" s="44">
        <f t="shared" si="132"/>
        <v>0</v>
      </c>
      <c r="BN372" s="44">
        <f t="shared" si="132"/>
        <v>0</v>
      </c>
      <c r="BO372" s="44">
        <f t="shared" si="132"/>
        <v>0</v>
      </c>
      <c r="BP372" s="44">
        <f t="shared" si="132"/>
        <v>0</v>
      </c>
      <c r="BQ372" s="44">
        <f t="shared" si="132"/>
        <v>0</v>
      </c>
      <c r="BR372" s="44">
        <f t="shared" si="132"/>
        <v>0</v>
      </c>
      <c r="BS372" s="44">
        <f t="shared" ref="BS372:DB372" si="133">BS369*BS$18</f>
        <v>0</v>
      </c>
      <c r="BT372" s="44">
        <f t="shared" si="133"/>
        <v>0</v>
      </c>
      <c r="BU372" s="44">
        <f t="shared" si="133"/>
        <v>0</v>
      </c>
      <c r="BV372" s="44">
        <f t="shared" si="133"/>
        <v>0</v>
      </c>
      <c r="BW372" s="44">
        <f t="shared" si="133"/>
        <v>0</v>
      </c>
      <c r="BX372" s="44">
        <f t="shared" si="133"/>
        <v>0</v>
      </c>
      <c r="BY372" s="44">
        <f t="shared" si="133"/>
        <v>0</v>
      </c>
      <c r="BZ372" s="44">
        <f t="shared" si="133"/>
        <v>0</v>
      </c>
      <c r="CA372" s="44">
        <f t="shared" si="133"/>
        <v>0</v>
      </c>
      <c r="CB372" s="44">
        <f t="shared" si="133"/>
        <v>0</v>
      </c>
      <c r="CC372" s="44">
        <f t="shared" si="133"/>
        <v>0</v>
      </c>
      <c r="CD372" s="44">
        <f t="shared" si="133"/>
        <v>0</v>
      </c>
      <c r="CE372" s="44">
        <f t="shared" si="133"/>
        <v>0</v>
      </c>
      <c r="CF372" s="44">
        <f t="shared" si="133"/>
        <v>0</v>
      </c>
      <c r="CG372" s="44">
        <f t="shared" si="133"/>
        <v>0</v>
      </c>
      <c r="CH372" s="44">
        <f t="shared" si="133"/>
        <v>0</v>
      </c>
      <c r="CI372" s="44">
        <f t="shared" si="133"/>
        <v>0</v>
      </c>
      <c r="CJ372" s="44">
        <f t="shared" si="133"/>
        <v>0</v>
      </c>
      <c r="CK372" s="44">
        <f t="shared" si="133"/>
        <v>0</v>
      </c>
      <c r="CL372" s="44">
        <f t="shared" si="133"/>
        <v>0</v>
      </c>
      <c r="CM372" s="44">
        <f t="shared" si="133"/>
        <v>0</v>
      </c>
      <c r="CN372" s="44">
        <f t="shared" si="133"/>
        <v>0</v>
      </c>
      <c r="CO372" s="44">
        <f t="shared" si="133"/>
        <v>0</v>
      </c>
      <c r="CP372" s="44">
        <f t="shared" si="133"/>
        <v>0</v>
      </c>
      <c r="CQ372" s="44">
        <f t="shared" si="133"/>
        <v>0</v>
      </c>
      <c r="CR372" s="44">
        <f t="shared" si="133"/>
        <v>0</v>
      </c>
      <c r="CS372" s="44">
        <f t="shared" si="133"/>
        <v>0</v>
      </c>
      <c r="CT372" s="44">
        <f t="shared" si="133"/>
        <v>0</v>
      </c>
      <c r="CU372" s="44">
        <f t="shared" si="133"/>
        <v>0</v>
      </c>
      <c r="CV372" s="44">
        <f t="shared" si="133"/>
        <v>0</v>
      </c>
      <c r="CW372" s="44">
        <f t="shared" si="133"/>
        <v>0</v>
      </c>
      <c r="CX372" s="44">
        <f t="shared" si="133"/>
        <v>0</v>
      </c>
      <c r="CY372" s="44">
        <f t="shared" si="133"/>
        <v>0</v>
      </c>
      <c r="CZ372" s="44">
        <f t="shared" si="133"/>
        <v>0</v>
      </c>
      <c r="DA372" s="44">
        <f t="shared" si="133"/>
        <v>0</v>
      </c>
      <c r="DB372" s="44">
        <f t="shared" si="133"/>
        <v>0</v>
      </c>
      <c r="DC372" s="25"/>
    </row>
    <row r="373" spans="1:107" s="61" customFormat="1" ht="22.5" customHeight="1">
      <c r="A373" s="25"/>
      <c r="B373" s="163"/>
      <c r="C373" s="178" t="s">
        <v>186</v>
      </c>
      <c r="D373" s="32"/>
      <c r="E373" s="37"/>
      <c r="F373" s="32"/>
      <c r="G373" s="45">
        <f>SUM(G372:DB372)</f>
        <v>0</v>
      </c>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c r="BB373" s="32"/>
      <c r="BC373" s="32"/>
      <c r="BD373" s="32"/>
      <c r="BE373" s="32"/>
      <c r="BF373" s="32"/>
      <c r="BG373" s="32"/>
      <c r="BH373" s="32"/>
      <c r="BI373" s="32"/>
      <c r="BJ373" s="32"/>
      <c r="BK373" s="32"/>
      <c r="BL373" s="32"/>
      <c r="BM373" s="32"/>
      <c r="BN373" s="32"/>
      <c r="BO373" s="32"/>
      <c r="BP373" s="32"/>
      <c r="BQ373" s="32"/>
      <c r="BR373" s="32"/>
      <c r="BS373" s="32"/>
      <c r="BT373" s="32"/>
      <c r="BU373" s="32"/>
      <c r="BV373" s="32"/>
      <c r="BW373" s="32"/>
      <c r="BX373" s="32"/>
      <c r="BY373" s="32"/>
      <c r="BZ373" s="32"/>
      <c r="CA373" s="32"/>
      <c r="CB373" s="32"/>
      <c r="CC373" s="32"/>
      <c r="CD373" s="32"/>
      <c r="CE373" s="32"/>
      <c r="CF373" s="32"/>
      <c r="CG373" s="32"/>
      <c r="CH373" s="32"/>
      <c r="CI373" s="32"/>
      <c r="CJ373" s="32"/>
      <c r="CK373" s="32"/>
      <c r="CL373" s="32"/>
      <c r="CM373" s="32"/>
      <c r="CN373" s="32"/>
      <c r="CO373" s="32"/>
      <c r="CP373" s="32"/>
      <c r="CQ373" s="32"/>
      <c r="CR373" s="32"/>
      <c r="CS373" s="32"/>
      <c r="CT373" s="32"/>
      <c r="CU373" s="32"/>
      <c r="CV373" s="32"/>
      <c r="CW373" s="32"/>
      <c r="CX373" s="32"/>
      <c r="CY373" s="32"/>
      <c r="CZ373" s="32"/>
      <c r="DA373" s="32"/>
      <c r="DB373" s="32"/>
      <c r="DC373" s="25"/>
    </row>
    <row r="374" spans="1:107" s="61" customFormat="1" ht="12.6" customHeight="1">
      <c r="A374" s="25"/>
      <c r="B374" s="163"/>
      <c r="C374" s="163"/>
      <c r="D374" s="32"/>
      <c r="E374" s="37"/>
      <c r="F374" s="32"/>
      <c r="G374" s="32"/>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32"/>
      <c r="BB374" s="32"/>
      <c r="BC374" s="32"/>
      <c r="BD374" s="32"/>
      <c r="BE374" s="32"/>
      <c r="BF374" s="32"/>
      <c r="BG374" s="32"/>
      <c r="BH374" s="32"/>
      <c r="BI374" s="32"/>
      <c r="BJ374" s="32"/>
      <c r="BK374" s="32"/>
      <c r="BL374" s="32"/>
      <c r="BM374" s="32"/>
      <c r="BN374" s="32"/>
      <c r="BO374" s="32"/>
      <c r="BP374" s="32"/>
      <c r="BQ374" s="32"/>
      <c r="BR374" s="32"/>
      <c r="BS374" s="32"/>
      <c r="BT374" s="32"/>
      <c r="BU374" s="32"/>
      <c r="BV374" s="32"/>
      <c r="BW374" s="32"/>
      <c r="BX374" s="32"/>
      <c r="BY374" s="32"/>
      <c r="BZ374" s="32"/>
      <c r="CA374" s="32"/>
      <c r="CB374" s="32"/>
      <c r="CC374" s="32"/>
      <c r="CD374" s="32"/>
      <c r="CE374" s="32"/>
      <c r="CF374" s="32"/>
      <c r="CG374" s="32"/>
      <c r="CH374" s="32"/>
      <c r="CI374" s="32"/>
      <c r="CJ374" s="32"/>
      <c r="CK374" s="32"/>
      <c r="CL374" s="32"/>
      <c r="CM374" s="32"/>
      <c r="CN374" s="32"/>
      <c r="CO374" s="32"/>
      <c r="CP374" s="32"/>
      <c r="CQ374" s="32"/>
      <c r="CR374" s="32"/>
      <c r="CS374" s="32"/>
      <c r="CT374" s="32"/>
      <c r="CU374" s="32"/>
      <c r="CV374" s="32"/>
      <c r="CW374" s="32"/>
      <c r="CX374" s="32"/>
      <c r="CY374" s="32"/>
      <c r="CZ374" s="32"/>
      <c r="DA374" s="32"/>
      <c r="DB374" s="32"/>
      <c r="DC374" s="25"/>
    </row>
    <row r="375" spans="1:107" s="98" customFormat="1" ht="22.5" customHeight="1">
      <c r="A375" s="36"/>
      <c r="B375" s="152" t="s">
        <v>39</v>
      </c>
      <c r="C375" s="153" t="s">
        <v>80</v>
      </c>
      <c r="D375" s="35"/>
      <c r="E375" s="40"/>
      <c r="F375" s="36"/>
      <c r="G375" s="36"/>
      <c r="H375" s="36"/>
      <c r="I375" s="36"/>
      <c r="J375" s="36"/>
      <c r="K375" s="36"/>
      <c r="L375" s="36"/>
      <c r="M375" s="36"/>
      <c r="N375" s="36"/>
      <c r="O375" s="36"/>
      <c r="P375" s="36"/>
      <c r="Q375" s="36"/>
      <c r="R375" s="36"/>
      <c r="S375" s="36"/>
      <c r="T375" s="36"/>
      <c r="U375" s="36"/>
      <c r="V375" s="36"/>
      <c r="W375" s="36"/>
      <c r="X375" s="36"/>
      <c r="Y375" s="36"/>
      <c r="Z375" s="36"/>
      <c r="AA375" s="36"/>
      <c r="AB375" s="36"/>
      <c r="AC375" s="36"/>
      <c r="AD375" s="36"/>
      <c r="AE375" s="36"/>
      <c r="AF375" s="36"/>
      <c r="AG375" s="36"/>
      <c r="AH375" s="36"/>
      <c r="AI375" s="36"/>
      <c r="AJ375" s="36"/>
      <c r="AK375" s="36"/>
      <c r="AL375" s="36"/>
      <c r="AM375" s="36"/>
      <c r="AN375" s="36"/>
      <c r="AO375" s="36"/>
      <c r="AP375" s="36"/>
      <c r="AQ375" s="36"/>
      <c r="AR375" s="36"/>
      <c r="AS375" s="36"/>
      <c r="AT375" s="36"/>
      <c r="AU375" s="36"/>
      <c r="AV375" s="36"/>
      <c r="AW375" s="36"/>
      <c r="AX375" s="36"/>
      <c r="AY375" s="36"/>
      <c r="AZ375" s="36"/>
      <c r="BA375" s="36"/>
      <c r="BB375" s="36"/>
      <c r="BC375" s="36"/>
      <c r="BD375" s="36"/>
      <c r="BE375" s="36"/>
      <c r="BF375" s="36"/>
      <c r="BG375" s="36"/>
      <c r="BH375" s="36"/>
      <c r="BI375" s="36"/>
      <c r="BJ375" s="36"/>
      <c r="BK375" s="36"/>
      <c r="BL375" s="36"/>
      <c r="BM375" s="36"/>
      <c r="BN375" s="36"/>
      <c r="BO375" s="36"/>
      <c r="BP375" s="36"/>
      <c r="BQ375" s="36"/>
      <c r="BR375" s="36"/>
      <c r="BS375" s="36"/>
      <c r="BT375" s="36"/>
      <c r="BU375" s="36"/>
      <c r="BV375" s="36"/>
      <c r="BW375" s="36"/>
      <c r="BX375" s="36"/>
      <c r="BY375" s="36"/>
      <c r="BZ375" s="36"/>
      <c r="CA375" s="36"/>
      <c r="CB375" s="36"/>
      <c r="CC375" s="36"/>
      <c r="CD375" s="36"/>
      <c r="CE375" s="36"/>
      <c r="CF375" s="36"/>
      <c r="CG375" s="36"/>
      <c r="CH375" s="36"/>
      <c r="CI375" s="36"/>
      <c r="CJ375" s="36"/>
      <c r="CK375" s="36"/>
      <c r="CL375" s="36"/>
      <c r="CM375" s="36"/>
      <c r="CN375" s="36"/>
      <c r="CO375" s="36"/>
      <c r="CP375" s="36"/>
      <c r="CQ375" s="36"/>
      <c r="CR375" s="36"/>
      <c r="CS375" s="36"/>
      <c r="CT375" s="36"/>
      <c r="CU375" s="36"/>
      <c r="CV375" s="36"/>
      <c r="CW375" s="36"/>
      <c r="CX375" s="36"/>
      <c r="CY375" s="36"/>
      <c r="CZ375" s="36"/>
      <c r="DA375" s="36"/>
      <c r="DB375" s="36"/>
      <c r="DC375" s="36"/>
    </row>
    <row r="376" spans="1:107" s="61" customFormat="1" ht="12.6" customHeight="1">
      <c r="A376" s="25"/>
      <c r="B376" s="152"/>
      <c r="C376" s="153"/>
      <c r="D376" s="48"/>
      <c r="E376" s="37"/>
      <c r="F376" s="32"/>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c r="BB376" s="32"/>
      <c r="BC376" s="32"/>
      <c r="BD376" s="32"/>
      <c r="BE376" s="32"/>
      <c r="BF376" s="32"/>
      <c r="BG376" s="32"/>
      <c r="BH376" s="32"/>
      <c r="BI376" s="32"/>
      <c r="BJ376" s="32"/>
      <c r="BK376" s="32"/>
      <c r="BL376" s="32"/>
      <c r="BM376" s="32"/>
      <c r="BN376" s="32"/>
      <c r="BO376" s="32"/>
      <c r="BP376" s="32"/>
      <c r="BQ376" s="32"/>
      <c r="BR376" s="32"/>
      <c r="BS376" s="32"/>
      <c r="BT376" s="32"/>
      <c r="BU376" s="32"/>
      <c r="BV376" s="32"/>
      <c r="BW376" s="32"/>
      <c r="BX376" s="32"/>
      <c r="BY376" s="32"/>
      <c r="BZ376" s="32"/>
      <c r="CA376" s="32"/>
      <c r="CB376" s="32"/>
      <c r="CC376" s="32"/>
      <c r="CD376" s="32"/>
      <c r="CE376" s="32"/>
      <c r="CF376" s="32"/>
      <c r="CG376" s="32"/>
      <c r="CH376" s="32"/>
      <c r="CI376" s="32"/>
      <c r="CJ376" s="32"/>
      <c r="CK376" s="32"/>
      <c r="CL376" s="32"/>
      <c r="CM376" s="32"/>
      <c r="CN376" s="32"/>
      <c r="CO376" s="32"/>
      <c r="CP376" s="32"/>
      <c r="CQ376" s="32"/>
      <c r="CR376" s="32"/>
      <c r="CS376" s="32"/>
      <c r="CT376" s="32"/>
      <c r="CU376" s="32"/>
      <c r="CV376" s="32"/>
      <c r="CW376" s="32"/>
      <c r="CX376" s="32"/>
      <c r="CY376" s="32"/>
      <c r="CZ376" s="32"/>
      <c r="DA376" s="32"/>
      <c r="DB376" s="32"/>
      <c r="DC376" s="25"/>
    </row>
    <row r="377" spans="1:107" s="61" customFormat="1" ht="22.5" customHeight="1">
      <c r="A377" s="25"/>
      <c r="B377" s="152"/>
      <c r="C377" s="163" t="str">
        <f>"Maintenance event 1: "&amp;'Option-specific inputs'!$J$78</f>
        <v xml:space="preserve">Maintenance event 1: </v>
      </c>
      <c r="D377" s="48"/>
      <c r="E377" s="37"/>
      <c r="F377" s="32"/>
      <c r="G377" s="43">
        <f>IFERROR(
IF((G$14-$G$14+1)&lt;='General parameters'!$G$22,
IF((G$14-$G$14+1)&gt;=('Option-specific inputs'!$J$79),
IF(MOD((G$14-$G$14+1-'Option-specific inputs'!$J$79)/('Option-specific inputs'!$J$80),1)=0,
'Option-specific inputs'!$J$81*G$22,
0),
0),
0),
0)</f>
        <v>0</v>
      </c>
      <c r="H377" s="43">
        <f>IFERROR(
IF((H$14-$G$14+1)&lt;='General parameters'!$G$22,
IF((H$14-$G$14+1)&gt;=('Option-specific inputs'!$J$79),
IF(MOD((H$14-$G$14+1-'Option-specific inputs'!$J$79)/('Option-specific inputs'!$J$80),1)=0,
'Option-specific inputs'!$J$81*H$22,
0),
0),
0),
0)</f>
        <v>0</v>
      </c>
      <c r="I377" s="43">
        <f>IFERROR(
IF((I$14-$G$14+1)&lt;='General parameters'!$G$22,
IF((I$14-$G$14+1)&gt;=('Option-specific inputs'!$J$79),
IF(MOD((I$14-$G$14+1-'Option-specific inputs'!$J$79)/('Option-specific inputs'!$J$80),1)=0,
'Option-specific inputs'!$J$81*I$22,
0),
0),
0),
0)</f>
        <v>0</v>
      </c>
      <c r="J377" s="43">
        <f>IFERROR(
IF((J$14-$G$14+1)&lt;='General parameters'!$G$22,
IF((J$14-$G$14+1)&gt;=('Option-specific inputs'!$J$79),
IF(MOD((J$14-$G$14+1-'Option-specific inputs'!$J$79)/('Option-specific inputs'!$J$80),1)=0,
'Option-specific inputs'!$J$81*J$22,
0),
0),
0),
0)</f>
        <v>0</v>
      </c>
      <c r="K377" s="43">
        <f>IFERROR(
IF((K$14-$G$14+1)&lt;='General parameters'!$G$22,
IF((K$14-$G$14+1)&gt;=('Option-specific inputs'!$J$79),
IF(MOD((K$14-$G$14+1-'Option-specific inputs'!$J$79)/('Option-specific inputs'!$J$80),1)=0,
'Option-specific inputs'!$J$81*K$22,
0),
0),
0),
0)</f>
        <v>0</v>
      </c>
      <c r="L377" s="43">
        <f>IFERROR(
IF((L$14-$G$14+1)&lt;='General parameters'!$G$22,
IF((L$14-$G$14+1)&gt;=('Option-specific inputs'!$J$79),
IF(MOD((L$14-$G$14+1-'Option-specific inputs'!$J$79)/('Option-specific inputs'!$J$80),1)=0,
'Option-specific inputs'!$J$81*L$22,
0),
0),
0),
0)</f>
        <v>0</v>
      </c>
      <c r="M377" s="43">
        <f>IFERROR(
IF((M$14-$G$14+1)&lt;='General parameters'!$G$22,
IF((M$14-$G$14+1)&gt;=('Option-specific inputs'!$J$79),
IF(MOD((M$14-$G$14+1-'Option-specific inputs'!$J$79)/('Option-specific inputs'!$J$80),1)=0,
'Option-specific inputs'!$J$81*M$22,
0),
0),
0),
0)</f>
        <v>0</v>
      </c>
      <c r="N377" s="43">
        <f>IFERROR(
IF((N$14-$G$14+1)&lt;='General parameters'!$G$22,
IF((N$14-$G$14+1)&gt;=('Option-specific inputs'!$J$79),
IF(MOD((N$14-$G$14+1-'Option-specific inputs'!$J$79)/('Option-specific inputs'!$J$80),1)=0,
'Option-specific inputs'!$J$81*N$22,
0),
0),
0),
0)</f>
        <v>0</v>
      </c>
      <c r="O377" s="43">
        <f>IFERROR(
IF((O$14-$G$14+1)&lt;='General parameters'!$G$22,
IF((O$14-$G$14+1)&gt;=('Option-specific inputs'!$J$79),
IF(MOD((O$14-$G$14+1-'Option-specific inputs'!$J$79)/('Option-specific inputs'!$J$80),1)=0,
'Option-specific inputs'!$J$81*O$22,
0),
0),
0),
0)</f>
        <v>0</v>
      </c>
      <c r="P377" s="43">
        <f>IFERROR(
IF((P$14-$G$14+1)&lt;='General parameters'!$G$22,
IF((P$14-$G$14+1)&gt;=('Option-specific inputs'!$J$79),
IF(MOD((P$14-$G$14+1-'Option-specific inputs'!$J$79)/('Option-specific inputs'!$J$80),1)=0,
'Option-specific inputs'!$J$81*P$22,
0),
0),
0),
0)</f>
        <v>0</v>
      </c>
      <c r="Q377" s="43">
        <f>IFERROR(
IF((Q$14-$G$14+1)&lt;='General parameters'!$G$22,
IF((Q$14-$G$14+1)&gt;=('Option-specific inputs'!$J$79),
IF(MOD((Q$14-$G$14+1-'Option-specific inputs'!$J$79)/('Option-specific inputs'!$J$80),1)=0,
'Option-specific inputs'!$J$81*Q$22,
0),
0),
0),
0)</f>
        <v>0</v>
      </c>
      <c r="R377" s="43">
        <f>IFERROR(
IF((R$14-$G$14+1)&lt;='General parameters'!$G$22,
IF((R$14-$G$14+1)&gt;=('Option-specific inputs'!$J$79),
IF(MOD((R$14-$G$14+1-'Option-specific inputs'!$J$79)/('Option-specific inputs'!$J$80),1)=0,
'Option-specific inputs'!$J$81*R$22,
0),
0),
0),
0)</f>
        <v>0</v>
      </c>
      <c r="S377" s="43">
        <f>IFERROR(
IF((S$14-$G$14+1)&lt;='General parameters'!$G$22,
IF((S$14-$G$14+1)&gt;=('Option-specific inputs'!$J$79),
IF(MOD((S$14-$G$14+1-'Option-specific inputs'!$J$79)/('Option-specific inputs'!$J$80),1)=0,
'Option-specific inputs'!$J$81*S$22,
0),
0),
0),
0)</f>
        <v>0</v>
      </c>
      <c r="T377" s="43">
        <f>IFERROR(
IF((T$14-$G$14+1)&lt;='General parameters'!$G$22,
IF((T$14-$G$14+1)&gt;=('Option-specific inputs'!$J$79),
IF(MOD((T$14-$G$14+1-'Option-specific inputs'!$J$79)/('Option-specific inputs'!$J$80),1)=0,
'Option-specific inputs'!$J$81*T$22,
0),
0),
0),
0)</f>
        <v>0</v>
      </c>
      <c r="U377" s="43">
        <f>IFERROR(
IF((U$14-$G$14+1)&lt;='General parameters'!$G$22,
IF((U$14-$G$14+1)&gt;=('Option-specific inputs'!$J$79),
IF(MOD((U$14-$G$14+1-'Option-specific inputs'!$J$79)/('Option-specific inputs'!$J$80),1)=0,
'Option-specific inputs'!$J$81*U$22,
0),
0),
0),
0)</f>
        <v>0</v>
      </c>
      <c r="V377" s="43">
        <f>IFERROR(
IF((V$14-$G$14+1)&lt;='General parameters'!$G$22,
IF((V$14-$G$14+1)&gt;=('Option-specific inputs'!$J$79),
IF(MOD((V$14-$G$14+1-'Option-specific inputs'!$J$79)/('Option-specific inputs'!$J$80),1)=0,
'Option-specific inputs'!$J$81*V$22,
0),
0),
0),
0)</f>
        <v>0</v>
      </c>
      <c r="W377" s="43">
        <f>IFERROR(
IF((W$14-$G$14+1)&lt;='General parameters'!$G$22,
IF((W$14-$G$14+1)&gt;=('Option-specific inputs'!$J$79),
IF(MOD((W$14-$G$14+1-'Option-specific inputs'!$J$79)/('Option-specific inputs'!$J$80),1)=0,
'Option-specific inputs'!$J$81*W$22,
0),
0),
0),
0)</f>
        <v>0</v>
      </c>
      <c r="X377" s="43">
        <f>IFERROR(
IF((X$14-$G$14+1)&lt;='General parameters'!$G$22,
IF((X$14-$G$14+1)&gt;=('Option-specific inputs'!$J$79),
IF(MOD((X$14-$G$14+1-'Option-specific inputs'!$J$79)/('Option-specific inputs'!$J$80),1)=0,
'Option-specific inputs'!$J$81*X$22,
0),
0),
0),
0)</f>
        <v>0</v>
      </c>
      <c r="Y377" s="43">
        <f>IFERROR(
IF((Y$14-$G$14+1)&lt;='General parameters'!$G$22,
IF((Y$14-$G$14+1)&gt;=('Option-specific inputs'!$J$79),
IF(MOD((Y$14-$G$14+1-'Option-specific inputs'!$J$79)/('Option-specific inputs'!$J$80),1)=0,
'Option-specific inputs'!$J$81*Y$22,
0),
0),
0),
0)</f>
        <v>0</v>
      </c>
      <c r="Z377" s="43">
        <f>IFERROR(
IF((Z$14-$G$14+1)&lt;='General parameters'!$G$22,
IF((Z$14-$G$14+1)&gt;=('Option-specific inputs'!$J$79),
IF(MOD((Z$14-$G$14+1-'Option-specific inputs'!$J$79)/('Option-specific inputs'!$J$80),1)=0,
'Option-specific inputs'!$J$81*Z$22,
0),
0),
0),
0)</f>
        <v>0</v>
      </c>
      <c r="AA377" s="43">
        <f>IFERROR(
IF((AA$14-$G$14+1)&lt;='General parameters'!$G$22,
IF((AA$14-$G$14+1)&gt;=('Option-specific inputs'!$J$79),
IF(MOD((AA$14-$G$14+1-'Option-specific inputs'!$J$79)/('Option-specific inputs'!$J$80),1)=0,
'Option-specific inputs'!$J$81*AA$22,
0),
0),
0),
0)</f>
        <v>0</v>
      </c>
      <c r="AB377" s="43">
        <f>IFERROR(
IF((AB$14-$G$14+1)&lt;='General parameters'!$G$22,
IF((AB$14-$G$14+1)&gt;=('Option-specific inputs'!$J$79),
IF(MOD((AB$14-$G$14+1-'Option-specific inputs'!$J$79)/('Option-specific inputs'!$J$80),1)=0,
'Option-specific inputs'!$J$81*AB$22,
0),
0),
0),
0)</f>
        <v>0</v>
      </c>
      <c r="AC377" s="43">
        <f>IFERROR(
IF((AC$14-$G$14+1)&lt;='General parameters'!$G$22,
IF((AC$14-$G$14+1)&gt;=('Option-specific inputs'!$J$79),
IF(MOD((AC$14-$G$14+1-'Option-specific inputs'!$J$79)/('Option-specific inputs'!$J$80),1)=0,
'Option-specific inputs'!$J$81*AC$22,
0),
0),
0),
0)</f>
        <v>0</v>
      </c>
      <c r="AD377" s="43">
        <f>IFERROR(
IF((AD$14-$G$14+1)&lt;='General parameters'!$G$22,
IF((AD$14-$G$14+1)&gt;=('Option-specific inputs'!$J$79),
IF(MOD((AD$14-$G$14+1-'Option-specific inputs'!$J$79)/('Option-specific inputs'!$J$80),1)=0,
'Option-specific inputs'!$J$81*AD$22,
0),
0),
0),
0)</f>
        <v>0</v>
      </c>
      <c r="AE377" s="43">
        <f>IFERROR(
IF((AE$14-$G$14+1)&lt;='General parameters'!$G$22,
IF((AE$14-$G$14+1)&gt;=('Option-specific inputs'!$J$79),
IF(MOD((AE$14-$G$14+1-'Option-specific inputs'!$J$79)/('Option-specific inputs'!$J$80),1)=0,
'Option-specific inputs'!$J$81*AE$22,
0),
0),
0),
0)</f>
        <v>0</v>
      </c>
      <c r="AF377" s="43">
        <f>IFERROR(
IF((AF$14-$G$14+1)&lt;='General parameters'!$G$22,
IF((AF$14-$G$14+1)&gt;=('Option-specific inputs'!$J$79),
IF(MOD((AF$14-$G$14+1-'Option-specific inputs'!$J$79)/('Option-specific inputs'!$J$80),1)=0,
'Option-specific inputs'!$J$81*AF$22,
0),
0),
0),
0)</f>
        <v>0</v>
      </c>
      <c r="AG377" s="43">
        <f>IFERROR(
IF((AG$14-$G$14+1)&lt;='General parameters'!$G$22,
IF((AG$14-$G$14+1)&gt;=('Option-specific inputs'!$J$79),
IF(MOD((AG$14-$G$14+1-'Option-specific inputs'!$J$79)/('Option-specific inputs'!$J$80),1)=0,
'Option-specific inputs'!$J$81*AG$22,
0),
0),
0),
0)</f>
        <v>0</v>
      </c>
      <c r="AH377" s="43">
        <f>IFERROR(
IF((AH$14-$G$14+1)&lt;='General parameters'!$G$22,
IF((AH$14-$G$14+1)&gt;=('Option-specific inputs'!$J$79),
IF(MOD((AH$14-$G$14+1-'Option-specific inputs'!$J$79)/('Option-specific inputs'!$J$80),1)=0,
'Option-specific inputs'!$J$81*AH$22,
0),
0),
0),
0)</f>
        <v>0</v>
      </c>
      <c r="AI377" s="43">
        <f>IFERROR(
IF((AI$14-$G$14+1)&lt;='General parameters'!$G$22,
IF((AI$14-$G$14+1)&gt;=('Option-specific inputs'!$J$79),
IF(MOD((AI$14-$G$14+1-'Option-specific inputs'!$J$79)/('Option-specific inputs'!$J$80),1)=0,
'Option-specific inputs'!$J$81*AI$22,
0),
0),
0),
0)</f>
        <v>0</v>
      </c>
      <c r="AJ377" s="43">
        <f>IFERROR(
IF((AJ$14-$G$14+1)&lt;='General parameters'!$G$22,
IF((AJ$14-$G$14+1)&gt;=('Option-specific inputs'!$J$79),
IF(MOD((AJ$14-$G$14+1-'Option-specific inputs'!$J$79)/('Option-specific inputs'!$J$80),1)=0,
'Option-specific inputs'!$J$81*AJ$22,
0),
0),
0),
0)</f>
        <v>0</v>
      </c>
      <c r="AK377" s="43">
        <f>IFERROR(
IF((AK$14-$G$14+1)&lt;='General parameters'!$G$22,
IF((AK$14-$G$14+1)&gt;=('Option-specific inputs'!$J$79),
IF(MOD((AK$14-$G$14+1-'Option-specific inputs'!$J$79)/('Option-specific inputs'!$J$80),1)=0,
'Option-specific inputs'!$J$81*AK$22,
0),
0),
0),
0)</f>
        <v>0</v>
      </c>
      <c r="AL377" s="43">
        <f>IFERROR(
IF((AL$14-$G$14+1)&lt;='General parameters'!$G$22,
IF((AL$14-$G$14+1)&gt;=('Option-specific inputs'!$J$79),
IF(MOD((AL$14-$G$14+1-'Option-specific inputs'!$J$79)/('Option-specific inputs'!$J$80),1)=0,
'Option-specific inputs'!$J$81*AL$22,
0),
0),
0),
0)</f>
        <v>0</v>
      </c>
      <c r="AM377" s="43">
        <f>IFERROR(
IF((AM$14-$G$14+1)&lt;='General parameters'!$G$22,
IF((AM$14-$G$14+1)&gt;=('Option-specific inputs'!$J$79),
IF(MOD((AM$14-$G$14+1-'Option-specific inputs'!$J$79)/('Option-specific inputs'!$J$80),1)=0,
'Option-specific inputs'!$J$81*AM$22,
0),
0),
0),
0)</f>
        <v>0</v>
      </c>
      <c r="AN377" s="43">
        <f>IFERROR(
IF((AN$14-$G$14+1)&lt;='General parameters'!$G$22,
IF((AN$14-$G$14+1)&gt;=('Option-specific inputs'!$J$79),
IF(MOD((AN$14-$G$14+1-'Option-specific inputs'!$J$79)/('Option-specific inputs'!$J$80),1)=0,
'Option-specific inputs'!$J$81*AN$22,
0),
0),
0),
0)</f>
        <v>0</v>
      </c>
      <c r="AO377" s="43">
        <f>IFERROR(
IF((AO$14-$G$14+1)&lt;='General parameters'!$G$22,
IF((AO$14-$G$14+1)&gt;=('Option-specific inputs'!$J$79),
IF(MOD((AO$14-$G$14+1-'Option-specific inputs'!$J$79)/('Option-specific inputs'!$J$80),1)=0,
'Option-specific inputs'!$J$81*AO$22,
0),
0),
0),
0)</f>
        <v>0</v>
      </c>
      <c r="AP377" s="43">
        <f>IFERROR(
IF((AP$14-$G$14+1)&lt;='General parameters'!$G$22,
IF((AP$14-$G$14+1)&gt;=('Option-specific inputs'!$J$79),
IF(MOD((AP$14-$G$14+1-'Option-specific inputs'!$J$79)/('Option-specific inputs'!$J$80),1)=0,
'Option-specific inputs'!$J$81*AP$22,
0),
0),
0),
0)</f>
        <v>0</v>
      </c>
      <c r="AQ377" s="43">
        <f>IFERROR(
IF((AQ$14-$G$14+1)&lt;='General parameters'!$G$22,
IF((AQ$14-$G$14+1)&gt;=('Option-specific inputs'!$J$79),
IF(MOD((AQ$14-$G$14+1-'Option-specific inputs'!$J$79)/('Option-specific inputs'!$J$80),1)=0,
'Option-specific inputs'!$J$81*AQ$22,
0),
0),
0),
0)</f>
        <v>0</v>
      </c>
      <c r="AR377" s="43">
        <f>IFERROR(
IF((AR$14-$G$14+1)&lt;='General parameters'!$G$22,
IF((AR$14-$G$14+1)&gt;=('Option-specific inputs'!$J$79),
IF(MOD((AR$14-$G$14+1-'Option-specific inputs'!$J$79)/('Option-specific inputs'!$J$80),1)=0,
'Option-specific inputs'!$J$81*AR$22,
0),
0),
0),
0)</f>
        <v>0</v>
      </c>
      <c r="AS377" s="43">
        <f>IFERROR(
IF((AS$14-$G$14+1)&lt;='General parameters'!$G$22,
IF((AS$14-$G$14+1)&gt;=('Option-specific inputs'!$J$79),
IF(MOD((AS$14-$G$14+1-'Option-specific inputs'!$J$79)/('Option-specific inputs'!$J$80),1)=0,
'Option-specific inputs'!$J$81*AS$22,
0),
0),
0),
0)</f>
        <v>0</v>
      </c>
      <c r="AT377" s="43">
        <f>IFERROR(
IF((AT$14-$G$14+1)&lt;='General parameters'!$G$22,
IF((AT$14-$G$14+1)&gt;=('Option-specific inputs'!$J$79),
IF(MOD((AT$14-$G$14+1-'Option-specific inputs'!$J$79)/('Option-specific inputs'!$J$80),1)=0,
'Option-specific inputs'!$J$81*AT$22,
0),
0),
0),
0)</f>
        <v>0</v>
      </c>
      <c r="AU377" s="43">
        <f>IFERROR(
IF((AU$14-$G$14+1)&lt;='General parameters'!$G$22,
IF((AU$14-$G$14+1)&gt;=('Option-specific inputs'!$J$79),
IF(MOD((AU$14-$G$14+1-'Option-specific inputs'!$J$79)/('Option-specific inputs'!$J$80),1)=0,
'Option-specific inputs'!$J$81*AU$22,
0),
0),
0),
0)</f>
        <v>0</v>
      </c>
      <c r="AV377" s="43">
        <f>IFERROR(
IF((AV$14-$G$14+1)&lt;='General parameters'!$G$22,
IF((AV$14-$G$14+1)&gt;=('Option-specific inputs'!$J$79),
IF(MOD((AV$14-$G$14+1-'Option-specific inputs'!$J$79)/('Option-specific inputs'!$J$80),1)=0,
'Option-specific inputs'!$J$81*AV$22,
0),
0),
0),
0)</f>
        <v>0</v>
      </c>
      <c r="AW377" s="43">
        <f>IFERROR(
IF((AW$14-$G$14+1)&lt;='General parameters'!$G$22,
IF((AW$14-$G$14+1)&gt;=('Option-specific inputs'!$J$79),
IF(MOD((AW$14-$G$14+1-'Option-specific inputs'!$J$79)/('Option-specific inputs'!$J$80),1)=0,
'Option-specific inputs'!$J$81*AW$22,
0),
0),
0),
0)</f>
        <v>0</v>
      </c>
      <c r="AX377" s="43">
        <f>IFERROR(
IF((AX$14-$G$14+1)&lt;='General parameters'!$G$22,
IF((AX$14-$G$14+1)&gt;=('Option-specific inputs'!$J$79),
IF(MOD((AX$14-$G$14+1-'Option-specific inputs'!$J$79)/('Option-specific inputs'!$J$80),1)=0,
'Option-specific inputs'!$J$81*AX$22,
0),
0),
0),
0)</f>
        <v>0</v>
      </c>
      <c r="AY377" s="43">
        <f>IFERROR(
IF((AY$14-$G$14+1)&lt;='General parameters'!$G$22,
IF((AY$14-$G$14+1)&gt;=('Option-specific inputs'!$J$79),
IF(MOD((AY$14-$G$14+1-'Option-specific inputs'!$J$79)/('Option-specific inputs'!$J$80),1)=0,
'Option-specific inputs'!$J$81*AY$22,
0),
0),
0),
0)</f>
        <v>0</v>
      </c>
      <c r="AZ377" s="43">
        <f>IFERROR(
IF((AZ$14-$G$14+1)&lt;='General parameters'!$G$22,
IF((AZ$14-$G$14+1)&gt;=('Option-specific inputs'!$J$79),
IF(MOD((AZ$14-$G$14+1-'Option-specific inputs'!$J$79)/('Option-specific inputs'!$J$80),1)=0,
'Option-specific inputs'!$J$81*AZ$22,
0),
0),
0),
0)</f>
        <v>0</v>
      </c>
      <c r="BA377" s="43">
        <f>IFERROR(
IF((BA$14-$G$14+1)&lt;='General parameters'!$G$22,
IF((BA$14-$G$14+1)&gt;=('Option-specific inputs'!$J$79),
IF(MOD((BA$14-$G$14+1-'Option-specific inputs'!$J$79)/('Option-specific inputs'!$J$80),1)=0,
'Option-specific inputs'!$J$81*BA$22,
0),
0),
0),
0)</f>
        <v>0</v>
      </c>
      <c r="BB377" s="43">
        <f>IFERROR(
IF((BB$14-$G$14+1)&lt;='General parameters'!$G$22,
IF((BB$14-$G$14+1)&gt;=('Option-specific inputs'!$J$79),
IF(MOD((BB$14-$G$14+1-'Option-specific inputs'!$J$79)/('Option-specific inputs'!$J$80),1)=0,
'Option-specific inputs'!$J$81*BB$22,
0),
0),
0),
0)</f>
        <v>0</v>
      </c>
      <c r="BC377" s="43">
        <f>IFERROR(
IF((BC$14-$G$14+1)&lt;='General parameters'!$G$22,
IF((BC$14-$G$14+1)&gt;=('Option-specific inputs'!$J$79),
IF(MOD((BC$14-$G$14+1-'Option-specific inputs'!$J$79)/('Option-specific inputs'!$J$80),1)=0,
'Option-specific inputs'!$J$81*BC$22,
0),
0),
0),
0)</f>
        <v>0</v>
      </c>
      <c r="BD377" s="43">
        <f>IFERROR(
IF((BD$14-$G$14+1)&lt;='General parameters'!$G$22,
IF((BD$14-$G$14+1)&gt;=('Option-specific inputs'!$J$79),
IF(MOD((BD$14-$G$14+1-'Option-specific inputs'!$J$79)/('Option-specific inputs'!$J$80),1)=0,
'Option-specific inputs'!$J$81*BD$22,
0),
0),
0),
0)</f>
        <v>0</v>
      </c>
      <c r="BE377" s="43">
        <f>IFERROR(
IF((BE$14-$G$14+1)&lt;='General parameters'!$G$22,
IF((BE$14-$G$14+1)&gt;=('Option-specific inputs'!$J$79),
IF(MOD((BE$14-$G$14+1-'Option-specific inputs'!$J$79)/('Option-specific inputs'!$J$80),1)=0,
'Option-specific inputs'!$J$81*BE$22,
0),
0),
0),
0)</f>
        <v>0</v>
      </c>
      <c r="BF377" s="43">
        <f>IFERROR(
IF((BF$14-$G$14+1)&lt;='General parameters'!$G$22,
IF((BF$14-$G$14+1)&gt;=('Option-specific inputs'!$J$79),
IF(MOD((BF$14-$G$14+1-'Option-specific inputs'!$J$79)/('Option-specific inputs'!$J$80),1)=0,
'Option-specific inputs'!$J$81*BF$22,
0),
0),
0),
0)</f>
        <v>0</v>
      </c>
      <c r="BG377" s="43">
        <f>IFERROR(
IF((BG$14-$G$14+1)&lt;='General parameters'!$G$22,
IF((BG$14-$G$14+1)&gt;=('Option-specific inputs'!$J$79),
IF(MOD((BG$14-$G$14+1-'Option-specific inputs'!$J$79)/('Option-specific inputs'!$J$80),1)=0,
'Option-specific inputs'!$J$81*BG$22,
0),
0),
0),
0)</f>
        <v>0</v>
      </c>
      <c r="BH377" s="43">
        <f>IFERROR(
IF((BH$14-$G$14+1)&lt;='General parameters'!$G$22,
IF((BH$14-$G$14+1)&gt;=('Option-specific inputs'!$J$79),
IF(MOD((BH$14-$G$14+1-'Option-specific inputs'!$J$79)/('Option-specific inputs'!$J$80),1)=0,
'Option-specific inputs'!$J$81*BH$22,
0),
0),
0),
0)</f>
        <v>0</v>
      </c>
      <c r="BI377" s="43">
        <f>IFERROR(
IF((BI$14-$G$14+1)&lt;='General parameters'!$G$22,
IF((BI$14-$G$14+1)&gt;=('Option-specific inputs'!$J$79),
IF(MOD((BI$14-$G$14+1-'Option-specific inputs'!$J$79)/('Option-specific inputs'!$J$80),1)=0,
'Option-specific inputs'!$J$81*BI$22,
0),
0),
0),
0)</f>
        <v>0</v>
      </c>
      <c r="BJ377" s="43">
        <f>IFERROR(
IF((BJ$14-$G$14+1)&lt;='General parameters'!$G$22,
IF((BJ$14-$G$14+1)&gt;=('Option-specific inputs'!$J$79),
IF(MOD((BJ$14-$G$14+1-'Option-specific inputs'!$J$79)/('Option-specific inputs'!$J$80),1)=0,
'Option-specific inputs'!$J$81*BJ$22,
0),
0),
0),
0)</f>
        <v>0</v>
      </c>
      <c r="BK377" s="43">
        <f>IFERROR(
IF((BK$14-$G$14+1)&lt;='General parameters'!$G$22,
IF((BK$14-$G$14+1)&gt;=('Option-specific inputs'!$J$79),
IF(MOD((BK$14-$G$14+1-'Option-specific inputs'!$J$79)/('Option-specific inputs'!$J$80),1)=0,
'Option-specific inputs'!$J$81*BK$22,
0),
0),
0),
0)</f>
        <v>0</v>
      </c>
      <c r="BL377" s="43">
        <f>IFERROR(
IF((BL$14-$G$14+1)&lt;='General parameters'!$G$22,
IF((BL$14-$G$14+1)&gt;=('Option-specific inputs'!$J$79),
IF(MOD((BL$14-$G$14+1-'Option-specific inputs'!$J$79)/('Option-specific inputs'!$J$80),1)=0,
'Option-specific inputs'!$J$81*BL$22,
0),
0),
0),
0)</f>
        <v>0</v>
      </c>
      <c r="BM377" s="43">
        <f>IFERROR(
IF((BM$14-$G$14+1)&lt;='General parameters'!$G$22,
IF((BM$14-$G$14+1)&gt;=('Option-specific inputs'!$J$79),
IF(MOD((BM$14-$G$14+1-'Option-specific inputs'!$J$79)/('Option-specific inputs'!$J$80),1)=0,
'Option-specific inputs'!$J$81*BM$22,
0),
0),
0),
0)</f>
        <v>0</v>
      </c>
      <c r="BN377" s="43">
        <f>IFERROR(
IF((BN$14-$G$14+1)&lt;='General parameters'!$G$22,
IF((BN$14-$G$14+1)&gt;=('Option-specific inputs'!$J$79),
IF(MOD((BN$14-$G$14+1-'Option-specific inputs'!$J$79)/('Option-specific inputs'!$J$80),1)=0,
'Option-specific inputs'!$J$81*BN$22,
0),
0),
0),
0)</f>
        <v>0</v>
      </c>
      <c r="BO377" s="43">
        <f>IFERROR(
IF((BO$14-$G$14+1)&lt;='General parameters'!$G$22,
IF((BO$14-$G$14+1)&gt;=('Option-specific inputs'!$J$79),
IF(MOD((BO$14-$G$14+1-'Option-specific inputs'!$J$79)/('Option-specific inputs'!$J$80),1)=0,
'Option-specific inputs'!$J$81*BO$22,
0),
0),
0),
0)</f>
        <v>0</v>
      </c>
      <c r="BP377" s="43">
        <f>IFERROR(
IF((BP$14-$G$14+1)&lt;='General parameters'!$G$22,
IF((BP$14-$G$14+1)&gt;=('Option-specific inputs'!$J$79),
IF(MOD((BP$14-$G$14+1-'Option-specific inputs'!$J$79)/('Option-specific inputs'!$J$80),1)=0,
'Option-specific inputs'!$J$81*BP$22,
0),
0),
0),
0)</f>
        <v>0</v>
      </c>
      <c r="BQ377" s="43">
        <f>IFERROR(
IF((BQ$14-$G$14+1)&lt;='General parameters'!$G$22,
IF((BQ$14-$G$14+1)&gt;=('Option-specific inputs'!$J$79),
IF(MOD((BQ$14-$G$14+1-'Option-specific inputs'!$J$79)/('Option-specific inputs'!$J$80),1)=0,
'Option-specific inputs'!$J$81*BQ$22,
0),
0),
0),
0)</f>
        <v>0</v>
      </c>
      <c r="BR377" s="43">
        <f>IFERROR(
IF((BR$14-$G$14+1)&lt;='General parameters'!$G$22,
IF((BR$14-$G$14+1)&gt;=('Option-specific inputs'!$J$79),
IF(MOD((BR$14-$G$14+1-'Option-specific inputs'!$J$79)/('Option-specific inputs'!$J$80),1)=0,
'Option-specific inputs'!$J$81*BR$22,
0),
0),
0),
0)</f>
        <v>0</v>
      </c>
      <c r="BS377" s="43">
        <f>IFERROR(
IF((BS$14-$G$14+1)&lt;='General parameters'!$G$22,
IF((BS$14-$G$14+1)&gt;=('Option-specific inputs'!$J$79),
IF(MOD((BS$14-$G$14+1-'Option-specific inputs'!$J$79)/('Option-specific inputs'!$J$80),1)=0,
'Option-specific inputs'!$J$81*BS$22,
0),
0),
0),
0)</f>
        <v>0</v>
      </c>
      <c r="BT377" s="43">
        <f>IFERROR(
IF((BT$14-$G$14+1)&lt;='General parameters'!$G$22,
IF((BT$14-$G$14+1)&gt;=('Option-specific inputs'!$J$79),
IF(MOD((BT$14-$G$14+1-'Option-specific inputs'!$J$79)/('Option-specific inputs'!$J$80),1)=0,
'Option-specific inputs'!$J$81*BT$22,
0),
0),
0),
0)</f>
        <v>0</v>
      </c>
      <c r="BU377" s="43">
        <f>IFERROR(
IF((BU$14-$G$14+1)&lt;='General parameters'!$G$22,
IF((BU$14-$G$14+1)&gt;=('Option-specific inputs'!$J$79),
IF(MOD((BU$14-$G$14+1-'Option-specific inputs'!$J$79)/('Option-specific inputs'!$J$80),1)=0,
'Option-specific inputs'!$J$81*BU$22,
0),
0),
0),
0)</f>
        <v>0</v>
      </c>
      <c r="BV377" s="43">
        <f>IFERROR(
IF((BV$14-$G$14+1)&lt;='General parameters'!$G$22,
IF((BV$14-$G$14+1)&gt;=('Option-specific inputs'!$J$79),
IF(MOD((BV$14-$G$14+1-'Option-specific inputs'!$J$79)/('Option-specific inputs'!$J$80),1)=0,
'Option-specific inputs'!$J$81*BV$22,
0),
0),
0),
0)</f>
        <v>0</v>
      </c>
      <c r="BW377" s="43">
        <f>IFERROR(
IF((BW$14-$G$14+1)&lt;='General parameters'!$G$22,
IF((BW$14-$G$14+1)&gt;=('Option-specific inputs'!$J$79),
IF(MOD((BW$14-$G$14+1-'Option-specific inputs'!$J$79)/('Option-specific inputs'!$J$80),1)=0,
'Option-specific inputs'!$J$81*BW$22,
0),
0),
0),
0)</f>
        <v>0</v>
      </c>
      <c r="BX377" s="43">
        <f>IFERROR(
IF((BX$14-$G$14+1)&lt;='General parameters'!$G$22,
IF((BX$14-$G$14+1)&gt;=('Option-specific inputs'!$J$79),
IF(MOD((BX$14-$G$14+1-'Option-specific inputs'!$J$79)/('Option-specific inputs'!$J$80),1)=0,
'Option-specific inputs'!$J$81*BX$22,
0),
0),
0),
0)</f>
        <v>0</v>
      </c>
      <c r="BY377" s="43">
        <f>IFERROR(
IF((BY$14-$G$14+1)&lt;='General parameters'!$G$22,
IF((BY$14-$G$14+1)&gt;=('Option-specific inputs'!$J$79),
IF(MOD((BY$14-$G$14+1-'Option-specific inputs'!$J$79)/('Option-specific inputs'!$J$80),1)=0,
'Option-specific inputs'!$J$81*BY$22,
0),
0),
0),
0)</f>
        <v>0</v>
      </c>
      <c r="BZ377" s="43">
        <f>IFERROR(
IF((BZ$14-$G$14+1)&lt;='General parameters'!$G$22,
IF((BZ$14-$G$14+1)&gt;=('Option-specific inputs'!$J$79),
IF(MOD((BZ$14-$G$14+1-'Option-specific inputs'!$J$79)/('Option-specific inputs'!$J$80),1)=0,
'Option-specific inputs'!$J$81*BZ$22,
0),
0),
0),
0)</f>
        <v>0</v>
      </c>
      <c r="CA377" s="43">
        <f>IFERROR(
IF((CA$14-$G$14+1)&lt;='General parameters'!$G$22,
IF((CA$14-$G$14+1)&gt;=('Option-specific inputs'!$J$79),
IF(MOD((CA$14-$G$14+1-'Option-specific inputs'!$J$79)/('Option-specific inputs'!$J$80),1)=0,
'Option-specific inputs'!$J$81*CA$22,
0),
0),
0),
0)</f>
        <v>0</v>
      </c>
      <c r="CB377" s="43">
        <f>IFERROR(
IF((CB$14-$G$14+1)&lt;='General parameters'!$G$22,
IF((CB$14-$G$14+1)&gt;=('Option-specific inputs'!$J$79),
IF(MOD((CB$14-$G$14+1-'Option-specific inputs'!$J$79)/('Option-specific inputs'!$J$80),1)=0,
'Option-specific inputs'!$J$81*CB$22,
0),
0),
0),
0)</f>
        <v>0</v>
      </c>
      <c r="CC377" s="43">
        <f>IFERROR(
IF((CC$14-$G$14+1)&lt;='General parameters'!$G$22,
IF((CC$14-$G$14+1)&gt;=('Option-specific inputs'!$J$79),
IF(MOD((CC$14-$G$14+1-'Option-specific inputs'!$J$79)/('Option-specific inputs'!$J$80),1)=0,
'Option-specific inputs'!$J$81*CC$22,
0),
0),
0),
0)</f>
        <v>0</v>
      </c>
      <c r="CD377" s="43">
        <f>IFERROR(
IF((CD$14-$G$14+1)&lt;='General parameters'!$G$22,
IF((CD$14-$G$14+1)&gt;=('Option-specific inputs'!$J$79),
IF(MOD((CD$14-$G$14+1-'Option-specific inputs'!$J$79)/('Option-specific inputs'!$J$80),1)=0,
'Option-specific inputs'!$J$81*CD$22,
0),
0),
0),
0)</f>
        <v>0</v>
      </c>
      <c r="CE377" s="43">
        <f>IFERROR(
IF((CE$14-$G$14+1)&lt;='General parameters'!$G$22,
IF((CE$14-$G$14+1)&gt;=('Option-specific inputs'!$J$79),
IF(MOD((CE$14-$G$14+1-'Option-specific inputs'!$J$79)/('Option-specific inputs'!$J$80),1)=0,
'Option-specific inputs'!$J$81*CE$22,
0),
0),
0),
0)</f>
        <v>0</v>
      </c>
      <c r="CF377" s="43">
        <f>IFERROR(
IF((CF$14-$G$14+1)&lt;='General parameters'!$G$22,
IF((CF$14-$G$14+1)&gt;=('Option-specific inputs'!$J$79),
IF(MOD((CF$14-$G$14+1-'Option-specific inputs'!$J$79)/('Option-specific inputs'!$J$80),1)=0,
'Option-specific inputs'!$J$81*CF$22,
0),
0),
0),
0)</f>
        <v>0</v>
      </c>
      <c r="CG377" s="43">
        <f>IFERROR(
IF((CG$14-$G$14+1)&lt;='General parameters'!$G$22,
IF((CG$14-$G$14+1)&gt;=('Option-specific inputs'!$J$79),
IF(MOD((CG$14-$G$14+1-'Option-specific inputs'!$J$79)/('Option-specific inputs'!$J$80),1)=0,
'Option-specific inputs'!$J$81*CG$22,
0),
0),
0),
0)</f>
        <v>0</v>
      </c>
      <c r="CH377" s="43">
        <f>IFERROR(
IF((CH$14-$G$14+1)&lt;='General parameters'!$G$22,
IF((CH$14-$G$14+1)&gt;=('Option-specific inputs'!$J$79),
IF(MOD((CH$14-$G$14+1-'Option-specific inputs'!$J$79)/('Option-specific inputs'!$J$80),1)=0,
'Option-specific inputs'!$J$81*CH$22,
0),
0),
0),
0)</f>
        <v>0</v>
      </c>
      <c r="CI377" s="43">
        <f>IFERROR(
IF((CI$14-$G$14+1)&lt;='General parameters'!$G$22,
IF((CI$14-$G$14+1)&gt;=('Option-specific inputs'!$J$79),
IF(MOD((CI$14-$G$14+1-'Option-specific inputs'!$J$79)/('Option-specific inputs'!$J$80),1)=0,
'Option-specific inputs'!$J$81*CI$22,
0),
0),
0),
0)</f>
        <v>0</v>
      </c>
      <c r="CJ377" s="43">
        <f>IFERROR(
IF((CJ$14-$G$14+1)&lt;='General parameters'!$G$22,
IF((CJ$14-$G$14+1)&gt;=('Option-specific inputs'!$J$79),
IF(MOD((CJ$14-$G$14+1-'Option-specific inputs'!$J$79)/('Option-specific inputs'!$J$80),1)=0,
'Option-specific inputs'!$J$81*CJ$22,
0),
0),
0),
0)</f>
        <v>0</v>
      </c>
      <c r="CK377" s="43">
        <f>IFERROR(
IF((CK$14-$G$14+1)&lt;='General parameters'!$G$22,
IF((CK$14-$G$14+1)&gt;=('Option-specific inputs'!$J$79),
IF(MOD((CK$14-$G$14+1-'Option-specific inputs'!$J$79)/('Option-specific inputs'!$J$80),1)=0,
'Option-specific inputs'!$J$81*CK$22,
0),
0),
0),
0)</f>
        <v>0</v>
      </c>
      <c r="CL377" s="43">
        <f>IFERROR(
IF((CL$14-$G$14+1)&lt;='General parameters'!$G$22,
IF((CL$14-$G$14+1)&gt;=('Option-specific inputs'!$J$79),
IF(MOD((CL$14-$G$14+1-'Option-specific inputs'!$J$79)/('Option-specific inputs'!$J$80),1)=0,
'Option-specific inputs'!$J$81*CL$22,
0),
0),
0),
0)</f>
        <v>0</v>
      </c>
      <c r="CM377" s="43">
        <f>IFERROR(
IF((CM$14-$G$14+1)&lt;='General parameters'!$G$22,
IF((CM$14-$G$14+1)&gt;=('Option-specific inputs'!$J$79),
IF(MOD((CM$14-$G$14+1-'Option-specific inputs'!$J$79)/('Option-specific inputs'!$J$80),1)=0,
'Option-specific inputs'!$J$81*CM$22,
0),
0),
0),
0)</f>
        <v>0</v>
      </c>
      <c r="CN377" s="43">
        <f>IFERROR(
IF((CN$14-$G$14+1)&lt;='General parameters'!$G$22,
IF((CN$14-$G$14+1)&gt;=('Option-specific inputs'!$J$79),
IF(MOD((CN$14-$G$14+1-'Option-specific inputs'!$J$79)/('Option-specific inputs'!$J$80),1)=0,
'Option-specific inputs'!$J$81*CN$22,
0),
0),
0),
0)</f>
        <v>0</v>
      </c>
      <c r="CO377" s="43">
        <f>IFERROR(
IF((CO$14-$G$14+1)&lt;='General parameters'!$G$22,
IF((CO$14-$G$14+1)&gt;=('Option-specific inputs'!$J$79),
IF(MOD((CO$14-$G$14+1-'Option-specific inputs'!$J$79)/('Option-specific inputs'!$J$80),1)=0,
'Option-specific inputs'!$J$81*CO$22,
0),
0),
0),
0)</f>
        <v>0</v>
      </c>
      <c r="CP377" s="43">
        <f>IFERROR(
IF((CP$14-$G$14+1)&lt;='General parameters'!$G$22,
IF((CP$14-$G$14+1)&gt;=('Option-specific inputs'!$J$79),
IF(MOD((CP$14-$G$14+1-'Option-specific inputs'!$J$79)/('Option-specific inputs'!$J$80),1)=0,
'Option-specific inputs'!$J$81*CP$22,
0),
0),
0),
0)</f>
        <v>0</v>
      </c>
      <c r="CQ377" s="43">
        <f>IFERROR(
IF((CQ$14-$G$14+1)&lt;='General parameters'!$G$22,
IF((CQ$14-$G$14+1)&gt;=('Option-specific inputs'!$J$79),
IF(MOD((CQ$14-$G$14+1-'Option-specific inputs'!$J$79)/('Option-specific inputs'!$J$80),1)=0,
'Option-specific inputs'!$J$81*CQ$22,
0),
0),
0),
0)</f>
        <v>0</v>
      </c>
      <c r="CR377" s="43">
        <f>IFERROR(
IF((CR$14-$G$14+1)&lt;='General parameters'!$G$22,
IF((CR$14-$G$14+1)&gt;=('Option-specific inputs'!$J$79),
IF(MOD((CR$14-$G$14+1-'Option-specific inputs'!$J$79)/('Option-specific inputs'!$J$80),1)=0,
'Option-specific inputs'!$J$81*CR$22,
0),
0),
0),
0)</f>
        <v>0</v>
      </c>
      <c r="CS377" s="43">
        <f>IFERROR(
IF((CS$14-$G$14+1)&lt;='General parameters'!$G$22,
IF((CS$14-$G$14+1)&gt;=('Option-specific inputs'!$J$79),
IF(MOD((CS$14-$G$14+1-'Option-specific inputs'!$J$79)/('Option-specific inputs'!$J$80),1)=0,
'Option-specific inputs'!$J$81*CS$22,
0),
0),
0),
0)</f>
        <v>0</v>
      </c>
      <c r="CT377" s="43">
        <f>IFERROR(
IF((CT$14-$G$14+1)&lt;='General parameters'!$G$22,
IF((CT$14-$G$14+1)&gt;=('Option-specific inputs'!$J$79),
IF(MOD((CT$14-$G$14+1-'Option-specific inputs'!$J$79)/('Option-specific inputs'!$J$80),1)=0,
'Option-specific inputs'!$J$81*CT$22,
0),
0),
0),
0)</f>
        <v>0</v>
      </c>
      <c r="CU377" s="43">
        <f>IFERROR(
IF((CU$14-$G$14+1)&lt;='General parameters'!$G$22,
IF((CU$14-$G$14+1)&gt;=('Option-specific inputs'!$J$79),
IF(MOD((CU$14-$G$14+1-'Option-specific inputs'!$J$79)/('Option-specific inputs'!$J$80),1)=0,
'Option-specific inputs'!$J$81*CU$22,
0),
0),
0),
0)</f>
        <v>0</v>
      </c>
      <c r="CV377" s="43">
        <f>IFERROR(
IF((CV$14-$G$14+1)&lt;='General parameters'!$G$22,
IF((CV$14-$G$14+1)&gt;=('Option-specific inputs'!$J$79),
IF(MOD((CV$14-$G$14+1-'Option-specific inputs'!$J$79)/('Option-specific inputs'!$J$80),1)=0,
'Option-specific inputs'!$J$81*CV$22,
0),
0),
0),
0)</f>
        <v>0</v>
      </c>
      <c r="CW377" s="43">
        <f>IFERROR(
IF((CW$14-$G$14+1)&lt;='General parameters'!$G$22,
IF((CW$14-$G$14+1)&gt;=('Option-specific inputs'!$J$79),
IF(MOD((CW$14-$G$14+1-'Option-specific inputs'!$J$79)/('Option-specific inputs'!$J$80),1)=0,
'Option-specific inputs'!$J$81*CW$22,
0),
0),
0),
0)</f>
        <v>0</v>
      </c>
      <c r="CX377" s="43">
        <f>IFERROR(
IF((CX$14-$G$14+1)&lt;='General parameters'!$G$22,
IF((CX$14-$G$14+1)&gt;=('Option-specific inputs'!$J$79),
IF(MOD((CX$14-$G$14+1-'Option-specific inputs'!$J$79)/('Option-specific inputs'!$J$80),1)=0,
'Option-specific inputs'!$J$81*CX$22,
0),
0),
0),
0)</f>
        <v>0</v>
      </c>
      <c r="CY377" s="43">
        <f>IFERROR(
IF((CY$14-$G$14+1)&lt;='General parameters'!$G$22,
IF((CY$14-$G$14+1)&gt;=('Option-specific inputs'!$J$79),
IF(MOD((CY$14-$G$14+1-'Option-specific inputs'!$J$79)/('Option-specific inputs'!$J$80),1)=0,
'Option-specific inputs'!$J$81*CY$22,
0),
0),
0),
0)</f>
        <v>0</v>
      </c>
      <c r="CZ377" s="43">
        <f>IFERROR(
IF((CZ$14-$G$14+1)&lt;='General parameters'!$G$22,
IF((CZ$14-$G$14+1)&gt;=('Option-specific inputs'!$J$79),
IF(MOD((CZ$14-$G$14+1-'Option-specific inputs'!$J$79)/('Option-specific inputs'!$J$80),1)=0,
'Option-specific inputs'!$J$81*CZ$22,
0),
0),
0),
0)</f>
        <v>0</v>
      </c>
      <c r="DA377" s="43">
        <f>IFERROR(
IF((DA$14-$G$14+1)&lt;='General parameters'!$G$22,
IF((DA$14-$G$14+1)&gt;=('Option-specific inputs'!$J$79),
IF(MOD((DA$14-$G$14+1-'Option-specific inputs'!$J$79)/('Option-specific inputs'!$J$80),1)=0,
'Option-specific inputs'!$J$81*DA$22,
0),
0),
0),
0)</f>
        <v>0</v>
      </c>
      <c r="DB377" s="43">
        <f>IFERROR(
IF((DB$14-$G$14+1)&lt;='General parameters'!$G$22,
IF((DB$14-$G$14+1)&gt;=('Option-specific inputs'!$J$79),
IF(MOD((DB$14-$G$14+1-'Option-specific inputs'!$J$79)/('Option-specific inputs'!$J$80),1)=0,
'Option-specific inputs'!$J$81*DB$22,
0),
0),
0),
0)</f>
        <v>0</v>
      </c>
      <c r="DC377" s="25"/>
    </row>
    <row r="378" spans="1:107" s="61" customFormat="1" ht="22.5" customHeight="1">
      <c r="A378" s="25"/>
      <c r="B378" s="152"/>
      <c r="C378" s="163" t="str">
        <f>"Maintenance event 2: "&amp;'Option-specific inputs'!$J$83</f>
        <v xml:space="preserve">Maintenance event 2: </v>
      </c>
      <c r="D378" s="48"/>
      <c r="E378" s="37"/>
      <c r="F378" s="32"/>
      <c r="G378" s="43">
        <f>IFERROR(
IF((G$14-$G$14+1)&lt;='General parameters'!$G$22,
IF((G$14-$G$14+1)&gt;=('Option-specific inputs'!$J$84),
IF(MOD((G$14-$G$14+1-'Option-specific inputs'!$J$84)/'Option-specific inputs'!$J$85,1)=0,
'Option-specific inputs'!$J$86*G$22,
0),
0),
0),
0)</f>
        <v>0</v>
      </c>
      <c r="H378" s="43">
        <f>IFERROR(
IF((H$14-$G$14+1)&lt;='General parameters'!$G$22,
IF((H$14-$G$14+1)&gt;=('Option-specific inputs'!$J$84),
IF(MOD((H$14-$G$14+1-'Option-specific inputs'!$J$84)/'Option-specific inputs'!$J$85,1)=0,
'Option-specific inputs'!$J$86*H$22,
0),
0),
0),
0)</f>
        <v>0</v>
      </c>
      <c r="I378" s="43">
        <f>IFERROR(
IF((I$14-$G$14+1)&lt;='General parameters'!$G$22,
IF((I$14-$G$14+1)&gt;=('Option-specific inputs'!$J$84),
IF(MOD((I$14-$G$14+1-'Option-specific inputs'!$J$84)/'Option-specific inputs'!$J$85,1)=0,
'Option-specific inputs'!$J$86*I$22,
0),
0),
0),
0)</f>
        <v>0</v>
      </c>
      <c r="J378" s="43">
        <f>IFERROR(
IF((J$14-$G$14+1)&lt;='General parameters'!$G$22,
IF((J$14-$G$14+1)&gt;=('Option-specific inputs'!$J$84),
IF(MOD((J$14-$G$14+1-'Option-specific inputs'!$J$84)/'Option-specific inputs'!$J$85,1)=0,
'Option-specific inputs'!$J$86*J$22,
0),
0),
0),
0)</f>
        <v>0</v>
      </c>
      <c r="K378" s="43">
        <f>IFERROR(
IF((K$14-$G$14+1)&lt;='General parameters'!$G$22,
IF((K$14-$G$14+1)&gt;=('Option-specific inputs'!$J$84),
IF(MOD((K$14-$G$14+1-'Option-specific inputs'!$J$84)/'Option-specific inputs'!$J$85,1)=0,
'Option-specific inputs'!$J$86*K$22,
0),
0),
0),
0)</f>
        <v>0</v>
      </c>
      <c r="L378" s="43">
        <f>IFERROR(
IF((L$14-$G$14+1)&lt;='General parameters'!$G$22,
IF((L$14-$G$14+1)&gt;=('Option-specific inputs'!$J$84),
IF(MOD((L$14-$G$14+1-'Option-specific inputs'!$J$84)/'Option-specific inputs'!$J$85,1)=0,
'Option-specific inputs'!$J$86*L$22,
0),
0),
0),
0)</f>
        <v>0</v>
      </c>
      <c r="M378" s="43">
        <f>IFERROR(
IF((M$14-$G$14+1)&lt;='General parameters'!$G$22,
IF((M$14-$G$14+1)&gt;=('Option-specific inputs'!$J$84),
IF(MOD((M$14-$G$14+1-'Option-specific inputs'!$J$84)/'Option-specific inputs'!$J$85,1)=0,
'Option-specific inputs'!$J$86*M$22,
0),
0),
0),
0)</f>
        <v>0</v>
      </c>
      <c r="N378" s="43">
        <f>IFERROR(
IF((N$14-$G$14+1)&lt;='General parameters'!$G$22,
IF((N$14-$G$14+1)&gt;=('Option-specific inputs'!$J$84),
IF(MOD((N$14-$G$14+1-'Option-specific inputs'!$J$84)/'Option-specific inputs'!$J$85,1)=0,
'Option-specific inputs'!$J$86*N$22,
0),
0),
0),
0)</f>
        <v>0</v>
      </c>
      <c r="O378" s="43">
        <f>IFERROR(
IF((O$14-$G$14+1)&lt;='General parameters'!$G$22,
IF((O$14-$G$14+1)&gt;=('Option-specific inputs'!$J$84),
IF(MOD((O$14-$G$14+1-'Option-specific inputs'!$J$84)/'Option-specific inputs'!$J$85,1)=0,
'Option-specific inputs'!$J$86*O$22,
0),
0),
0),
0)</f>
        <v>0</v>
      </c>
      <c r="P378" s="43">
        <f>IFERROR(
IF((P$14-$G$14+1)&lt;='General parameters'!$G$22,
IF((P$14-$G$14+1)&gt;=('Option-specific inputs'!$J$84),
IF(MOD((P$14-$G$14+1-'Option-specific inputs'!$J$84)/'Option-specific inputs'!$J$85,1)=0,
'Option-specific inputs'!$J$86*P$22,
0),
0),
0),
0)</f>
        <v>0</v>
      </c>
      <c r="Q378" s="43">
        <f>IFERROR(
IF((Q$14-$G$14+1)&lt;='General parameters'!$G$22,
IF((Q$14-$G$14+1)&gt;=('Option-specific inputs'!$J$84),
IF(MOD((Q$14-$G$14+1-'Option-specific inputs'!$J$84)/'Option-specific inputs'!$J$85,1)=0,
'Option-specific inputs'!$J$86*Q$22,
0),
0),
0),
0)</f>
        <v>0</v>
      </c>
      <c r="R378" s="43">
        <f>IFERROR(
IF((R$14-$G$14+1)&lt;='General parameters'!$G$22,
IF((R$14-$G$14+1)&gt;=('Option-specific inputs'!$J$84),
IF(MOD((R$14-$G$14+1-'Option-specific inputs'!$J$84)/'Option-specific inputs'!$J$85,1)=0,
'Option-specific inputs'!$J$86*R$22,
0),
0),
0),
0)</f>
        <v>0</v>
      </c>
      <c r="S378" s="43">
        <f>IFERROR(
IF((S$14-$G$14+1)&lt;='General parameters'!$G$22,
IF((S$14-$G$14+1)&gt;=('Option-specific inputs'!$J$84),
IF(MOD((S$14-$G$14+1-'Option-specific inputs'!$J$84)/'Option-specific inputs'!$J$85,1)=0,
'Option-specific inputs'!$J$86*S$22,
0),
0),
0),
0)</f>
        <v>0</v>
      </c>
      <c r="T378" s="43">
        <f>IFERROR(
IF((T$14-$G$14+1)&lt;='General parameters'!$G$22,
IF((T$14-$G$14+1)&gt;=('Option-specific inputs'!$J$84),
IF(MOD((T$14-$G$14+1-'Option-specific inputs'!$J$84)/'Option-specific inputs'!$J$85,1)=0,
'Option-specific inputs'!$J$86*T$22,
0),
0),
0),
0)</f>
        <v>0</v>
      </c>
      <c r="U378" s="43">
        <f>IFERROR(
IF((U$14-$G$14+1)&lt;='General parameters'!$G$22,
IF((U$14-$G$14+1)&gt;=('Option-specific inputs'!$J$84),
IF(MOD((U$14-$G$14+1-'Option-specific inputs'!$J$84)/'Option-specific inputs'!$J$85,1)=0,
'Option-specific inputs'!$J$86*U$22,
0),
0),
0),
0)</f>
        <v>0</v>
      </c>
      <c r="V378" s="43">
        <f>IFERROR(
IF((V$14-$G$14+1)&lt;='General parameters'!$G$22,
IF((V$14-$G$14+1)&gt;=('Option-specific inputs'!$J$84),
IF(MOD((V$14-$G$14+1-'Option-specific inputs'!$J$84)/'Option-specific inputs'!$J$85,1)=0,
'Option-specific inputs'!$J$86*V$22,
0),
0),
0),
0)</f>
        <v>0</v>
      </c>
      <c r="W378" s="43">
        <f>IFERROR(
IF((W$14-$G$14+1)&lt;='General parameters'!$G$22,
IF((W$14-$G$14+1)&gt;=('Option-specific inputs'!$J$84),
IF(MOD((W$14-$G$14+1-'Option-specific inputs'!$J$84)/'Option-specific inputs'!$J$85,1)=0,
'Option-specific inputs'!$J$86*W$22,
0),
0),
0),
0)</f>
        <v>0</v>
      </c>
      <c r="X378" s="43">
        <f>IFERROR(
IF((X$14-$G$14+1)&lt;='General parameters'!$G$22,
IF((X$14-$G$14+1)&gt;=('Option-specific inputs'!$J$84),
IF(MOD((X$14-$G$14+1-'Option-specific inputs'!$J$84)/'Option-specific inputs'!$J$85,1)=0,
'Option-specific inputs'!$J$86*X$22,
0),
0),
0),
0)</f>
        <v>0</v>
      </c>
      <c r="Y378" s="43">
        <f>IFERROR(
IF((Y$14-$G$14+1)&lt;='General parameters'!$G$22,
IF((Y$14-$G$14+1)&gt;=('Option-specific inputs'!$J$84),
IF(MOD((Y$14-$G$14+1-'Option-specific inputs'!$J$84)/'Option-specific inputs'!$J$85,1)=0,
'Option-specific inputs'!$J$86*Y$22,
0),
0),
0),
0)</f>
        <v>0</v>
      </c>
      <c r="Z378" s="43">
        <f>IFERROR(
IF((Z$14-$G$14+1)&lt;='General parameters'!$G$22,
IF((Z$14-$G$14+1)&gt;=('Option-specific inputs'!$J$84),
IF(MOD((Z$14-$G$14+1-'Option-specific inputs'!$J$84)/'Option-specific inputs'!$J$85,1)=0,
'Option-specific inputs'!$J$86*Z$22,
0),
0),
0),
0)</f>
        <v>0</v>
      </c>
      <c r="AA378" s="43">
        <f>IFERROR(
IF((AA$14-$G$14+1)&lt;='General parameters'!$G$22,
IF((AA$14-$G$14+1)&gt;=('Option-specific inputs'!$J$84),
IF(MOD((AA$14-$G$14+1-'Option-specific inputs'!$J$84)/'Option-specific inputs'!$J$85,1)=0,
'Option-specific inputs'!$J$86*AA$22,
0),
0),
0),
0)</f>
        <v>0</v>
      </c>
      <c r="AB378" s="43">
        <f>IFERROR(
IF((AB$14-$G$14+1)&lt;='General parameters'!$G$22,
IF((AB$14-$G$14+1)&gt;=('Option-specific inputs'!$J$84),
IF(MOD((AB$14-$G$14+1-'Option-specific inputs'!$J$84)/'Option-specific inputs'!$J$85,1)=0,
'Option-specific inputs'!$J$86*AB$22,
0),
0),
0),
0)</f>
        <v>0</v>
      </c>
      <c r="AC378" s="43">
        <f>IFERROR(
IF((AC$14-$G$14+1)&lt;='General parameters'!$G$22,
IF((AC$14-$G$14+1)&gt;=('Option-specific inputs'!$J$84),
IF(MOD((AC$14-$G$14+1-'Option-specific inputs'!$J$84)/'Option-specific inputs'!$J$85,1)=0,
'Option-specific inputs'!$J$86*AC$22,
0),
0),
0),
0)</f>
        <v>0</v>
      </c>
      <c r="AD378" s="43">
        <f>IFERROR(
IF((AD$14-$G$14+1)&lt;='General parameters'!$G$22,
IF((AD$14-$G$14+1)&gt;=('Option-specific inputs'!$J$84),
IF(MOD((AD$14-$G$14+1-'Option-specific inputs'!$J$84)/'Option-specific inputs'!$J$85,1)=0,
'Option-specific inputs'!$J$86*AD$22,
0),
0),
0),
0)</f>
        <v>0</v>
      </c>
      <c r="AE378" s="43">
        <f>IFERROR(
IF((AE$14-$G$14+1)&lt;='General parameters'!$G$22,
IF((AE$14-$G$14+1)&gt;=('Option-specific inputs'!$J$84),
IF(MOD((AE$14-$G$14+1-'Option-specific inputs'!$J$84)/'Option-specific inputs'!$J$85,1)=0,
'Option-specific inputs'!$J$86*AE$22,
0),
0),
0),
0)</f>
        <v>0</v>
      </c>
      <c r="AF378" s="43">
        <f>IFERROR(
IF((AF$14-$G$14+1)&lt;='General parameters'!$G$22,
IF((AF$14-$G$14+1)&gt;=('Option-specific inputs'!$J$84),
IF(MOD((AF$14-$G$14+1-'Option-specific inputs'!$J$84)/'Option-specific inputs'!$J$85,1)=0,
'Option-specific inputs'!$J$86*AF$22,
0),
0),
0),
0)</f>
        <v>0</v>
      </c>
      <c r="AG378" s="43">
        <f>IFERROR(
IF((AG$14-$G$14+1)&lt;='General parameters'!$G$22,
IF((AG$14-$G$14+1)&gt;=('Option-specific inputs'!$J$84),
IF(MOD((AG$14-$G$14+1-'Option-specific inputs'!$J$84)/'Option-specific inputs'!$J$85,1)=0,
'Option-specific inputs'!$J$86*AG$22,
0),
0),
0),
0)</f>
        <v>0</v>
      </c>
      <c r="AH378" s="43">
        <f>IFERROR(
IF((AH$14-$G$14+1)&lt;='General parameters'!$G$22,
IF((AH$14-$G$14+1)&gt;=('Option-specific inputs'!$J$84),
IF(MOD((AH$14-$G$14+1-'Option-specific inputs'!$J$84)/'Option-specific inputs'!$J$85,1)=0,
'Option-specific inputs'!$J$86*AH$22,
0),
0),
0),
0)</f>
        <v>0</v>
      </c>
      <c r="AI378" s="43">
        <f>IFERROR(
IF((AI$14-$G$14+1)&lt;='General parameters'!$G$22,
IF((AI$14-$G$14+1)&gt;=('Option-specific inputs'!$J$84),
IF(MOD((AI$14-$G$14+1-'Option-specific inputs'!$J$84)/'Option-specific inputs'!$J$85,1)=0,
'Option-specific inputs'!$J$86*AI$22,
0),
0),
0),
0)</f>
        <v>0</v>
      </c>
      <c r="AJ378" s="43">
        <f>IFERROR(
IF((AJ$14-$G$14+1)&lt;='General parameters'!$G$22,
IF((AJ$14-$G$14+1)&gt;=('Option-specific inputs'!$J$84),
IF(MOD((AJ$14-$G$14+1-'Option-specific inputs'!$J$84)/'Option-specific inputs'!$J$85,1)=0,
'Option-specific inputs'!$J$86*AJ$22,
0),
0),
0),
0)</f>
        <v>0</v>
      </c>
      <c r="AK378" s="43">
        <f>IFERROR(
IF((AK$14-$G$14+1)&lt;='General parameters'!$G$22,
IF((AK$14-$G$14+1)&gt;=('Option-specific inputs'!$J$84),
IF(MOD((AK$14-$G$14+1-'Option-specific inputs'!$J$84)/'Option-specific inputs'!$J$85,1)=0,
'Option-specific inputs'!$J$86*AK$22,
0),
0),
0),
0)</f>
        <v>0</v>
      </c>
      <c r="AL378" s="43">
        <f>IFERROR(
IF((AL$14-$G$14+1)&lt;='General parameters'!$G$22,
IF((AL$14-$G$14+1)&gt;=('Option-specific inputs'!$J$84),
IF(MOD((AL$14-$G$14+1-'Option-specific inputs'!$J$84)/'Option-specific inputs'!$J$85,1)=0,
'Option-specific inputs'!$J$86*AL$22,
0),
0),
0),
0)</f>
        <v>0</v>
      </c>
      <c r="AM378" s="43">
        <f>IFERROR(
IF((AM$14-$G$14+1)&lt;='General parameters'!$G$22,
IF((AM$14-$G$14+1)&gt;=('Option-specific inputs'!$J$84),
IF(MOD((AM$14-$G$14+1-'Option-specific inputs'!$J$84)/'Option-specific inputs'!$J$85,1)=0,
'Option-specific inputs'!$J$86*AM$22,
0),
0),
0),
0)</f>
        <v>0</v>
      </c>
      <c r="AN378" s="43">
        <f>IFERROR(
IF((AN$14-$G$14+1)&lt;='General parameters'!$G$22,
IF((AN$14-$G$14+1)&gt;=('Option-specific inputs'!$J$84),
IF(MOD((AN$14-$G$14+1-'Option-specific inputs'!$J$84)/'Option-specific inputs'!$J$85,1)=0,
'Option-specific inputs'!$J$86*AN$22,
0),
0),
0),
0)</f>
        <v>0</v>
      </c>
      <c r="AO378" s="43">
        <f>IFERROR(
IF((AO$14-$G$14+1)&lt;='General parameters'!$G$22,
IF((AO$14-$G$14+1)&gt;=('Option-specific inputs'!$J$84),
IF(MOD((AO$14-$G$14+1-'Option-specific inputs'!$J$84)/'Option-specific inputs'!$J$85,1)=0,
'Option-specific inputs'!$J$86*AO$22,
0),
0),
0),
0)</f>
        <v>0</v>
      </c>
      <c r="AP378" s="43">
        <f>IFERROR(
IF((AP$14-$G$14+1)&lt;='General parameters'!$G$22,
IF((AP$14-$G$14+1)&gt;=('Option-specific inputs'!$J$84),
IF(MOD((AP$14-$G$14+1-'Option-specific inputs'!$J$84)/'Option-specific inputs'!$J$85,1)=0,
'Option-specific inputs'!$J$86*AP$22,
0),
0),
0),
0)</f>
        <v>0</v>
      </c>
      <c r="AQ378" s="43">
        <f>IFERROR(
IF((AQ$14-$G$14+1)&lt;='General parameters'!$G$22,
IF((AQ$14-$G$14+1)&gt;=('Option-specific inputs'!$J$84),
IF(MOD((AQ$14-$G$14+1-'Option-specific inputs'!$J$84)/'Option-specific inputs'!$J$85,1)=0,
'Option-specific inputs'!$J$86*AQ$22,
0),
0),
0),
0)</f>
        <v>0</v>
      </c>
      <c r="AR378" s="43">
        <f>IFERROR(
IF((AR$14-$G$14+1)&lt;='General parameters'!$G$22,
IF((AR$14-$G$14+1)&gt;=('Option-specific inputs'!$J$84),
IF(MOD((AR$14-$G$14+1-'Option-specific inputs'!$J$84)/'Option-specific inputs'!$J$85,1)=0,
'Option-specific inputs'!$J$86*AR$22,
0),
0),
0),
0)</f>
        <v>0</v>
      </c>
      <c r="AS378" s="43">
        <f>IFERROR(
IF((AS$14-$G$14+1)&lt;='General parameters'!$G$22,
IF((AS$14-$G$14+1)&gt;=('Option-specific inputs'!$J$84),
IF(MOD((AS$14-$G$14+1-'Option-specific inputs'!$J$84)/'Option-specific inputs'!$J$85,1)=0,
'Option-specific inputs'!$J$86*AS$22,
0),
0),
0),
0)</f>
        <v>0</v>
      </c>
      <c r="AT378" s="43">
        <f>IFERROR(
IF((AT$14-$G$14+1)&lt;='General parameters'!$G$22,
IF((AT$14-$G$14+1)&gt;=('Option-specific inputs'!$J$84),
IF(MOD((AT$14-$G$14+1-'Option-specific inputs'!$J$84)/'Option-specific inputs'!$J$85,1)=0,
'Option-specific inputs'!$J$86*AT$22,
0),
0),
0),
0)</f>
        <v>0</v>
      </c>
      <c r="AU378" s="43">
        <f>IFERROR(
IF((AU$14-$G$14+1)&lt;='General parameters'!$G$22,
IF((AU$14-$G$14+1)&gt;=('Option-specific inputs'!$J$84),
IF(MOD((AU$14-$G$14+1-'Option-specific inputs'!$J$84)/'Option-specific inputs'!$J$85,1)=0,
'Option-specific inputs'!$J$86*AU$22,
0),
0),
0),
0)</f>
        <v>0</v>
      </c>
      <c r="AV378" s="43">
        <f>IFERROR(
IF((AV$14-$G$14+1)&lt;='General parameters'!$G$22,
IF((AV$14-$G$14+1)&gt;=('Option-specific inputs'!$J$84),
IF(MOD((AV$14-$G$14+1-'Option-specific inputs'!$J$84)/'Option-specific inputs'!$J$85,1)=0,
'Option-specific inputs'!$J$86*AV$22,
0),
0),
0),
0)</f>
        <v>0</v>
      </c>
      <c r="AW378" s="43">
        <f>IFERROR(
IF((AW$14-$G$14+1)&lt;='General parameters'!$G$22,
IF((AW$14-$G$14+1)&gt;=('Option-specific inputs'!$J$84),
IF(MOD((AW$14-$G$14+1-'Option-specific inputs'!$J$84)/'Option-specific inputs'!$J$85,1)=0,
'Option-specific inputs'!$J$86*AW$22,
0),
0),
0),
0)</f>
        <v>0</v>
      </c>
      <c r="AX378" s="43">
        <f>IFERROR(
IF((AX$14-$G$14+1)&lt;='General parameters'!$G$22,
IF((AX$14-$G$14+1)&gt;=('Option-specific inputs'!$J$84),
IF(MOD((AX$14-$G$14+1-'Option-specific inputs'!$J$84)/'Option-specific inputs'!$J$85,1)=0,
'Option-specific inputs'!$J$86*AX$22,
0),
0),
0),
0)</f>
        <v>0</v>
      </c>
      <c r="AY378" s="43">
        <f>IFERROR(
IF((AY$14-$G$14+1)&lt;='General parameters'!$G$22,
IF((AY$14-$G$14+1)&gt;=('Option-specific inputs'!$J$84),
IF(MOD((AY$14-$G$14+1-'Option-specific inputs'!$J$84)/'Option-specific inputs'!$J$85,1)=0,
'Option-specific inputs'!$J$86*AY$22,
0),
0),
0),
0)</f>
        <v>0</v>
      </c>
      <c r="AZ378" s="43">
        <f>IFERROR(
IF((AZ$14-$G$14+1)&lt;='General parameters'!$G$22,
IF((AZ$14-$G$14+1)&gt;=('Option-specific inputs'!$J$84),
IF(MOD((AZ$14-$G$14+1-'Option-specific inputs'!$J$84)/'Option-specific inputs'!$J$85,1)=0,
'Option-specific inputs'!$J$86*AZ$22,
0),
0),
0),
0)</f>
        <v>0</v>
      </c>
      <c r="BA378" s="43">
        <f>IFERROR(
IF((BA$14-$G$14+1)&lt;='General parameters'!$G$22,
IF((BA$14-$G$14+1)&gt;=('Option-specific inputs'!$J$84),
IF(MOD((BA$14-$G$14+1-'Option-specific inputs'!$J$84)/'Option-specific inputs'!$J$85,1)=0,
'Option-specific inputs'!$J$86*BA$22,
0),
0),
0),
0)</f>
        <v>0</v>
      </c>
      <c r="BB378" s="43">
        <f>IFERROR(
IF((BB$14-$G$14+1)&lt;='General parameters'!$G$22,
IF((BB$14-$G$14+1)&gt;=('Option-specific inputs'!$J$84),
IF(MOD((BB$14-$G$14+1-'Option-specific inputs'!$J$84)/'Option-specific inputs'!$J$85,1)=0,
'Option-specific inputs'!$J$86*BB$22,
0),
0),
0),
0)</f>
        <v>0</v>
      </c>
      <c r="BC378" s="43">
        <f>IFERROR(
IF((BC$14-$G$14+1)&lt;='General parameters'!$G$22,
IF((BC$14-$G$14+1)&gt;=('Option-specific inputs'!$J$84),
IF(MOD((BC$14-$G$14+1-'Option-specific inputs'!$J$84)/'Option-specific inputs'!$J$85,1)=0,
'Option-specific inputs'!$J$86*BC$22,
0),
0),
0),
0)</f>
        <v>0</v>
      </c>
      <c r="BD378" s="43">
        <f>IFERROR(
IF((BD$14-$G$14+1)&lt;='General parameters'!$G$22,
IF((BD$14-$G$14+1)&gt;=('Option-specific inputs'!$J$84),
IF(MOD((BD$14-$G$14+1-'Option-specific inputs'!$J$84)/'Option-specific inputs'!$J$85,1)=0,
'Option-specific inputs'!$J$86*BD$22,
0),
0),
0),
0)</f>
        <v>0</v>
      </c>
      <c r="BE378" s="43">
        <f>IFERROR(
IF((BE$14-$G$14+1)&lt;='General parameters'!$G$22,
IF((BE$14-$G$14+1)&gt;=('Option-specific inputs'!$J$84),
IF(MOD((BE$14-$G$14+1-'Option-specific inputs'!$J$84)/'Option-specific inputs'!$J$85,1)=0,
'Option-specific inputs'!$J$86*BE$22,
0),
0),
0),
0)</f>
        <v>0</v>
      </c>
      <c r="BF378" s="43">
        <f>IFERROR(
IF((BF$14-$G$14+1)&lt;='General parameters'!$G$22,
IF((BF$14-$G$14+1)&gt;=('Option-specific inputs'!$J$84),
IF(MOD((BF$14-$G$14+1-'Option-specific inputs'!$J$84)/'Option-specific inputs'!$J$85,1)=0,
'Option-specific inputs'!$J$86*BF$22,
0),
0),
0),
0)</f>
        <v>0</v>
      </c>
      <c r="BG378" s="43">
        <f>IFERROR(
IF((BG$14-$G$14+1)&lt;='General parameters'!$G$22,
IF((BG$14-$G$14+1)&gt;=('Option-specific inputs'!$J$84),
IF(MOD((BG$14-$G$14+1-'Option-specific inputs'!$J$84)/'Option-specific inputs'!$J$85,1)=0,
'Option-specific inputs'!$J$86*BG$22,
0),
0),
0),
0)</f>
        <v>0</v>
      </c>
      <c r="BH378" s="43">
        <f>IFERROR(
IF((BH$14-$G$14+1)&lt;='General parameters'!$G$22,
IF((BH$14-$G$14+1)&gt;=('Option-specific inputs'!$J$84),
IF(MOD((BH$14-$G$14+1-'Option-specific inputs'!$J$84)/'Option-specific inputs'!$J$85,1)=0,
'Option-specific inputs'!$J$86*BH$22,
0),
0),
0),
0)</f>
        <v>0</v>
      </c>
      <c r="BI378" s="43">
        <f>IFERROR(
IF((BI$14-$G$14+1)&lt;='General parameters'!$G$22,
IF((BI$14-$G$14+1)&gt;=('Option-specific inputs'!$J$84),
IF(MOD((BI$14-$G$14+1-'Option-specific inputs'!$J$84)/'Option-specific inputs'!$J$85,1)=0,
'Option-specific inputs'!$J$86*BI$22,
0),
0),
0),
0)</f>
        <v>0</v>
      </c>
      <c r="BJ378" s="43">
        <f>IFERROR(
IF((BJ$14-$G$14+1)&lt;='General parameters'!$G$22,
IF((BJ$14-$G$14+1)&gt;=('Option-specific inputs'!$J$84),
IF(MOD((BJ$14-$G$14+1-'Option-specific inputs'!$J$84)/'Option-specific inputs'!$J$85,1)=0,
'Option-specific inputs'!$J$86*BJ$22,
0),
0),
0),
0)</f>
        <v>0</v>
      </c>
      <c r="BK378" s="43">
        <f>IFERROR(
IF((BK$14-$G$14+1)&lt;='General parameters'!$G$22,
IF((BK$14-$G$14+1)&gt;=('Option-specific inputs'!$J$84),
IF(MOD((BK$14-$G$14+1-'Option-specific inputs'!$J$84)/'Option-specific inputs'!$J$85,1)=0,
'Option-specific inputs'!$J$86*BK$22,
0),
0),
0),
0)</f>
        <v>0</v>
      </c>
      <c r="BL378" s="43">
        <f>IFERROR(
IF((BL$14-$G$14+1)&lt;='General parameters'!$G$22,
IF((BL$14-$G$14+1)&gt;=('Option-specific inputs'!$J$84),
IF(MOD((BL$14-$G$14+1-'Option-specific inputs'!$J$84)/'Option-specific inputs'!$J$85,1)=0,
'Option-specific inputs'!$J$86*BL$22,
0),
0),
0),
0)</f>
        <v>0</v>
      </c>
      <c r="BM378" s="43">
        <f>IFERROR(
IF((BM$14-$G$14+1)&lt;='General parameters'!$G$22,
IF((BM$14-$G$14+1)&gt;=('Option-specific inputs'!$J$84),
IF(MOD((BM$14-$G$14+1-'Option-specific inputs'!$J$84)/'Option-specific inputs'!$J$85,1)=0,
'Option-specific inputs'!$J$86*BM$22,
0),
0),
0),
0)</f>
        <v>0</v>
      </c>
      <c r="BN378" s="43">
        <f>IFERROR(
IF((BN$14-$G$14+1)&lt;='General parameters'!$G$22,
IF((BN$14-$G$14+1)&gt;=('Option-specific inputs'!$J$84),
IF(MOD((BN$14-$G$14+1-'Option-specific inputs'!$J$84)/'Option-specific inputs'!$J$85,1)=0,
'Option-specific inputs'!$J$86*BN$22,
0),
0),
0),
0)</f>
        <v>0</v>
      </c>
      <c r="BO378" s="43">
        <f>IFERROR(
IF((BO$14-$G$14+1)&lt;='General parameters'!$G$22,
IF((BO$14-$G$14+1)&gt;=('Option-specific inputs'!$J$84),
IF(MOD((BO$14-$G$14+1-'Option-specific inputs'!$J$84)/'Option-specific inputs'!$J$85,1)=0,
'Option-specific inputs'!$J$86*BO$22,
0),
0),
0),
0)</f>
        <v>0</v>
      </c>
      <c r="BP378" s="43">
        <f>IFERROR(
IF((BP$14-$G$14+1)&lt;='General parameters'!$G$22,
IF((BP$14-$G$14+1)&gt;=('Option-specific inputs'!$J$84),
IF(MOD((BP$14-$G$14+1-'Option-specific inputs'!$J$84)/'Option-specific inputs'!$J$85,1)=0,
'Option-specific inputs'!$J$86*BP$22,
0),
0),
0),
0)</f>
        <v>0</v>
      </c>
      <c r="BQ378" s="43">
        <f>IFERROR(
IF((BQ$14-$G$14+1)&lt;='General parameters'!$G$22,
IF((BQ$14-$G$14+1)&gt;=('Option-specific inputs'!$J$84),
IF(MOD((BQ$14-$G$14+1-'Option-specific inputs'!$J$84)/'Option-specific inputs'!$J$85,1)=0,
'Option-specific inputs'!$J$86*BQ$22,
0),
0),
0),
0)</f>
        <v>0</v>
      </c>
      <c r="BR378" s="43">
        <f>IFERROR(
IF((BR$14-$G$14+1)&lt;='General parameters'!$G$22,
IF((BR$14-$G$14+1)&gt;=('Option-specific inputs'!$J$84),
IF(MOD((BR$14-$G$14+1-'Option-specific inputs'!$J$84)/'Option-specific inputs'!$J$85,1)=0,
'Option-specific inputs'!$J$86*BR$22,
0),
0),
0),
0)</f>
        <v>0</v>
      </c>
      <c r="BS378" s="43">
        <f>IFERROR(
IF((BS$14-$G$14+1)&lt;='General parameters'!$G$22,
IF((BS$14-$G$14+1)&gt;=('Option-specific inputs'!$J$84),
IF(MOD((BS$14-$G$14+1-'Option-specific inputs'!$J$84)/'Option-specific inputs'!$J$85,1)=0,
'Option-specific inputs'!$J$86*BS$22,
0),
0),
0),
0)</f>
        <v>0</v>
      </c>
      <c r="BT378" s="43">
        <f>IFERROR(
IF((BT$14-$G$14+1)&lt;='General parameters'!$G$22,
IF((BT$14-$G$14+1)&gt;=('Option-specific inputs'!$J$84),
IF(MOD((BT$14-$G$14+1-'Option-specific inputs'!$J$84)/'Option-specific inputs'!$J$85,1)=0,
'Option-specific inputs'!$J$86*BT$22,
0),
0),
0),
0)</f>
        <v>0</v>
      </c>
      <c r="BU378" s="43">
        <f>IFERROR(
IF((BU$14-$G$14+1)&lt;='General parameters'!$G$22,
IF((BU$14-$G$14+1)&gt;=('Option-specific inputs'!$J$84),
IF(MOD((BU$14-$G$14+1-'Option-specific inputs'!$J$84)/'Option-specific inputs'!$J$85,1)=0,
'Option-specific inputs'!$J$86*BU$22,
0),
0),
0),
0)</f>
        <v>0</v>
      </c>
      <c r="BV378" s="43">
        <f>IFERROR(
IF((BV$14-$G$14+1)&lt;='General parameters'!$G$22,
IF((BV$14-$G$14+1)&gt;=('Option-specific inputs'!$J$84),
IF(MOD((BV$14-$G$14+1-'Option-specific inputs'!$J$84)/'Option-specific inputs'!$J$85,1)=0,
'Option-specific inputs'!$J$86*BV$22,
0),
0),
0),
0)</f>
        <v>0</v>
      </c>
      <c r="BW378" s="43">
        <f>IFERROR(
IF((BW$14-$G$14+1)&lt;='General parameters'!$G$22,
IF((BW$14-$G$14+1)&gt;=('Option-specific inputs'!$J$84),
IF(MOD((BW$14-$G$14+1-'Option-specific inputs'!$J$84)/'Option-specific inputs'!$J$85,1)=0,
'Option-specific inputs'!$J$86*BW$22,
0),
0),
0),
0)</f>
        <v>0</v>
      </c>
      <c r="BX378" s="43">
        <f>IFERROR(
IF((BX$14-$G$14+1)&lt;='General parameters'!$G$22,
IF((BX$14-$G$14+1)&gt;=('Option-specific inputs'!$J$84),
IF(MOD((BX$14-$G$14+1-'Option-specific inputs'!$J$84)/'Option-specific inputs'!$J$85,1)=0,
'Option-specific inputs'!$J$86*BX$22,
0),
0),
0),
0)</f>
        <v>0</v>
      </c>
      <c r="BY378" s="43">
        <f>IFERROR(
IF((BY$14-$G$14+1)&lt;='General parameters'!$G$22,
IF((BY$14-$G$14+1)&gt;=('Option-specific inputs'!$J$84),
IF(MOD((BY$14-$G$14+1-'Option-specific inputs'!$J$84)/'Option-specific inputs'!$J$85,1)=0,
'Option-specific inputs'!$J$86*BY$22,
0),
0),
0),
0)</f>
        <v>0</v>
      </c>
      <c r="BZ378" s="43">
        <f>IFERROR(
IF((BZ$14-$G$14+1)&lt;='General parameters'!$G$22,
IF((BZ$14-$G$14+1)&gt;=('Option-specific inputs'!$J$84),
IF(MOD((BZ$14-$G$14+1-'Option-specific inputs'!$J$84)/'Option-specific inputs'!$J$85,1)=0,
'Option-specific inputs'!$J$86*BZ$22,
0),
0),
0),
0)</f>
        <v>0</v>
      </c>
      <c r="CA378" s="43">
        <f>IFERROR(
IF((CA$14-$G$14+1)&lt;='General parameters'!$G$22,
IF((CA$14-$G$14+1)&gt;=('Option-specific inputs'!$J$84),
IF(MOD((CA$14-$G$14+1-'Option-specific inputs'!$J$84)/'Option-specific inputs'!$J$85,1)=0,
'Option-specific inputs'!$J$86*CA$22,
0),
0),
0),
0)</f>
        <v>0</v>
      </c>
      <c r="CB378" s="43">
        <f>IFERROR(
IF((CB$14-$G$14+1)&lt;='General parameters'!$G$22,
IF((CB$14-$G$14+1)&gt;=('Option-specific inputs'!$J$84),
IF(MOD((CB$14-$G$14+1-'Option-specific inputs'!$J$84)/'Option-specific inputs'!$J$85,1)=0,
'Option-specific inputs'!$J$86*CB$22,
0),
0),
0),
0)</f>
        <v>0</v>
      </c>
      <c r="CC378" s="43">
        <f>IFERROR(
IF((CC$14-$G$14+1)&lt;='General parameters'!$G$22,
IF((CC$14-$G$14+1)&gt;=('Option-specific inputs'!$J$84),
IF(MOD((CC$14-$G$14+1-'Option-specific inputs'!$J$84)/'Option-specific inputs'!$J$85,1)=0,
'Option-specific inputs'!$J$86*CC$22,
0),
0),
0),
0)</f>
        <v>0</v>
      </c>
      <c r="CD378" s="43">
        <f>IFERROR(
IF((CD$14-$G$14+1)&lt;='General parameters'!$G$22,
IF((CD$14-$G$14+1)&gt;=('Option-specific inputs'!$J$84),
IF(MOD((CD$14-$G$14+1-'Option-specific inputs'!$J$84)/'Option-specific inputs'!$J$85,1)=0,
'Option-specific inputs'!$J$86*CD$22,
0),
0),
0),
0)</f>
        <v>0</v>
      </c>
      <c r="CE378" s="43">
        <f>IFERROR(
IF((CE$14-$G$14+1)&lt;='General parameters'!$G$22,
IF((CE$14-$G$14+1)&gt;=('Option-specific inputs'!$J$84),
IF(MOD((CE$14-$G$14+1-'Option-specific inputs'!$J$84)/'Option-specific inputs'!$J$85,1)=0,
'Option-specific inputs'!$J$86*CE$22,
0),
0),
0),
0)</f>
        <v>0</v>
      </c>
      <c r="CF378" s="43">
        <f>IFERROR(
IF((CF$14-$G$14+1)&lt;='General parameters'!$G$22,
IF((CF$14-$G$14+1)&gt;=('Option-specific inputs'!$J$84),
IF(MOD((CF$14-$G$14+1-'Option-specific inputs'!$J$84)/'Option-specific inputs'!$J$85,1)=0,
'Option-specific inputs'!$J$86*CF$22,
0),
0),
0),
0)</f>
        <v>0</v>
      </c>
      <c r="CG378" s="43">
        <f>IFERROR(
IF((CG$14-$G$14+1)&lt;='General parameters'!$G$22,
IF((CG$14-$G$14+1)&gt;=('Option-specific inputs'!$J$84),
IF(MOD((CG$14-$G$14+1-'Option-specific inputs'!$J$84)/'Option-specific inputs'!$J$85,1)=0,
'Option-specific inputs'!$J$86*CG$22,
0),
0),
0),
0)</f>
        <v>0</v>
      </c>
      <c r="CH378" s="43">
        <f>IFERROR(
IF((CH$14-$G$14+1)&lt;='General parameters'!$G$22,
IF((CH$14-$G$14+1)&gt;=('Option-specific inputs'!$J$84),
IF(MOD((CH$14-$G$14+1-'Option-specific inputs'!$J$84)/'Option-specific inputs'!$J$85,1)=0,
'Option-specific inputs'!$J$86*CH$22,
0),
0),
0),
0)</f>
        <v>0</v>
      </c>
      <c r="CI378" s="43">
        <f>IFERROR(
IF((CI$14-$G$14+1)&lt;='General parameters'!$G$22,
IF((CI$14-$G$14+1)&gt;=('Option-specific inputs'!$J$84),
IF(MOD((CI$14-$G$14+1-'Option-specific inputs'!$J$84)/'Option-specific inputs'!$J$85,1)=0,
'Option-specific inputs'!$J$86*CI$22,
0),
0),
0),
0)</f>
        <v>0</v>
      </c>
      <c r="CJ378" s="43">
        <f>IFERROR(
IF((CJ$14-$G$14+1)&lt;='General parameters'!$G$22,
IF((CJ$14-$G$14+1)&gt;=('Option-specific inputs'!$J$84),
IF(MOD((CJ$14-$G$14+1-'Option-specific inputs'!$J$84)/'Option-specific inputs'!$J$85,1)=0,
'Option-specific inputs'!$J$86*CJ$22,
0),
0),
0),
0)</f>
        <v>0</v>
      </c>
      <c r="CK378" s="43">
        <f>IFERROR(
IF((CK$14-$G$14+1)&lt;='General parameters'!$G$22,
IF((CK$14-$G$14+1)&gt;=('Option-specific inputs'!$J$84),
IF(MOD((CK$14-$G$14+1-'Option-specific inputs'!$J$84)/'Option-specific inputs'!$J$85,1)=0,
'Option-specific inputs'!$J$86*CK$22,
0),
0),
0),
0)</f>
        <v>0</v>
      </c>
      <c r="CL378" s="43">
        <f>IFERROR(
IF((CL$14-$G$14+1)&lt;='General parameters'!$G$22,
IF((CL$14-$G$14+1)&gt;=('Option-specific inputs'!$J$84),
IF(MOD((CL$14-$G$14+1-'Option-specific inputs'!$J$84)/'Option-specific inputs'!$J$85,1)=0,
'Option-specific inputs'!$J$86*CL$22,
0),
0),
0),
0)</f>
        <v>0</v>
      </c>
      <c r="CM378" s="43">
        <f>IFERROR(
IF((CM$14-$G$14+1)&lt;='General parameters'!$G$22,
IF((CM$14-$G$14+1)&gt;=('Option-specific inputs'!$J$84),
IF(MOD((CM$14-$G$14+1-'Option-specific inputs'!$J$84)/'Option-specific inputs'!$J$85,1)=0,
'Option-specific inputs'!$J$86*CM$22,
0),
0),
0),
0)</f>
        <v>0</v>
      </c>
      <c r="CN378" s="43">
        <f>IFERROR(
IF((CN$14-$G$14+1)&lt;='General parameters'!$G$22,
IF((CN$14-$G$14+1)&gt;=('Option-specific inputs'!$J$84),
IF(MOD((CN$14-$G$14+1-'Option-specific inputs'!$J$84)/'Option-specific inputs'!$J$85,1)=0,
'Option-specific inputs'!$J$86*CN$22,
0),
0),
0),
0)</f>
        <v>0</v>
      </c>
      <c r="CO378" s="43">
        <f>IFERROR(
IF((CO$14-$G$14+1)&lt;='General parameters'!$G$22,
IF((CO$14-$G$14+1)&gt;=('Option-specific inputs'!$J$84),
IF(MOD((CO$14-$G$14+1-'Option-specific inputs'!$J$84)/'Option-specific inputs'!$J$85,1)=0,
'Option-specific inputs'!$J$86*CO$22,
0),
0),
0),
0)</f>
        <v>0</v>
      </c>
      <c r="CP378" s="43">
        <f>IFERROR(
IF((CP$14-$G$14+1)&lt;='General parameters'!$G$22,
IF((CP$14-$G$14+1)&gt;=('Option-specific inputs'!$J$84),
IF(MOD((CP$14-$G$14+1-'Option-specific inputs'!$J$84)/'Option-specific inputs'!$J$85,1)=0,
'Option-specific inputs'!$J$86*CP$22,
0),
0),
0),
0)</f>
        <v>0</v>
      </c>
      <c r="CQ378" s="43">
        <f>IFERROR(
IF((CQ$14-$G$14+1)&lt;='General parameters'!$G$22,
IF((CQ$14-$G$14+1)&gt;=('Option-specific inputs'!$J$84),
IF(MOD((CQ$14-$G$14+1-'Option-specific inputs'!$J$84)/'Option-specific inputs'!$J$85,1)=0,
'Option-specific inputs'!$J$86*CQ$22,
0),
0),
0),
0)</f>
        <v>0</v>
      </c>
      <c r="CR378" s="43">
        <f>IFERROR(
IF((CR$14-$G$14+1)&lt;='General parameters'!$G$22,
IF((CR$14-$G$14+1)&gt;=('Option-specific inputs'!$J$84),
IF(MOD((CR$14-$G$14+1-'Option-specific inputs'!$J$84)/'Option-specific inputs'!$J$85,1)=0,
'Option-specific inputs'!$J$86*CR$22,
0),
0),
0),
0)</f>
        <v>0</v>
      </c>
      <c r="CS378" s="43">
        <f>IFERROR(
IF((CS$14-$G$14+1)&lt;='General parameters'!$G$22,
IF((CS$14-$G$14+1)&gt;=('Option-specific inputs'!$J$84),
IF(MOD((CS$14-$G$14+1-'Option-specific inputs'!$J$84)/'Option-specific inputs'!$J$85,1)=0,
'Option-specific inputs'!$J$86*CS$22,
0),
0),
0),
0)</f>
        <v>0</v>
      </c>
      <c r="CT378" s="43">
        <f>IFERROR(
IF((CT$14-$G$14+1)&lt;='General parameters'!$G$22,
IF((CT$14-$G$14+1)&gt;=('Option-specific inputs'!$J$84),
IF(MOD((CT$14-$G$14+1-'Option-specific inputs'!$J$84)/'Option-specific inputs'!$J$85,1)=0,
'Option-specific inputs'!$J$86*CT$22,
0),
0),
0),
0)</f>
        <v>0</v>
      </c>
      <c r="CU378" s="43">
        <f>IFERROR(
IF((CU$14-$G$14+1)&lt;='General parameters'!$G$22,
IF((CU$14-$G$14+1)&gt;=('Option-specific inputs'!$J$84),
IF(MOD((CU$14-$G$14+1-'Option-specific inputs'!$J$84)/'Option-specific inputs'!$J$85,1)=0,
'Option-specific inputs'!$J$86*CU$22,
0),
0),
0),
0)</f>
        <v>0</v>
      </c>
      <c r="CV378" s="43">
        <f>IFERROR(
IF((CV$14-$G$14+1)&lt;='General parameters'!$G$22,
IF((CV$14-$G$14+1)&gt;=('Option-specific inputs'!$J$84),
IF(MOD((CV$14-$G$14+1-'Option-specific inputs'!$J$84)/'Option-specific inputs'!$J$85,1)=0,
'Option-specific inputs'!$J$86*CV$22,
0),
0),
0),
0)</f>
        <v>0</v>
      </c>
      <c r="CW378" s="43">
        <f>IFERROR(
IF((CW$14-$G$14+1)&lt;='General parameters'!$G$22,
IF((CW$14-$G$14+1)&gt;=('Option-specific inputs'!$J$84),
IF(MOD((CW$14-$G$14+1-'Option-specific inputs'!$J$84)/'Option-specific inputs'!$J$85,1)=0,
'Option-specific inputs'!$J$86*CW$22,
0),
0),
0),
0)</f>
        <v>0</v>
      </c>
      <c r="CX378" s="43">
        <f>IFERROR(
IF((CX$14-$G$14+1)&lt;='General parameters'!$G$22,
IF((CX$14-$G$14+1)&gt;=('Option-specific inputs'!$J$84),
IF(MOD((CX$14-$G$14+1-'Option-specific inputs'!$J$84)/'Option-specific inputs'!$J$85,1)=0,
'Option-specific inputs'!$J$86*CX$22,
0),
0),
0),
0)</f>
        <v>0</v>
      </c>
      <c r="CY378" s="43">
        <f>IFERROR(
IF((CY$14-$G$14+1)&lt;='General parameters'!$G$22,
IF((CY$14-$G$14+1)&gt;=('Option-specific inputs'!$J$84),
IF(MOD((CY$14-$G$14+1-'Option-specific inputs'!$J$84)/'Option-specific inputs'!$J$85,1)=0,
'Option-specific inputs'!$J$86*CY$22,
0),
0),
0),
0)</f>
        <v>0</v>
      </c>
      <c r="CZ378" s="43">
        <f>IFERROR(
IF((CZ$14-$G$14+1)&lt;='General parameters'!$G$22,
IF((CZ$14-$G$14+1)&gt;=('Option-specific inputs'!$J$84),
IF(MOD((CZ$14-$G$14+1-'Option-specific inputs'!$J$84)/'Option-specific inputs'!$J$85,1)=0,
'Option-specific inputs'!$J$86*CZ$22,
0),
0),
0),
0)</f>
        <v>0</v>
      </c>
      <c r="DA378" s="43">
        <f>IFERROR(
IF((DA$14-$G$14+1)&lt;='General parameters'!$G$22,
IF((DA$14-$G$14+1)&gt;=('Option-specific inputs'!$J$84),
IF(MOD((DA$14-$G$14+1-'Option-specific inputs'!$J$84)/'Option-specific inputs'!$J$85,1)=0,
'Option-specific inputs'!$J$86*DA$22,
0),
0),
0),
0)</f>
        <v>0</v>
      </c>
      <c r="DB378" s="43">
        <f>IFERROR(
IF((DB$14-$G$14+1)&lt;='General parameters'!$G$22,
IF((DB$14-$G$14+1)&gt;=('Option-specific inputs'!$J$84),
IF(MOD((DB$14-$G$14+1-'Option-specific inputs'!$J$84)/'Option-specific inputs'!$J$85,1)=0,
'Option-specific inputs'!$J$86*DB$22,
0),
0),
0),
0)</f>
        <v>0</v>
      </c>
      <c r="DC378" s="25"/>
    </row>
    <row r="379" spans="1:107" s="61" customFormat="1" ht="22.5" customHeight="1">
      <c r="A379" s="25"/>
      <c r="B379" s="152"/>
      <c r="C379" s="163" t="str">
        <f>"Maintenance event 3: "&amp;'Option-specific inputs'!$J$88</f>
        <v xml:space="preserve">Maintenance event 3: </v>
      </c>
      <c r="D379" s="48"/>
      <c r="E379" s="37"/>
      <c r="F379" s="32"/>
      <c r="G379" s="43">
        <f>IFERROR(
IF((G$14-$G$14+1)&lt;='General parameters'!$G$22,
IF((G$14-$G$14+1)&gt;=('Option-specific inputs'!$J$89),
IF(MOD((G$14-$G$14+1-'Option-specific inputs'!$J$89)/'Option-specific inputs'!$J$90,1)=0,
'Option-specific inputs'!$J$91*G$22,
0),
0),
0),
0)</f>
        <v>0</v>
      </c>
      <c r="H379" s="43">
        <f>IFERROR(
IF((H$14-$G$14+1)&lt;='General parameters'!$G$22,
IF((H$14-$G$14+1)&gt;=('Option-specific inputs'!$J$89),
IF(MOD((H$14-$G$14+1-'Option-specific inputs'!$J$89)/'Option-specific inputs'!$J$90,1)=0,
'Option-specific inputs'!$J$91*H$22,
0),
0),
0),
0)</f>
        <v>0</v>
      </c>
      <c r="I379" s="43">
        <f>IFERROR(
IF((I$14-$G$14+1)&lt;='General parameters'!$G$22,
IF((I$14-$G$14+1)&gt;=('Option-specific inputs'!$J$89),
IF(MOD((I$14-$G$14+1-'Option-specific inputs'!$J$89)/'Option-specific inputs'!$J$90,1)=0,
'Option-specific inputs'!$J$91*I$22,
0),
0),
0),
0)</f>
        <v>0</v>
      </c>
      <c r="J379" s="43">
        <f>IFERROR(
IF((J$14-$G$14+1)&lt;='General parameters'!$G$22,
IF((J$14-$G$14+1)&gt;=('Option-specific inputs'!$J$89),
IF(MOD((J$14-$G$14+1-'Option-specific inputs'!$J$89)/'Option-specific inputs'!$J$90,1)=0,
'Option-specific inputs'!$J$91*J$22,
0),
0),
0),
0)</f>
        <v>0</v>
      </c>
      <c r="K379" s="43">
        <f>IFERROR(
IF((K$14-$G$14+1)&lt;='General parameters'!$G$22,
IF((K$14-$G$14+1)&gt;=('Option-specific inputs'!$J$89),
IF(MOD((K$14-$G$14+1-'Option-specific inputs'!$J$89)/'Option-specific inputs'!$J$90,1)=0,
'Option-specific inputs'!$J$91*K$22,
0),
0),
0),
0)</f>
        <v>0</v>
      </c>
      <c r="L379" s="43">
        <f>IFERROR(
IF((L$14-$G$14+1)&lt;='General parameters'!$G$22,
IF((L$14-$G$14+1)&gt;=('Option-specific inputs'!$J$89),
IF(MOD((L$14-$G$14+1-'Option-specific inputs'!$J$89)/'Option-specific inputs'!$J$90,1)=0,
'Option-specific inputs'!$J$91*L$22,
0),
0),
0),
0)</f>
        <v>0</v>
      </c>
      <c r="M379" s="43">
        <f>IFERROR(
IF((M$14-$G$14+1)&lt;='General parameters'!$G$22,
IF((M$14-$G$14+1)&gt;=('Option-specific inputs'!$J$89),
IF(MOD((M$14-$G$14+1-'Option-specific inputs'!$J$89)/'Option-specific inputs'!$J$90,1)=0,
'Option-specific inputs'!$J$91*M$22,
0),
0),
0),
0)</f>
        <v>0</v>
      </c>
      <c r="N379" s="43">
        <f>IFERROR(
IF((N$14-$G$14+1)&lt;='General parameters'!$G$22,
IF((N$14-$G$14+1)&gt;=('Option-specific inputs'!$J$89),
IF(MOD((N$14-$G$14+1-'Option-specific inputs'!$J$89)/'Option-specific inputs'!$J$90,1)=0,
'Option-specific inputs'!$J$91*N$22,
0),
0),
0),
0)</f>
        <v>0</v>
      </c>
      <c r="O379" s="43">
        <f>IFERROR(
IF((O$14-$G$14+1)&lt;='General parameters'!$G$22,
IF((O$14-$G$14+1)&gt;=('Option-specific inputs'!$J$89),
IF(MOD((O$14-$G$14+1-'Option-specific inputs'!$J$89)/'Option-specific inputs'!$J$90,1)=0,
'Option-specific inputs'!$J$91*O$22,
0),
0),
0),
0)</f>
        <v>0</v>
      </c>
      <c r="P379" s="43">
        <f>IFERROR(
IF((P$14-$G$14+1)&lt;='General parameters'!$G$22,
IF((P$14-$G$14+1)&gt;=('Option-specific inputs'!$J$89),
IF(MOD((P$14-$G$14+1-'Option-specific inputs'!$J$89)/'Option-specific inputs'!$J$90,1)=0,
'Option-specific inputs'!$J$91*P$22,
0),
0),
0),
0)</f>
        <v>0</v>
      </c>
      <c r="Q379" s="43">
        <f>IFERROR(
IF((Q$14-$G$14+1)&lt;='General parameters'!$G$22,
IF((Q$14-$G$14+1)&gt;=('Option-specific inputs'!$J$89),
IF(MOD((Q$14-$G$14+1-'Option-specific inputs'!$J$89)/'Option-specific inputs'!$J$90,1)=0,
'Option-specific inputs'!$J$91*Q$22,
0),
0),
0),
0)</f>
        <v>0</v>
      </c>
      <c r="R379" s="43">
        <f>IFERROR(
IF((R$14-$G$14+1)&lt;='General parameters'!$G$22,
IF((R$14-$G$14+1)&gt;=('Option-specific inputs'!$J$89),
IF(MOD((R$14-$G$14+1-'Option-specific inputs'!$J$89)/'Option-specific inputs'!$J$90,1)=0,
'Option-specific inputs'!$J$91*R$22,
0),
0),
0),
0)</f>
        <v>0</v>
      </c>
      <c r="S379" s="43">
        <f>IFERROR(
IF((S$14-$G$14+1)&lt;='General parameters'!$G$22,
IF((S$14-$G$14+1)&gt;=('Option-specific inputs'!$J$89),
IF(MOD((S$14-$G$14+1-'Option-specific inputs'!$J$89)/'Option-specific inputs'!$J$90,1)=0,
'Option-specific inputs'!$J$91*S$22,
0),
0),
0),
0)</f>
        <v>0</v>
      </c>
      <c r="T379" s="43">
        <f>IFERROR(
IF((T$14-$G$14+1)&lt;='General parameters'!$G$22,
IF((T$14-$G$14+1)&gt;=('Option-specific inputs'!$J$89),
IF(MOD((T$14-$G$14+1-'Option-specific inputs'!$J$89)/'Option-specific inputs'!$J$90,1)=0,
'Option-specific inputs'!$J$91*T$22,
0),
0),
0),
0)</f>
        <v>0</v>
      </c>
      <c r="U379" s="43">
        <f>IFERROR(
IF((U$14-$G$14+1)&lt;='General parameters'!$G$22,
IF((U$14-$G$14+1)&gt;=('Option-specific inputs'!$J$89),
IF(MOD((U$14-$G$14+1-'Option-specific inputs'!$J$89)/'Option-specific inputs'!$J$90,1)=0,
'Option-specific inputs'!$J$91*U$22,
0),
0),
0),
0)</f>
        <v>0</v>
      </c>
      <c r="V379" s="43">
        <f>IFERROR(
IF((V$14-$G$14+1)&lt;='General parameters'!$G$22,
IF((V$14-$G$14+1)&gt;=('Option-specific inputs'!$J$89),
IF(MOD((V$14-$G$14+1-'Option-specific inputs'!$J$89)/'Option-specific inputs'!$J$90,1)=0,
'Option-specific inputs'!$J$91*V$22,
0),
0),
0),
0)</f>
        <v>0</v>
      </c>
      <c r="W379" s="43">
        <f>IFERROR(
IF((W$14-$G$14+1)&lt;='General parameters'!$G$22,
IF((W$14-$G$14+1)&gt;=('Option-specific inputs'!$J$89),
IF(MOD((W$14-$G$14+1-'Option-specific inputs'!$J$89)/'Option-specific inputs'!$J$90,1)=0,
'Option-specific inputs'!$J$91*W$22,
0),
0),
0),
0)</f>
        <v>0</v>
      </c>
      <c r="X379" s="43">
        <f>IFERROR(
IF((X$14-$G$14+1)&lt;='General parameters'!$G$22,
IF((X$14-$G$14+1)&gt;=('Option-specific inputs'!$J$89),
IF(MOD((X$14-$G$14+1-'Option-specific inputs'!$J$89)/'Option-specific inputs'!$J$90,1)=0,
'Option-specific inputs'!$J$91*X$22,
0),
0),
0),
0)</f>
        <v>0</v>
      </c>
      <c r="Y379" s="43">
        <f>IFERROR(
IF((Y$14-$G$14+1)&lt;='General parameters'!$G$22,
IF((Y$14-$G$14+1)&gt;=('Option-specific inputs'!$J$89),
IF(MOD((Y$14-$G$14+1-'Option-specific inputs'!$J$89)/'Option-specific inputs'!$J$90,1)=0,
'Option-specific inputs'!$J$91*Y$22,
0),
0),
0),
0)</f>
        <v>0</v>
      </c>
      <c r="Z379" s="43">
        <f>IFERROR(
IF((Z$14-$G$14+1)&lt;='General parameters'!$G$22,
IF((Z$14-$G$14+1)&gt;=('Option-specific inputs'!$J$89),
IF(MOD((Z$14-$G$14+1-'Option-specific inputs'!$J$89)/'Option-specific inputs'!$J$90,1)=0,
'Option-specific inputs'!$J$91*Z$22,
0),
0),
0),
0)</f>
        <v>0</v>
      </c>
      <c r="AA379" s="43">
        <f>IFERROR(
IF((AA$14-$G$14+1)&lt;='General parameters'!$G$22,
IF((AA$14-$G$14+1)&gt;=('Option-specific inputs'!$J$89),
IF(MOD((AA$14-$G$14+1-'Option-specific inputs'!$J$89)/'Option-specific inputs'!$J$90,1)=0,
'Option-specific inputs'!$J$91*AA$22,
0),
0),
0),
0)</f>
        <v>0</v>
      </c>
      <c r="AB379" s="43">
        <f>IFERROR(
IF((AB$14-$G$14+1)&lt;='General parameters'!$G$22,
IF((AB$14-$G$14+1)&gt;=('Option-specific inputs'!$J$89),
IF(MOD((AB$14-$G$14+1-'Option-specific inputs'!$J$89)/'Option-specific inputs'!$J$90,1)=0,
'Option-specific inputs'!$J$91*AB$22,
0),
0),
0),
0)</f>
        <v>0</v>
      </c>
      <c r="AC379" s="43">
        <f>IFERROR(
IF((AC$14-$G$14+1)&lt;='General parameters'!$G$22,
IF((AC$14-$G$14+1)&gt;=('Option-specific inputs'!$J$89),
IF(MOD((AC$14-$G$14+1-'Option-specific inputs'!$J$89)/'Option-specific inputs'!$J$90,1)=0,
'Option-specific inputs'!$J$91*AC$22,
0),
0),
0),
0)</f>
        <v>0</v>
      </c>
      <c r="AD379" s="43">
        <f>IFERROR(
IF((AD$14-$G$14+1)&lt;='General parameters'!$G$22,
IF((AD$14-$G$14+1)&gt;=('Option-specific inputs'!$J$89),
IF(MOD((AD$14-$G$14+1-'Option-specific inputs'!$J$89)/'Option-specific inputs'!$J$90,1)=0,
'Option-specific inputs'!$J$91*AD$22,
0),
0),
0),
0)</f>
        <v>0</v>
      </c>
      <c r="AE379" s="43">
        <f>IFERROR(
IF((AE$14-$G$14+1)&lt;='General parameters'!$G$22,
IF((AE$14-$G$14+1)&gt;=('Option-specific inputs'!$J$89),
IF(MOD((AE$14-$G$14+1-'Option-specific inputs'!$J$89)/'Option-specific inputs'!$J$90,1)=0,
'Option-specific inputs'!$J$91*AE$22,
0),
0),
0),
0)</f>
        <v>0</v>
      </c>
      <c r="AF379" s="43">
        <f>IFERROR(
IF((AF$14-$G$14+1)&lt;='General parameters'!$G$22,
IF((AF$14-$G$14+1)&gt;=('Option-specific inputs'!$J$89),
IF(MOD((AF$14-$G$14+1-'Option-specific inputs'!$J$89)/'Option-specific inputs'!$J$90,1)=0,
'Option-specific inputs'!$J$91*AF$22,
0),
0),
0),
0)</f>
        <v>0</v>
      </c>
      <c r="AG379" s="43">
        <f>IFERROR(
IF((AG$14-$G$14+1)&lt;='General parameters'!$G$22,
IF((AG$14-$G$14+1)&gt;=('Option-specific inputs'!$J$89),
IF(MOD((AG$14-$G$14+1-'Option-specific inputs'!$J$89)/'Option-specific inputs'!$J$90,1)=0,
'Option-specific inputs'!$J$91*AG$22,
0),
0),
0),
0)</f>
        <v>0</v>
      </c>
      <c r="AH379" s="43">
        <f>IFERROR(
IF((AH$14-$G$14+1)&lt;='General parameters'!$G$22,
IF((AH$14-$G$14+1)&gt;=('Option-specific inputs'!$J$89),
IF(MOD((AH$14-$G$14+1-'Option-specific inputs'!$J$89)/'Option-specific inputs'!$J$90,1)=0,
'Option-specific inputs'!$J$91*AH$22,
0),
0),
0),
0)</f>
        <v>0</v>
      </c>
      <c r="AI379" s="43">
        <f>IFERROR(
IF((AI$14-$G$14+1)&lt;='General parameters'!$G$22,
IF((AI$14-$G$14+1)&gt;=('Option-specific inputs'!$J$89),
IF(MOD((AI$14-$G$14+1-'Option-specific inputs'!$J$89)/'Option-specific inputs'!$J$90,1)=0,
'Option-specific inputs'!$J$91*AI$22,
0),
0),
0),
0)</f>
        <v>0</v>
      </c>
      <c r="AJ379" s="43">
        <f>IFERROR(
IF((AJ$14-$G$14+1)&lt;='General parameters'!$G$22,
IF((AJ$14-$G$14+1)&gt;=('Option-specific inputs'!$J$89),
IF(MOD((AJ$14-$G$14+1-'Option-specific inputs'!$J$89)/'Option-specific inputs'!$J$90,1)=0,
'Option-specific inputs'!$J$91*AJ$22,
0),
0),
0),
0)</f>
        <v>0</v>
      </c>
      <c r="AK379" s="43">
        <f>IFERROR(
IF((AK$14-$G$14+1)&lt;='General parameters'!$G$22,
IF((AK$14-$G$14+1)&gt;=('Option-specific inputs'!$J$89),
IF(MOD((AK$14-$G$14+1-'Option-specific inputs'!$J$89)/'Option-specific inputs'!$J$90,1)=0,
'Option-specific inputs'!$J$91*AK$22,
0),
0),
0),
0)</f>
        <v>0</v>
      </c>
      <c r="AL379" s="43">
        <f>IFERROR(
IF((AL$14-$G$14+1)&lt;='General parameters'!$G$22,
IF((AL$14-$G$14+1)&gt;=('Option-specific inputs'!$J$89),
IF(MOD((AL$14-$G$14+1-'Option-specific inputs'!$J$89)/'Option-specific inputs'!$J$90,1)=0,
'Option-specific inputs'!$J$91*AL$22,
0),
0),
0),
0)</f>
        <v>0</v>
      </c>
      <c r="AM379" s="43">
        <f>IFERROR(
IF((AM$14-$G$14+1)&lt;='General parameters'!$G$22,
IF((AM$14-$G$14+1)&gt;=('Option-specific inputs'!$J$89),
IF(MOD((AM$14-$G$14+1-'Option-specific inputs'!$J$89)/'Option-specific inputs'!$J$90,1)=0,
'Option-specific inputs'!$J$91*AM$22,
0),
0),
0),
0)</f>
        <v>0</v>
      </c>
      <c r="AN379" s="43">
        <f>IFERROR(
IF((AN$14-$G$14+1)&lt;='General parameters'!$G$22,
IF((AN$14-$G$14+1)&gt;=('Option-specific inputs'!$J$89),
IF(MOD((AN$14-$G$14+1-'Option-specific inputs'!$J$89)/'Option-specific inputs'!$J$90,1)=0,
'Option-specific inputs'!$J$91*AN$22,
0),
0),
0),
0)</f>
        <v>0</v>
      </c>
      <c r="AO379" s="43">
        <f>IFERROR(
IF((AO$14-$G$14+1)&lt;='General parameters'!$G$22,
IF((AO$14-$G$14+1)&gt;=('Option-specific inputs'!$J$89),
IF(MOD((AO$14-$G$14+1-'Option-specific inputs'!$J$89)/'Option-specific inputs'!$J$90,1)=0,
'Option-specific inputs'!$J$91*AO$22,
0),
0),
0),
0)</f>
        <v>0</v>
      </c>
      <c r="AP379" s="43">
        <f>IFERROR(
IF((AP$14-$G$14+1)&lt;='General parameters'!$G$22,
IF((AP$14-$G$14+1)&gt;=('Option-specific inputs'!$J$89),
IF(MOD((AP$14-$G$14+1-'Option-specific inputs'!$J$89)/'Option-specific inputs'!$J$90,1)=0,
'Option-specific inputs'!$J$91*AP$22,
0),
0),
0),
0)</f>
        <v>0</v>
      </c>
      <c r="AQ379" s="43">
        <f>IFERROR(
IF((AQ$14-$G$14+1)&lt;='General parameters'!$G$22,
IF((AQ$14-$G$14+1)&gt;=('Option-specific inputs'!$J$89),
IF(MOD((AQ$14-$G$14+1-'Option-specific inputs'!$J$89)/'Option-specific inputs'!$J$90,1)=0,
'Option-specific inputs'!$J$91*AQ$22,
0),
0),
0),
0)</f>
        <v>0</v>
      </c>
      <c r="AR379" s="43">
        <f>IFERROR(
IF((AR$14-$G$14+1)&lt;='General parameters'!$G$22,
IF((AR$14-$G$14+1)&gt;=('Option-specific inputs'!$J$89),
IF(MOD((AR$14-$G$14+1-'Option-specific inputs'!$J$89)/'Option-specific inputs'!$J$90,1)=0,
'Option-specific inputs'!$J$91*AR$22,
0),
0),
0),
0)</f>
        <v>0</v>
      </c>
      <c r="AS379" s="43">
        <f>IFERROR(
IF((AS$14-$G$14+1)&lt;='General parameters'!$G$22,
IF((AS$14-$G$14+1)&gt;=('Option-specific inputs'!$J$89),
IF(MOD((AS$14-$G$14+1-'Option-specific inputs'!$J$89)/'Option-specific inputs'!$J$90,1)=0,
'Option-specific inputs'!$J$91*AS$22,
0),
0),
0),
0)</f>
        <v>0</v>
      </c>
      <c r="AT379" s="43">
        <f>IFERROR(
IF((AT$14-$G$14+1)&lt;='General parameters'!$G$22,
IF((AT$14-$G$14+1)&gt;=('Option-specific inputs'!$J$89),
IF(MOD((AT$14-$G$14+1-'Option-specific inputs'!$J$89)/'Option-specific inputs'!$J$90,1)=0,
'Option-specific inputs'!$J$91*AT$22,
0),
0),
0),
0)</f>
        <v>0</v>
      </c>
      <c r="AU379" s="43">
        <f>IFERROR(
IF((AU$14-$G$14+1)&lt;='General parameters'!$G$22,
IF((AU$14-$G$14+1)&gt;=('Option-specific inputs'!$J$89),
IF(MOD((AU$14-$G$14+1-'Option-specific inputs'!$J$89)/'Option-specific inputs'!$J$90,1)=0,
'Option-specific inputs'!$J$91*AU$22,
0),
0),
0),
0)</f>
        <v>0</v>
      </c>
      <c r="AV379" s="43">
        <f>IFERROR(
IF((AV$14-$G$14+1)&lt;='General parameters'!$G$22,
IF((AV$14-$G$14+1)&gt;=('Option-specific inputs'!$J$89),
IF(MOD((AV$14-$G$14+1-'Option-specific inputs'!$J$89)/'Option-specific inputs'!$J$90,1)=0,
'Option-specific inputs'!$J$91*AV$22,
0),
0),
0),
0)</f>
        <v>0</v>
      </c>
      <c r="AW379" s="43">
        <f>IFERROR(
IF((AW$14-$G$14+1)&lt;='General parameters'!$G$22,
IF((AW$14-$G$14+1)&gt;=('Option-specific inputs'!$J$89),
IF(MOD((AW$14-$G$14+1-'Option-specific inputs'!$J$89)/'Option-specific inputs'!$J$90,1)=0,
'Option-specific inputs'!$J$91*AW$22,
0),
0),
0),
0)</f>
        <v>0</v>
      </c>
      <c r="AX379" s="43">
        <f>IFERROR(
IF((AX$14-$G$14+1)&lt;='General parameters'!$G$22,
IF((AX$14-$G$14+1)&gt;=('Option-specific inputs'!$J$89),
IF(MOD((AX$14-$G$14+1-'Option-specific inputs'!$J$89)/'Option-specific inputs'!$J$90,1)=0,
'Option-specific inputs'!$J$91*AX$22,
0),
0),
0),
0)</f>
        <v>0</v>
      </c>
      <c r="AY379" s="43">
        <f>IFERROR(
IF((AY$14-$G$14+1)&lt;='General parameters'!$G$22,
IF((AY$14-$G$14+1)&gt;=('Option-specific inputs'!$J$89),
IF(MOD((AY$14-$G$14+1-'Option-specific inputs'!$J$89)/'Option-specific inputs'!$J$90,1)=0,
'Option-specific inputs'!$J$91*AY$22,
0),
0),
0),
0)</f>
        <v>0</v>
      </c>
      <c r="AZ379" s="43">
        <f>IFERROR(
IF((AZ$14-$G$14+1)&lt;='General parameters'!$G$22,
IF((AZ$14-$G$14+1)&gt;=('Option-specific inputs'!$J$89),
IF(MOD((AZ$14-$G$14+1-'Option-specific inputs'!$J$89)/'Option-specific inputs'!$J$90,1)=0,
'Option-specific inputs'!$J$91*AZ$22,
0),
0),
0),
0)</f>
        <v>0</v>
      </c>
      <c r="BA379" s="43">
        <f>IFERROR(
IF((BA$14-$G$14+1)&lt;='General parameters'!$G$22,
IF((BA$14-$G$14+1)&gt;=('Option-specific inputs'!$J$89),
IF(MOD((BA$14-$G$14+1-'Option-specific inputs'!$J$89)/'Option-specific inputs'!$J$90,1)=0,
'Option-specific inputs'!$J$91*BA$22,
0),
0),
0),
0)</f>
        <v>0</v>
      </c>
      <c r="BB379" s="43">
        <f>IFERROR(
IF((BB$14-$G$14+1)&lt;='General parameters'!$G$22,
IF((BB$14-$G$14+1)&gt;=('Option-specific inputs'!$J$89),
IF(MOD((BB$14-$G$14+1-'Option-specific inputs'!$J$89)/'Option-specific inputs'!$J$90,1)=0,
'Option-specific inputs'!$J$91*BB$22,
0),
0),
0),
0)</f>
        <v>0</v>
      </c>
      <c r="BC379" s="43">
        <f>IFERROR(
IF((BC$14-$G$14+1)&lt;='General parameters'!$G$22,
IF((BC$14-$G$14+1)&gt;=('Option-specific inputs'!$J$89),
IF(MOD((BC$14-$G$14+1-'Option-specific inputs'!$J$89)/'Option-specific inputs'!$J$90,1)=0,
'Option-specific inputs'!$J$91*BC$22,
0),
0),
0),
0)</f>
        <v>0</v>
      </c>
      <c r="BD379" s="43">
        <f>IFERROR(
IF((BD$14-$G$14+1)&lt;='General parameters'!$G$22,
IF((BD$14-$G$14+1)&gt;=('Option-specific inputs'!$J$89),
IF(MOD((BD$14-$G$14+1-'Option-specific inputs'!$J$89)/'Option-specific inputs'!$J$90,1)=0,
'Option-specific inputs'!$J$91*BD$22,
0),
0),
0),
0)</f>
        <v>0</v>
      </c>
      <c r="BE379" s="43">
        <f>IFERROR(
IF((BE$14-$G$14+1)&lt;='General parameters'!$G$22,
IF((BE$14-$G$14+1)&gt;=('Option-specific inputs'!$J$89),
IF(MOD((BE$14-$G$14+1-'Option-specific inputs'!$J$89)/'Option-specific inputs'!$J$90,1)=0,
'Option-specific inputs'!$J$91*BE$22,
0),
0),
0),
0)</f>
        <v>0</v>
      </c>
      <c r="BF379" s="43">
        <f>IFERROR(
IF((BF$14-$G$14+1)&lt;='General parameters'!$G$22,
IF((BF$14-$G$14+1)&gt;=('Option-specific inputs'!$J$89),
IF(MOD((BF$14-$G$14+1-'Option-specific inputs'!$J$89)/'Option-specific inputs'!$J$90,1)=0,
'Option-specific inputs'!$J$91*BF$22,
0),
0),
0),
0)</f>
        <v>0</v>
      </c>
      <c r="BG379" s="43">
        <f>IFERROR(
IF((BG$14-$G$14+1)&lt;='General parameters'!$G$22,
IF((BG$14-$G$14+1)&gt;=('Option-specific inputs'!$J$89),
IF(MOD((BG$14-$G$14+1-'Option-specific inputs'!$J$89)/'Option-specific inputs'!$J$90,1)=0,
'Option-specific inputs'!$J$91*BG$22,
0),
0),
0),
0)</f>
        <v>0</v>
      </c>
      <c r="BH379" s="43">
        <f>IFERROR(
IF((BH$14-$G$14+1)&lt;='General parameters'!$G$22,
IF((BH$14-$G$14+1)&gt;=('Option-specific inputs'!$J$89),
IF(MOD((BH$14-$G$14+1-'Option-specific inputs'!$J$89)/'Option-specific inputs'!$J$90,1)=0,
'Option-specific inputs'!$J$91*BH$22,
0),
0),
0),
0)</f>
        <v>0</v>
      </c>
      <c r="BI379" s="43">
        <f>IFERROR(
IF((BI$14-$G$14+1)&lt;='General parameters'!$G$22,
IF((BI$14-$G$14+1)&gt;=('Option-specific inputs'!$J$89),
IF(MOD((BI$14-$G$14+1-'Option-specific inputs'!$J$89)/'Option-specific inputs'!$J$90,1)=0,
'Option-specific inputs'!$J$91*BI$22,
0),
0),
0),
0)</f>
        <v>0</v>
      </c>
      <c r="BJ379" s="43">
        <f>IFERROR(
IF((BJ$14-$G$14+1)&lt;='General parameters'!$G$22,
IF((BJ$14-$G$14+1)&gt;=('Option-specific inputs'!$J$89),
IF(MOD((BJ$14-$G$14+1-'Option-specific inputs'!$J$89)/'Option-specific inputs'!$J$90,1)=0,
'Option-specific inputs'!$J$91*BJ$22,
0),
0),
0),
0)</f>
        <v>0</v>
      </c>
      <c r="BK379" s="43">
        <f>IFERROR(
IF((BK$14-$G$14+1)&lt;='General parameters'!$G$22,
IF((BK$14-$G$14+1)&gt;=('Option-specific inputs'!$J$89),
IF(MOD((BK$14-$G$14+1-'Option-specific inputs'!$J$89)/'Option-specific inputs'!$J$90,1)=0,
'Option-specific inputs'!$J$91*BK$22,
0),
0),
0),
0)</f>
        <v>0</v>
      </c>
      <c r="BL379" s="43">
        <f>IFERROR(
IF((BL$14-$G$14+1)&lt;='General parameters'!$G$22,
IF((BL$14-$G$14+1)&gt;=('Option-specific inputs'!$J$89),
IF(MOD((BL$14-$G$14+1-'Option-specific inputs'!$J$89)/'Option-specific inputs'!$J$90,1)=0,
'Option-specific inputs'!$J$91*BL$22,
0),
0),
0),
0)</f>
        <v>0</v>
      </c>
      <c r="BM379" s="43">
        <f>IFERROR(
IF((BM$14-$G$14+1)&lt;='General parameters'!$G$22,
IF((BM$14-$G$14+1)&gt;=('Option-specific inputs'!$J$89),
IF(MOD((BM$14-$G$14+1-'Option-specific inputs'!$J$89)/'Option-specific inputs'!$J$90,1)=0,
'Option-specific inputs'!$J$91*BM$22,
0),
0),
0),
0)</f>
        <v>0</v>
      </c>
      <c r="BN379" s="43">
        <f>IFERROR(
IF((BN$14-$G$14+1)&lt;='General parameters'!$G$22,
IF((BN$14-$G$14+1)&gt;=('Option-specific inputs'!$J$89),
IF(MOD((BN$14-$G$14+1-'Option-specific inputs'!$J$89)/'Option-specific inputs'!$J$90,1)=0,
'Option-specific inputs'!$J$91*BN$22,
0),
0),
0),
0)</f>
        <v>0</v>
      </c>
      <c r="BO379" s="43">
        <f>IFERROR(
IF((BO$14-$G$14+1)&lt;='General parameters'!$G$22,
IF((BO$14-$G$14+1)&gt;=('Option-specific inputs'!$J$89),
IF(MOD((BO$14-$G$14+1-'Option-specific inputs'!$J$89)/'Option-specific inputs'!$J$90,1)=0,
'Option-specific inputs'!$J$91*BO$22,
0),
0),
0),
0)</f>
        <v>0</v>
      </c>
      <c r="BP379" s="43">
        <f>IFERROR(
IF((BP$14-$G$14+1)&lt;='General parameters'!$G$22,
IF((BP$14-$G$14+1)&gt;=('Option-specific inputs'!$J$89),
IF(MOD((BP$14-$G$14+1-'Option-specific inputs'!$J$89)/'Option-specific inputs'!$J$90,1)=0,
'Option-specific inputs'!$J$91*BP$22,
0),
0),
0),
0)</f>
        <v>0</v>
      </c>
      <c r="BQ379" s="43">
        <f>IFERROR(
IF((BQ$14-$G$14+1)&lt;='General parameters'!$G$22,
IF((BQ$14-$G$14+1)&gt;=('Option-specific inputs'!$J$89),
IF(MOD((BQ$14-$G$14+1-'Option-specific inputs'!$J$89)/'Option-specific inputs'!$J$90,1)=0,
'Option-specific inputs'!$J$91*BQ$22,
0),
0),
0),
0)</f>
        <v>0</v>
      </c>
      <c r="BR379" s="43">
        <f>IFERROR(
IF((BR$14-$G$14+1)&lt;='General parameters'!$G$22,
IF((BR$14-$G$14+1)&gt;=('Option-specific inputs'!$J$89),
IF(MOD((BR$14-$G$14+1-'Option-specific inputs'!$J$89)/'Option-specific inputs'!$J$90,1)=0,
'Option-specific inputs'!$J$91*BR$22,
0),
0),
0),
0)</f>
        <v>0</v>
      </c>
      <c r="BS379" s="43">
        <f>IFERROR(
IF((BS$14-$G$14+1)&lt;='General parameters'!$G$22,
IF((BS$14-$G$14+1)&gt;=('Option-specific inputs'!$J$89),
IF(MOD((BS$14-$G$14+1-'Option-specific inputs'!$J$89)/'Option-specific inputs'!$J$90,1)=0,
'Option-specific inputs'!$J$91*BS$22,
0),
0),
0),
0)</f>
        <v>0</v>
      </c>
      <c r="BT379" s="43">
        <f>IFERROR(
IF((BT$14-$G$14+1)&lt;='General parameters'!$G$22,
IF((BT$14-$G$14+1)&gt;=('Option-specific inputs'!$J$89),
IF(MOD((BT$14-$G$14+1-'Option-specific inputs'!$J$89)/'Option-specific inputs'!$J$90,1)=0,
'Option-specific inputs'!$J$91*BT$22,
0),
0),
0),
0)</f>
        <v>0</v>
      </c>
      <c r="BU379" s="43">
        <f>IFERROR(
IF((BU$14-$G$14+1)&lt;='General parameters'!$G$22,
IF((BU$14-$G$14+1)&gt;=('Option-specific inputs'!$J$89),
IF(MOD((BU$14-$G$14+1-'Option-specific inputs'!$J$89)/'Option-specific inputs'!$J$90,1)=0,
'Option-specific inputs'!$J$91*BU$22,
0),
0),
0),
0)</f>
        <v>0</v>
      </c>
      <c r="BV379" s="43">
        <f>IFERROR(
IF((BV$14-$G$14+1)&lt;='General parameters'!$G$22,
IF((BV$14-$G$14+1)&gt;=('Option-specific inputs'!$J$89),
IF(MOD((BV$14-$G$14+1-'Option-specific inputs'!$J$89)/'Option-specific inputs'!$J$90,1)=0,
'Option-specific inputs'!$J$91*BV$22,
0),
0),
0),
0)</f>
        <v>0</v>
      </c>
      <c r="BW379" s="43">
        <f>IFERROR(
IF((BW$14-$G$14+1)&lt;='General parameters'!$G$22,
IF((BW$14-$G$14+1)&gt;=('Option-specific inputs'!$J$89),
IF(MOD((BW$14-$G$14+1-'Option-specific inputs'!$J$89)/'Option-specific inputs'!$J$90,1)=0,
'Option-specific inputs'!$J$91*BW$22,
0),
0),
0),
0)</f>
        <v>0</v>
      </c>
      <c r="BX379" s="43">
        <f>IFERROR(
IF((BX$14-$G$14+1)&lt;='General parameters'!$G$22,
IF((BX$14-$G$14+1)&gt;=('Option-specific inputs'!$J$89),
IF(MOD((BX$14-$G$14+1-'Option-specific inputs'!$J$89)/'Option-specific inputs'!$J$90,1)=0,
'Option-specific inputs'!$J$91*BX$22,
0),
0),
0),
0)</f>
        <v>0</v>
      </c>
      <c r="BY379" s="43">
        <f>IFERROR(
IF((BY$14-$G$14+1)&lt;='General parameters'!$G$22,
IF((BY$14-$G$14+1)&gt;=('Option-specific inputs'!$J$89),
IF(MOD((BY$14-$G$14+1-'Option-specific inputs'!$J$89)/'Option-specific inputs'!$J$90,1)=0,
'Option-specific inputs'!$J$91*BY$22,
0),
0),
0),
0)</f>
        <v>0</v>
      </c>
      <c r="BZ379" s="43">
        <f>IFERROR(
IF((BZ$14-$G$14+1)&lt;='General parameters'!$G$22,
IF((BZ$14-$G$14+1)&gt;=('Option-specific inputs'!$J$89),
IF(MOD((BZ$14-$G$14+1-'Option-specific inputs'!$J$89)/'Option-specific inputs'!$J$90,1)=0,
'Option-specific inputs'!$J$91*BZ$22,
0),
0),
0),
0)</f>
        <v>0</v>
      </c>
      <c r="CA379" s="43">
        <f>IFERROR(
IF((CA$14-$G$14+1)&lt;='General parameters'!$G$22,
IF((CA$14-$G$14+1)&gt;=('Option-specific inputs'!$J$89),
IF(MOD((CA$14-$G$14+1-'Option-specific inputs'!$J$89)/'Option-specific inputs'!$J$90,1)=0,
'Option-specific inputs'!$J$91*CA$22,
0),
0),
0),
0)</f>
        <v>0</v>
      </c>
      <c r="CB379" s="43">
        <f>IFERROR(
IF((CB$14-$G$14+1)&lt;='General parameters'!$G$22,
IF((CB$14-$G$14+1)&gt;=('Option-specific inputs'!$J$89),
IF(MOD((CB$14-$G$14+1-'Option-specific inputs'!$J$89)/'Option-specific inputs'!$J$90,1)=0,
'Option-specific inputs'!$J$91*CB$22,
0),
0),
0),
0)</f>
        <v>0</v>
      </c>
      <c r="CC379" s="43">
        <f>IFERROR(
IF((CC$14-$G$14+1)&lt;='General parameters'!$G$22,
IF((CC$14-$G$14+1)&gt;=('Option-specific inputs'!$J$89),
IF(MOD((CC$14-$G$14+1-'Option-specific inputs'!$J$89)/'Option-specific inputs'!$J$90,1)=0,
'Option-specific inputs'!$J$91*CC$22,
0),
0),
0),
0)</f>
        <v>0</v>
      </c>
      <c r="CD379" s="43">
        <f>IFERROR(
IF((CD$14-$G$14+1)&lt;='General parameters'!$G$22,
IF((CD$14-$G$14+1)&gt;=('Option-specific inputs'!$J$89),
IF(MOD((CD$14-$G$14+1-'Option-specific inputs'!$J$89)/'Option-specific inputs'!$J$90,1)=0,
'Option-specific inputs'!$J$91*CD$22,
0),
0),
0),
0)</f>
        <v>0</v>
      </c>
      <c r="CE379" s="43">
        <f>IFERROR(
IF((CE$14-$G$14+1)&lt;='General parameters'!$G$22,
IF((CE$14-$G$14+1)&gt;=('Option-specific inputs'!$J$89),
IF(MOD((CE$14-$G$14+1-'Option-specific inputs'!$J$89)/'Option-specific inputs'!$J$90,1)=0,
'Option-specific inputs'!$J$91*CE$22,
0),
0),
0),
0)</f>
        <v>0</v>
      </c>
      <c r="CF379" s="43">
        <f>IFERROR(
IF((CF$14-$G$14+1)&lt;='General parameters'!$G$22,
IF((CF$14-$G$14+1)&gt;=('Option-specific inputs'!$J$89),
IF(MOD((CF$14-$G$14+1-'Option-specific inputs'!$J$89)/'Option-specific inputs'!$J$90,1)=0,
'Option-specific inputs'!$J$91*CF$22,
0),
0),
0),
0)</f>
        <v>0</v>
      </c>
      <c r="CG379" s="43">
        <f>IFERROR(
IF((CG$14-$G$14+1)&lt;='General parameters'!$G$22,
IF((CG$14-$G$14+1)&gt;=('Option-specific inputs'!$J$89),
IF(MOD((CG$14-$G$14+1-'Option-specific inputs'!$J$89)/'Option-specific inputs'!$J$90,1)=0,
'Option-specific inputs'!$J$91*CG$22,
0),
0),
0),
0)</f>
        <v>0</v>
      </c>
      <c r="CH379" s="43">
        <f>IFERROR(
IF((CH$14-$G$14+1)&lt;='General parameters'!$G$22,
IF((CH$14-$G$14+1)&gt;=('Option-specific inputs'!$J$89),
IF(MOD((CH$14-$G$14+1-'Option-specific inputs'!$J$89)/'Option-specific inputs'!$J$90,1)=0,
'Option-specific inputs'!$J$91*CH$22,
0),
0),
0),
0)</f>
        <v>0</v>
      </c>
      <c r="CI379" s="43">
        <f>IFERROR(
IF((CI$14-$G$14+1)&lt;='General parameters'!$G$22,
IF((CI$14-$G$14+1)&gt;=('Option-specific inputs'!$J$89),
IF(MOD((CI$14-$G$14+1-'Option-specific inputs'!$J$89)/'Option-specific inputs'!$J$90,1)=0,
'Option-specific inputs'!$J$91*CI$22,
0),
0),
0),
0)</f>
        <v>0</v>
      </c>
      <c r="CJ379" s="43">
        <f>IFERROR(
IF((CJ$14-$G$14+1)&lt;='General parameters'!$G$22,
IF((CJ$14-$G$14+1)&gt;=('Option-specific inputs'!$J$89),
IF(MOD((CJ$14-$G$14+1-'Option-specific inputs'!$J$89)/'Option-specific inputs'!$J$90,1)=0,
'Option-specific inputs'!$J$91*CJ$22,
0),
0),
0),
0)</f>
        <v>0</v>
      </c>
      <c r="CK379" s="43">
        <f>IFERROR(
IF((CK$14-$G$14+1)&lt;='General parameters'!$G$22,
IF((CK$14-$G$14+1)&gt;=('Option-specific inputs'!$J$89),
IF(MOD((CK$14-$G$14+1-'Option-specific inputs'!$J$89)/'Option-specific inputs'!$J$90,1)=0,
'Option-specific inputs'!$J$91*CK$22,
0),
0),
0),
0)</f>
        <v>0</v>
      </c>
      <c r="CL379" s="43">
        <f>IFERROR(
IF((CL$14-$G$14+1)&lt;='General parameters'!$G$22,
IF((CL$14-$G$14+1)&gt;=('Option-specific inputs'!$J$89),
IF(MOD((CL$14-$G$14+1-'Option-specific inputs'!$J$89)/'Option-specific inputs'!$J$90,1)=0,
'Option-specific inputs'!$J$91*CL$22,
0),
0),
0),
0)</f>
        <v>0</v>
      </c>
      <c r="CM379" s="43">
        <f>IFERROR(
IF((CM$14-$G$14+1)&lt;='General parameters'!$G$22,
IF((CM$14-$G$14+1)&gt;=('Option-specific inputs'!$J$89),
IF(MOD((CM$14-$G$14+1-'Option-specific inputs'!$J$89)/'Option-specific inputs'!$J$90,1)=0,
'Option-specific inputs'!$J$91*CM$22,
0),
0),
0),
0)</f>
        <v>0</v>
      </c>
      <c r="CN379" s="43">
        <f>IFERROR(
IF((CN$14-$G$14+1)&lt;='General parameters'!$G$22,
IF((CN$14-$G$14+1)&gt;=('Option-specific inputs'!$J$89),
IF(MOD((CN$14-$G$14+1-'Option-specific inputs'!$J$89)/'Option-specific inputs'!$J$90,1)=0,
'Option-specific inputs'!$J$91*CN$22,
0),
0),
0),
0)</f>
        <v>0</v>
      </c>
      <c r="CO379" s="43">
        <f>IFERROR(
IF((CO$14-$G$14+1)&lt;='General parameters'!$G$22,
IF((CO$14-$G$14+1)&gt;=('Option-specific inputs'!$J$89),
IF(MOD((CO$14-$G$14+1-'Option-specific inputs'!$J$89)/'Option-specific inputs'!$J$90,1)=0,
'Option-specific inputs'!$J$91*CO$22,
0),
0),
0),
0)</f>
        <v>0</v>
      </c>
      <c r="CP379" s="43">
        <f>IFERROR(
IF((CP$14-$G$14+1)&lt;='General parameters'!$G$22,
IF((CP$14-$G$14+1)&gt;=('Option-specific inputs'!$J$89),
IF(MOD((CP$14-$G$14+1-'Option-specific inputs'!$J$89)/'Option-specific inputs'!$J$90,1)=0,
'Option-specific inputs'!$J$91*CP$22,
0),
0),
0),
0)</f>
        <v>0</v>
      </c>
      <c r="CQ379" s="43">
        <f>IFERROR(
IF((CQ$14-$G$14+1)&lt;='General parameters'!$G$22,
IF((CQ$14-$G$14+1)&gt;=('Option-specific inputs'!$J$89),
IF(MOD((CQ$14-$G$14+1-'Option-specific inputs'!$J$89)/'Option-specific inputs'!$J$90,1)=0,
'Option-specific inputs'!$J$91*CQ$22,
0),
0),
0),
0)</f>
        <v>0</v>
      </c>
      <c r="CR379" s="43">
        <f>IFERROR(
IF((CR$14-$G$14+1)&lt;='General parameters'!$G$22,
IF((CR$14-$G$14+1)&gt;=('Option-specific inputs'!$J$89),
IF(MOD((CR$14-$G$14+1-'Option-specific inputs'!$J$89)/'Option-specific inputs'!$J$90,1)=0,
'Option-specific inputs'!$J$91*CR$22,
0),
0),
0),
0)</f>
        <v>0</v>
      </c>
      <c r="CS379" s="43">
        <f>IFERROR(
IF((CS$14-$G$14+1)&lt;='General parameters'!$G$22,
IF((CS$14-$G$14+1)&gt;=('Option-specific inputs'!$J$89),
IF(MOD((CS$14-$G$14+1-'Option-specific inputs'!$J$89)/'Option-specific inputs'!$J$90,1)=0,
'Option-specific inputs'!$J$91*CS$22,
0),
0),
0),
0)</f>
        <v>0</v>
      </c>
      <c r="CT379" s="43">
        <f>IFERROR(
IF((CT$14-$G$14+1)&lt;='General parameters'!$G$22,
IF((CT$14-$G$14+1)&gt;=('Option-specific inputs'!$J$89),
IF(MOD((CT$14-$G$14+1-'Option-specific inputs'!$J$89)/'Option-specific inputs'!$J$90,1)=0,
'Option-specific inputs'!$J$91*CT$22,
0),
0),
0),
0)</f>
        <v>0</v>
      </c>
      <c r="CU379" s="43">
        <f>IFERROR(
IF((CU$14-$G$14+1)&lt;='General parameters'!$G$22,
IF((CU$14-$G$14+1)&gt;=('Option-specific inputs'!$J$89),
IF(MOD((CU$14-$G$14+1-'Option-specific inputs'!$J$89)/'Option-specific inputs'!$J$90,1)=0,
'Option-specific inputs'!$J$91*CU$22,
0),
0),
0),
0)</f>
        <v>0</v>
      </c>
      <c r="CV379" s="43">
        <f>IFERROR(
IF((CV$14-$G$14+1)&lt;='General parameters'!$G$22,
IF((CV$14-$G$14+1)&gt;=('Option-specific inputs'!$J$89),
IF(MOD((CV$14-$G$14+1-'Option-specific inputs'!$J$89)/'Option-specific inputs'!$J$90,1)=0,
'Option-specific inputs'!$J$91*CV$22,
0),
0),
0),
0)</f>
        <v>0</v>
      </c>
      <c r="CW379" s="43">
        <f>IFERROR(
IF((CW$14-$G$14+1)&lt;='General parameters'!$G$22,
IF((CW$14-$G$14+1)&gt;=('Option-specific inputs'!$J$89),
IF(MOD((CW$14-$G$14+1-'Option-specific inputs'!$J$89)/'Option-specific inputs'!$J$90,1)=0,
'Option-specific inputs'!$J$91*CW$22,
0),
0),
0),
0)</f>
        <v>0</v>
      </c>
      <c r="CX379" s="43">
        <f>IFERROR(
IF((CX$14-$G$14+1)&lt;='General parameters'!$G$22,
IF((CX$14-$G$14+1)&gt;=('Option-specific inputs'!$J$89),
IF(MOD((CX$14-$G$14+1-'Option-specific inputs'!$J$89)/'Option-specific inputs'!$J$90,1)=0,
'Option-specific inputs'!$J$91*CX$22,
0),
0),
0),
0)</f>
        <v>0</v>
      </c>
      <c r="CY379" s="43">
        <f>IFERROR(
IF((CY$14-$G$14+1)&lt;='General parameters'!$G$22,
IF((CY$14-$G$14+1)&gt;=('Option-specific inputs'!$J$89),
IF(MOD((CY$14-$G$14+1-'Option-specific inputs'!$J$89)/'Option-specific inputs'!$J$90,1)=0,
'Option-specific inputs'!$J$91*CY$22,
0),
0),
0),
0)</f>
        <v>0</v>
      </c>
      <c r="CZ379" s="43">
        <f>IFERROR(
IF((CZ$14-$G$14+1)&lt;='General parameters'!$G$22,
IF((CZ$14-$G$14+1)&gt;=('Option-specific inputs'!$J$89),
IF(MOD((CZ$14-$G$14+1-'Option-specific inputs'!$J$89)/'Option-specific inputs'!$J$90,1)=0,
'Option-specific inputs'!$J$91*CZ$22,
0),
0),
0),
0)</f>
        <v>0</v>
      </c>
      <c r="DA379" s="43">
        <f>IFERROR(
IF((DA$14-$G$14+1)&lt;='General parameters'!$G$22,
IF((DA$14-$G$14+1)&gt;=('Option-specific inputs'!$J$89),
IF(MOD((DA$14-$G$14+1-'Option-specific inputs'!$J$89)/'Option-specific inputs'!$J$90,1)=0,
'Option-specific inputs'!$J$91*DA$22,
0),
0),
0),
0)</f>
        <v>0</v>
      </c>
      <c r="DB379" s="43">
        <f>IFERROR(
IF((DB$14-$G$14+1)&lt;='General parameters'!$G$22,
IF((DB$14-$G$14+1)&gt;=('Option-specific inputs'!$J$89),
IF(MOD((DB$14-$G$14+1-'Option-specific inputs'!$J$89)/'Option-specific inputs'!$J$90,1)=0,
'Option-specific inputs'!$J$91*DB$22,
0),
0),
0),
0)</f>
        <v>0</v>
      </c>
      <c r="DC379" s="25"/>
    </row>
    <row r="380" spans="1:107" s="61" customFormat="1" ht="22.5" customHeight="1">
      <c r="A380" s="25"/>
      <c r="B380" s="152"/>
      <c r="C380" s="163" t="str">
        <f>"Maintenance event 4: "&amp;'Option-specific inputs'!$J$93</f>
        <v xml:space="preserve">Maintenance event 4: </v>
      </c>
      <c r="D380" s="48"/>
      <c r="E380" s="37"/>
      <c r="F380" s="32"/>
      <c r="G380" s="43">
        <f>IFERROR(
IF((G$14-$G$14+1)&lt;='General parameters'!$G$22,
IF((G$14-$G$14+1)&gt;=('Option-specific inputs'!$J$94),
IF(MOD((G$14-$G$14+1-'Option-specific inputs'!$J$94)/'Option-specific inputs'!$J$95,1)=0,
'Option-specific inputs'!$J$96*G$22,
0),
0),
0),
0)</f>
        <v>0</v>
      </c>
      <c r="H380" s="43">
        <f>IFERROR(
IF((H$14-$G$14+1)&lt;='General parameters'!$G$22,
IF((H$14-$G$14+1)&gt;=('Option-specific inputs'!$J$94),
IF(MOD((H$14-$G$14+1-'Option-specific inputs'!$J$94)/'Option-specific inputs'!$J$95,1)=0,
'Option-specific inputs'!$J$96*H$22,
0),
0),
0),
0)</f>
        <v>0</v>
      </c>
      <c r="I380" s="43">
        <f>IFERROR(
IF((I$14-$G$14+1)&lt;='General parameters'!$G$22,
IF((I$14-$G$14+1)&gt;=('Option-specific inputs'!$J$94),
IF(MOD((I$14-$G$14+1-'Option-specific inputs'!$J$94)/'Option-specific inputs'!$J$95,1)=0,
'Option-specific inputs'!$J$96*I$22,
0),
0),
0),
0)</f>
        <v>0</v>
      </c>
      <c r="J380" s="43">
        <f>IFERROR(
IF((J$14-$G$14+1)&lt;='General parameters'!$G$22,
IF((J$14-$G$14+1)&gt;=('Option-specific inputs'!$J$94),
IF(MOD((J$14-$G$14+1-'Option-specific inputs'!$J$94)/'Option-specific inputs'!$J$95,1)=0,
'Option-specific inputs'!$J$96*J$22,
0),
0),
0),
0)</f>
        <v>0</v>
      </c>
      <c r="K380" s="43">
        <f>IFERROR(
IF((K$14-$G$14+1)&lt;='General parameters'!$G$22,
IF((K$14-$G$14+1)&gt;=('Option-specific inputs'!$J$94),
IF(MOD((K$14-$G$14+1-'Option-specific inputs'!$J$94)/'Option-specific inputs'!$J$95,1)=0,
'Option-specific inputs'!$J$96*K$22,
0),
0),
0),
0)</f>
        <v>0</v>
      </c>
      <c r="L380" s="43">
        <f>IFERROR(
IF((L$14-$G$14+1)&lt;='General parameters'!$G$22,
IF((L$14-$G$14+1)&gt;=('Option-specific inputs'!$J$94),
IF(MOD((L$14-$G$14+1-'Option-specific inputs'!$J$94)/'Option-specific inputs'!$J$95,1)=0,
'Option-specific inputs'!$J$96*L$22,
0),
0),
0),
0)</f>
        <v>0</v>
      </c>
      <c r="M380" s="43">
        <f>IFERROR(
IF((M$14-$G$14+1)&lt;='General parameters'!$G$22,
IF((M$14-$G$14+1)&gt;=('Option-specific inputs'!$J$94),
IF(MOD((M$14-$G$14+1-'Option-specific inputs'!$J$94)/'Option-specific inputs'!$J$95,1)=0,
'Option-specific inputs'!$J$96*M$22,
0),
0),
0),
0)</f>
        <v>0</v>
      </c>
      <c r="N380" s="43">
        <f>IFERROR(
IF((N$14-$G$14+1)&lt;='General parameters'!$G$22,
IF((N$14-$G$14+1)&gt;=('Option-specific inputs'!$J$94),
IF(MOD((N$14-$G$14+1-'Option-specific inputs'!$J$94)/'Option-specific inputs'!$J$95,1)=0,
'Option-specific inputs'!$J$96*N$22,
0),
0),
0),
0)</f>
        <v>0</v>
      </c>
      <c r="O380" s="43">
        <f>IFERROR(
IF((O$14-$G$14+1)&lt;='General parameters'!$G$22,
IF((O$14-$G$14+1)&gt;=('Option-specific inputs'!$J$94),
IF(MOD((O$14-$G$14+1-'Option-specific inputs'!$J$94)/'Option-specific inputs'!$J$95,1)=0,
'Option-specific inputs'!$J$96*O$22,
0),
0),
0),
0)</f>
        <v>0</v>
      </c>
      <c r="P380" s="43">
        <f>IFERROR(
IF((P$14-$G$14+1)&lt;='General parameters'!$G$22,
IF((P$14-$G$14+1)&gt;=('Option-specific inputs'!$J$94),
IF(MOD((P$14-$G$14+1-'Option-specific inputs'!$J$94)/'Option-specific inputs'!$J$95,1)=0,
'Option-specific inputs'!$J$96*P$22,
0),
0),
0),
0)</f>
        <v>0</v>
      </c>
      <c r="Q380" s="43">
        <f>IFERROR(
IF((Q$14-$G$14+1)&lt;='General parameters'!$G$22,
IF((Q$14-$G$14+1)&gt;=('Option-specific inputs'!$J$94),
IF(MOD((Q$14-$G$14+1-'Option-specific inputs'!$J$94)/'Option-specific inputs'!$J$95,1)=0,
'Option-specific inputs'!$J$96*Q$22,
0),
0),
0),
0)</f>
        <v>0</v>
      </c>
      <c r="R380" s="43">
        <f>IFERROR(
IF((R$14-$G$14+1)&lt;='General parameters'!$G$22,
IF((R$14-$G$14+1)&gt;=('Option-specific inputs'!$J$94),
IF(MOD((R$14-$G$14+1-'Option-specific inputs'!$J$94)/'Option-specific inputs'!$J$95,1)=0,
'Option-specific inputs'!$J$96*R$22,
0),
0),
0),
0)</f>
        <v>0</v>
      </c>
      <c r="S380" s="43">
        <f>IFERROR(
IF((S$14-$G$14+1)&lt;='General parameters'!$G$22,
IF((S$14-$G$14+1)&gt;=('Option-specific inputs'!$J$94),
IF(MOD((S$14-$G$14+1-'Option-specific inputs'!$J$94)/'Option-specific inputs'!$J$95,1)=0,
'Option-specific inputs'!$J$96*S$22,
0),
0),
0),
0)</f>
        <v>0</v>
      </c>
      <c r="T380" s="43">
        <f>IFERROR(
IF((T$14-$G$14+1)&lt;='General parameters'!$G$22,
IF((T$14-$G$14+1)&gt;=('Option-specific inputs'!$J$94),
IF(MOD((T$14-$G$14+1-'Option-specific inputs'!$J$94)/'Option-specific inputs'!$J$95,1)=0,
'Option-specific inputs'!$J$96*T$22,
0),
0),
0),
0)</f>
        <v>0</v>
      </c>
      <c r="U380" s="43">
        <f>IFERROR(
IF((U$14-$G$14+1)&lt;='General parameters'!$G$22,
IF((U$14-$G$14+1)&gt;=('Option-specific inputs'!$J$94),
IF(MOD((U$14-$G$14+1-'Option-specific inputs'!$J$94)/'Option-specific inputs'!$J$95,1)=0,
'Option-specific inputs'!$J$96*U$22,
0),
0),
0),
0)</f>
        <v>0</v>
      </c>
      <c r="V380" s="43">
        <f>IFERROR(
IF((V$14-$G$14+1)&lt;='General parameters'!$G$22,
IF((V$14-$G$14+1)&gt;=('Option-specific inputs'!$J$94),
IF(MOD((V$14-$G$14+1-'Option-specific inputs'!$J$94)/'Option-specific inputs'!$J$95,1)=0,
'Option-specific inputs'!$J$96*V$22,
0),
0),
0),
0)</f>
        <v>0</v>
      </c>
      <c r="W380" s="43">
        <f>IFERROR(
IF((W$14-$G$14+1)&lt;='General parameters'!$G$22,
IF((W$14-$G$14+1)&gt;=('Option-specific inputs'!$J$94),
IF(MOD((W$14-$G$14+1-'Option-specific inputs'!$J$94)/'Option-specific inputs'!$J$95,1)=0,
'Option-specific inputs'!$J$96*W$22,
0),
0),
0),
0)</f>
        <v>0</v>
      </c>
      <c r="X380" s="43">
        <f>IFERROR(
IF((X$14-$G$14+1)&lt;='General parameters'!$G$22,
IF((X$14-$G$14+1)&gt;=('Option-specific inputs'!$J$94),
IF(MOD((X$14-$G$14+1-'Option-specific inputs'!$J$94)/'Option-specific inputs'!$J$95,1)=0,
'Option-specific inputs'!$J$96*X$22,
0),
0),
0),
0)</f>
        <v>0</v>
      </c>
      <c r="Y380" s="43">
        <f>IFERROR(
IF((Y$14-$G$14+1)&lt;='General parameters'!$G$22,
IF((Y$14-$G$14+1)&gt;=('Option-specific inputs'!$J$94),
IF(MOD((Y$14-$G$14+1-'Option-specific inputs'!$J$94)/'Option-specific inputs'!$J$95,1)=0,
'Option-specific inputs'!$J$96*Y$22,
0),
0),
0),
0)</f>
        <v>0</v>
      </c>
      <c r="Z380" s="43">
        <f>IFERROR(
IF((Z$14-$G$14+1)&lt;='General parameters'!$G$22,
IF((Z$14-$G$14+1)&gt;=('Option-specific inputs'!$J$94),
IF(MOD((Z$14-$G$14+1-'Option-specific inputs'!$J$94)/'Option-specific inputs'!$J$95,1)=0,
'Option-specific inputs'!$J$96*Z$22,
0),
0),
0),
0)</f>
        <v>0</v>
      </c>
      <c r="AA380" s="43">
        <f>IFERROR(
IF((AA$14-$G$14+1)&lt;='General parameters'!$G$22,
IF((AA$14-$G$14+1)&gt;=('Option-specific inputs'!$J$94),
IF(MOD((AA$14-$G$14+1-'Option-specific inputs'!$J$94)/'Option-specific inputs'!$J$95,1)=0,
'Option-specific inputs'!$J$96*AA$22,
0),
0),
0),
0)</f>
        <v>0</v>
      </c>
      <c r="AB380" s="43">
        <f>IFERROR(
IF((AB$14-$G$14+1)&lt;='General parameters'!$G$22,
IF((AB$14-$G$14+1)&gt;=('Option-specific inputs'!$J$94),
IF(MOD((AB$14-$G$14+1-'Option-specific inputs'!$J$94)/'Option-specific inputs'!$J$95,1)=0,
'Option-specific inputs'!$J$96*AB$22,
0),
0),
0),
0)</f>
        <v>0</v>
      </c>
      <c r="AC380" s="43">
        <f>IFERROR(
IF((AC$14-$G$14+1)&lt;='General parameters'!$G$22,
IF((AC$14-$G$14+1)&gt;=('Option-specific inputs'!$J$94),
IF(MOD((AC$14-$G$14+1-'Option-specific inputs'!$J$94)/'Option-specific inputs'!$J$95,1)=0,
'Option-specific inputs'!$J$96*AC$22,
0),
0),
0),
0)</f>
        <v>0</v>
      </c>
      <c r="AD380" s="43">
        <f>IFERROR(
IF((AD$14-$G$14+1)&lt;='General parameters'!$G$22,
IF((AD$14-$G$14+1)&gt;=('Option-specific inputs'!$J$94),
IF(MOD((AD$14-$G$14+1-'Option-specific inputs'!$J$94)/'Option-specific inputs'!$J$95,1)=0,
'Option-specific inputs'!$J$96*AD$22,
0),
0),
0),
0)</f>
        <v>0</v>
      </c>
      <c r="AE380" s="43">
        <f>IFERROR(
IF((AE$14-$G$14+1)&lt;='General parameters'!$G$22,
IF((AE$14-$G$14+1)&gt;=('Option-specific inputs'!$J$94),
IF(MOD((AE$14-$G$14+1-'Option-specific inputs'!$J$94)/'Option-specific inputs'!$J$95,1)=0,
'Option-specific inputs'!$J$96*AE$22,
0),
0),
0),
0)</f>
        <v>0</v>
      </c>
      <c r="AF380" s="43">
        <f>IFERROR(
IF((AF$14-$G$14+1)&lt;='General parameters'!$G$22,
IF((AF$14-$G$14+1)&gt;=('Option-specific inputs'!$J$94),
IF(MOD((AF$14-$G$14+1-'Option-specific inputs'!$J$94)/'Option-specific inputs'!$J$95,1)=0,
'Option-specific inputs'!$J$96*AF$22,
0),
0),
0),
0)</f>
        <v>0</v>
      </c>
      <c r="AG380" s="43">
        <f>IFERROR(
IF((AG$14-$G$14+1)&lt;='General parameters'!$G$22,
IF((AG$14-$G$14+1)&gt;=('Option-specific inputs'!$J$94),
IF(MOD((AG$14-$G$14+1-'Option-specific inputs'!$J$94)/'Option-specific inputs'!$J$95,1)=0,
'Option-specific inputs'!$J$96*AG$22,
0),
0),
0),
0)</f>
        <v>0</v>
      </c>
      <c r="AH380" s="43">
        <f>IFERROR(
IF((AH$14-$G$14+1)&lt;='General parameters'!$G$22,
IF((AH$14-$G$14+1)&gt;=('Option-specific inputs'!$J$94),
IF(MOD((AH$14-$G$14+1-'Option-specific inputs'!$J$94)/'Option-specific inputs'!$J$95,1)=0,
'Option-specific inputs'!$J$96*AH$22,
0),
0),
0),
0)</f>
        <v>0</v>
      </c>
      <c r="AI380" s="43">
        <f>IFERROR(
IF((AI$14-$G$14+1)&lt;='General parameters'!$G$22,
IF((AI$14-$G$14+1)&gt;=('Option-specific inputs'!$J$94),
IF(MOD((AI$14-$G$14+1-'Option-specific inputs'!$J$94)/'Option-specific inputs'!$J$95,1)=0,
'Option-specific inputs'!$J$96*AI$22,
0),
0),
0),
0)</f>
        <v>0</v>
      </c>
      <c r="AJ380" s="43">
        <f>IFERROR(
IF((AJ$14-$G$14+1)&lt;='General parameters'!$G$22,
IF((AJ$14-$G$14+1)&gt;=('Option-specific inputs'!$J$94),
IF(MOD((AJ$14-$G$14+1-'Option-specific inputs'!$J$94)/'Option-specific inputs'!$J$95,1)=0,
'Option-specific inputs'!$J$96*AJ$22,
0),
0),
0),
0)</f>
        <v>0</v>
      </c>
      <c r="AK380" s="43">
        <f>IFERROR(
IF((AK$14-$G$14+1)&lt;='General parameters'!$G$22,
IF((AK$14-$G$14+1)&gt;=('Option-specific inputs'!$J$94),
IF(MOD((AK$14-$G$14+1-'Option-specific inputs'!$J$94)/'Option-specific inputs'!$J$95,1)=0,
'Option-specific inputs'!$J$96*AK$22,
0),
0),
0),
0)</f>
        <v>0</v>
      </c>
      <c r="AL380" s="43">
        <f>IFERROR(
IF((AL$14-$G$14+1)&lt;='General parameters'!$G$22,
IF((AL$14-$G$14+1)&gt;=('Option-specific inputs'!$J$94),
IF(MOD((AL$14-$G$14+1-'Option-specific inputs'!$J$94)/'Option-specific inputs'!$J$95,1)=0,
'Option-specific inputs'!$J$96*AL$22,
0),
0),
0),
0)</f>
        <v>0</v>
      </c>
      <c r="AM380" s="43">
        <f>IFERROR(
IF((AM$14-$G$14+1)&lt;='General parameters'!$G$22,
IF((AM$14-$G$14+1)&gt;=('Option-specific inputs'!$J$94),
IF(MOD((AM$14-$G$14+1-'Option-specific inputs'!$J$94)/'Option-specific inputs'!$J$95,1)=0,
'Option-specific inputs'!$J$96*AM$22,
0),
0),
0),
0)</f>
        <v>0</v>
      </c>
      <c r="AN380" s="43">
        <f>IFERROR(
IF((AN$14-$G$14+1)&lt;='General parameters'!$G$22,
IF((AN$14-$G$14+1)&gt;=('Option-specific inputs'!$J$94),
IF(MOD((AN$14-$G$14+1-'Option-specific inputs'!$J$94)/'Option-specific inputs'!$J$95,1)=0,
'Option-specific inputs'!$J$96*AN$22,
0),
0),
0),
0)</f>
        <v>0</v>
      </c>
      <c r="AO380" s="43">
        <f>IFERROR(
IF((AO$14-$G$14+1)&lt;='General parameters'!$G$22,
IF((AO$14-$G$14+1)&gt;=('Option-specific inputs'!$J$94),
IF(MOD((AO$14-$G$14+1-'Option-specific inputs'!$J$94)/'Option-specific inputs'!$J$95,1)=0,
'Option-specific inputs'!$J$96*AO$22,
0),
0),
0),
0)</f>
        <v>0</v>
      </c>
      <c r="AP380" s="43">
        <f>IFERROR(
IF((AP$14-$G$14+1)&lt;='General parameters'!$G$22,
IF((AP$14-$G$14+1)&gt;=('Option-specific inputs'!$J$94),
IF(MOD((AP$14-$G$14+1-'Option-specific inputs'!$J$94)/'Option-specific inputs'!$J$95,1)=0,
'Option-specific inputs'!$J$96*AP$22,
0),
0),
0),
0)</f>
        <v>0</v>
      </c>
      <c r="AQ380" s="43">
        <f>IFERROR(
IF((AQ$14-$G$14+1)&lt;='General parameters'!$G$22,
IF((AQ$14-$G$14+1)&gt;=('Option-specific inputs'!$J$94),
IF(MOD((AQ$14-$G$14+1-'Option-specific inputs'!$J$94)/'Option-specific inputs'!$J$95,1)=0,
'Option-specific inputs'!$J$96*AQ$22,
0),
0),
0),
0)</f>
        <v>0</v>
      </c>
      <c r="AR380" s="43">
        <f>IFERROR(
IF((AR$14-$G$14+1)&lt;='General parameters'!$G$22,
IF((AR$14-$G$14+1)&gt;=('Option-specific inputs'!$J$94),
IF(MOD((AR$14-$G$14+1-'Option-specific inputs'!$J$94)/'Option-specific inputs'!$J$95,1)=0,
'Option-specific inputs'!$J$96*AR$22,
0),
0),
0),
0)</f>
        <v>0</v>
      </c>
      <c r="AS380" s="43">
        <f>IFERROR(
IF((AS$14-$G$14+1)&lt;='General parameters'!$G$22,
IF((AS$14-$G$14+1)&gt;=('Option-specific inputs'!$J$94),
IF(MOD((AS$14-$G$14+1-'Option-specific inputs'!$J$94)/'Option-specific inputs'!$J$95,1)=0,
'Option-specific inputs'!$J$96*AS$22,
0),
0),
0),
0)</f>
        <v>0</v>
      </c>
      <c r="AT380" s="43">
        <f>IFERROR(
IF((AT$14-$G$14+1)&lt;='General parameters'!$G$22,
IF((AT$14-$G$14+1)&gt;=('Option-specific inputs'!$J$94),
IF(MOD((AT$14-$G$14+1-'Option-specific inputs'!$J$94)/'Option-specific inputs'!$J$95,1)=0,
'Option-specific inputs'!$J$96*AT$22,
0),
0),
0),
0)</f>
        <v>0</v>
      </c>
      <c r="AU380" s="43">
        <f>IFERROR(
IF((AU$14-$G$14+1)&lt;='General parameters'!$G$22,
IF((AU$14-$G$14+1)&gt;=('Option-specific inputs'!$J$94),
IF(MOD((AU$14-$G$14+1-'Option-specific inputs'!$J$94)/'Option-specific inputs'!$J$95,1)=0,
'Option-specific inputs'!$J$96*AU$22,
0),
0),
0),
0)</f>
        <v>0</v>
      </c>
      <c r="AV380" s="43">
        <f>IFERROR(
IF((AV$14-$G$14+1)&lt;='General parameters'!$G$22,
IF((AV$14-$G$14+1)&gt;=('Option-specific inputs'!$J$94),
IF(MOD((AV$14-$G$14+1-'Option-specific inputs'!$J$94)/'Option-specific inputs'!$J$95,1)=0,
'Option-specific inputs'!$J$96*AV$22,
0),
0),
0),
0)</f>
        <v>0</v>
      </c>
      <c r="AW380" s="43">
        <f>IFERROR(
IF((AW$14-$G$14+1)&lt;='General parameters'!$G$22,
IF((AW$14-$G$14+1)&gt;=('Option-specific inputs'!$J$94),
IF(MOD((AW$14-$G$14+1-'Option-specific inputs'!$J$94)/'Option-specific inputs'!$J$95,1)=0,
'Option-specific inputs'!$J$96*AW$22,
0),
0),
0),
0)</f>
        <v>0</v>
      </c>
      <c r="AX380" s="43">
        <f>IFERROR(
IF((AX$14-$G$14+1)&lt;='General parameters'!$G$22,
IF((AX$14-$G$14+1)&gt;=('Option-specific inputs'!$J$94),
IF(MOD((AX$14-$G$14+1-'Option-specific inputs'!$J$94)/'Option-specific inputs'!$J$95,1)=0,
'Option-specific inputs'!$J$96*AX$22,
0),
0),
0),
0)</f>
        <v>0</v>
      </c>
      <c r="AY380" s="43">
        <f>IFERROR(
IF((AY$14-$G$14+1)&lt;='General parameters'!$G$22,
IF((AY$14-$G$14+1)&gt;=('Option-specific inputs'!$J$94),
IF(MOD((AY$14-$G$14+1-'Option-specific inputs'!$J$94)/'Option-specific inputs'!$J$95,1)=0,
'Option-specific inputs'!$J$96*AY$22,
0),
0),
0),
0)</f>
        <v>0</v>
      </c>
      <c r="AZ380" s="43">
        <f>IFERROR(
IF((AZ$14-$G$14+1)&lt;='General parameters'!$G$22,
IF((AZ$14-$G$14+1)&gt;=('Option-specific inputs'!$J$94),
IF(MOD((AZ$14-$G$14+1-'Option-specific inputs'!$J$94)/'Option-specific inputs'!$J$95,1)=0,
'Option-specific inputs'!$J$96*AZ$22,
0),
0),
0),
0)</f>
        <v>0</v>
      </c>
      <c r="BA380" s="43">
        <f>IFERROR(
IF((BA$14-$G$14+1)&lt;='General parameters'!$G$22,
IF((BA$14-$G$14+1)&gt;=('Option-specific inputs'!$J$94),
IF(MOD((BA$14-$G$14+1-'Option-specific inputs'!$J$94)/'Option-specific inputs'!$J$95,1)=0,
'Option-specific inputs'!$J$96*BA$22,
0),
0),
0),
0)</f>
        <v>0</v>
      </c>
      <c r="BB380" s="43">
        <f>IFERROR(
IF((BB$14-$G$14+1)&lt;='General parameters'!$G$22,
IF((BB$14-$G$14+1)&gt;=('Option-specific inputs'!$J$94),
IF(MOD((BB$14-$G$14+1-'Option-specific inputs'!$J$94)/'Option-specific inputs'!$J$95,1)=0,
'Option-specific inputs'!$J$96*BB$22,
0),
0),
0),
0)</f>
        <v>0</v>
      </c>
      <c r="BC380" s="43">
        <f>IFERROR(
IF((BC$14-$G$14+1)&lt;='General parameters'!$G$22,
IF((BC$14-$G$14+1)&gt;=('Option-specific inputs'!$J$94),
IF(MOD((BC$14-$G$14+1-'Option-specific inputs'!$J$94)/'Option-specific inputs'!$J$95,1)=0,
'Option-specific inputs'!$J$96*BC$22,
0),
0),
0),
0)</f>
        <v>0</v>
      </c>
      <c r="BD380" s="43">
        <f>IFERROR(
IF((BD$14-$G$14+1)&lt;='General parameters'!$G$22,
IF((BD$14-$G$14+1)&gt;=('Option-specific inputs'!$J$94),
IF(MOD((BD$14-$G$14+1-'Option-specific inputs'!$J$94)/'Option-specific inputs'!$J$95,1)=0,
'Option-specific inputs'!$J$96*BD$22,
0),
0),
0),
0)</f>
        <v>0</v>
      </c>
      <c r="BE380" s="43">
        <f>IFERROR(
IF((BE$14-$G$14+1)&lt;='General parameters'!$G$22,
IF((BE$14-$G$14+1)&gt;=('Option-specific inputs'!$J$94),
IF(MOD((BE$14-$G$14+1-'Option-specific inputs'!$J$94)/'Option-specific inputs'!$J$95,1)=0,
'Option-specific inputs'!$J$96*BE$22,
0),
0),
0),
0)</f>
        <v>0</v>
      </c>
      <c r="BF380" s="43">
        <f>IFERROR(
IF((BF$14-$G$14+1)&lt;='General parameters'!$G$22,
IF((BF$14-$G$14+1)&gt;=('Option-specific inputs'!$J$94),
IF(MOD((BF$14-$G$14+1-'Option-specific inputs'!$J$94)/'Option-specific inputs'!$J$95,1)=0,
'Option-specific inputs'!$J$96*BF$22,
0),
0),
0),
0)</f>
        <v>0</v>
      </c>
      <c r="BG380" s="43">
        <f>IFERROR(
IF((BG$14-$G$14+1)&lt;='General parameters'!$G$22,
IF((BG$14-$G$14+1)&gt;=('Option-specific inputs'!$J$94),
IF(MOD((BG$14-$G$14+1-'Option-specific inputs'!$J$94)/'Option-specific inputs'!$J$95,1)=0,
'Option-specific inputs'!$J$96*BG$22,
0),
0),
0),
0)</f>
        <v>0</v>
      </c>
      <c r="BH380" s="43">
        <f>IFERROR(
IF((BH$14-$G$14+1)&lt;='General parameters'!$G$22,
IF((BH$14-$G$14+1)&gt;=('Option-specific inputs'!$J$94),
IF(MOD((BH$14-$G$14+1-'Option-specific inputs'!$J$94)/'Option-specific inputs'!$J$95,1)=0,
'Option-specific inputs'!$J$96*BH$22,
0),
0),
0),
0)</f>
        <v>0</v>
      </c>
      <c r="BI380" s="43">
        <f>IFERROR(
IF((BI$14-$G$14+1)&lt;='General parameters'!$G$22,
IF((BI$14-$G$14+1)&gt;=('Option-specific inputs'!$J$94),
IF(MOD((BI$14-$G$14+1-'Option-specific inputs'!$J$94)/'Option-specific inputs'!$J$95,1)=0,
'Option-specific inputs'!$J$96*BI$22,
0),
0),
0),
0)</f>
        <v>0</v>
      </c>
      <c r="BJ380" s="43">
        <f>IFERROR(
IF((BJ$14-$G$14+1)&lt;='General parameters'!$G$22,
IF((BJ$14-$G$14+1)&gt;=('Option-specific inputs'!$J$94),
IF(MOD((BJ$14-$G$14+1-'Option-specific inputs'!$J$94)/'Option-specific inputs'!$J$95,1)=0,
'Option-specific inputs'!$J$96*BJ$22,
0),
0),
0),
0)</f>
        <v>0</v>
      </c>
      <c r="BK380" s="43">
        <f>IFERROR(
IF((BK$14-$G$14+1)&lt;='General parameters'!$G$22,
IF((BK$14-$G$14+1)&gt;=('Option-specific inputs'!$J$94),
IF(MOD((BK$14-$G$14+1-'Option-specific inputs'!$J$94)/'Option-specific inputs'!$J$95,1)=0,
'Option-specific inputs'!$J$96*BK$22,
0),
0),
0),
0)</f>
        <v>0</v>
      </c>
      <c r="BL380" s="43">
        <f>IFERROR(
IF((BL$14-$G$14+1)&lt;='General parameters'!$G$22,
IF((BL$14-$G$14+1)&gt;=('Option-specific inputs'!$J$94),
IF(MOD((BL$14-$G$14+1-'Option-specific inputs'!$J$94)/'Option-specific inputs'!$J$95,1)=0,
'Option-specific inputs'!$J$96*BL$22,
0),
0),
0),
0)</f>
        <v>0</v>
      </c>
      <c r="BM380" s="43">
        <f>IFERROR(
IF((BM$14-$G$14+1)&lt;='General parameters'!$G$22,
IF((BM$14-$G$14+1)&gt;=('Option-specific inputs'!$J$94),
IF(MOD((BM$14-$G$14+1-'Option-specific inputs'!$J$94)/'Option-specific inputs'!$J$95,1)=0,
'Option-specific inputs'!$J$96*BM$22,
0),
0),
0),
0)</f>
        <v>0</v>
      </c>
      <c r="BN380" s="43">
        <f>IFERROR(
IF((BN$14-$G$14+1)&lt;='General parameters'!$G$22,
IF((BN$14-$G$14+1)&gt;=('Option-specific inputs'!$J$94),
IF(MOD((BN$14-$G$14+1-'Option-specific inputs'!$J$94)/'Option-specific inputs'!$J$95,1)=0,
'Option-specific inputs'!$J$96*BN$22,
0),
0),
0),
0)</f>
        <v>0</v>
      </c>
      <c r="BO380" s="43">
        <f>IFERROR(
IF((BO$14-$G$14+1)&lt;='General parameters'!$G$22,
IF((BO$14-$G$14+1)&gt;=('Option-specific inputs'!$J$94),
IF(MOD((BO$14-$G$14+1-'Option-specific inputs'!$J$94)/'Option-specific inputs'!$J$95,1)=0,
'Option-specific inputs'!$J$96*BO$22,
0),
0),
0),
0)</f>
        <v>0</v>
      </c>
      <c r="BP380" s="43">
        <f>IFERROR(
IF((BP$14-$G$14+1)&lt;='General parameters'!$G$22,
IF((BP$14-$G$14+1)&gt;=('Option-specific inputs'!$J$94),
IF(MOD((BP$14-$G$14+1-'Option-specific inputs'!$J$94)/'Option-specific inputs'!$J$95,1)=0,
'Option-specific inputs'!$J$96*BP$22,
0),
0),
0),
0)</f>
        <v>0</v>
      </c>
      <c r="BQ380" s="43">
        <f>IFERROR(
IF((BQ$14-$G$14+1)&lt;='General parameters'!$G$22,
IF((BQ$14-$G$14+1)&gt;=('Option-specific inputs'!$J$94),
IF(MOD((BQ$14-$G$14+1-'Option-specific inputs'!$J$94)/'Option-specific inputs'!$J$95,1)=0,
'Option-specific inputs'!$J$96*BQ$22,
0),
0),
0),
0)</f>
        <v>0</v>
      </c>
      <c r="BR380" s="43">
        <f>IFERROR(
IF((BR$14-$G$14+1)&lt;='General parameters'!$G$22,
IF((BR$14-$G$14+1)&gt;=('Option-specific inputs'!$J$94),
IF(MOD((BR$14-$G$14+1-'Option-specific inputs'!$J$94)/'Option-specific inputs'!$J$95,1)=0,
'Option-specific inputs'!$J$96*BR$22,
0),
0),
0),
0)</f>
        <v>0</v>
      </c>
      <c r="BS380" s="43">
        <f>IFERROR(
IF((BS$14-$G$14+1)&lt;='General parameters'!$G$22,
IF((BS$14-$G$14+1)&gt;=('Option-specific inputs'!$J$94),
IF(MOD((BS$14-$G$14+1-'Option-specific inputs'!$J$94)/'Option-specific inputs'!$J$95,1)=0,
'Option-specific inputs'!$J$96*BS$22,
0),
0),
0),
0)</f>
        <v>0</v>
      </c>
      <c r="BT380" s="43">
        <f>IFERROR(
IF((BT$14-$G$14+1)&lt;='General parameters'!$G$22,
IF((BT$14-$G$14+1)&gt;=('Option-specific inputs'!$J$94),
IF(MOD((BT$14-$G$14+1-'Option-specific inputs'!$J$94)/'Option-specific inputs'!$J$95,1)=0,
'Option-specific inputs'!$J$96*BT$22,
0),
0),
0),
0)</f>
        <v>0</v>
      </c>
      <c r="BU380" s="43">
        <f>IFERROR(
IF((BU$14-$G$14+1)&lt;='General parameters'!$G$22,
IF((BU$14-$G$14+1)&gt;=('Option-specific inputs'!$J$94),
IF(MOD((BU$14-$G$14+1-'Option-specific inputs'!$J$94)/'Option-specific inputs'!$J$95,1)=0,
'Option-specific inputs'!$J$96*BU$22,
0),
0),
0),
0)</f>
        <v>0</v>
      </c>
      <c r="BV380" s="43">
        <f>IFERROR(
IF((BV$14-$G$14+1)&lt;='General parameters'!$G$22,
IF((BV$14-$G$14+1)&gt;=('Option-specific inputs'!$J$94),
IF(MOD((BV$14-$G$14+1-'Option-specific inputs'!$J$94)/'Option-specific inputs'!$J$95,1)=0,
'Option-specific inputs'!$J$96*BV$22,
0),
0),
0),
0)</f>
        <v>0</v>
      </c>
      <c r="BW380" s="43">
        <f>IFERROR(
IF((BW$14-$G$14+1)&lt;='General parameters'!$G$22,
IF((BW$14-$G$14+1)&gt;=('Option-specific inputs'!$J$94),
IF(MOD((BW$14-$G$14+1-'Option-specific inputs'!$J$94)/'Option-specific inputs'!$J$95,1)=0,
'Option-specific inputs'!$J$96*BW$22,
0),
0),
0),
0)</f>
        <v>0</v>
      </c>
      <c r="BX380" s="43">
        <f>IFERROR(
IF((BX$14-$G$14+1)&lt;='General parameters'!$G$22,
IF((BX$14-$G$14+1)&gt;=('Option-specific inputs'!$J$94),
IF(MOD((BX$14-$G$14+1-'Option-specific inputs'!$J$94)/'Option-specific inputs'!$J$95,1)=0,
'Option-specific inputs'!$J$96*BX$22,
0),
0),
0),
0)</f>
        <v>0</v>
      </c>
      <c r="BY380" s="43">
        <f>IFERROR(
IF((BY$14-$G$14+1)&lt;='General parameters'!$G$22,
IF((BY$14-$G$14+1)&gt;=('Option-specific inputs'!$J$94),
IF(MOD((BY$14-$G$14+1-'Option-specific inputs'!$J$94)/'Option-specific inputs'!$J$95,1)=0,
'Option-specific inputs'!$J$96*BY$22,
0),
0),
0),
0)</f>
        <v>0</v>
      </c>
      <c r="BZ380" s="43">
        <f>IFERROR(
IF((BZ$14-$G$14+1)&lt;='General parameters'!$G$22,
IF((BZ$14-$G$14+1)&gt;=('Option-specific inputs'!$J$94),
IF(MOD((BZ$14-$G$14+1-'Option-specific inputs'!$J$94)/'Option-specific inputs'!$J$95,1)=0,
'Option-specific inputs'!$J$96*BZ$22,
0),
0),
0),
0)</f>
        <v>0</v>
      </c>
      <c r="CA380" s="43">
        <f>IFERROR(
IF((CA$14-$G$14+1)&lt;='General parameters'!$G$22,
IF((CA$14-$G$14+1)&gt;=('Option-specific inputs'!$J$94),
IF(MOD((CA$14-$G$14+1-'Option-specific inputs'!$J$94)/'Option-specific inputs'!$J$95,1)=0,
'Option-specific inputs'!$J$96*CA$22,
0),
0),
0),
0)</f>
        <v>0</v>
      </c>
      <c r="CB380" s="43">
        <f>IFERROR(
IF((CB$14-$G$14+1)&lt;='General parameters'!$G$22,
IF((CB$14-$G$14+1)&gt;=('Option-specific inputs'!$J$94),
IF(MOD((CB$14-$G$14+1-'Option-specific inputs'!$J$94)/'Option-specific inputs'!$J$95,1)=0,
'Option-specific inputs'!$J$96*CB$22,
0),
0),
0),
0)</f>
        <v>0</v>
      </c>
      <c r="CC380" s="43">
        <f>IFERROR(
IF((CC$14-$G$14+1)&lt;='General parameters'!$G$22,
IF((CC$14-$G$14+1)&gt;=('Option-specific inputs'!$J$94),
IF(MOD((CC$14-$G$14+1-'Option-specific inputs'!$J$94)/'Option-specific inputs'!$J$95,1)=0,
'Option-specific inputs'!$J$96*CC$22,
0),
0),
0),
0)</f>
        <v>0</v>
      </c>
      <c r="CD380" s="43">
        <f>IFERROR(
IF((CD$14-$G$14+1)&lt;='General parameters'!$G$22,
IF((CD$14-$G$14+1)&gt;=('Option-specific inputs'!$J$94),
IF(MOD((CD$14-$G$14+1-'Option-specific inputs'!$J$94)/'Option-specific inputs'!$J$95,1)=0,
'Option-specific inputs'!$J$96*CD$22,
0),
0),
0),
0)</f>
        <v>0</v>
      </c>
      <c r="CE380" s="43">
        <f>IFERROR(
IF((CE$14-$G$14+1)&lt;='General parameters'!$G$22,
IF((CE$14-$G$14+1)&gt;=('Option-specific inputs'!$J$94),
IF(MOD((CE$14-$G$14+1-'Option-specific inputs'!$J$94)/'Option-specific inputs'!$J$95,1)=0,
'Option-specific inputs'!$J$96*CE$22,
0),
0),
0),
0)</f>
        <v>0</v>
      </c>
      <c r="CF380" s="43">
        <f>IFERROR(
IF((CF$14-$G$14+1)&lt;='General parameters'!$G$22,
IF((CF$14-$G$14+1)&gt;=('Option-specific inputs'!$J$94),
IF(MOD((CF$14-$G$14+1-'Option-specific inputs'!$J$94)/'Option-specific inputs'!$J$95,1)=0,
'Option-specific inputs'!$J$96*CF$22,
0),
0),
0),
0)</f>
        <v>0</v>
      </c>
      <c r="CG380" s="43">
        <f>IFERROR(
IF((CG$14-$G$14+1)&lt;='General parameters'!$G$22,
IF((CG$14-$G$14+1)&gt;=('Option-specific inputs'!$J$94),
IF(MOD((CG$14-$G$14+1-'Option-specific inputs'!$J$94)/'Option-specific inputs'!$J$95,1)=0,
'Option-specific inputs'!$J$96*CG$22,
0),
0),
0),
0)</f>
        <v>0</v>
      </c>
      <c r="CH380" s="43">
        <f>IFERROR(
IF((CH$14-$G$14+1)&lt;='General parameters'!$G$22,
IF((CH$14-$G$14+1)&gt;=('Option-specific inputs'!$J$94),
IF(MOD((CH$14-$G$14+1-'Option-specific inputs'!$J$94)/'Option-specific inputs'!$J$95,1)=0,
'Option-specific inputs'!$J$96*CH$22,
0),
0),
0),
0)</f>
        <v>0</v>
      </c>
      <c r="CI380" s="43">
        <f>IFERROR(
IF((CI$14-$G$14+1)&lt;='General parameters'!$G$22,
IF((CI$14-$G$14+1)&gt;=('Option-specific inputs'!$J$94),
IF(MOD((CI$14-$G$14+1-'Option-specific inputs'!$J$94)/'Option-specific inputs'!$J$95,1)=0,
'Option-specific inputs'!$J$96*CI$22,
0),
0),
0),
0)</f>
        <v>0</v>
      </c>
      <c r="CJ380" s="43">
        <f>IFERROR(
IF((CJ$14-$G$14+1)&lt;='General parameters'!$G$22,
IF((CJ$14-$G$14+1)&gt;=('Option-specific inputs'!$J$94),
IF(MOD((CJ$14-$G$14+1-'Option-specific inputs'!$J$94)/'Option-specific inputs'!$J$95,1)=0,
'Option-specific inputs'!$J$96*CJ$22,
0),
0),
0),
0)</f>
        <v>0</v>
      </c>
      <c r="CK380" s="43">
        <f>IFERROR(
IF((CK$14-$G$14+1)&lt;='General parameters'!$G$22,
IF((CK$14-$G$14+1)&gt;=('Option-specific inputs'!$J$94),
IF(MOD((CK$14-$G$14+1-'Option-specific inputs'!$J$94)/'Option-specific inputs'!$J$95,1)=0,
'Option-specific inputs'!$J$96*CK$22,
0),
0),
0),
0)</f>
        <v>0</v>
      </c>
      <c r="CL380" s="43">
        <f>IFERROR(
IF((CL$14-$G$14+1)&lt;='General parameters'!$G$22,
IF((CL$14-$G$14+1)&gt;=('Option-specific inputs'!$J$94),
IF(MOD((CL$14-$G$14+1-'Option-specific inputs'!$J$94)/'Option-specific inputs'!$J$95,1)=0,
'Option-specific inputs'!$J$96*CL$22,
0),
0),
0),
0)</f>
        <v>0</v>
      </c>
      <c r="CM380" s="43">
        <f>IFERROR(
IF((CM$14-$G$14+1)&lt;='General parameters'!$G$22,
IF((CM$14-$G$14+1)&gt;=('Option-specific inputs'!$J$94),
IF(MOD((CM$14-$G$14+1-'Option-specific inputs'!$J$94)/'Option-specific inputs'!$J$95,1)=0,
'Option-specific inputs'!$J$96*CM$22,
0),
0),
0),
0)</f>
        <v>0</v>
      </c>
      <c r="CN380" s="43">
        <f>IFERROR(
IF((CN$14-$G$14+1)&lt;='General parameters'!$G$22,
IF((CN$14-$G$14+1)&gt;=('Option-specific inputs'!$J$94),
IF(MOD((CN$14-$G$14+1-'Option-specific inputs'!$J$94)/'Option-specific inputs'!$J$95,1)=0,
'Option-specific inputs'!$J$96*CN$22,
0),
0),
0),
0)</f>
        <v>0</v>
      </c>
      <c r="CO380" s="43">
        <f>IFERROR(
IF((CO$14-$G$14+1)&lt;='General parameters'!$G$22,
IF((CO$14-$G$14+1)&gt;=('Option-specific inputs'!$J$94),
IF(MOD((CO$14-$G$14+1-'Option-specific inputs'!$J$94)/'Option-specific inputs'!$J$95,1)=0,
'Option-specific inputs'!$J$96*CO$22,
0),
0),
0),
0)</f>
        <v>0</v>
      </c>
      <c r="CP380" s="43">
        <f>IFERROR(
IF((CP$14-$G$14+1)&lt;='General parameters'!$G$22,
IF((CP$14-$G$14+1)&gt;=('Option-specific inputs'!$J$94),
IF(MOD((CP$14-$G$14+1-'Option-specific inputs'!$J$94)/'Option-specific inputs'!$J$95,1)=0,
'Option-specific inputs'!$J$96*CP$22,
0),
0),
0),
0)</f>
        <v>0</v>
      </c>
      <c r="CQ380" s="43">
        <f>IFERROR(
IF((CQ$14-$G$14+1)&lt;='General parameters'!$G$22,
IF((CQ$14-$G$14+1)&gt;=('Option-specific inputs'!$J$94),
IF(MOD((CQ$14-$G$14+1-'Option-specific inputs'!$J$94)/'Option-specific inputs'!$J$95,1)=0,
'Option-specific inputs'!$J$96*CQ$22,
0),
0),
0),
0)</f>
        <v>0</v>
      </c>
      <c r="CR380" s="43">
        <f>IFERROR(
IF((CR$14-$G$14+1)&lt;='General parameters'!$G$22,
IF((CR$14-$G$14+1)&gt;=('Option-specific inputs'!$J$94),
IF(MOD((CR$14-$G$14+1-'Option-specific inputs'!$J$94)/'Option-specific inputs'!$J$95,1)=0,
'Option-specific inputs'!$J$96*CR$22,
0),
0),
0),
0)</f>
        <v>0</v>
      </c>
      <c r="CS380" s="43">
        <f>IFERROR(
IF((CS$14-$G$14+1)&lt;='General parameters'!$G$22,
IF((CS$14-$G$14+1)&gt;=('Option-specific inputs'!$J$94),
IF(MOD((CS$14-$G$14+1-'Option-specific inputs'!$J$94)/'Option-specific inputs'!$J$95,1)=0,
'Option-specific inputs'!$J$96*CS$22,
0),
0),
0),
0)</f>
        <v>0</v>
      </c>
      <c r="CT380" s="43">
        <f>IFERROR(
IF((CT$14-$G$14+1)&lt;='General parameters'!$G$22,
IF((CT$14-$G$14+1)&gt;=('Option-specific inputs'!$J$94),
IF(MOD((CT$14-$G$14+1-'Option-specific inputs'!$J$94)/'Option-specific inputs'!$J$95,1)=0,
'Option-specific inputs'!$J$96*CT$22,
0),
0),
0),
0)</f>
        <v>0</v>
      </c>
      <c r="CU380" s="43">
        <f>IFERROR(
IF((CU$14-$G$14+1)&lt;='General parameters'!$G$22,
IF((CU$14-$G$14+1)&gt;=('Option-specific inputs'!$J$94),
IF(MOD((CU$14-$G$14+1-'Option-specific inputs'!$J$94)/'Option-specific inputs'!$J$95,1)=0,
'Option-specific inputs'!$J$96*CU$22,
0),
0),
0),
0)</f>
        <v>0</v>
      </c>
      <c r="CV380" s="43">
        <f>IFERROR(
IF((CV$14-$G$14+1)&lt;='General parameters'!$G$22,
IF((CV$14-$G$14+1)&gt;=('Option-specific inputs'!$J$94),
IF(MOD((CV$14-$G$14+1-'Option-specific inputs'!$J$94)/'Option-specific inputs'!$J$95,1)=0,
'Option-specific inputs'!$J$96*CV$22,
0),
0),
0),
0)</f>
        <v>0</v>
      </c>
      <c r="CW380" s="43">
        <f>IFERROR(
IF((CW$14-$G$14+1)&lt;='General parameters'!$G$22,
IF((CW$14-$G$14+1)&gt;=('Option-specific inputs'!$J$94),
IF(MOD((CW$14-$G$14+1-'Option-specific inputs'!$J$94)/'Option-specific inputs'!$J$95,1)=0,
'Option-specific inputs'!$J$96*CW$22,
0),
0),
0),
0)</f>
        <v>0</v>
      </c>
      <c r="CX380" s="43">
        <f>IFERROR(
IF((CX$14-$G$14+1)&lt;='General parameters'!$G$22,
IF((CX$14-$G$14+1)&gt;=('Option-specific inputs'!$J$94),
IF(MOD((CX$14-$G$14+1-'Option-specific inputs'!$J$94)/'Option-specific inputs'!$J$95,1)=0,
'Option-specific inputs'!$J$96*CX$22,
0),
0),
0),
0)</f>
        <v>0</v>
      </c>
      <c r="CY380" s="43">
        <f>IFERROR(
IF((CY$14-$G$14+1)&lt;='General parameters'!$G$22,
IF((CY$14-$G$14+1)&gt;=('Option-specific inputs'!$J$94),
IF(MOD((CY$14-$G$14+1-'Option-specific inputs'!$J$94)/'Option-specific inputs'!$J$95,1)=0,
'Option-specific inputs'!$J$96*CY$22,
0),
0),
0),
0)</f>
        <v>0</v>
      </c>
      <c r="CZ380" s="43">
        <f>IFERROR(
IF((CZ$14-$G$14+1)&lt;='General parameters'!$G$22,
IF((CZ$14-$G$14+1)&gt;=('Option-specific inputs'!$J$94),
IF(MOD((CZ$14-$G$14+1-'Option-specific inputs'!$J$94)/'Option-specific inputs'!$J$95,1)=0,
'Option-specific inputs'!$J$96*CZ$22,
0),
0),
0),
0)</f>
        <v>0</v>
      </c>
      <c r="DA380" s="43">
        <f>IFERROR(
IF((DA$14-$G$14+1)&lt;='General parameters'!$G$22,
IF((DA$14-$G$14+1)&gt;=('Option-specific inputs'!$J$94),
IF(MOD((DA$14-$G$14+1-'Option-specific inputs'!$J$94)/'Option-specific inputs'!$J$95,1)=0,
'Option-specific inputs'!$J$96*DA$22,
0),
0),
0),
0)</f>
        <v>0</v>
      </c>
      <c r="DB380" s="43">
        <f>IFERROR(
IF((DB$14-$G$14+1)&lt;='General parameters'!$G$22,
IF((DB$14-$G$14+1)&gt;=('Option-specific inputs'!$J$94),
IF(MOD((DB$14-$G$14+1-'Option-specific inputs'!$J$94)/'Option-specific inputs'!$J$95,1)=0,
'Option-specific inputs'!$J$96*DB$22,
0),
0),
0),
0)</f>
        <v>0</v>
      </c>
      <c r="DC380" s="25"/>
    </row>
    <row r="381" spans="1:107" s="61" customFormat="1" ht="22.5" customHeight="1">
      <c r="A381" s="25"/>
      <c r="B381" s="152"/>
      <c r="C381" s="178" t="s">
        <v>100</v>
      </c>
      <c r="D381" s="46"/>
      <c r="E381" s="37"/>
      <c r="F381" s="32"/>
      <c r="G381" s="43">
        <f>IF(G$14 &lt; YEAR('General parameters'!$G$20) + 'Option-specific inputs'!$J$65 - 1,
0, IFERROR(
IF((G$14-$G$14+1)&lt;='General parameters'!$G$22,
'Option-specific inputs'!$J$98,0),
0)
*G$22)</f>
        <v>0</v>
      </c>
      <c r="H381" s="43">
        <f>IF(H$14 &lt; YEAR('General parameters'!$G$20) + 'Option-specific inputs'!$J$65 - 1,
0, IFERROR(
IF((H$14-$G$14+1)&lt;='General parameters'!$G$22,
'Option-specific inputs'!$J$98,0),
0)
*H$22)</f>
        <v>0</v>
      </c>
      <c r="I381" s="43">
        <f>IF(I$14 &lt; YEAR('General parameters'!$G$20) + 'Option-specific inputs'!$J$65 - 1,
0, IFERROR(
IF((I$14-$G$14+1)&lt;='General parameters'!$G$22,
'Option-specific inputs'!$J$98,0),
0)
*I$22)</f>
        <v>0</v>
      </c>
      <c r="J381" s="43">
        <f>IF(J$14 &lt; YEAR('General parameters'!$G$20) + 'Option-specific inputs'!$J$65 - 1,
0, IFERROR(
IF((J$14-$G$14+1)&lt;='General parameters'!$G$22,
'Option-specific inputs'!$J$98,0),
0)
*J$22)</f>
        <v>0</v>
      </c>
      <c r="K381" s="43">
        <f>IF(K$14 &lt; YEAR('General parameters'!$G$20) + 'Option-specific inputs'!$J$65 - 1,
0, IFERROR(
IF((K$14-$G$14+1)&lt;='General parameters'!$G$22,
'Option-specific inputs'!$J$98,0),
0)
*K$22)</f>
        <v>0</v>
      </c>
      <c r="L381" s="43">
        <f>IF(L$14 &lt; YEAR('General parameters'!$G$20) + 'Option-specific inputs'!$J$65 - 1,
0, IFERROR(
IF((L$14-$G$14+1)&lt;='General parameters'!$G$22,
'Option-specific inputs'!$J$98,0),
0)
*L$22)</f>
        <v>0</v>
      </c>
      <c r="M381" s="43">
        <f>IF(M$14 &lt; YEAR('General parameters'!$G$20) + 'Option-specific inputs'!$J$65 - 1,
0, IFERROR(
IF((M$14-$G$14+1)&lt;='General parameters'!$G$22,
'Option-specific inputs'!$J$98,0),
0)
*M$22)</f>
        <v>0</v>
      </c>
      <c r="N381" s="43">
        <f>IF(N$14 &lt; YEAR('General parameters'!$G$20) + 'Option-specific inputs'!$J$65 - 1,
0, IFERROR(
IF((N$14-$G$14+1)&lt;='General parameters'!$G$22,
'Option-specific inputs'!$J$98,0),
0)
*N$22)</f>
        <v>0</v>
      </c>
      <c r="O381" s="43">
        <f>IF(O$14 &lt; YEAR('General parameters'!$G$20) + 'Option-specific inputs'!$J$65 - 1,
0, IFERROR(
IF((O$14-$G$14+1)&lt;='General parameters'!$G$22,
'Option-specific inputs'!$J$98,0),
0)
*O$22)</f>
        <v>0</v>
      </c>
      <c r="P381" s="43">
        <f>IF(P$14 &lt; YEAR('General parameters'!$G$20) + 'Option-specific inputs'!$J$65 - 1,
0, IFERROR(
IF((P$14-$G$14+1)&lt;='General parameters'!$G$22,
'Option-specific inputs'!$J$98,0),
0)
*P$22)</f>
        <v>0</v>
      </c>
      <c r="Q381" s="43">
        <f>IF(Q$14 &lt; YEAR('General parameters'!$G$20) + 'Option-specific inputs'!$J$65 - 1,
0, IFERROR(
IF((Q$14-$G$14+1)&lt;='General parameters'!$G$22,
'Option-specific inputs'!$J$98,0),
0)
*Q$22)</f>
        <v>0</v>
      </c>
      <c r="R381" s="43">
        <f>IF(R$14 &lt; YEAR('General parameters'!$G$20) + 'Option-specific inputs'!$J$65 - 1,
0, IFERROR(
IF((R$14-$G$14+1)&lt;='General parameters'!$G$22,
'Option-specific inputs'!$J$98,0),
0)
*R$22)</f>
        <v>0</v>
      </c>
      <c r="S381" s="43">
        <f>IF(S$14 &lt; YEAR('General parameters'!$G$20) + 'Option-specific inputs'!$J$65 - 1,
0, IFERROR(
IF((S$14-$G$14+1)&lt;='General parameters'!$G$22,
'Option-specific inputs'!$J$98,0),
0)
*S$22)</f>
        <v>0</v>
      </c>
      <c r="T381" s="43">
        <f>IF(T$14 &lt; YEAR('General parameters'!$G$20) + 'Option-specific inputs'!$J$65 - 1,
0, IFERROR(
IF((T$14-$G$14+1)&lt;='General parameters'!$G$22,
'Option-specific inputs'!$J$98,0),
0)
*T$22)</f>
        <v>0</v>
      </c>
      <c r="U381" s="43">
        <f>IF(U$14 &lt; YEAR('General parameters'!$G$20) + 'Option-specific inputs'!$J$65 - 1,
0, IFERROR(
IF((U$14-$G$14+1)&lt;='General parameters'!$G$22,
'Option-specific inputs'!$J$98,0),
0)
*U$22)</f>
        <v>0</v>
      </c>
      <c r="V381" s="43">
        <f>IF(V$14 &lt; YEAR('General parameters'!$G$20) + 'Option-specific inputs'!$J$65 - 1,
0, IFERROR(
IF((V$14-$G$14+1)&lt;='General parameters'!$G$22,
'Option-specific inputs'!$J$98,0),
0)
*V$22)</f>
        <v>0</v>
      </c>
      <c r="W381" s="43">
        <f>IF(W$14 &lt; YEAR('General parameters'!$G$20) + 'Option-specific inputs'!$J$65 - 1,
0, IFERROR(
IF((W$14-$G$14+1)&lt;='General parameters'!$G$22,
'Option-specific inputs'!$J$98,0),
0)
*W$22)</f>
        <v>0</v>
      </c>
      <c r="X381" s="43">
        <f>IF(X$14 &lt; YEAR('General parameters'!$G$20) + 'Option-specific inputs'!$J$65 - 1,
0, IFERROR(
IF((X$14-$G$14+1)&lt;='General parameters'!$G$22,
'Option-specific inputs'!$J$98,0),
0)
*X$22)</f>
        <v>0</v>
      </c>
      <c r="Y381" s="43">
        <f>IF(Y$14 &lt; YEAR('General parameters'!$G$20) + 'Option-specific inputs'!$J$65 - 1,
0, IFERROR(
IF((Y$14-$G$14+1)&lt;='General parameters'!$G$22,
'Option-specific inputs'!$J$98,0),
0)
*Y$22)</f>
        <v>0</v>
      </c>
      <c r="Z381" s="43">
        <f>IF(Z$14 &lt; YEAR('General parameters'!$G$20) + 'Option-specific inputs'!$J$65 - 1,
0, IFERROR(
IF((Z$14-$G$14+1)&lt;='General parameters'!$G$22,
'Option-specific inputs'!$J$98,0),
0)
*Z$22)</f>
        <v>0</v>
      </c>
      <c r="AA381" s="43">
        <f>IF(AA$14 &lt; YEAR('General parameters'!$G$20) + 'Option-specific inputs'!$J$65 - 1,
0, IFERROR(
IF((AA$14-$G$14+1)&lt;='General parameters'!$G$22,
'Option-specific inputs'!$J$98,0),
0)
*AA$22)</f>
        <v>0</v>
      </c>
      <c r="AB381" s="43">
        <f>IF(AB$14 &lt; YEAR('General parameters'!$G$20) + 'Option-specific inputs'!$J$65 - 1,
0, IFERROR(
IF((AB$14-$G$14+1)&lt;='General parameters'!$G$22,
'Option-specific inputs'!$J$98,0),
0)
*AB$22)</f>
        <v>0</v>
      </c>
      <c r="AC381" s="43">
        <f>IF(AC$14 &lt; YEAR('General parameters'!$G$20) + 'Option-specific inputs'!$J$65 - 1,
0, IFERROR(
IF((AC$14-$G$14+1)&lt;='General parameters'!$G$22,
'Option-specific inputs'!$J$98,0),
0)
*AC$22)</f>
        <v>0</v>
      </c>
      <c r="AD381" s="43">
        <f>IF(AD$14 &lt; YEAR('General parameters'!$G$20) + 'Option-specific inputs'!$J$65 - 1,
0, IFERROR(
IF((AD$14-$G$14+1)&lt;='General parameters'!$G$22,
'Option-specific inputs'!$J$98,0),
0)
*AD$22)</f>
        <v>0</v>
      </c>
      <c r="AE381" s="43">
        <f>IF(AE$14 &lt; YEAR('General parameters'!$G$20) + 'Option-specific inputs'!$J$65 - 1,
0, IFERROR(
IF((AE$14-$G$14+1)&lt;='General parameters'!$G$22,
'Option-specific inputs'!$J$98,0),
0)
*AE$22)</f>
        <v>0</v>
      </c>
      <c r="AF381" s="43">
        <f>IF(AF$14 &lt; YEAR('General parameters'!$G$20) + 'Option-specific inputs'!$J$65 - 1,
0, IFERROR(
IF((AF$14-$G$14+1)&lt;='General parameters'!$G$22,
'Option-specific inputs'!$J$98,0),
0)
*AF$22)</f>
        <v>0</v>
      </c>
      <c r="AG381" s="43">
        <f>IF(AG$14 &lt; YEAR('General parameters'!$G$20) + 'Option-specific inputs'!$J$65 - 1,
0, IFERROR(
IF((AG$14-$G$14+1)&lt;='General parameters'!$G$22,
'Option-specific inputs'!$J$98,0),
0)
*AG$22)</f>
        <v>0</v>
      </c>
      <c r="AH381" s="43">
        <f>IF(AH$14 &lt; YEAR('General parameters'!$G$20) + 'Option-specific inputs'!$J$65 - 1,
0, IFERROR(
IF((AH$14-$G$14+1)&lt;='General parameters'!$G$22,
'Option-specific inputs'!$J$98,0),
0)
*AH$22)</f>
        <v>0</v>
      </c>
      <c r="AI381" s="43">
        <f>IF(AI$14 &lt; YEAR('General parameters'!$G$20) + 'Option-specific inputs'!$J$65 - 1,
0, IFERROR(
IF((AI$14-$G$14+1)&lt;='General parameters'!$G$22,
'Option-specific inputs'!$J$98,0),
0)
*AI$22)</f>
        <v>0</v>
      </c>
      <c r="AJ381" s="43">
        <f>IF(AJ$14 &lt; YEAR('General parameters'!$G$20) + 'Option-specific inputs'!$J$65 - 1,
0, IFERROR(
IF((AJ$14-$G$14+1)&lt;='General parameters'!$G$22,
'Option-specific inputs'!$J$98,0),
0)
*AJ$22)</f>
        <v>0</v>
      </c>
      <c r="AK381" s="43">
        <f>IF(AK$14 &lt; YEAR('General parameters'!$G$20) + 'Option-specific inputs'!$J$65 - 1,
0, IFERROR(
IF((AK$14-$G$14+1)&lt;='General parameters'!$G$22,
'Option-specific inputs'!$J$98,0),
0)
*AK$22)</f>
        <v>0</v>
      </c>
      <c r="AL381" s="43">
        <f>IF(AL$14 &lt; YEAR('General parameters'!$G$20) + 'Option-specific inputs'!$J$65 - 1,
0, IFERROR(
IF((AL$14-$G$14+1)&lt;='General parameters'!$G$22,
'Option-specific inputs'!$J$98,0),
0)
*AL$22)</f>
        <v>0</v>
      </c>
      <c r="AM381" s="43">
        <f>IF(AM$14 &lt; YEAR('General parameters'!$G$20) + 'Option-specific inputs'!$J$65 - 1,
0, IFERROR(
IF((AM$14-$G$14+1)&lt;='General parameters'!$G$22,
'Option-specific inputs'!$J$98,0),
0)
*AM$22)</f>
        <v>0</v>
      </c>
      <c r="AN381" s="43">
        <f>IF(AN$14 &lt; YEAR('General parameters'!$G$20) + 'Option-specific inputs'!$J$65 - 1,
0, IFERROR(
IF((AN$14-$G$14+1)&lt;='General parameters'!$G$22,
'Option-specific inputs'!$J$98,0),
0)
*AN$22)</f>
        <v>0</v>
      </c>
      <c r="AO381" s="43">
        <f>IF(AO$14 &lt; YEAR('General parameters'!$G$20) + 'Option-specific inputs'!$J$65 - 1,
0, IFERROR(
IF((AO$14-$G$14+1)&lt;='General parameters'!$G$22,
'Option-specific inputs'!$J$98,0),
0)
*AO$22)</f>
        <v>0</v>
      </c>
      <c r="AP381" s="43">
        <f>IF(AP$14 &lt; YEAR('General parameters'!$G$20) + 'Option-specific inputs'!$J$65 - 1,
0, IFERROR(
IF((AP$14-$G$14+1)&lt;='General parameters'!$G$22,
'Option-specific inputs'!$J$98,0),
0)
*AP$22)</f>
        <v>0</v>
      </c>
      <c r="AQ381" s="43">
        <f>IF(AQ$14 &lt; YEAR('General parameters'!$G$20) + 'Option-specific inputs'!$J$65 - 1,
0, IFERROR(
IF((AQ$14-$G$14+1)&lt;='General parameters'!$G$22,
'Option-specific inputs'!$J$98,0),
0)
*AQ$22)</f>
        <v>0</v>
      </c>
      <c r="AR381" s="43">
        <f>IF(AR$14 &lt; YEAR('General parameters'!$G$20) + 'Option-specific inputs'!$J$65 - 1,
0, IFERROR(
IF((AR$14-$G$14+1)&lt;='General parameters'!$G$22,
'Option-specific inputs'!$J$98,0),
0)
*AR$22)</f>
        <v>0</v>
      </c>
      <c r="AS381" s="43">
        <f>IF(AS$14 &lt; YEAR('General parameters'!$G$20) + 'Option-specific inputs'!$J$65 - 1,
0, IFERROR(
IF((AS$14-$G$14+1)&lt;='General parameters'!$G$22,
'Option-specific inputs'!$J$98,0),
0)
*AS$22)</f>
        <v>0</v>
      </c>
      <c r="AT381" s="43">
        <f>IF(AT$14 &lt; YEAR('General parameters'!$G$20) + 'Option-specific inputs'!$J$65 - 1,
0, IFERROR(
IF((AT$14-$G$14+1)&lt;='General parameters'!$G$22,
'Option-specific inputs'!$J$98,0),
0)
*AT$22)</f>
        <v>0</v>
      </c>
      <c r="AU381" s="43">
        <f>IF(AU$14 &lt; YEAR('General parameters'!$G$20) + 'Option-specific inputs'!$J$65 - 1,
0, IFERROR(
IF((AU$14-$G$14+1)&lt;='General parameters'!$G$22,
'Option-specific inputs'!$J$98,0),
0)
*AU$22)</f>
        <v>0</v>
      </c>
      <c r="AV381" s="43">
        <f>IF(AV$14 &lt; YEAR('General parameters'!$G$20) + 'Option-specific inputs'!$J$65 - 1,
0, IFERROR(
IF((AV$14-$G$14+1)&lt;='General parameters'!$G$22,
'Option-specific inputs'!$J$98,0),
0)
*AV$22)</f>
        <v>0</v>
      </c>
      <c r="AW381" s="43">
        <f>IF(AW$14 &lt; YEAR('General parameters'!$G$20) + 'Option-specific inputs'!$J$65 - 1,
0, IFERROR(
IF((AW$14-$G$14+1)&lt;='General parameters'!$G$22,
'Option-specific inputs'!$J$98,0),
0)
*AW$22)</f>
        <v>0</v>
      </c>
      <c r="AX381" s="43">
        <f>IF(AX$14 &lt; YEAR('General parameters'!$G$20) + 'Option-specific inputs'!$J$65 - 1,
0, IFERROR(
IF((AX$14-$G$14+1)&lt;='General parameters'!$G$22,
'Option-specific inputs'!$J$98,0),
0)
*AX$22)</f>
        <v>0</v>
      </c>
      <c r="AY381" s="43">
        <f>IF(AY$14 &lt; YEAR('General parameters'!$G$20) + 'Option-specific inputs'!$J$65 - 1,
0, IFERROR(
IF((AY$14-$G$14+1)&lt;='General parameters'!$G$22,
'Option-specific inputs'!$J$98,0),
0)
*AY$22)</f>
        <v>0</v>
      </c>
      <c r="AZ381" s="43">
        <f>IF(AZ$14 &lt; YEAR('General parameters'!$G$20) + 'Option-specific inputs'!$J$65 - 1,
0, IFERROR(
IF((AZ$14-$G$14+1)&lt;='General parameters'!$G$22,
'Option-specific inputs'!$J$98,0),
0)
*AZ$22)</f>
        <v>0</v>
      </c>
      <c r="BA381" s="43">
        <f>IF(BA$14 &lt; YEAR('General parameters'!$G$20) + 'Option-specific inputs'!$J$65 - 1,
0, IFERROR(
IF((BA$14-$G$14+1)&lt;='General parameters'!$G$22,
'Option-specific inputs'!$J$98,0),
0)
*BA$22)</f>
        <v>0</v>
      </c>
      <c r="BB381" s="43">
        <f>IF(BB$14 &lt; YEAR('General parameters'!$G$20) + 'Option-specific inputs'!$J$65 - 1,
0, IFERROR(
IF((BB$14-$G$14+1)&lt;='General parameters'!$G$22,
'Option-specific inputs'!$J$98,0),
0)
*BB$22)</f>
        <v>0</v>
      </c>
      <c r="BC381" s="43">
        <f>IF(BC$14 &lt; YEAR('General parameters'!$G$20) + 'Option-specific inputs'!$J$65 - 1,
0, IFERROR(
IF((BC$14-$G$14+1)&lt;='General parameters'!$G$22,
'Option-specific inputs'!$J$98,0),
0)
*BC$22)</f>
        <v>0</v>
      </c>
      <c r="BD381" s="43">
        <f>IF(BD$14 &lt; YEAR('General parameters'!$G$20) + 'Option-specific inputs'!$J$65 - 1,
0, IFERROR(
IF((BD$14-$G$14+1)&lt;='General parameters'!$G$22,
'Option-specific inputs'!$J$98,0),
0)
*BD$22)</f>
        <v>0</v>
      </c>
      <c r="BE381" s="43">
        <f>IF(BE$14 &lt; YEAR('General parameters'!$G$20) + 'Option-specific inputs'!$J$65 - 1,
0, IFERROR(
IF((BE$14-$G$14+1)&lt;='General parameters'!$G$22,
'Option-specific inputs'!$J$98,0),
0)
*BE$22)</f>
        <v>0</v>
      </c>
      <c r="BF381" s="43">
        <f>IF(BF$14 &lt; YEAR('General parameters'!$G$20) + 'Option-specific inputs'!$J$65 - 1,
0, IFERROR(
IF((BF$14-$G$14+1)&lt;='General parameters'!$G$22,
'Option-specific inputs'!$J$98,0),
0)
*BF$22)</f>
        <v>0</v>
      </c>
      <c r="BG381" s="43">
        <f>IF(BG$14 &lt; YEAR('General parameters'!$G$20) + 'Option-specific inputs'!$J$65 - 1,
0, IFERROR(
IF((BG$14-$G$14+1)&lt;='General parameters'!$G$22,
'Option-specific inputs'!$J$98,0),
0)
*BG$22)</f>
        <v>0</v>
      </c>
      <c r="BH381" s="43">
        <f>IF(BH$14 &lt; YEAR('General parameters'!$G$20) + 'Option-specific inputs'!$J$65 - 1,
0, IFERROR(
IF((BH$14-$G$14+1)&lt;='General parameters'!$G$22,
'Option-specific inputs'!$J$98,0),
0)
*BH$22)</f>
        <v>0</v>
      </c>
      <c r="BI381" s="43">
        <f>IF(BI$14 &lt; YEAR('General parameters'!$G$20) + 'Option-specific inputs'!$J$65 - 1,
0, IFERROR(
IF((BI$14-$G$14+1)&lt;='General parameters'!$G$22,
'Option-specific inputs'!$J$98,0),
0)
*BI$22)</f>
        <v>0</v>
      </c>
      <c r="BJ381" s="43">
        <f>IF(BJ$14 &lt; YEAR('General parameters'!$G$20) + 'Option-specific inputs'!$J$65 - 1,
0, IFERROR(
IF((BJ$14-$G$14+1)&lt;='General parameters'!$G$22,
'Option-specific inputs'!$J$98,0),
0)
*BJ$22)</f>
        <v>0</v>
      </c>
      <c r="BK381" s="43">
        <f>IF(BK$14 &lt; YEAR('General parameters'!$G$20) + 'Option-specific inputs'!$J$65 - 1,
0, IFERROR(
IF((BK$14-$G$14+1)&lt;='General parameters'!$G$22,
'Option-specific inputs'!$J$98,0),
0)
*BK$22)</f>
        <v>0</v>
      </c>
      <c r="BL381" s="43">
        <f>IF(BL$14 &lt; YEAR('General parameters'!$G$20) + 'Option-specific inputs'!$J$65 - 1,
0, IFERROR(
IF((BL$14-$G$14+1)&lt;='General parameters'!$G$22,
'Option-specific inputs'!$J$98,0),
0)
*BL$22)</f>
        <v>0</v>
      </c>
      <c r="BM381" s="43">
        <f>IF(BM$14 &lt; YEAR('General parameters'!$G$20) + 'Option-specific inputs'!$J$65 - 1,
0, IFERROR(
IF((BM$14-$G$14+1)&lt;='General parameters'!$G$22,
'Option-specific inputs'!$J$98,0),
0)
*BM$22)</f>
        <v>0</v>
      </c>
      <c r="BN381" s="43">
        <f>IF(BN$14 &lt; YEAR('General parameters'!$G$20) + 'Option-specific inputs'!$J$65 - 1,
0, IFERROR(
IF((BN$14-$G$14+1)&lt;='General parameters'!$G$22,
'Option-specific inputs'!$J$98,0),
0)
*BN$22)</f>
        <v>0</v>
      </c>
      <c r="BO381" s="43">
        <f>IF(BO$14 &lt; YEAR('General parameters'!$G$20) + 'Option-specific inputs'!$J$65 - 1,
0, IFERROR(
IF((BO$14-$G$14+1)&lt;='General parameters'!$G$22,
'Option-specific inputs'!$J$98,0),
0)
*BO$22)</f>
        <v>0</v>
      </c>
      <c r="BP381" s="43">
        <f>IF(BP$14 &lt; YEAR('General parameters'!$G$20) + 'Option-specific inputs'!$J$65 - 1,
0, IFERROR(
IF((BP$14-$G$14+1)&lt;='General parameters'!$G$22,
'Option-specific inputs'!$J$98,0),
0)
*BP$22)</f>
        <v>0</v>
      </c>
      <c r="BQ381" s="43">
        <f>IF(BQ$14 &lt; YEAR('General parameters'!$G$20) + 'Option-specific inputs'!$J$65 - 1,
0, IFERROR(
IF((BQ$14-$G$14+1)&lt;='General parameters'!$G$22,
'Option-specific inputs'!$J$98,0),
0)
*BQ$22)</f>
        <v>0</v>
      </c>
      <c r="BR381" s="43">
        <f>IF(BR$14 &lt; YEAR('General parameters'!$G$20) + 'Option-specific inputs'!$J$65 - 1,
0, IFERROR(
IF((BR$14-$G$14+1)&lt;='General parameters'!$G$22,
'Option-specific inputs'!$J$98,0),
0)
*BR$22)</f>
        <v>0</v>
      </c>
      <c r="BS381" s="43">
        <f>IF(BS$14 &lt; YEAR('General parameters'!$G$20) + 'Option-specific inputs'!$J$65 - 1,
0, IFERROR(
IF((BS$14-$G$14+1)&lt;='General parameters'!$G$22,
'Option-specific inputs'!$J$98,0),
0)
*BS$22)</f>
        <v>0</v>
      </c>
      <c r="BT381" s="43">
        <f>IF(BT$14 &lt; YEAR('General parameters'!$G$20) + 'Option-specific inputs'!$J$65 - 1,
0, IFERROR(
IF((BT$14-$G$14+1)&lt;='General parameters'!$G$22,
'Option-specific inputs'!$J$98,0),
0)
*BT$22)</f>
        <v>0</v>
      </c>
      <c r="BU381" s="43">
        <f>IF(BU$14 &lt; YEAR('General parameters'!$G$20) + 'Option-specific inputs'!$J$65 - 1,
0, IFERROR(
IF((BU$14-$G$14+1)&lt;='General parameters'!$G$22,
'Option-specific inputs'!$J$98,0),
0)
*BU$22)</f>
        <v>0</v>
      </c>
      <c r="BV381" s="43">
        <f>IF(BV$14 &lt; YEAR('General parameters'!$G$20) + 'Option-specific inputs'!$J$65 - 1,
0, IFERROR(
IF((BV$14-$G$14+1)&lt;='General parameters'!$G$22,
'Option-specific inputs'!$J$98,0),
0)
*BV$22)</f>
        <v>0</v>
      </c>
      <c r="BW381" s="43">
        <f>IF(BW$14 &lt; YEAR('General parameters'!$G$20) + 'Option-specific inputs'!$J$65 - 1,
0, IFERROR(
IF((BW$14-$G$14+1)&lt;='General parameters'!$G$22,
'Option-specific inputs'!$J$98,0),
0)
*BW$22)</f>
        <v>0</v>
      </c>
      <c r="BX381" s="43">
        <f>IF(BX$14 &lt; YEAR('General parameters'!$G$20) + 'Option-specific inputs'!$J$65 - 1,
0, IFERROR(
IF((BX$14-$G$14+1)&lt;='General parameters'!$G$22,
'Option-specific inputs'!$J$98,0),
0)
*BX$22)</f>
        <v>0</v>
      </c>
      <c r="BY381" s="43">
        <f>IF(BY$14 &lt; YEAR('General parameters'!$G$20) + 'Option-specific inputs'!$J$65 - 1,
0, IFERROR(
IF((BY$14-$G$14+1)&lt;='General parameters'!$G$22,
'Option-specific inputs'!$J$98,0),
0)
*BY$22)</f>
        <v>0</v>
      </c>
      <c r="BZ381" s="43">
        <f>IF(BZ$14 &lt; YEAR('General parameters'!$G$20) + 'Option-specific inputs'!$J$65 - 1,
0, IFERROR(
IF((BZ$14-$G$14+1)&lt;='General parameters'!$G$22,
'Option-specific inputs'!$J$98,0),
0)
*BZ$22)</f>
        <v>0</v>
      </c>
      <c r="CA381" s="43">
        <f>IF(CA$14 &lt; YEAR('General parameters'!$G$20) + 'Option-specific inputs'!$J$65 - 1,
0, IFERROR(
IF((CA$14-$G$14+1)&lt;='General parameters'!$G$22,
'Option-specific inputs'!$J$98,0),
0)
*CA$22)</f>
        <v>0</v>
      </c>
      <c r="CB381" s="43">
        <f>IF(CB$14 &lt; YEAR('General parameters'!$G$20) + 'Option-specific inputs'!$J$65 - 1,
0, IFERROR(
IF((CB$14-$G$14+1)&lt;='General parameters'!$G$22,
'Option-specific inputs'!$J$98,0),
0)
*CB$22)</f>
        <v>0</v>
      </c>
      <c r="CC381" s="43">
        <f>IF(CC$14 &lt; YEAR('General parameters'!$G$20) + 'Option-specific inputs'!$J$65 - 1,
0, IFERROR(
IF((CC$14-$G$14+1)&lt;='General parameters'!$G$22,
'Option-specific inputs'!$J$98,0),
0)
*CC$22)</f>
        <v>0</v>
      </c>
      <c r="CD381" s="43">
        <f>IF(CD$14 &lt; YEAR('General parameters'!$G$20) + 'Option-specific inputs'!$J$65 - 1,
0, IFERROR(
IF((CD$14-$G$14+1)&lt;='General parameters'!$G$22,
'Option-specific inputs'!$J$98,0),
0)
*CD$22)</f>
        <v>0</v>
      </c>
      <c r="CE381" s="43">
        <f>IF(CE$14 &lt; YEAR('General parameters'!$G$20) + 'Option-specific inputs'!$J$65 - 1,
0, IFERROR(
IF((CE$14-$G$14+1)&lt;='General parameters'!$G$22,
'Option-specific inputs'!$J$98,0),
0)
*CE$22)</f>
        <v>0</v>
      </c>
      <c r="CF381" s="43">
        <f>IF(CF$14 &lt; YEAR('General parameters'!$G$20) + 'Option-specific inputs'!$J$65 - 1,
0, IFERROR(
IF((CF$14-$G$14+1)&lt;='General parameters'!$G$22,
'Option-specific inputs'!$J$98,0),
0)
*CF$22)</f>
        <v>0</v>
      </c>
      <c r="CG381" s="43">
        <f>IF(CG$14 &lt; YEAR('General parameters'!$G$20) + 'Option-specific inputs'!$J$65 - 1,
0, IFERROR(
IF((CG$14-$G$14+1)&lt;='General parameters'!$G$22,
'Option-specific inputs'!$J$98,0),
0)
*CG$22)</f>
        <v>0</v>
      </c>
      <c r="CH381" s="43">
        <f>IF(CH$14 &lt; YEAR('General parameters'!$G$20) + 'Option-specific inputs'!$J$65 - 1,
0, IFERROR(
IF((CH$14-$G$14+1)&lt;='General parameters'!$G$22,
'Option-specific inputs'!$J$98,0),
0)
*CH$22)</f>
        <v>0</v>
      </c>
      <c r="CI381" s="43">
        <f>IF(CI$14 &lt; YEAR('General parameters'!$G$20) + 'Option-specific inputs'!$J$65 - 1,
0, IFERROR(
IF((CI$14-$G$14+1)&lt;='General parameters'!$G$22,
'Option-specific inputs'!$J$98,0),
0)
*CI$22)</f>
        <v>0</v>
      </c>
      <c r="CJ381" s="43">
        <f>IF(CJ$14 &lt; YEAR('General parameters'!$G$20) + 'Option-specific inputs'!$J$65 - 1,
0, IFERROR(
IF((CJ$14-$G$14+1)&lt;='General parameters'!$G$22,
'Option-specific inputs'!$J$98,0),
0)
*CJ$22)</f>
        <v>0</v>
      </c>
      <c r="CK381" s="43">
        <f>IF(CK$14 &lt; YEAR('General parameters'!$G$20) + 'Option-specific inputs'!$J$65 - 1,
0, IFERROR(
IF((CK$14-$G$14+1)&lt;='General parameters'!$G$22,
'Option-specific inputs'!$J$98,0),
0)
*CK$22)</f>
        <v>0</v>
      </c>
      <c r="CL381" s="43">
        <f>IF(CL$14 &lt; YEAR('General parameters'!$G$20) + 'Option-specific inputs'!$J$65 - 1,
0, IFERROR(
IF((CL$14-$G$14+1)&lt;='General parameters'!$G$22,
'Option-specific inputs'!$J$98,0),
0)
*CL$22)</f>
        <v>0</v>
      </c>
      <c r="CM381" s="43">
        <f>IF(CM$14 &lt; YEAR('General parameters'!$G$20) + 'Option-specific inputs'!$J$65 - 1,
0, IFERROR(
IF((CM$14-$G$14+1)&lt;='General parameters'!$G$22,
'Option-specific inputs'!$J$98,0),
0)
*CM$22)</f>
        <v>0</v>
      </c>
      <c r="CN381" s="43">
        <f>IF(CN$14 &lt; YEAR('General parameters'!$G$20) + 'Option-specific inputs'!$J$65 - 1,
0, IFERROR(
IF((CN$14-$G$14+1)&lt;='General parameters'!$G$22,
'Option-specific inputs'!$J$98,0),
0)
*CN$22)</f>
        <v>0</v>
      </c>
      <c r="CO381" s="43">
        <f>IF(CO$14 &lt; YEAR('General parameters'!$G$20) + 'Option-specific inputs'!$J$65 - 1,
0, IFERROR(
IF((CO$14-$G$14+1)&lt;='General parameters'!$G$22,
'Option-specific inputs'!$J$98,0),
0)
*CO$22)</f>
        <v>0</v>
      </c>
      <c r="CP381" s="43">
        <f>IF(CP$14 &lt; YEAR('General parameters'!$G$20) + 'Option-specific inputs'!$J$65 - 1,
0, IFERROR(
IF((CP$14-$G$14+1)&lt;='General parameters'!$G$22,
'Option-specific inputs'!$J$98,0),
0)
*CP$22)</f>
        <v>0</v>
      </c>
      <c r="CQ381" s="43">
        <f>IF(CQ$14 &lt; YEAR('General parameters'!$G$20) + 'Option-specific inputs'!$J$65 - 1,
0, IFERROR(
IF((CQ$14-$G$14+1)&lt;='General parameters'!$G$22,
'Option-specific inputs'!$J$98,0),
0)
*CQ$22)</f>
        <v>0</v>
      </c>
      <c r="CR381" s="43">
        <f>IF(CR$14 &lt; YEAR('General parameters'!$G$20) + 'Option-specific inputs'!$J$65 - 1,
0, IFERROR(
IF((CR$14-$G$14+1)&lt;='General parameters'!$G$22,
'Option-specific inputs'!$J$98,0),
0)
*CR$22)</f>
        <v>0</v>
      </c>
      <c r="CS381" s="43">
        <f>IF(CS$14 &lt; YEAR('General parameters'!$G$20) + 'Option-specific inputs'!$J$65 - 1,
0, IFERROR(
IF((CS$14-$G$14+1)&lt;='General parameters'!$G$22,
'Option-specific inputs'!$J$98,0),
0)
*CS$22)</f>
        <v>0</v>
      </c>
      <c r="CT381" s="43">
        <f>IF(CT$14 &lt; YEAR('General parameters'!$G$20) + 'Option-specific inputs'!$J$65 - 1,
0, IFERROR(
IF((CT$14-$G$14+1)&lt;='General parameters'!$G$22,
'Option-specific inputs'!$J$98,0),
0)
*CT$22)</f>
        <v>0</v>
      </c>
      <c r="CU381" s="43">
        <f>IF(CU$14 &lt; YEAR('General parameters'!$G$20) + 'Option-specific inputs'!$J$65 - 1,
0, IFERROR(
IF((CU$14-$G$14+1)&lt;='General parameters'!$G$22,
'Option-specific inputs'!$J$98,0),
0)
*CU$22)</f>
        <v>0</v>
      </c>
      <c r="CV381" s="43">
        <f>IF(CV$14 &lt; YEAR('General parameters'!$G$20) + 'Option-specific inputs'!$J$65 - 1,
0, IFERROR(
IF((CV$14-$G$14+1)&lt;='General parameters'!$G$22,
'Option-specific inputs'!$J$98,0),
0)
*CV$22)</f>
        <v>0</v>
      </c>
      <c r="CW381" s="43">
        <f>IF(CW$14 &lt; YEAR('General parameters'!$G$20) + 'Option-specific inputs'!$J$65 - 1,
0, IFERROR(
IF((CW$14-$G$14+1)&lt;='General parameters'!$G$22,
'Option-specific inputs'!$J$98,0),
0)
*CW$22)</f>
        <v>0</v>
      </c>
      <c r="CX381" s="43">
        <f>IF(CX$14 &lt; YEAR('General parameters'!$G$20) + 'Option-specific inputs'!$J$65 - 1,
0, IFERROR(
IF((CX$14-$G$14+1)&lt;='General parameters'!$G$22,
'Option-specific inputs'!$J$98,0),
0)
*CX$22)</f>
        <v>0</v>
      </c>
      <c r="CY381" s="43">
        <f>IF(CY$14 &lt; YEAR('General parameters'!$G$20) + 'Option-specific inputs'!$J$65 - 1,
0, IFERROR(
IF((CY$14-$G$14+1)&lt;='General parameters'!$G$22,
'Option-specific inputs'!$J$98,0),
0)
*CY$22)</f>
        <v>0</v>
      </c>
      <c r="CZ381" s="43">
        <f>IF(CZ$14 &lt; YEAR('General parameters'!$G$20) + 'Option-specific inputs'!$J$65 - 1,
0, IFERROR(
IF((CZ$14-$G$14+1)&lt;='General parameters'!$G$22,
'Option-specific inputs'!$J$98,0),
0)
*CZ$22)</f>
        <v>0</v>
      </c>
      <c r="DA381" s="43">
        <f>IF(DA$14 &lt; YEAR('General parameters'!$G$20) + 'Option-specific inputs'!$J$65 - 1,
0, IFERROR(
IF((DA$14-$G$14+1)&lt;='General parameters'!$G$22,
'Option-specific inputs'!$J$98,0),
0)
*DA$22)</f>
        <v>0</v>
      </c>
      <c r="DB381" s="43">
        <f>IF(DB$14 &lt; YEAR('General parameters'!$G$20) + 'Option-specific inputs'!$J$65 - 1,
0, IFERROR(
IF((DB$14-$G$14+1)&lt;='General parameters'!$G$22,
'Option-specific inputs'!$J$98,0),
0)
*DB$22)</f>
        <v>0</v>
      </c>
      <c r="DC381" s="25"/>
    </row>
    <row r="382" spans="1:107" s="61" customFormat="1" ht="12.6" customHeight="1">
      <c r="A382" s="25"/>
      <c r="B382" s="163"/>
      <c r="C382" s="153"/>
      <c r="D382" s="48"/>
      <c r="E382" s="37"/>
      <c r="F382" s="32"/>
      <c r="G382" s="32"/>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c r="BB382" s="32"/>
      <c r="BC382" s="32"/>
      <c r="BD382" s="32"/>
      <c r="BE382" s="32"/>
      <c r="BF382" s="32"/>
      <c r="BG382" s="32"/>
      <c r="BH382" s="32"/>
      <c r="BI382" s="32"/>
      <c r="BJ382" s="32"/>
      <c r="BK382" s="32"/>
      <c r="BL382" s="32"/>
      <c r="BM382" s="32"/>
      <c r="BN382" s="32"/>
      <c r="BO382" s="32"/>
      <c r="BP382" s="32"/>
      <c r="BQ382" s="32"/>
      <c r="BR382" s="32"/>
      <c r="BS382" s="32"/>
      <c r="BT382" s="32"/>
      <c r="BU382" s="32"/>
      <c r="BV382" s="32"/>
      <c r="BW382" s="32"/>
      <c r="BX382" s="32"/>
      <c r="BY382" s="32"/>
      <c r="BZ382" s="32"/>
      <c r="CA382" s="32"/>
      <c r="CB382" s="32"/>
      <c r="CC382" s="32"/>
      <c r="CD382" s="32"/>
      <c r="CE382" s="32"/>
      <c r="CF382" s="32"/>
      <c r="CG382" s="32"/>
      <c r="CH382" s="32"/>
      <c r="CI382" s="32"/>
      <c r="CJ382" s="32"/>
      <c r="CK382" s="32"/>
      <c r="CL382" s="32"/>
      <c r="CM382" s="32"/>
      <c r="CN382" s="32"/>
      <c r="CO382" s="32"/>
      <c r="CP382" s="32"/>
      <c r="CQ382" s="32"/>
      <c r="CR382" s="32"/>
      <c r="CS382" s="32"/>
      <c r="CT382" s="32"/>
      <c r="CU382" s="32"/>
      <c r="CV382" s="32"/>
      <c r="CW382" s="32"/>
      <c r="CX382" s="32"/>
      <c r="CY382" s="32"/>
      <c r="CZ382" s="32"/>
      <c r="DA382" s="32"/>
      <c r="DB382" s="32"/>
      <c r="DC382" s="25"/>
    </row>
    <row r="383" spans="1:107" s="61" customFormat="1" ht="22.5" customHeight="1">
      <c r="A383" s="25"/>
      <c r="B383" s="152"/>
      <c r="C383" s="178" t="s">
        <v>187</v>
      </c>
      <c r="D383" s="46"/>
      <c r="E383" s="37"/>
      <c r="F383" s="32"/>
      <c r="G383" s="44">
        <f>SUM(G377:G381)</f>
        <v>0</v>
      </c>
      <c r="H383" s="44">
        <f t="shared" ref="H383:BS383" si="134">SUM(H377:H381)</f>
        <v>0</v>
      </c>
      <c r="I383" s="44">
        <f t="shared" si="134"/>
        <v>0</v>
      </c>
      <c r="J383" s="44">
        <f t="shared" si="134"/>
        <v>0</v>
      </c>
      <c r="K383" s="44">
        <f t="shared" si="134"/>
        <v>0</v>
      </c>
      <c r="L383" s="44">
        <f t="shared" si="134"/>
        <v>0</v>
      </c>
      <c r="M383" s="44">
        <f t="shared" si="134"/>
        <v>0</v>
      </c>
      <c r="N383" s="44">
        <f t="shared" si="134"/>
        <v>0</v>
      </c>
      <c r="O383" s="44">
        <f t="shared" si="134"/>
        <v>0</v>
      </c>
      <c r="P383" s="44">
        <f t="shared" si="134"/>
        <v>0</v>
      </c>
      <c r="Q383" s="44">
        <f t="shared" si="134"/>
        <v>0</v>
      </c>
      <c r="R383" s="44">
        <f t="shared" si="134"/>
        <v>0</v>
      </c>
      <c r="S383" s="44">
        <f t="shared" si="134"/>
        <v>0</v>
      </c>
      <c r="T383" s="44">
        <f t="shared" si="134"/>
        <v>0</v>
      </c>
      <c r="U383" s="44">
        <f t="shared" si="134"/>
        <v>0</v>
      </c>
      <c r="V383" s="44">
        <f t="shared" si="134"/>
        <v>0</v>
      </c>
      <c r="W383" s="44">
        <f t="shared" si="134"/>
        <v>0</v>
      </c>
      <c r="X383" s="44">
        <f t="shared" si="134"/>
        <v>0</v>
      </c>
      <c r="Y383" s="44">
        <f t="shared" si="134"/>
        <v>0</v>
      </c>
      <c r="Z383" s="44">
        <f t="shared" si="134"/>
        <v>0</v>
      </c>
      <c r="AA383" s="44">
        <f t="shared" si="134"/>
        <v>0</v>
      </c>
      <c r="AB383" s="44">
        <f t="shared" si="134"/>
        <v>0</v>
      </c>
      <c r="AC383" s="44">
        <f t="shared" si="134"/>
        <v>0</v>
      </c>
      <c r="AD383" s="44">
        <f t="shared" si="134"/>
        <v>0</v>
      </c>
      <c r="AE383" s="44">
        <f t="shared" si="134"/>
        <v>0</v>
      </c>
      <c r="AF383" s="44">
        <f t="shared" si="134"/>
        <v>0</v>
      </c>
      <c r="AG383" s="44">
        <f t="shared" si="134"/>
        <v>0</v>
      </c>
      <c r="AH383" s="44">
        <f t="shared" si="134"/>
        <v>0</v>
      </c>
      <c r="AI383" s="44">
        <f t="shared" si="134"/>
        <v>0</v>
      </c>
      <c r="AJ383" s="44">
        <f t="shared" si="134"/>
        <v>0</v>
      </c>
      <c r="AK383" s="44">
        <f t="shared" si="134"/>
        <v>0</v>
      </c>
      <c r="AL383" s="44">
        <f t="shared" si="134"/>
        <v>0</v>
      </c>
      <c r="AM383" s="44">
        <f t="shared" si="134"/>
        <v>0</v>
      </c>
      <c r="AN383" s="44">
        <f t="shared" si="134"/>
        <v>0</v>
      </c>
      <c r="AO383" s="44">
        <f t="shared" si="134"/>
        <v>0</v>
      </c>
      <c r="AP383" s="44">
        <f t="shared" si="134"/>
        <v>0</v>
      </c>
      <c r="AQ383" s="44">
        <f t="shared" si="134"/>
        <v>0</v>
      </c>
      <c r="AR383" s="44">
        <f t="shared" si="134"/>
        <v>0</v>
      </c>
      <c r="AS383" s="44">
        <f t="shared" si="134"/>
        <v>0</v>
      </c>
      <c r="AT383" s="44">
        <f t="shared" si="134"/>
        <v>0</v>
      </c>
      <c r="AU383" s="44">
        <f t="shared" si="134"/>
        <v>0</v>
      </c>
      <c r="AV383" s="44">
        <f t="shared" si="134"/>
        <v>0</v>
      </c>
      <c r="AW383" s="44">
        <f t="shared" si="134"/>
        <v>0</v>
      </c>
      <c r="AX383" s="44">
        <f t="shared" si="134"/>
        <v>0</v>
      </c>
      <c r="AY383" s="44">
        <f t="shared" si="134"/>
        <v>0</v>
      </c>
      <c r="AZ383" s="44">
        <f t="shared" si="134"/>
        <v>0</v>
      </c>
      <c r="BA383" s="44">
        <f t="shared" si="134"/>
        <v>0</v>
      </c>
      <c r="BB383" s="44">
        <f t="shared" si="134"/>
        <v>0</v>
      </c>
      <c r="BC383" s="44">
        <f t="shared" si="134"/>
        <v>0</v>
      </c>
      <c r="BD383" s="44">
        <f t="shared" si="134"/>
        <v>0</v>
      </c>
      <c r="BE383" s="44">
        <f t="shared" si="134"/>
        <v>0</v>
      </c>
      <c r="BF383" s="44">
        <f t="shared" si="134"/>
        <v>0</v>
      </c>
      <c r="BG383" s="44">
        <f t="shared" si="134"/>
        <v>0</v>
      </c>
      <c r="BH383" s="44">
        <f t="shared" si="134"/>
        <v>0</v>
      </c>
      <c r="BI383" s="44">
        <f t="shared" si="134"/>
        <v>0</v>
      </c>
      <c r="BJ383" s="44">
        <f t="shared" si="134"/>
        <v>0</v>
      </c>
      <c r="BK383" s="44">
        <f t="shared" si="134"/>
        <v>0</v>
      </c>
      <c r="BL383" s="44">
        <f t="shared" si="134"/>
        <v>0</v>
      </c>
      <c r="BM383" s="44">
        <f t="shared" si="134"/>
        <v>0</v>
      </c>
      <c r="BN383" s="44">
        <f t="shared" si="134"/>
        <v>0</v>
      </c>
      <c r="BO383" s="44">
        <f t="shared" si="134"/>
        <v>0</v>
      </c>
      <c r="BP383" s="44">
        <f t="shared" si="134"/>
        <v>0</v>
      </c>
      <c r="BQ383" s="44">
        <f t="shared" si="134"/>
        <v>0</v>
      </c>
      <c r="BR383" s="44">
        <f t="shared" si="134"/>
        <v>0</v>
      </c>
      <c r="BS383" s="44">
        <f t="shared" si="134"/>
        <v>0</v>
      </c>
      <c r="BT383" s="44">
        <f t="shared" ref="BT383:DB383" si="135">SUM(BT377:BT381)</f>
        <v>0</v>
      </c>
      <c r="BU383" s="44">
        <f t="shared" si="135"/>
        <v>0</v>
      </c>
      <c r="BV383" s="44">
        <f t="shared" si="135"/>
        <v>0</v>
      </c>
      <c r="BW383" s="44">
        <f t="shared" si="135"/>
        <v>0</v>
      </c>
      <c r="BX383" s="44">
        <f t="shared" si="135"/>
        <v>0</v>
      </c>
      <c r="BY383" s="44">
        <f t="shared" si="135"/>
        <v>0</v>
      </c>
      <c r="BZ383" s="44">
        <f t="shared" si="135"/>
        <v>0</v>
      </c>
      <c r="CA383" s="44">
        <f t="shared" si="135"/>
        <v>0</v>
      </c>
      <c r="CB383" s="44">
        <f t="shared" si="135"/>
        <v>0</v>
      </c>
      <c r="CC383" s="44">
        <f t="shared" si="135"/>
        <v>0</v>
      </c>
      <c r="CD383" s="44">
        <f t="shared" si="135"/>
        <v>0</v>
      </c>
      <c r="CE383" s="44">
        <f t="shared" si="135"/>
        <v>0</v>
      </c>
      <c r="CF383" s="44">
        <f t="shared" si="135"/>
        <v>0</v>
      </c>
      <c r="CG383" s="44">
        <f t="shared" si="135"/>
        <v>0</v>
      </c>
      <c r="CH383" s="44">
        <f t="shared" si="135"/>
        <v>0</v>
      </c>
      <c r="CI383" s="44">
        <f t="shared" si="135"/>
        <v>0</v>
      </c>
      <c r="CJ383" s="44">
        <f t="shared" si="135"/>
        <v>0</v>
      </c>
      <c r="CK383" s="44">
        <f t="shared" si="135"/>
        <v>0</v>
      </c>
      <c r="CL383" s="44">
        <f t="shared" si="135"/>
        <v>0</v>
      </c>
      <c r="CM383" s="44">
        <f t="shared" si="135"/>
        <v>0</v>
      </c>
      <c r="CN383" s="44">
        <f t="shared" si="135"/>
        <v>0</v>
      </c>
      <c r="CO383" s="44">
        <f t="shared" si="135"/>
        <v>0</v>
      </c>
      <c r="CP383" s="44">
        <f t="shared" si="135"/>
        <v>0</v>
      </c>
      <c r="CQ383" s="44">
        <f t="shared" si="135"/>
        <v>0</v>
      </c>
      <c r="CR383" s="44">
        <f t="shared" si="135"/>
        <v>0</v>
      </c>
      <c r="CS383" s="44">
        <f t="shared" si="135"/>
        <v>0</v>
      </c>
      <c r="CT383" s="44">
        <f t="shared" si="135"/>
        <v>0</v>
      </c>
      <c r="CU383" s="44">
        <f t="shared" si="135"/>
        <v>0</v>
      </c>
      <c r="CV383" s="44">
        <f t="shared" si="135"/>
        <v>0</v>
      </c>
      <c r="CW383" s="44">
        <f t="shared" si="135"/>
        <v>0</v>
      </c>
      <c r="CX383" s="44">
        <f t="shared" si="135"/>
        <v>0</v>
      </c>
      <c r="CY383" s="44">
        <f t="shared" si="135"/>
        <v>0</v>
      </c>
      <c r="CZ383" s="44">
        <f t="shared" si="135"/>
        <v>0</v>
      </c>
      <c r="DA383" s="44">
        <f t="shared" si="135"/>
        <v>0</v>
      </c>
      <c r="DB383" s="44">
        <f t="shared" si="135"/>
        <v>0</v>
      </c>
      <c r="DC383" s="25"/>
    </row>
    <row r="384" spans="1:107" s="61" customFormat="1" ht="22.5" customHeight="1">
      <c r="A384" s="25"/>
      <c r="B384" s="163"/>
      <c r="C384" s="178" t="s">
        <v>188</v>
      </c>
      <c r="D384" s="32"/>
      <c r="E384" s="37" t="s">
        <v>28</v>
      </c>
      <c r="F384" s="32"/>
      <c r="G384" s="45">
        <f>SUM(G383:DB383)</f>
        <v>0</v>
      </c>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c r="AT384" s="32"/>
      <c r="AU384" s="32"/>
      <c r="AV384" s="32"/>
      <c r="AW384" s="32"/>
      <c r="AX384" s="32"/>
      <c r="AY384" s="32"/>
      <c r="AZ384" s="32"/>
      <c r="BA384" s="32"/>
      <c r="BB384" s="32"/>
      <c r="BC384" s="32"/>
      <c r="BD384" s="32"/>
      <c r="BE384" s="32"/>
      <c r="BF384" s="32"/>
      <c r="BG384" s="32"/>
      <c r="BH384" s="32"/>
      <c r="BI384" s="32"/>
      <c r="BJ384" s="32"/>
      <c r="BK384" s="32"/>
      <c r="BL384" s="32"/>
      <c r="BM384" s="32"/>
      <c r="BN384" s="32"/>
      <c r="BO384" s="32"/>
      <c r="BP384" s="32"/>
      <c r="BQ384" s="32"/>
      <c r="BR384" s="32"/>
      <c r="BS384" s="32"/>
      <c r="BT384" s="32"/>
      <c r="BU384" s="32"/>
      <c r="BV384" s="32"/>
      <c r="BW384" s="32"/>
      <c r="BX384" s="32"/>
      <c r="BY384" s="32"/>
      <c r="BZ384" s="32"/>
      <c r="CA384" s="32"/>
      <c r="CB384" s="32"/>
      <c r="CC384" s="32"/>
      <c r="CD384" s="32"/>
      <c r="CE384" s="32"/>
      <c r="CF384" s="32"/>
      <c r="CG384" s="32"/>
      <c r="CH384" s="32"/>
      <c r="CI384" s="32"/>
      <c r="CJ384" s="32"/>
      <c r="CK384" s="32"/>
      <c r="CL384" s="32"/>
      <c r="CM384" s="32"/>
      <c r="CN384" s="32"/>
      <c r="CO384" s="32"/>
      <c r="CP384" s="32"/>
      <c r="CQ384" s="32"/>
      <c r="CR384" s="32"/>
      <c r="CS384" s="32"/>
      <c r="CT384" s="32"/>
      <c r="CU384" s="32"/>
      <c r="CV384" s="32"/>
      <c r="CW384" s="32"/>
      <c r="CX384" s="32"/>
      <c r="CY384" s="32"/>
      <c r="CZ384" s="32"/>
      <c r="DA384" s="32"/>
      <c r="DB384" s="32"/>
      <c r="DC384" s="25"/>
    </row>
    <row r="385" spans="1:107" s="61" customFormat="1" ht="12.6" customHeight="1">
      <c r="A385" s="25"/>
      <c r="B385" s="163"/>
      <c r="C385" s="163"/>
      <c r="D385" s="32"/>
      <c r="E385" s="37"/>
      <c r="F385" s="32"/>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32"/>
      <c r="BB385" s="32"/>
      <c r="BC385" s="32"/>
      <c r="BD385" s="32"/>
      <c r="BE385" s="32"/>
      <c r="BF385" s="32"/>
      <c r="BG385" s="32"/>
      <c r="BH385" s="32"/>
      <c r="BI385" s="32"/>
      <c r="BJ385" s="32"/>
      <c r="BK385" s="32"/>
      <c r="BL385" s="32"/>
      <c r="BM385" s="32"/>
      <c r="BN385" s="32"/>
      <c r="BO385" s="32"/>
      <c r="BP385" s="32"/>
      <c r="BQ385" s="32"/>
      <c r="BR385" s="32"/>
      <c r="BS385" s="32"/>
      <c r="BT385" s="32"/>
      <c r="BU385" s="32"/>
      <c r="BV385" s="32"/>
      <c r="BW385" s="32"/>
      <c r="BX385" s="32"/>
      <c r="BY385" s="32"/>
      <c r="BZ385" s="32"/>
      <c r="CA385" s="32"/>
      <c r="CB385" s="32"/>
      <c r="CC385" s="32"/>
      <c r="CD385" s="32"/>
      <c r="CE385" s="32"/>
      <c r="CF385" s="32"/>
      <c r="CG385" s="32"/>
      <c r="CH385" s="32"/>
      <c r="CI385" s="32"/>
      <c r="CJ385" s="32"/>
      <c r="CK385" s="32"/>
      <c r="CL385" s="32"/>
      <c r="CM385" s="32"/>
      <c r="CN385" s="32"/>
      <c r="CO385" s="32"/>
      <c r="CP385" s="32"/>
      <c r="CQ385" s="32"/>
      <c r="CR385" s="32"/>
      <c r="CS385" s="32"/>
      <c r="CT385" s="32"/>
      <c r="CU385" s="32"/>
      <c r="CV385" s="32"/>
      <c r="CW385" s="32"/>
      <c r="CX385" s="32"/>
      <c r="CY385" s="32"/>
      <c r="CZ385" s="32"/>
      <c r="DA385" s="32"/>
      <c r="DB385" s="32"/>
      <c r="DC385" s="25"/>
    </row>
    <row r="386" spans="1:107" s="61" customFormat="1" ht="22.5" customHeight="1">
      <c r="A386" s="25"/>
      <c r="B386" s="163"/>
      <c r="C386" s="178" t="s">
        <v>194</v>
      </c>
      <c r="D386" s="32"/>
      <c r="E386" s="37"/>
      <c r="F386" s="42"/>
      <c r="G386" s="44">
        <f t="shared" ref="G386:AL386" si="136">G383*G$18</f>
        <v>0</v>
      </c>
      <c r="H386" s="44">
        <f t="shared" si="136"/>
        <v>0</v>
      </c>
      <c r="I386" s="44">
        <f t="shared" si="136"/>
        <v>0</v>
      </c>
      <c r="J386" s="44">
        <f t="shared" si="136"/>
        <v>0</v>
      </c>
      <c r="K386" s="44">
        <f t="shared" si="136"/>
        <v>0</v>
      </c>
      <c r="L386" s="44">
        <f t="shared" si="136"/>
        <v>0</v>
      </c>
      <c r="M386" s="44">
        <f t="shared" si="136"/>
        <v>0</v>
      </c>
      <c r="N386" s="44">
        <f t="shared" si="136"/>
        <v>0</v>
      </c>
      <c r="O386" s="44">
        <f t="shared" si="136"/>
        <v>0</v>
      </c>
      <c r="P386" s="44">
        <f t="shared" si="136"/>
        <v>0</v>
      </c>
      <c r="Q386" s="44">
        <f t="shared" si="136"/>
        <v>0</v>
      </c>
      <c r="R386" s="44">
        <f t="shared" si="136"/>
        <v>0</v>
      </c>
      <c r="S386" s="44">
        <f t="shared" si="136"/>
        <v>0</v>
      </c>
      <c r="T386" s="44">
        <f t="shared" si="136"/>
        <v>0</v>
      </c>
      <c r="U386" s="44">
        <f t="shared" si="136"/>
        <v>0</v>
      </c>
      <c r="V386" s="44">
        <f t="shared" si="136"/>
        <v>0</v>
      </c>
      <c r="W386" s="44">
        <f t="shared" si="136"/>
        <v>0</v>
      </c>
      <c r="X386" s="44">
        <f t="shared" si="136"/>
        <v>0</v>
      </c>
      <c r="Y386" s="44">
        <f t="shared" si="136"/>
        <v>0</v>
      </c>
      <c r="Z386" s="44">
        <f t="shared" si="136"/>
        <v>0</v>
      </c>
      <c r="AA386" s="44">
        <f t="shared" si="136"/>
        <v>0</v>
      </c>
      <c r="AB386" s="44">
        <f t="shared" si="136"/>
        <v>0</v>
      </c>
      <c r="AC386" s="44">
        <f t="shared" si="136"/>
        <v>0</v>
      </c>
      <c r="AD386" s="44">
        <f t="shared" si="136"/>
        <v>0</v>
      </c>
      <c r="AE386" s="44">
        <f t="shared" si="136"/>
        <v>0</v>
      </c>
      <c r="AF386" s="44">
        <f t="shared" si="136"/>
        <v>0</v>
      </c>
      <c r="AG386" s="44">
        <f t="shared" si="136"/>
        <v>0</v>
      </c>
      <c r="AH386" s="44">
        <f t="shared" si="136"/>
        <v>0</v>
      </c>
      <c r="AI386" s="44">
        <f t="shared" si="136"/>
        <v>0</v>
      </c>
      <c r="AJ386" s="44">
        <f t="shared" si="136"/>
        <v>0</v>
      </c>
      <c r="AK386" s="44">
        <f t="shared" si="136"/>
        <v>0</v>
      </c>
      <c r="AL386" s="44">
        <f t="shared" si="136"/>
        <v>0</v>
      </c>
      <c r="AM386" s="44">
        <f t="shared" ref="AM386:BR386" si="137">AM383*AM$18</f>
        <v>0</v>
      </c>
      <c r="AN386" s="44">
        <f t="shared" si="137"/>
        <v>0</v>
      </c>
      <c r="AO386" s="44">
        <f t="shared" si="137"/>
        <v>0</v>
      </c>
      <c r="AP386" s="44">
        <f t="shared" si="137"/>
        <v>0</v>
      </c>
      <c r="AQ386" s="44">
        <f t="shared" si="137"/>
        <v>0</v>
      </c>
      <c r="AR386" s="44">
        <f t="shared" si="137"/>
        <v>0</v>
      </c>
      <c r="AS386" s="44">
        <f t="shared" si="137"/>
        <v>0</v>
      </c>
      <c r="AT386" s="44">
        <f t="shared" si="137"/>
        <v>0</v>
      </c>
      <c r="AU386" s="44">
        <f t="shared" si="137"/>
        <v>0</v>
      </c>
      <c r="AV386" s="44">
        <f t="shared" si="137"/>
        <v>0</v>
      </c>
      <c r="AW386" s="44">
        <f t="shared" si="137"/>
        <v>0</v>
      </c>
      <c r="AX386" s="44">
        <f t="shared" si="137"/>
        <v>0</v>
      </c>
      <c r="AY386" s="44">
        <f t="shared" si="137"/>
        <v>0</v>
      </c>
      <c r="AZ386" s="44">
        <f t="shared" si="137"/>
        <v>0</v>
      </c>
      <c r="BA386" s="44">
        <f t="shared" si="137"/>
        <v>0</v>
      </c>
      <c r="BB386" s="44">
        <f t="shared" si="137"/>
        <v>0</v>
      </c>
      <c r="BC386" s="44">
        <f t="shared" si="137"/>
        <v>0</v>
      </c>
      <c r="BD386" s="44">
        <f t="shared" si="137"/>
        <v>0</v>
      </c>
      <c r="BE386" s="44">
        <f t="shared" si="137"/>
        <v>0</v>
      </c>
      <c r="BF386" s="44">
        <f t="shared" si="137"/>
        <v>0</v>
      </c>
      <c r="BG386" s="44">
        <f t="shared" si="137"/>
        <v>0</v>
      </c>
      <c r="BH386" s="44">
        <f t="shared" si="137"/>
        <v>0</v>
      </c>
      <c r="BI386" s="44">
        <f t="shared" si="137"/>
        <v>0</v>
      </c>
      <c r="BJ386" s="44">
        <f t="shared" si="137"/>
        <v>0</v>
      </c>
      <c r="BK386" s="44">
        <f t="shared" si="137"/>
        <v>0</v>
      </c>
      <c r="BL386" s="44">
        <f t="shared" si="137"/>
        <v>0</v>
      </c>
      <c r="BM386" s="44">
        <f t="shared" si="137"/>
        <v>0</v>
      </c>
      <c r="BN386" s="44">
        <f t="shared" si="137"/>
        <v>0</v>
      </c>
      <c r="BO386" s="44">
        <f t="shared" si="137"/>
        <v>0</v>
      </c>
      <c r="BP386" s="44">
        <f t="shared" si="137"/>
        <v>0</v>
      </c>
      <c r="BQ386" s="44">
        <f t="shared" si="137"/>
        <v>0</v>
      </c>
      <c r="BR386" s="44">
        <f t="shared" si="137"/>
        <v>0</v>
      </c>
      <c r="BS386" s="44">
        <f t="shared" ref="BS386:DB386" si="138">BS383*BS$18</f>
        <v>0</v>
      </c>
      <c r="BT386" s="44">
        <f t="shared" si="138"/>
        <v>0</v>
      </c>
      <c r="BU386" s="44">
        <f t="shared" si="138"/>
        <v>0</v>
      </c>
      <c r="BV386" s="44">
        <f t="shared" si="138"/>
        <v>0</v>
      </c>
      <c r="BW386" s="44">
        <f t="shared" si="138"/>
        <v>0</v>
      </c>
      <c r="BX386" s="44">
        <f t="shared" si="138"/>
        <v>0</v>
      </c>
      <c r="BY386" s="44">
        <f t="shared" si="138"/>
        <v>0</v>
      </c>
      <c r="BZ386" s="44">
        <f t="shared" si="138"/>
        <v>0</v>
      </c>
      <c r="CA386" s="44">
        <f t="shared" si="138"/>
        <v>0</v>
      </c>
      <c r="CB386" s="44">
        <f t="shared" si="138"/>
        <v>0</v>
      </c>
      <c r="CC386" s="44">
        <f t="shared" si="138"/>
        <v>0</v>
      </c>
      <c r="CD386" s="44">
        <f t="shared" si="138"/>
        <v>0</v>
      </c>
      <c r="CE386" s="44">
        <f t="shared" si="138"/>
        <v>0</v>
      </c>
      <c r="CF386" s="44">
        <f t="shared" si="138"/>
        <v>0</v>
      </c>
      <c r="CG386" s="44">
        <f t="shared" si="138"/>
        <v>0</v>
      </c>
      <c r="CH386" s="44">
        <f t="shared" si="138"/>
        <v>0</v>
      </c>
      <c r="CI386" s="44">
        <f t="shared" si="138"/>
        <v>0</v>
      </c>
      <c r="CJ386" s="44">
        <f t="shared" si="138"/>
        <v>0</v>
      </c>
      <c r="CK386" s="44">
        <f t="shared" si="138"/>
        <v>0</v>
      </c>
      <c r="CL386" s="44">
        <f t="shared" si="138"/>
        <v>0</v>
      </c>
      <c r="CM386" s="44">
        <f t="shared" si="138"/>
        <v>0</v>
      </c>
      <c r="CN386" s="44">
        <f t="shared" si="138"/>
        <v>0</v>
      </c>
      <c r="CO386" s="44">
        <f t="shared" si="138"/>
        <v>0</v>
      </c>
      <c r="CP386" s="44">
        <f t="shared" si="138"/>
        <v>0</v>
      </c>
      <c r="CQ386" s="44">
        <f t="shared" si="138"/>
        <v>0</v>
      </c>
      <c r="CR386" s="44">
        <f t="shared" si="138"/>
        <v>0</v>
      </c>
      <c r="CS386" s="44">
        <f t="shared" si="138"/>
        <v>0</v>
      </c>
      <c r="CT386" s="44">
        <f t="shared" si="138"/>
        <v>0</v>
      </c>
      <c r="CU386" s="44">
        <f t="shared" si="138"/>
        <v>0</v>
      </c>
      <c r="CV386" s="44">
        <f t="shared" si="138"/>
        <v>0</v>
      </c>
      <c r="CW386" s="44">
        <f t="shared" si="138"/>
        <v>0</v>
      </c>
      <c r="CX386" s="44">
        <f t="shared" si="138"/>
        <v>0</v>
      </c>
      <c r="CY386" s="44">
        <f t="shared" si="138"/>
        <v>0</v>
      </c>
      <c r="CZ386" s="44">
        <f t="shared" si="138"/>
        <v>0</v>
      </c>
      <c r="DA386" s="44">
        <f t="shared" si="138"/>
        <v>0</v>
      </c>
      <c r="DB386" s="44">
        <f t="shared" si="138"/>
        <v>0</v>
      </c>
      <c r="DC386" s="25"/>
    </row>
    <row r="387" spans="1:107" s="61" customFormat="1" ht="22.5" customHeight="1">
      <c r="A387" s="25"/>
      <c r="B387" s="163"/>
      <c r="C387" s="178" t="s">
        <v>189</v>
      </c>
      <c r="D387" s="32"/>
      <c r="E387" s="37"/>
      <c r="F387" s="32"/>
      <c r="G387" s="45">
        <f>SUM(G386:DB386)</f>
        <v>0</v>
      </c>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c r="AN387" s="32"/>
      <c r="AO387" s="32"/>
      <c r="AP387" s="32"/>
      <c r="AQ387" s="32"/>
      <c r="AR387" s="32"/>
      <c r="AS387" s="32"/>
      <c r="AT387" s="32"/>
      <c r="AU387" s="32"/>
      <c r="AV387" s="32"/>
      <c r="AW387" s="32"/>
      <c r="AX387" s="32"/>
      <c r="AY387" s="32"/>
      <c r="AZ387" s="32"/>
      <c r="BA387" s="32"/>
      <c r="BB387" s="32"/>
      <c r="BC387" s="32"/>
      <c r="BD387" s="32"/>
      <c r="BE387" s="32"/>
      <c r="BF387" s="32"/>
      <c r="BG387" s="32"/>
      <c r="BH387" s="32"/>
      <c r="BI387" s="32"/>
      <c r="BJ387" s="32"/>
      <c r="BK387" s="32"/>
      <c r="BL387" s="32"/>
      <c r="BM387" s="32"/>
      <c r="BN387" s="32"/>
      <c r="BO387" s="32"/>
      <c r="BP387" s="32"/>
      <c r="BQ387" s="32"/>
      <c r="BR387" s="32"/>
      <c r="BS387" s="32"/>
      <c r="BT387" s="32"/>
      <c r="BU387" s="32"/>
      <c r="BV387" s="32"/>
      <c r="BW387" s="32"/>
      <c r="BX387" s="32"/>
      <c r="BY387" s="32"/>
      <c r="BZ387" s="32"/>
      <c r="CA387" s="32"/>
      <c r="CB387" s="32"/>
      <c r="CC387" s="32"/>
      <c r="CD387" s="32"/>
      <c r="CE387" s="32"/>
      <c r="CF387" s="32"/>
      <c r="CG387" s="32"/>
      <c r="CH387" s="32"/>
      <c r="CI387" s="32"/>
      <c r="CJ387" s="32"/>
      <c r="CK387" s="32"/>
      <c r="CL387" s="32"/>
      <c r="CM387" s="32"/>
      <c r="CN387" s="32"/>
      <c r="CO387" s="32"/>
      <c r="CP387" s="32"/>
      <c r="CQ387" s="32"/>
      <c r="CR387" s="32"/>
      <c r="CS387" s="32"/>
      <c r="CT387" s="32"/>
      <c r="CU387" s="32"/>
      <c r="CV387" s="32"/>
      <c r="CW387" s="32"/>
      <c r="CX387" s="32"/>
      <c r="CY387" s="32"/>
      <c r="CZ387" s="32"/>
      <c r="DA387" s="32"/>
      <c r="DB387" s="32"/>
      <c r="DC387" s="25"/>
    </row>
    <row r="388" spans="1:107" s="61" customFormat="1" ht="12.6" customHeight="1">
      <c r="A388" s="25"/>
      <c r="B388" s="152"/>
      <c r="C388" s="153"/>
      <c r="D388" s="48"/>
      <c r="E388" s="37"/>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32"/>
      <c r="BB388" s="32"/>
      <c r="BC388" s="32"/>
      <c r="BD388" s="32"/>
      <c r="BE388" s="32"/>
      <c r="BF388" s="32"/>
      <c r="BG388" s="32"/>
      <c r="BH388" s="32"/>
      <c r="BI388" s="32"/>
      <c r="BJ388" s="32"/>
      <c r="BK388" s="32"/>
      <c r="BL388" s="32"/>
      <c r="BM388" s="32"/>
      <c r="BN388" s="32"/>
      <c r="BO388" s="32"/>
      <c r="BP388" s="32"/>
      <c r="BQ388" s="32"/>
      <c r="BR388" s="32"/>
      <c r="BS388" s="32"/>
      <c r="BT388" s="32"/>
      <c r="BU388" s="32"/>
      <c r="BV388" s="32"/>
      <c r="BW388" s="32"/>
      <c r="BX388" s="32"/>
      <c r="BY388" s="32"/>
      <c r="BZ388" s="32"/>
      <c r="CA388" s="32"/>
      <c r="CB388" s="32"/>
      <c r="CC388" s="32"/>
      <c r="CD388" s="32"/>
      <c r="CE388" s="32"/>
      <c r="CF388" s="32"/>
      <c r="CG388" s="32"/>
      <c r="CH388" s="32"/>
      <c r="CI388" s="32"/>
      <c r="CJ388" s="32"/>
      <c r="CK388" s="32"/>
      <c r="CL388" s="32"/>
      <c r="CM388" s="32"/>
      <c r="CN388" s="32"/>
      <c r="CO388" s="32"/>
      <c r="CP388" s="32"/>
      <c r="CQ388" s="32"/>
      <c r="CR388" s="32"/>
      <c r="CS388" s="32"/>
      <c r="CT388" s="32"/>
      <c r="CU388" s="32"/>
      <c r="CV388" s="32"/>
      <c r="CW388" s="32"/>
      <c r="CX388" s="32"/>
      <c r="CY388" s="32"/>
      <c r="CZ388" s="32"/>
      <c r="DA388" s="32"/>
      <c r="DB388" s="32"/>
      <c r="DC388" s="25"/>
    </row>
    <row r="389" spans="1:107" s="98" customFormat="1" ht="22.5" customHeight="1">
      <c r="A389" s="36"/>
      <c r="B389" s="152" t="s">
        <v>102</v>
      </c>
      <c r="C389" s="153" t="s">
        <v>289</v>
      </c>
      <c r="D389" s="35"/>
      <c r="E389" s="40"/>
      <c r="F389" s="36"/>
      <c r="G389" s="36"/>
      <c r="H389" s="36"/>
      <c r="I389" s="36"/>
      <c r="J389" s="36"/>
      <c r="K389" s="36"/>
      <c r="L389" s="36"/>
      <c r="M389" s="36"/>
      <c r="N389" s="36"/>
      <c r="O389" s="36"/>
      <c r="P389" s="36"/>
      <c r="Q389" s="36"/>
      <c r="R389" s="36"/>
      <c r="S389" s="36"/>
      <c r="T389" s="36"/>
      <c r="U389" s="36"/>
      <c r="V389" s="36"/>
      <c r="W389" s="36"/>
      <c r="X389" s="36"/>
      <c r="Y389" s="36"/>
      <c r="Z389" s="36"/>
      <c r="AA389" s="36"/>
      <c r="AB389" s="36"/>
      <c r="AC389" s="36"/>
      <c r="AD389" s="36"/>
      <c r="AE389" s="36"/>
      <c r="AF389" s="36"/>
      <c r="AG389" s="36"/>
      <c r="AH389" s="36"/>
      <c r="AI389" s="36"/>
      <c r="AJ389" s="36"/>
      <c r="AK389" s="36"/>
      <c r="AL389" s="36"/>
      <c r="AM389" s="36"/>
      <c r="AN389" s="36"/>
      <c r="AO389" s="36"/>
      <c r="AP389" s="36"/>
      <c r="AQ389" s="36"/>
      <c r="AR389" s="36"/>
      <c r="AS389" s="36"/>
      <c r="AT389" s="36"/>
      <c r="AU389" s="36"/>
      <c r="AV389" s="36"/>
      <c r="AW389" s="36"/>
      <c r="AX389" s="36"/>
      <c r="AY389" s="36"/>
      <c r="AZ389" s="36"/>
      <c r="BA389" s="36"/>
      <c r="BB389" s="36"/>
      <c r="BC389" s="36"/>
      <c r="BD389" s="36"/>
      <c r="BE389" s="36"/>
      <c r="BF389" s="36"/>
      <c r="BG389" s="36"/>
      <c r="BH389" s="36"/>
      <c r="BI389" s="36"/>
      <c r="BJ389" s="36"/>
      <c r="BK389" s="36"/>
      <c r="BL389" s="36"/>
      <c r="BM389" s="36"/>
      <c r="BN389" s="36"/>
      <c r="BO389" s="36"/>
      <c r="BP389" s="36"/>
      <c r="BQ389" s="36"/>
      <c r="BR389" s="36"/>
      <c r="BS389" s="36"/>
      <c r="BT389" s="36"/>
      <c r="BU389" s="36"/>
      <c r="BV389" s="36"/>
      <c r="BW389" s="36"/>
      <c r="BX389" s="36"/>
      <c r="BY389" s="36"/>
      <c r="BZ389" s="36"/>
      <c r="CA389" s="36"/>
      <c r="CB389" s="36"/>
      <c r="CC389" s="36"/>
      <c r="CD389" s="36"/>
      <c r="CE389" s="36"/>
      <c r="CF389" s="36"/>
      <c r="CG389" s="36"/>
      <c r="CH389" s="36"/>
      <c r="CI389" s="36"/>
      <c r="CJ389" s="36"/>
      <c r="CK389" s="36"/>
      <c r="CL389" s="36"/>
      <c r="CM389" s="36"/>
      <c r="CN389" s="36"/>
      <c r="CO389" s="36"/>
      <c r="CP389" s="36"/>
      <c r="CQ389" s="36"/>
      <c r="CR389" s="36"/>
      <c r="CS389" s="36"/>
      <c r="CT389" s="36"/>
      <c r="CU389" s="36"/>
      <c r="CV389" s="36"/>
      <c r="CW389" s="36"/>
      <c r="CX389" s="36"/>
      <c r="CY389" s="36"/>
      <c r="CZ389" s="36"/>
      <c r="DA389" s="36"/>
      <c r="DB389" s="36"/>
      <c r="DC389" s="36"/>
    </row>
    <row r="390" spans="1:107" s="61" customFormat="1" ht="12.6" customHeight="1">
      <c r="A390" s="25"/>
      <c r="B390" s="152"/>
      <c r="C390" s="153"/>
      <c r="D390" s="48"/>
      <c r="E390" s="37"/>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c r="BG390" s="32"/>
      <c r="BH390" s="32"/>
      <c r="BI390" s="32"/>
      <c r="BJ390" s="32"/>
      <c r="BK390" s="32"/>
      <c r="BL390" s="32"/>
      <c r="BM390" s="32"/>
      <c r="BN390" s="32"/>
      <c r="BO390" s="32"/>
      <c r="BP390" s="32"/>
      <c r="BQ390" s="32"/>
      <c r="BR390" s="32"/>
      <c r="BS390" s="32"/>
      <c r="BT390" s="32"/>
      <c r="BU390" s="32"/>
      <c r="BV390" s="32"/>
      <c r="BW390" s="32"/>
      <c r="BX390" s="32"/>
      <c r="BY390" s="32"/>
      <c r="BZ390" s="32"/>
      <c r="CA390" s="32"/>
      <c r="CB390" s="32"/>
      <c r="CC390" s="32"/>
      <c r="CD390" s="32"/>
      <c r="CE390" s="32"/>
      <c r="CF390" s="32"/>
      <c r="CG390" s="32"/>
      <c r="CH390" s="32"/>
      <c r="CI390" s="32"/>
      <c r="CJ390" s="32"/>
      <c r="CK390" s="32"/>
      <c r="CL390" s="32"/>
      <c r="CM390" s="32"/>
      <c r="CN390" s="32"/>
      <c r="CO390" s="32"/>
      <c r="CP390" s="32"/>
      <c r="CQ390" s="32"/>
      <c r="CR390" s="32"/>
      <c r="CS390" s="32"/>
      <c r="CT390" s="32"/>
      <c r="CU390" s="32"/>
      <c r="CV390" s="32"/>
      <c r="CW390" s="32"/>
      <c r="CX390" s="32"/>
      <c r="CY390" s="32"/>
      <c r="CZ390" s="32"/>
      <c r="DA390" s="32"/>
      <c r="DB390" s="32"/>
      <c r="DC390" s="25"/>
    </row>
    <row r="391" spans="1:107" s="61" customFormat="1" ht="22.5" customHeight="1">
      <c r="A391" s="25"/>
      <c r="B391" s="152"/>
      <c r="C391" s="163" t="s">
        <v>182</v>
      </c>
      <c r="D391" s="33"/>
      <c r="E391" s="37"/>
      <c r="F391" s="32"/>
      <c r="G391" s="43">
        <f>IF(G$13=MAX($G$13:$DB$13),'Option-specific inputs'!$J$105*G$22,0)</f>
        <v>0</v>
      </c>
      <c r="H391" s="43">
        <f>IF(H$13=MAX($G$13:$DB$13),'Option-specific inputs'!$J$105*H$22,0)</f>
        <v>0</v>
      </c>
      <c r="I391" s="43">
        <f>IF(I$13=MAX($G$13:$DB$13),'Option-specific inputs'!$J$105*I$22,0)</f>
        <v>0</v>
      </c>
      <c r="J391" s="43">
        <f>IF(J$13=MAX($G$13:$DB$13),'Option-specific inputs'!$J$105*J$22,0)</f>
        <v>0</v>
      </c>
      <c r="K391" s="43">
        <f>IF(K$13=MAX($G$13:$DB$13),'Option-specific inputs'!$J$105*K$22,0)</f>
        <v>0</v>
      </c>
      <c r="L391" s="43">
        <f>IF(L$13=MAX($G$13:$DB$13),'Option-specific inputs'!$J$105*L$22,0)</f>
        <v>0</v>
      </c>
      <c r="M391" s="43">
        <f>IF(M$13=MAX($G$13:$DB$13),'Option-specific inputs'!$J$105*M$22,0)</f>
        <v>0</v>
      </c>
      <c r="N391" s="43">
        <f>IF(N$13=MAX($G$13:$DB$13),'Option-specific inputs'!$J$105*N$22,0)</f>
        <v>0</v>
      </c>
      <c r="O391" s="43">
        <f>IF(O$13=MAX($G$13:$DB$13),'Option-specific inputs'!$J$105*O$22,0)</f>
        <v>0</v>
      </c>
      <c r="P391" s="43">
        <f>IF(P$13=MAX($G$13:$DB$13),'Option-specific inputs'!$J$105*P$22,0)</f>
        <v>0</v>
      </c>
      <c r="Q391" s="43">
        <f>IF(Q$13=MAX($G$13:$DB$13),'Option-specific inputs'!$J$105*Q$22,0)</f>
        <v>0</v>
      </c>
      <c r="R391" s="43">
        <f>IF(R$13=MAX($G$13:$DB$13),'Option-specific inputs'!$J$105*R$22,0)</f>
        <v>0</v>
      </c>
      <c r="S391" s="43">
        <f>IF(S$13=MAX($G$13:$DB$13),'Option-specific inputs'!$J$105*S$22,0)</f>
        <v>0</v>
      </c>
      <c r="T391" s="43">
        <f>IF(T$13=MAX($G$13:$DB$13),'Option-specific inputs'!$J$105*T$22,0)</f>
        <v>0</v>
      </c>
      <c r="U391" s="43">
        <f>IF(U$13=MAX($G$13:$DB$13),'Option-specific inputs'!$J$105*U$22,0)</f>
        <v>0</v>
      </c>
      <c r="V391" s="43">
        <f>IF(V$13=MAX($G$13:$DB$13),'Option-specific inputs'!$J$105*V$22,0)</f>
        <v>0</v>
      </c>
      <c r="W391" s="43">
        <f>IF(W$13=MAX($G$13:$DB$13),'Option-specific inputs'!$J$105*W$22,0)</f>
        <v>0</v>
      </c>
      <c r="X391" s="43">
        <f>IF(X$13=MAX($G$13:$DB$13),'Option-specific inputs'!$J$105*X$22,0)</f>
        <v>0</v>
      </c>
      <c r="Y391" s="43">
        <f>IF(Y$13=MAX($G$13:$DB$13),'Option-specific inputs'!$J$105*Y$22,0)</f>
        <v>0</v>
      </c>
      <c r="Z391" s="43">
        <f>IF(Z$13=MAX($G$13:$DB$13),'Option-specific inputs'!$J$105*Z$22,0)</f>
        <v>0</v>
      </c>
      <c r="AA391" s="43">
        <f>IF(AA$13=MAX($G$13:$DB$13),'Option-specific inputs'!$J$105*AA$22,0)</f>
        <v>0</v>
      </c>
      <c r="AB391" s="43">
        <f>IF(AB$13=MAX($G$13:$DB$13),'Option-specific inputs'!$J$105*AB$22,0)</f>
        <v>0</v>
      </c>
      <c r="AC391" s="43">
        <f>IF(AC$13=MAX($G$13:$DB$13),'Option-specific inputs'!$J$105*AC$22,0)</f>
        <v>0</v>
      </c>
      <c r="AD391" s="43">
        <f>IF(AD$13=MAX($G$13:$DB$13),'Option-specific inputs'!$J$105*AD$22,0)</f>
        <v>0</v>
      </c>
      <c r="AE391" s="43">
        <f>IF(AE$13=MAX($G$13:$DB$13),'Option-specific inputs'!$J$105*AE$22,0)</f>
        <v>0</v>
      </c>
      <c r="AF391" s="43">
        <f>IF(AF$13=MAX($G$13:$DB$13),'Option-specific inputs'!$J$105*AF$22,0)</f>
        <v>0</v>
      </c>
      <c r="AG391" s="43">
        <f>IF(AG$13=MAX($G$13:$DB$13),'Option-specific inputs'!$J$105*AG$22,0)</f>
        <v>0</v>
      </c>
      <c r="AH391" s="43">
        <f>IF(AH$13=MAX($G$13:$DB$13),'Option-specific inputs'!$J$105*AH$22,0)</f>
        <v>0</v>
      </c>
      <c r="AI391" s="43">
        <f>IF(AI$13=MAX($G$13:$DB$13),'Option-specific inputs'!$J$105*AI$22,0)</f>
        <v>0</v>
      </c>
      <c r="AJ391" s="43">
        <f>IF(AJ$13=MAX($G$13:$DB$13),'Option-specific inputs'!$J$105*AJ$22,0)</f>
        <v>0</v>
      </c>
      <c r="AK391" s="43">
        <f>IF(AK$13=MAX($G$13:$DB$13),'Option-specific inputs'!$J$105*AK$22,0)</f>
        <v>0</v>
      </c>
      <c r="AL391" s="43">
        <f>IF(AL$13=MAX($G$13:$DB$13),'Option-specific inputs'!$J$105*AL$22,0)</f>
        <v>0</v>
      </c>
      <c r="AM391" s="43">
        <f>IF(AM$13=MAX($G$13:$DB$13),'Option-specific inputs'!$J$105*AM$22,0)</f>
        <v>0</v>
      </c>
      <c r="AN391" s="43">
        <f>IF(AN$13=MAX($G$13:$DB$13),'Option-specific inputs'!$J$105*AN$22,0)</f>
        <v>0</v>
      </c>
      <c r="AO391" s="43">
        <f>IF(AO$13=MAX($G$13:$DB$13),'Option-specific inputs'!$J$105*AO$22,0)</f>
        <v>0</v>
      </c>
      <c r="AP391" s="43">
        <f>IF(AP$13=MAX($G$13:$DB$13),'Option-specific inputs'!$J$105*AP$22,0)</f>
        <v>0</v>
      </c>
      <c r="AQ391" s="43">
        <f>IF(AQ$13=MAX($G$13:$DB$13),'Option-specific inputs'!$J$105*AQ$22,0)</f>
        <v>0</v>
      </c>
      <c r="AR391" s="43">
        <f>IF(AR$13=MAX($G$13:$DB$13),'Option-specific inputs'!$J$105*AR$22,0)</f>
        <v>0</v>
      </c>
      <c r="AS391" s="43">
        <f>IF(AS$13=MAX($G$13:$DB$13),'Option-specific inputs'!$J$105*AS$22,0)</f>
        <v>0</v>
      </c>
      <c r="AT391" s="43">
        <f>IF(AT$13=MAX($G$13:$DB$13),'Option-specific inputs'!$J$105*AT$22,0)</f>
        <v>0</v>
      </c>
      <c r="AU391" s="43">
        <f>IF(AU$13=MAX($G$13:$DB$13),'Option-specific inputs'!$J$105*AU$22,0)</f>
        <v>0</v>
      </c>
      <c r="AV391" s="43">
        <f>IF(AV$13=MAX($G$13:$DB$13),'Option-specific inputs'!$J$105*AV$22,0)</f>
        <v>0</v>
      </c>
      <c r="AW391" s="43">
        <f>IF(AW$13=MAX($G$13:$DB$13),'Option-specific inputs'!$J$105*AW$22,0)</f>
        <v>0</v>
      </c>
      <c r="AX391" s="43">
        <f>IF(AX$13=MAX($G$13:$DB$13),'Option-specific inputs'!$J$105*AX$22,0)</f>
        <v>0</v>
      </c>
      <c r="AY391" s="43">
        <f>IF(AY$13=MAX($G$13:$DB$13),'Option-specific inputs'!$J$105*AY$22,0)</f>
        <v>0</v>
      </c>
      <c r="AZ391" s="43">
        <f>IF(AZ$13=MAX($G$13:$DB$13),'Option-specific inputs'!$J$105*AZ$22,0)</f>
        <v>0</v>
      </c>
      <c r="BA391" s="43">
        <f>IF(BA$13=MAX($G$13:$DB$13),'Option-specific inputs'!$J$105*BA$22,0)</f>
        <v>0</v>
      </c>
      <c r="BB391" s="43">
        <f>IF(BB$13=MAX($G$13:$DB$13),'Option-specific inputs'!$J$105*BB$22,0)</f>
        <v>0</v>
      </c>
      <c r="BC391" s="43">
        <f>IF(BC$13=MAX($G$13:$DB$13),'Option-specific inputs'!$J$105*BC$22,0)</f>
        <v>0</v>
      </c>
      <c r="BD391" s="43">
        <f>IF(BD$13=MAX($G$13:$DB$13),'Option-specific inputs'!$J$105*BD$22,0)</f>
        <v>0</v>
      </c>
      <c r="BE391" s="43">
        <f>IF(BE$13=MAX($G$13:$DB$13),'Option-specific inputs'!$J$105*BE$22,0)</f>
        <v>0</v>
      </c>
      <c r="BF391" s="43">
        <f>IF(BF$13=MAX($G$13:$DB$13),'Option-specific inputs'!$J$105*BF$22,0)</f>
        <v>0</v>
      </c>
      <c r="BG391" s="43">
        <f>IF(BG$13=MAX($G$13:$DB$13),'Option-specific inputs'!$J$105*BG$22,0)</f>
        <v>0</v>
      </c>
      <c r="BH391" s="43">
        <f>IF(BH$13=MAX($G$13:$DB$13),'Option-specific inputs'!$J$105*BH$22,0)</f>
        <v>0</v>
      </c>
      <c r="BI391" s="43">
        <f>IF(BI$13=MAX($G$13:$DB$13),'Option-specific inputs'!$J$105*BI$22,0)</f>
        <v>0</v>
      </c>
      <c r="BJ391" s="43">
        <f>IF(BJ$13=MAX($G$13:$DB$13),'Option-specific inputs'!$J$105*BJ$22,0)</f>
        <v>0</v>
      </c>
      <c r="BK391" s="43">
        <f>IF(BK$13=MAX($G$13:$DB$13),'Option-specific inputs'!$J$105*BK$22,0)</f>
        <v>0</v>
      </c>
      <c r="BL391" s="43">
        <f>IF(BL$13=MAX($G$13:$DB$13),'Option-specific inputs'!$J$105*BL$22,0)</f>
        <v>0</v>
      </c>
      <c r="BM391" s="43">
        <f>IF(BM$13=MAX($G$13:$DB$13),'Option-specific inputs'!$J$105*BM$22,0)</f>
        <v>0</v>
      </c>
      <c r="BN391" s="43">
        <f>IF(BN$13=MAX($G$13:$DB$13),'Option-specific inputs'!$J$105*BN$22,0)</f>
        <v>0</v>
      </c>
      <c r="BO391" s="43">
        <f>IF(BO$13=MAX($G$13:$DB$13),'Option-specific inputs'!$J$105*BO$22,0)</f>
        <v>0</v>
      </c>
      <c r="BP391" s="43">
        <f>IF(BP$13=MAX($G$13:$DB$13),'Option-specific inputs'!$J$105*BP$22,0)</f>
        <v>0</v>
      </c>
      <c r="BQ391" s="43">
        <f>IF(BQ$13=MAX($G$13:$DB$13),'Option-specific inputs'!$J$105*BQ$22,0)</f>
        <v>0</v>
      </c>
      <c r="BR391" s="43">
        <f>IF(BR$13=MAX($G$13:$DB$13),'Option-specific inputs'!$J$105*BR$22,0)</f>
        <v>0</v>
      </c>
      <c r="BS391" s="43">
        <f>IF(BS$13=MAX($G$13:$DB$13),'Option-specific inputs'!$J$105*BS$22,0)</f>
        <v>0</v>
      </c>
      <c r="BT391" s="43">
        <f>IF(BT$13=MAX($G$13:$DB$13),'Option-specific inputs'!$J$105*BT$22,0)</f>
        <v>0</v>
      </c>
      <c r="BU391" s="43">
        <f>IF(BU$13=MAX($G$13:$DB$13),'Option-specific inputs'!$J$105*BU$22,0)</f>
        <v>0</v>
      </c>
      <c r="BV391" s="43">
        <f>IF(BV$13=MAX($G$13:$DB$13),'Option-specific inputs'!$J$105*BV$22,0)</f>
        <v>0</v>
      </c>
      <c r="BW391" s="43">
        <f>IF(BW$13=MAX($G$13:$DB$13),'Option-specific inputs'!$J$105*BW$22,0)</f>
        <v>0</v>
      </c>
      <c r="BX391" s="43">
        <f>IF(BX$13=MAX($G$13:$DB$13),'Option-specific inputs'!$J$105*BX$22,0)</f>
        <v>0</v>
      </c>
      <c r="BY391" s="43">
        <f>IF(BY$13=MAX($G$13:$DB$13),'Option-specific inputs'!$J$105*BY$22,0)</f>
        <v>0</v>
      </c>
      <c r="BZ391" s="43">
        <f>IF(BZ$13=MAX($G$13:$DB$13),'Option-specific inputs'!$J$105*BZ$22,0)</f>
        <v>0</v>
      </c>
      <c r="CA391" s="43">
        <f>IF(CA$13=MAX($G$13:$DB$13),'Option-specific inputs'!$J$105*CA$22,0)</f>
        <v>0</v>
      </c>
      <c r="CB391" s="43">
        <f>IF(CB$13=MAX($G$13:$DB$13),'Option-specific inputs'!$J$105*CB$22,0)</f>
        <v>0</v>
      </c>
      <c r="CC391" s="43">
        <f>IF(CC$13=MAX($G$13:$DB$13),'Option-specific inputs'!$J$105*CC$22,0)</f>
        <v>0</v>
      </c>
      <c r="CD391" s="43">
        <f>IF(CD$13=MAX($G$13:$DB$13),'Option-specific inputs'!$J$105*CD$22,0)</f>
        <v>0</v>
      </c>
      <c r="CE391" s="43">
        <f>IF(CE$13=MAX($G$13:$DB$13),'Option-specific inputs'!$J$105*CE$22,0)</f>
        <v>0</v>
      </c>
      <c r="CF391" s="43">
        <f>IF(CF$13=MAX($G$13:$DB$13),'Option-specific inputs'!$J$105*CF$22,0)</f>
        <v>0</v>
      </c>
      <c r="CG391" s="43">
        <f>IF(CG$13=MAX($G$13:$DB$13),'Option-specific inputs'!$J$105*CG$22,0)</f>
        <v>0</v>
      </c>
      <c r="CH391" s="43">
        <f>IF(CH$13=MAX($G$13:$DB$13),'Option-specific inputs'!$J$105*CH$22,0)</f>
        <v>0</v>
      </c>
      <c r="CI391" s="43">
        <f>IF(CI$13=MAX($G$13:$DB$13),'Option-specific inputs'!$J$105*CI$22,0)</f>
        <v>0</v>
      </c>
      <c r="CJ391" s="43">
        <f>IF(CJ$13=MAX($G$13:$DB$13),'Option-specific inputs'!$J$105*CJ$22,0)</f>
        <v>0</v>
      </c>
      <c r="CK391" s="43">
        <f>IF(CK$13=MAX($G$13:$DB$13),'Option-specific inputs'!$J$105*CK$22,0)</f>
        <v>0</v>
      </c>
      <c r="CL391" s="43">
        <f>IF(CL$13=MAX($G$13:$DB$13),'Option-specific inputs'!$J$105*CL$22,0)</f>
        <v>0</v>
      </c>
      <c r="CM391" s="43">
        <f>IF(CM$13=MAX($G$13:$DB$13),'Option-specific inputs'!$J$105*CM$22,0)</f>
        <v>0</v>
      </c>
      <c r="CN391" s="43">
        <f>IF(CN$13=MAX($G$13:$DB$13),'Option-specific inputs'!$J$105*CN$22,0)</f>
        <v>0</v>
      </c>
      <c r="CO391" s="43">
        <f>IF(CO$13=MAX($G$13:$DB$13),'Option-specific inputs'!$J$105*CO$22,0)</f>
        <v>0</v>
      </c>
      <c r="CP391" s="43">
        <f>IF(CP$13=MAX($G$13:$DB$13),'Option-specific inputs'!$J$105*CP$22,0)</f>
        <v>0</v>
      </c>
      <c r="CQ391" s="43">
        <f>IF(CQ$13=MAX($G$13:$DB$13),'Option-specific inputs'!$J$105*CQ$22,0)</f>
        <v>0</v>
      </c>
      <c r="CR391" s="43">
        <f>IF(CR$13=MAX($G$13:$DB$13),'Option-specific inputs'!$J$105*CR$22,0)</f>
        <v>0</v>
      </c>
      <c r="CS391" s="43">
        <f>IF(CS$13=MAX($G$13:$DB$13),'Option-specific inputs'!$J$105*CS$22,0)</f>
        <v>0</v>
      </c>
      <c r="CT391" s="43">
        <f>IF(CT$13=MAX($G$13:$DB$13),'Option-specific inputs'!$J$105*CT$22,0)</f>
        <v>0</v>
      </c>
      <c r="CU391" s="43">
        <f>IF(CU$13=MAX($G$13:$DB$13),'Option-specific inputs'!$J$105*CU$22,0)</f>
        <v>0</v>
      </c>
      <c r="CV391" s="43">
        <f>IF(CV$13=MAX($G$13:$DB$13),'Option-specific inputs'!$J$105*CV$22,0)</f>
        <v>0</v>
      </c>
      <c r="CW391" s="43">
        <f>IF(CW$13=MAX($G$13:$DB$13),'Option-specific inputs'!$J$105*CW$22,0)</f>
        <v>0</v>
      </c>
      <c r="CX391" s="43">
        <f>IF(CX$13=MAX($G$13:$DB$13),'Option-specific inputs'!$J$105*CX$22,0)</f>
        <v>0</v>
      </c>
      <c r="CY391" s="43">
        <f>IF(CY$13=MAX($G$13:$DB$13),'Option-specific inputs'!$J$105*CY$22,0)</f>
        <v>0</v>
      </c>
      <c r="CZ391" s="43">
        <f>IF(CZ$13=MAX($G$13:$DB$13),'Option-specific inputs'!$J$105*CZ$22,0)</f>
        <v>0</v>
      </c>
      <c r="DA391" s="43">
        <f>IF(DA$13=MAX($G$13:$DB$13),'Option-specific inputs'!$J$105*DA$22,0)</f>
        <v>0</v>
      </c>
      <c r="DB391" s="43">
        <f>IF(DB$13=MAX($G$13:$DB$13),'Option-specific inputs'!$J$105*DB$22,0)</f>
        <v>0</v>
      </c>
      <c r="DC391" s="25"/>
    </row>
    <row r="392" spans="1:107" s="61" customFormat="1" ht="12.6" customHeight="1">
      <c r="A392" s="25"/>
      <c r="B392" s="152"/>
      <c r="C392" s="153"/>
      <c r="D392" s="48"/>
      <c r="E392" s="37"/>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c r="BG392" s="32"/>
      <c r="BH392" s="32"/>
      <c r="BI392" s="32"/>
      <c r="BJ392" s="32"/>
      <c r="BK392" s="32"/>
      <c r="BL392" s="32"/>
      <c r="BM392" s="32"/>
      <c r="BN392" s="32"/>
      <c r="BO392" s="32"/>
      <c r="BP392" s="32"/>
      <c r="BQ392" s="32"/>
      <c r="BR392" s="32"/>
      <c r="BS392" s="32"/>
      <c r="BT392" s="32"/>
      <c r="BU392" s="32"/>
      <c r="BV392" s="32"/>
      <c r="BW392" s="32"/>
      <c r="BX392" s="32"/>
      <c r="BY392" s="32"/>
      <c r="BZ392" s="32"/>
      <c r="CA392" s="32"/>
      <c r="CB392" s="32"/>
      <c r="CC392" s="32"/>
      <c r="CD392" s="32"/>
      <c r="CE392" s="32"/>
      <c r="CF392" s="32"/>
      <c r="CG392" s="32"/>
      <c r="CH392" s="32"/>
      <c r="CI392" s="32"/>
      <c r="CJ392" s="32"/>
      <c r="CK392" s="32"/>
      <c r="CL392" s="32"/>
      <c r="CM392" s="32"/>
      <c r="CN392" s="32"/>
      <c r="CO392" s="32"/>
      <c r="CP392" s="32"/>
      <c r="CQ392" s="32"/>
      <c r="CR392" s="32"/>
      <c r="CS392" s="32"/>
      <c r="CT392" s="32"/>
      <c r="CU392" s="32"/>
      <c r="CV392" s="32"/>
      <c r="CW392" s="32"/>
      <c r="CX392" s="32"/>
      <c r="CY392" s="32"/>
      <c r="CZ392" s="32"/>
      <c r="DA392" s="32"/>
      <c r="DB392" s="32"/>
      <c r="DC392" s="25"/>
    </row>
    <row r="393" spans="1:107" s="61" customFormat="1" ht="22.5" customHeight="1">
      <c r="A393" s="25"/>
      <c r="B393" s="163"/>
      <c r="C393" s="178" t="s">
        <v>235</v>
      </c>
      <c r="D393" s="46"/>
      <c r="E393" s="37"/>
      <c r="F393" s="32"/>
      <c r="G393" s="44">
        <f>G391</f>
        <v>0</v>
      </c>
      <c r="H393" s="44">
        <f t="shared" ref="H393:BS393" si="139">H391</f>
        <v>0</v>
      </c>
      <c r="I393" s="44">
        <f t="shared" si="139"/>
        <v>0</v>
      </c>
      <c r="J393" s="44">
        <f t="shared" si="139"/>
        <v>0</v>
      </c>
      <c r="K393" s="44">
        <f t="shared" si="139"/>
        <v>0</v>
      </c>
      <c r="L393" s="44">
        <f t="shared" si="139"/>
        <v>0</v>
      </c>
      <c r="M393" s="44">
        <f t="shared" si="139"/>
        <v>0</v>
      </c>
      <c r="N393" s="44">
        <f t="shared" si="139"/>
        <v>0</v>
      </c>
      <c r="O393" s="44">
        <f t="shared" si="139"/>
        <v>0</v>
      </c>
      <c r="P393" s="44">
        <f t="shared" si="139"/>
        <v>0</v>
      </c>
      <c r="Q393" s="44">
        <f t="shared" si="139"/>
        <v>0</v>
      </c>
      <c r="R393" s="44">
        <f t="shared" si="139"/>
        <v>0</v>
      </c>
      <c r="S393" s="44">
        <f t="shared" si="139"/>
        <v>0</v>
      </c>
      <c r="T393" s="44">
        <f t="shared" si="139"/>
        <v>0</v>
      </c>
      <c r="U393" s="44">
        <f t="shared" si="139"/>
        <v>0</v>
      </c>
      <c r="V393" s="44">
        <f t="shared" si="139"/>
        <v>0</v>
      </c>
      <c r="W393" s="44">
        <f t="shared" si="139"/>
        <v>0</v>
      </c>
      <c r="X393" s="44">
        <f t="shared" si="139"/>
        <v>0</v>
      </c>
      <c r="Y393" s="44">
        <f t="shared" si="139"/>
        <v>0</v>
      </c>
      <c r="Z393" s="44">
        <f t="shared" si="139"/>
        <v>0</v>
      </c>
      <c r="AA393" s="44">
        <f t="shared" si="139"/>
        <v>0</v>
      </c>
      <c r="AB393" s="44">
        <f t="shared" si="139"/>
        <v>0</v>
      </c>
      <c r="AC393" s="44">
        <f t="shared" si="139"/>
        <v>0</v>
      </c>
      <c r="AD393" s="44">
        <f t="shared" si="139"/>
        <v>0</v>
      </c>
      <c r="AE393" s="44">
        <f t="shared" si="139"/>
        <v>0</v>
      </c>
      <c r="AF393" s="44">
        <f t="shared" si="139"/>
        <v>0</v>
      </c>
      <c r="AG393" s="44">
        <f t="shared" si="139"/>
        <v>0</v>
      </c>
      <c r="AH393" s="44">
        <f t="shared" si="139"/>
        <v>0</v>
      </c>
      <c r="AI393" s="44">
        <f t="shared" si="139"/>
        <v>0</v>
      </c>
      <c r="AJ393" s="44">
        <f t="shared" si="139"/>
        <v>0</v>
      </c>
      <c r="AK393" s="44">
        <f t="shared" si="139"/>
        <v>0</v>
      </c>
      <c r="AL393" s="44">
        <f t="shared" si="139"/>
        <v>0</v>
      </c>
      <c r="AM393" s="44">
        <f t="shared" si="139"/>
        <v>0</v>
      </c>
      <c r="AN393" s="44">
        <f t="shared" si="139"/>
        <v>0</v>
      </c>
      <c r="AO393" s="44">
        <f t="shared" si="139"/>
        <v>0</v>
      </c>
      <c r="AP393" s="44">
        <f t="shared" si="139"/>
        <v>0</v>
      </c>
      <c r="AQ393" s="44">
        <f t="shared" si="139"/>
        <v>0</v>
      </c>
      <c r="AR393" s="44">
        <f t="shared" si="139"/>
        <v>0</v>
      </c>
      <c r="AS393" s="44">
        <f t="shared" si="139"/>
        <v>0</v>
      </c>
      <c r="AT393" s="44">
        <f t="shared" si="139"/>
        <v>0</v>
      </c>
      <c r="AU393" s="44">
        <f t="shared" si="139"/>
        <v>0</v>
      </c>
      <c r="AV393" s="44">
        <f t="shared" si="139"/>
        <v>0</v>
      </c>
      <c r="AW393" s="44">
        <f t="shared" si="139"/>
        <v>0</v>
      </c>
      <c r="AX393" s="44">
        <f t="shared" si="139"/>
        <v>0</v>
      </c>
      <c r="AY393" s="44">
        <f t="shared" si="139"/>
        <v>0</v>
      </c>
      <c r="AZ393" s="44">
        <f t="shared" si="139"/>
        <v>0</v>
      </c>
      <c r="BA393" s="44">
        <f t="shared" si="139"/>
        <v>0</v>
      </c>
      <c r="BB393" s="44">
        <f t="shared" si="139"/>
        <v>0</v>
      </c>
      <c r="BC393" s="44">
        <f t="shared" si="139"/>
        <v>0</v>
      </c>
      <c r="BD393" s="44">
        <f t="shared" si="139"/>
        <v>0</v>
      </c>
      <c r="BE393" s="44">
        <f t="shared" si="139"/>
        <v>0</v>
      </c>
      <c r="BF393" s="44">
        <f t="shared" si="139"/>
        <v>0</v>
      </c>
      <c r="BG393" s="44">
        <f t="shared" si="139"/>
        <v>0</v>
      </c>
      <c r="BH393" s="44">
        <f t="shared" si="139"/>
        <v>0</v>
      </c>
      <c r="BI393" s="44">
        <f t="shared" si="139"/>
        <v>0</v>
      </c>
      <c r="BJ393" s="44">
        <f t="shared" si="139"/>
        <v>0</v>
      </c>
      <c r="BK393" s="44">
        <f t="shared" si="139"/>
        <v>0</v>
      </c>
      <c r="BL393" s="44">
        <f t="shared" si="139"/>
        <v>0</v>
      </c>
      <c r="BM393" s="44">
        <f t="shared" si="139"/>
        <v>0</v>
      </c>
      <c r="BN393" s="44">
        <f t="shared" si="139"/>
        <v>0</v>
      </c>
      <c r="BO393" s="44">
        <f t="shared" si="139"/>
        <v>0</v>
      </c>
      <c r="BP393" s="44">
        <f t="shared" si="139"/>
        <v>0</v>
      </c>
      <c r="BQ393" s="44">
        <f t="shared" si="139"/>
        <v>0</v>
      </c>
      <c r="BR393" s="44">
        <f t="shared" si="139"/>
        <v>0</v>
      </c>
      <c r="BS393" s="44">
        <f t="shared" si="139"/>
        <v>0</v>
      </c>
      <c r="BT393" s="44">
        <f t="shared" ref="BT393:DB393" si="140">BT391</f>
        <v>0</v>
      </c>
      <c r="BU393" s="44">
        <f t="shared" si="140"/>
        <v>0</v>
      </c>
      <c r="BV393" s="44">
        <f t="shared" si="140"/>
        <v>0</v>
      </c>
      <c r="BW393" s="44">
        <f t="shared" si="140"/>
        <v>0</v>
      </c>
      <c r="BX393" s="44">
        <f t="shared" si="140"/>
        <v>0</v>
      </c>
      <c r="BY393" s="44">
        <f t="shared" si="140"/>
        <v>0</v>
      </c>
      <c r="BZ393" s="44">
        <f t="shared" si="140"/>
        <v>0</v>
      </c>
      <c r="CA393" s="44">
        <f t="shared" si="140"/>
        <v>0</v>
      </c>
      <c r="CB393" s="44">
        <f t="shared" si="140"/>
        <v>0</v>
      </c>
      <c r="CC393" s="44">
        <f t="shared" si="140"/>
        <v>0</v>
      </c>
      <c r="CD393" s="44">
        <f t="shared" si="140"/>
        <v>0</v>
      </c>
      <c r="CE393" s="44">
        <f t="shared" si="140"/>
        <v>0</v>
      </c>
      <c r="CF393" s="44">
        <f t="shared" si="140"/>
        <v>0</v>
      </c>
      <c r="CG393" s="44">
        <f t="shared" si="140"/>
        <v>0</v>
      </c>
      <c r="CH393" s="44">
        <f t="shared" si="140"/>
        <v>0</v>
      </c>
      <c r="CI393" s="44">
        <f t="shared" si="140"/>
        <v>0</v>
      </c>
      <c r="CJ393" s="44">
        <f t="shared" si="140"/>
        <v>0</v>
      </c>
      <c r="CK393" s="44">
        <f t="shared" si="140"/>
        <v>0</v>
      </c>
      <c r="CL393" s="44">
        <f t="shared" si="140"/>
        <v>0</v>
      </c>
      <c r="CM393" s="44">
        <f t="shared" si="140"/>
        <v>0</v>
      </c>
      <c r="CN393" s="44">
        <f t="shared" si="140"/>
        <v>0</v>
      </c>
      <c r="CO393" s="44">
        <f t="shared" si="140"/>
        <v>0</v>
      </c>
      <c r="CP393" s="44">
        <f t="shared" si="140"/>
        <v>0</v>
      </c>
      <c r="CQ393" s="44">
        <f t="shared" si="140"/>
        <v>0</v>
      </c>
      <c r="CR393" s="44">
        <f t="shared" si="140"/>
        <v>0</v>
      </c>
      <c r="CS393" s="44">
        <f t="shared" si="140"/>
        <v>0</v>
      </c>
      <c r="CT393" s="44">
        <f t="shared" si="140"/>
        <v>0</v>
      </c>
      <c r="CU393" s="44">
        <f t="shared" si="140"/>
        <v>0</v>
      </c>
      <c r="CV393" s="44">
        <f t="shared" si="140"/>
        <v>0</v>
      </c>
      <c r="CW393" s="44">
        <f t="shared" si="140"/>
        <v>0</v>
      </c>
      <c r="CX393" s="44">
        <f t="shared" si="140"/>
        <v>0</v>
      </c>
      <c r="CY393" s="44">
        <f t="shared" si="140"/>
        <v>0</v>
      </c>
      <c r="CZ393" s="44">
        <f t="shared" si="140"/>
        <v>0</v>
      </c>
      <c r="DA393" s="44">
        <f t="shared" si="140"/>
        <v>0</v>
      </c>
      <c r="DB393" s="44">
        <f t="shared" si="140"/>
        <v>0</v>
      </c>
      <c r="DC393" s="25"/>
    </row>
    <row r="394" spans="1:107" s="61" customFormat="1" ht="22.5" customHeight="1">
      <c r="A394" s="25"/>
      <c r="B394" s="163"/>
      <c r="C394" s="178" t="s">
        <v>236</v>
      </c>
      <c r="D394" s="32"/>
      <c r="E394" s="37" t="s">
        <v>28</v>
      </c>
      <c r="F394" s="32"/>
      <c r="G394" s="45">
        <f>SUM(G393:DB393)</f>
        <v>0</v>
      </c>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32"/>
      <c r="BB394" s="32"/>
      <c r="BC394" s="32"/>
      <c r="BD394" s="32"/>
      <c r="BE394" s="32"/>
      <c r="BF394" s="32"/>
      <c r="BG394" s="32"/>
      <c r="BH394" s="32"/>
      <c r="BI394" s="32"/>
      <c r="BJ394" s="32"/>
      <c r="BK394" s="32"/>
      <c r="BL394" s="32"/>
      <c r="BM394" s="32"/>
      <c r="BN394" s="32"/>
      <c r="BO394" s="32"/>
      <c r="BP394" s="32"/>
      <c r="BQ394" s="32"/>
      <c r="BR394" s="32"/>
      <c r="BS394" s="32"/>
      <c r="BT394" s="32"/>
      <c r="BU394" s="32"/>
      <c r="BV394" s="32"/>
      <c r="BW394" s="32"/>
      <c r="BX394" s="32"/>
      <c r="BY394" s="32"/>
      <c r="BZ394" s="32"/>
      <c r="CA394" s="32"/>
      <c r="CB394" s="32"/>
      <c r="CC394" s="32"/>
      <c r="CD394" s="32"/>
      <c r="CE394" s="32"/>
      <c r="CF394" s="32"/>
      <c r="CG394" s="32"/>
      <c r="CH394" s="32"/>
      <c r="CI394" s="32"/>
      <c r="CJ394" s="32"/>
      <c r="CK394" s="32"/>
      <c r="CL394" s="32"/>
      <c r="CM394" s="32"/>
      <c r="CN394" s="32"/>
      <c r="CO394" s="32"/>
      <c r="CP394" s="32"/>
      <c r="CQ394" s="32"/>
      <c r="CR394" s="32"/>
      <c r="CS394" s="32"/>
      <c r="CT394" s="32"/>
      <c r="CU394" s="32"/>
      <c r="CV394" s="32"/>
      <c r="CW394" s="32"/>
      <c r="CX394" s="32"/>
      <c r="CY394" s="32"/>
      <c r="CZ394" s="32"/>
      <c r="DA394" s="32"/>
      <c r="DB394" s="32"/>
      <c r="DC394" s="25"/>
    </row>
    <row r="395" spans="1:107" s="61" customFormat="1" ht="12.6" customHeight="1">
      <c r="A395" s="25"/>
      <c r="B395" s="163"/>
      <c r="C395" s="163"/>
      <c r="D395" s="32"/>
      <c r="E395" s="37"/>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c r="AT395" s="32"/>
      <c r="AU395" s="32"/>
      <c r="AV395" s="32"/>
      <c r="AW395" s="32"/>
      <c r="AX395" s="32"/>
      <c r="AY395" s="32"/>
      <c r="AZ395" s="32"/>
      <c r="BA395" s="32"/>
      <c r="BB395" s="32"/>
      <c r="BC395" s="32"/>
      <c r="BD395" s="32"/>
      <c r="BE395" s="32"/>
      <c r="BF395" s="32"/>
      <c r="BG395" s="32"/>
      <c r="BH395" s="32"/>
      <c r="BI395" s="32"/>
      <c r="BJ395" s="32"/>
      <c r="BK395" s="32"/>
      <c r="BL395" s="32"/>
      <c r="BM395" s="32"/>
      <c r="BN395" s="32"/>
      <c r="BO395" s="32"/>
      <c r="BP395" s="32"/>
      <c r="BQ395" s="32"/>
      <c r="BR395" s="32"/>
      <c r="BS395" s="32"/>
      <c r="BT395" s="32"/>
      <c r="BU395" s="32"/>
      <c r="BV395" s="32"/>
      <c r="BW395" s="32"/>
      <c r="BX395" s="32"/>
      <c r="BY395" s="32"/>
      <c r="BZ395" s="32"/>
      <c r="CA395" s="32"/>
      <c r="CB395" s="32"/>
      <c r="CC395" s="32"/>
      <c r="CD395" s="32"/>
      <c r="CE395" s="32"/>
      <c r="CF395" s="32"/>
      <c r="CG395" s="32"/>
      <c r="CH395" s="32"/>
      <c r="CI395" s="32"/>
      <c r="CJ395" s="32"/>
      <c r="CK395" s="32"/>
      <c r="CL395" s="32"/>
      <c r="CM395" s="32"/>
      <c r="CN395" s="32"/>
      <c r="CO395" s="32"/>
      <c r="CP395" s="32"/>
      <c r="CQ395" s="32"/>
      <c r="CR395" s="32"/>
      <c r="CS395" s="32"/>
      <c r="CT395" s="32"/>
      <c r="CU395" s="32"/>
      <c r="CV395" s="32"/>
      <c r="CW395" s="32"/>
      <c r="CX395" s="32"/>
      <c r="CY395" s="32"/>
      <c r="CZ395" s="32"/>
      <c r="DA395" s="32"/>
      <c r="DB395" s="32"/>
      <c r="DC395" s="25"/>
    </row>
    <row r="396" spans="1:107" s="61" customFormat="1" ht="22.5" customHeight="1">
      <c r="A396" s="25"/>
      <c r="B396" s="163"/>
      <c r="C396" s="178" t="s">
        <v>237</v>
      </c>
      <c r="D396" s="32"/>
      <c r="E396" s="37"/>
      <c r="F396" s="42"/>
      <c r="G396" s="44">
        <f t="shared" ref="G396:AL396" si="141">G393*G$18</f>
        <v>0</v>
      </c>
      <c r="H396" s="44">
        <f t="shared" si="141"/>
        <v>0</v>
      </c>
      <c r="I396" s="44">
        <f t="shared" si="141"/>
        <v>0</v>
      </c>
      <c r="J396" s="44">
        <f t="shared" si="141"/>
        <v>0</v>
      </c>
      <c r="K396" s="44">
        <f t="shared" si="141"/>
        <v>0</v>
      </c>
      <c r="L396" s="44">
        <f t="shared" si="141"/>
        <v>0</v>
      </c>
      <c r="M396" s="44">
        <f t="shared" si="141"/>
        <v>0</v>
      </c>
      <c r="N396" s="44">
        <f t="shared" si="141"/>
        <v>0</v>
      </c>
      <c r="O396" s="44">
        <f t="shared" si="141"/>
        <v>0</v>
      </c>
      <c r="P396" s="44">
        <f t="shared" si="141"/>
        <v>0</v>
      </c>
      <c r="Q396" s="44">
        <f t="shared" si="141"/>
        <v>0</v>
      </c>
      <c r="R396" s="44">
        <f t="shared" si="141"/>
        <v>0</v>
      </c>
      <c r="S396" s="44">
        <f t="shared" si="141"/>
        <v>0</v>
      </c>
      <c r="T396" s="44">
        <f t="shared" si="141"/>
        <v>0</v>
      </c>
      <c r="U396" s="44">
        <f t="shared" si="141"/>
        <v>0</v>
      </c>
      <c r="V396" s="44">
        <f t="shared" si="141"/>
        <v>0</v>
      </c>
      <c r="W396" s="44">
        <f t="shared" si="141"/>
        <v>0</v>
      </c>
      <c r="X396" s="44">
        <f t="shared" si="141"/>
        <v>0</v>
      </c>
      <c r="Y396" s="44">
        <f t="shared" si="141"/>
        <v>0</v>
      </c>
      <c r="Z396" s="44">
        <f t="shared" si="141"/>
        <v>0</v>
      </c>
      <c r="AA396" s="44">
        <f t="shared" si="141"/>
        <v>0</v>
      </c>
      <c r="AB396" s="44">
        <f t="shared" si="141"/>
        <v>0</v>
      </c>
      <c r="AC396" s="44">
        <f t="shared" si="141"/>
        <v>0</v>
      </c>
      <c r="AD396" s="44">
        <f t="shared" si="141"/>
        <v>0</v>
      </c>
      <c r="AE396" s="44">
        <f t="shared" si="141"/>
        <v>0</v>
      </c>
      <c r="AF396" s="44">
        <f t="shared" si="141"/>
        <v>0</v>
      </c>
      <c r="AG396" s="44">
        <f t="shared" si="141"/>
        <v>0</v>
      </c>
      <c r="AH396" s="44">
        <f t="shared" si="141"/>
        <v>0</v>
      </c>
      <c r="AI396" s="44">
        <f t="shared" si="141"/>
        <v>0</v>
      </c>
      <c r="AJ396" s="44">
        <f t="shared" si="141"/>
        <v>0</v>
      </c>
      <c r="AK396" s="44">
        <f t="shared" si="141"/>
        <v>0</v>
      </c>
      <c r="AL396" s="44">
        <f t="shared" si="141"/>
        <v>0</v>
      </c>
      <c r="AM396" s="44">
        <f t="shared" ref="AM396:BR396" si="142">AM393*AM$18</f>
        <v>0</v>
      </c>
      <c r="AN396" s="44">
        <f t="shared" si="142"/>
        <v>0</v>
      </c>
      <c r="AO396" s="44">
        <f t="shared" si="142"/>
        <v>0</v>
      </c>
      <c r="AP396" s="44">
        <f t="shared" si="142"/>
        <v>0</v>
      </c>
      <c r="AQ396" s="44">
        <f t="shared" si="142"/>
        <v>0</v>
      </c>
      <c r="AR396" s="44">
        <f t="shared" si="142"/>
        <v>0</v>
      </c>
      <c r="AS396" s="44">
        <f t="shared" si="142"/>
        <v>0</v>
      </c>
      <c r="AT396" s="44">
        <f t="shared" si="142"/>
        <v>0</v>
      </c>
      <c r="AU396" s="44">
        <f t="shared" si="142"/>
        <v>0</v>
      </c>
      <c r="AV396" s="44">
        <f t="shared" si="142"/>
        <v>0</v>
      </c>
      <c r="AW396" s="44">
        <f t="shared" si="142"/>
        <v>0</v>
      </c>
      <c r="AX396" s="44">
        <f t="shared" si="142"/>
        <v>0</v>
      </c>
      <c r="AY396" s="44">
        <f t="shared" si="142"/>
        <v>0</v>
      </c>
      <c r="AZ396" s="44">
        <f t="shared" si="142"/>
        <v>0</v>
      </c>
      <c r="BA396" s="44">
        <f t="shared" si="142"/>
        <v>0</v>
      </c>
      <c r="BB396" s="44">
        <f t="shared" si="142"/>
        <v>0</v>
      </c>
      <c r="BC396" s="44">
        <f t="shared" si="142"/>
        <v>0</v>
      </c>
      <c r="BD396" s="44">
        <f t="shared" si="142"/>
        <v>0</v>
      </c>
      <c r="BE396" s="44">
        <f t="shared" si="142"/>
        <v>0</v>
      </c>
      <c r="BF396" s="44">
        <f t="shared" si="142"/>
        <v>0</v>
      </c>
      <c r="BG396" s="44">
        <f t="shared" si="142"/>
        <v>0</v>
      </c>
      <c r="BH396" s="44">
        <f t="shared" si="142"/>
        <v>0</v>
      </c>
      <c r="BI396" s="44">
        <f t="shared" si="142"/>
        <v>0</v>
      </c>
      <c r="BJ396" s="44">
        <f t="shared" si="142"/>
        <v>0</v>
      </c>
      <c r="BK396" s="44">
        <f t="shared" si="142"/>
        <v>0</v>
      </c>
      <c r="BL396" s="44">
        <f t="shared" si="142"/>
        <v>0</v>
      </c>
      <c r="BM396" s="44">
        <f t="shared" si="142"/>
        <v>0</v>
      </c>
      <c r="BN396" s="44">
        <f t="shared" si="142"/>
        <v>0</v>
      </c>
      <c r="BO396" s="44">
        <f t="shared" si="142"/>
        <v>0</v>
      </c>
      <c r="BP396" s="44">
        <f t="shared" si="142"/>
        <v>0</v>
      </c>
      <c r="BQ396" s="44">
        <f t="shared" si="142"/>
        <v>0</v>
      </c>
      <c r="BR396" s="44">
        <f t="shared" si="142"/>
        <v>0</v>
      </c>
      <c r="BS396" s="44">
        <f t="shared" ref="BS396:DB396" si="143">BS393*BS$18</f>
        <v>0</v>
      </c>
      <c r="BT396" s="44">
        <f t="shared" si="143"/>
        <v>0</v>
      </c>
      <c r="BU396" s="44">
        <f t="shared" si="143"/>
        <v>0</v>
      </c>
      <c r="BV396" s="44">
        <f t="shared" si="143"/>
        <v>0</v>
      </c>
      <c r="BW396" s="44">
        <f t="shared" si="143"/>
        <v>0</v>
      </c>
      <c r="BX396" s="44">
        <f t="shared" si="143"/>
        <v>0</v>
      </c>
      <c r="BY396" s="44">
        <f t="shared" si="143"/>
        <v>0</v>
      </c>
      <c r="BZ396" s="44">
        <f t="shared" si="143"/>
        <v>0</v>
      </c>
      <c r="CA396" s="44">
        <f t="shared" si="143"/>
        <v>0</v>
      </c>
      <c r="CB396" s="44">
        <f t="shared" si="143"/>
        <v>0</v>
      </c>
      <c r="CC396" s="44">
        <f t="shared" si="143"/>
        <v>0</v>
      </c>
      <c r="CD396" s="44">
        <f t="shared" si="143"/>
        <v>0</v>
      </c>
      <c r="CE396" s="44">
        <f t="shared" si="143"/>
        <v>0</v>
      </c>
      <c r="CF396" s="44">
        <f t="shared" si="143"/>
        <v>0</v>
      </c>
      <c r="CG396" s="44">
        <f t="shared" si="143"/>
        <v>0</v>
      </c>
      <c r="CH396" s="44">
        <f t="shared" si="143"/>
        <v>0</v>
      </c>
      <c r="CI396" s="44">
        <f t="shared" si="143"/>
        <v>0</v>
      </c>
      <c r="CJ396" s="44">
        <f t="shared" si="143"/>
        <v>0</v>
      </c>
      <c r="CK396" s="44">
        <f t="shared" si="143"/>
        <v>0</v>
      </c>
      <c r="CL396" s="44">
        <f t="shared" si="143"/>
        <v>0</v>
      </c>
      <c r="CM396" s="44">
        <f t="shared" si="143"/>
        <v>0</v>
      </c>
      <c r="CN396" s="44">
        <f t="shared" si="143"/>
        <v>0</v>
      </c>
      <c r="CO396" s="44">
        <f t="shared" si="143"/>
        <v>0</v>
      </c>
      <c r="CP396" s="44">
        <f t="shared" si="143"/>
        <v>0</v>
      </c>
      <c r="CQ396" s="44">
        <f t="shared" si="143"/>
        <v>0</v>
      </c>
      <c r="CR396" s="44">
        <f t="shared" si="143"/>
        <v>0</v>
      </c>
      <c r="CS396" s="44">
        <f t="shared" si="143"/>
        <v>0</v>
      </c>
      <c r="CT396" s="44">
        <f t="shared" si="143"/>
        <v>0</v>
      </c>
      <c r="CU396" s="44">
        <f t="shared" si="143"/>
        <v>0</v>
      </c>
      <c r="CV396" s="44">
        <f t="shared" si="143"/>
        <v>0</v>
      </c>
      <c r="CW396" s="44">
        <f t="shared" si="143"/>
        <v>0</v>
      </c>
      <c r="CX396" s="44">
        <f t="shared" si="143"/>
        <v>0</v>
      </c>
      <c r="CY396" s="44">
        <f t="shared" si="143"/>
        <v>0</v>
      </c>
      <c r="CZ396" s="44">
        <f t="shared" si="143"/>
        <v>0</v>
      </c>
      <c r="DA396" s="44">
        <f t="shared" si="143"/>
        <v>0</v>
      </c>
      <c r="DB396" s="44">
        <f t="shared" si="143"/>
        <v>0</v>
      </c>
      <c r="DC396" s="25"/>
    </row>
    <row r="397" spans="1:107" s="61" customFormat="1" ht="22.5" customHeight="1">
      <c r="A397" s="25"/>
      <c r="B397" s="163"/>
      <c r="C397" s="178" t="s">
        <v>238</v>
      </c>
      <c r="D397" s="32"/>
      <c r="E397" s="37"/>
      <c r="F397" s="32"/>
      <c r="G397" s="45">
        <f>SUM(G396:DB396)</f>
        <v>0</v>
      </c>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c r="AT397" s="32"/>
      <c r="AU397" s="32"/>
      <c r="AV397" s="32"/>
      <c r="AW397" s="32"/>
      <c r="AX397" s="32"/>
      <c r="AY397" s="32"/>
      <c r="AZ397" s="32"/>
      <c r="BA397" s="32"/>
      <c r="BB397" s="32"/>
      <c r="BC397" s="32"/>
      <c r="BD397" s="32"/>
      <c r="BE397" s="32"/>
      <c r="BF397" s="32"/>
      <c r="BG397" s="32"/>
      <c r="BH397" s="32"/>
      <c r="BI397" s="32"/>
      <c r="BJ397" s="32"/>
      <c r="BK397" s="32"/>
      <c r="BL397" s="32"/>
      <c r="BM397" s="32"/>
      <c r="BN397" s="32"/>
      <c r="BO397" s="32"/>
      <c r="BP397" s="32"/>
      <c r="BQ397" s="32"/>
      <c r="BR397" s="32"/>
      <c r="BS397" s="32"/>
      <c r="BT397" s="32"/>
      <c r="BU397" s="32"/>
      <c r="BV397" s="32"/>
      <c r="BW397" s="32"/>
      <c r="BX397" s="32"/>
      <c r="BY397" s="32"/>
      <c r="BZ397" s="32"/>
      <c r="CA397" s="32"/>
      <c r="CB397" s="32"/>
      <c r="CC397" s="32"/>
      <c r="CD397" s="32"/>
      <c r="CE397" s="32"/>
      <c r="CF397" s="32"/>
      <c r="CG397" s="32"/>
      <c r="CH397" s="32"/>
      <c r="CI397" s="32"/>
      <c r="CJ397" s="32"/>
      <c r="CK397" s="32"/>
      <c r="CL397" s="32"/>
      <c r="CM397" s="32"/>
      <c r="CN397" s="32"/>
      <c r="CO397" s="32"/>
      <c r="CP397" s="32"/>
      <c r="CQ397" s="32"/>
      <c r="CR397" s="32"/>
      <c r="CS397" s="32"/>
      <c r="CT397" s="32"/>
      <c r="CU397" s="32"/>
      <c r="CV397" s="32"/>
      <c r="CW397" s="32"/>
      <c r="CX397" s="32"/>
      <c r="CY397" s="32"/>
      <c r="CZ397" s="32"/>
      <c r="DA397" s="32"/>
      <c r="DB397" s="32"/>
      <c r="DC397" s="25"/>
    </row>
    <row r="398" spans="1:107" s="61" customFormat="1" ht="12.6" customHeight="1">
      <c r="A398" s="25"/>
      <c r="B398" s="163"/>
      <c r="C398" s="163"/>
      <c r="D398" s="32"/>
      <c r="E398" s="37"/>
      <c r="F398" s="32"/>
      <c r="G398" s="49"/>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c r="AT398" s="32"/>
      <c r="AU398" s="32"/>
      <c r="AV398" s="32"/>
      <c r="AW398" s="32"/>
      <c r="AX398" s="32"/>
      <c r="AY398" s="32"/>
      <c r="AZ398" s="32"/>
      <c r="BA398" s="32"/>
      <c r="BB398" s="32"/>
      <c r="BC398" s="32"/>
      <c r="BD398" s="32"/>
      <c r="BE398" s="32"/>
      <c r="BF398" s="32"/>
      <c r="BG398" s="32"/>
      <c r="BH398" s="32"/>
      <c r="BI398" s="32"/>
      <c r="BJ398" s="32"/>
      <c r="BK398" s="32"/>
      <c r="BL398" s="32"/>
      <c r="BM398" s="32"/>
      <c r="BN398" s="32"/>
      <c r="BO398" s="32"/>
      <c r="BP398" s="32"/>
      <c r="BQ398" s="32"/>
      <c r="BR398" s="32"/>
      <c r="BS398" s="32"/>
      <c r="BT398" s="32"/>
      <c r="BU398" s="32"/>
      <c r="BV398" s="32"/>
      <c r="BW398" s="32"/>
      <c r="BX398" s="32"/>
      <c r="BY398" s="32"/>
      <c r="BZ398" s="32"/>
      <c r="CA398" s="32"/>
      <c r="CB398" s="32"/>
      <c r="CC398" s="32"/>
      <c r="CD398" s="32"/>
      <c r="CE398" s="32"/>
      <c r="CF398" s="32"/>
      <c r="CG398" s="32"/>
      <c r="CH398" s="32"/>
      <c r="CI398" s="32"/>
      <c r="CJ398" s="32"/>
      <c r="CK398" s="32"/>
      <c r="CL398" s="32"/>
      <c r="CM398" s="32"/>
      <c r="CN398" s="32"/>
      <c r="CO398" s="32"/>
      <c r="CP398" s="32"/>
      <c r="CQ398" s="32"/>
      <c r="CR398" s="32"/>
      <c r="CS398" s="32"/>
      <c r="CT398" s="32"/>
      <c r="CU398" s="32"/>
      <c r="CV398" s="32"/>
      <c r="CW398" s="32"/>
      <c r="CX398" s="32"/>
      <c r="CY398" s="32"/>
      <c r="CZ398" s="32"/>
      <c r="DA398" s="32"/>
      <c r="DB398" s="32"/>
      <c r="DC398" s="25"/>
    </row>
    <row r="399" spans="1:107" s="98" customFormat="1" ht="22.5" customHeight="1">
      <c r="A399" s="36"/>
      <c r="B399" s="152" t="s">
        <v>101</v>
      </c>
      <c r="C399" s="153" t="s">
        <v>284</v>
      </c>
      <c r="D399" s="35"/>
      <c r="E399" s="40"/>
      <c r="F399" s="36"/>
      <c r="G399" s="36"/>
      <c r="H399" s="36"/>
      <c r="I399" s="36"/>
      <c r="J399" s="36"/>
      <c r="K399" s="36"/>
      <c r="L399" s="36"/>
      <c r="M399" s="36"/>
      <c r="N399" s="36"/>
      <c r="O399" s="36"/>
      <c r="P399" s="36"/>
      <c r="Q399" s="36"/>
      <c r="R399" s="36"/>
      <c r="S399" s="36"/>
      <c r="T399" s="36"/>
      <c r="U399" s="36"/>
      <c r="V399" s="36"/>
      <c r="W399" s="36"/>
      <c r="X399" s="36"/>
      <c r="Y399" s="36"/>
      <c r="Z399" s="36"/>
      <c r="AA399" s="36"/>
      <c r="AB399" s="36"/>
      <c r="AC399" s="36"/>
      <c r="AD399" s="36"/>
      <c r="AE399" s="36"/>
      <c r="AF399" s="36"/>
      <c r="AG399" s="36"/>
      <c r="AH399" s="36"/>
      <c r="AI399" s="36"/>
      <c r="AJ399" s="36"/>
      <c r="AK399" s="36"/>
      <c r="AL399" s="36"/>
      <c r="AM399" s="36"/>
      <c r="AN399" s="36"/>
      <c r="AO399" s="36"/>
      <c r="AP399" s="36"/>
      <c r="AQ399" s="36"/>
      <c r="AR399" s="36"/>
      <c r="AS399" s="36"/>
      <c r="AT399" s="36"/>
      <c r="AU399" s="36"/>
      <c r="AV399" s="36"/>
      <c r="AW399" s="36"/>
      <c r="AX399" s="36"/>
      <c r="AY399" s="36"/>
      <c r="AZ399" s="36"/>
      <c r="BA399" s="36"/>
      <c r="BB399" s="36"/>
      <c r="BC399" s="36"/>
      <c r="BD399" s="36"/>
      <c r="BE399" s="36"/>
      <c r="BF399" s="36"/>
      <c r="BG399" s="36"/>
      <c r="BH399" s="36"/>
      <c r="BI399" s="36"/>
      <c r="BJ399" s="36"/>
      <c r="BK399" s="36"/>
      <c r="BL399" s="36"/>
      <c r="BM399" s="36"/>
      <c r="BN399" s="36"/>
      <c r="BO399" s="36"/>
      <c r="BP399" s="36"/>
      <c r="BQ399" s="36"/>
      <c r="BR399" s="36"/>
      <c r="BS399" s="36"/>
      <c r="BT399" s="36"/>
      <c r="BU399" s="36"/>
      <c r="BV399" s="36"/>
      <c r="BW399" s="36"/>
      <c r="BX399" s="36"/>
      <c r="BY399" s="36"/>
      <c r="BZ399" s="36"/>
      <c r="CA399" s="36"/>
      <c r="CB399" s="36"/>
      <c r="CC399" s="36"/>
      <c r="CD399" s="36"/>
      <c r="CE399" s="36"/>
      <c r="CF399" s="36"/>
      <c r="CG399" s="36"/>
      <c r="CH399" s="36"/>
      <c r="CI399" s="36"/>
      <c r="CJ399" s="36"/>
      <c r="CK399" s="36"/>
      <c r="CL399" s="36"/>
      <c r="CM399" s="36"/>
      <c r="CN399" s="36"/>
      <c r="CO399" s="36"/>
      <c r="CP399" s="36"/>
      <c r="CQ399" s="36"/>
      <c r="CR399" s="36"/>
      <c r="CS399" s="36"/>
      <c r="CT399" s="36"/>
      <c r="CU399" s="36"/>
      <c r="CV399" s="36"/>
      <c r="CW399" s="36"/>
      <c r="CX399" s="36"/>
      <c r="CY399" s="36"/>
      <c r="CZ399" s="36"/>
      <c r="DA399" s="36"/>
      <c r="DB399" s="36"/>
      <c r="DC399" s="36"/>
    </row>
    <row r="400" spans="1:107" s="61" customFormat="1" ht="12.6" customHeight="1">
      <c r="A400" s="25"/>
      <c r="B400" s="163"/>
      <c r="C400" s="163"/>
      <c r="D400" s="32"/>
      <c r="E400" s="37"/>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32"/>
      <c r="BF400" s="32"/>
      <c r="BG400" s="32"/>
      <c r="BH400" s="32"/>
      <c r="BI400" s="32"/>
      <c r="BJ400" s="32"/>
      <c r="BK400" s="32"/>
      <c r="BL400" s="32"/>
      <c r="BM400" s="32"/>
      <c r="BN400" s="32"/>
      <c r="BO400" s="32"/>
      <c r="BP400" s="32"/>
      <c r="BQ400" s="32"/>
      <c r="BR400" s="32"/>
      <c r="BS400" s="32"/>
      <c r="BT400" s="32"/>
      <c r="BU400" s="32"/>
      <c r="BV400" s="32"/>
      <c r="BW400" s="32"/>
      <c r="BX400" s="32"/>
      <c r="BY400" s="32"/>
      <c r="BZ400" s="32"/>
      <c r="CA400" s="32"/>
      <c r="CB400" s="32"/>
      <c r="CC400" s="32"/>
      <c r="CD400" s="32"/>
      <c r="CE400" s="32"/>
      <c r="CF400" s="32"/>
      <c r="CG400" s="32"/>
      <c r="CH400" s="32"/>
      <c r="CI400" s="32"/>
      <c r="CJ400" s="32"/>
      <c r="CK400" s="32"/>
      <c r="CL400" s="32"/>
      <c r="CM400" s="32"/>
      <c r="CN400" s="32"/>
      <c r="CO400" s="32"/>
      <c r="CP400" s="32"/>
      <c r="CQ400" s="32"/>
      <c r="CR400" s="32"/>
      <c r="CS400" s="32"/>
      <c r="CT400" s="32"/>
      <c r="CU400" s="32"/>
      <c r="CV400" s="32"/>
      <c r="CW400" s="32"/>
      <c r="CX400" s="32"/>
      <c r="CY400" s="32"/>
      <c r="CZ400" s="32"/>
      <c r="DA400" s="32"/>
      <c r="DB400" s="32"/>
      <c r="DC400" s="25"/>
    </row>
    <row r="401" spans="1:107" s="61" customFormat="1" ht="22.5" customHeight="1">
      <c r="A401" s="25"/>
      <c r="B401" s="152" t="s">
        <v>208</v>
      </c>
      <c r="C401" s="153" t="s">
        <v>139</v>
      </c>
      <c r="D401" s="32"/>
      <c r="E401" s="37"/>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c r="AT401" s="32"/>
      <c r="AU401" s="32"/>
      <c r="AV401" s="32"/>
      <c r="AW401" s="32"/>
      <c r="AX401" s="32"/>
      <c r="AY401" s="32"/>
      <c r="AZ401" s="32"/>
      <c r="BA401" s="32"/>
      <c r="BB401" s="32"/>
      <c r="BC401" s="32"/>
      <c r="BD401" s="32"/>
      <c r="BE401" s="32"/>
      <c r="BF401" s="32"/>
      <c r="BG401" s="32"/>
      <c r="BH401" s="32"/>
      <c r="BI401" s="32"/>
      <c r="BJ401" s="32"/>
      <c r="BK401" s="32"/>
      <c r="BL401" s="32"/>
      <c r="BM401" s="32"/>
      <c r="BN401" s="32"/>
      <c r="BO401" s="32"/>
      <c r="BP401" s="32"/>
      <c r="BQ401" s="32"/>
      <c r="BR401" s="32"/>
      <c r="BS401" s="32"/>
      <c r="BT401" s="32"/>
      <c r="BU401" s="32"/>
      <c r="BV401" s="32"/>
      <c r="BW401" s="32"/>
      <c r="BX401" s="32"/>
      <c r="BY401" s="32"/>
      <c r="BZ401" s="32"/>
      <c r="CA401" s="32"/>
      <c r="CB401" s="32"/>
      <c r="CC401" s="32"/>
      <c r="CD401" s="32"/>
      <c r="CE401" s="32"/>
      <c r="CF401" s="32"/>
      <c r="CG401" s="32"/>
      <c r="CH401" s="32"/>
      <c r="CI401" s="32"/>
      <c r="CJ401" s="32"/>
      <c r="CK401" s="32"/>
      <c r="CL401" s="32"/>
      <c r="CM401" s="32"/>
      <c r="CN401" s="32"/>
      <c r="CO401" s="32"/>
      <c r="CP401" s="32"/>
      <c r="CQ401" s="32"/>
      <c r="CR401" s="32"/>
      <c r="CS401" s="32"/>
      <c r="CT401" s="32"/>
      <c r="CU401" s="32"/>
      <c r="CV401" s="32"/>
      <c r="CW401" s="32"/>
      <c r="CX401" s="32"/>
      <c r="CY401" s="32"/>
      <c r="CZ401" s="32"/>
      <c r="DA401" s="32"/>
      <c r="DB401" s="32"/>
      <c r="DC401" s="25"/>
    </row>
    <row r="402" spans="1:107" s="61" customFormat="1" ht="22.5" customHeight="1">
      <c r="A402" s="25"/>
      <c r="B402" s="163"/>
      <c r="C402" s="170" t="s">
        <v>140</v>
      </c>
      <c r="D402" s="32"/>
      <c r="E402" s="37"/>
      <c r="F402" s="42"/>
      <c r="G402" s="43" cm="1">
        <f t="array" ref="G402">IFERROR(
IF(G$14 - $G$14 + 1 = _xlfn.NUMBERVALUE(TRIM(_xlfn.TEXTAFTER($C87, " ", -1))),
_xlfn.IFS(
'Option-specific inputs'!$J$19="Percentage cost method",('Option-specific inputs'!$J29*'Option-specific inputs'!$J$109*G$26),
'Option-specific inputs'!$J$19="Total cost method",(('Option-specific inputs'!$J52/SUM('Option-specific inputs'!$J$52:$J$61))*'Option-specific inputs'!$J$109*G$26)),0),0)</f>
        <v>0</v>
      </c>
      <c r="H402" s="43" cm="1">
        <f t="array" ref="H402">IFERROR(
IF(H$14 - $G$14 + 1 = _xlfn.NUMBERVALUE(TRIM(_xlfn.TEXTAFTER($C87, " ", -1))),
_xlfn.IFS(
'Option-specific inputs'!$J$19="Percentage cost method",('Option-specific inputs'!$J29*'Option-specific inputs'!$J$109*H$26),
'Option-specific inputs'!$J$19="Total cost method",(('Option-specific inputs'!$J52/SUM('Option-specific inputs'!$J$52:$J$61))*'Option-specific inputs'!$J$109*H$26)),0),0)</f>
        <v>0</v>
      </c>
      <c r="I402" s="43" cm="1">
        <f t="array" ref="I402">IFERROR(
IF(I$14 - $G$14 + 1 = _xlfn.NUMBERVALUE(TRIM(_xlfn.TEXTAFTER($C87, " ", -1))),
_xlfn.IFS(
'Option-specific inputs'!$J$19="Percentage cost method",('Option-specific inputs'!$J29*'Option-specific inputs'!$J$109*I$26),
'Option-specific inputs'!$J$19="Total cost method",(('Option-specific inputs'!$J52/SUM('Option-specific inputs'!$J$52:$J$61))*'Option-specific inputs'!$J$109*I$26)),0),0)</f>
        <v>0</v>
      </c>
      <c r="J402" s="43" cm="1">
        <f t="array" ref="J402">IFERROR(
IF(J$14 - $G$14 + 1 = _xlfn.NUMBERVALUE(TRIM(_xlfn.TEXTAFTER($C87, " ", -1))),
_xlfn.IFS(
'Option-specific inputs'!$J$19="Percentage cost method",('Option-specific inputs'!$J29*'Option-specific inputs'!$J$109*J$26),
'Option-specific inputs'!$J$19="Total cost method",(('Option-specific inputs'!$J52/SUM('Option-specific inputs'!$J$52:$J$61))*'Option-specific inputs'!$J$109*J$26)),0),0)</f>
        <v>0</v>
      </c>
      <c r="K402" s="43" cm="1">
        <f t="array" ref="K402">IFERROR(
IF(K$14 - $G$14 + 1 = _xlfn.NUMBERVALUE(TRIM(_xlfn.TEXTAFTER($C87, " ", -1))),
_xlfn.IFS(
'Option-specific inputs'!$J$19="Percentage cost method",('Option-specific inputs'!$J29*'Option-specific inputs'!$J$109*K$26),
'Option-specific inputs'!$J$19="Total cost method",(('Option-specific inputs'!$J52/SUM('Option-specific inputs'!$J$52:$J$61))*'Option-specific inputs'!$J$109*K$26)),0),0)</f>
        <v>0</v>
      </c>
      <c r="L402" s="43" cm="1">
        <f t="array" ref="L402">IFERROR(
IF(L$14 - $G$14 + 1 = _xlfn.NUMBERVALUE(TRIM(_xlfn.TEXTAFTER($C87, " ", -1))),
_xlfn.IFS(
'Option-specific inputs'!$J$19="Percentage cost method",('Option-specific inputs'!$J29*'Option-specific inputs'!$J$109*L$26),
'Option-specific inputs'!$J$19="Total cost method",(('Option-specific inputs'!$J52/SUM('Option-specific inputs'!$J$52:$J$61))*'Option-specific inputs'!$J$109*L$26)),0),0)</f>
        <v>0</v>
      </c>
      <c r="M402" s="43" cm="1">
        <f t="array" ref="M402">IFERROR(
IF(M$14 - $G$14 + 1 = _xlfn.NUMBERVALUE(TRIM(_xlfn.TEXTAFTER($C87, " ", -1))),
_xlfn.IFS(
'Option-specific inputs'!$J$19="Percentage cost method",('Option-specific inputs'!$J29*'Option-specific inputs'!$J$109*M$26),
'Option-specific inputs'!$J$19="Total cost method",(('Option-specific inputs'!$J52/SUM('Option-specific inputs'!$J$52:$J$61))*'Option-specific inputs'!$J$109*M$26)),0),0)</f>
        <v>0</v>
      </c>
      <c r="N402" s="43" cm="1">
        <f t="array" ref="N402">IFERROR(
IF(N$14 - $G$14 + 1 = _xlfn.NUMBERVALUE(TRIM(_xlfn.TEXTAFTER($C87, " ", -1))),
_xlfn.IFS(
'Option-specific inputs'!$J$19="Percentage cost method",('Option-specific inputs'!$J29*'Option-specific inputs'!$J$109*N$26),
'Option-specific inputs'!$J$19="Total cost method",(('Option-specific inputs'!$J52/SUM('Option-specific inputs'!$J$52:$J$61))*'Option-specific inputs'!$J$109*N$26)),0),0)</f>
        <v>0</v>
      </c>
      <c r="O402" s="43" cm="1">
        <f t="array" ref="O402">IFERROR(
IF(O$14 - $G$14 + 1 = _xlfn.NUMBERVALUE(TRIM(_xlfn.TEXTAFTER($C87, " ", -1))),
_xlfn.IFS(
'Option-specific inputs'!$J$19="Percentage cost method",('Option-specific inputs'!$J29*'Option-specific inputs'!$J$109*O$26),
'Option-specific inputs'!$J$19="Total cost method",(('Option-specific inputs'!$J52/SUM('Option-specific inputs'!$J$52:$J$61))*'Option-specific inputs'!$J$109*O$26)),0),0)</f>
        <v>0</v>
      </c>
      <c r="P402" s="43" cm="1">
        <f t="array" ref="P402">IFERROR(
IF(P$14 - $G$14 + 1 = _xlfn.NUMBERVALUE(TRIM(_xlfn.TEXTAFTER($C87, " ", -1))),
_xlfn.IFS(
'Option-specific inputs'!$J$19="Percentage cost method",('Option-specific inputs'!$J29*'Option-specific inputs'!$J$109*P$26),
'Option-specific inputs'!$J$19="Total cost method",(('Option-specific inputs'!$J52/SUM('Option-specific inputs'!$J$52:$J$61))*'Option-specific inputs'!$J$109*P$26)),0),0)</f>
        <v>0</v>
      </c>
      <c r="Q402" s="43" cm="1">
        <f t="array" ref="Q402">IFERROR(
IF(Q$14 - $G$14 + 1 = _xlfn.NUMBERVALUE(TRIM(_xlfn.TEXTAFTER($C87, " ", -1))),
_xlfn.IFS(
'Option-specific inputs'!$J$19="Percentage cost method",('Option-specific inputs'!$J29*'Option-specific inputs'!$J$109*Q$26),
'Option-specific inputs'!$J$19="Total cost method",(('Option-specific inputs'!$J52/SUM('Option-specific inputs'!$J$52:$J$61))*'Option-specific inputs'!$J$109*Q$26)),0),0)</f>
        <v>0</v>
      </c>
      <c r="R402" s="43" cm="1">
        <f t="array" ref="R402">IFERROR(
IF(R$14 - $G$14 + 1 = _xlfn.NUMBERVALUE(TRIM(_xlfn.TEXTAFTER($C87, " ", -1))),
_xlfn.IFS(
'Option-specific inputs'!$J$19="Percentage cost method",('Option-specific inputs'!$J29*'Option-specific inputs'!$J$109*R$26),
'Option-specific inputs'!$J$19="Total cost method",(('Option-specific inputs'!$J52/SUM('Option-specific inputs'!$J$52:$J$61))*'Option-specific inputs'!$J$109*R$26)),0),0)</f>
        <v>0</v>
      </c>
      <c r="S402" s="43" cm="1">
        <f t="array" ref="S402">IFERROR(
IF(S$14 - $G$14 + 1 = _xlfn.NUMBERVALUE(TRIM(_xlfn.TEXTAFTER($C87, " ", -1))),
_xlfn.IFS(
'Option-specific inputs'!$J$19="Percentage cost method",('Option-specific inputs'!$J29*'Option-specific inputs'!$J$109*S$26),
'Option-specific inputs'!$J$19="Total cost method",(('Option-specific inputs'!$J52/SUM('Option-specific inputs'!$J$52:$J$61))*'Option-specific inputs'!$J$109*S$26)),0),0)</f>
        <v>0</v>
      </c>
      <c r="T402" s="43" cm="1">
        <f t="array" ref="T402">IFERROR(
IF(T$14 - $G$14 + 1 = _xlfn.NUMBERVALUE(TRIM(_xlfn.TEXTAFTER($C87, " ", -1))),
_xlfn.IFS(
'Option-specific inputs'!$J$19="Percentage cost method",('Option-specific inputs'!$J29*'Option-specific inputs'!$J$109*T$26),
'Option-specific inputs'!$J$19="Total cost method",(('Option-specific inputs'!$J52/SUM('Option-specific inputs'!$J$52:$J$61))*'Option-specific inputs'!$J$109*T$26)),0),0)</f>
        <v>0</v>
      </c>
      <c r="U402" s="43" cm="1">
        <f t="array" ref="U402">IFERROR(
IF(U$14 - $G$14 + 1 = _xlfn.NUMBERVALUE(TRIM(_xlfn.TEXTAFTER($C87, " ", -1))),
_xlfn.IFS(
'Option-specific inputs'!$J$19="Percentage cost method",('Option-specific inputs'!$J29*'Option-specific inputs'!$J$109*U$26),
'Option-specific inputs'!$J$19="Total cost method",(('Option-specific inputs'!$J52/SUM('Option-specific inputs'!$J$52:$J$61))*'Option-specific inputs'!$J$109*U$26)),0),0)</f>
        <v>0</v>
      </c>
      <c r="V402" s="43" cm="1">
        <f t="array" ref="V402">IFERROR(
IF(V$14 - $G$14 + 1 = _xlfn.NUMBERVALUE(TRIM(_xlfn.TEXTAFTER($C87, " ", -1))),
_xlfn.IFS(
'Option-specific inputs'!$J$19="Percentage cost method",('Option-specific inputs'!$J29*'Option-specific inputs'!$J$109*V$26),
'Option-specific inputs'!$J$19="Total cost method",(('Option-specific inputs'!$J52/SUM('Option-specific inputs'!$J$52:$J$61))*'Option-specific inputs'!$J$109*V$26)),0),0)</f>
        <v>0</v>
      </c>
      <c r="W402" s="43" cm="1">
        <f t="array" ref="W402">IFERROR(
IF(W$14 - $G$14 + 1 = _xlfn.NUMBERVALUE(TRIM(_xlfn.TEXTAFTER($C87, " ", -1))),
_xlfn.IFS(
'Option-specific inputs'!$J$19="Percentage cost method",('Option-specific inputs'!$J29*'Option-specific inputs'!$J$109*W$26),
'Option-specific inputs'!$J$19="Total cost method",(('Option-specific inputs'!$J52/SUM('Option-specific inputs'!$J$52:$J$61))*'Option-specific inputs'!$J$109*W$26)),0),0)</f>
        <v>0</v>
      </c>
      <c r="X402" s="43" cm="1">
        <f t="array" ref="X402">IFERROR(
IF(X$14 - $G$14 + 1 = _xlfn.NUMBERVALUE(TRIM(_xlfn.TEXTAFTER($C87, " ", -1))),
_xlfn.IFS(
'Option-specific inputs'!$J$19="Percentage cost method",('Option-specific inputs'!$J29*'Option-specific inputs'!$J$109*X$26),
'Option-specific inputs'!$J$19="Total cost method",(('Option-specific inputs'!$J52/SUM('Option-specific inputs'!$J$52:$J$61))*'Option-specific inputs'!$J$109*X$26)),0),0)</f>
        <v>0</v>
      </c>
      <c r="Y402" s="43" cm="1">
        <f t="array" ref="Y402">IFERROR(
IF(Y$14 - $G$14 + 1 = _xlfn.NUMBERVALUE(TRIM(_xlfn.TEXTAFTER($C87, " ", -1))),
_xlfn.IFS(
'Option-specific inputs'!$J$19="Percentage cost method",('Option-specific inputs'!$J29*'Option-specific inputs'!$J$109*Y$26),
'Option-specific inputs'!$J$19="Total cost method",(('Option-specific inputs'!$J52/SUM('Option-specific inputs'!$J$52:$J$61))*'Option-specific inputs'!$J$109*Y$26)),0),0)</f>
        <v>0</v>
      </c>
      <c r="Z402" s="43" cm="1">
        <f t="array" ref="Z402">IFERROR(
IF(Z$14 - $G$14 + 1 = _xlfn.NUMBERVALUE(TRIM(_xlfn.TEXTAFTER($C87, " ", -1))),
_xlfn.IFS(
'Option-specific inputs'!$J$19="Percentage cost method",('Option-specific inputs'!$J29*'Option-specific inputs'!$J$109*Z$26),
'Option-specific inputs'!$J$19="Total cost method",(('Option-specific inputs'!$J52/SUM('Option-specific inputs'!$J$52:$J$61))*'Option-specific inputs'!$J$109*Z$26)),0),0)</f>
        <v>0</v>
      </c>
      <c r="AA402" s="43" cm="1">
        <f t="array" ref="AA402">IFERROR(
IF(AA$14 - $G$14 + 1 = _xlfn.NUMBERVALUE(TRIM(_xlfn.TEXTAFTER($C87, " ", -1))),
_xlfn.IFS(
'Option-specific inputs'!$J$19="Percentage cost method",('Option-specific inputs'!$J29*'Option-specific inputs'!$J$109*AA$26),
'Option-specific inputs'!$J$19="Total cost method",(('Option-specific inputs'!$J52/SUM('Option-specific inputs'!$J$52:$J$61))*'Option-specific inputs'!$J$109*AA$26)),0),0)</f>
        <v>0</v>
      </c>
      <c r="AB402" s="43" cm="1">
        <f t="array" ref="AB402">IFERROR(
IF(AB$14 - $G$14 + 1 = _xlfn.NUMBERVALUE(TRIM(_xlfn.TEXTAFTER($C87, " ", -1))),
_xlfn.IFS(
'Option-specific inputs'!$J$19="Percentage cost method",('Option-specific inputs'!$J29*'Option-specific inputs'!$J$109*AB$26),
'Option-specific inputs'!$J$19="Total cost method",(('Option-specific inputs'!$J52/SUM('Option-specific inputs'!$J$52:$J$61))*'Option-specific inputs'!$J$109*AB$26)),0),0)</f>
        <v>0</v>
      </c>
      <c r="AC402" s="43" cm="1">
        <f t="array" ref="AC402">IFERROR(
IF(AC$14 - $G$14 + 1 = _xlfn.NUMBERVALUE(TRIM(_xlfn.TEXTAFTER($C87, " ", -1))),
_xlfn.IFS(
'Option-specific inputs'!$J$19="Percentage cost method",('Option-specific inputs'!$J29*'Option-specific inputs'!$J$109*AC$26),
'Option-specific inputs'!$J$19="Total cost method",(('Option-specific inputs'!$J52/SUM('Option-specific inputs'!$J$52:$J$61))*'Option-specific inputs'!$J$109*AC$26)),0),0)</f>
        <v>0</v>
      </c>
      <c r="AD402" s="43" cm="1">
        <f t="array" ref="AD402">IFERROR(
IF(AD$14 - $G$14 + 1 = _xlfn.NUMBERVALUE(TRIM(_xlfn.TEXTAFTER($C87, " ", -1))),
_xlfn.IFS(
'Option-specific inputs'!$J$19="Percentage cost method",('Option-specific inputs'!$J29*'Option-specific inputs'!$J$109*AD$26),
'Option-specific inputs'!$J$19="Total cost method",(('Option-specific inputs'!$J52/SUM('Option-specific inputs'!$J$52:$J$61))*'Option-specific inputs'!$J$109*AD$26)),0),0)</f>
        <v>0</v>
      </c>
      <c r="AE402" s="43" cm="1">
        <f t="array" ref="AE402">IFERROR(
IF(AE$14 - $G$14 + 1 = _xlfn.NUMBERVALUE(TRIM(_xlfn.TEXTAFTER($C87, " ", -1))),
_xlfn.IFS(
'Option-specific inputs'!$J$19="Percentage cost method",('Option-specific inputs'!$J29*'Option-specific inputs'!$J$109*AE$26),
'Option-specific inputs'!$J$19="Total cost method",(('Option-specific inputs'!$J52/SUM('Option-specific inputs'!$J$52:$J$61))*'Option-specific inputs'!$J$109*AE$26)),0),0)</f>
        <v>0</v>
      </c>
      <c r="AF402" s="43" cm="1">
        <f t="array" ref="AF402">IFERROR(
IF(AF$14 - $G$14 + 1 = _xlfn.NUMBERVALUE(TRIM(_xlfn.TEXTAFTER($C87, " ", -1))),
_xlfn.IFS(
'Option-specific inputs'!$J$19="Percentage cost method",('Option-specific inputs'!$J29*'Option-specific inputs'!$J$109*AF$26),
'Option-specific inputs'!$J$19="Total cost method",(('Option-specific inputs'!$J52/SUM('Option-specific inputs'!$J$52:$J$61))*'Option-specific inputs'!$J$109*AF$26)),0),0)</f>
        <v>0</v>
      </c>
      <c r="AG402" s="43" cm="1">
        <f t="array" ref="AG402">IFERROR(
IF(AG$14 - $G$14 + 1 = _xlfn.NUMBERVALUE(TRIM(_xlfn.TEXTAFTER($C87, " ", -1))),
_xlfn.IFS(
'Option-specific inputs'!$J$19="Percentage cost method",('Option-specific inputs'!$J29*'Option-specific inputs'!$J$109*AG$26),
'Option-specific inputs'!$J$19="Total cost method",(('Option-specific inputs'!$J52/SUM('Option-specific inputs'!$J$52:$J$61))*'Option-specific inputs'!$J$109*AG$26)),0),0)</f>
        <v>0</v>
      </c>
      <c r="AH402" s="43" cm="1">
        <f t="array" ref="AH402">IFERROR(
IF(AH$14 - $G$14 + 1 = _xlfn.NUMBERVALUE(TRIM(_xlfn.TEXTAFTER($C87, " ", -1))),
_xlfn.IFS(
'Option-specific inputs'!$J$19="Percentage cost method",('Option-specific inputs'!$J29*'Option-specific inputs'!$J$109*AH$26),
'Option-specific inputs'!$J$19="Total cost method",(('Option-specific inputs'!$J52/SUM('Option-specific inputs'!$J$52:$J$61))*'Option-specific inputs'!$J$109*AH$26)),0),0)</f>
        <v>0</v>
      </c>
      <c r="AI402" s="43" cm="1">
        <f t="array" ref="AI402">IFERROR(
IF(AI$14 - $G$14 + 1 = _xlfn.NUMBERVALUE(TRIM(_xlfn.TEXTAFTER($C87, " ", -1))),
_xlfn.IFS(
'Option-specific inputs'!$J$19="Percentage cost method",('Option-specific inputs'!$J29*'Option-specific inputs'!$J$109*AI$26),
'Option-specific inputs'!$J$19="Total cost method",(('Option-specific inputs'!$J52/SUM('Option-specific inputs'!$J$52:$J$61))*'Option-specific inputs'!$J$109*AI$26)),0),0)</f>
        <v>0</v>
      </c>
      <c r="AJ402" s="43" cm="1">
        <f t="array" ref="AJ402">IFERROR(
IF(AJ$14 - $G$14 + 1 = _xlfn.NUMBERVALUE(TRIM(_xlfn.TEXTAFTER($C87, " ", -1))),
_xlfn.IFS(
'Option-specific inputs'!$J$19="Percentage cost method",('Option-specific inputs'!$J29*'Option-specific inputs'!$J$109*AJ$26),
'Option-specific inputs'!$J$19="Total cost method",(('Option-specific inputs'!$J52/SUM('Option-specific inputs'!$J$52:$J$61))*'Option-specific inputs'!$J$109*AJ$26)),0),0)</f>
        <v>0</v>
      </c>
      <c r="AK402" s="43" cm="1">
        <f t="array" ref="AK402">IFERROR(
IF(AK$14 - $G$14 + 1 = _xlfn.NUMBERVALUE(TRIM(_xlfn.TEXTAFTER($C87, " ", -1))),
_xlfn.IFS(
'Option-specific inputs'!$J$19="Percentage cost method",('Option-specific inputs'!$J29*'Option-specific inputs'!$J$109*AK$26),
'Option-specific inputs'!$J$19="Total cost method",(('Option-specific inputs'!$J52/SUM('Option-specific inputs'!$J$52:$J$61))*'Option-specific inputs'!$J$109*AK$26)),0),0)</f>
        <v>0</v>
      </c>
      <c r="AL402" s="43" cm="1">
        <f t="array" ref="AL402">IFERROR(
IF(AL$14 - $G$14 + 1 = _xlfn.NUMBERVALUE(TRIM(_xlfn.TEXTAFTER($C87, " ", -1))),
_xlfn.IFS(
'Option-specific inputs'!$J$19="Percentage cost method",('Option-specific inputs'!$J29*'Option-specific inputs'!$J$109*AL$26),
'Option-specific inputs'!$J$19="Total cost method",(('Option-specific inputs'!$J52/SUM('Option-specific inputs'!$J$52:$J$61))*'Option-specific inputs'!$J$109*AL$26)),0),0)</f>
        <v>0</v>
      </c>
      <c r="AM402" s="43" cm="1">
        <f t="array" ref="AM402">IFERROR(
IF(AM$14 - $G$14 + 1 = _xlfn.NUMBERVALUE(TRIM(_xlfn.TEXTAFTER($C87, " ", -1))),
_xlfn.IFS(
'Option-specific inputs'!$J$19="Percentage cost method",('Option-specific inputs'!$J29*'Option-specific inputs'!$J$109*AM$26),
'Option-specific inputs'!$J$19="Total cost method",(('Option-specific inputs'!$J52/SUM('Option-specific inputs'!$J$52:$J$61))*'Option-specific inputs'!$J$109*AM$26)),0),0)</f>
        <v>0</v>
      </c>
      <c r="AN402" s="43" cm="1">
        <f t="array" ref="AN402">IFERROR(
IF(AN$14 - $G$14 + 1 = _xlfn.NUMBERVALUE(TRIM(_xlfn.TEXTAFTER($C87, " ", -1))),
_xlfn.IFS(
'Option-specific inputs'!$J$19="Percentage cost method",('Option-specific inputs'!$J29*'Option-specific inputs'!$J$109*AN$26),
'Option-specific inputs'!$J$19="Total cost method",(('Option-specific inputs'!$J52/SUM('Option-specific inputs'!$J$52:$J$61))*'Option-specific inputs'!$J$109*AN$26)),0),0)</f>
        <v>0</v>
      </c>
      <c r="AO402" s="43" cm="1">
        <f t="array" ref="AO402">IFERROR(
IF(AO$14 - $G$14 + 1 = _xlfn.NUMBERVALUE(TRIM(_xlfn.TEXTAFTER($C87, " ", -1))),
_xlfn.IFS(
'Option-specific inputs'!$J$19="Percentage cost method",('Option-specific inputs'!$J29*'Option-specific inputs'!$J$109*AO$26),
'Option-specific inputs'!$J$19="Total cost method",(('Option-specific inputs'!$J52/SUM('Option-specific inputs'!$J$52:$J$61))*'Option-specific inputs'!$J$109*AO$26)),0),0)</f>
        <v>0</v>
      </c>
      <c r="AP402" s="43" cm="1">
        <f t="array" ref="AP402">IFERROR(
IF(AP$14 - $G$14 + 1 = _xlfn.NUMBERVALUE(TRIM(_xlfn.TEXTAFTER($C87, " ", -1))),
_xlfn.IFS(
'Option-specific inputs'!$J$19="Percentage cost method",('Option-specific inputs'!$J29*'Option-specific inputs'!$J$109*AP$26),
'Option-specific inputs'!$J$19="Total cost method",(('Option-specific inputs'!$J52/SUM('Option-specific inputs'!$J$52:$J$61))*'Option-specific inputs'!$J$109*AP$26)),0),0)</f>
        <v>0</v>
      </c>
      <c r="AQ402" s="43" cm="1">
        <f t="array" ref="AQ402">IFERROR(
IF(AQ$14 - $G$14 + 1 = _xlfn.NUMBERVALUE(TRIM(_xlfn.TEXTAFTER($C87, " ", -1))),
_xlfn.IFS(
'Option-specific inputs'!$J$19="Percentage cost method",('Option-specific inputs'!$J29*'Option-specific inputs'!$J$109*AQ$26),
'Option-specific inputs'!$J$19="Total cost method",(('Option-specific inputs'!$J52/SUM('Option-specific inputs'!$J$52:$J$61))*'Option-specific inputs'!$J$109*AQ$26)),0),0)</f>
        <v>0</v>
      </c>
      <c r="AR402" s="43" cm="1">
        <f t="array" ref="AR402">IFERROR(
IF(AR$14 - $G$14 + 1 = _xlfn.NUMBERVALUE(TRIM(_xlfn.TEXTAFTER($C87, " ", -1))),
_xlfn.IFS(
'Option-specific inputs'!$J$19="Percentage cost method",('Option-specific inputs'!$J29*'Option-specific inputs'!$J$109*AR$26),
'Option-specific inputs'!$J$19="Total cost method",(('Option-specific inputs'!$J52/SUM('Option-specific inputs'!$J$52:$J$61))*'Option-specific inputs'!$J$109*AR$26)),0),0)</f>
        <v>0</v>
      </c>
      <c r="AS402" s="43" cm="1">
        <f t="array" ref="AS402">IFERROR(
IF(AS$14 - $G$14 + 1 = _xlfn.NUMBERVALUE(TRIM(_xlfn.TEXTAFTER($C87, " ", -1))),
_xlfn.IFS(
'Option-specific inputs'!$J$19="Percentage cost method",('Option-specific inputs'!$J29*'Option-specific inputs'!$J$109*AS$26),
'Option-specific inputs'!$J$19="Total cost method",(('Option-specific inputs'!$J52/SUM('Option-specific inputs'!$J$52:$J$61))*'Option-specific inputs'!$J$109*AS$26)),0),0)</f>
        <v>0</v>
      </c>
      <c r="AT402" s="43" cm="1">
        <f t="array" ref="AT402">IFERROR(
IF(AT$14 - $G$14 + 1 = _xlfn.NUMBERVALUE(TRIM(_xlfn.TEXTAFTER($C87, " ", -1))),
_xlfn.IFS(
'Option-specific inputs'!$J$19="Percentage cost method",('Option-specific inputs'!$J29*'Option-specific inputs'!$J$109*AT$26),
'Option-specific inputs'!$J$19="Total cost method",(('Option-specific inputs'!$J52/SUM('Option-specific inputs'!$J$52:$J$61))*'Option-specific inputs'!$J$109*AT$26)),0),0)</f>
        <v>0</v>
      </c>
      <c r="AU402" s="43" cm="1">
        <f t="array" ref="AU402">IFERROR(
IF(AU$14 - $G$14 + 1 = _xlfn.NUMBERVALUE(TRIM(_xlfn.TEXTAFTER($C87, " ", -1))),
_xlfn.IFS(
'Option-specific inputs'!$J$19="Percentage cost method",('Option-specific inputs'!$J29*'Option-specific inputs'!$J$109*AU$26),
'Option-specific inputs'!$J$19="Total cost method",(('Option-specific inputs'!$J52/SUM('Option-specific inputs'!$J$52:$J$61))*'Option-specific inputs'!$J$109*AU$26)),0),0)</f>
        <v>0</v>
      </c>
      <c r="AV402" s="43" cm="1">
        <f t="array" ref="AV402">IFERROR(
IF(AV$14 - $G$14 + 1 = _xlfn.NUMBERVALUE(TRIM(_xlfn.TEXTAFTER($C87, " ", -1))),
_xlfn.IFS(
'Option-specific inputs'!$J$19="Percentage cost method",('Option-specific inputs'!$J29*'Option-specific inputs'!$J$109*AV$26),
'Option-specific inputs'!$J$19="Total cost method",(('Option-specific inputs'!$J52/SUM('Option-specific inputs'!$J$52:$J$61))*'Option-specific inputs'!$J$109*AV$26)),0),0)</f>
        <v>0</v>
      </c>
      <c r="AW402" s="43" cm="1">
        <f t="array" ref="AW402">IFERROR(
IF(AW$14 - $G$14 + 1 = _xlfn.NUMBERVALUE(TRIM(_xlfn.TEXTAFTER($C87, " ", -1))),
_xlfn.IFS(
'Option-specific inputs'!$J$19="Percentage cost method",('Option-specific inputs'!$J29*'Option-specific inputs'!$J$109*AW$26),
'Option-specific inputs'!$J$19="Total cost method",(('Option-specific inputs'!$J52/SUM('Option-specific inputs'!$J$52:$J$61))*'Option-specific inputs'!$J$109*AW$26)),0),0)</f>
        <v>0</v>
      </c>
      <c r="AX402" s="43" cm="1">
        <f t="array" ref="AX402">IFERROR(
IF(AX$14 - $G$14 + 1 = _xlfn.NUMBERVALUE(TRIM(_xlfn.TEXTAFTER($C87, " ", -1))),
_xlfn.IFS(
'Option-specific inputs'!$J$19="Percentage cost method",('Option-specific inputs'!$J29*'Option-specific inputs'!$J$109*AX$26),
'Option-specific inputs'!$J$19="Total cost method",(('Option-specific inputs'!$J52/SUM('Option-specific inputs'!$J$52:$J$61))*'Option-specific inputs'!$J$109*AX$26)),0),0)</f>
        <v>0</v>
      </c>
      <c r="AY402" s="43" cm="1">
        <f t="array" ref="AY402">IFERROR(
IF(AY$14 - $G$14 + 1 = _xlfn.NUMBERVALUE(TRIM(_xlfn.TEXTAFTER($C87, " ", -1))),
_xlfn.IFS(
'Option-specific inputs'!$J$19="Percentage cost method",('Option-specific inputs'!$J29*'Option-specific inputs'!$J$109*AY$26),
'Option-specific inputs'!$J$19="Total cost method",(('Option-specific inputs'!$J52/SUM('Option-specific inputs'!$J$52:$J$61))*'Option-specific inputs'!$J$109*AY$26)),0),0)</f>
        <v>0</v>
      </c>
      <c r="AZ402" s="43" cm="1">
        <f t="array" ref="AZ402">IFERROR(
IF(AZ$14 - $G$14 + 1 = _xlfn.NUMBERVALUE(TRIM(_xlfn.TEXTAFTER($C87, " ", -1))),
_xlfn.IFS(
'Option-specific inputs'!$J$19="Percentage cost method",('Option-specific inputs'!$J29*'Option-specific inputs'!$J$109*AZ$26),
'Option-specific inputs'!$J$19="Total cost method",(('Option-specific inputs'!$J52/SUM('Option-specific inputs'!$J$52:$J$61))*'Option-specific inputs'!$J$109*AZ$26)),0),0)</f>
        <v>0</v>
      </c>
      <c r="BA402" s="43" cm="1">
        <f t="array" ref="BA402">IFERROR(
IF(BA$14 - $G$14 + 1 = _xlfn.NUMBERVALUE(TRIM(_xlfn.TEXTAFTER($C87, " ", -1))),
_xlfn.IFS(
'Option-specific inputs'!$J$19="Percentage cost method",('Option-specific inputs'!$J29*'Option-specific inputs'!$J$109*BA$26),
'Option-specific inputs'!$J$19="Total cost method",(('Option-specific inputs'!$J52/SUM('Option-specific inputs'!$J$52:$J$61))*'Option-specific inputs'!$J$109*BA$26)),0),0)</f>
        <v>0</v>
      </c>
      <c r="BB402" s="43" cm="1">
        <f t="array" ref="BB402">IFERROR(
IF(BB$14 - $G$14 + 1 = _xlfn.NUMBERVALUE(TRIM(_xlfn.TEXTAFTER($C87, " ", -1))),
_xlfn.IFS(
'Option-specific inputs'!$J$19="Percentage cost method",('Option-specific inputs'!$J29*'Option-specific inputs'!$J$109*BB$26),
'Option-specific inputs'!$J$19="Total cost method",(('Option-specific inputs'!$J52/SUM('Option-specific inputs'!$J$52:$J$61))*'Option-specific inputs'!$J$109*BB$26)),0),0)</f>
        <v>0</v>
      </c>
      <c r="BC402" s="43" cm="1">
        <f t="array" ref="BC402">IFERROR(
IF(BC$14 - $G$14 + 1 = _xlfn.NUMBERVALUE(TRIM(_xlfn.TEXTAFTER($C87, " ", -1))),
_xlfn.IFS(
'Option-specific inputs'!$J$19="Percentage cost method",('Option-specific inputs'!$J29*'Option-specific inputs'!$J$109*BC$26),
'Option-specific inputs'!$J$19="Total cost method",(('Option-specific inputs'!$J52/SUM('Option-specific inputs'!$J$52:$J$61))*'Option-specific inputs'!$J$109*BC$26)),0),0)</f>
        <v>0</v>
      </c>
      <c r="BD402" s="43" cm="1">
        <f t="array" ref="BD402">IFERROR(
IF(BD$14 - $G$14 + 1 = _xlfn.NUMBERVALUE(TRIM(_xlfn.TEXTAFTER($C87, " ", -1))),
_xlfn.IFS(
'Option-specific inputs'!$J$19="Percentage cost method",('Option-specific inputs'!$J29*'Option-specific inputs'!$J$109*BD$26),
'Option-specific inputs'!$J$19="Total cost method",(('Option-specific inputs'!$J52/SUM('Option-specific inputs'!$J$52:$J$61))*'Option-specific inputs'!$J$109*BD$26)),0),0)</f>
        <v>0</v>
      </c>
      <c r="BE402" s="43" cm="1">
        <f t="array" ref="BE402">IFERROR(
IF(BE$14 - $G$14 + 1 = _xlfn.NUMBERVALUE(TRIM(_xlfn.TEXTAFTER($C87, " ", -1))),
_xlfn.IFS(
'Option-specific inputs'!$J$19="Percentage cost method",('Option-specific inputs'!$J29*'Option-specific inputs'!$J$109*BE$26),
'Option-specific inputs'!$J$19="Total cost method",(('Option-specific inputs'!$J52/SUM('Option-specific inputs'!$J$52:$J$61))*'Option-specific inputs'!$J$109*BE$26)),0),0)</f>
        <v>0</v>
      </c>
      <c r="BF402" s="43" cm="1">
        <f t="array" ref="BF402">IFERROR(
IF(BF$14 - $G$14 + 1 = _xlfn.NUMBERVALUE(TRIM(_xlfn.TEXTAFTER($C87, " ", -1))),
_xlfn.IFS(
'Option-specific inputs'!$J$19="Percentage cost method",('Option-specific inputs'!$J29*'Option-specific inputs'!$J$109*BF$26),
'Option-specific inputs'!$J$19="Total cost method",(('Option-specific inputs'!$J52/SUM('Option-specific inputs'!$J$52:$J$61))*'Option-specific inputs'!$J$109*BF$26)),0),0)</f>
        <v>0</v>
      </c>
      <c r="BG402" s="43" cm="1">
        <f t="array" ref="BG402">IFERROR(
IF(BG$14 - $G$14 + 1 = _xlfn.NUMBERVALUE(TRIM(_xlfn.TEXTAFTER($C87, " ", -1))),
_xlfn.IFS(
'Option-specific inputs'!$J$19="Percentage cost method",('Option-specific inputs'!$J29*'Option-specific inputs'!$J$109*BG$26),
'Option-specific inputs'!$J$19="Total cost method",(('Option-specific inputs'!$J52/SUM('Option-specific inputs'!$J$52:$J$61))*'Option-specific inputs'!$J$109*BG$26)),0),0)</f>
        <v>0</v>
      </c>
      <c r="BH402" s="43" cm="1">
        <f t="array" ref="BH402">IFERROR(
IF(BH$14 - $G$14 + 1 = _xlfn.NUMBERVALUE(TRIM(_xlfn.TEXTAFTER($C87, " ", -1))),
_xlfn.IFS(
'Option-specific inputs'!$J$19="Percentage cost method",('Option-specific inputs'!$J29*'Option-specific inputs'!$J$109*BH$26),
'Option-specific inputs'!$J$19="Total cost method",(('Option-specific inputs'!$J52/SUM('Option-specific inputs'!$J$52:$J$61))*'Option-specific inputs'!$J$109*BH$26)),0),0)</f>
        <v>0</v>
      </c>
      <c r="BI402" s="43" cm="1">
        <f t="array" ref="BI402">IFERROR(
IF(BI$14 - $G$14 + 1 = _xlfn.NUMBERVALUE(TRIM(_xlfn.TEXTAFTER($C87, " ", -1))),
_xlfn.IFS(
'Option-specific inputs'!$J$19="Percentage cost method",('Option-specific inputs'!$J29*'Option-specific inputs'!$J$109*BI$26),
'Option-specific inputs'!$J$19="Total cost method",(('Option-specific inputs'!$J52/SUM('Option-specific inputs'!$J$52:$J$61))*'Option-specific inputs'!$J$109*BI$26)),0),0)</f>
        <v>0</v>
      </c>
      <c r="BJ402" s="43" cm="1">
        <f t="array" ref="BJ402">IFERROR(
IF(BJ$14 - $G$14 + 1 = _xlfn.NUMBERVALUE(TRIM(_xlfn.TEXTAFTER($C87, " ", -1))),
_xlfn.IFS(
'Option-specific inputs'!$J$19="Percentage cost method",('Option-specific inputs'!$J29*'Option-specific inputs'!$J$109*BJ$26),
'Option-specific inputs'!$J$19="Total cost method",(('Option-specific inputs'!$J52/SUM('Option-specific inputs'!$J$52:$J$61))*'Option-specific inputs'!$J$109*BJ$26)),0),0)</f>
        <v>0</v>
      </c>
      <c r="BK402" s="43" cm="1">
        <f t="array" ref="BK402">IFERROR(
IF(BK$14 - $G$14 + 1 = _xlfn.NUMBERVALUE(TRIM(_xlfn.TEXTAFTER($C87, " ", -1))),
_xlfn.IFS(
'Option-specific inputs'!$J$19="Percentage cost method",('Option-specific inputs'!$J29*'Option-specific inputs'!$J$109*BK$26),
'Option-specific inputs'!$J$19="Total cost method",(('Option-specific inputs'!$J52/SUM('Option-specific inputs'!$J$52:$J$61))*'Option-specific inputs'!$J$109*BK$26)),0),0)</f>
        <v>0</v>
      </c>
      <c r="BL402" s="43" cm="1">
        <f t="array" ref="BL402">IFERROR(
IF(BL$14 - $G$14 + 1 = _xlfn.NUMBERVALUE(TRIM(_xlfn.TEXTAFTER($C87, " ", -1))),
_xlfn.IFS(
'Option-specific inputs'!$J$19="Percentage cost method",('Option-specific inputs'!$J29*'Option-specific inputs'!$J$109*BL$26),
'Option-specific inputs'!$J$19="Total cost method",(('Option-specific inputs'!$J52/SUM('Option-specific inputs'!$J$52:$J$61))*'Option-specific inputs'!$J$109*BL$26)),0),0)</f>
        <v>0</v>
      </c>
      <c r="BM402" s="43" cm="1">
        <f t="array" ref="BM402">IFERROR(
IF(BM$14 - $G$14 + 1 = _xlfn.NUMBERVALUE(TRIM(_xlfn.TEXTAFTER($C87, " ", -1))),
_xlfn.IFS(
'Option-specific inputs'!$J$19="Percentage cost method",('Option-specific inputs'!$J29*'Option-specific inputs'!$J$109*BM$26),
'Option-specific inputs'!$J$19="Total cost method",(('Option-specific inputs'!$J52/SUM('Option-specific inputs'!$J$52:$J$61))*'Option-specific inputs'!$J$109*BM$26)),0),0)</f>
        <v>0</v>
      </c>
      <c r="BN402" s="43" cm="1">
        <f t="array" ref="BN402">IFERROR(
IF(BN$14 - $G$14 + 1 = _xlfn.NUMBERVALUE(TRIM(_xlfn.TEXTAFTER($C87, " ", -1))),
_xlfn.IFS(
'Option-specific inputs'!$J$19="Percentage cost method",('Option-specific inputs'!$J29*'Option-specific inputs'!$J$109*BN$26),
'Option-specific inputs'!$J$19="Total cost method",(('Option-specific inputs'!$J52/SUM('Option-specific inputs'!$J$52:$J$61))*'Option-specific inputs'!$J$109*BN$26)),0),0)</f>
        <v>0</v>
      </c>
      <c r="BO402" s="43" cm="1">
        <f t="array" ref="BO402">IFERROR(
IF(BO$14 - $G$14 + 1 = _xlfn.NUMBERVALUE(TRIM(_xlfn.TEXTAFTER($C87, " ", -1))),
_xlfn.IFS(
'Option-specific inputs'!$J$19="Percentage cost method",('Option-specific inputs'!$J29*'Option-specific inputs'!$J$109*BO$26),
'Option-specific inputs'!$J$19="Total cost method",(('Option-specific inputs'!$J52/SUM('Option-specific inputs'!$J$52:$J$61))*'Option-specific inputs'!$J$109*BO$26)),0),0)</f>
        <v>0</v>
      </c>
      <c r="BP402" s="43" cm="1">
        <f t="array" ref="BP402">IFERROR(
IF(BP$14 - $G$14 + 1 = _xlfn.NUMBERVALUE(TRIM(_xlfn.TEXTAFTER($C87, " ", -1))),
_xlfn.IFS(
'Option-specific inputs'!$J$19="Percentage cost method",('Option-specific inputs'!$J29*'Option-specific inputs'!$J$109*BP$26),
'Option-specific inputs'!$J$19="Total cost method",(('Option-specific inputs'!$J52/SUM('Option-specific inputs'!$J$52:$J$61))*'Option-specific inputs'!$J$109*BP$26)),0),0)</f>
        <v>0</v>
      </c>
      <c r="BQ402" s="43" cm="1">
        <f t="array" ref="BQ402">IFERROR(
IF(BQ$14 - $G$14 + 1 = _xlfn.NUMBERVALUE(TRIM(_xlfn.TEXTAFTER($C87, " ", -1))),
_xlfn.IFS(
'Option-specific inputs'!$J$19="Percentage cost method",('Option-specific inputs'!$J29*'Option-specific inputs'!$J$109*BQ$26),
'Option-specific inputs'!$J$19="Total cost method",(('Option-specific inputs'!$J52/SUM('Option-specific inputs'!$J$52:$J$61))*'Option-specific inputs'!$J$109*BQ$26)),0),0)</f>
        <v>0</v>
      </c>
      <c r="BR402" s="43" cm="1">
        <f t="array" ref="BR402">IFERROR(
IF(BR$14 - $G$14 + 1 = _xlfn.NUMBERVALUE(TRIM(_xlfn.TEXTAFTER($C87, " ", -1))),
_xlfn.IFS(
'Option-specific inputs'!$J$19="Percentage cost method",('Option-specific inputs'!$J29*'Option-specific inputs'!$J$109*BR$26),
'Option-specific inputs'!$J$19="Total cost method",(('Option-specific inputs'!$J52/SUM('Option-specific inputs'!$J$52:$J$61))*'Option-specific inputs'!$J$109*BR$26)),0),0)</f>
        <v>0</v>
      </c>
      <c r="BS402" s="43" cm="1">
        <f t="array" ref="BS402">IFERROR(
IF(BS$14 - $G$14 + 1 = _xlfn.NUMBERVALUE(TRIM(_xlfn.TEXTAFTER($C87, " ", -1))),
_xlfn.IFS(
'Option-specific inputs'!$J$19="Percentage cost method",('Option-specific inputs'!$J29*'Option-specific inputs'!$J$109*BS$26),
'Option-specific inputs'!$J$19="Total cost method",(('Option-specific inputs'!$J52/SUM('Option-specific inputs'!$J$52:$J$61))*'Option-specific inputs'!$J$109*BS$26)),0),0)</f>
        <v>0</v>
      </c>
      <c r="BT402" s="43" cm="1">
        <f t="array" ref="BT402">IFERROR(
IF(BT$14 - $G$14 + 1 = _xlfn.NUMBERVALUE(TRIM(_xlfn.TEXTAFTER($C87, " ", -1))),
_xlfn.IFS(
'Option-specific inputs'!$J$19="Percentage cost method",('Option-specific inputs'!$J29*'Option-specific inputs'!$J$109*BT$26),
'Option-specific inputs'!$J$19="Total cost method",(('Option-specific inputs'!$J52/SUM('Option-specific inputs'!$J$52:$J$61))*'Option-specific inputs'!$J$109*BT$26)),0),0)</f>
        <v>0</v>
      </c>
      <c r="BU402" s="43" cm="1">
        <f t="array" ref="BU402">IFERROR(
IF(BU$14 - $G$14 + 1 = _xlfn.NUMBERVALUE(TRIM(_xlfn.TEXTAFTER($C87, " ", -1))),
_xlfn.IFS(
'Option-specific inputs'!$J$19="Percentage cost method",('Option-specific inputs'!$J29*'Option-specific inputs'!$J$109*BU$26),
'Option-specific inputs'!$J$19="Total cost method",(('Option-specific inputs'!$J52/SUM('Option-specific inputs'!$J$52:$J$61))*'Option-specific inputs'!$J$109*BU$26)),0),0)</f>
        <v>0</v>
      </c>
      <c r="BV402" s="43" cm="1">
        <f t="array" ref="BV402">IFERROR(
IF(BV$14 - $G$14 + 1 = _xlfn.NUMBERVALUE(TRIM(_xlfn.TEXTAFTER($C87, " ", -1))),
_xlfn.IFS(
'Option-specific inputs'!$J$19="Percentage cost method",('Option-specific inputs'!$J29*'Option-specific inputs'!$J$109*BV$26),
'Option-specific inputs'!$J$19="Total cost method",(('Option-specific inputs'!$J52/SUM('Option-specific inputs'!$J$52:$J$61))*'Option-specific inputs'!$J$109*BV$26)),0),0)</f>
        <v>0</v>
      </c>
      <c r="BW402" s="43" cm="1">
        <f t="array" ref="BW402">IFERROR(
IF(BW$14 - $G$14 + 1 = _xlfn.NUMBERVALUE(TRIM(_xlfn.TEXTAFTER($C87, " ", -1))),
_xlfn.IFS(
'Option-specific inputs'!$J$19="Percentage cost method",('Option-specific inputs'!$J29*'Option-specific inputs'!$J$109*BW$26),
'Option-specific inputs'!$J$19="Total cost method",(('Option-specific inputs'!$J52/SUM('Option-specific inputs'!$J$52:$J$61))*'Option-specific inputs'!$J$109*BW$26)),0),0)</f>
        <v>0</v>
      </c>
      <c r="BX402" s="43" cm="1">
        <f t="array" ref="BX402">IFERROR(
IF(BX$14 - $G$14 + 1 = _xlfn.NUMBERVALUE(TRIM(_xlfn.TEXTAFTER($C87, " ", -1))),
_xlfn.IFS(
'Option-specific inputs'!$J$19="Percentage cost method",('Option-specific inputs'!$J29*'Option-specific inputs'!$J$109*BX$26),
'Option-specific inputs'!$J$19="Total cost method",(('Option-specific inputs'!$J52/SUM('Option-specific inputs'!$J$52:$J$61))*'Option-specific inputs'!$J$109*BX$26)),0),0)</f>
        <v>0</v>
      </c>
      <c r="BY402" s="43" cm="1">
        <f t="array" ref="BY402">IFERROR(
IF(BY$14 - $G$14 + 1 = _xlfn.NUMBERVALUE(TRIM(_xlfn.TEXTAFTER($C87, " ", -1))),
_xlfn.IFS(
'Option-specific inputs'!$J$19="Percentage cost method",('Option-specific inputs'!$J29*'Option-specific inputs'!$J$109*BY$26),
'Option-specific inputs'!$J$19="Total cost method",(('Option-specific inputs'!$J52/SUM('Option-specific inputs'!$J$52:$J$61))*'Option-specific inputs'!$J$109*BY$26)),0),0)</f>
        <v>0</v>
      </c>
      <c r="BZ402" s="43" cm="1">
        <f t="array" ref="BZ402">IFERROR(
IF(BZ$14 - $G$14 + 1 = _xlfn.NUMBERVALUE(TRIM(_xlfn.TEXTAFTER($C87, " ", -1))),
_xlfn.IFS(
'Option-specific inputs'!$J$19="Percentage cost method",('Option-specific inputs'!$J29*'Option-specific inputs'!$J$109*BZ$26),
'Option-specific inputs'!$J$19="Total cost method",(('Option-specific inputs'!$J52/SUM('Option-specific inputs'!$J$52:$J$61))*'Option-specific inputs'!$J$109*BZ$26)),0),0)</f>
        <v>0</v>
      </c>
      <c r="CA402" s="43" cm="1">
        <f t="array" ref="CA402">IFERROR(
IF(CA$14 - $G$14 + 1 = _xlfn.NUMBERVALUE(TRIM(_xlfn.TEXTAFTER($C87, " ", -1))),
_xlfn.IFS(
'Option-specific inputs'!$J$19="Percentage cost method",('Option-specific inputs'!$J29*'Option-specific inputs'!$J$109*CA$26),
'Option-specific inputs'!$J$19="Total cost method",(('Option-specific inputs'!$J52/SUM('Option-specific inputs'!$J$52:$J$61))*'Option-specific inputs'!$J$109*CA$26)),0),0)</f>
        <v>0</v>
      </c>
      <c r="CB402" s="43" cm="1">
        <f t="array" ref="CB402">IFERROR(
IF(CB$14 - $G$14 + 1 = _xlfn.NUMBERVALUE(TRIM(_xlfn.TEXTAFTER($C87, " ", -1))),
_xlfn.IFS(
'Option-specific inputs'!$J$19="Percentage cost method",('Option-specific inputs'!$J29*'Option-specific inputs'!$J$109*CB$26),
'Option-specific inputs'!$J$19="Total cost method",(('Option-specific inputs'!$J52/SUM('Option-specific inputs'!$J$52:$J$61))*'Option-specific inputs'!$J$109*CB$26)),0),0)</f>
        <v>0</v>
      </c>
      <c r="CC402" s="43" cm="1">
        <f t="array" ref="CC402">IFERROR(
IF(CC$14 - $G$14 + 1 = _xlfn.NUMBERVALUE(TRIM(_xlfn.TEXTAFTER($C87, " ", -1))),
_xlfn.IFS(
'Option-specific inputs'!$J$19="Percentage cost method",('Option-specific inputs'!$J29*'Option-specific inputs'!$J$109*CC$26),
'Option-specific inputs'!$J$19="Total cost method",(('Option-specific inputs'!$J52/SUM('Option-specific inputs'!$J$52:$J$61))*'Option-specific inputs'!$J$109*CC$26)),0),0)</f>
        <v>0</v>
      </c>
      <c r="CD402" s="43" cm="1">
        <f t="array" ref="CD402">IFERROR(
IF(CD$14 - $G$14 + 1 = _xlfn.NUMBERVALUE(TRIM(_xlfn.TEXTAFTER($C87, " ", -1))),
_xlfn.IFS(
'Option-specific inputs'!$J$19="Percentage cost method",('Option-specific inputs'!$J29*'Option-specific inputs'!$J$109*CD$26),
'Option-specific inputs'!$J$19="Total cost method",(('Option-specific inputs'!$J52/SUM('Option-specific inputs'!$J$52:$J$61))*'Option-specific inputs'!$J$109*CD$26)),0),0)</f>
        <v>0</v>
      </c>
      <c r="CE402" s="43" cm="1">
        <f t="array" ref="CE402">IFERROR(
IF(CE$14 - $G$14 + 1 = _xlfn.NUMBERVALUE(TRIM(_xlfn.TEXTAFTER($C87, " ", -1))),
_xlfn.IFS(
'Option-specific inputs'!$J$19="Percentage cost method",('Option-specific inputs'!$J29*'Option-specific inputs'!$J$109*CE$26),
'Option-specific inputs'!$J$19="Total cost method",(('Option-specific inputs'!$J52/SUM('Option-specific inputs'!$J$52:$J$61))*'Option-specific inputs'!$J$109*CE$26)),0),0)</f>
        <v>0</v>
      </c>
      <c r="CF402" s="43" cm="1">
        <f t="array" ref="CF402">IFERROR(
IF(CF$14 - $G$14 + 1 = _xlfn.NUMBERVALUE(TRIM(_xlfn.TEXTAFTER($C87, " ", -1))),
_xlfn.IFS(
'Option-specific inputs'!$J$19="Percentage cost method",('Option-specific inputs'!$J29*'Option-specific inputs'!$J$109*CF$26),
'Option-specific inputs'!$J$19="Total cost method",(('Option-specific inputs'!$J52/SUM('Option-specific inputs'!$J$52:$J$61))*'Option-specific inputs'!$J$109*CF$26)),0),0)</f>
        <v>0</v>
      </c>
      <c r="CG402" s="43" cm="1">
        <f t="array" ref="CG402">IFERROR(
IF(CG$14 - $G$14 + 1 = _xlfn.NUMBERVALUE(TRIM(_xlfn.TEXTAFTER($C87, " ", -1))),
_xlfn.IFS(
'Option-specific inputs'!$J$19="Percentage cost method",('Option-specific inputs'!$J29*'Option-specific inputs'!$J$109*CG$26),
'Option-specific inputs'!$J$19="Total cost method",(('Option-specific inputs'!$J52/SUM('Option-specific inputs'!$J$52:$J$61))*'Option-specific inputs'!$J$109*CG$26)),0),0)</f>
        <v>0</v>
      </c>
      <c r="CH402" s="43" cm="1">
        <f t="array" ref="CH402">IFERROR(
IF(CH$14 - $G$14 + 1 = _xlfn.NUMBERVALUE(TRIM(_xlfn.TEXTAFTER($C87, " ", -1))),
_xlfn.IFS(
'Option-specific inputs'!$J$19="Percentage cost method",('Option-specific inputs'!$J29*'Option-specific inputs'!$J$109*CH$26),
'Option-specific inputs'!$J$19="Total cost method",(('Option-specific inputs'!$J52/SUM('Option-specific inputs'!$J$52:$J$61))*'Option-specific inputs'!$J$109*CH$26)),0),0)</f>
        <v>0</v>
      </c>
      <c r="CI402" s="43" cm="1">
        <f t="array" ref="CI402">IFERROR(
IF(CI$14 - $G$14 + 1 = _xlfn.NUMBERVALUE(TRIM(_xlfn.TEXTAFTER($C87, " ", -1))),
_xlfn.IFS(
'Option-specific inputs'!$J$19="Percentage cost method",('Option-specific inputs'!$J29*'Option-specific inputs'!$J$109*CI$26),
'Option-specific inputs'!$J$19="Total cost method",(('Option-specific inputs'!$J52/SUM('Option-specific inputs'!$J$52:$J$61))*'Option-specific inputs'!$J$109*CI$26)),0),0)</f>
        <v>0</v>
      </c>
      <c r="CJ402" s="43" cm="1">
        <f t="array" ref="CJ402">IFERROR(
IF(CJ$14 - $G$14 + 1 = _xlfn.NUMBERVALUE(TRIM(_xlfn.TEXTAFTER($C87, " ", -1))),
_xlfn.IFS(
'Option-specific inputs'!$J$19="Percentage cost method",('Option-specific inputs'!$J29*'Option-specific inputs'!$J$109*CJ$26),
'Option-specific inputs'!$J$19="Total cost method",(('Option-specific inputs'!$J52/SUM('Option-specific inputs'!$J$52:$J$61))*'Option-specific inputs'!$J$109*CJ$26)),0),0)</f>
        <v>0</v>
      </c>
      <c r="CK402" s="43" cm="1">
        <f t="array" ref="CK402">IFERROR(
IF(CK$14 - $G$14 + 1 = _xlfn.NUMBERVALUE(TRIM(_xlfn.TEXTAFTER($C87, " ", -1))),
_xlfn.IFS(
'Option-specific inputs'!$J$19="Percentage cost method",('Option-specific inputs'!$J29*'Option-specific inputs'!$J$109*CK$26),
'Option-specific inputs'!$J$19="Total cost method",(('Option-specific inputs'!$J52/SUM('Option-specific inputs'!$J$52:$J$61))*'Option-specific inputs'!$J$109*CK$26)),0),0)</f>
        <v>0</v>
      </c>
      <c r="CL402" s="43" cm="1">
        <f t="array" ref="CL402">IFERROR(
IF(CL$14 - $G$14 + 1 = _xlfn.NUMBERVALUE(TRIM(_xlfn.TEXTAFTER($C87, " ", -1))),
_xlfn.IFS(
'Option-specific inputs'!$J$19="Percentage cost method",('Option-specific inputs'!$J29*'Option-specific inputs'!$J$109*CL$26),
'Option-specific inputs'!$J$19="Total cost method",(('Option-specific inputs'!$J52/SUM('Option-specific inputs'!$J$52:$J$61))*'Option-specific inputs'!$J$109*CL$26)),0),0)</f>
        <v>0</v>
      </c>
      <c r="CM402" s="43" cm="1">
        <f t="array" ref="CM402">IFERROR(
IF(CM$14 - $G$14 + 1 = _xlfn.NUMBERVALUE(TRIM(_xlfn.TEXTAFTER($C87, " ", -1))),
_xlfn.IFS(
'Option-specific inputs'!$J$19="Percentage cost method",('Option-specific inputs'!$J29*'Option-specific inputs'!$J$109*CM$26),
'Option-specific inputs'!$J$19="Total cost method",(('Option-specific inputs'!$J52/SUM('Option-specific inputs'!$J$52:$J$61))*'Option-specific inputs'!$J$109*CM$26)),0),0)</f>
        <v>0</v>
      </c>
      <c r="CN402" s="43" cm="1">
        <f t="array" ref="CN402">IFERROR(
IF(CN$14 - $G$14 + 1 = _xlfn.NUMBERVALUE(TRIM(_xlfn.TEXTAFTER($C87, " ", -1))),
_xlfn.IFS(
'Option-specific inputs'!$J$19="Percentage cost method",('Option-specific inputs'!$J29*'Option-specific inputs'!$J$109*CN$26),
'Option-specific inputs'!$J$19="Total cost method",(('Option-specific inputs'!$J52/SUM('Option-specific inputs'!$J$52:$J$61))*'Option-specific inputs'!$J$109*CN$26)),0),0)</f>
        <v>0</v>
      </c>
      <c r="CO402" s="43" cm="1">
        <f t="array" ref="CO402">IFERROR(
IF(CO$14 - $G$14 + 1 = _xlfn.NUMBERVALUE(TRIM(_xlfn.TEXTAFTER($C87, " ", -1))),
_xlfn.IFS(
'Option-specific inputs'!$J$19="Percentage cost method",('Option-specific inputs'!$J29*'Option-specific inputs'!$J$109*CO$26),
'Option-specific inputs'!$J$19="Total cost method",(('Option-specific inputs'!$J52/SUM('Option-specific inputs'!$J$52:$J$61))*'Option-specific inputs'!$J$109*CO$26)),0),0)</f>
        <v>0</v>
      </c>
      <c r="CP402" s="43" cm="1">
        <f t="array" ref="CP402">IFERROR(
IF(CP$14 - $G$14 + 1 = _xlfn.NUMBERVALUE(TRIM(_xlfn.TEXTAFTER($C87, " ", -1))),
_xlfn.IFS(
'Option-specific inputs'!$J$19="Percentage cost method",('Option-specific inputs'!$J29*'Option-specific inputs'!$J$109*CP$26),
'Option-specific inputs'!$J$19="Total cost method",(('Option-specific inputs'!$J52/SUM('Option-specific inputs'!$J$52:$J$61))*'Option-specific inputs'!$J$109*CP$26)),0),0)</f>
        <v>0</v>
      </c>
      <c r="CQ402" s="43" cm="1">
        <f t="array" ref="CQ402">IFERROR(
IF(CQ$14 - $G$14 + 1 = _xlfn.NUMBERVALUE(TRIM(_xlfn.TEXTAFTER($C87, " ", -1))),
_xlfn.IFS(
'Option-specific inputs'!$J$19="Percentage cost method",('Option-specific inputs'!$J29*'Option-specific inputs'!$J$109*CQ$26),
'Option-specific inputs'!$J$19="Total cost method",(('Option-specific inputs'!$J52/SUM('Option-specific inputs'!$J$52:$J$61))*'Option-specific inputs'!$J$109*CQ$26)),0),0)</f>
        <v>0</v>
      </c>
      <c r="CR402" s="43" cm="1">
        <f t="array" ref="CR402">IFERROR(
IF(CR$14 - $G$14 + 1 = _xlfn.NUMBERVALUE(TRIM(_xlfn.TEXTAFTER($C87, " ", -1))),
_xlfn.IFS(
'Option-specific inputs'!$J$19="Percentage cost method",('Option-specific inputs'!$J29*'Option-specific inputs'!$J$109*CR$26),
'Option-specific inputs'!$J$19="Total cost method",(('Option-specific inputs'!$J52/SUM('Option-specific inputs'!$J$52:$J$61))*'Option-specific inputs'!$J$109*CR$26)),0),0)</f>
        <v>0</v>
      </c>
      <c r="CS402" s="43" cm="1">
        <f t="array" ref="CS402">IFERROR(
IF(CS$14 - $G$14 + 1 = _xlfn.NUMBERVALUE(TRIM(_xlfn.TEXTAFTER($C87, " ", -1))),
_xlfn.IFS(
'Option-specific inputs'!$J$19="Percentage cost method",('Option-specific inputs'!$J29*'Option-specific inputs'!$J$109*CS$26),
'Option-specific inputs'!$J$19="Total cost method",(('Option-specific inputs'!$J52/SUM('Option-specific inputs'!$J$52:$J$61))*'Option-specific inputs'!$J$109*CS$26)),0),0)</f>
        <v>0</v>
      </c>
      <c r="CT402" s="43" cm="1">
        <f t="array" ref="CT402">IFERROR(
IF(CT$14 - $G$14 + 1 = _xlfn.NUMBERVALUE(TRIM(_xlfn.TEXTAFTER($C87, " ", -1))),
_xlfn.IFS(
'Option-specific inputs'!$J$19="Percentage cost method",('Option-specific inputs'!$J29*'Option-specific inputs'!$J$109*CT$26),
'Option-specific inputs'!$J$19="Total cost method",(('Option-specific inputs'!$J52/SUM('Option-specific inputs'!$J$52:$J$61))*'Option-specific inputs'!$J$109*CT$26)),0),0)</f>
        <v>0</v>
      </c>
      <c r="CU402" s="43" cm="1">
        <f t="array" ref="CU402">IFERROR(
IF(CU$14 - $G$14 + 1 = _xlfn.NUMBERVALUE(TRIM(_xlfn.TEXTAFTER($C87, " ", -1))),
_xlfn.IFS(
'Option-specific inputs'!$J$19="Percentage cost method",('Option-specific inputs'!$J29*'Option-specific inputs'!$J$109*CU$26),
'Option-specific inputs'!$J$19="Total cost method",(('Option-specific inputs'!$J52/SUM('Option-specific inputs'!$J$52:$J$61))*'Option-specific inputs'!$J$109*CU$26)),0),0)</f>
        <v>0</v>
      </c>
      <c r="CV402" s="43" cm="1">
        <f t="array" ref="CV402">IFERROR(
IF(CV$14 - $G$14 + 1 = _xlfn.NUMBERVALUE(TRIM(_xlfn.TEXTAFTER($C87, " ", -1))),
_xlfn.IFS(
'Option-specific inputs'!$J$19="Percentage cost method",('Option-specific inputs'!$J29*'Option-specific inputs'!$J$109*CV$26),
'Option-specific inputs'!$J$19="Total cost method",(('Option-specific inputs'!$J52/SUM('Option-specific inputs'!$J$52:$J$61))*'Option-specific inputs'!$J$109*CV$26)),0),0)</f>
        <v>0</v>
      </c>
      <c r="CW402" s="43" cm="1">
        <f t="array" ref="CW402">IFERROR(
IF(CW$14 - $G$14 + 1 = _xlfn.NUMBERVALUE(TRIM(_xlfn.TEXTAFTER($C87, " ", -1))),
_xlfn.IFS(
'Option-specific inputs'!$J$19="Percentage cost method",('Option-specific inputs'!$J29*'Option-specific inputs'!$J$109*CW$26),
'Option-specific inputs'!$J$19="Total cost method",(('Option-specific inputs'!$J52/SUM('Option-specific inputs'!$J$52:$J$61))*'Option-specific inputs'!$J$109*CW$26)),0),0)</f>
        <v>0</v>
      </c>
      <c r="CX402" s="43" cm="1">
        <f t="array" ref="CX402">IFERROR(
IF(CX$14 - $G$14 + 1 = _xlfn.NUMBERVALUE(TRIM(_xlfn.TEXTAFTER($C87, " ", -1))),
_xlfn.IFS(
'Option-specific inputs'!$J$19="Percentage cost method",('Option-specific inputs'!$J29*'Option-specific inputs'!$J$109*CX$26),
'Option-specific inputs'!$J$19="Total cost method",(('Option-specific inputs'!$J52/SUM('Option-specific inputs'!$J$52:$J$61))*'Option-specific inputs'!$J$109*CX$26)),0),0)</f>
        <v>0</v>
      </c>
      <c r="CY402" s="43" cm="1">
        <f t="array" ref="CY402">IFERROR(
IF(CY$14 - $G$14 + 1 = _xlfn.NUMBERVALUE(TRIM(_xlfn.TEXTAFTER($C87, " ", -1))),
_xlfn.IFS(
'Option-specific inputs'!$J$19="Percentage cost method",('Option-specific inputs'!$J29*'Option-specific inputs'!$J$109*CY$26),
'Option-specific inputs'!$J$19="Total cost method",(('Option-specific inputs'!$J52/SUM('Option-specific inputs'!$J$52:$J$61))*'Option-specific inputs'!$J$109*CY$26)),0),0)</f>
        <v>0</v>
      </c>
      <c r="CZ402" s="43" cm="1">
        <f t="array" ref="CZ402">IFERROR(
IF(CZ$14 - $G$14 + 1 = _xlfn.NUMBERVALUE(TRIM(_xlfn.TEXTAFTER($C87, " ", -1))),
_xlfn.IFS(
'Option-specific inputs'!$J$19="Percentage cost method",('Option-specific inputs'!$J29*'Option-specific inputs'!$J$109*CZ$26),
'Option-specific inputs'!$J$19="Total cost method",(('Option-specific inputs'!$J52/SUM('Option-specific inputs'!$J$52:$J$61))*'Option-specific inputs'!$J$109*CZ$26)),0),0)</f>
        <v>0</v>
      </c>
      <c r="DA402" s="43" cm="1">
        <f t="array" ref="DA402">IFERROR(
IF(DA$14 - $G$14 + 1 = _xlfn.NUMBERVALUE(TRIM(_xlfn.TEXTAFTER($C87, " ", -1))),
_xlfn.IFS(
'Option-specific inputs'!$J$19="Percentage cost method",('Option-specific inputs'!$J29*'Option-specific inputs'!$J$109*DA$26),
'Option-specific inputs'!$J$19="Total cost method",(('Option-specific inputs'!$J52/SUM('Option-specific inputs'!$J$52:$J$61))*'Option-specific inputs'!$J$109*DA$26)),0),0)</f>
        <v>0</v>
      </c>
      <c r="DB402" s="43" cm="1">
        <f t="array" ref="DB402">IFERROR(
IF(DB$14 - $G$14 + 1 = _xlfn.NUMBERVALUE(TRIM(_xlfn.TEXTAFTER($C87, " ", -1))),
_xlfn.IFS(
'Option-specific inputs'!$J$19="Percentage cost method",('Option-specific inputs'!$J29*'Option-specific inputs'!$J$109*DB$26),
'Option-specific inputs'!$J$19="Total cost method",(('Option-specific inputs'!$J52/SUM('Option-specific inputs'!$J$52:$J$61))*'Option-specific inputs'!$J$109*DB$26)),0),0)</f>
        <v>0</v>
      </c>
      <c r="DC402" s="25"/>
    </row>
    <row r="403" spans="1:107" s="61" customFormat="1" ht="22.5" customHeight="1">
      <c r="A403" s="25"/>
      <c r="B403" s="163"/>
      <c r="C403" s="170" t="s">
        <v>141</v>
      </c>
      <c r="D403" s="32"/>
      <c r="E403" s="37"/>
      <c r="F403" s="42"/>
      <c r="G403" s="43" cm="1">
        <f t="array" ref="G403">IFERROR(
IF(G$14 - $G$14 + 1 = _xlfn.NUMBERVALUE(TRIM(_xlfn.TEXTAFTER($C88, " ", -1))),
_xlfn.IFS(
'Option-specific inputs'!$J$19="Percentage cost method",('Option-specific inputs'!$J30*'Option-specific inputs'!$J$109*G$26),
'Option-specific inputs'!$J$19="Total cost method",(('Option-specific inputs'!$J53/SUM('Option-specific inputs'!$J$52:$J$61))*'Option-specific inputs'!$J$109*G$26)),0),0)</f>
        <v>0</v>
      </c>
      <c r="H403" s="43" cm="1">
        <f t="array" ref="H403">IFERROR(
IF(H$14 - $G$14 + 1 = _xlfn.NUMBERVALUE(TRIM(_xlfn.TEXTAFTER($C88, " ", -1))),
_xlfn.IFS(
'Option-specific inputs'!$J$19="Percentage cost method",('Option-specific inputs'!$J30*'Option-specific inputs'!$J$109*H$26),
'Option-specific inputs'!$J$19="Total cost method",(('Option-specific inputs'!$J53/SUM('Option-specific inputs'!$J$52:$J$61))*'Option-specific inputs'!$J$109*H$26)),0),0)</f>
        <v>0</v>
      </c>
      <c r="I403" s="43" cm="1">
        <f t="array" ref="I403">IFERROR(
IF(I$14 - $G$14 + 1 = _xlfn.NUMBERVALUE(TRIM(_xlfn.TEXTAFTER($C88, " ", -1))),
_xlfn.IFS(
'Option-specific inputs'!$J$19="Percentage cost method",('Option-specific inputs'!$J30*'Option-specific inputs'!$J$109*I$26),
'Option-specific inputs'!$J$19="Total cost method",(('Option-specific inputs'!$J53/SUM('Option-specific inputs'!$J$52:$J$61))*'Option-specific inputs'!$J$109*I$26)),0),0)</f>
        <v>0</v>
      </c>
      <c r="J403" s="43" cm="1">
        <f t="array" ref="J403">IFERROR(
IF(J$14 - $G$14 + 1 = _xlfn.NUMBERVALUE(TRIM(_xlfn.TEXTAFTER($C88, " ", -1))),
_xlfn.IFS(
'Option-specific inputs'!$J$19="Percentage cost method",('Option-specific inputs'!$J30*'Option-specific inputs'!$J$109*J$26),
'Option-specific inputs'!$J$19="Total cost method",(('Option-specific inputs'!$J53/SUM('Option-specific inputs'!$J$52:$J$61))*'Option-specific inputs'!$J$109*J$26)),0),0)</f>
        <v>0</v>
      </c>
      <c r="K403" s="43" cm="1">
        <f t="array" ref="K403">IFERROR(
IF(K$14 - $G$14 + 1 = _xlfn.NUMBERVALUE(TRIM(_xlfn.TEXTAFTER($C88, " ", -1))),
_xlfn.IFS(
'Option-specific inputs'!$J$19="Percentage cost method",('Option-specific inputs'!$J30*'Option-specific inputs'!$J$109*K$26),
'Option-specific inputs'!$J$19="Total cost method",(('Option-specific inputs'!$J53/SUM('Option-specific inputs'!$J$52:$J$61))*'Option-specific inputs'!$J$109*K$26)),0),0)</f>
        <v>0</v>
      </c>
      <c r="L403" s="43" cm="1">
        <f t="array" ref="L403">IFERROR(
IF(L$14 - $G$14 + 1 = _xlfn.NUMBERVALUE(TRIM(_xlfn.TEXTAFTER($C88, " ", -1))),
_xlfn.IFS(
'Option-specific inputs'!$J$19="Percentage cost method",('Option-specific inputs'!$J30*'Option-specific inputs'!$J$109*L$26),
'Option-specific inputs'!$J$19="Total cost method",(('Option-specific inputs'!$J53/SUM('Option-specific inputs'!$J$52:$J$61))*'Option-specific inputs'!$J$109*L$26)),0),0)</f>
        <v>0</v>
      </c>
      <c r="M403" s="43" cm="1">
        <f t="array" ref="M403">IFERROR(
IF(M$14 - $G$14 + 1 = _xlfn.NUMBERVALUE(TRIM(_xlfn.TEXTAFTER($C88, " ", -1))),
_xlfn.IFS(
'Option-specific inputs'!$J$19="Percentage cost method",('Option-specific inputs'!$J30*'Option-specific inputs'!$J$109*M$26),
'Option-specific inputs'!$J$19="Total cost method",(('Option-specific inputs'!$J53/SUM('Option-specific inputs'!$J$52:$J$61))*'Option-specific inputs'!$J$109*M$26)),0),0)</f>
        <v>0</v>
      </c>
      <c r="N403" s="43" cm="1">
        <f t="array" ref="N403">IFERROR(
IF(N$14 - $G$14 + 1 = _xlfn.NUMBERVALUE(TRIM(_xlfn.TEXTAFTER($C88, " ", -1))),
_xlfn.IFS(
'Option-specific inputs'!$J$19="Percentage cost method",('Option-specific inputs'!$J30*'Option-specific inputs'!$J$109*N$26),
'Option-specific inputs'!$J$19="Total cost method",(('Option-specific inputs'!$J53/SUM('Option-specific inputs'!$J$52:$J$61))*'Option-specific inputs'!$J$109*N$26)),0),0)</f>
        <v>0</v>
      </c>
      <c r="O403" s="43" cm="1">
        <f t="array" ref="O403">IFERROR(
IF(O$14 - $G$14 + 1 = _xlfn.NUMBERVALUE(TRIM(_xlfn.TEXTAFTER($C88, " ", -1))),
_xlfn.IFS(
'Option-specific inputs'!$J$19="Percentage cost method",('Option-specific inputs'!$J30*'Option-specific inputs'!$J$109*O$26),
'Option-specific inputs'!$J$19="Total cost method",(('Option-specific inputs'!$J53/SUM('Option-specific inputs'!$J$52:$J$61))*'Option-specific inputs'!$J$109*O$26)),0),0)</f>
        <v>0</v>
      </c>
      <c r="P403" s="43" cm="1">
        <f t="array" ref="P403">IFERROR(
IF(P$14 - $G$14 + 1 = _xlfn.NUMBERVALUE(TRIM(_xlfn.TEXTAFTER($C88, " ", -1))),
_xlfn.IFS(
'Option-specific inputs'!$J$19="Percentage cost method",('Option-specific inputs'!$J30*'Option-specific inputs'!$J$109*P$26),
'Option-specific inputs'!$J$19="Total cost method",(('Option-specific inputs'!$J53/SUM('Option-specific inputs'!$J$52:$J$61))*'Option-specific inputs'!$J$109*P$26)),0),0)</f>
        <v>0</v>
      </c>
      <c r="Q403" s="43" cm="1">
        <f t="array" ref="Q403">IFERROR(
IF(Q$14 - $G$14 + 1 = _xlfn.NUMBERVALUE(TRIM(_xlfn.TEXTAFTER($C88, " ", -1))),
_xlfn.IFS(
'Option-specific inputs'!$J$19="Percentage cost method",('Option-specific inputs'!$J30*'Option-specific inputs'!$J$109*Q$26),
'Option-specific inputs'!$J$19="Total cost method",(('Option-specific inputs'!$J53/SUM('Option-specific inputs'!$J$52:$J$61))*'Option-specific inputs'!$J$109*Q$26)),0),0)</f>
        <v>0</v>
      </c>
      <c r="R403" s="43" cm="1">
        <f t="array" ref="R403">IFERROR(
IF(R$14 - $G$14 + 1 = _xlfn.NUMBERVALUE(TRIM(_xlfn.TEXTAFTER($C88, " ", -1))),
_xlfn.IFS(
'Option-specific inputs'!$J$19="Percentage cost method",('Option-specific inputs'!$J30*'Option-specific inputs'!$J$109*R$26),
'Option-specific inputs'!$J$19="Total cost method",(('Option-specific inputs'!$J53/SUM('Option-specific inputs'!$J$52:$J$61))*'Option-specific inputs'!$J$109*R$26)),0),0)</f>
        <v>0</v>
      </c>
      <c r="S403" s="43" cm="1">
        <f t="array" ref="S403">IFERROR(
IF(S$14 - $G$14 + 1 = _xlfn.NUMBERVALUE(TRIM(_xlfn.TEXTAFTER($C88, " ", -1))),
_xlfn.IFS(
'Option-specific inputs'!$J$19="Percentage cost method",('Option-specific inputs'!$J30*'Option-specific inputs'!$J$109*S$26),
'Option-specific inputs'!$J$19="Total cost method",(('Option-specific inputs'!$J53/SUM('Option-specific inputs'!$J$52:$J$61))*'Option-specific inputs'!$J$109*S$26)),0),0)</f>
        <v>0</v>
      </c>
      <c r="T403" s="43" cm="1">
        <f t="array" ref="T403">IFERROR(
IF(T$14 - $G$14 + 1 = _xlfn.NUMBERVALUE(TRIM(_xlfn.TEXTAFTER($C88, " ", -1))),
_xlfn.IFS(
'Option-specific inputs'!$J$19="Percentage cost method",('Option-specific inputs'!$J30*'Option-specific inputs'!$J$109*T$26),
'Option-specific inputs'!$J$19="Total cost method",(('Option-specific inputs'!$J53/SUM('Option-specific inputs'!$J$52:$J$61))*'Option-specific inputs'!$J$109*T$26)),0),0)</f>
        <v>0</v>
      </c>
      <c r="U403" s="43" cm="1">
        <f t="array" ref="U403">IFERROR(
IF(U$14 - $G$14 + 1 = _xlfn.NUMBERVALUE(TRIM(_xlfn.TEXTAFTER($C88, " ", -1))),
_xlfn.IFS(
'Option-specific inputs'!$J$19="Percentage cost method",('Option-specific inputs'!$J30*'Option-specific inputs'!$J$109*U$26),
'Option-specific inputs'!$J$19="Total cost method",(('Option-specific inputs'!$J53/SUM('Option-specific inputs'!$J$52:$J$61))*'Option-specific inputs'!$J$109*U$26)),0),0)</f>
        <v>0</v>
      </c>
      <c r="V403" s="43" cm="1">
        <f t="array" ref="V403">IFERROR(
IF(V$14 - $G$14 + 1 = _xlfn.NUMBERVALUE(TRIM(_xlfn.TEXTAFTER($C88, " ", -1))),
_xlfn.IFS(
'Option-specific inputs'!$J$19="Percentage cost method",('Option-specific inputs'!$J30*'Option-specific inputs'!$J$109*V$26),
'Option-specific inputs'!$J$19="Total cost method",(('Option-specific inputs'!$J53/SUM('Option-specific inputs'!$J$52:$J$61))*'Option-specific inputs'!$J$109*V$26)),0),0)</f>
        <v>0</v>
      </c>
      <c r="W403" s="43" cm="1">
        <f t="array" ref="W403">IFERROR(
IF(W$14 - $G$14 + 1 = _xlfn.NUMBERVALUE(TRIM(_xlfn.TEXTAFTER($C88, " ", -1))),
_xlfn.IFS(
'Option-specific inputs'!$J$19="Percentage cost method",('Option-specific inputs'!$J30*'Option-specific inputs'!$J$109*W$26),
'Option-specific inputs'!$J$19="Total cost method",(('Option-specific inputs'!$J53/SUM('Option-specific inputs'!$J$52:$J$61))*'Option-specific inputs'!$J$109*W$26)),0),0)</f>
        <v>0</v>
      </c>
      <c r="X403" s="43" cm="1">
        <f t="array" ref="X403">IFERROR(
IF(X$14 - $G$14 + 1 = _xlfn.NUMBERVALUE(TRIM(_xlfn.TEXTAFTER($C88, " ", -1))),
_xlfn.IFS(
'Option-specific inputs'!$J$19="Percentage cost method",('Option-specific inputs'!$J30*'Option-specific inputs'!$J$109*X$26),
'Option-specific inputs'!$J$19="Total cost method",(('Option-specific inputs'!$J53/SUM('Option-specific inputs'!$J$52:$J$61))*'Option-specific inputs'!$J$109*X$26)),0),0)</f>
        <v>0</v>
      </c>
      <c r="Y403" s="43" cm="1">
        <f t="array" ref="Y403">IFERROR(
IF(Y$14 - $G$14 + 1 = _xlfn.NUMBERVALUE(TRIM(_xlfn.TEXTAFTER($C88, " ", -1))),
_xlfn.IFS(
'Option-specific inputs'!$J$19="Percentage cost method",('Option-specific inputs'!$J30*'Option-specific inputs'!$J$109*Y$26),
'Option-specific inputs'!$J$19="Total cost method",(('Option-specific inputs'!$J53/SUM('Option-specific inputs'!$J$52:$J$61))*'Option-specific inputs'!$J$109*Y$26)),0),0)</f>
        <v>0</v>
      </c>
      <c r="Z403" s="43" cm="1">
        <f t="array" ref="Z403">IFERROR(
IF(Z$14 - $G$14 + 1 = _xlfn.NUMBERVALUE(TRIM(_xlfn.TEXTAFTER($C88, " ", -1))),
_xlfn.IFS(
'Option-specific inputs'!$J$19="Percentage cost method",('Option-specific inputs'!$J30*'Option-specific inputs'!$J$109*Z$26),
'Option-specific inputs'!$J$19="Total cost method",(('Option-specific inputs'!$J53/SUM('Option-specific inputs'!$J$52:$J$61))*'Option-specific inputs'!$J$109*Z$26)),0),0)</f>
        <v>0</v>
      </c>
      <c r="AA403" s="43" cm="1">
        <f t="array" ref="AA403">IFERROR(
IF(AA$14 - $G$14 + 1 = _xlfn.NUMBERVALUE(TRIM(_xlfn.TEXTAFTER($C88, " ", -1))),
_xlfn.IFS(
'Option-specific inputs'!$J$19="Percentage cost method",('Option-specific inputs'!$J30*'Option-specific inputs'!$J$109*AA$26),
'Option-specific inputs'!$J$19="Total cost method",(('Option-specific inputs'!$J53/SUM('Option-specific inputs'!$J$52:$J$61))*'Option-specific inputs'!$J$109*AA$26)),0),0)</f>
        <v>0</v>
      </c>
      <c r="AB403" s="43" cm="1">
        <f t="array" ref="AB403">IFERROR(
IF(AB$14 - $G$14 + 1 = _xlfn.NUMBERVALUE(TRIM(_xlfn.TEXTAFTER($C88, " ", -1))),
_xlfn.IFS(
'Option-specific inputs'!$J$19="Percentage cost method",('Option-specific inputs'!$J30*'Option-specific inputs'!$J$109*AB$26),
'Option-specific inputs'!$J$19="Total cost method",(('Option-specific inputs'!$J53/SUM('Option-specific inputs'!$J$52:$J$61))*'Option-specific inputs'!$J$109*AB$26)),0),0)</f>
        <v>0</v>
      </c>
      <c r="AC403" s="43" cm="1">
        <f t="array" ref="AC403">IFERROR(
IF(AC$14 - $G$14 + 1 = _xlfn.NUMBERVALUE(TRIM(_xlfn.TEXTAFTER($C88, " ", -1))),
_xlfn.IFS(
'Option-specific inputs'!$J$19="Percentage cost method",('Option-specific inputs'!$J30*'Option-specific inputs'!$J$109*AC$26),
'Option-specific inputs'!$J$19="Total cost method",(('Option-specific inputs'!$J53/SUM('Option-specific inputs'!$J$52:$J$61))*'Option-specific inputs'!$J$109*AC$26)),0),0)</f>
        <v>0</v>
      </c>
      <c r="AD403" s="43" cm="1">
        <f t="array" ref="AD403">IFERROR(
IF(AD$14 - $G$14 + 1 = _xlfn.NUMBERVALUE(TRIM(_xlfn.TEXTAFTER($C88, " ", -1))),
_xlfn.IFS(
'Option-specific inputs'!$J$19="Percentage cost method",('Option-specific inputs'!$J30*'Option-specific inputs'!$J$109*AD$26),
'Option-specific inputs'!$J$19="Total cost method",(('Option-specific inputs'!$J53/SUM('Option-specific inputs'!$J$52:$J$61))*'Option-specific inputs'!$J$109*AD$26)),0),0)</f>
        <v>0</v>
      </c>
      <c r="AE403" s="43" cm="1">
        <f t="array" ref="AE403">IFERROR(
IF(AE$14 - $G$14 + 1 = _xlfn.NUMBERVALUE(TRIM(_xlfn.TEXTAFTER($C88, " ", -1))),
_xlfn.IFS(
'Option-specific inputs'!$J$19="Percentage cost method",('Option-specific inputs'!$J30*'Option-specific inputs'!$J$109*AE$26),
'Option-specific inputs'!$J$19="Total cost method",(('Option-specific inputs'!$J53/SUM('Option-specific inputs'!$J$52:$J$61))*'Option-specific inputs'!$J$109*AE$26)),0),0)</f>
        <v>0</v>
      </c>
      <c r="AF403" s="43" cm="1">
        <f t="array" ref="AF403">IFERROR(
IF(AF$14 - $G$14 + 1 = _xlfn.NUMBERVALUE(TRIM(_xlfn.TEXTAFTER($C88, " ", -1))),
_xlfn.IFS(
'Option-specific inputs'!$J$19="Percentage cost method",('Option-specific inputs'!$J30*'Option-specific inputs'!$J$109*AF$26),
'Option-specific inputs'!$J$19="Total cost method",(('Option-specific inputs'!$J53/SUM('Option-specific inputs'!$J$52:$J$61))*'Option-specific inputs'!$J$109*AF$26)),0),0)</f>
        <v>0</v>
      </c>
      <c r="AG403" s="43" cm="1">
        <f t="array" ref="AG403">IFERROR(
IF(AG$14 - $G$14 + 1 = _xlfn.NUMBERVALUE(TRIM(_xlfn.TEXTAFTER($C88, " ", -1))),
_xlfn.IFS(
'Option-specific inputs'!$J$19="Percentage cost method",('Option-specific inputs'!$J30*'Option-specific inputs'!$J$109*AG$26),
'Option-specific inputs'!$J$19="Total cost method",(('Option-specific inputs'!$J53/SUM('Option-specific inputs'!$J$52:$J$61))*'Option-specific inputs'!$J$109*AG$26)),0),0)</f>
        <v>0</v>
      </c>
      <c r="AH403" s="43" cm="1">
        <f t="array" ref="AH403">IFERROR(
IF(AH$14 - $G$14 + 1 = _xlfn.NUMBERVALUE(TRIM(_xlfn.TEXTAFTER($C88, " ", -1))),
_xlfn.IFS(
'Option-specific inputs'!$J$19="Percentage cost method",('Option-specific inputs'!$J30*'Option-specific inputs'!$J$109*AH$26),
'Option-specific inputs'!$J$19="Total cost method",(('Option-specific inputs'!$J53/SUM('Option-specific inputs'!$J$52:$J$61))*'Option-specific inputs'!$J$109*AH$26)),0),0)</f>
        <v>0</v>
      </c>
      <c r="AI403" s="43" cm="1">
        <f t="array" ref="AI403">IFERROR(
IF(AI$14 - $G$14 + 1 = _xlfn.NUMBERVALUE(TRIM(_xlfn.TEXTAFTER($C88, " ", -1))),
_xlfn.IFS(
'Option-specific inputs'!$J$19="Percentage cost method",('Option-specific inputs'!$J30*'Option-specific inputs'!$J$109*AI$26),
'Option-specific inputs'!$J$19="Total cost method",(('Option-specific inputs'!$J53/SUM('Option-specific inputs'!$J$52:$J$61))*'Option-specific inputs'!$J$109*AI$26)),0),0)</f>
        <v>0</v>
      </c>
      <c r="AJ403" s="43" cm="1">
        <f t="array" ref="AJ403">IFERROR(
IF(AJ$14 - $G$14 + 1 = _xlfn.NUMBERVALUE(TRIM(_xlfn.TEXTAFTER($C88, " ", -1))),
_xlfn.IFS(
'Option-specific inputs'!$J$19="Percentage cost method",('Option-specific inputs'!$J30*'Option-specific inputs'!$J$109*AJ$26),
'Option-specific inputs'!$J$19="Total cost method",(('Option-specific inputs'!$J53/SUM('Option-specific inputs'!$J$52:$J$61))*'Option-specific inputs'!$J$109*AJ$26)),0),0)</f>
        <v>0</v>
      </c>
      <c r="AK403" s="43" cm="1">
        <f t="array" ref="AK403">IFERROR(
IF(AK$14 - $G$14 + 1 = _xlfn.NUMBERVALUE(TRIM(_xlfn.TEXTAFTER($C88, " ", -1))),
_xlfn.IFS(
'Option-specific inputs'!$J$19="Percentage cost method",('Option-specific inputs'!$J30*'Option-specific inputs'!$J$109*AK$26),
'Option-specific inputs'!$J$19="Total cost method",(('Option-specific inputs'!$J53/SUM('Option-specific inputs'!$J$52:$J$61))*'Option-specific inputs'!$J$109*AK$26)),0),0)</f>
        <v>0</v>
      </c>
      <c r="AL403" s="43" cm="1">
        <f t="array" ref="AL403">IFERROR(
IF(AL$14 - $G$14 + 1 = _xlfn.NUMBERVALUE(TRIM(_xlfn.TEXTAFTER($C88, " ", -1))),
_xlfn.IFS(
'Option-specific inputs'!$J$19="Percentage cost method",('Option-specific inputs'!$J30*'Option-specific inputs'!$J$109*AL$26),
'Option-specific inputs'!$J$19="Total cost method",(('Option-specific inputs'!$J53/SUM('Option-specific inputs'!$J$52:$J$61))*'Option-specific inputs'!$J$109*AL$26)),0),0)</f>
        <v>0</v>
      </c>
      <c r="AM403" s="43" cm="1">
        <f t="array" ref="AM403">IFERROR(
IF(AM$14 - $G$14 + 1 = _xlfn.NUMBERVALUE(TRIM(_xlfn.TEXTAFTER($C88, " ", -1))),
_xlfn.IFS(
'Option-specific inputs'!$J$19="Percentage cost method",('Option-specific inputs'!$J30*'Option-specific inputs'!$J$109*AM$26),
'Option-specific inputs'!$J$19="Total cost method",(('Option-specific inputs'!$J53/SUM('Option-specific inputs'!$J$52:$J$61))*'Option-specific inputs'!$J$109*AM$26)),0),0)</f>
        <v>0</v>
      </c>
      <c r="AN403" s="43" cm="1">
        <f t="array" ref="AN403">IFERROR(
IF(AN$14 - $G$14 + 1 = _xlfn.NUMBERVALUE(TRIM(_xlfn.TEXTAFTER($C88, " ", -1))),
_xlfn.IFS(
'Option-specific inputs'!$J$19="Percentage cost method",('Option-specific inputs'!$J30*'Option-specific inputs'!$J$109*AN$26),
'Option-specific inputs'!$J$19="Total cost method",(('Option-specific inputs'!$J53/SUM('Option-specific inputs'!$J$52:$J$61))*'Option-specific inputs'!$J$109*AN$26)),0),0)</f>
        <v>0</v>
      </c>
      <c r="AO403" s="43" cm="1">
        <f t="array" ref="AO403">IFERROR(
IF(AO$14 - $G$14 + 1 = _xlfn.NUMBERVALUE(TRIM(_xlfn.TEXTAFTER($C88, " ", -1))),
_xlfn.IFS(
'Option-specific inputs'!$J$19="Percentage cost method",('Option-specific inputs'!$J30*'Option-specific inputs'!$J$109*AO$26),
'Option-specific inputs'!$J$19="Total cost method",(('Option-specific inputs'!$J53/SUM('Option-specific inputs'!$J$52:$J$61))*'Option-specific inputs'!$J$109*AO$26)),0),0)</f>
        <v>0</v>
      </c>
      <c r="AP403" s="43" cm="1">
        <f t="array" ref="AP403">IFERROR(
IF(AP$14 - $G$14 + 1 = _xlfn.NUMBERVALUE(TRIM(_xlfn.TEXTAFTER($C88, " ", -1))),
_xlfn.IFS(
'Option-specific inputs'!$J$19="Percentage cost method",('Option-specific inputs'!$J30*'Option-specific inputs'!$J$109*AP$26),
'Option-specific inputs'!$J$19="Total cost method",(('Option-specific inputs'!$J53/SUM('Option-specific inputs'!$J$52:$J$61))*'Option-specific inputs'!$J$109*AP$26)),0),0)</f>
        <v>0</v>
      </c>
      <c r="AQ403" s="43" cm="1">
        <f t="array" ref="AQ403">IFERROR(
IF(AQ$14 - $G$14 + 1 = _xlfn.NUMBERVALUE(TRIM(_xlfn.TEXTAFTER($C88, " ", -1))),
_xlfn.IFS(
'Option-specific inputs'!$J$19="Percentage cost method",('Option-specific inputs'!$J30*'Option-specific inputs'!$J$109*AQ$26),
'Option-specific inputs'!$J$19="Total cost method",(('Option-specific inputs'!$J53/SUM('Option-specific inputs'!$J$52:$J$61))*'Option-specific inputs'!$J$109*AQ$26)),0),0)</f>
        <v>0</v>
      </c>
      <c r="AR403" s="43" cm="1">
        <f t="array" ref="AR403">IFERROR(
IF(AR$14 - $G$14 + 1 = _xlfn.NUMBERVALUE(TRIM(_xlfn.TEXTAFTER($C88, " ", -1))),
_xlfn.IFS(
'Option-specific inputs'!$J$19="Percentage cost method",('Option-specific inputs'!$J30*'Option-specific inputs'!$J$109*AR$26),
'Option-specific inputs'!$J$19="Total cost method",(('Option-specific inputs'!$J53/SUM('Option-specific inputs'!$J$52:$J$61))*'Option-specific inputs'!$J$109*AR$26)),0),0)</f>
        <v>0</v>
      </c>
      <c r="AS403" s="43" cm="1">
        <f t="array" ref="AS403">IFERROR(
IF(AS$14 - $G$14 + 1 = _xlfn.NUMBERVALUE(TRIM(_xlfn.TEXTAFTER($C88, " ", -1))),
_xlfn.IFS(
'Option-specific inputs'!$J$19="Percentage cost method",('Option-specific inputs'!$J30*'Option-specific inputs'!$J$109*AS$26),
'Option-specific inputs'!$J$19="Total cost method",(('Option-specific inputs'!$J53/SUM('Option-specific inputs'!$J$52:$J$61))*'Option-specific inputs'!$J$109*AS$26)),0),0)</f>
        <v>0</v>
      </c>
      <c r="AT403" s="43" cm="1">
        <f t="array" ref="AT403">IFERROR(
IF(AT$14 - $G$14 + 1 = _xlfn.NUMBERVALUE(TRIM(_xlfn.TEXTAFTER($C88, " ", -1))),
_xlfn.IFS(
'Option-specific inputs'!$J$19="Percentage cost method",('Option-specific inputs'!$J30*'Option-specific inputs'!$J$109*AT$26),
'Option-specific inputs'!$J$19="Total cost method",(('Option-specific inputs'!$J53/SUM('Option-specific inputs'!$J$52:$J$61))*'Option-specific inputs'!$J$109*AT$26)),0),0)</f>
        <v>0</v>
      </c>
      <c r="AU403" s="43" cm="1">
        <f t="array" ref="AU403">IFERROR(
IF(AU$14 - $G$14 + 1 = _xlfn.NUMBERVALUE(TRIM(_xlfn.TEXTAFTER($C88, " ", -1))),
_xlfn.IFS(
'Option-specific inputs'!$J$19="Percentage cost method",('Option-specific inputs'!$J30*'Option-specific inputs'!$J$109*AU$26),
'Option-specific inputs'!$J$19="Total cost method",(('Option-specific inputs'!$J53/SUM('Option-specific inputs'!$J$52:$J$61))*'Option-specific inputs'!$J$109*AU$26)),0),0)</f>
        <v>0</v>
      </c>
      <c r="AV403" s="43" cm="1">
        <f t="array" ref="AV403">IFERROR(
IF(AV$14 - $G$14 + 1 = _xlfn.NUMBERVALUE(TRIM(_xlfn.TEXTAFTER($C88, " ", -1))),
_xlfn.IFS(
'Option-specific inputs'!$J$19="Percentage cost method",('Option-specific inputs'!$J30*'Option-specific inputs'!$J$109*AV$26),
'Option-specific inputs'!$J$19="Total cost method",(('Option-specific inputs'!$J53/SUM('Option-specific inputs'!$J$52:$J$61))*'Option-specific inputs'!$J$109*AV$26)),0),0)</f>
        <v>0</v>
      </c>
      <c r="AW403" s="43" cm="1">
        <f t="array" ref="AW403">IFERROR(
IF(AW$14 - $G$14 + 1 = _xlfn.NUMBERVALUE(TRIM(_xlfn.TEXTAFTER($C88, " ", -1))),
_xlfn.IFS(
'Option-specific inputs'!$J$19="Percentage cost method",('Option-specific inputs'!$J30*'Option-specific inputs'!$J$109*AW$26),
'Option-specific inputs'!$J$19="Total cost method",(('Option-specific inputs'!$J53/SUM('Option-specific inputs'!$J$52:$J$61))*'Option-specific inputs'!$J$109*AW$26)),0),0)</f>
        <v>0</v>
      </c>
      <c r="AX403" s="43" cm="1">
        <f t="array" ref="AX403">IFERROR(
IF(AX$14 - $G$14 + 1 = _xlfn.NUMBERVALUE(TRIM(_xlfn.TEXTAFTER($C88, " ", -1))),
_xlfn.IFS(
'Option-specific inputs'!$J$19="Percentage cost method",('Option-specific inputs'!$J30*'Option-specific inputs'!$J$109*AX$26),
'Option-specific inputs'!$J$19="Total cost method",(('Option-specific inputs'!$J53/SUM('Option-specific inputs'!$J$52:$J$61))*'Option-specific inputs'!$J$109*AX$26)),0),0)</f>
        <v>0</v>
      </c>
      <c r="AY403" s="43" cm="1">
        <f t="array" ref="AY403">IFERROR(
IF(AY$14 - $G$14 + 1 = _xlfn.NUMBERVALUE(TRIM(_xlfn.TEXTAFTER($C88, " ", -1))),
_xlfn.IFS(
'Option-specific inputs'!$J$19="Percentage cost method",('Option-specific inputs'!$J30*'Option-specific inputs'!$J$109*AY$26),
'Option-specific inputs'!$J$19="Total cost method",(('Option-specific inputs'!$J53/SUM('Option-specific inputs'!$J$52:$J$61))*'Option-specific inputs'!$J$109*AY$26)),0),0)</f>
        <v>0</v>
      </c>
      <c r="AZ403" s="43" cm="1">
        <f t="array" ref="AZ403">IFERROR(
IF(AZ$14 - $G$14 + 1 = _xlfn.NUMBERVALUE(TRIM(_xlfn.TEXTAFTER($C88, " ", -1))),
_xlfn.IFS(
'Option-specific inputs'!$J$19="Percentage cost method",('Option-specific inputs'!$J30*'Option-specific inputs'!$J$109*AZ$26),
'Option-specific inputs'!$J$19="Total cost method",(('Option-specific inputs'!$J53/SUM('Option-specific inputs'!$J$52:$J$61))*'Option-specific inputs'!$J$109*AZ$26)),0),0)</f>
        <v>0</v>
      </c>
      <c r="BA403" s="43" cm="1">
        <f t="array" ref="BA403">IFERROR(
IF(BA$14 - $G$14 + 1 = _xlfn.NUMBERVALUE(TRIM(_xlfn.TEXTAFTER($C88, " ", -1))),
_xlfn.IFS(
'Option-specific inputs'!$J$19="Percentage cost method",('Option-specific inputs'!$J30*'Option-specific inputs'!$J$109*BA$26),
'Option-specific inputs'!$J$19="Total cost method",(('Option-specific inputs'!$J53/SUM('Option-specific inputs'!$J$52:$J$61))*'Option-specific inputs'!$J$109*BA$26)),0),0)</f>
        <v>0</v>
      </c>
      <c r="BB403" s="43" cm="1">
        <f t="array" ref="BB403">IFERROR(
IF(BB$14 - $G$14 + 1 = _xlfn.NUMBERVALUE(TRIM(_xlfn.TEXTAFTER($C88, " ", -1))),
_xlfn.IFS(
'Option-specific inputs'!$J$19="Percentage cost method",('Option-specific inputs'!$J30*'Option-specific inputs'!$J$109*BB$26),
'Option-specific inputs'!$J$19="Total cost method",(('Option-specific inputs'!$J53/SUM('Option-specific inputs'!$J$52:$J$61))*'Option-specific inputs'!$J$109*BB$26)),0),0)</f>
        <v>0</v>
      </c>
      <c r="BC403" s="43" cm="1">
        <f t="array" ref="BC403">IFERROR(
IF(BC$14 - $G$14 + 1 = _xlfn.NUMBERVALUE(TRIM(_xlfn.TEXTAFTER($C88, " ", -1))),
_xlfn.IFS(
'Option-specific inputs'!$J$19="Percentage cost method",('Option-specific inputs'!$J30*'Option-specific inputs'!$J$109*BC$26),
'Option-specific inputs'!$J$19="Total cost method",(('Option-specific inputs'!$J53/SUM('Option-specific inputs'!$J$52:$J$61))*'Option-specific inputs'!$J$109*BC$26)),0),0)</f>
        <v>0</v>
      </c>
      <c r="BD403" s="43" cm="1">
        <f t="array" ref="BD403">IFERROR(
IF(BD$14 - $G$14 + 1 = _xlfn.NUMBERVALUE(TRIM(_xlfn.TEXTAFTER($C88, " ", -1))),
_xlfn.IFS(
'Option-specific inputs'!$J$19="Percentage cost method",('Option-specific inputs'!$J30*'Option-specific inputs'!$J$109*BD$26),
'Option-specific inputs'!$J$19="Total cost method",(('Option-specific inputs'!$J53/SUM('Option-specific inputs'!$J$52:$J$61))*'Option-specific inputs'!$J$109*BD$26)),0),0)</f>
        <v>0</v>
      </c>
      <c r="BE403" s="43" cm="1">
        <f t="array" ref="BE403">IFERROR(
IF(BE$14 - $G$14 + 1 = _xlfn.NUMBERVALUE(TRIM(_xlfn.TEXTAFTER($C88, " ", -1))),
_xlfn.IFS(
'Option-specific inputs'!$J$19="Percentage cost method",('Option-specific inputs'!$J30*'Option-specific inputs'!$J$109*BE$26),
'Option-specific inputs'!$J$19="Total cost method",(('Option-specific inputs'!$J53/SUM('Option-specific inputs'!$J$52:$J$61))*'Option-specific inputs'!$J$109*BE$26)),0),0)</f>
        <v>0</v>
      </c>
      <c r="BF403" s="43" cm="1">
        <f t="array" ref="BF403">IFERROR(
IF(BF$14 - $G$14 + 1 = _xlfn.NUMBERVALUE(TRIM(_xlfn.TEXTAFTER($C88, " ", -1))),
_xlfn.IFS(
'Option-specific inputs'!$J$19="Percentage cost method",('Option-specific inputs'!$J30*'Option-specific inputs'!$J$109*BF$26),
'Option-specific inputs'!$J$19="Total cost method",(('Option-specific inputs'!$J53/SUM('Option-specific inputs'!$J$52:$J$61))*'Option-specific inputs'!$J$109*BF$26)),0),0)</f>
        <v>0</v>
      </c>
      <c r="BG403" s="43" cm="1">
        <f t="array" ref="BG403">IFERROR(
IF(BG$14 - $G$14 + 1 = _xlfn.NUMBERVALUE(TRIM(_xlfn.TEXTAFTER($C88, " ", -1))),
_xlfn.IFS(
'Option-specific inputs'!$J$19="Percentage cost method",('Option-specific inputs'!$J30*'Option-specific inputs'!$J$109*BG$26),
'Option-specific inputs'!$J$19="Total cost method",(('Option-specific inputs'!$J53/SUM('Option-specific inputs'!$J$52:$J$61))*'Option-specific inputs'!$J$109*BG$26)),0),0)</f>
        <v>0</v>
      </c>
      <c r="BH403" s="43" cm="1">
        <f t="array" ref="BH403">IFERROR(
IF(BH$14 - $G$14 + 1 = _xlfn.NUMBERVALUE(TRIM(_xlfn.TEXTAFTER($C88, " ", -1))),
_xlfn.IFS(
'Option-specific inputs'!$J$19="Percentage cost method",('Option-specific inputs'!$J30*'Option-specific inputs'!$J$109*BH$26),
'Option-specific inputs'!$J$19="Total cost method",(('Option-specific inputs'!$J53/SUM('Option-specific inputs'!$J$52:$J$61))*'Option-specific inputs'!$J$109*BH$26)),0),0)</f>
        <v>0</v>
      </c>
      <c r="BI403" s="43" cm="1">
        <f t="array" ref="BI403">IFERROR(
IF(BI$14 - $G$14 + 1 = _xlfn.NUMBERVALUE(TRIM(_xlfn.TEXTAFTER($C88, " ", -1))),
_xlfn.IFS(
'Option-specific inputs'!$J$19="Percentage cost method",('Option-specific inputs'!$J30*'Option-specific inputs'!$J$109*BI$26),
'Option-specific inputs'!$J$19="Total cost method",(('Option-specific inputs'!$J53/SUM('Option-specific inputs'!$J$52:$J$61))*'Option-specific inputs'!$J$109*BI$26)),0),0)</f>
        <v>0</v>
      </c>
      <c r="BJ403" s="43" cm="1">
        <f t="array" ref="BJ403">IFERROR(
IF(BJ$14 - $G$14 + 1 = _xlfn.NUMBERVALUE(TRIM(_xlfn.TEXTAFTER($C88, " ", -1))),
_xlfn.IFS(
'Option-specific inputs'!$J$19="Percentage cost method",('Option-specific inputs'!$J30*'Option-specific inputs'!$J$109*BJ$26),
'Option-specific inputs'!$J$19="Total cost method",(('Option-specific inputs'!$J53/SUM('Option-specific inputs'!$J$52:$J$61))*'Option-specific inputs'!$J$109*BJ$26)),0),0)</f>
        <v>0</v>
      </c>
      <c r="BK403" s="43" cm="1">
        <f t="array" ref="BK403">IFERROR(
IF(BK$14 - $G$14 + 1 = _xlfn.NUMBERVALUE(TRIM(_xlfn.TEXTAFTER($C88, " ", -1))),
_xlfn.IFS(
'Option-specific inputs'!$J$19="Percentage cost method",('Option-specific inputs'!$J30*'Option-specific inputs'!$J$109*BK$26),
'Option-specific inputs'!$J$19="Total cost method",(('Option-specific inputs'!$J53/SUM('Option-specific inputs'!$J$52:$J$61))*'Option-specific inputs'!$J$109*BK$26)),0),0)</f>
        <v>0</v>
      </c>
      <c r="BL403" s="43" cm="1">
        <f t="array" ref="BL403">IFERROR(
IF(BL$14 - $G$14 + 1 = _xlfn.NUMBERVALUE(TRIM(_xlfn.TEXTAFTER($C88, " ", -1))),
_xlfn.IFS(
'Option-specific inputs'!$J$19="Percentage cost method",('Option-specific inputs'!$J30*'Option-specific inputs'!$J$109*BL$26),
'Option-specific inputs'!$J$19="Total cost method",(('Option-specific inputs'!$J53/SUM('Option-specific inputs'!$J$52:$J$61))*'Option-specific inputs'!$J$109*BL$26)),0),0)</f>
        <v>0</v>
      </c>
      <c r="BM403" s="43" cm="1">
        <f t="array" ref="BM403">IFERROR(
IF(BM$14 - $G$14 + 1 = _xlfn.NUMBERVALUE(TRIM(_xlfn.TEXTAFTER($C88, " ", -1))),
_xlfn.IFS(
'Option-specific inputs'!$J$19="Percentage cost method",('Option-specific inputs'!$J30*'Option-specific inputs'!$J$109*BM$26),
'Option-specific inputs'!$J$19="Total cost method",(('Option-specific inputs'!$J53/SUM('Option-specific inputs'!$J$52:$J$61))*'Option-specific inputs'!$J$109*BM$26)),0),0)</f>
        <v>0</v>
      </c>
      <c r="BN403" s="43" cm="1">
        <f t="array" ref="BN403">IFERROR(
IF(BN$14 - $G$14 + 1 = _xlfn.NUMBERVALUE(TRIM(_xlfn.TEXTAFTER($C88, " ", -1))),
_xlfn.IFS(
'Option-specific inputs'!$J$19="Percentage cost method",('Option-specific inputs'!$J30*'Option-specific inputs'!$J$109*BN$26),
'Option-specific inputs'!$J$19="Total cost method",(('Option-specific inputs'!$J53/SUM('Option-specific inputs'!$J$52:$J$61))*'Option-specific inputs'!$J$109*BN$26)),0),0)</f>
        <v>0</v>
      </c>
      <c r="BO403" s="43" cm="1">
        <f t="array" ref="BO403">IFERROR(
IF(BO$14 - $G$14 + 1 = _xlfn.NUMBERVALUE(TRIM(_xlfn.TEXTAFTER($C88, " ", -1))),
_xlfn.IFS(
'Option-specific inputs'!$J$19="Percentage cost method",('Option-specific inputs'!$J30*'Option-specific inputs'!$J$109*BO$26),
'Option-specific inputs'!$J$19="Total cost method",(('Option-specific inputs'!$J53/SUM('Option-specific inputs'!$J$52:$J$61))*'Option-specific inputs'!$J$109*BO$26)),0),0)</f>
        <v>0</v>
      </c>
      <c r="BP403" s="43" cm="1">
        <f t="array" ref="BP403">IFERROR(
IF(BP$14 - $G$14 + 1 = _xlfn.NUMBERVALUE(TRIM(_xlfn.TEXTAFTER($C88, " ", -1))),
_xlfn.IFS(
'Option-specific inputs'!$J$19="Percentage cost method",('Option-specific inputs'!$J30*'Option-specific inputs'!$J$109*BP$26),
'Option-specific inputs'!$J$19="Total cost method",(('Option-specific inputs'!$J53/SUM('Option-specific inputs'!$J$52:$J$61))*'Option-specific inputs'!$J$109*BP$26)),0),0)</f>
        <v>0</v>
      </c>
      <c r="BQ403" s="43" cm="1">
        <f t="array" ref="BQ403">IFERROR(
IF(BQ$14 - $G$14 + 1 = _xlfn.NUMBERVALUE(TRIM(_xlfn.TEXTAFTER($C88, " ", -1))),
_xlfn.IFS(
'Option-specific inputs'!$J$19="Percentage cost method",('Option-specific inputs'!$J30*'Option-specific inputs'!$J$109*BQ$26),
'Option-specific inputs'!$J$19="Total cost method",(('Option-specific inputs'!$J53/SUM('Option-specific inputs'!$J$52:$J$61))*'Option-specific inputs'!$J$109*BQ$26)),0),0)</f>
        <v>0</v>
      </c>
      <c r="BR403" s="43" cm="1">
        <f t="array" ref="BR403">IFERROR(
IF(BR$14 - $G$14 + 1 = _xlfn.NUMBERVALUE(TRIM(_xlfn.TEXTAFTER($C88, " ", -1))),
_xlfn.IFS(
'Option-specific inputs'!$J$19="Percentage cost method",('Option-specific inputs'!$J30*'Option-specific inputs'!$J$109*BR$26),
'Option-specific inputs'!$J$19="Total cost method",(('Option-specific inputs'!$J53/SUM('Option-specific inputs'!$J$52:$J$61))*'Option-specific inputs'!$J$109*BR$26)),0),0)</f>
        <v>0</v>
      </c>
      <c r="BS403" s="43" cm="1">
        <f t="array" ref="BS403">IFERROR(
IF(BS$14 - $G$14 + 1 = _xlfn.NUMBERVALUE(TRIM(_xlfn.TEXTAFTER($C88, " ", -1))),
_xlfn.IFS(
'Option-specific inputs'!$J$19="Percentage cost method",('Option-specific inputs'!$J30*'Option-specific inputs'!$J$109*BS$26),
'Option-specific inputs'!$J$19="Total cost method",(('Option-specific inputs'!$J53/SUM('Option-specific inputs'!$J$52:$J$61))*'Option-specific inputs'!$J$109*BS$26)),0),0)</f>
        <v>0</v>
      </c>
      <c r="BT403" s="43" cm="1">
        <f t="array" ref="BT403">IFERROR(
IF(BT$14 - $G$14 + 1 = _xlfn.NUMBERVALUE(TRIM(_xlfn.TEXTAFTER($C88, " ", -1))),
_xlfn.IFS(
'Option-specific inputs'!$J$19="Percentage cost method",('Option-specific inputs'!$J30*'Option-specific inputs'!$J$109*BT$26),
'Option-specific inputs'!$J$19="Total cost method",(('Option-specific inputs'!$J53/SUM('Option-specific inputs'!$J$52:$J$61))*'Option-specific inputs'!$J$109*BT$26)),0),0)</f>
        <v>0</v>
      </c>
      <c r="BU403" s="43" cm="1">
        <f t="array" ref="BU403">IFERROR(
IF(BU$14 - $G$14 + 1 = _xlfn.NUMBERVALUE(TRIM(_xlfn.TEXTAFTER($C88, " ", -1))),
_xlfn.IFS(
'Option-specific inputs'!$J$19="Percentage cost method",('Option-specific inputs'!$J30*'Option-specific inputs'!$J$109*BU$26),
'Option-specific inputs'!$J$19="Total cost method",(('Option-specific inputs'!$J53/SUM('Option-specific inputs'!$J$52:$J$61))*'Option-specific inputs'!$J$109*BU$26)),0),0)</f>
        <v>0</v>
      </c>
      <c r="BV403" s="43" cm="1">
        <f t="array" ref="BV403">IFERROR(
IF(BV$14 - $G$14 + 1 = _xlfn.NUMBERVALUE(TRIM(_xlfn.TEXTAFTER($C88, " ", -1))),
_xlfn.IFS(
'Option-specific inputs'!$J$19="Percentage cost method",('Option-specific inputs'!$J30*'Option-specific inputs'!$J$109*BV$26),
'Option-specific inputs'!$J$19="Total cost method",(('Option-specific inputs'!$J53/SUM('Option-specific inputs'!$J$52:$J$61))*'Option-specific inputs'!$J$109*BV$26)),0),0)</f>
        <v>0</v>
      </c>
      <c r="BW403" s="43" cm="1">
        <f t="array" ref="BW403">IFERROR(
IF(BW$14 - $G$14 + 1 = _xlfn.NUMBERVALUE(TRIM(_xlfn.TEXTAFTER($C88, " ", -1))),
_xlfn.IFS(
'Option-specific inputs'!$J$19="Percentage cost method",('Option-specific inputs'!$J30*'Option-specific inputs'!$J$109*BW$26),
'Option-specific inputs'!$J$19="Total cost method",(('Option-specific inputs'!$J53/SUM('Option-specific inputs'!$J$52:$J$61))*'Option-specific inputs'!$J$109*BW$26)),0),0)</f>
        <v>0</v>
      </c>
      <c r="BX403" s="43" cm="1">
        <f t="array" ref="BX403">IFERROR(
IF(BX$14 - $G$14 + 1 = _xlfn.NUMBERVALUE(TRIM(_xlfn.TEXTAFTER($C88, " ", -1))),
_xlfn.IFS(
'Option-specific inputs'!$J$19="Percentage cost method",('Option-specific inputs'!$J30*'Option-specific inputs'!$J$109*BX$26),
'Option-specific inputs'!$J$19="Total cost method",(('Option-specific inputs'!$J53/SUM('Option-specific inputs'!$J$52:$J$61))*'Option-specific inputs'!$J$109*BX$26)),0),0)</f>
        <v>0</v>
      </c>
      <c r="BY403" s="43" cm="1">
        <f t="array" ref="BY403">IFERROR(
IF(BY$14 - $G$14 + 1 = _xlfn.NUMBERVALUE(TRIM(_xlfn.TEXTAFTER($C88, " ", -1))),
_xlfn.IFS(
'Option-specific inputs'!$J$19="Percentage cost method",('Option-specific inputs'!$J30*'Option-specific inputs'!$J$109*BY$26),
'Option-specific inputs'!$J$19="Total cost method",(('Option-specific inputs'!$J53/SUM('Option-specific inputs'!$J$52:$J$61))*'Option-specific inputs'!$J$109*BY$26)),0),0)</f>
        <v>0</v>
      </c>
      <c r="BZ403" s="43" cm="1">
        <f t="array" ref="BZ403">IFERROR(
IF(BZ$14 - $G$14 + 1 = _xlfn.NUMBERVALUE(TRIM(_xlfn.TEXTAFTER($C88, " ", -1))),
_xlfn.IFS(
'Option-specific inputs'!$J$19="Percentage cost method",('Option-specific inputs'!$J30*'Option-specific inputs'!$J$109*BZ$26),
'Option-specific inputs'!$J$19="Total cost method",(('Option-specific inputs'!$J53/SUM('Option-specific inputs'!$J$52:$J$61))*'Option-specific inputs'!$J$109*BZ$26)),0),0)</f>
        <v>0</v>
      </c>
      <c r="CA403" s="43" cm="1">
        <f t="array" ref="CA403">IFERROR(
IF(CA$14 - $G$14 + 1 = _xlfn.NUMBERVALUE(TRIM(_xlfn.TEXTAFTER($C88, " ", -1))),
_xlfn.IFS(
'Option-specific inputs'!$J$19="Percentage cost method",('Option-specific inputs'!$J30*'Option-specific inputs'!$J$109*CA$26),
'Option-specific inputs'!$J$19="Total cost method",(('Option-specific inputs'!$J53/SUM('Option-specific inputs'!$J$52:$J$61))*'Option-specific inputs'!$J$109*CA$26)),0),0)</f>
        <v>0</v>
      </c>
      <c r="CB403" s="43" cm="1">
        <f t="array" ref="CB403">IFERROR(
IF(CB$14 - $G$14 + 1 = _xlfn.NUMBERVALUE(TRIM(_xlfn.TEXTAFTER($C88, " ", -1))),
_xlfn.IFS(
'Option-specific inputs'!$J$19="Percentage cost method",('Option-specific inputs'!$J30*'Option-specific inputs'!$J$109*CB$26),
'Option-specific inputs'!$J$19="Total cost method",(('Option-specific inputs'!$J53/SUM('Option-specific inputs'!$J$52:$J$61))*'Option-specific inputs'!$J$109*CB$26)),0),0)</f>
        <v>0</v>
      </c>
      <c r="CC403" s="43" cm="1">
        <f t="array" ref="CC403">IFERROR(
IF(CC$14 - $G$14 + 1 = _xlfn.NUMBERVALUE(TRIM(_xlfn.TEXTAFTER($C88, " ", -1))),
_xlfn.IFS(
'Option-specific inputs'!$J$19="Percentage cost method",('Option-specific inputs'!$J30*'Option-specific inputs'!$J$109*CC$26),
'Option-specific inputs'!$J$19="Total cost method",(('Option-specific inputs'!$J53/SUM('Option-specific inputs'!$J$52:$J$61))*'Option-specific inputs'!$J$109*CC$26)),0),0)</f>
        <v>0</v>
      </c>
      <c r="CD403" s="43" cm="1">
        <f t="array" ref="CD403">IFERROR(
IF(CD$14 - $G$14 + 1 = _xlfn.NUMBERVALUE(TRIM(_xlfn.TEXTAFTER($C88, " ", -1))),
_xlfn.IFS(
'Option-specific inputs'!$J$19="Percentage cost method",('Option-specific inputs'!$J30*'Option-specific inputs'!$J$109*CD$26),
'Option-specific inputs'!$J$19="Total cost method",(('Option-specific inputs'!$J53/SUM('Option-specific inputs'!$J$52:$J$61))*'Option-specific inputs'!$J$109*CD$26)),0),0)</f>
        <v>0</v>
      </c>
      <c r="CE403" s="43" cm="1">
        <f t="array" ref="CE403">IFERROR(
IF(CE$14 - $G$14 + 1 = _xlfn.NUMBERVALUE(TRIM(_xlfn.TEXTAFTER($C88, " ", -1))),
_xlfn.IFS(
'Option-specific inputs'!$J$19="Percentage cost method",('Option-specific inputs'!$J30*'Option-specific inputs'!$J$109*CE$26),
'Option-specific inputs'!$J$19="Total cost method",(('Option-specific inputs'!$J53/SUM('Option-specific inputs'!$J$52:$J$61))*'Option-specific inputs'!$J$109*CE$26)),0),0)</f>
        <v>0</v>
      </c>
      <c r="CF403" s="43" cm="1">
        <f t="array" ref="CF403">IFERROR(
IF(CF$14 - $G$14 + 1 = _xlfn.NUMBERVALUE(TRIM(_xlfn.TEXTAFTER($C88, " ", -1))),
_xlfn.IFS(
'Option-specific inputs'!$J$19="Percentage cost method",('Option-specific inputs'!$J30*'Option-specific inputs'!$J$109*CF$26),
'Option-specific inputs'!$J$19="Total cost method",(('Option-specific inputs'!$J53/SUM('Option-specific inputs'!$J$52:$J$61))*'Option-specific inputs'!$J$109*CF$26)),0),0)</f>
        <v>0</v>
      </c>
      <c r="CG403" s="43" cm="1">
        <f t="array" ref="CG403">IFERROR(
IF(CG$14 - $G$14 + 1 = _xlfn.NUMBERVALUE(TRIM(_xlfn.TEXTAFTER($C88, " ", -1))),
_xlfn.IFS(
'Option-specific inputs'!$J$19="Percentage cost method",('Option-specific inputs'!$J30*'Option-specific inputs'!$J$109*CG$26),
'Option-specific inputs'!$J$19="Total cost method",(('Option-specific inputs'!$J53/SUM('Option-specific inputs'!$J$52:$J$61))*'Option-specific inputs'!$J$109*CG$26)),0),0)</f>
        <v>0</v>
      </c>
      <c r="CH403" s="43" cm="1">
        <f t="array" ref="CH403">IFERROR(
IF(CH$14 - $G$14 + 1 = _xlfn.NUMBERVALUE(TRIM(_xlfn.TEXTAFTER($C88, " ", -1))),
_xlfn.IFS(
'Option-specific inputs'!$J$19="Percentage cost method",('Option-specific inputs'!$J30*'Option-specific inputs'!$J$109*CH$26),
'Option-specific inputs'!$J$19="Total cost method",(('Option-specific inputs'!$J53/SUM('Option-specific inputs'!$J$52:$J$61))*'Option-specific inputs'!$J$109*CH$26)),0),0)</f>
        <v>0</v>
      </c>
      <c r="CI403" s="43" cm="1">
        <f t="array" ref="CI403">IFERROR(
IF(CI$14 - $G$14 + 1 = _xlfn.NUMBERVALUE(TRIM(_xlfn.TEXTAFTER($C88, " ", -1))),
_xlfn.IFS(
'Option-specific inputs'!$J$19="Percentage cost method",('Option-specific inputs'!$J30*'Option-specific inputs'!$J$109*CI$26),
'Option-specific inputs'!$J$19="Total cost method",(('Option-specific inputs'!$J53/SUM('Option-specific inputs'!$J$52:$J$61))*'Option-specific inputs'!$J$109*CI$26)),0),0)</f>
        <v>0</v>
      </c>
      <c r="CJ403" s="43" cm="1">
        <f t="array" ref="CJ403">IFERROR(
IF(CJ$14 - $G$14 + 1 = _xlfn.NUMBERVALUE(TRIM(_xlfn.TEXTAFTER($C88, " ", -1))),
_xlfn.IFS(
'Option-specific inputs'!$J$19="Percentage cost method",('Option-specific inputs'!$J30*'Option-specific inputs'!$J$109*CJ$26),
'Option-specific inputs'!$J$19="Total cost method",(('Option-specific inputs'!$J53/SUM('Option-specific inputs'!$J$52:$J$61))*'Option-specific inputs'!$J$109*CJ$26)),0),0)</f>
        <v>0</v>
      </c>
      <c r="CK403" s="43" cm="1">
        <f t="array" ref="CK403">IFERROR(
IF(CK$14 - $G$14 + 1 = _xlfn.NUMBERVALUE(TRIM(_xlfn.TEXTAFTER($C88, " ", -1))),
_xlfn.IFS(
'Option-specific inputs'!$J$19="Percentage cost method",('Option-specific inputs'!$J30*'Option-specific inputs'!$J$109*CK$26),
'Option-specific inputs'!$J$19="Total cost method",(('Option-specific inputs'!$J53/SUM('Option-specific inputs'!$J$52:$J$61))*'Option-specific inputs'!$J$109*CK$26)),0),0)</f>
        <v>0</v>
      </c>
      <c r="CL403" s="43" cm="1">
        <f t="array" ref="CL403">IFERROR(
IF(CL$14 - $G$14 + 1 = _xlfn.NUMBERVALUE(TRIM(_xlfn.TEXTAFTER($C88, " ", -1))),
_xlfn.IFS(
'Option-specific inputs'!$J$19="Percentage cost method",('Option-specific inputs'!$J30*'Option-specific inputs'!$J$109*CL$26),
'Option-specific inputs'!$J$19="Total cost method",(('Option-specific inputs'!$J53/SUM('Option-specific inputs'!$J$52:$J$61))*'Option-specific inputs'!$J$109*CL$26)),0),0)</f>
        <v>0</v>
      </c>
      <c r="CM403" s="43" cm="1">
        <f t="array" ref="CM403">IFERROR(
IF(CM$14 - $G$14 + 1 = _xlfn.NUMBERVALUE(TRIM(_xlfn.TEXTAFTER($C88, " ", -1))),
_xlfn.IFS(
'Option-specific inputs'!$J$19="Percentage cost method",('Option-specific inputs'!$J30*'Option-specific inputs'!$J$109*CM$26),
'Option-specific inputs'!$J$19="Total cost method",(('Option-specific inputs'!$J53/SUM('Option-specific inputs'!$J$52:$J$61))*'Option-specific inputs'!$J$109*CM$26)),0),0)</f>
        <v>0</v>
      </c>
      <c r="CN403" s="43" cm="1">
        <f t="array" ref="CN403">IFERROR(
IF(CN$14 - $G$14 + 1 = _xlfn.NUMBERVALUE(TRIM(_xlfn.TEXTAFTER($C88, " ", -1))),
_xlfn.IFS(
'Option-specific inputs'!$J$19="Percentage cost method",('Option-specific inputs'!$J30*'Option-specific inputs'!$J$109*CN$26),
'Option-specific inputs'!$J$19="Total cost method",(('Option-specific inputs'!$J53/SUM('Option-specific inputs'!$J$52:$J$61))*'Option-specific inputs'!$J$109*CN$26)),0),0)</f>
        <v>0</v>
      </c>
      <c r="CO403" s="43" cm="1">
        <f t="array" ref="CO403">IFERROR(
IF(CO$14 - $G$14 + 1 = _xlfn.NUMBERVALUE(TRIM(_xlfn.TEXTAFTER($C88, " ", -1))),
_xlfn.IFS(
'Option-specific inputs'!$J$19="Percentage cost method",('Option-specific inputs'!$J30*'Option-specific inputs'!$J$109*CO$26),
'Option-specific inputs'!$J$19="Total cost method",(('Option-specific inputs'!$J53/SUM('Option-specific inputs'!$J$52:$J$61))*'Option-specific inputs'!$J$109*CO$26)),0),0)</f>
        <v>0</v>
      </c>
      <c r="CP403" s="43" cm="1">
        <f t="array" ref="CP403">IFERROR(
IF(CP$14 - $G$14 + 1 = _xlfn.NUMBERVALUE(TRIM(_xlfn.TEXTAFTER($C88, " ", -1))),
_xlfn.IFS(
'Option-specific inputs'!$J$19="Percentage cost method",('Option-specific inputs'!$J30*'Option-specific inputs'!$J$109*CP$26),
'Option-specific inputs'!$J$19="Total cost method",(('Option-specific inputs'!$J53/SUM('Option-specific inputs'!$J$52:$J$61))*'Option-specific inputs'!$J$109*CP$26)),0),0)</f>
        <v>0</v>
      </c>
      <c r="CQ403" s="43" cm="1">
        <f t="array" ref="CQ403">IFERROR(
IF(CQ$14 - $G$14 + 1 = _xlfn.NUMBERVALUE(TRIM(_xlfn.TEXTAFTER($C88, " ", -1))),
_xlfn.IFS(
'Option-specific inputs'!$J$19="Percentage cost method",('Option-specific inputs'!$J30*'Option-specific inputs'!$J$109*CQ$26),
'Option-specific inputs'!$J$19="Total cost method",(('Option-specific inputs'!$J53/SUM('Option-specific inputs'!$J$52:$J$61))*'Option-specific inputs'!$J$109*CQ$26)),0),0)</f>
        <v>0</v>
      </c>
      <c r="CR403" s="43" cm="1">
        <f t="array" ref="CR403">IFERROR(
IF(CR$14 - $G$14 + 1 = _xlfn.NUMBERVALUE(TRIM(_xlfn.TEXTAFTER($C88, " ", -1))),
_xlfn.IFS(
'Option-specific inputs'!$J$19="Percentage cost method",('Option-specific inputs'!$J30*'Option-specific inputs'!$J$109*CR$26),
'Option-specific inputs'!$J$19="Total cost method",(('Option-specific inputs'!$J53/SUM('Option-specific inputs'!$J$52:$J$61))*'Option-specific inputs'!$J$109*CR$26)),0),0)</f>
        <v>0</v>
      </c>
      <c r="CS403" s="43" cm="1">
        <f t="array" ref="CS403">IFERROR(
IF(CS$14 - $G$14 + 1 = _xlfn.NUMBERVALUE(TRIM(_xlfn.TEXTAFTER($C88, " ", -1))),
_xlfn.IFS(
'Option-specific inputs'!$J$19="Percentage cost method",('Option-specific inputs'!$J30*'Option-specific inputs'!$J$109*CS$26),
'Option-specific inputs'!$J$19="Total cost method",(('Option-specific inputs'!$J53/SUM('Option-specific inputs'!$J$52:$J$61))*'Option-specific inputs'!$J$109*CS$26)),0),0)</f>
        <v>0</v>
      </c>
      <c r="CT403" s="43" cm="1">
        <f t="array" ref="CT403">IFERROR(
IF(CT$14 - $G$14 + 1 = _xlfn.NUMBERVALUE(TRIM(_xlfn.TEXTAFTER($C88, " ", -1))),
_xlfn.IFS(
'Option-specific inputs'!$J$19="Percentage cost method",('Option-specific inputs'!$J30*'Option-specific inputs'!$J$109*CT$26),
'Option-specific inputs'!$J$19="Total cost method",(('Option-specific inputs'!$J53/SUM('Option-specific inputs'!$J$52:$J$61))*'Option-specific inputs'!$J$109*CT$26)),0),0)</f>
        <v>0</v>
      </c>
      <c r="CU403" s="43" cm="1">
        <f t="array" ref="CU403">IFERROR(
IF(CU$14 - $G$14 + 1 = _xlfn.NUMBERVALUE(TRIM(_xlfn.TEXTAFTER($C88, " ", -1))),
_xlfn.IFS(
'Option-specific inputs'!$J$19="Percentage cost method",('Option-specific inputs'!$J30*'Option-specific inputs'!$J$109*CU$26),
'Option-specific inputs'!$J$19="Total cost method",(('Option-specific inputs'!$J53/SUM('Option-specific inputs'!$J$52:$J$61))*'Option-specific inputs'!$J$109*CU$26)),0),0)</f>
        <v>0</v>
      </c>
      <c r="CV403" s="43" cm="1">
        <f t="array" ref="CV403">IFERROR(
IF(CV$14 - $G$14 + 1 = _xlfn.NUMBERVALUE(TRIM(_xlfn.TEXTAFTER($C88, " ", -1))),
_xlfn.IFS(
'Option-specific inputs'!$J$19="Percentage cost method",('Option-specific inputs'!$J30*'Option-specific inputs'!$J$109*CV$26),
'Option-specific inputs'!$J$19="Total cost method",(('Option-specific inputs'!$J53/SUM('Option-specific inputs'!$J$52:$J$61))*'Option-specific inputs'!$J$109*CV$26)),0),0)</f>
        <v>0</v>
      </c>
      <c r="CW403" s="43" cm="1">
        <f t="array" ref="CW403">IFERROR(
IF(CW$14 - $G$14 + 1 = _xlfn.NUMBERVALUE(TRIM(_xlfn.TEXTAFTER($C88, " ", -1))),
_xlfn.IFS(
'Option-specific inputs'!$J$19="Percentage cost method",('Option-specific inputs'!$J30*'Option-specific inputs'!$J$109*CW$26),
'Option-specific inputs'!$J$19="Total cost method",(('Option-specific inputs'!$J53/SUM('Option-specific inputs'!$J$52:$J$61))*'Option-specific inputs'!$J$109*CW$26)),0),0)</f>
        <v>0</v>
      </c>
      <c r="CX403" s="43" cm="1">
        <f t="array" ref="CX403">IFERROR(
IF(CX$14 - $G$14 + 1 = _xlfn.NUMBERVALUE(TRIM(_xlfn.TEXTAFTER($C88, " ", -1))),
_xlfn.IFS(
'Option-specific inputs'!$J$19="Percentage cost method",('Option-specific inputs'!$J30*'Option-specific inputs'!$J$109*CX$26),
'Option-specific inputs'!$J$19="Total cost method",(('Option-specific inputs'!$J53/SUM('Option-specific inputs'!$J$52:$J$61))*'Option-specific inputs'!$J$109*CX$26)),0),0)</f>
        <v>0</v>
      </c>
      <c r="CY403" s="43" cm="1">
        <f t="array" ref="CY403">IFERROR(
IF(CY$14 - $G$14 + 1 = _xlfn.NUMBERVALUE(TRIM(_xlfn.TEXTAFTER($C88, " ", -1))),
_xlfn.IFS(
'Option-specific inputs'!$J$19="Percentage cost method",('Option-specific inputs'!$J30*'Option-specific inputs'!$J$109*CY$26),
'Option-specific inputs'!$J$19="Total cost method",(('Option-specific inputs'!$J53/SUM('Option-specific inputs'!$J$52:$J$61))*'Option-specific inputs'!$J$109*CY$26)),0),0)</f>
        <v>0</v>
      </c>
      <c r="CZ403" s="43" cm="1">
        <f t="array" ref="CZ403">IFERROR(
IF(CZ$14 - $G$14 + 1 = _xlfn.NUMBERVALUE(TRIM(_xlfn.TEXTAFTER($C88, " ", -1))),
_xlfn.IFS(
'Option-specific inputs'!$J$19="Percentage cost method",('Option-specific inputs'!$J30*'Option-specific inputs'!$J$109*CZ$26),
'Option-specific inputs'!$J$19="Total cost method",(('Option-specific inputs'!$J53/SUM('Option-specific inputs'!$J$52:$J$61))*'Option-specific inputs'!$J$109*CZ$26)),0),0)</f>
        <v>0</v>
      </c>
      <c r="DA403" s="43" cm="1">
        <f t="array" ref="DA403">IFERROR(
IF(DA$14 - $G$14 + 1 = _xlfn.NUMBERVALUE(TRIM(_xlfn.TEXTAFTER($C88, " ", -1))),
_xlfn.IFS(
'Option-specific inputs'!$J$19="Percentage cost method",('Option-specific inputs'!$J30*'Option-specific inputs'!$J$109*DA$26),
'Option-specific inputs'!$J$19="Total cost method",(('Option-specific inputs'!$J53/SUM('Option-specific inputs'!$J$52:$J$61))*'Option-specific inputs'!$J$109*DA$26)),0),0)</f>
        <v>0</v>
      </c>
      <c r="DB403" s="43" cm="1">
        <f t="array" ref="DB403">IFERROR(
IF(DB$14 - $G$14 + 1 = _xlfn.NUMBERVALUE(TRIM(_xlfn.TEXTAFTER($C88, " ", -1))),
_xlfn.IFS(
'Option-specific inputs'!$J$19="Percentage cost method",('Option-specific inputs'!$J30*'Option-specific inputs'!$J$109*DB$26),
'Option-specific inputs'!$J$19="Total cost method",(('Option-specific inputs'!$J53/SUM('Option-specific inputs'!$J$52:$J$61))*'Option-specific inputs'!$J$109*DB$26)),0),0)</f>
        <v>0</v>
      </c>
      <c r="DC403" s="25"/>
    </row>
    <row r="404" spans="1:107" s="61" customFormat="1" ht="22.5" customHeight="1">
      <c r="A404" s="25"/>
      <c r="B404" s="163"/>
      <c r="C404" s="170" t="s">
        <v>142</v>
      </c>
      <c r="D404" s="32"/>
      <c r="E404" s="37"/>
      <c r="F404" s="42"/>
      <c r="G404" s="43" cm="1">
        <f t="array" ref="G404">IFERROR(
IF(G$14 - $G$14 + 1 = _xlfn.NUMBERVALUE(TRIM(_xlfn.TEXTAFTER($C89, " ", -1))),
_xlfn.IFS(
'Option-specific inputs'!$J$19="Percentage cost method",('Option-specific inputs'!$J31*'Option-specific inputs'!$J$109*G$26),
'Option-specific inputs'!$J$19="Total cost method",(('Option-specific inputs'!$J54/SUM('Option-specific inputs'!$J$52:$J$61))*'Option-specific inputs'!$J$109*G$26)),0),0)</f>
        <v>0</v>
      </c>
      <c r="H404" s="43" cm="1">
        <f t="array" ref="H404">IFERROR(
IF(H$14 - $G$14 + 1 = _xlfn.NUMBERVALUE(TRIM(_xlfn.TEXTAFTER($C89, " ", -1))),
_xlfn.IFS(
'Option-specific inputs'!$J$19="Percentage cost method",('Option-specific inputs'!$J31*'Option-specific inputs'!$J$109*H$26),
'Option-specific inputs'!$J$19="Total cost method",(('Option-specific inputs'!$J54/SUM('Option-specific inputs'!$J$52:$J$61))*'Option-specific inputs'!$J$109*H$26)),0),0)</f>
        <v>0</v>
      </c>
      <c r="I404" s="43" cm="1">
        <f t="array" ref="I404">IFERROR(
IF(I$14 - $G$14 + 1 = _xlfn.NUMBERVALUE(TRIM(_xlfn.TEXTAFTER($C89, " ", -1))),
_xlfn.IFS(
'Option-specific inputs'!$J$19="Percentage cost method",('Option-specific inputs'!$J31*'Option-specific inputs'!$J$109*I$26),
'Option-specific inputs'!$J$19="Total cost method",(('Option-specific inputs'!$J54/SUM('Option-specific inputs'!$J$52:$J$61))*'Option-specific inputs'!$J$109*I$26)),0),0)</f>
        <v>0</v>
      </c>
      <c r="J404" s="43" cm="1">
        <f t="array" ref="J404">IFERROR(
IF(J$14 - $G$14 + 1 = _xlfn.NUMBERVALUE(TRIM(_xlfn.TEXTAFTER($C89, " ", -1))),
_xlfn.IFS(
'Option-specific inputs'!$J$19="Percentage cost method",('Option-specific inputs'!$J31*'Option-specific inputs'!$J$109*J$26),
'Option-specific inputs'!$J$19="Total cost method",(('Option-specific inputs'!$J54/SUM('Option-specific inputs'!$J$52:$J$61))*'Option-specific inputs'!$J$109*J$26)),0),0)</f>
        <v>0</v>
      </c>
      <c r="K404" s="43" cm="1">
        <f t="array" ref="K404">IFERROR(
IF(K$14 - $G$14 + 1 = _xlfn.NUMBERVALUE(TRIM(_xlfn.TEXTAFTER($C89, " ", -1))),
_xlfn.IFS(
'Option-specific inputs'!$J$19="Percentage cost method",('Option-specific inputs'!$J31*'Option-specific inputs'!$J$109*K$26),
'Option-specific inputs'!$J$19="Total cost method",(('Option-specific inputs'!$J54/SUM('Option-specific inputs'!$J$52:$J$61))*'Option-specific inputs'!$J$109*K$26)),0),0)</f>
        <v>0</v>
      </c>
      <c r="L404" s="43" cm="1">
        <f t="array" ref="L404">IFERROR(
IF(L$14 - $G$14 + 1 = _xlfn.NUMBERVALUE(TRIM(_xlfn.TEXTAFTER($C89, " ", -1))),
_xlfn.IFS(
'Option-specific inputs'!$J$19="Percentage cost method",('Option-specific inputs'!$J31*'Option-specific inputs'!$J$109*L$26),
'Option-specific inputs'!$J$19="Total cost method",(('Option-specific inputs'!$J54/SUM('Option-specific inputs'!$J$52:$J$61))*'Option-specific inputs'!$J$109*L$26)),0),0)</f>
        <v>0</v>
      </c>
      <c r="M404" s="43" cm="1">
        <f t="array" ref="M404">IFERROR(
IF(M$14 - $G$14 + 1 = _xlfn.NUMBERVALUE(TRIM(_xlfn.TEXTAFTER($C89, " ", -1))),
_xlfn.IFS(
'Option-specific inputs'!$J$19="Percentage cost method",('Option-specific inputs'!$J31*'Option-specific inputs'!$J$109*M$26),
'Option-specific inputs'!$J$19="Total cost method",(('Option-specific inputs'!$J54/SUM('Option-specific inputs'!$J$52:$J$61))*'Option-specific inputs'!$J$109*M$26)),0),0)</f>
        <v>0</v>
      </c>
      <c r="N404" s="43" cm="1">
        <f t="array" ref="N404">IFERROR(
IF(N$14 - $G$14 + 1 = _xlfn.NUMBERVALUE(TRIM(_xlfn.TEXTAFTER($C89, " ", -1))),
_xlfn.IFS(
'Option-specific inputs'!$J$19="Percentage cost method",('Option-specific inputs'!$J31*'Option-specific inputs'!$J$109*N$26),
'Option-specific inputs'!$J$19="Total cost method",(('Option-specific inputs'!$J54/SUM('Option-specific inputs'!$J$52:$J$61))*'Option-specific inputs'!$J$109*N$26)),0),0)</f>
        <v>0</v>
      </c>
      <c r="O404" s="43" cm="1">
        <f t="array" ref="O404">IFERROR(
IF(O$14 - $G$14 + 1 = _xlfn.NUMBERVALUE(TRIM(_xlfn.TEXTAFTER($C89, " ", -1))),
_xlfn.IFS(
'Option-specific inputs'!$J$19="Percentage cost method",('Option-specific inputs'!$J31*'Option-specific inputs'!$J$109*O$26),
'Option-specific inputs'!$J$19="Total cost method",(('Option-specific inputs'!$J54/SUM('Option-specific inputs'!$J$52:$J$61))*'Option-specific inputs'!$J$109*O$26)),0),0)</f>
        <v>0</v>
      </c>
      <c r="P404" s="43" cm="1">
        <f t="array" ref="P404">IFERROR(
IF(P$14 - $G$14 + 1 = _xlfn.NUMBERVALUE(TRIM(_xlfn.TEXTAFTER($C89, " ", -1))),
_xlfn.IFS(
'Option-specific inputs'!$J$19="Percentage cost method",('Option-specific inputs'!$J31*'Option-specific inputs'!$J$109*P$26),
'Option-specific inputs'!$J$19="Total cost method",(('Option-specific inputs'!$J54/SUM('Option-specific inputs'!$J$52:$J$61))*'Option-specific inputs'!$J$109*P$26)),0),0)</f>
        <v>0</v>
      </c>
      <c r="Q404" s="43" cm="1">
        <f t="array" ref="Q404">IFERROR(
IF(Q$14 - $G$14 + 1 = _xlfn.NUMBERVALUE(TRIM(_xlfn.TEXTAFTER($C89, " ", -1))),
_xlfn.IFS(
'Option-specific inputs'!$J$19="Percentage cost method",('Option-specific inputs'!$J31*'Option-specific inputs'!$J$109*Q$26),
'Option-specific inputs'!$J$19="Total cost method",(('Option-specific inputs'!$J54/SUM('Option-specific inputs'!$J$52:$J$61))*'Option-specific inputs'!$J$109*Q$26)),0),0)</f>
        <v>0</v>
      </c>
      <c r="R404" s="43" cm="1">
        <f t="array" ref="R404">IFERROR(
IF(R$14 - $G$14 + 1 = _xlfn.NUMBERVALUE(TRIM(_xlfn.TEXTAFTER($C89, " ", -1))),
_xlfn.IFS(
'Option-specific inputs'!$J$19="Percentage cost method",('Option-specific inputs'!$J31*'Option-specific inputs'!$J$109*R$26),
'Option-specific inputs'!$J$19="Total cost method",(('Option-specific inputs'!$J54/SUM('Option-specific inputs'!$J$52:$J$61))*'Option-specific inputs'!$J$109*R$26)),0),0)</f>
        <v>0</v>
      </c>
      <c r="S404" s="43" cm="1">
        <f t="array" ref="S404">IFERROR(
IF(S$14 - $G$14 + 1 = _xlfn.NUMBERVALUE(TRIM(_xlfn.TEXTAFTER($C89, " ", -1))),
_xlfn.IFS(
'Option-specific inputs'!$J$19="Percentage cost method",('Option-specific inputs'!$J31*'Option-specific inputs'!$J$109*S$26),
'Option-specific inputs'!$J$19="Total cost method",(('Option-specific inputs'!$J54/SUM('Option-specific inputs'!$J$52:$J$61))*'Option-specific inputs'!$J$109*S$26)),0),0)</f>
        <v>0</v>
      </c>
      <c r="T404" s="43" cm="1">
        <f t="array" ref="T404">IFERROR(
IF(T$14 - $G$14 + 1 = _xlfn.NUMBERVALUE(TRIM(_xlfn.TEXTAFTER($C89, " ", -1))),
_xlfn.IFS(
'Option-specific inputs'!$J$19="Percentage cost method",('Option-specific inputs'!$J31*'Option-specific inputs'!$J$109*T$26),
'Option-specific inputs'!$J$19="Total cost method",(('Option-specific inputs'!$J54/SUM('Option-specific inputs'!$J$52:$J$61))*'Option-specific inputs'!$J$109*T$26)),0),0)</f>
        <v>0</v>
      </c>
      <c r="U404" s="43" cm="1">
        <f t="array" ref="U404">IFERROR(
IF(U$14 - $G$14 + 1 = _xlfn.NUMBERVALUE(TRIM(_xlfn.TEXTAFTER($C89, " ", -1))),
_xlfn.IFS(
'Option-specific inputs'!$J$19="Percentage cost method",('Option-specific inputs'!$J31*'Option-specific inputs'!$J$109*U$26),
'Option-specific inputs'!$J$19="Total cost method",(('Option-specific inputs'!$J54/SUM('Option-specific inputs'!$J$52:$J$61))*'Option-specific inputs'!$J$109*U$26)),0),0)</f>
        <v>0</v>
      </c>
      <c r="V404" s="43" cm="1">
        <f t="array" ref="V404">IFERROR(
IF(V$14 - $G$14 + 1 = _xlfn.NUMBERVALUE(TRIM(_xlfn.TEXTAFTER($C89, " ", -1))),
_xlfn.IFS(
'Option-specific inputs'!$J$19="Percentage cost method",('Option-specific inputs'!$J31*'Option-specific inputs'!$J$109*V$26),
'Option-specific inputs'!$J$19="Total cost method",(('Option-specific inputs'!$J54/SUM('Option-specific inputs'!$J$52:$J$61))*'Option-specific inputs'!$J$109*V$26)),0),0)</f>
        <v>0</v>
      </c>
      <c r="W404" s="43" cm="1">
        <f t="array" ref="W404">IFERROR(
IF(W$14 - $G$14 + 1 = _xlfn.NUMBERVALUE(TRIM(_xlfn.TEXTAFTER($C89, " ", -1))),
_xlfn.IFS(
'Option-specific inputs'!$J$19="Percentage cost method",('Option-specific inputs'!$J31*'Option-specific inputs'!$J$109*W$26),
'Option-specific inputs'!$J$19="Total cost method",(('Option-specific inputs'!$J54/SUM('Option-specific inputs'!$J$52:$J$61))*'Option-specific inputs'!$J$109*W$26)),0),0)</f>
        <v>0</v>
      </c>
      <c r="X404" s="43" cm="1">
        <f t="array" ref="X404">IFERROR(
IF(X$14 - $G$14 + 1 = _xlfn.NUMBERVALUE(TRIM(_xlfn.TEXTAFTER($C89, " ", -1))),
_xlfn.IFS(
'Option-specific inputs'!$J$19="Percentage cost method",('Option-specific inputs'!$J31*'Option-specific inputs'!$J$109*X$26),
'Option-specific inputs'!$J$19="Total cost method",(('Option-specific inputs'!$J54/SUM('Option-specific inputs'!$J$52:$J$61))*'Option-specific inputs'!$J$109*X$26)),0),0)</f>
        <v>0</v>
      </c>
      <c r="Y404" s="43" cm="1">
        <f t="array" ref="Y404">IFERROR(
IF(Y$14 - $G$14 + 1 = _xlfn.NUMBERVALUE(TRIM(_xlfn.TEXTAFTER($C89, " ", -1))),
_xlfn.IFS(
'Option-specific inputs'!$J$19="Percentage cost method",('Option-specific inputs'!$J31*'Option-specific inputs'!$J$109*Y$26),
'Option-specific inputs'!$J$19="Total cost method",(('Option-specific inputs'!$J54/SUM('Option-specific inputs'!$J$52:$J$61))*'Option-specific inputs'!$J$109*Y$26)),0),0)</f>
        <v>0</v>
      </c>
      <c r="Z404" s="43" cm="1">
        <f t="array" ref="Z404">IFERROR(
IF(Z$14 - $G$14 + 1 = _xlfn.NUMBERVALUE(TRIM(_xlfn.TEXTAFTER($C89, " ", -1))),
_xlfn.IFS(
'Option-specific inputs'!$J$19="Percentage cost method",('Option-specific inputs'!$J31*'Option-specific inputs'!$J$109*Z$26),
'Option-specific inputs'!$J$19="Total cost method",(('Option-specific inputs'!$J54/SUM('Option-specific inputs'!$J$52:$J$61))*'Option-specific inputs'!$J$109*Z$26)),0),0)</f>
        <v>0</v>
      </c>
      <c r="AA404" s="43" cm="1">
        <f t="array" ref="AA404">IFERROR(
IF(AA$14 - $G$14 + 1 = _xlfn.NUMBERVALUE(TRIM(_xlfn.TEXTAFTER($C89, " ", -1))),
_xlfn.IFS(
'Option-specific inputs'!$J$19="Percentage cost method",('Option-specific inputs'!$J31*'Option-specific inputs'!$J$109*AA$26),
'Option-specific inputs'!$J$19="Total cost method",(('Option-specific inputs'!$J54/SUM('Option-specific inputs'!$J$52:$J$61))*'Option-specific inputs'!$J$109*AA$26)),0),0)</f>
        <v>0</v>
      </c>
      <c r="AB404" s="43" cm="1">
        <f t="array" ref="AB404">IFERROR(
IF(AB$14 - $G$14 + 1 = _xlfn.NUMBERVALUE(TRIM(_xlfn.TEXTAFTER($C89, " ", -1))),
_xlfn.IFS(
'Option-specific inputs'!$J$19="Percentage cost method",('Option-specific inputs'!$J31*'Option-specific inputs'!$J$109*AB$26),
'Option-specific inputs'!$J$19="Total cost method",(('Option-specific inputs'!$J54/SUM('Option-specific inputs'!$J$52:$J$61))*'Option-specific inputs'!$J$109*AB$26)),0),0)</f>
        <v>0</v>
      </c>
      <c r="AC404" s="43" cm="1">
        <f t="array" ref="AC404">IFERROR(
IF(AC$14 - $G$14 + 1 = _xlfn.NUMBERVALUE(TRIM(_xlfn.TEXTAFTER($C89, " ", -1))),
_xlfn.IFS(
'Option-specific inputs'!$J$19="Percentage cost method",('Option-specific inputs'!$J31*'Option-specific inputs'!$J$109*AC$26),
'Option-specific inputs'!$J$19="Total cost method",(('Option-specific inputs'!$J54/SUM('Option-specific inputs'!$J$52:$J$61))*'Option-specific inputs'!$J$109*AC$26)),0),0)</f>
        <v>0</v>
      </c>
      <c r="AD404" s="43" cm="1">
        <f t="array" ref="AD404">IFERROR(
IF(AD$14 - $G$14 + 1 = _xlfn.NUMBERVALUE(TRIM(_xlfn.TEXTAFTER($C89, " ", -1))),
_xlfn.IFS(
'Option-specific inputs'!$J$19="Percentage cost method",('Option-specific inputs'!$J31*'Option-specific inputs'!$J$109*AD$26),
'Option-specific inputs'!$J$19="Total cost method",(('Option-specific inputs'!$J54/SUM('Option-specific inputs'!$J$52:$J$61))*'Option-specific inputs'!$J$109*AD$26)),0),0)</f>
        <v>0</v>
      </c>
      <c r="AE404" s="43" cm="1">
        <f t="array" ref="AE404">IFERROR(
IF(AE$14 - $G$14 + 1 = _xlfn.NUMBERVALUE(TRIM(_xlfn.TEXTAFTER($C89, " ", -1))),
_xlfn.IFS(
'Option-specific inputs'!$J$19="Percentage cost method",('Option-specific inputs'!$J31*'Option-specific inputs'!$J$109*AE$26),
'Option-specific inputs'!$J$19="Total cost method",(('Option-specific inputs'!$J54/SUM('Option-specific inputs'!$J$52:$J$61))*'Option-specific inputs'!$J$109*AE$26)),0),0)</f>
        <v>0</v>
      </c>
      <c r="AF404" s="43" cm="1">
        <f t="array" ref="AF404">IFERROR(
IF(AF$14 - $G$14 + 1 = _xlfn.NUMBERVALUE(TRIM(_xlfn.TEXTAFTER($C89, " ", -1))),
_xlfn.IFS(
'Option-specific inputs'!$J$19="Percentage cost method",('Option-specific inputs'!$J31*'Option-specific inputs'!$J$109*AF$26),
'Option-specific inputs'!$J$19="Total cost method",(('Option-specific inputs'!$J54/SUM('Option-specific inputs'!$J$52:$J$61))*'Option-specific inputs'!$J$109*AF$26)),0),0)</f>
        <v>0</v>
      </c>
      <c r="AG404" s="43" cm="1">
        <f t="array" ref="AG404">IFERROR(
IF(AG$14 - $G$14 + 1 = _xlfn.NUMBERVALUE(TRIM(_xlfn.TEXTAFTER($C89, " ", -1))),
_xlfn.IFS(
'Option-specific inputs'!$J$19="Percentage cost method",('Option-specific inputs'!$J31*'Option-specific inputs'!$J$109*AG$26),
'Option-specific inputs'!$J$19="Total cost method",(('Option-specific inputs'!$J54/SUM('Option-specific inputs'!$J$52:$J$61))*'Option-specific inputs'!$J$109*AG$26)),0),0)</f>
        <v>0</v>
      </c>
      <c r="AH404" s="43" cm="1">
        <f t="array" ref="AH404">IFERROR(
IF(AH$14 - $G$14 + 1 = _xlfn.NUMBERVALUE(TRIM(_xlfn.TEXTAFTER($C89, " ", -1))),
_xlfn.IFS(
'Option-specific inputs'!$J$19="Percentage cost method",('Option-specific inputs'!$J31*'Option-specific inputs'!$J$109*AH$26),
'Option-specific inputs'!$J$19="Total cost method",(('Option-specific inputs'!$J54/SUM('Option-specific inputs'!$J$52:$J$61))*'Option-specific inputs'!$J$109*AH$26)),0),0)</f>
        <v>0</v>
      </c>
      <c r="AI404" s="43" cm="1">
        <f t="array" ref="AI404">IFERROR(
IF(AI$14 - $G$14 + 1 = _xlfn.NUMBERVALUE(TRIM(_xlfn.TEXTAFTER($C89, " ", -1))),
_xlfn.IFS(
'Option-specific inputs'!$J$19="Percentage cost method",('Option-specific inputs'!$J31*'Option-specific inputs'!$J$109*AI$26),
'Option-specific inputs'!$J$19="Total cost method",(('Option-specific inputs'!$J54/SUM('Option-specific inputs'!$J$52:$J$61))*'Option-specific inputs'!$J$109*AI$26)),0),0)</f>
        <v>0</v>
      </c>
      <c r="AJ404" s="43" cm="1">
        <f t="array" ref="AJ404">IFERROR(
IF(AJ$14 - $G$14 + 1 = _xlfn.NUMBERVALUE(TRIM(_xlfn.TEXTAFTER($C89, " ", -1))),
_xlfn.IFS(
'Option-specific inputs'!$J$19="Percentage cost method",('Option-specific inputs'!$J31*'Option-specific inputs'!$J$109*AJ$26),
'Option-specific inputs'!$J$19="Total cost method",(('Option-specific inputs'!$J54/SUM('Option-specific inputs'!$J$52:$J$61))*'Option-specific inputs'!$J$109*AJ$26)),0),0)</f>
        <v>0</v>
      </c>
      <c r="AK404" s="43" cm="1">
        <f t="array" ref="AK404">IFERROR(
IF(AK$14 - $G$14 + 1 = _xlfn.NUMBERVALUE(TRIM(_xlfn.TEXTAFTER($C89, " ", -1))),
_xlfn.IFS(
'Option-specific inputs'!$J$19="Percentage cost method",('Option-specific inputs'!$J31*'Option-specific inputs'!$J$109*AK$26),
'Option-specific inputs'!$J$19="Total cost method",(('Option-specific inputs'!$J54/SUM('Option-specific inputs'!$J$52:$J$61))*'Option-specific inputs'!$J$109*AK$26)),0),0)</f>
        <v>0</v>
      </c>
      <c r="AL404" s="43" cm="1">
        <f t="array" ref="AL404">IFERROR(
IF(AL$14 - $G$14 + 1 = _xlfn.NUMBERVALUE(TRIM(_xlfn.TEXTAFTER($C89, " ", -1))),
_xlfn.IFS(
'Option-specific inputs'!$J$19="Percentage cost method",('Option-specific inputs'!$J31*'Option-specific inputs'!$J$109*AL$26),
'Option-specific inputs'!$J$19="Total cost method",(('Option-specific inputs'!$J54/SUM('Option-specific inputs'!$J$52:$J$61))*'Option-specific inputs'!$J$109*AL$26)),0),0)</f>
        <v>0</v>
      </c>
      <c r="AM404" s="43" cm="1">
        <f t="array" ref="AM404">IFERROR(
IF(AM$14 - $G$14 + 1 = _xlfn.NUMBERVALUE(TRIM(_xlfn.TEXTAFTER($C89, " ", -1))),
_xlfn.IFS(
'Option-specific inputs'!$J$19="Percentage cost method",('Option-specific inputs'!$J31*'Option-specific inputs'!$J$109*AM$26),
'Option-specific inputs'!$J$19="Total cost method",(('Option-specific inputs'!$J54/SUM('Option-specific inputs'!$J$52:$J$61))*'Option-specific inputs'!$J$109*AM$26)),0),0)</f>
        <v>0</v>
      </c>
      <c r="AN404" s="43" cm="1">
        <f t="array" ref="AN404">IFERROR(
IF(AN$14 - $G$14 + 1 = _xlfn.NUMBERVALUE(TRIM(_xlfn.TEXTAFTER($C89, " ", -1))),
_xlfn.IFS(
'Option-specific inputs'!$J$19="Percentage cost method",('Option-specific inputs'!$J31*'Option-specific inputs'!$J$109*AN$26),
'Option-specific inputs'!$J$19="Total cost method",(('Option-specific inputs'!$J54/SUM('Option-specific inputs'!$J$52:$J$61))*'Option-specific inputs'!$J$109*AN$26)),0),0)</f>
        <v>0</v>
      </c>
      <c r="AO404" s="43" cm="1">
        <f t="array" ref="AO404">IFERROR(
IF(AO$14 - $G$14 + 1 = _xlfn.NUMBERVALUE(TRIM(_xlfn.TEXTAFTER($C89, " ", -1))),
_xlfn.IFS(
'Option-specific inputs'!$J$19="Percentage cost method",('Option-specific inputs'!$J31*'Option-specific inputs'!$J$109*AO$26),
'Option-specific inputs'!$J$19="Total cost method",(('Option-specific inputs'!$J54/SUM('Option-specific inputs'!$J$52:$J$61))*'Option-specific inputs'!$J$109*AO$26)),0),0)</f>
        <v>0</v>
      </c>
      <c r="AP404" s="43" cm="1">
        <f t="array" ref="AP404">IFERROR(
IF(AP$14 - $G$14 + 1 = _xlfn.NUMBERVALUE(TRIM(_xlfn.TEXTAFTER($C89, " ", -1))),
_xlfn.IFS(
'Option-specific inputs'!$J$19="Percentage cost method",('Option-specific inputs'!$J31*'Option-specific inputs'!$J$109*AP$26),
'Option-specific inputs'!$J$19="Total cost method",(('Option-specific inputs'!$J54/SUM('Option-specific inputs'!$J$52:$J$61))*'Option-specific inputs'!$J$109*AP$26)),0),0)</f>
        <v>0</v>
      </c>
      <c r="AQ404" s="43" cm="1">
        <f t="array" ref="AQ404">IFERROR(
IF(AQ$14 - $G$14 + 1 = _xlfn.NUMBERVALUE(TRIM(_xlfn.TEXTAFTER($C89, " ", -1))),
_xlfn.IFS(
'Option-specific inputs'!$J$19="Percentage cost method",('Option-specific inputs'!$J31*'Option-specific inputs'!$J$109*AQ$26),
'Option-specific inputs'!$J$19="Total cost method",(('Option-specific inputs'!$J54/SUM('Option-specific inputs'!$J$52:$J$61))*'Option-specific inputs'!$J$109*AQ$26)),0),0)</f>
        <v>0</v>
      </c>
      <c r="AR404" s="43" cm="1">
        <f t="array" ref="AR404">IFERROR(
IF(AR$14 - $G$14 + 1 = _xlfn.NUMBERVALUE(TRIM(_xlfn.TEXTAFTER($C89, " ", -1))),
_xlfn.IFS(
'Option-specific inputs'!$J$19="Percentage cost method",('Option-specific inputs'!$J31*'Option-specific inputs'!$J$109*AR$26),
'Option-specific inputs'!$J$19="Total cost method",(('Option-specific inputs'!$J54/SUM('Option-specific inputs'!$J$52:$J$61))*'Option-specific inputs'!$J$109*AR$26)),0),0)</f>
        <v>0</v>
      </c>
      <c r="AS404" s="43" cm="1">
        <f t="array" ref="AS404">IFERROR(
IF(AS$14 - $G$14 + 1 = _xlfn.NUMBERVALUE(TRIM(_xlfn.TEXTAFTER($C89, " ", -1))),
_xlfn.IFS(
'Option-specific inputs'!$J$19="Percentage cost method",('Option-specific inputs'!$J31*'Option-specific inputs'!$J$109*AS$26),
'Option-specific inputs'!$J$19="Total cost method",(('Option-specific inputs'!$J54/SUM('Option-specific inputs'!$J$52:$J$61))*'Option-specific inputs'!$J$109*AS$26)),0),0)</f>
        <v>0</v>
      </c>
      <c r="AT404" s="43" cm="1">
        <f t="array" ref="AT404">IFERROR(
IF(AT$14 - $G$14 + 1 = _xlfn.NUMBERVALUE(TRIM(_xlfn.TEXTAFTER($C89, " ", -1))),
_xlfn.IFS(
'Option-specific inputs'!$J$19="Percentage cost method",('Option-specific inputs'!$J31*'Option-specific inputs'!$J$109*AT$26),
'Option-specific inputs'!$J$19="Total cost method",(('Option-specific inputs'!$J54/SUM('Option-specific inputs'!$J$52:$J$61))*'Option-specific inputs'!$J$109*AT$26)),0),0)</f>
        <v>0</v>
      </c>
      <c r="AU404" s="43" cm="1">
        <f t="array" ref="AU404">IFERROR(
IF(AU$14 - $G$14 + 1 = _xlfn.NUMBERVALUE(TRIM(_xlfn.TEXTAFTER($C89, " ", -1))),
_xlfn.IFS(
'Option-specific inputs'!$J$19="Percentage cost method",('Option-specific inputs'!$J31*'Option-specific inputs'!$J$109*AU$26),
'Option-specific inputs'!$J$19="Total cost method",(('Option-specific inputs'!$J54/SUM('Option-specific inputs'!$J$52:$J$61))*'Option-specific inputs'!$J$109*AU$26)),0),0)</f>
        <v>0</v>
      </c>
      <c r="AV404" s="43" cm="1">
        <f t="array" ref="AV404">IFERROR(
IF(AV$14 - $G$14 + 1 = _xlfn.NUMBERVALUE(TRIM(_xlfn.TEXTAFTER($C89, " ", -1))),
_xlfn.IFS(
'Option-specific inputs'!$J$19="Percentage cost method",('Option-specific inputs'!$J31*'Option-specific inputs'!$J$109*AV$26),
'Option-specific inputs'!$J$19="Total cost method",(('Option-specific inputs'!$J54/SUM('Option-specific inputs'!$J$52:$J$61))*'Option-specific inputs'!$J$109*AV$26)),0),0)</f>
        <v>0</v>
      </c>
      <c r="AW404" s="43" cm="1">
        <f t="array" ref="AW404">IFERROR(
IF(AW$14 - $G$14 + 1 = _xlfn.NUMBERVALUE(TRIM(_xlfn.TEXTAFTER($C89, " ", -1))),
_xlfn.IFS(
'Option-specific inputs'!$J$19="Percentage cost method",('Option-specific inputs'!$J31*'Option-specific inputs'!$J$109*AW$26),
'Option-specific inputs'!$J$19="Total cost method",(('Option-specific inputs'!$J54/SUM('Option-specific inputs'!$J$52:$J$61))*'Option-specific inputs'!$J$109*AW$26)),0),0)</f>
        <v>0</v>
      </c>
      <c r="AX404" s="43" cm="1">
        <f t="array" ref="AX404">IFERROR(
IF(AX$14 - $G$14 + 1 = _xlfn.NUMBERVALUE(TRIM(_xlfn.TEXTAFTER($C89, " ", -1))),
_xlfn.IFS(
'Option-specific inputs'!$J$19="Percentage cost method",('Option-specific inputs'!$J31*'Option-specific inputs'!$J$109*AX$26),
'Option-specific inputs'!$J$19="Total cost method",(('Option-specific inputs'!$J54/SUM('Option-specific inputs'!$J$52:$J$61))*'Option-specific inputs'!$J$109*AX$26)),0),0)</f>
        <v>0</v>
      </c>
      <c r="AY404" s="43" cm="1">
        <f t="array" ref="AY404">IFERROR(
IF(AY$14 - $G$14 + 1 = _xlfn.NUMBERVALUE(TRIM(_xlfn.TEXTAFTER($C89, " ", -1))),
_xlfn.IFS(
'Option-specific inputs'!$J$19="Percentage cost method",('Option-specific inputs'!$J31*'Option-specific inputs'!$J$109*AY$26),
'Option-specific inputs'!$J$19="Total cost method",(('Option-specific inputs'!$J54/SUM('Option-specific inputs'!$J$52:$J$61))*'Option-specific inputs'!$J$109*AY$26)),0),0)</f>
        <v>0</v>
      </c>
      <c r="AZ404" s="43" cm="1">
        <f t="array" ref="AZ404">IFERROR(
IF(AZ$14 - $G$14 + 1 = _xlfn.NUMBERVALUE(TRIM(_xlfn.TEXTAFTER($C89, " ", -1))),
_xlfn.IFS(
'Option-specific inputs'!$J$19="Percentage cost method",('Option-specific inputs'!$J31*'Option-specific inputs'!$J$109*AZ$26),
'Option-specific inputs'!$J$19="Total cost method",(('Option-specific inputs'!$J54/SUM('Option-specific inputs'!$J$52:$J$61))*'Option-specific inputs'!$J$109*AZ$26)),0),0)</f>
        <v>0</v>
      </c>
      <c r="BA404" s="43" cm="1">
        <f t="array" ref="BA404">IFERROR(
IF(BA$14 - $G$14 + 1 = _xlfn.NUMBERVALUE(TRIM(_xlfn.TEXTAFTER($C89, " ", -1))),
_xlfn.IFS(
'Option-specific inputs'!$J$19="Percentage cost method",('Option-specific inputs'!$J31*'Option-specific inputs'!$J$109*BA$26),
'Option-specific inputs'!$J$19="Total cost method",(('Option-specific inputs'!$J54/SUM('Option-specific inputs'!$J$52:$J$61))*'Option-specific inputs'!$J$109*BA$26)),0),0)</f>
        <v>0</v>
      </c>
      <c r="BB404" s="43" cm="1">
        <f t="array" ref="BB404">IFERROR(
IF(BB$14 - $G$14 + 1 = _xlfn.NUMBERVALUE(TRIM(_xlfn.TEXTAFTER($C89, " ", -1))),
_xlfn.IFS(
'Option-specific inputs'!$J$19="Percentage cost method",('Option-specific inputs'!$J31*'Option-specific inputs'!$J$109*BB$26),
'Option-specific inputs'!$J$19="Total cost method",(('Option-specific inputs'!$J54/SUM('Option-specific inputs'!$J$52:$J$61))*'Option-specific inputs'!$J$109*BB$26)),0),0)</f>
        <v>0</v>
      </c>
      <c r="BC404" s="43" cm="1">
        <f t="array" ref="BC404">IFERROR(
IF(BC$14 - $G$14 + 1 = _xlfn.NUMBERVALUE(TRIM(_xlfn.TEXTAFTER($C89, " ", -1))),
_xlfn.IFS(
'Option-specific inputs'!$J$19="Percentage cost method",('Option-specific inputs'!$J31*'Option-specific inputs'!$J$109*BC$26),
'Option-specific inputs'!$J$19="Total cost method",(('Option-specific inputs'!$J54/SUM('Option-specific inputs'!$J$52:$J$61))*'Option-specific inputs'!$J$109*BC$26)),0),0)</f>
        <v>0</v>
      </c>
      <c r="BD404" s="43" cm="1">
        <f t="array" ref="BD404">IFERROR(
IF(BD$14 - $G$14 + 1 = _xlfn.NUMBERVALUE(TRIM(_xlfn.TEXTAFTER($C89, " ", -1))),
_xlfn.IFS(
'Option-specific inputs'!$J$19="Percentage cost method",('Option-specific inputs'!$J31*'Option-specific inputs'!$J$109*BD$26),
'Option-specific inputs'!$J$19="Total cost method",(('Option-specific inputs'!$J54/SUM('Option-specific inputs'!$J$52:$J$61))*'Option-specific inputs'!$J$109*BD$26)),0),0)</f>
        <v>0</v>
      </c>
      <c r="BE404" s="43" cm="1">
        <f t="array" ref="BE404">IFERROR(
IF(BE$14 - $G$14 + 1 = _xlfn.NUMBERVALUE(TRIM(_xlfn.TEXTAFTER($C89, " ", -1))),
_xlfn.IFS(
'Option-specific inputs'!$J$19="Percentage cost method",('Option-specific inputs'!$J31*'Option-specific inputs'!$J$109*BE$26),
'Option-specific inputs'!$J$19="Total cost method",(('Option-specific inputs'!$J54/SUM('Option-specific inputs'!$J$52:$J$61))*'Option-specific inputs'!$J$109*BE$26)),0),0)</f>
        <v>0</v>
      </c>
      <c r="BF404" s="43" cm="1">
        <f t="array" ref="BF404">IFERROR(
IF(BF$14 - $G$14 + 1 = _xlfn.NUMBERVALUE(TRIM(_xlfn.TEXTAFTER($C89, " ", -1))),
_xlfn.IFS(
'Option-specific inputs'!$J$19="Percentage cost method",('Option-specific inputs'!$J31*'Option-specific inputs'!$J$109*BF$26),
'Option-specific inputs'!$J$19="Total cost method",(('Option-specific inputs'!$J54/SUM('Option-specific inputs'!$J$52:$J$61))*'Option-specific inputs'!$J$109*BF$26)),0),0)</f>
        <v>0</v>
      </c>
      <c r="BG404" s="43" cm="1">
        <f t="array" ref="BG404">IFERROR(
IF(BG$14 - $G$14 + 1 = _xlfn.NUMBERVALUE(TRIM(_xlfn.TEXTAFTER($C89, " ", -1))),
_xlfn.IFS(
'Option-specific inputs'!$J$19="Percentage cost method",('Option-specific inputs'!$J31*'Option-specific inputs'!$J$109*BG$26),
'Option-specific inputs'!$J$19="Total cost method",(('Option-specific inputs'!$J54/SUM('Option-specific inputs'!$J$52:$J$61))*'Option-specific inputs'!$J$109*BG$26)),0),0)</f>
        <v>0</v>
      </c>
      <c r="BH404" s="43" cm="1">
        <f t="array" ref="BH404">IFERROR(
IF(BH$14 - $G$14 + 1 = _xlfn.NUMBERVALUE(TRIM(_xlfn.TEXTAFTER($C89, " ", -1))),
_xlfn.IFS(
'Option-specific inputs'!$J$19="Percentage cost method",('Option-specific inputs'!$J31*'Option-specific inputs'!$J$109*BH$26),
'Option-specific inputs'!$J$19="Total cost method",(('Option-specific inputs'!$J54/SUM('Option-specific inputs'!$J$52:$J$61))*'Option-specific inputs'!$J$109*BH$26)),0),0)</f>
        <v>0</v>
      </c>
      <c r="BI404" s="43" cm="1">
        <f t="array" ref="BI404">IFERROR(
IF(BI$14 - $G$14 + 1 = _xlfn.NUMBERVALUE(TRIM(_xlfn.TEXTAFTER($C89, " ", -1))),
_xlfn.IFS(
'Option-specific inputs'!$J$19="Percentage cost method",('Option-specific inputs'!$J31*'Option-specific inputs'!$J$109*BI$26),
'Option-specific inputs'!$J$19="Total cost method",(('Option-specific inputs'!$J54/SUM('Option-specific inputs'!$J$52:$J$61))*'Option-specific inputs'!$J$109*BI$26)),0),0)</f>
        <v>0</v>
      </c>
      <c r="BJ404" s="43" cm="1">
        <f t="array" ref="BJ404">IFERROR(
IF(BJ$14 - $G$14 + 1 = _xlfn.NUMBERVALUE(TRIM(_xlfn.TEXTAFTER($C89, " ", -1))),
_xlfn.IFS(
'Option-specific inputs'!$J$19="Percentage cost method",('Option-specific inputs'!$J31*'Option-specific inputs'!$J$109*BJ$26),
'Option-specific inputs'!$J$19="Total cost method",(('Option-specific inputs'!$J54/SUM('Option-specific inputs'!$J$52:$J$61))*'Option-specific inputs'!$J$109*BJ$26)),0),0)</f>
        <v>0</v>
      </c>
      <c r="BK404" s="43" cm="1">
        <f t="array" ref="BK404">IFERROR(
IF(BK$14 - $G$14 + 1 = _xlfn.NUMBERVALUE(TRIM(_xlfn.TEXTAFTER($C89, " ", -1))),
_xlfn.IFS(
'Option-specific inputs'!$J$19="Percentage cost method",('Option-specific inputs'!$J31*'Option-specific inputs'!$J$109*BK$26),
'Option-specific inputs'!$J$19="Total cost method",(('Option-specific inputs'!$J54/SUM('Option-specific inputs'!$J$52:$J$61))*'Option-specific inputs'!$J$109*BK$26)),0),0)</f>
        <v>0</v>
      </c>
      <c r="BL404" s="43" cm="1">
        <f t="array" ref="BL404">IFERROR(
IF(BL$14 - $G$14 + 1 = _xlfn.NUMBERVALUE(TRIM(_xlfn.TEXTAFTER($C89, " ", -1))),
_xlfn.IFS(
'Option-specific inputs'!$J$19="Percentage cost method",('Option-specific inputs'!$J31*'Option-specific inputs'!$J$109*BL$26),
'Option-specific inputs'!$J$19="Total cost method",(('Option-specific inputs'!$J54/SUM('Option-specific inputs'!$J$52:$J$61))*'Option-specific inputs'!$J$109*BL$26)),0),0)</f>
        <v>0</v>
      </c>
      <c r="BM404" s="43" cm="1">
        <f t="array" ref="BM404">IFERROR(
IF(BM$14 - $G$14 + 1 = _xlfn.NUMBERVALUE(TRIM(_xlfn.TEXTAFTER($C89, " ", -1))),
_xlfn.IFS(
'Option-specific inputs'!$J$19="Percentage cost method",('Option-specific inputs'!$J31*'Option-specific inputs'!$J$109*BM$26),
'Option-specific inputs'!$J$19="Total cost method",(('Option-specific inputs'!$J54/SUM('Option-specific inputs'!$J$52:$J$61))*'Option-specific inputs'!$J$109*BM$26)),0),0)</f>
        <v>0</v>
      </c>
      <c r="BN404" s="43" cm="1">
        <f t="array" ref="BN404">IFERROR(
IF(BN$14 - $G$14 + 1 = _xlfn.NUMBERVALUE(TRIM(_xlfn.TEXTAFTER($C89, " ", -1))),
_xlfn.IFS(
'Option-specific inputs'!$J$19="Percentage cost method",('Option-specific inputs'!$J31*'Option-specific inputs'!$J$109*BN$26),
'Option-specific inputs'!$J$19="Total cost method",(('Option-specific inputs'!$J54/SUM('Option-specific inputs'!$J$52:$J$61))*'Option-specific inputs'!$J$109*BN$26)),0),0)</f>
        <v>0</v>
      </c>
      <c r="BO404" s="43" cm="1">
        <f t="array" ref="BO404">IFERROR(
IF(BO$14 - $G$14 + 1 = _xlfn.NUMBERVALUE(TRIM(_xlfn.TEXTAFTER($C89, " ", -1))),
_xlfn.IFS(
'Option-specific inputs'!$J$19="Percentage cost method",('Option-specific inputs'!$J31*'Option-specific inputs'!$J$109*BO$26),
'Option-specific inputs'!$J$19="Total cost method",(('Option-specific inputs'!$J54/SUM('Option-specific inputs'!$J$52:$J$61))*'Option-specific inputs'!$J$109*BO$26)),0),0)</f>
        <v>0</v>
      </c>
      <c r="BP404" s="43" cm="1">
        <f t="array" ref="BP404">IFERROR(
IF(BP$14 - $G$14 + 1 = _xlfn.NUMBERVALUE(TRIM(_xlfn.TEXTAFTER($C89, " ", -1))),
_xlfn.IFS(
'Option-specific inputs'!$J$19="Percentage cost method",('Option-specific inputs'!$J31*'Option-specific inputs'!$J$109*BP$26),
'Option-specific inputs'!$J$19="Total cost method",(('Option-specific inputs'!$J54/SUM('Option-specific inputs'!$J$52:$J$61))*'Option-specific inputs'!$J$109*BP$26)),0),0)</f>
        <v>0</v>
      </c>
      <c r="BQ404" s="43" cm="1">
        <f t="array" ref="BQ404">IFERROR(
IF(BQ$14 - $G$14 + 1 = _xlfn.NUMBERVALUE(TRIM(_xlfn.TEXTAFTER($C89, " ", -1))),
_xlfn.IFS(
'Option-specific inputs'!$J$19="Percentage cost method",('Option-specific inputs'!$J31*'Option-specific inputs'!$J$109*BQ$26),
'Option-specific inputs'!$J$19="Total cost method",(('Option-specific inputs'!$J54/SUM('Option-specific inputs'!$J$52:$J$61))*'Option-specific inputs'!$J$109*BQ$26)),0),0)</f>
        <v>0</v>
      </c>
      <c r="BR404" s="43" cm="1">
        <f t="array" ref="BR404">IFERROR(
IF(BR$14 - $G$14 + 1 = _xlfn.NUMBERVALUE(TRIM(_xlfn.TEXTAFTER($C89, " ", -1))),
_xlfn.IFS(
'Option-specific inputs'!$J$19="Percentage cost method",('Option-specific inputs'!$J31*'Option-specific inputs'!$J$109*BR$26),
'Option-specific inputs'!$J$19="Total cost method",(('Option-specific inputs'!$J54/SUM('Option-specific inputs'!$J$52:$J$61))*'Option-specific inputs'!$J$109*BR$26)),0),0)</f>
        <v>0</v>
      </c>
      <c r="BS404" s="43" cm="1">
        <f t="array" ref="BS404">IFERROR(
IF(BS$14 - $G$14 + 1 = _xlfn.NUMBERVALUE(TRIM(_xlfn.TEXTAFTER($C89, " ", -1))),
_xlfn.IFS(
'Option-specific inputs'!$J$19="Percentage cost method",('Option-specific inputs'!$J31*'Option-specific inputs'!$J$109*BS$26),
'Option-specific inputs'!$J$19="Total cost method",(('Option-specific inputs'!$J54/SUM('Option-specific inputs'!$J$52:$J$61))*'Option-specific inputs'!$J$109*BS$26)),0),0)</f>
        <v>0</v>
      </c>
      <c r="BT404" s="43" cm="1">
        <f t="array" ref="BT404">IFERROR(
IF(BT$14 - $G$14 + 1 = _xlfn.NUMBERVALUE(TRIM(_xlfn.TEXTAFTER($C89, " ", -1))),
_xlfn.IFS(
'Option-specific inputs'!$J$19="Percentage cost method",('Option-specific inputs'!$J31*'Option-specific inputs'!$J$109*BT$26),
'Option-specific inputs'!$J$19="Total cost method",(('Option-specific inputs'!$J54/SUM('Option-specific inputs'!$J$52:$J$61))*'Option-specific inputs'!$J$109*BT$26)),0),0)</f>
        <v>0</v>
      </c>
      <c r="BU404" s="43" cm="1">
        <f t="array" ref="BU404">IFERROR(
IF(BU$14 - $G$14 + 1 = _xlfn.NUMBERVALUE(TRIM(_xlfn.TEXTAFTER($C89, " ", -1))),
_xlfn.IFS(
'Option-specific inputs'!$J$19="Percentage cost method",('Option-specific inputs'!$J31*'Option-specific inputs'!$J$109*BU$26),
'Option-specific inputs'!$J$19="Total cost method",(('Option-specific inputs'!$J54/SUM('Option-specific inputs'!$J$52:$J$61))*'Option-specific inputs'!$J$109*BU$26)),0),0)</f>
        <v>0</v>
      </c>
      <c r="BV404" s="43" cm="1">
        <f t="array" ref="BV404">IFERROR(
IF(BV$14 - $G$14 + 1 = _xlfn.NUMBERVALUE(TRIM(_xlfn.TEXTAFTER($C89, " ", -1))),
_xlfn.IFS(
'Option-specific inputs'!$J$19="Percentage cost method",('Option-specific inputs'!$J31*'Option-specific inputs'!$J$109*BV$26),
'Option-specific inputs'!$J$19="Total cost method",(('Option-specific inputs'!$J54/SUM('Option-specific inputs'!$J$52:$J$61))*'Option-specific inputs'!$J$109*BV$26)),0),0)</f>
        <v>0</v>
      </c>
      <c r="BW404" s="43" cm="1">
        <f t="array" ref="BW404">IFERROR(
IF(BW$14 - $G$14 + 1 = _xlfn.NUMBERVALUE(TRIM(_xlfn.TEXTAFTER($C89, " ", -1))),
_xlfn.IFS(
'Option-specific inputs'!$J$19="Percentage cost method",('Option-specific inputs'!$J31*'Option-specific inputs'!$J$109*BW$26),
'Option-specific inputs'!$J$19="Total cost method",(('Option-specific inputs'!$J54/SUM('Option-specific inputs'!$J$52:$J$61))*'Option-specific inputs'!$J$109*BW$26)),0),0)</f>
        <v>0</v>
      </c>
      <c r="BX404" s="43" cm="1">
        <f t="array" ref="BX404">IFERROR(
IF(BX$14 - $G$14 + 1 = _xlfn.NUMBERVALUE(TRIM(_xlfn.TEXTAFTER($C89, " ", -1))),
_xlfn.IFS(
'Option-specific inputs'!$J$19="Percentage cost method",('Option-specific inputs'!$J31*'Option-specific inputs'!$J$109*BX$26),
'Option-specific inputs'!$J$19="Total cost method",(('Option-specific inputs'!$J54/SUM('Option-specific inputs'!$J$52:$J$61))*'Option-specific inputs'!$J$109*BX$26)),0),0)</f>
        <v>0</v>
      </c>
      <c r="BY404" s="43" cm="1">
        <f t="array" ref="BY404">IFERROR(
IF(BY$14 - $G$14 + 1 = _xlfn.NUMBERVALUE(TRIM(_xlfn.TEXTAFTER($C89, " ", -1))),
_xlfn.IFS(
'Option-specific inputs'!$J$19="Percentage cost method",('Option-specific inputs'!$J31*'Option-specific inputs'!$J$109*BY$26),
'Option-specific inputs'!$J$19="Total cost method",(('Option-specific inputs'!$J54/SUM('Option-specific inputs'!$J$52:$J$61))*'Option-specific inputs'!$J$109*BY$26)),0),0)</f>
        <v>0</v>
      </c>
      <c r="BZ404" s="43" cm="1">
        <f t="array" ref="BZ404">IFERROR(
IF(BZ$14 - $G$14 + 1 = _xlfn.NUMBERVALUE(TRIM(_xlfn.TEXTAFTER($C89, " ", -1))),
_xlfn.IFS(
'Option-specific inputs'!$J$19="Percentage cost method",('Option-specific inputs'!$J31*'Option-specific inputs'!$J$109*BZ$26),
'Option-specific inputs'!$J$19="Total cost method",(('Option-specific inputs'!$J54/SUM('Option-specific inputs'!$J$52:$J$61))*'Option-specific inputs'!$J$109*BZ$26)),0),0)</f>
        <v>0</v>
      </c>
      <c r="CA404" s="43" cm="1">
        <f t="array" ref="CA404">IFERROR(
IF(CA$14 - $G$14 + 1 = _xlfn.NUMBERVALUE(TRIM(_xlfn.TEXTAFTER($C89, " ", -1))),
_xlfn.IFS(
'Option-specific inputs'!$J$19="Percentage cost method",('Option-specific inputs'!$J31*'Option-specific inputs'!$J$109*CA$26),
'Option-specific inputs'!$J$19="Total cost method",(('Option-specific inputs'!$J54/SUM('Option-specific inputs'!$J$52:$J$61))*'Option-specific inputs'!$J$109*CA$26)),0),0)</f>
        <v>0</v>
      </c>
      <c r="CB404" s="43" cm="1">
        <f t="array" ref="CB404">IFERROR(
IF(CB$14 - $G$14 + 1 = _xlfn.NUMBERVALUE(TRIM(_xlfn.TEXTAFTER($C89, " ", -1))),
_xlfn.IFS(
'Option-specific inputs'!$J$19="Percentage cost method",('Option-specific inputs'!$J31*'Option-specific inputs'!$J$109*CB$26),
'Option-specific inputs'!$J$19="Total cost method",(('Option-specific inputs'!$J54/SUM('Option-specific inputs'!$J$52:$J$61))*'Option-specific inputs'!$J$109*CB$26)),0),0)</f>
        <v>0</v>
      </c>
      <c r="CC404" s="43" cm="1">
        <f t="array" ref="CC404">IFERROR(
IF(CC$14 - $G$14 + 1 = _xlfn.NUMBERVALUE(TRIM(_xlfn.TEXTAFTER($C89, " ", -1))),
_xlfn.IFS(
'Option-specific inputs'!$J$19="Percentage cost method",('Option-specific inputs'!$J31*'Option-specific inputs'!$J$109*CC$26),
'Option-specific inputs'!$J$19="Total cost method",(('Option-specific inputs'!$J54/SUM('Option-specific inputs'!$J$52:$J$61))*'Option-specific inputs'!$J$109*CC$26)),0),0)</f>
        <v>0</v>
      </c>
      <c r="CD404" s="43" cm="1">
        <f t="array" ref="CD404">IFERROR(
IF(CD$14 - $G$14 + 1 = _xlfn.NUMBERVALUE(TRIM(_xlfn.TEXTAFTER($C89, " ", -1))),
_xlfn.IFS(
'Option-specific inputs'!$J$19="Percentage cost method",('Option-specific inputs'!$J31*'Option-specific inputs'!$J$109*CD$26),
'Option-specific inputs'!$J$19="Total cost method",(('Option-specific inputs'!$J54/SUM('Option-specific inputs'!$J$52:$J$61))*'Option-specific inputs'!$J$109*CD$26)),0),0)</f>
        <v>0</v>
      </c>
      <c r="CE404" s="43" cm="1">
        <f t="array" ref="CE404">IFERROR(
IF(CE$14 - $G$14 + 1 = _xlfn.NUMBERVALUE(TRIM(_xlfn.TEXTAFTER($C89, " ", -1))),
_xlfn.IFS(
'Option-specific inputs'!$J$19="Percentage cost method",('Option-specific inputs'!$J31*'Option-specific inputs'!$J$109*CE$26),
'Option-specific inputs'!$J$19="Total cost method",(('Option-specific inputs'!$J54/SUM('Option-specific inputs'!$J$52:$J$61))*'Option-specific inputs'!$J$109*CE$26)),0),0)</f>
        <v>0</v>
      </c>
      <c r="CF404" s="43" cm="1">
        <f t="array" ref="CF404">IFERROR(
IF(CF$14 - $G$14 + 1 = _xlfn.NUMBERVALUE(TRIM(_xlfn.TEXTAFTER($C89, " ", -1))),
_xlfn.IFS(
'Option-specific inputs'!$J$19="Percentage cost method",('Option-specific inputs'!$J31*'Option-specific inputs'!$J$109*CF$26),
'Option-specific inputs'!$J$19="Total cost method",(('Option-specific inputs'!$J54/SUM('Option-specific inputs'!$J$52:$J$61))*'Option-specific inputs'!$J$109*CF$26)),0),0)</f>
        <v>0</v>
      </c>
      <c r="CG404" s="43" cm="1">
        <f t="array" ref="CG404">IFERROR(
IF(CG$14 - $G$14 + 1 = _xlfn.NUMBERVALUE(TRIM(_xlfn.TEXTAFTER($C89, " ", -1))),
_xlfn.IFS(
'Option-specific inputs'!$J$19="Percentage cost method",('Option-specific inputs'!$J31*'Option-specific inputs'!$J$109*CG$26),
'Option-specific inputs'!$J$19="Total cost method",(('Option-specific inputs'!$J54/SUM('Option-specific inputs'!$J$52:$J$61))*'Option-specific inputs'!$J$109*CG$26)),0),0)</f>
        <v>0</v>
      </c>
      <c r="CH404" s="43" cm="1">
        <f t="array" ref="CH404">IFERROR(
IF(CH$14 - $G$14 + 1 = _xlfn.NUMBERVALUE(TRIM(_xlfn.TEXTAFTER($C89, " ", -1))),
_xlfn.IFS(
'Option-specific inputs'!$J$19="Percentage cost method",('Option-specific inputs'!$J31*'Option-specific inputs'!$J$109*CH$26),
'Option-specific inputs'!$J$19="Total cost method",(('Option-specific inputs'!$J54/SUM('Option-specific inputs'!$J$52:$J$61))*'Option-specific inputs'!$J$109*CH$26)),0),0)</f>
        <v>0</v>
      </c>
      <c r="CI404" s="43" cm="1">
        <f t="array" ref="CI404">IFERROR(
IF(CI$14 - $G$14 + 1 = _xlfn.NUMBERVALUE(TRIM(_xlfn.TEXTAFTER($C89, " ", -1))),
_xlfn.IFS(
'Option-specific inputs'!$J$19="Percentage cost method",('Option-specific inputs'!$J31*'Option-specific inputs'!$J$109*CI$26),
'Option-specific inputs'!$J$19="Total cost method",(('Option-specific inputs'!$J54/SUM('Option-specific inputs'!$J$52:$J$61))*'Option-specific inputs'!$J$109*CI$26)),0),0)</f>
        <v>0</v>
      </c>
      <c r="CJ404" s="43" cm="1">
        <f t="array" ref="CJ404">IFERROR(
IF(CJ$14 - $G$14 + 1 = _xlfn.NUMBERVALUE(TRIM(_xlfn.TEXTAFTER($C89, " ", -1))),
_xlfn.IFS(
'Option-specific inputs'!$J$19="Percentage cost method",('Option-specific inputs'!$J31*'Option-specific inputs'!$J$109*CJ$26),
'Option-specific inputs'!$J$19="Total cost method",(('Option-specific inputs'!$J54/SUM('Option-specific inputs'!$J$52:$J$61))*'Option-specific inputs'!$J$109*CJ$26)),0),0)</f>
        <v>0</v>
      </c>
      <c r="CK404" s="43" cm="1">
        <f t="array" ref="CK404">IFERROR(
IF(CK$14 - $G$14 + 1 = _xlfn.NUMBERVALUE(TRIM(_xlfn.TEXTAFTER($C89, " ", -1))),
_xlfn.IFS(
'Option-specific inputs'!$J$19="Percentage cost method",('Option-specific inputs'!$J31*'Option-specific inputs'!$J$109*CK$26),
'Option-specific inputs'!$J$19="Total cost method",(('Option-specific inputs'!$J54/SUM('Option-specific inputs'!$J$52:$J$61))*'Option-specific inputs'!$J$109*CK$26)),0),0)</f>
        <v>0</v>
      </c>
      <c r="CL404" s="43" cm="1">
        <f t="array" ref="CL404">IFERROR(
IF(CL$14 - $G$14 + 1 = _xlfn.NUMBERVALUE(TRIM(_xlfn.TEXTAFTER($C89, " ", -1))),
_xlfn.IFS(
'Option-specific inputs'!$J$19="Percentage cost method",('Option-specific inputs'!$J31*'Option-specific inputs'!$J$109*CL$26),
'Option-specific inputs'!$J$19="Total cost method",(('Option-specific inputs'!$J54/SUM('Option-specific inputs'!$J$52:$J$61))*'Option-specific inputs'!$J$109*CL$26)),0),0)</f>
        <v>0</v>
      </c>
      <c r="CM404" s="43" cm="1">
        <f t="array" ref="CM404">IFERROR(
IF(CM$14 - $G$14 + 1 = _xlfn.NUMBERVALUE(TRIM(_xlfn.TEXTAFTER($C89, " ", -1))),
_xlfn.IFS(
'Option-specific inputs'!$J$19="Percentage cost method",('Option-specific inputs'!$J31*'Option-specific inputs'!$J$109*CM$26),
'Option-specific inputs'!$J$19="Total cost method",(('Option-specific inputs'!$J54/SUM('Option-specific inputs'!$J$52:$J$61))*'Option-specific inputs'!$J$109*CM$26)),0),0)</f>
        <v>0</v>
      </c>
      <c r="CN404" s="43" cm="1">
        <f t="array" ref="CN404">IFERROR(
IF(CN$14 - $G$14 + 1 = _xlfn.NUMBERVALUE(TRIM(_xlfn.TEXTAFTER($C89, " ", -1))),
_xlfn.IFS(
'Option-specific inputs'!$J$19="Percentage cost method",('Option-specific inputs'!$J31*'Option-specific inputs'!$J$109*CN$26),
'Option-specific inputs'!$J$19="Total cost method",(('Option-specific inputs'!$J54/SUM('Option-specific inputs'!$J$52:$J$61))*'Option-specific inputs'!$J$109*CN$26)),0),0)</f>
        <v>0</v>
      </c>
      <c r="CO404" s="43" cm="1">
        <f t="array" ref="CO404">IFERROR(
IF(CO$14 - $G$14 + 1 = _xlfn.NUMBERVALUE(TRIM(_xlfn.TEXTAFTER($C89, " ", -1))),
_xlfn.IFS(
'Option-specific inputs'!$J$19="Percentage cost method",('Option-specific inputs'!$J31*'Option-specific inputs'!$J$109*CO$26),
'Option-specific inputs'!$J$19="Total cost method",(('Option-specific inputs'!$J54/SUM('Option-specific inputs'!$J$52:$J$61))*'Option-specific inputs'!$J$109*CO$26)),0),0)</f>
        <v>0</v>
      </c>
      <c r="CP404" s="43" cm="1">
        <f t="array" ref="CP404">IFERROR(
IF(CP$14 - $G$14 + 1 = _xlfn.NUMBERVALUE(TRIM(_xlfn.TEXTAFTER($C89, " ", -1))),
_xlfn.IFS(
'Option-specific inputs'!$J$19="Percentage cost method",('Option-specific inputs'!$J31*'Option-specific inputs'!$J$109*CP$26),
'Option-specific inputs'!$J$19="Total cost method",(('Option-specific inputs'!$J54/SUM('Option-specific inputs'!$J$52:$J$61))*'Option-specific inputs'!$J$109*CP$26)),0),0)</f>
        <v>0</v>
      </c>
      <c r="CQ404" s="43" cm="1">
        <f t="array" ref="CQ404">IFERROR(
IF(CQ$14 - $G$14 + 1 = _xlfn.NUMBERVALUE(TRIM(_xlfn.TEXTAFTER($C89, " ", -1))),
_xlfn.IFS(
'Option-specific inputs'!$J$19="Percentage cost method",('Option-specific inputs'!$J31*'Option-specific inputs'!$J$109*CQ$26),
'Option-specific inputs'!$J$19="Total cost method",(('Option-specific inputs'!$J54/SUM('Option-specific inputs'!$J$52:$J$61))*'Option-specific inputs'!$J$109*CQ$26)),0),0)</f>
        <v>0</v>
      </c>
      <c r="CR404" s="43" cm="1">
        <f t="array" ref="CR404">IFERROR(
IF(CR$14 - $G$14 + 1 = _xlfn.NUMBERVALUE(TRIM(_xlfn.TEXTAFTER($C89, " ", -1))),
_xlfn.IFS(
'Option-specific inputs'!$J$19="Percentage cost method",('Option-specific inputs'!$J31*'Option-specific inputs'!$J$109*CR$26),
'Option-specific inputs'!$J$19="Total cost method",(('Option-specific inputs'!$J54/SUM('Option-specific inputs'!$J$52:$J$61))*'Option-specific inputs'!$J$109*CR$26)),0),0)</f>
        <v>0</v>
      </c>
      <c r="CS404" s="43" cm="1">
        <f t="array" ref="CS404">IFERROR(
IF(CS$14 - $G$14 + 1 = _xlfn.NUMBERVALUE(TRIM(_xlfn.TEXTAFTER($C89, " ", -1))),
_xlfn.IFS(
'Option-specific inputs'!$J$19="Percentage cost method",('Option-specific inputs'!$J31*'Option-specific inputs'!$J$109*CS$26),
'Option-specific inputs'!$J$19="Total cost method",(('Option-specific inputs'!$J54/SUM('Option-specific inputs'!$J$52:$J$61))*'Option-specific inputs'!$J$109*CS$26)),0),0)</f>
        <v>0</v>
      </c>
      <c r="CT404" s="43" cm="1">
        <f t="array" ref="CT404">IFERROR(
IF(CT$14 - $G$14 + 1 = _xlfn.NUMBERVALUE(TRIM(_xlfn.TEXTAFTER($C89, " ", -1))),
_xlfn.IFS(
'Option-specific inputs'!$J$19="Percentage cost method",('Option-specific inputs'!$J31*'Option-specific inputs'!$J$109*CT$26),
'Option-specific inputs'!$J$19="Total cost method",(('Option-specific inputs'!$J54/SUM('Option-specific inputs'!$J$52:$J$61))*'Option-specific inputs'!$J$109*CT$26)),0),0)</f>
        <v>0</v>
      </c>
      <c r="CU404" s="43" cm="1">
        <f t="array" ref="CU404">IFERROR(
IF(CU$14 - $G$14 + 1 = _xlfn.NUMBERVALUE(TRIM(_xlfn.TEXTAFTER($C89, " ", -1))),
_xlfn.IFS(
'Option-specific inputs'!$J$19="Percentage cost method",('Option-specific inputs'!$J31*'Option-specific inputs'!$J$109*CU$26),
'Option-specific inputs'!$J$19="Total cost method",(('Option-specific inputs'!$J54/SUM('Option-specific inputs'!$J$52:$J$61))*'Option-specific inputs'!$J$109*CU$26)),0),0)</f>
        <v>0</v>
      </c>
      <c r="CV404" s="43" cm="1">
        <f t="array" ref="CV404">IFERROR(
IF(CV$14 - $G$14 + 1 = _xlfn.NUMBERVALUE(TRIM(_xlfn.TEXTAFTER($C89, " ", -1))),
_xlfn.IFS(
'Option-specific inputs'!$J$19="Percentage cost method",('Option-specific inputs'!$J31*'Option-specific inputs'!$J$109*CV$26),
'Option-specific inputs'!$J$19="Total cost method",(('Option-specific inputs'!$J54/SUM('Option-specific inputs'!$J$52:$J$61))*'Option-specific inputs'!$J$109*CV$26)),0),0)</f>
        <v>0</v>
      </c>
      <c r="CW404" s="43" cm="1">
        <f t="array" ref="CW404">IFERROR(
IF(CW$14 - $G$14 + 1 = _xlfn.NUMBERVALUE(TRIM(_xlfn.TEXTAFTER($C89, " ", -1))),
_xlfn.IFS(
'Option-specific inputs'!$J$19="Percentage cost method",('Option-specific inputs'!$J31*'Option-specific inputs'!$J$109*CW$26),
'Option-specific inputs'!$J$19="Total cost method",(('Option-specific inputs'!$J54/SUM('Option-specific inputs'!$J$52:$J$61))*'Option-specific inputs'!$J$109*CW$26)),0),0)</f>
        <v>0</v>
      </c>
      <c r="CX404" s="43" cm="1">
        <f t="array" ref="CX404">IFERROR(
IF(CX$14 - $G$14 + 1 = _xlfn.NUMBERVALUE(TRIM(_xlfn.TEXTAFTER($C89, " ", -1))),
_xlfn.IFS(
'Option-specific inputs'!$J$19="Percentage cost method",('Option-specific inputs'!$J31*'Option-specific inputs'!$J$109*CX$26),
'Option-specific inputs'!$J$19="Total cost method",(('Option-specific inputs'!$J54/SUM('Option-specific inputs'!$J$52:$J$61))*'Option-specific inputs'!$J$109*CX$26)),0),0)</f>
        <v>0</v>
      </c>
      <c r="CY404" s="43" cm="1">
        <f t="array" ref="CY404">IFERROR(
IF(CY$14 - $G$14 + 1 = _xlfn.NUMBERVALUE(TRIM(_xlfn.TEXTAFTER($C89, " ", -1))),
_xlfn.IFS(
'Option-specific inputs'!$J$19="Percentage cost method",('Option-specific inputs'!$J31*'Option-specific inputs'!$J$109*CY$26),
'Option-specific inputs'!$J$19="Total cost method",(('Option-specific inputs'!$J54/SUM('Option-specific inputs'!$J$52:$J$61))*'Option-specific inputs'!$J$109*CY$26)),0),0)</f>
        <v>0</v>
      </c>
      <c r="CZ404" s="43" cm="1">
        <f t="array" ref="CZ404">IFERROR(
IF(CZ$14 - $G$14 + 1 = _xlfn.NUMBERVALUE(TRIM(_xlfn.TEXTAFTER($C89, " ", -1))),
_xlfn.IFS(
'Option-specific inputs'!$J$19="Percentage cost method",('Option-specific inputs'!$J31*'Option-specific inputs'!$J$109*CZ$26),
'Option-specific inputs'!$J$19="Total cost method",(('Option-specific inputs'!$J54/SUM('Option-specific inputs'!$J$52:$J$61))*'Option-specific inputs'!$J$109*CZ$26)),0),0)</f>
        <v>0</v>
      </c>
      <c r="DA404" s="43" cm="1">
        <f t="array" ref="DA404">IFERROR(
IF(DA$14 - $G$14 + 1 = _xlfn.NUMBERVALUE(TRIM(_xlfn.TEXTAFTER($C89, " ", -1))),
_xlfn.IFS(
'Option-specific inputs'!$J$19="Percentage cost method",('Option-specific inputs'!$J31*'Option-specific inputs'!$J$109*DA$26),
'Option-specific inputs'!$J$19="Total cost method",(('Option-specific inputs'!$J54/SUM('Option-specific inputs'!$J$52:$J$61))*'Option-specific inputs'!$J$109*DA$26)),0),0)</f>
        <v>0</v>
      </c>
      <c r="DB404" s="43" cm="1">
        <f t="array" ref="DB404">IFERROR(
IF(DB$14 - $G$14 + 1 = _xlfn.NUMBERVALUE(TRIM(_xlfn.TEXTAFTER($C89, " ", -1))),
_xlfn.IFS(
'Option-specific inputs'!$J$19="Percentage cost method",('Option-specific inputs'!$J31*'Option-specific inputs'!$J$109*DB$26),
'Option-specific inputs'!$J$19="Total cost method",(('Option-specific inputs'!$J54/SUM('Option-specific inputs'!$J$52:$J$61))*'Option-specific inputs'!$J$109*DB$26)),0),0)</f>
        <v>0</v>
      </c>
      <c r="DC404" s="25"/>
    </row>
    <row r="405" spans="1:107" s="61" customFormat="1" ht="22.5" customHeight="1">
      <c r="A405" s="25"/>
      <c r="B405" s="163"/>
      <c r="C405" s="170" t="s">
        <v>143</v>
      </c>
      <c r="D405" s="32"/>
      <c r="E405" s="37"/>
      <c r="F405" s="42"/>
      <c r="G405" s="43" cm="1">
        <f t="array" ref="G405">IFERROR(
IF(G$14 - $G$14 + 1 = _xlfn.NUMBERVALUE(TRIM(_xlfn.TEXTAFTER($C90, " ", -1))),
_xlfn.IFS(
'Option-specific inputs'!$J$19="Percentage cost method",('Option-specific inputs'!$J32*'Option-specific inputs'!$J$109*G$26),
'Option-specific inputs'!$J$19="Total cost method",(('Option-specific inputs'!$J55/SUM('Option-specific inputs'!$J$52:$J$61))*'Option-specific inputs'!$J$109*G$26)),0),0)</f>
        <v>0</v>
      </c>
      <c r="H405" s="43" cm="1">
        <f t="array" ref="H405">IFERROR(
IF(H$14 - $G$14 + 1 = _xlfn.NUMBERVALUE(TRIM(_xlfn.TEXTAFTER($C90, " ", -1))),
_xlfn.IFS(
'Option-specific inputs'!$J$19="Percentage cost method",('Option-specific inputs'!$J32*'Option-specific inputs'!$J$109*H$26),
'Option-specific inputs'!$J$19="Total cost method",(('Option-specific inputs'!$J55/SUM('Option-specific inputs'!$J$52:$J$61))*'Option-specific inputs'!$J$109*H$26)),0),0)</f>
        <v>0</v>
      </c>
      <c r="I405" s="43" cm="1">
        <f t="array" ref="I405">IFERROR(
IF(I$14 - $G$14 + 1 = _xlfn.NUMBERVALUE(TRIM(_xlfn.TEXTAFTER($C90, " ", -1))),
_xlfn.IFS(
'Option-specific inputs'!$J$19="Percentage cost method",('Option-specific inputs'!$J32*'Option-specific inputs'!$J$109*I$26),
'Option-specific inputs'!$J$19="Total cost method",(('Option-specific inputs'!$J55/SUM('Option-specific inputs'!$J$52:$J$61))*'Option-specific inputs'!$J$109*I$26)),0),0)</f>
        <v>0</v>
      </c>
      <c r="J405" s="43" cm="1">
        <f t="array" ref="J405">IFERROR(
IF(J$14 - $G$14 + 1 = _xlfn.NUMBERVALUE(TRIM(_xlfn.TEXTAFTER($C90, " ", -1))),
_xlfn.IFS(
'Option-specific inputs'!$J$19="Percentage cost method",('Option-specific inputs'!$J32*'Option-specific inputs'!$J$109*J$26),
'Option-specific inputs'!$J$19="Total cost method",(('Option-specific inputs'!$J55/SUM('Option-specific inputs'!$J$52:$J$61))*'Option-specific inputs'!$J$109*J$26)),0),0)</f>
        <v>0</v>
      </c>
      <c r="K405" s="43" cm="1">
        <f t="array" ref="K405">IFERROR(
IF(K$14 - $G$14 + 1 = _xlfn.NUMBERVALUE(TRIM(_xlfn.TEXTAFTER($C90, " ", -1))),
_xlfn.IFS(
'Option-specific inputs'!$J$19="Percentage cost method",('Option-specific inputs'!$J32*'Option-specific inputs'!$J$109*K$26),
'Option-specific inputs'!$J$19="Total cost method",(('Option-specific inputs'!$J55/SUM('Option-specific inputs'!$J$52:$J$61))*'Option-specific inputs'!$J$109*K$26)),0),0)</f>
        <v>0</v>
      </c>
      <c r="L405" s="43" cm="1">
        <f t="array" ref="L405">IFERROR(
IF(L$14 - $G$14 + 1 = _xlfn.NUMBERVALUE(TRIM(_xlfn.TEXTAFTER($C90, " ", -1))),
_xlfn.IFS(
'Option-specific inputs'!$J$19="Percentage cost method",('Option-specific inputs'!$J32*'Option-specific inputs'!$J$109*L$26),
'Option-specific inputs'!$J$19="Total cost method",(('Option-specific inputs'!$J55/SUM('Option-specific inputs'!$J$52:$J$61))*'Option-specific inputs'!$J$109*L$26)),0),0)</f>
        <v>0</v>
      </c>
      <c r="M405" s="43" cm="1">
        <f t="array" ref="M405">IFERROR(
IF(M$14 - $G$14 + 1 = _xlfn.NUMBERVALUE(TRIM(_xlfn.TEXTAFTER($C90, " ", -1))),
_xlfn.IFS(
'Option-specific inputs'!$J$19="Percentage cost method",('Option-specific inputs'!$J32*'Option-specific inputs'!$J$109*M$26),
'Option-specific inputs'!$J$19="Total cost method",(('Option-specific inputs'!$J55/SUM('Option-specific inputs'!$J$52:$J$61))*'Option-specific inputs'!$J$109*M$26)),0),0)</f>
        <v>0</v>
      </c>
      <c r="N405" s="43" cm="1">
        <f t="array" ref="N405">IFERROR(
IF(N$14 - $G$14 + 1 = _xlfn.NUMBERVALUE(TRIM(_xlfn.TEXTAFTER($C90, " ", -1))),
_xlfn.IFS(
'Option-specific inputs'!$J$19="Percentage cost method",('Option-specific inputs'!$J32*'Option-specific inputs'!$J$109*N$26),
'Option-specific inputs'!$J$19="Total cost method",(('Option-specific inputs'!$J55/SUM('Option-specific inputs'!$J$52:$J$61))*'Option-specific inputs'!$J$109*N$26)),0),0)</f>
        <v>0</v>
      </c>
      <c r="O405" s="43" cm="1">
        <f t="array" ref="O405">IFERROR(
IF(O$14 - $G$14 + 1 = _xlfn.NUMBERVALUE(TRIM(_xlfn.TEXTAFTER($C90, " ", -1))),
_xlfn.IFS(
'Option-specific inputs'!$J$19="Percentage cost method",('Option-specific inputs'!$J32*'Option-specific inputs'!$J$109*O$26),
'Option-specific inputs'!$J$19="Total cost method",(('Option-specific inputs'!$J55/SUM('Option-specific inputs'!$J$52:$J$61))*'Option-specific inputs'!$J$109*O$26)),0),0)</f>
        <v>0</v>
      </c>
      <c r="P405" s="43" cm="1">
        <f t="array" ref="P405">IFERROR(
IF(P$14 - $G$14 + 1 = _xlfn.NUMBERVALUE(TRIM(_xlfn.TEXTAFTER($C90, " ", -1))),
_xlfn.IFS(
'Option-specific inputs'!$J$19="Percentage cost method",('Option-specific inputs'!$J32*'Option-specific inputs'!$J$109*P$26),
'Option-specific inputs'!$J$19="Total cost method",(('Option-specific inputs'!$J55/SUM('Option-specific inputs'!$J$52:$J$61))*'Option-specific inputs'!$J$109*P$26)),0),0)</f>
        <v>0</v>
      </c>
      <c r="Q405" s="43" cm="1">
        <f t="array" ref="Q405">IFERROR(
IF(Q$14 - $G$14 + 1 = _xlfn.NUMBERVALUE(TRIM(_xlfn.TEXTAFTER($C90, " ", -1))),
_xlfn.IFS(
'Option-specific inputs'!$J$19="Percentage cost method",('Option-specific inputs'!$J32*'Option-specific inputs'!$J$109*Q$26),
'Option-specific inputs'!$J$19="Total cost method",(('Option-specific inputs'!$J55/SUM('Option-specific inputs'!$J$52:$J$61))*'Option-specific inputs'!$J$109*Q$26)),0),0)</f>
        <v>0</v>
      </c>
      <c r="R405" s="43" cm="1">
        <f t="array" ref="R405">IFERROR(
IF(R$14 - $G$14 + 1 = _xlfn.NUMBERVALUE(TRIM(_xlfn.TEXTAFTER($C90, " ", -1))),
_xlfn.IFS(
'Option-specific inputs'!$J$19="Percentage cost method",('Option-specific inputs'!$J32*'Option-specific inputs'!$J$109*R$26),
'Option-specific inputs'!$J$19="Total cost method",(('Option-specific inputs'!$J55/SUM('Option-specific inputs'!$J$52:$J$61))*'Option-specific inputs'!$J$109*R$26)),0),0)</f>
        <v>0</v>
      </c>
      <c r="S405" s="43" cm="1">
        <f t="array" ref="S405">IFERROR(
IF(S$14 - $G$14 + 1 = _xlfn.NUMBERVALUE(TRIM(_xlfn.TEXTAFTER($C90, " ", -1))),
_xlfn.IFS(
'Option-specific inputs'!$J$19="Percentage cost method",('Option-specific inputs'!$J32*'Option-specific inputs'!$J$109*S$26),
'Option-specific inputs'!$J$19="Total cost method",(('Option-specific inputs'!$J55/SUM('Option-specific inputs'!$J$52:$J$61))*'Option-specific inputs'!$J$109*S$26)),0),0)</f>
        <v>0</v>
      </c>
      <c r="T405" s="43" cm="1">
        <f t="array" ref="T405">IFERROR(
IF(T$14 - $G$14 + 1 = _xlfn.NUMBERVALUE(TRIM(_xlfn.TEXTAFTER($C90, " ", -1))),
_xlfn.IFS(
'Option-specific inputs'!$J$19="Percentage cost method",('Option-specific inputs'!$J32*'Option-specific inputs'!$J$109*T$26),
'Option-specific inputs'!$J$19="Total cost method",(('Option-specific inputs'!$J55/SUM('Option-specific inputs'!$J$52:$J$61))*'Option-specific inputs'!$J$109*T$26)),0),0)</f>
        <v>0</v>
      </c>
      <c r="U405" s="43" cm="1">
        <f t="array" ref="U405">IFERROR(
IF(U$14 - $G$14 + 1 = _xlfn.NUMBERVALUE(TRIM(_xlfn.TEXTAFTER($C90, " ", -1))),
_xlfn.IFS(
'Option-specific inputs'!$J$19="Percentage cost method",('Option-specific inputs'!$J32*'Option-specific inputs'!$J$109*U$26),
'Option-specific inputs'!$J$19="Total cost method",(('Option-specific inputs'!$J55/SUM('Option-specific inputs'!$J$52:$J$61))*'Option-specific inputs'!$J$109*U$26)),0),0)</f>
        <v>0</v>
      </c>
      <c r="V405" s="43" cm="1">
        <f t="array" ref="V405">IFERROR(
IF(V$14 - $G$14 + 1 = _xlfn.NUMBERVALUE(TRIM(_xlfn.TEXTAFTER($C90, " ", -1))),
_xlfn.IFS(
'Option-specific inputs'!$J$19="Percentage cost method",('Option-specific inputs'!$J32*'Option-specific inputs'!$J$109*V$26),
'Option-specific inputs'!$J$19="Total cost method",(('Option-specific inputs'!$J55/SUM('Option-specific inputs'!$J$52:$J$61))*'Option-specific inputs'!$J$109*V$26)),0),0)</f>
        <v>0</v>
      </c>
      <c r="W405" s="43" cm="1">
        <f t="array" ref="W405">IFERROR(
IF(W$14 - $G$14 + 1 = _xlfn.NUMBERVALUE(TRIM(_xlfn.TEXTAFTER($C90, " ", -1))),
_xlfn.IFS(
'Option-specific inputs'!$J$19="Percentage cost method",('Option-specific inputs'!$J32*'Option-specific inputs'!$J$109*W$26),
'Option-specific inputs'!$J$19="Total cost method",(('Option-specific inputs'!$J55/SUM('Option-specific inputs'!$J$52:$J$61))*'Option-specific inputs'!$J$109*W$26)),0),0)</f>
        <v>0</v>
      </c>
      <c r="X405" s="43" cm="1">
        <f t="array" ref="X405">IFERROR(
IF(X$14 - $G$14 + 1 = _xlfn.NUMBERVALUE(TRIM(_xlfn.TEXTAFTER($C90, " ", -1))),
_xlfn.IFS(
'Option-specific inputs'!$J$19="Percentage cost method",('Option-specific inputs'!$J32*'Option-specific inputs'!$J$109*X$26),
'Option-specific inputs'!$J$19="Total cost method",(('Option-specific inputs'!$J55/SUM('Option-specific inputs'!$J$52:$J$61))*'Option-specific inputs'!$J$109*X$26)),0),0)</f>
        <v>0</v>
      </c>
      <c r="Y405" s="43" cm="1">
        <f t="array" ref="Y405">IFERROR(
IF(Y$14 - $G$14 + 1 = _xlfn.NUMBERVALUE(TRIM(_xlfn.TEXTAFTER($C90, " ", -1))),
_xlfn.IFS(
'Option-specific inputs'!$J$19="Percentage cost method",('Option-specific inputs'!$J32*'Option-specific inputs'!$J$109*Y$26),
'Option-specific inputs'!$J$19="Total cost method",(('Option-specific inputs'!$J55/SUM('Option-specific inputs'!$J$52:$J$61))*'Option-specific inputs'!$J$109*Y$26)),0),0)</f>
        <v>0</v>
      </c>
      <c r="Z405" s="43" cm="1">
        <f t="array" ref="Z405">IFERROR(
IF(Z$14 - $G$14 + 1 = _xlfn.NUMBERVALUE(TRIM(_xlfn.TEXTAFTER($C90, " ", -1))),
_xlfn.IFS(
'Option-specific inputs'!$J$19="Percentage cost method",('Option-specific inputs'!$J32*'Option-specific inputs'!$J$109*Z$26),
'Option-specific inputs'!$J$19="Total cost method",(('Option-specific inputs'!$J55/SUM('Option-specific inputs'!$J$52:$J$61))*'Option-specific inputs'!$J$109*Z$26)),0),0)</f>
        <v>0</v>
      </c>
      <c r="AA405" s="43" cm="1">
        <f t="array" ref="AA405">IFERROR(
IF(AA$14 - $G$14 + 1 = _xlfn.NUMBERVALUE(TRIM(_xlfn.TEXTAFTER($C90, " ", -1))),
_xlfn.IFS(
'Option-specific inputs'!$J$19="Percentage cost method",('Option-specific inputs'!$J32*'Option-specific inputs'!$J$109*AA$26),
'Option-specific inputs'!$J$19="Total cost method",(('Option-specific inputs'!$J55/SUM('Option-specific inputs'!$J$52:$J$61))*'Option-specific inputs'!$J$109*AA$26)),0),0)</f>
        <v>0</v>
      </c>
      <c r="AB405" s="43" cm="1">
        <f t="array" ref="AB405">IFERROR(
IF(AB$14 - $G$14 + 1 = _xlfn.NUMBERVALUE(TRIM(_xlfn.TEXTAFTER($C90, " ", -1))),
_xlfn.IFS(
'Option-specific inputs'!$J$19="Percentage cost method",('Option-specific inputs'!$J32*'Option-specific inputs'!$J$109*AB$26),
'Option-specific inputs'!$J$19="Total cost method",(('Option-specific inputs'!$J55/SUM('Option-specific inputs'!$J$52:$J$61))*'Option-specific inputs'!$J$109*AB$26)),0),0)</f>
        <v>0</v>
      </c>
      <c r="AC405" s="43" cm="1">
        <f t="array" ref="AC405">IFERROR(
IF(AC$14 - $G$14 + 1 = _xlfn.NUMBERVALUE(TRIM(_xlfn.TEXTAFTER($C90, " ", -1))),
_xlfn.IFS(
'Option-specific inputs'!$J$19="Percentage cost method",('Option-specific inputs'!$J32*'Option-specific inputs'!$J$109*AC$26),
'Option-specific inputs'!$J$19="Total cost method",(('Option-specific inputs'!$J55/SUM('Option-specific inputs'!$J$52:$J$61))*'Option-specific inputs'!$J$109*AC$26)),0),0)</f>
        <v>0</v>
      </c>
      <c r="AD405" s="43" cm="1">
        <f t="array" ref="AD405">IFERROR(
IF(AD$14 - $G$14 + 1 = _xlfn.NUMBERVALUE(TRIM(_xlfn.TEXTAFTER($C90, " ", -1))),
_xlfn.IFS(
'Option-specific inputs'!$J$19="Percentage cost method",('Option-specific inputs'!$J32*'Option-specific inputs'!$J$109*AD$26),
'Option-specific inputs'!$J$19="Total cost method",(('Option-specific inputs'!$J55/SUM('Option-specific inputs'!$J$52:$J$61))*'Option-specific inputs'!$J$109*AD$26)),0),0)</f>
        <v>0</v>
      </c>
      <c r="AE405" s="43" cm="1">
        <f t="array" ref="AE405">IFERROR(
IF(AE$14 - $G$14 + 1 = _xlfn.NUMBERVALUE(TRIM(_xlfn.TEXTAFTER($C90, " ", -1))),
_xlfn.IFS(
'Option-specific inputs'!$J$19="Percentage cost method",('Option-specific inputs'!$J32*'Option-specific inputs'!$J$109*AE$26),
'Option-specific inputs'!$J$19="Total cost method",(('Option-specific inputs'!$J55/SUM('Option-specific inputs'!$J$52:$J$61))*'Option-specific inputs'!$J$109*AE$26)),0),0)</f>
        <v>0</v>
      </c>
      <c r="AF405" s="43" cm="1">
        <f t="array" ref="AF405">IFERROR(
IF(AF$14 - $G$14 + 1 = _xlfn.NUMBERVALUE(TRIM(_xlfn.TEXTAFTER($C90, " ", -1))),
_xlfn.IFS(
'Option-specific inputs'!$J$19="Percentage cost method",('Option-specific inputs'!$J32*'Option-specific inputs'!$J$109*AF$26),
'Option-specific inputs'!$J$19="Total cost method",(('Option-specific inputs'!$J55/SUM('Option-specific inputs'!$J$52:$J$61))*'Option-specific inputs'!$J$109*AF$26)),0),0)</f>
        <v>0</v>
      </c>
      <c r="AG405" s="43" cm="1">
        <f t="array" ref="AG405">IFERROR(
IF(AG$14 - $G$14 + 1 = _xlfn.NUMBERVALUE(TRIM(_xlfn.TEXTAFTER($C90, " ", -1))),
_xlfn.IFS(
'Option-specific inputs'!$J$19="Percentage cost method",('Option-specific inputs'!$J32*'Option-specific inputs'!$J$109*AG$26),
'Option-specific inputs'!$J$19="Total cost method",(('Option-specific inputs'!$J55/SUM('Option-specific inputs'!$J$52:$J$61))*'Option-specific inputs'!$J$109*AG$26)),0),0)</f>
        <v>0</v>
      </c>
      <c r="AH405" s="43" cm="1">
        <f t="array" ref="AH405">IFERROR(
IF(AH$14 - $G$14 + 1 = _xlfn.NUMBERVALUE(TRIM(_xlfn.TEXTAFTER($C90, " ", -1))),
_xlfn.IFS(
'Option-specific inputs'!$J$19="Percentage cost method",('Option-specific inputs'!$J32*'Option-specific inputs'!$J$109*AH$26),
'Option-specific inputs'!$J$19="Total cost method",(('Option-specific inputs'!$J55/SUM('Option-specific inputs'!$J$52:$J$61))*'Option-specific inputs'!$J$109*AH$26)),0),0)</f>
        <v>0</v>
      </c>
      <c r="AI405" s="43" cm="1">
        <f t="array" ref="AI405">IFERROR(
IF(AI$14 - $G$14 + 1 = _xlfn.NUMBERVALUE(TRIM(_xlfn.TEXTAFTER($C90, " ", -1))),
_xlfn.IFS(
'Option-specific inputs'!$J$19="Percentage cost method",('Option-specific inputs'!$J32*'Option-specific inputs'!$J$109*AI$26),
'Option-specific inputs'!$J$19="Total cost method",(('Option-specific inputs'!$J55/SUM('Option-specific inputs'!$J$52:$J$61))*'Option-specific inputs'!$J$109*AI$26)),0),0)</f>
        <v>0</v>
      </c>
      <c r="AJ405" s="43" cm="1">
        <f t="array" ref="AJ405">IFERROR(
IF(AJ$14 - $G$14 + 1 = _xlfn.NUMBERVALUE(TRIM(_xlfn.TEXTAFTER($C90, " ", -1))),
_xlfn.IFS(
'Option-specific inputs'!$J$19="Percentage cost method",('Option-specific inputs'!$J32*'Option-specific inputs'!$J$109*AJ$26),
'Option-specific inputs'!$J$19="Total cost method",(('Option-specific inputs'!$J55/SUM('Option-specific inputs'!$J$52:$J$61))*'Option-specific inputs'!$J$109*AJ$26)),0),0)</f>
        <v>0</v>
      </c>
      <c r="AK405" s="43" cm="1">
        <f t="array" ref="AK405">IFERROR(
IF(AK$14 - $G$14 + 1 = _xlfn.NUMBERVALUE(TRIM(_xlfn.TEXTAFTER($C90, " ", -1))),
_xlfn.IFS(
'Option-specific inputs'!$J$19="Percentage cost method",('Option-specific inputs'!$J32*'Option-specific inputs'!$J$109*AK$26),
'Option-specific inputs'!$J$19="Total cost method",(('Option-specific inputs'!$J55/SUM('Option-specific inputs'!$J$52:$J$61))*'Option-specific inputs'!$J$109*AK$26)),0),0)</f>
        <v>0</v>
      </c>
      <c r="AL405" s="43" cm="1">
        <f t="array" ref="AL405">IFERROR(
IF(AL$14 - $G$14 + 1 = _xlfn.NUMBERVALUE(TRIM(_xlfn.TEXTAFTER($C90, " ", -1))),
_xlfn.IFS(
'Option-specific inputs'!$J$19="Percentage cost method",('Option-specific inputs'!$J32*'Option-specific inputs'!$J$109*AL$26),
'Option-specific inputs'!$J$19="Total cost method",(('Option-specific inputs'!$J55/SUM('Option-specific inputs'!$J$52:$J$61))*'Option-specific inputs'!$J$109*AL$26)),0),0)</f>
        <v>0</v>
      </c>
      <c r="AM405" s="43" cm="1">
        <f t="array" ref="AM405">IFERROR(
IF(AM$14 - $G$14 + 1 = _xlfn.NUMBERVALUE(TRIM(_xlfn.TEXTAFTER($C90, " ", -1))),
_xlfn.IFS(
'Option-specific inputs'!$J$19="Percentage cost method",('Option-specific inputs'!$J32*'Option-specific inputs'!$J$109*AM$26),
'Option-specific inputs'!$J$19="Total cost method",(('Option-specific inputs'!$J55/SUM('Option-specific inputs'!$J$52:$J$61))*'Option-specific inputs'!$J$109*AM$26)),0),0)</f>
        <v>0</v>
      </c>
      <c r="AN405" s="43" cm="1">
        <f t="array" ref="AN405">IFERROR(
IF(AN$14 - $G$14 + 1 = _xlfn.NUMBERVALUE(TRIM(_xlfn.TEXTAFTER($C90, " ", -1))),
_xlfn.IFS(
'Option-specific inputs'!$J$19="Percentage cost method",('Option-specific inputs'!$J32*'Option-specific inputs'!$J$109*AN$26),
'Option-specific inputs'!$J$19="Total cost method",(('Option-specific inputs'!$J55/SUM('Option-specific inputs'!$J$52:$J$61))*'Option-specific inputs'!$J$109*AN$26)),0),0)</f>
        <v>0</v>
      </c>
      <c r="AO405" s="43" cm="1">
        <f t="array" ref="AO405">IFERROR(
IF(AO$14 - $G$14 + 1 = _xlfn.NUMBERVALUE(TRIM(_xlfn.TEXTAFTER($C90, " ", -1))),
_xlfn.IFS(
'Option-specific inputs'!$J$19="Percentage cost method",('Option-specific inputs'!$J32*'Option-specific inputs'!$J$109*AO$26),
'Option-specific inputs'!$J$19="Total cost method",(('Option-specific inputs'!$J55/SUM('Option-specific inputs'!$J$52:$J$61))*'Option-specific inputs'!$J$109*AO$26)),0),0)</f>
        <v>0</v>
      </c>
      <c r="AP405" s="43" cm="1">
        <f t="array" ref="AP405">IFERROR(
IF(AP$14 - $G$14 + 1 = _xlfn.NUMBERVALUE(TRIM(_xlfn.TEXTAFTER($C90, " ", -1))),
_xlfn.IFS(
'Option-specific inputs'!$J$19="Percentage cost method",('Option-specific inputs'!$J32*'Option-specific inputs'!$J$109*AP$26),
'Option-specific inputs'!$J$19="Total cost method",(('Option-specific inputs'!$J55/SUM('Option-specific inputs'!$J$52:$J$61))*'Option-specific inputs'!$J$109*AP$26)),0),0)</f>
        <v>0</v>
      </c>
      <c r="AQ405" s="43" cm="1">
        <f t="array" ref="AQ405">IFERROR(
IF(AQ$14 - $G$14 + 1 = _xlfn.NUMBERVALUE(TRIM(_xlfn.TEXTAFTER($C90, " ", -1))),
_xlfn.IFS(
'Option-specific inputs'!$J$19="Percentage cost method",('Option-specific inputs'!$J32*'Option-specific inputs'!$J$109*AQ$26),
'Option-specific inputs'!$J$19="Total cost method",(('Option-specific inputs'!$J55/SUM('Option-specific inputs'!$J$52:$J$61))*'Option-specific inputs'!$J$109*AQ$26)),0),0)</f>
        <v>0</v>
      </c>
      <c r="AR405" s="43" cm="1">
        <f t="array" ref="AR405">IFERROR(
IF(AR$14 - $G$14 + 1 = _xlfn.NUMBERVALUE(TRIM(_xlfn.TEXTAFTER($C90, " ", -1))),
_xlfn.IFS(
'Option-specific inputs'!$J$19="Percentage cost method",('Option-specific inputs'!$J32*'Option-specific inputs'!$J$109*AR$26),
'Option-specific inputs'!$J$19="Total cost method",(('Option-specific inputs'!$J55/SUM('Option-specific inputs'!$J$52:$J$61))*'Option-specific inputs'!$J$109*AR$26)),0),0)</f>
        <v>0</v>
      </c>
      <c r="AS405" s="43" cm="1">
        <f t="array" ref="AS405">IFERROR(
IF(AS$14 - $G$14 + 1 = _xlfn.NUMBERVALUE(TRIM(_xlfn.TEXTAFTER($C90, " ", -1))),
_xlfn.IFS(
'Option-specific inputs'!$J$19="Percentage cost method",('Option-specific inputs'!$J32*'Option-specific inputs'!$J$109*AS$26),
'Option-specific inputs'!$J$19="Total cost method",(('Option-specific inputs'!$J55/SUM('Option-specific inputs'!$J$52:$J$61))*'Option-specific inputs'!$J$109*AS$26)),0),0)</f>
        <v>0</v>
      </c>
      <c r="AT405" s="43" cm="1">
        <f t="array" ref="AT405">IFERROR(
IF(AT$14 - $G$14 + 1 = _xlfn.NUMBERVALUE(TRIM(_xlfn.TEXTAFTER($C90, " ", -1))),
_xlfn.IFS(
'Option-specific inputs'!$J$19="Percentage cost method",('Option-specific inputs'!$J32*'Option-specific inputs'!$J$109*AT$26),
'Option-specific inputs'!$J$19="Total cost method",(('Option-specific inputs'!$J55/SUM('Option-specific inputs'!$J$52:$J$61))*'Option-specific inputs'!$J$109*AT$26)),0),0)</f>
        <v>0</v>
      </c>
      <c r="AU405" s="43" cm="1">
        <f t="array" ref="AU405">IFERROR(
IF(AU$14 - $G$14 + 1 = _xlfn.NUMBERVALUE(TRIM(_xlfn.TEXTAFTER($C90, " ", -1))),
_xlfn.IFS(
'Option-specific inputs'!$J$19="Percentage cost method",('Option-specific inputs'!$J32*'Option-specific inputs'!$J$109*AU$26),
'Option-specific inputs'!$J$19="Total cost method",(('Option-specific inputs'!$J55/SUM('Option-specific inputs'!$J$52:$J$61))*'Option-specific inputs'!$J$109*AU$26)),0),0)</f>
        <v>0</v>
      </c>
      <c r="AV405" s="43" cm="1">
        <f t="array" ref="AV405">IFERROR(
IF(AV$14 - $G$14 + 1 = _xlfn.NUMBERVALUE(TRIM(_xlfn.TEXTAFTER($C90, " ", -1))),
_xlfn.IFS(
'Option-specific inputs'!$J$19="Percentage cost method",('Option-specific inputs'!$J32*'Option-specific inputs'!$J$109*AV$26),
'Option-specific inputs'!$J$19="Total cost method",(('Option-specific inputs'!$J55/SUM('Option-specific inputs'!$J$52:$J$61))*'Option-specific inputs'!$J$109*AV$26)),0),0)</f>
        <v>0</v>
      </c>
      <c r="AW405" s="43" cm="1">
        <f t="array" ref="AW405">IFERROR(
IF(AW$14 - $G$14 + 1 = _xlfn.NUMBERVALUE(TRIM(_xlfn.TEXTAFTER($C90, " ", -1))),
_xlfn.IFS(
'Option-specific inputs'!$J$19="Percentage cost method",('Option-specific inputs'!$J32*'Option-specific inputs'!$J$109*AW$26),
'Option-specific inputs'!$J$19="Total cost method",(('Option-specific inputs'!$J55/SUM('Option-specific inputs'!$J$52:$J$61))*'Option-specific inputs'!$J$109*AW$26)),0),0)</f>
        <v>0</v>
      </c>
      <c r="AX405" s="43" cm="1">
        <f t="array" ref="AX405">IFERROR(
IF(AX$14 - $G$14 + 1 = _xlfn.NUMBERVALUE(TRIM(_xlfn.TEXTAFTER($C90, " ", -1))),
_xlfn.IFS(
'Option-specific inputs'!$J$19="Percentage cost method",('Option-specific inputs'!$J32*'Option-specific inputs'!$J$109*AX$26),
'Option-specific inputs'!$J$19="Total cost method",(('Option-specific inputs'!$J55/SUM('Option-specific inputs'!$J$52:$J$61))*'Option-specific inputs'!$J$109*AX$26)),0),0)</f>
        <v>0</v>
      </c>
      <c r="AY405" s="43" cm="1">
        <f t="array" ref="AY405">IFERROR(
IF(AY$14 - $G$14 + 1 = _xlfn.NUMBERVALUE(TRIM(_xlfn.TEXTAFTER($C90, " ", -1))),
_xlfn.IFS(
'Option-specific inputs'!$J$19="Percentage cost method",('Option-specific inputs'!$J32*'Option-specific inputs'!$J$109*AY$26),
'Option-specific inputs'!$J$19="Total cost method",(('Option-specific inputs'!$J55/SUM('Option-specific inputs'!$J$52:$J$61))*'Option-specific inputs'!$J$109*AY$26)),0),0)</f>
        <v>0</v>
      </c>
      <c r="AZ405" s="43" cm="1">
        <f t="array" ref="AZ405">IFERROR(
IF(AZ$14 - $G$14 + 1 = _xlfn.NUMBERVALUE(TRIM(_xlfn.TEXTAFTER($C90, " ", -1))),
_xlfn.IFS(
'Option-specific inputs'!$J$19="Percentage cost method",('Option-specific inputs'!$J32*'Option-specific inputs'!$J$109*AZ$26),
'Option-specific inputs'!$J$19="Total cost method",(('Option-specific inputs'!$J55/SUM('Option-specific inputs'!$J$52:$J$61))*'Option-specific inputs'!$J$109*AZ$26)),0),0)</f>
        <v>0</v>
      </c>
      <c r="BA405" s="43" cm="1">
        <f t="array" ref="BA405">IFERROR(
IF(BA$14 - $G$14 + 1 = _xlfn.NUMBERVALUE(TRIM(_xlfn.TEXTAFTER($C90, " ", -1))),
_xlfn.IFS(
'Option-specific inputs'!$J$19="Percentage cost method",('Option-specific inputs'!$J32*'Option-specific inputs'!$J$109*BA$26),
'Option-specific inputs'!$J$19="Total cost method",(('Option-specific inputs'!$J55/SUM('Option-specific inputs'!$J$52:$J$61))*'Option-specific inputs'!$J$109*BA$26)),0),0)</f>
        <v>0</v>
      </c>
      <c r="BB405" s="43" cm="1">
        <f t="array" ref="BB405">IFERROR(
IF(BB$14 - $G$14 + 1 = _xlfn.NUMBERVALUE(TRIM(_xlfn.TEXTAFTER($C90, " ", -1))),
_xlfn.IFS(
'Option-specific inputs'!$J$19="Percentage cost method",('Option-specific inputs'!$J32*'Option-specific inputs'!$J$109*BB$26),
'Option-specific inputs'!$J$19="Total cost method",(('Option-specific inputs'!$J55/SUM('Option-specific inputs'!$J$52:$J$61))*'Option-specific inputs'!$J$109*BB$26)),0),0)</f>
        <v>0</v>
      </c>
      <c r="BC405" s="43" cm="1">
        <f t="array" ref="BC405">IFERROR(
IF(BC$14 - $G$14 + 1 = _xlfn.NUMBERVALUE(TRIM(_xlfn.TEXTAFTER($C90, " ", -1))),
_xlfn.IFS(
'Option-specific inputs'!$J$19="Percentage cost method",('Option-specific inputs'!$J32*'Option-specific inputs'!$J$109*BC$26),
'Option-specific inputs'!$J$19="Total cost method",(('Option-specific inputs'!$J55/SUM('Option-specific inputs'!$J$52:$J$61))*'Option-specific inputs'!$J$109*BC$26)),0),0)</f>
        <v>0</v>
      </c>
      <c r="BD405" s="43" cm="1">
        <f t="array" ref="BD405">IFERROR(
IF(BD$14 - $G$14 + 1 = _xlfn.NUMBERVALUE(TRIM(_xlfn.TEXTAFTER($C90, " ", -1))),
_xlfn.IFS(
'Option-specific inputs'!$J$19="Percentage cost method",('Option-specific inputs'!$J32*'Option-specific inputs'!$J$109*BD$26),
'Option-specific inputs'!$J$19="Total cost method",(('Option-specific inputs'!$J55/SUM('Option-specific inputs'!$J$52:$J$61))*'Option-specific inputs'!$J$109*BD$26)),0),0)</f>
        <v>0</v>
      </c>
      <c r="BE405" s="43" cm="1">
        <f t="array" ref="BE405">IFERROR(
IF(BE$14 - $G$14 + 1 = _xlfn.NUMBERVALUE(TRIM(_xlfn.TEXTAFTER($C90, " ", -1))),
_xlfn.IFS(
'Option-specific inputs'!$J$19="Percentage cost method",('Option-specific inputs'!$J32*'Option-specific inputs'!$J$109*BE$26),
'Option-specific inputs'!$J$19="Total cost method",(('Option-specific inputs'!$J55/SUM('Option-specific inputs'!$J$52:$J$61))*'Option-specific inputs'!$J$109*BE$26)),0),0)</f>
        <v>0</v>
      </c>
      <c r="BF405" s="43" cm="1">
        <f t="array" ref="BF405">IFERROR(
IF(BF$14 - $G$14 + 1 = _xlfn.NUMBERVALUE(TRIM(_xlfn.TEXTAFTER($C90, " ", -1))),
_xlfn.IFS(
'Option-specific inputs'!$J$19="Percentage cost method",('Option-specific inputs'!$J32*'Option-specific inputs'!$J$109*BF$26),
'Option-specific inputs'!$J$19="Total cost method",(('Option-specific inputs'!$J55/SUM('Option-specific inputs'!$J$52:$J$61))*'Option-specific inputs'!$J$109*BF$26)),0),0)</f>
        <v>0</v>
      </c>
      <c r="BG405" s="43" cm="1">
        <f t="array" ref="BG405">IFERROR(
IF(BG$14 - $G$14 + 1 = _xlfn.NUMBERVALUE(TRIM(_xlfn.TEXTAFTER($C90, " ", -1))),
_xlfn.IFS(
'Option-specific inputs'!$J$19="Percentage cost method",('Option-specific inputs'!$J32*'Option-specific inputs'!$J$109*BG$26),
'Option-specific inputs'!$J$19="Total cost method",(('Option-specific inputs'!$J55/SUM('Option-specific inputs'!$J$52:$J$61))*'Option-specific inputs'!$J$109*BG$26)),0),0)</f>
        <v>0</v>
      </c>
      <c r="BH405" s="43" cm="1">
        <f t="array" ref="BH405">IFERROR(
IF(BH$14 - $G$14 + 1 = _xlfn.NUMBERVALUE(TRIM(_xlfn.TEXTAFTER($C90, " ", -1))),
_xlfn.IFS(
'Option-specific inputs'!$J$19="Percentage cost method",('Option-specific inputs'!$J32*'Option-specific inputs'!$J$109*BH$26),
'Option-specific inputs'!$J$19="Total cost method",(('Option-specific inputs'!$J55/SUM('Option-specific inputs'!$J$52:$J$61))*'Option-specific inputs'!$J$109*BH$26)),0),0)</f>
        <v>0</v>
      </c>
      <c r="BI405" s="43" cm="1">
        <f t="array" ref="BI405">IFERROR(
IF(BI$14 - $G$14 + 1 = _xlfn.NUMBERVALUE(TRIM(_xlfn.TEXTAFTER($C90, " ", -1))),
_xlfn.IFS(
'Option-specific inputs'!$J$19="Percentage cost method",('Option-specific inputs'!$J32*'Option-specific inputs'!$J$109*BI$26),
'Option-specific inputs'!$J$19="Total cost method",(('Option-specific inputs'!$J55/SUM('Option-specific inputs'!$J$52:$J$61))*'Option-specific inputs'!$J$109*BI$26)),0),0)</f>
        <v>0</v>
      </c>
      <c r="BJ405" s="43" cm="1">
        <f t="array" ref="BJ405">IFERROR(
IF(BJ$14 - $G$14 + 1 = _xlfn.NUMBERVALUE(TRIM(_xlfn.TEXTAFTER($C90, " ", -1))),
_xlfn.IFS(
'Option-specific inputs'!$J$19="Percentage cost method",('Option-specific inputs'!$J32*'Option-specific inputs'!$J$109*BJ$26),
'Option-specific inputs'!$J$19="Total cost method",(('Option-specific inputs'!$J55/SUM('Option-specific inputs'!$J$52:$J$61))*'Option-specific inputs'!$J$109*BJ$26)),0),0)</f>
        <v>0</v>
      </c>
      <c r="BK405" s="43" cm="1">
        <f t="array" ref="BK405">IFERROR(
IF(BK$14 - $G$14 + 1 = _xlfn.NUMBERVALUE(TRIM(_xlfn.TEXTAFTER($C90, " ", -1))),
_xlfn.IFS(
'Option-specific inputs'!$J$19="Percentage cost method",('Option-specific inputs'!$J32*'Option-specific inputs'!$J$109*BK$26),
'Option-specific inputs'!$J$19="Total cost method",(('Option-specific inputs'!$J55/SUM('Option-specific inputs'!$J$52:$J$61))*'Option-specific inputs'!$J$109*BK$26)),0),0)</f>
        <v>0</v>
      </c>
      <c r="BL405" s="43" cm="1">
        <f t="array" ref="BL405">IFERROR(
IF(BL$14 - $G$14 + 1 = _xlfn.NUMBERVALUE(TRIM(_xlfn.TEXTAFTER($C90, " ", -1))),
_xlfn.IFS(
'Option-specific inputs'!$J$19="Percentage cost method",('Option-specific inputs'!$J32*'Option-specific inputs'!$J$109*BL$26),
'Option-specific inputs'!$J$19="Total cost method",(('Option-specific inputs'!$J55/SUM('Option-specific inputs'!$J$52:$J$61))*'Option-specific inputs'!$J$109*BL$26)),0),0)</f>
        <v>0</v>
      </c>
      <c r="BM405" s="43" cm="1">
        <f t="array" ref="BM405">IFERROR(
IF(BM$14 - $G$14 + 1 = _xlfn.NUMBERVALUE(TRIM(_xlfn.TEXTAFTER($C90, " ", -1))),
_xlfn.IFS(
'Option-specific inputs'!$J$19="Percentage cost method",('Option-specific inputs'!$J32*'Option-specific inputs'!$J$109*BM$26),
'Option-specific inputs'!$J$19="Total cost method",(('Option-specific inputs'!$J55/SUM('Option-specific inputs'!$J$52:$J$61))*'Option-specific inputs'!$J$109*BM$26)),0),0)</f>
        <v>0</v>
      </c>
      <c r="BN405" s="43" cm="1">
        <f t="array" ref="BN405">IFERROR(
IF(BN$14 - $G$14 + 1 = _xlfn.NUMBERVALUE(TRIM(_xlfn.TEXTAFTER($C90, " ", -1))),
_xlfn.IFS(
'Option-specific inputs'!$J$19="Percentage cost method",('Option-specific inputs'!$J32*'Option-specific inputs'!$J$109*BN$26),
'Option-specific inputs'!$J$19="Total cost method",(('Option-specific inputs'!$J55/SUM('Option-specific inputs'!$J$52:$J$61))*'Option-specific inputs'!$J$109*BN$26)),0),0)</f>
        <v>0</v>
      </c>
      <c r="BO405" s="43" cm="1">
        <f t="array" ref="BO405">IFERROR(
IF(BO$14 - $G$14 + 1 = _xlfn.NUMBERVALUE(TRIM(_xlfn.TEXTAFTER($C90, " ", -1))),
_xlfn.IFS(
'Option-specific inputs'!$J$19="Percentage cost method",('Option-specific inputs'!$J32*'Option-specific inputs'!$J$109*BO$26),
'Option-specific inputs'!$J$19="Total cost method",(('Option-specific inputs'!$J55/SUM('Option-specific inputs'!$J$52:$J$61))*'Option-specific inputs'!$J$109*BO$26)),0),0)</f>
        <v>0</v>
      </c>
      <c r="BP405" s="43" cm="1">
        <f t="array" ref="BP405">IFERROR(
IF(BP$14 - $G$14 + 1 = _xlfn.NUMBERVALUE(TRIM(_xlfn.TEXTAFTER($C90, " ", -1))),
_xlfn.IFS(
'Option-specific inputs'!$J$19="Percentage cost method",('Option-specific inputs'!$J32*'Option-specific inputs'!$J$109*BP$26),
'Option-specific inputs'!$J$19="Total cost method",(('Option-specific inputs'!$J55/SUM('Option-specific inputs'!$J$52:$J$61))*'Option-specific inputs'!$J$109*BP$26)),0),0)</f>
        <v>0</v>
      </c>
      <c r="BQ405" s="43" cm="1">
        <f t="array" ref="BQ405">IFERROR(
IF(BQ$14 - $G$14 + 1 = _xlfn.NUMBERVALUE(TRIM(_xlfn.TEXTAFTER($C90, " ", -1))),
_xlfn.IFS(
'Option-specific inputs'!$J$19="Percentage cost method",('Option-specific inputs'!$J32*'Option-specific inputs'!$J$109*BQ$26),
'Option-specific inputs'!$J$19="Total cost method",(('Option-specific inputs'!$J55/SUM('Option-specific inputs'!$J$52:$J$61))*'Option-specific inputs'!$J$109*BQ$26)),0),0)</f>
        <v>0</v>
      </c>
      <c r="BR405" s="43" cm="1">
        <f t="array" ref="BR405">IFERROR(
IF(BR$14 - $G$14 + 1 = _xlfn.NUMBERVALUE(TRIM(_xlfn.TEXTAFTER($C90, " ", -1))),
_xlfn.IFS(
'Option-specific inputs'!$J$19="Percentage cost method",('Option-specific inputs'!$J32*'Option-specific inputs'!$J$109*BR$26),
'Option-specific inputs'!$J$19="Total cost method",(('Option-specific inputs'!$J55/SUM('Option-specific inputs'!$J$52:$J$61))*'Option-specific inputs'!$J$109*BR$26)),0),0)</f>
        <v>0</v>
      </c>
      <c r="BS405" s="43" cm="1">
        <f t="array" ref="BS405">IFERROR(
IF(BS$14 - $G$14 + 1 = _xlfn.NUMBERVALUE(TRIM(_xlfn.TEXTAFTER($C90, " ", -1))),
_xlfn.IFS(
'Option-specific inputs'!$J$19="Percentage cost method",('Option-specific inputs'!$J32*'Option-specific inputs'!$J$109*BS$26),
'Option-specific inputs'!$J$19="Total cost method",(('Option-specific inputs'!$J55/SUM('Option-specific inputs'!$J$52:$J$61))*'Option-specific inputs'!$J$109*BS$26)),0),0)</f>
        <v>0</v>
      </c>
      <c r="BT405" s="43" cm="1">
        <f t="array" ref="BT405">IFERROR(
IF(BT$14 - $G$14 + 1 = _xlfn.NUMBERVALUE(TRIM(_xlfn.TEXTAFTER($C90, " ", -1))),
_xlfn.IFS(
'Option-specific inputs'!$J$19="Percentage cost method",('Option-specific inputs'!$J32*'Option-specific inputs'!$J$109*BT$26),
'Option-specific inputs'!$J$19="Total cost method",(('Option-specific inputs'!$J55/SUM('Option-specific inputs'!$J$52:$J$61))*'Option-specific inputs'!$J$109*BT$26)),0),0)</f>
        <v>0</v>
      </c>
      <c r="BU405" s="43" cm="1">
        <f t="array" ref="BU405">IFERROR(
IF(BU$14 - $G$14 + 1 = _xlfn.NUMBERVALUE(TRIM(_xlfn.TEXTAFTER($C90, " ", -1))),
_xlfn.IFS(
'Option-specific inputs'!$J$19="Percentage cost method",('Option-specific inputs'!$J32*'Option-specific inputs'!$J$109*BU$26),
'Option-specific inputs'!$J$19="Total cost method",(('Option-specific inputs'!$J55/SUM('Option-specific inputs'!$J$52:$J$61))*'Option-specific inputs'!$J$109*BU$26)),0),0)</f>
        <v>0</v>
      </c>
      <c r="BV405" s="43" cm="1">
        <f t="array" ref="BV405">IFERROR(
IF(BV$14 - $G$14 + 1 = _xlfn.NUMBERVALUE(TRIM(_xlfn.TEXTAFTER($C90, " ", -1))),
_xlfn.IFS(
'Option-specific inputs'!$J$19="Percentage cost method",('Option-specific inputs'!$J32*'Option-specific inputs'!$J$109*BV$26),
'Option-specific inputs'!$J$19="Total cost method",(('Option-specific inputs'!$J55/SUM('Option-specific inputs'!$J$52:$J$61))*'Option-specific inputs'!$J$109*BV$26)),0),0)</f>
        <v>0</v>
      </c>
      <c r="BW405" s="43" cm="1">
        <f t="array" ref="BW405">IFERROR(
IF(BW$14 - $G$14 + 1 = _xlfn.NUMBERVALUE(TRIM(_xlfn.TEXTAFTER($C90, " ", -1))),
_xlfn.IFS(
'Option-specific inputs'!$J$19="Percentage cost method",('Option-specific inputs'!$J32*'Option-specific inputs'!$J$109*BW$26),
'Option-specific inputs'!$J$19="Total cost method",(('Option-specific inputs'!$J55/SUM('Option-specific inputs'!$J$52:$J$61))*'Option-specific inputs'!$J$109*BW$26)),0),0)</f>
        <v>0</v>
      </c>
      <c r="BX405" s="43" cm="1">
        <f t="array" ref="BX405">IFERROR(
IF(BX$14 - $G$14 + 1 = _xlfn.NUMBERVALUE(TRIM(_xlfn.TEXTAFTER($C90, " ", -1))),
_xlfn.IFS(
'Option-specific inputs'!$J$19="Percentage cost method",('Option-specific inputs'!$J32*'Option-specific inputs'!$J$109*BX$26),
'Option-specific inputs'!$J$19="Total cost method",(('Option-specific inputs'!$J55/SUM('Option-specific inputs'!$J$52:$J$61))*'Option-specific inputs'!$J$109*BX$26)),0),0)</f>
        <v>0</v>
      </c>
      <c r="BY405" s="43" cm="1">
        <f t="array" ref="BY405">IFERROR(
IF(BY$14 - $G$14 + 1 = _xlfn.NUMBERVALUE(TRIM(_xlfn.TEXTAFTER($C90, " ", -1))),
_xlfn.IFS(
'Option-specific inputs'!$J$19="Percentage cost method",('Option-specific inputs'!$J32*'Option-specific inputs'!$J$109*BY$26),
'Option-specific inputs'!$J$19="Total cost method",(('Option-specific inputs'!$J55/SUM('Option-specific inputs'!$J$52:$J$61))*'Option-specific inputs'!$J$109*BY$26)),0),0)</f>
        <v>0</v>
      </c>
      <c r="BZ405" s="43" cm="1">
        <f t="array" ref="BZ405">IFERROR(
IF(BZ$14 - $G$14 + 1 = _xlfn.NUMBERVALUE(TRIM(_xlfn.TEXTAFTER($C90, " ", -1))),
_xlfn.IFS(
'Option-specific inputs'!$J$19="Percentage cost method",('Option-specific inputs'!$J32*'Option-specific inputs'!$J$109*BZ$26),
'Option-specific inputs'!$J$19="Total cost method",(('Option-specific inputs'!$J55/SUM('Option-specific inputs'!$J$52:$J$61))*'Option-specific inputs'!$J$109*BZ$26)),0),0)</f>
        <v>0</v>
      </c>
      <c r="CA405" s="43" cm="1">
        <f t="array" ref="CA405">IFERROR(
IF(CA$14 - $G$14 + 1 = _xlfn.NUMBERVALUE(TRIM(_xlfn.TEXTAFTER($C90, " ", -1))),
_xlfn.IFS(
'Option-specific inputs'!$J$19="Percentage cost method",('Option-specific inputs'!$J32*'Option-specific inputs'!$J$109*CA$26),
'Option-specific inputs'!$J$19="Total cost method",(('Option-specific inputs'!$J55/SUM('Option-specific inputs'!$J$52:$J$61))*'Option-specific inputs'!$J$109*CA$26)),0),0)</f>
        <v>0</v>
      </c>
      <c r="CB405" s="43" cm="1">
        <f t="array" ref="CB405">IFERROR(
IF(CB$14 - $G$14 + 1 = _xlfn.NUMBERVALUE(TRIM(_xlfn.TEXTAFTER($C90, " ", -1))),
_xlfn.IFS(
'Option-specific inputs'!$J$19="Percentage cost method",('Option-specific inputs'!$J32*'Option-specific inputs'!$J$109*CB$26),
'Option-specific inputs'!$J$19="Total cost method",(('Option-specific inputs'!$J55/SUM('Option-specific inputs'!$J$52:$J$61))*'Option-specific inputs'!$J$109*CB$26)),0),0)</f>
        <v>0</v>
      </c>
      <c r="CC405" s="43" cm="1">
        <f t="array" ref="CC405">IFERROR(
IF(CC$14 - $G$14 + 1 = _xlfn.NUMBERVALUE(TRIM(_xlfn.TEXTAFTER($C90, " ", -1))),
_xlfn.IFS(
'Option-specific inputs'!$J$19="Percentage cost method",('Option-specific inputs'!$J32*'Option-specific inputs'!$J$109*CC$26),
'Option-specific inputs'!$J$19="Total cost method",(('Option-specific inputs'!$J55/SUM('Option-specific inputs'!$J$52:$J$61))*'Option-specific inputs'!$J$109*CC$26)),0),0)</f>
        <v>0</v>
      </c>
      <c r="CD405" s="43" cm="1">
        <f t="array" ref="CD405">IFERROR(
IF(CD$14 - $G$14 + 1 = _xlfn.NUMBERVALUE(TRIM(_xlfn.TEXTAFTER($C90, " ", -1))),
_xlfn.IFS(
'Option-specific inputs'!$J$19="Percentage cost method",('Option-specific inputs'!$J32*'Option-specific inputs'!$J$109*CD$26),
'Option-specific inputs'!$J$19="Total cost method",(('Option-specific inputs'!$J55/SUM('Option-specific inputs'!$J$52:$J$61))*'Option-specific inputs'!$J$109*CD$26)),0),0)</f>
        <v>0</v>
      </c>
      <c r="CE405" s="43" cm="1">
        <f t="array" ref="CE405">IFERROR(
IF(CE$14 - $G$14 + 1 = _xlfn.NUMBERVALUE(TRIM(_xlfn.TEXTAFTER($C90, " ", -1))),
_xlfn.IFS(
'Option-specific inputs'!$J$19="Percentage cost method",('Option-specific inputs'!$J32*'Option-specific inputs'!$J$109*CE$26),
'Option-specific inputs'!$J$19="Total cost method",(('Option-specific inputs'!$J55/SUM('Option-specific inputs'!$J$52:$J$61))*'Option-specific inputs'!$J$109*CE$26)),0),0)</f>
        <v>0</v>
      </c>
      <c r="CF405" s="43" cm="1">
        <f t="array" ref="CF405">IFERROR(
IF(CF$14 - $G$14 + 1 = _xlfn.NUMBERVALUE(TRIM(_xlfn.TEXTAFTER($C90, " ", -1))),
_xlfn.IFS(
'Option-specific inputs'!$J$19="Percentage cost method",('Option-specific inputs'!$J32*'Option-specific inputs'!$J$109*CF$26),
'Option-specific inputs'!$J$19="Total cost method",(('Option-specific inputs'!$J55/SUM('Option-specific inputs'!$J$52:$J$61))*'Option-specific inputs'!$J$109*CF$26)),0),0)</f>
        <v>0</v>
      </c>
      <c r="CG405" s="43" cm="1">
        <f t="array" ref="CG405">IFERROR(
IF(CG$14 - $G$14 + 1 = _xlfn.NUMBERVALUE(TRIM(_xlfn.TEXTAFTER($C90, " ", -1))),
_xlfn.IFS(
'Option-specific inputs'!$J$19="Percentage cost method",('Option-specific inputs'!$J32*'Option-specific inputs'!$J$109*CG$26),
'Option-specific inputs'!$J$19="Total cost method",(('Option-specific inputs'!$J55/SUM('Option-specific inputs'!$J$52:$J$61))*'Option-specific inputs'!$J$109*CG$26)),0),0)</f>
        <v>0</v>
      </c>
      <c r="CH405" s="43" cm="1">
        <f t="array" ref="CH405">IFERROR(
IF(CH$14 - $G$14 + 1 = _xlfn.NUMBERVALUE(TRIM(_xlfn.TEXTAFTER($C90, " ", -1))),
_xlfn.IFS(
'Option-specific inputs'!$J$19="Percentage cost method",('Option-specific inputs'!$J32*'Option-specific inputs'!$J$109*CH$26),
'Option-specific inputs'!$J$19="Total cost method",(('Option-specific inputs'!$J55/SUM('Option-specific inputs'!$J$52:$J$61))*'Option-specific inputs'!$J$109*CH$26)),0),0)</f>
        <v>0</v>
      </c>
      <c r="CI405" s="43" cm="1">
        <f t="array" ref="CI405">IFERROR(
IF(CI$14 - $G$14 + 1 = _xlfn.NUMBERVALUE(TRIM(_xlfn.TEXTAFTER($C90, " ", -1))),
_xlfn.IFS(
'Option-specific inputs'!$J$19="Percentage cost method",('Option-specific inputs'!$J32*'Option-specific inputs'!$J$109*CI$26),
'Option-specific inputs'!$J$19="Total cost method",(('Option-specific inputs'!$J55/SUM('Option-specific inputs'!$J$52:$J$61))*'Option-specific inputs'!$J$109*CI$26)),0),0)</f>
        <v>0</v>
      </c>
      <c r="CJ405" s="43" cm="1">
        <f t="array" ref="CJ405">IFERROR(
IF(CJ$14 - $G$14 + 1 = _xlfn.NUMBERVALUE(TRIM(_xlfn.TEXTAFTER($C90, " ", -1))),
_xlfn.IFS(
'Option-specific inputs'!$J$19="Percentage cost method",('Option-specific inputs'!$J32*'Option-specific inputs'!$J$109*CJ$26),
'Option-specific inputs'!$J$19="Total cost method",(('Option-specific inputs'!$J55/SUM('Option-specific inputs'!$J$52:$J$61))*'Option-specific inputs'!$J$109*CJ$26)),0),0)</f>
        <v>0</v>
      </c>
      <c r="CK405" s="43" cm="1">
        <f t="array" ref="CK405">IFERROR(
IF(CK$14 - $G$14 + 1 = _xlfn.NUMBERVALUE(TRIM(_xlfn.TEXTAFTER($C90, " ", -1))),
_xlfn.IFS(
'Option-specific inputs'!$J$19="Percentage cost method",('Option-specific inputs'!$J32*'Option-specific inputs'!$J$109*CK$26),
'Option-specific inputs'!$J$19="Total cost method",(('Option-specific inputs'!$J55/SUM('Option-specific inputs'!$J$52:$J$61))*'Option-specific inputs'!$J$109*CK$26)),0),0)</f>
        <v>0</v>
      </c>
      <c r="CL405" s="43" cm="1">
        <f t="array" ref="CL405">IFERROR(
IF(CL$14 - $G$14 + 1 = _xlfn.NUMBERVALUE(TRIM(_xlfn.TEXTAFTER($C90, " ", -1))),
_xlfn.IFS(
'Option-specific inputs'!$J$19="Percentage cost method",('Option-specific inputs'!$J32*'Option-specific inputs'!$J$109*CL$26),
'Option-specific inputs'!$J$19="Total cost method",(('Option-specific inputs'!$J55/SUM('Option-specific inputs'!$J$52:$J$61))*'Option-specific inputs'!$J$109*CL$26)),0),0)</f>
        <v>0</v>
      </c>
      <c r="CM405" s="43" cm="1">
        <f t="array" ref="CM405">IFERROR(
IF(CM$14 - $G$14 + 1 = _xlfn.NUMBERVALUE(TRIM(_xlfn.TEXTAFTER($C90, " ", -1))),
_xlfn.IFS(
'Option-specific inputs'!$J$19="Percentage cost method",('Option-specific inputs'!$J32*'Option-specific inputs'!$J$109*CM$26),
'Option-specific inputs'!$J$19="Total cost method",(('Option-specific inputs'!$J55/SUM('Option-specific inputs'!$J$52:$J$61))*'Option-specific inputs'!$J$109*CM$26)),0),0)</f>
        <v>0</v>
      </c>
      <c r="CN405" s="43" cm="1">
        <f t="array" ref="CN405">IFERROR(
IF(CN$14 - $G$14 + 1 = _xlfn.NUMBERVALUE(TRIM(_xlfn.TEXTAFTER($C90, " ", -1))),
_xlfn.IFS(
'Option-specific inputs'!$J$19="Percentage cost method",('Option-specific inputs'!$J32*'Option-specific inputs'!$J$109*CN$26),
'Option-specific inputs'!$J$19="Total cost method",(('Option-specific inputs'!$J55/SUM('Option-specific inputs'!$J$52:$J$61))*'Option-specific inputs'!$J$109*CN$26)),0),0)</f>
        <v>0</v>
      </c>
      <c r="CO405" s="43" cm="1">
        <f t="array" ref="CO405">IFERROR(
IF(CO$14 - $G$14 + 1 = _xlfn.NUMBERVALUE(TRIM(_xlfn.TEXTAFTER($C90, " ", -1))),
_xlfn.IFS(
'Option-specific inputs'!$J$19="Percentage cost method",('Option-specific inputs'!$J32*'Option-specific inputs'!$J$109*CO$26),
'Option-specific inputs'!$J$19="Total cost method",(('Option-specific inputs'!$J55/SUM('Option-specific inputs'!$J$52:$J$61))*'Option-specific inputs'!$J$109*CO$26)),0),0)</f>
        <v>0</v>
      </c>
      <c r="CP405" s="43" cm="1">
        <f t="array" ref="CP405">IFERROR(
IF(CP$14 - $G$14 + 1 = _xlfn.NUMBERVALUE(TRIM(_xlfn.TEXTAFTER($C90, " ", -1))),
_xlfn.IFS(
'Option-specific inputs'!$J$19="Percentage cost method",('Option-specific inputs'!$J32*'Option-specific inputs'!$J$109*CP$26),
'Option-specific inputs'!$J$19="Total cost method",(('Option-specific inputs'!$J55/SUM('Option-specific inputs'!$J$52:$J$61))*'Option-specific inputs'!$J$109*CP$26)),0),0)</f>
        <v>0</v>
      </c>
      <c r="CQ405" s="43" cm="1">
        <f t="array" ref="CQ405">IFERROR(
IF(CQ$14 - $G$14 + 1 = _xlfn.NUMBERVALUE(TRIM(_xlfn.TEXTAFTER($C90, " ", -1))),
_xlfn.IFS(
'Option-specific inputs'!$J$19="Percentage cost method",('Option-specific inputs'!$J32*'Option-specific inputs'!$J$109*CQ$26),
'Option-specific inputs'!$J$19="Total cost method",(('Option-specific inputs'!$J55/SUM('Option-specific inputs'!$J$52:$J$61))*'Option-specific inputs'!$J$109*CQ$26)),0),0)</f>
        <v>0</v>
      </c>
      <c r="CR405" s="43" cm="1">
        <f t="array" ref="CR405">IFERROR(
IF(CR$14 - $G$14 + 1 = _xlfn.NUMBERVALUE(TRIM(_xlfn.TEXTAFTER($C90, " ", -1))),
_xlfn.IFS(
'Option-specific inputs'!$J$19="Percentage cost method",('Option-specific inputs'!$J32*'Option-specific inputs'!$J$109*CR$26),
'Option-specific inputs'!$J$19="Total cost method",(('Option-specific inputs'!$J55/SUM('Option-specific inputs'!$J$52:$J$61))*'Option-specific inputs'!$J$109*CR$26)),0),0)</f>
        <v>0</v>
      </c>
      <c r="CS405" s="43" cm="1">
        <f t="array" ref="CS405">IFERROR(
IF(CS$14 - $G$14 + 1 = _xlfn.NUMBERVALUE(TRIM(_xlfn.TEXTAFTER($C90, " ", -1))),
_xlfn.IFS(
'Option-specific inputs'!$J$19="Percentage cost method",('Option-specific inputs'!$J32*'Option-specific inputs'!$J$109*CS$26),
'Option-specific inputs'!$J$19="Total cost method",(('Option-specific inputs'!$J55/SUM('Option-specific inputs'!$J$52:$J$61))*'Option-specific inputs'!$J$109*CS$26)),0),0)</f>
        <v>0</v>
      </c>
      <c r="CT405" s="43" cm="1">
        <f t="array" ref="CT405">IFERROR(
IF(CT$14 - $G$14 + 1 = _xlfn.NUMBERVALUE(TRIM(_xlfn.TEXTAFTER($C90, " ", -1))),
_xlfn.IFS(
'Option-specific inputs'!$J$19="Percentage cost method",('Option-specific inputs'!$J32*'Option-specific inputs'!$J$109*CT$26),
'Option-specific inputs'!$J$19="Total cost method",(('Option-specific inputs'!$J55/SUM('Option-specific inputs'!$J$52:$J$61))*'Option-specific inputs'!$J$109*CT$26)),0),0)</f>
        <v>0</v>
      </c>
      <c r="CU405" s="43" cm="1">
        <f t="array" ref="CU405">IFERROR(
IF(CU$14 - $G$14 + 1 = _xlfn.NUMBERVALUE(TRIM(_xlfn.TEXTAFTER($C90, " ", -1))),
_xlfn.IFS(
'Option-specific inputs'!$J$19="Percentage cost method",('Option-specific inputs'!$J32*'Option-specific inputs'!$J$109*CU$26),
'Option-specific inputs'!$J$19="Total cost method",(('Option-specific inputs'!$J55/SUM('Option-specific inputs'!$J$52:$J$61))*'Option-specific inputs'!$J$109*CU$26)),0),0)</f>
        <v>0</v>
      </c>
      <c r="CV405" s="43" cm="1">
        <f t="array" ref="CV405">IFERROR(
IF(CV$14 - $G$14 + 1 = _xlfn.NUMBERVALUE(TRIM(_xlfn.TEXTAFTER($C90, " ", -1))),
_xlfn.IFS(
'Option-specific inputs'!$J$19="Percentage cost method",('Option-specific inputs'!$J32*'Option-specific inputs'!$J$109*CV$26),
'Option-specific inputs'!$J$19="Total cost method",(('Option-specific inputs'!$J55/SUM('Option-specific inputs'!$J$52:$J$61))*'Option-specific inputs'!$J$109*CV$26)),0),0)</f>
        <v>0</v>
      </c>
      <c r="CW405" s="43" cm="1">
        <f t="array" ref="CW405">IFERROR(
IF(CW$14 - $G$14 + 1 = _xlfn.NUMBERVALUE(TRIM(_xlfn.TEXTAFTER($C90, " ", -1))),
_xlfn.IFS(
'Option-specific inputs'!$J$19="Percentage cost method",('Option-specific inputs'!$J32*'Option-specific inputs'!$J$109*CW$26),
'Option-specific inputs'!$J$19="Total cost method",(('Option-specific inputs'!$J55/SUM('Option-specific inputs'!$J$52:$J$61))*'Option-specific inputs'!$J$109*CW$26)),0),0)</f>
        <v>0</v>
      </c>
      <c r="CX405" s="43" cm="1">
        <f t="array" ref="CX405">IFERROR(
IF(CX$14 - $G$14 + 1 = _xlfn.NUMBERVALUE(TRIM(_xlfn.TEXTAFTER($C90, " ", -1))),
_xlfn.IFS(
'Option-specific inputs'!$J$19="Percentage cost method",('Option-specific inputs'!$J32*'Option-specific inputs'!$J$109*CX$26),
'Option-specific inputs'!$J$19="Total cost method",(('Option-specific inputs'!$J55/SUM('Option-specific inputs'!$J$52:$J$61))*'Option-specific inputs'!$J$109*CX$26)),0),0)</f>
        <v>0</v>
      </c>
      <c r="CY405" s="43" cm="1">
        <f t="array" ref="CY405">IFERROR(
IF(CY$14 - $G$14 + 1 = _xlfn.NUMBERVALUE(TRIM(_xlfn.TEXTAFTER($C90, " ", -1))),
_xlfn.IFS(
'Option-specific inputs'!$J$19="Percentage cost method",('Option-specific inputs'!$J32*'Option-specific inputs'!$J$109*CY$26),
'Option-specific inputs'!$J$19="Total cost method",(('Option-specific inputs'!$J55/SUM('Option-specific inputs'!$J$52:$J$61))*'Option-specific inputs'!$J$109*CY$26)),0),0)</f>
        <v>0</v>
      </c>
      <c r="CZ405" s="43" cm="1">
        <f t="array" ref="CZ405">IFERROR(
IF(CZ$14 - $G$14 + 1 = _xlfn.NUMBERVALUE(TRIM(_xlfn.TEXTAFTER($C90, " ", -1))),
_xlfn.IFS(
'Option-specific inputs'!$J$19="Percentage cost method",('Option-specific inputs'!$J32*'Option-specific inputs'!$J$109*CZ$26),
'Option-specific inputs'!$J$19="Total cost method",(('Option-specific inputs'!$J55/SUM('Option-specific inputs'!$J$52:$J$61))*'Option-specific inputs'!$J$109*CZ$26)),0),0)</f>
        <v>0</v>
      </c>
      <c r="DA405" s="43" cm="1">
        <f t="array" ref="DA405">IFERROR(
IF(DA$14 - $G$14 + 1 = _xlfn.NUMBERVALUE(TRIM(_xlfn.TEXTAFTER($C90, " ", -1))),
_xlfn.IFS(
'Option-specific inputs'!$J$19="Percentage cost method",('Option-specific inputs'!$J32*'Option-specific inputs'!$J$109*DA$26),
'Option-specific inputs'!$J$19="Total cost method",(('Option-specific inputs'!$J55/SUM('Option-specific inputs'!$J$52:$J$61))*'Option-specific inputs'!$J$109*DA$26)),0),0)</f>
        <v>0</v>
      </c>
      <c r="DB405" s="43" cm="1">
        <f t="array" ref="DB405">IFERROR(
IF(DB$14 - $G$14 + 1 = _xlfn.NUMBERVALUE(TRIM(_xlfn.TEXTAFTER($C90, " ", -1))),
_xlfn.IFS(
'Option-specific inputs'!$J$19="Percentage cost method",('Option-specific inputs'!$J32*'Option-specific inputs'!$J$109*DB$26),
'Option-specific inputs'!$J$19="Total cost method",(('Option-specific inputs'!$J55/SUM('Option-specific inputs'!$J$52:$J$61))*'Option-specific inputs'!$J$109*DB$26)),0),0)</f>
        <v>0</v>
      </c>
      <c r="DC405" s="25"/>
    </row>
    <row r="406" spans="1:107" s="61" customFormat="1" ht="22.5" customHeight="1">
      <c r="A406" s="25"/>
      <c r="B406" s="163"/>
      <c r="C406" s="170" t="s">
        <v>144</v>
      </c>
      <c r="D406" s="32"/>
      <c r="E406" s="37"/>
      <c r="F406" s="42"/>
      <c r="G406" s="43" cm="1">
        <f t="array" ref="G406">IFERROR(
IF(G$14 - $G$14 + 1 = _xlfn.NUMBERVALUE(TRIM(_xlfn.TEXTAFTER($C91, " ", -1))),
_xlfn.IFS(
'Option-specific inputs'!$J$19="Percentage cost method",('Option-specific inputs'!$J33*'Option-specific inputs'!$J$109*G$26),
'Option-specific inputs'!$J$19="Total cost method",(('Option-specific inputs'!$J56/SUM('Option-specific inputs'!$J$52:$J$61))*'Option-specific inputs'!$J$109*G$26)),0),0)</f>
        <v>0</v>
      </c>
      <c r="H406" s="43" cm="1">
        <f t="array" ref="H406">IFERROR(
IF(H$14 - $G$14 + 1 = _xlfn.NUMBERVALUE(TRIM(_xlfn.TEXTAFTER($C91, " ", -1))),
_xlfn.IFS(
'Option-specific inputs'!$J$19="Percentage cost method",('Option-specific inputs'!$J33*'Option-specific inputs'!$J$109*H$26),
'Option-specific inputs'!$J$19="Total cost method",(('Option-specific inputs'!$J56/SUM('Option-specific inputs'!$J$52:$J$61))*'Option-specific inputs'!$J$109*H$26)),0),0)</f>
        <v>0</v>
      </c>
      <c r="I406" s="43" cm="1">
        <f t="array" ref="I406">IFERROR(
IF(I$14 - $G$14 + 1 = _xlfn.NUMBERVALUE(TRIM(_xlfn.TEXTAFTER($C91, " ", -1))),
_xlfn.IFS(
'Option-specific inputs'!$J$19="Percentage cost method",('Option-specific inputs'!$J33*'Option-specific inputs'!$J$109*I$26),
'Option-specific inputs'!$J$19="Total cost method",(('Option-specific inputs'!$J56/SUM('Option-specific inputs'!$J$52:$J$61))*'Option-specific inputs'!$J$109*I$26)),0),0)</f>
        <v>0</v>
      </c>
      <c r="J406" s="43" cm="1">
        <f t="array" ref="J406">IFERROR(
IF(J$14 - $G$14 + 1 = _xlfn.NUMBERVALUE(TRIM(_xlfn.TEXTAFTER($C91, " ", -1))),
_xlfn.IFS(
'Option-specific inputs'!$J$19="Percentage cost method",('Option-specific inputs'!$J33*'Option-specific inputs'!$J$109*J$26),
'Option-specific inputs'!$J$19="Total cost method",(('Option-specific inputs'!$J56/SUM('Option-specific inputs'!$J$52:$J$61))*'Option-specific inputs'!$J$109*J$26)),0),0)</f>
        <v>0</v>
      </c>
      <c r="K406" s="43" cm="1">
        <f t="array" ref="K406">IFERROR(
IF(K$14 - $G$14 + 1 = _xlfn.NUMBERVALUE(TRIM(_xlfn.TEXTAFTER($C91, " ", -1))),
_xlfn.IFS(
'Option-specific inputs'!$J$19="Percentage cost method",('Option-specific inputs'!$J33*'Option-specific inputs'!$J$109*K$26),
'Option-specific inputs'!$J$19="Total cost method",(('Option-specific inputs'!$J56/SUM('Option-specific inputs'!$J$52:$J$61))*'Option-specific inputs'!$J$109*K$26)),0),0)</f>
        <v>0</v>
      </c>
      <c r="L406" s="43" cm="1">
        <f t="array" ref="L406">IFERROR(
IF(L$14 - $G$14 + 1 = _xlfn.NUMBERVALUE(TRIM(_xlfn.TEXTAFTER($C91, " ", -1))),
_xlfn.IFS(
'Option-specific inputs'!$J$19="Percentage cost method",('Option-specific inputs'!$J33*'Option-specific inputs'!$J$109*L$26),
'Option-specific inputs'!$J$19="Total cost method",(('Option-specific inputs'!$J56/SUM('Option-specific inputs'!$J$52:$J$61))*'Option-specific inputs'!$J$109*L$26)),0),0)</f>
        <v>0</v>
      </c>
      <c r="M406" s="43" cm="1">
        <f t="array" ref="M406">IFERROR(
IF(M$14 - $G$14 + 1 = _xlfn.NUMBERVALUE(TRIM(_xlfn.TEXTAFTER($C91, " ", -1))),
_xlfn.IFS(
'Option-specific inputs'!$J$19="Percentage cost method",('Option-specific inputs'!$J33*'Option-specific inputs'!$J$109*M$26),
'Option-specific inputs'!$J$19="Total cost method",(('Option-specific inputs'!$J56/SUM('Option-specific inputs'!$J$52:$J$61))*'Option-specific inputs'!$J$109*M$26)),0),0)</f>
        <v>0</v>
      </c>
      <c r="N406" s="43" cm="1">
        <f t="array" ref="N406">IFERROR(
IF(N$14 - $G$14 + 1 = _xlfn.NUMBERVALUE(TRIM(_xlfn.TEXTAFTER($C91, " ", -1))),
_xlfn.IFS(
'Option-specific inputs'!$J$19="Percentage cost method",('Option-specific inputs'!$J33*'Option-specific inputs'!$J$109*N$26),
'Option-specific inputs'!$J$19="Total cost method",(('Option-specific inputs'!$J56/SUM('Option-specific inputs'!$J$52:$J$61))*'Option-specific inputs'!$J$109*N$26)),0),0)</f>
        <v>0</v>
      </c>
      <c r="O406" s="43" cm="1">
        <f t="array" ref="O406">IFERROR(
IF(O$14 - $G$14 + 1 = _xlfn.NUMBERVALUE(TRIM(_xlfn.TEXTAFTER($C91, " ", -1))),
_xlfn.IFS(
'Option-specific inputs'!$J$19="Percentage cost method",('Option-specific inputs'!$J33*'Option-specific inputs'!$J$109*O$26),
'Option-specific inputs'!$J$19="Total cost method",(('Option-specific inputs'!$J56/SUM('Option-specific inputs'!$J$52:$J$61))*'Option-specific inputs'!$J$109*O$26)),0),0)</f>
        <v>0</v>
      </c>
      <c r="P406" s="43" cm="1">
        <f t="array" ref="P406">IFERROR(
IF(P$14 - $G$14 + 1 = _xlfn.NUMBERVALUE(TRIM(_xlfn.TEXTAFTER($C91, " ", -1))),
_xlfn.IFS(
'Option-specific inputs'!$J$19="Percentage cost method",('Option-specific inputs'!$J33*'Option-specific inputs'!$J$109*P$26),
'Option-specific inputs'!$J$19="Total cost method",(('Option-specific inputs'!$J56/SUM('Option-specific inputs'!$J$52:$J$61))*'Option-specific inputs'!$J$109*P$26)),0),0)</f>
        <v>0</v>
      </c>
      <c r="Q406" s="43" cm="1">
        <f t="array" ref="Q406">IFERROR(
IF(Q$14 - $G$14 + 1 = _xlfn.NUMBERVALUE(TRIM(_xlfn.TEXTAFTER($C91, " ", -1))),
_xlfn.IFS(
'Option-specific inputs'!$J$19="Percentage cost method",('Option-specific inputs'!$J33*'Option-specific inputs'!$J$109*Q$26),
'Option-specific inputs'!$J$19="Total cost method",(('Option-specific inputs'!$J56/SUM('Option-specific inputs'!$J$52:$J$61))*'Option-specific inputs'!$J$109*Q$26)),0),0)</f>
        <v>0</v>
      </c>
      <c r="R406" s="43" cm="1">
        <f t="array" ref="R406">IFERROR(
IF(R$14 - $G$14 + 1 = _xlfn.NUMBERVALUE(TRIM(_xlfn.TEXTAFTER($C91, " ", -1))),
_xlfn.IFS(
'Option-specific inputs'!$J$19="Percentage cost method",('Option-specific inputs'!$J33*'Option-specific inputs'!$J$109*R$26),
'Option-specific inputs'!$J$19="Total cost method",(('Option-specific inputs'!$J56/SUM('Option-specific inputs'!$J$52:$J$61))*'Option-specific inputs'!$J$109*R$26)),0),0)</f>
        <v>0</v>
      </c>
      <c r="S406" s="43" cm="1">
        <f t="array" ref="S406">IFERROR(
IF(S$14 - $G$14 + 1 = _xlfn.NUMBERVALUE(TRIM(_xlfn.TEXTAFTER($C91, " ", -1))),
_xlfn.IFS(
'Option-specific inputs'!$J$19="Percentage cost method",('Option-specific inputs'!$J33*'Option-specific inputs'!$J$109*S$26),
'Option-specific inputs'!$J$19="Total cost method",(('Option-specific inputs'!$J56/SUM('Option-specific inputs'!$J$52:$J$61))*'Option-specific inputs'!$J$109*S$26)),0),0)</f>
        <v>0</v>
      </c>
      <c r="T406" s="43" cm="1">
        <f t="array" ref="T406">IFERROR(
IF(T$14 - $G$14 + 1 = _xlfn.NUMBERVALUE(TRIM(_xlfn.TEXTAFTER($C91, " ", -1))),
_xlfn.IFS(
'Option-specific inputs'!$J$19="Percentage cost method",('Option-specific inputs'!$J33*'Option-specific inputs'!$J$109*T$26),
'Option-specific inputs'!$J$19="Total cost method",(('Option-specific inputs'!$J56/SUM('Option-specific inputs'!$J$52:$J$61))*'Option-specific inputs'!$J$109*T$26)),0),0)</f>
        <v>0</v>
      </c>
      <c r="U406" s="43" cm="1">
        <f t="array" ref="U406">IFERROR(
IF(U$14 - $G$14 + 1 = _xlfn.NUMBERVALUE(TRIM(_xlfn.TEXTAFTER($C91, " ", -1))),
_xlfn.IFS(
'Option-specific inputs'!$J$19="Percentage cost method",('Option-specific inputs'!$J33*'Option-specific inputs'!$J$109*U$26),
'Option-specific inputs'!$J$19="Total cost method",(('Option-specific inputs'!$J56/SUM('Option-specific inputs'!$J$52:$J$61))*'Option-specific inputs'!$J$109*U$26)),0),0)</f>
        <v>0</v>
      </c>
      <c r="V406" s="43" cm="1">
        <f t="array" ref="V406">IFERROR(
IF(V$14 - $G$14 + 1 = _xlfn.NUMBERVALUE(TRIM(_xlfn.TEXTAFTER($C91, " ", -1))),
_xlfn.IFS(
'Option-specific inputs'!$J$19="Percentage cost method",('Option-specific inputs'!$J33*'Option-specific inputs'!$J$109*V$26),
'Option-specific inputs'!$J$19="Total cost method",(('Option-specific inputs'!$J56/SUM('Option-specific inputs'!$J$52:$J$61))*'Option-specific inputs'!$J$109*V$26)),0),0)</f>
        <v>0</v>
      </c>
      <c r="W406" s="43" cm="1">
        <f t="array" ref="W406">IFERROR(
IF(W$14 - $G$14 + 1 = _xlfn.NUMBERVALUE(TRIM(_xlfn.TEXTAFTER($C91, " ", -1))),
_xlfn.IFS(
'Option-specific inputs'!$J$19="Percentage cost method",('Option-specific inputs'!$J33*'Option-specific inputs'!$J$109*W$26),
'Option-specific inputs'!$J$19="Total cost method",(('Option-specific inputs'!$J56/SUM('Option-specific inputs'!$J$52:$J$61))*'Option-specific inputs'!$J$109*W$26)),0),0)</f>
        <v>0</v>
      </c>
      <c r="X406" s="43" cm="1">
        <f t="array" ref="X406">IFERROR(
IF(X$14 - $G$14 + 1 = _xlfn.NUMBERVALUE(TRIM(_xlfn.TEXTAFTER($C91, " ", -1))),
_xlfn.IFS(
'Option-specific inputs'!$J$19="Percentage cost method",('Option-specific inputs'!$J33*'Option-specific inputs'!$J$109*X$26),
'Option-specific inputs'!$J$19="Total cost method",(('Option-specific inputs'!$J56/SUM('Option-specific inputs'!$J$52:$J$61))*'Option-specific inputs'!$J$109*X$26)),0),0)</f>
        <v>0</v>
      </c>
      <c r="Y406" s="43" cm="1">
        <f t="array" ref="Y406">IFERROR(
IF(Y$14 - $G$14 + 1 = _xlfn.NUMBERVALUE(TRIM(_xlfn.TEXTAFTER($C91, " ", -1))),
_xlfn.IFS(
'Option-specific inputs'!$J$19="Percentage cost method",('Option-specific inputs'!$J33*'Option-specific inputs'!$J$109*Y$26),
'Option-specific inputs'!$J$19="Total cost method",(('Option-specific inputs'!$J56/SUM('Option-specific inputs'!$J$52:$J$61))*'Option-specific inputs'!$J$109*Y$26)),0),0)</f>
        <v>0</v>
      </c>
      <c r="Z406" s="43" cm="1">
        <f t="array" ref="Z406">IFERROR(
IF(Z$14 - $G$14 + 1 = _xlfn.NUMBERVALUE(TRIM(_xlfn.TEXTAFTER($C91, " ", -1))),
_xlfn.IFS(
'Option-specific inputs'!$J$19="Percentage cost method",('Option-specific inputs'!$J33*'Option-specific inputs'!$J$109*Z$26),
'Option-specific inputs'!$J$19="Total cost method",(('Option-specific inputs'!$J56/SUM('Option-specific inputs'!$J$52:$J$61))*'Option-specific inputs'!$J$109*Z$26)),0),0)</f>
        <v>0</v>
      </c>
      <c r="AA406" s="43" cm="1">
        <f t="array" ref="AA406">IFERROR(
IF(AA$14 - $G$14 + 1 = _xlfn.NUMBERVALUE(TRIM(_xlfn.TEXTAFTER($C91, " ", -1))),
_xlfn.IFS(
'Option-specific inputs'!$J$19="Percentage cost method",('Option-specific inputs'!$J33*'Option-specific inputs'!$J$109*AA$26),
'Option-specific inputs'!$J$19="Total cost method",(('Option-specific inputs'!$J56/SUM('Option-specific inputs'!$J$52:$J$61))*'Option-specific inputs'!$J$109*AA$26)),0),0)</f>
        <v>0</v>
      </c>
      <c r="AB406" s="43" cm="1">
        <f t="array" ref="AB406">IFERROR(
IF(AB$14 - $G$14 + 1 = _xlfn.NUMBERVALUE(TRIM(_xlfn.TEXTAFTER($C91, " ", -1))),
_xlfn.IFS(
'Option-specific inputs'!$J$19="Percentage cost method",('Option-specific inputs'!$J33*'Option-specific inputs'!$J$109*AB$26),
'Option-specific inputs'!$J$19="Total cost method",(('Option-specific inputs'!$J56/SUM('Option-specific inputs'!$J$52:$J$61))*'Option-specific inputs'!$J$109*AB$26)),0),0)</f>
        <v>0</v>
      </c>
      <c r="AC406" s="43" cm="1">
        <f t="array" ref="AC406">IFERROR(
IF(AC$14 - $G$14 + 1 = _xlfn.NUMBERVALUE(TRIM(_xlfn.TEXTAFTER($C91, " ", -1))),
_xlfn.IFS(
'Option-specific inputs'!$J$19="Percentage cost method",('Option-specific inputs'!$J33*'Option-specific inputs'!$J$109*AC$26),
'Option-specific inputs'!$J$19="Total cost method",(('Option-specific inputs'!$J56/SUM('Option-specific inputs'!$J$52:$J$61))*'Option-specific inputs'!$J$109*AC$26)),0),0)</f>
        <v>0</v>
      </c>
      <c r="AD406" s="43" cm="1">
        <f t="array" ref="AD406">IFERROR(
IF(AD$14 - $G$14 + 1 = _xlfn.NUMBERVALUE(TRIM(_xlfn.TEXTAFTER($C91, " ", -1))),
_xlfn.IFS(
'Option-specific inputs'!$J$19="Percentage cost method",('Option-specific inputs'!$J33*'Option-specific inputs'!$J$109*AD$26),
'Option-specific inputs'!$J$19="Total cost method",(('Option-specific inputs'!$J56/SUM('Option-specific inputs'!$J$52:$J$61))*'Option-specific inputs'!$J$109*AD$26)),0),0)</f>
        <v>0</v>
      </c>
      <c r="AE406" s="43" cm="1">
        <f t="array" ref="AE406">IFERROR(
IF(AE$14 - $G$14 + 1 = _xlfn.NUMBERVALUE(TRIM(_xlfn.TEXTAFTER($C91, " ", -1))),
_xlfn.IFS(
'Option-specific inputs'!$J$19="Percentage cost method",('Option-specific inputs'!$J33*'Option-specific inputs'!$J$109*AE$26),
'Option-specific inputs'!$J$19="Total cost method",(('Option-specific inputs'!$J56/SUM('Option-specific inputs'!$J$52:$J$61))*'Option-specific inputs'!$J$109*AE$26)),0),0)</f>
        <v>0</v>
      </c>
      <c r="AF406" s="43" cm="1">
        <f t="array" ref="AF406">IFERROR(
IF(AF$14 - $G$14 + 1 = _xlfn.NUMBERVALUE(TRIM(_xlfn.TEXTAFTER($C91, " ", -1))),
_xlfn.IFS(
'Option-specific inputs'!$J$19="Percentage cost method",('Option-specific inputs'!$J33*'Option-specific inputs'!$J$109*AF$26),
'Option-specific inputs'!$J$19="Total cost method",(('Option-specific inputs'!$J56/SUM('Option-specific inputs'!$J$52:$J$61))*'Option-specific inputs'!$J$109*AF$26)),0),0)</f>
        <v>0</v>
      </c>
      <c r="AG406" s="43" cm="1">
        <f t="array" ref="AG406">IFERROR(
IF(AG$14 - $G$14 + 1 = _xlfn.NUMBERVALUE(TRIM(_xlfn.TEXTAFTER($C91, " ", -1))),
_xlfn.IFS(
'Option-specific inputs'!$J$19="Percentage cost method",('Option-specific inputs'!$J33*'Option-specific inputs'!$J$109*AG$26),
'Option-specific inputs'!$J$19="Total cost method",(('Option-specific inputs'!$J56/SUM('Option-specific inputs'!$J$52:$J$61))*'Option-specific inputs'!$J$109*AG$26)),0),0)</f>
        <v>0</v>
      </c>
      <c r="AH406" s="43" cm="1">
        <f t="array" ref="AH406">IFERROR(
IF(AH$14 - $G$14 + 1 = _xlfn.NUMBERVALUE(TRIM(_xlfn.TEXTAFTER($C91, " ", -1))),
_xlfn.IFS(
'Option-specific inputs'!$J$19="Percentage cost method",('Option-specific inputs'!$J33*'Option-specific inputs'!$J$109*AH$26),
'Option-specific inputs'!$J$19="Total cost method",(('Option-specific inputs'!$J56/SUM('Option-specific inputs'!$J$52:$J$61))*'Option-specific inputs'!$J$109*AH$26)),0),0)</f>
        <v>0</v>
      </c>
      <c r="AI406" s="43" cm="1">
        <f t="array" ref="AI406">IFERROR(
IF(AI$14 - $G$14 + 1 = _xlfn.NUMBERVALUE(TRIM(_xlfn.TEXTAFTER($C91, " ", -1))),
_xlfn.IFS(
'Option-specific inputs'!$J$19="Percentage cost method",('Option-specific inputs'!$J33*'Option-specific inputs'!$J$109*AI$26),
'Option-specific inputs'!$J$19="Total cost method",(('Option-specific inputs'!$J56/SUM('Option-specific inputs'!$J$52:$J$61))*'Option-specific inputs'!$J$109*AI$26)),0),0)</f>
        <v>0</v>
      </c>
      <c r="AJ406" s="43" cm="1">
        <f t="array" ref="AJ406">IFERROR(
IF(AJ$14 - $G$14 + 1 = _xlfn.NUMBERVALUE(TRIM(_xlfn.TEXTAFTER($C91, " ", -1))),
_xlfn.IFS(
'Option-specific inputs'!$J$19="Percentage cost method",('Option-specific inputs'!$J33*'Option-specific inputs'!$J$109*AJ$26),
'Option-specific inputs'!$J$19="Total cost method",(('Option-specific inputs'!$J56/SUM('Option-specific inputs'!$J$52:$J$61))*'Option-specific inputs'!$J$109*AJ$26)),0),0)</f>
        <v>0</v>
      </c>
      <c r="AK406" s="43" cm="1">
        <f t="array" ref="AK406">IFERROR(
IF(AK$14 - $G$14 + 1 = _xlfn.NUMBERVALUE(TRIM(_xlfn.TEXTAFTER($C91, " ", -1))),
_xlfn.IFS(
'Option-specific inputs'!$J$19="Percentage cost method",('Option-specific inputs'!$J33*'Option-specific inputs'!$J$109*AK$26),
'Option-specific inputs'!$J$19="Total cost method",(('Option-specific inputs'!$J56/SUM('Option-specific inputs'!$J$52:$J$61))*'Option-specific inputs'!$J$109*AK$26)),0),0)</f>
        <v>0</v>
      </c>
      <c r="AL406" s="43" cm="1">
        <f t="array" ref="AL406">IFERROR(
IF(AL$14 - $G$14 + 1 = _xlfn.NUMBERVALUE(TRIM(_xlfn.TEXTAFTER($C91, " ", -1))),
_xlfn.IFS(
'Option-specific inputs'!$J$19="Percentage cost method",('Option-specific inputs'!$J33*'Option-specific inputs'!$J$109*AL$26),
'Option-specific inputs'!$J$19="Total cost method",(('Option-specific inputs'!$J56/SUM('Option-specific inputs'!$J$52:$J$61))*'Option-specific inputs'!$J$109*AL$26)),0),0)</f>
        <v>0</v>
      </c>
      <c r="AM406" s="43" cm="1">
        <f t="array" ref="AM406">IFERROR(
IF(AM$14 - $G$14 + 1 = _xlfn.NUMBERVALUE(TRIM(_xlfn.TEXTAFTER($C91, " ", -1))),
_xlfn.IFS(
'Option-specific inputs'!$J$19="Percentage cost method",('Option-specific inputs'!$J33*'Option-specific inputs'!$J$109*AM$26),
'Option-specific inputs'!$J$19="Total cost method",(('Option-specific inputs'!$J56/SUM('Option-specific inputs'!$J$52:$J$61))*'Option-specific inputs'!$J$109*AM$26)),0),0)</f>
        <v>0</v>
      </c>
      <c r="AN406" s="43" cm="1">
        <f t="array" ref="AN406">IFERROR(
IF(AN$14 - $G$14 + 1 = _xlfn.NUMBERVALUE(TRIM(_xlfn.TEXTAFTER($C91, " ", -1))),
_xlfn.IFS(
'Option-specific inputs'!$J$19="Percentage cost method",('Option-specific inputs'!$J33*'Option-specific inputs'!$J$109*AN$26),
'Option-specific inputs'!$J$19="Total cost method",(('Option-specific inputs'!$J56/SUM('Option-specific inputs'!$J$52:$J$61))*'Option-specific inputs'!$J$109*AN$26)),0),0)</f>
        <v>0</v>
      </c>
      <c r="AO406" s="43" cm="1">
        <f t="array" ref="AO406">IFERROR(
IF(AO$14 - $G$14 + 1 = _xlfn.NUMBERVALUE(TRIM(_xlfn.TEXTAFTER($C91, " ", -1))),
_xlfn.IFS(
'Option-specific inputs'!$J$19="Percentage cost method",('Option-specific inputs'!$J33*'Option-specific inputs'!$J$109*AO$26),
'Option-specific inputs'!$J$19="Total cost method",(('Option-specific inputs'!$J56/SUM('Option-specific inputs'!$J$52:$J$61))*'Option-specific inputs'!$J$109*AO$26)),0),0)</f>
        <v>0</v>
      </c>
      <c r="AP406" s="43" cm="1">
        <f t="array" ref="AP406">IFERROR(
IF(AP$14 - $G$14 + 1 = _xlfn.NUMBERVALUE(TRIM(_xlfn.TEXTAFTER($C91, " ", -1))),
_xlfn.IFS(
'Option-specific inputs'!$J$19="Percentage cost method",('Option-specific inputs'!$J33*'Option-specific inputs'!$J$109*AP$26),
'Option-specific inputs'!$J$19="Total cost method",(('Option-specific inputs'!$J56/SUM('Option-specific inputs'!$J$52:$J$61))*'Option-specific inputs'!$J$109*AP$26)),0),0)</f>
        <v>0</v>
      </c>
      <c r="AQ406" s="43" cm="1">
        <f t="array" ref="AQ406">IFERROR(
IF(AQ$14 - $G$14 + 1 = _xlfn.NUMBERVALUE(TRIM(_xlfn.TEXTAFTER($C91, " ", -1))),
_xlfn.IFS(
'Option-specific inputs'!$J$19="Percentage cost method",('Option-specific inputs'!$J33*'Option-specific inputs'!$J$109*AQ$26),
'Option-specific inputs'!$J$19="Total cost method",(('Option-specific inputs'!$J56/SUM('Option-specific inputs'!$J$52:$J$61))*'Option-specific inputs'!$J$109*AQ$26)),0),0)</f>
        <v>0</v>
      </c>
      <c r="AR406" s="43" cm="1">
        <f t="array" ref="AR406">IFERROR(
IF(AR$14 - $G$14 + 1 = _xlfn.NUMBERVALUE(TRIM(_xlfn.TEXTAFTER($C91, " ", -1))),
_xlfn.IFS(
'Option-specific inputs'!$J$19="Percentage cost method",('Option-specific inputs'!$J33*'Option-specific inputs'!$J$109*AR$26),
'Option-specific inputs'!$J$19="Total cost method",(('Option-specific inputs'!$J56/SUM('Option-specific inputs'!$J$52:$J$61))*'Option-specific inputs'!$J$109*AR$26)),0),0)</f>
        <v>0</v>
      </c>
      <c r="AS406" s="43" cm="1">
        <f t="array" ref="AS406">IFERROR(
IF(AS$14 - $G$14 + 1 = _xlfn.NUMBERVALUE(TRIM(_xlfn.TEXTAFTER($C91, " ", -1))),
_xlfn.IFS(
'Option-specific inputs'!$J$19="Percentage cost method",('Option-specific inputs'!$J33*'Option-specific inputs'!$J$109*AS$26),
'Option-specific inputs'!$J$19="Total cost method",(('Option-specific inputs'!$J56/SUM('Option-specific inputs'!$J$52:$J$61))*'Option-specific inputs'!$J$109*AS$26)),0),0)</f>
        <v>0</v>
      </c>
      <c r="AT406" s="43" cm="1">
        <f t="array" ref="AT406">IFERROR(
IF(AT$14 - $G$14 + 1 = _xlfn.NUMBERVALUE(TRIM(_xlfn.TEXTAFTER($C91, " ", -1))),
_xlfn.IFS(
'Option-specific inputs'!$J$19="Percentage cost method",('Option-specific inputs'!$J33*'Option-specific inputs'!$J$109*AT$26),
'Option-specific inputs'!$J$19="Total cost method",(('Option-specific inputs'!$J56/SUM('Option-specific inputs'!$J$52:$J$61))*'Option-specific inputs'!$J$109*AT$26)),0),0)</f>
        <v>0</v>
      </c>
      <c r="AU406" s="43" cm="1">
        <f t="array" ref="AU406">IFERROR(
IF(AU$14 - $G$14 + 1 = _xlfn.NUMBERVALUE(TRIM(_xlfn.TEXTAFTER($C91, " ", -1))),
_xlfn.IFS(
'Option-specific inputs'!$J$19="Percentage cost method",('Option-specific inputs'!$J33*'Option-specific inputs'!$J$109*AU$26),
'Option-specific inputs'!$J$19="Total cost method",(('Option-specific inputs'!$J56/SUM('Option-specific inputs'!$J$52:$J$61))*'Option-specific inputs'!$J$109*AU$26)),0),0)</f>
        <v>0</v>
      </c>
      <c r="AV406" s="43" cm="1">
        <f t="array" ref="AV406">IFERROR(
IF(AV$14 - $G$14 + 1 = _xlfn.NUMBERVALUE(TRIM(_xlfn.TEXTAFTER($C91, " ", -1))),
_xlfn.IFS(
'Option-specific inputs'!$J$19="Percentage cost method",('Option-specific inputs'!$J33*'Option-specific inputs'!$J$109*AV$26),
'Option-specific inputs'!$J$19="Total cost method",(('Option-specific inputs'!$J56/SUM('Option-specific inputs'!$J$52:$J$61))*'Option-specific inputs'!$J$109*AV$26)),0),0)</f>
        <v>0</v>
      </c>
      <c r="AW406" s="43" cm="1">
        <f t="array" ref="AW406">IFERROR(
IF(AW$14 - $G$14 + 1 = _xlfn.NUMBERVALUE(TRIM(_xlfn.TEXTAFTER($C91, " ", -1))),
_xlfn.IFS(
'Option-specific inputs'!$J$19="Percentage cost method",('Option-specific inputs'!$J33*'Option-specific inputs'!$J$109*AW$26),
'Option-specific inputs'!$J$19="Total cost method",(('Option-specific inputs'!$J56/SUM('Option-specific inputs'!$J$52:$J$61))*'Option-specific inputs'!$J$109*AW$26)),0),0)</f>
        <v>0</v>
      </c>
      <c r="AX406" s="43" cm="1">
        <f t="array" ref="AX406">IFERROR(
IF(AX$14 - $G$14 + 1 = _xlfn.NUMBERVALUE(TRIM(_xlfn.TEXTAFTER($C91, " ", -1))),
_xlfn.IFS(
'Option-specific inputs'!$J$19="Percentage cost method",('Option-specific inputs'!$J33*'Option-specific inputs'!$J$109*AX$26),
'Option-specific inputs'!$J$19="Total cost method",(('Option-specific inputs'!$J56/SUM('Option-specific inputs'!$J$52:$J$61))*'Option-specific inputs'!$J$109*AX$26)),0),0)</f>
        <v>0</v>
      </c>
      <c r="AY406" s="43" cm="1">
        <f t="array" ref="AY406">IFERROR(
IF(AY$14 - $G$14 + 1 = _xlfn.NUMBERVALUE(TRIM(_xlfn.TEXTAFTER($C91, " ", -1))),
_xlfn.IFS(
'Option-specific inputs'!$J$19="Percentage cost method",('Option-specific inputs'!$J33*'Option-specific inputs'!$J$109*AY$26),
'Option-specific inputs'!$J$19="Total cost method",(('Option-specific inputs'!$J56/SUM('Option-specific inputs'!$J$52:$J$61))*'Option-specific inputs'!$J$109*AY$26)),0),0)</f>
        <v>0</v>
      </c>
      <c r="AZ406" s="43" cm="1">
        <f t="array" ref="AZ406">IFERROR(
IF(AZ$14 - $G$14 + 1 = _xlfn.NUMBERVALUE(TRIM(_xlfn.TEXTAFTER($C91, " ", -1))),
_xlfn.IFS(
'Option-specific inputs'!$J$19="Percentage cost method",('Option-specific inputs'!$J33*'Option-specific inputs'!$J$109*AZ$26),
'Option-specific inputs'!$J$19="Total cost method",(('Option-specific inputs'!$J56/SUM('Option-specific inputs'!$J$52:$J$61))*'Option-specific inputs'!$J$109*AZ$26)),0),0)</f>
        <v>0</v>
      </c>
      <c r="BA406" s="43" cm="1">
        <f t="array" ref="BA406">IFERROR(
IF(BA$14 - $G$14 + 1 = _xlfn.NUMBERVALUE(TRIM(_xlfn.TEXTAFTER($C91, " ", -1))),
_xlfn.IFS(
'Option-specific inputs'!$J$19="Percentage cost method",('Option-specific inputs'!$J33*'Option-specific inputs'!$J$109*BA$26),
'Option-specific inputs'!$J$19="Total cost method",(('Option-specific inputs'!$J56/SUM('Option-specific inputs'!$J$52:$J$61))*'Option-specific inputs'!$J$109*BA$26)),0),0)</f>
        <v>0</v>
      </c>
      <c r="BB406" s="43" cm="1">
        <f t="array" ref="BB406">IFERROR(
IF(BB$14 - $G$14 + 1 = _xlfn.NUMBERVALUE(TRIM(_xlfn.TEXTAFTER($C91, " ", -1))),
_xlfn.IFS(
'Option-specific inputs'!$J$19="Percentage cost method",('Option-specific inputs'!$J33*'Option-specific inputs'!$J$109*BB$26),
'Option-specific inputs'!$J$19="Total cost method",(('Option-specific inputs'!$J56/SUM('Option-specific inputs'!$J$52:$J$61))*'Option-specific inputs'!$J$109*BB$26)),0),0)</f>
        <v>0</v>
      </c>
      <c r="BC406" s="43" cm="1">
        <f t="array" ref="BC406">IFERROR(
IF(BC$14 - $G$14 + 1 = _xlfn.NUMBERVALUE(TRIM(_xlfn.TEXTAFTER($C91, " ", -1))),
_xlfn.IFS(
'Option-specific inputs'!$J$19="Percentage cost method",('Option-specific inputs'!$J33*'Option-specific inputs'!$J$109*BC$26),
'Option-specific inputs'!$J$19="Total cost method",(('Option-specific inputs'!$J56/SUM('Option-specific inputs'!$J$52:$J$61))*'Option-specific inputs'!$J$109*BC$26)),0),0)</f>
        <v>0</v>
      </c>
      <c r="BD406" s="43" cm="1">
        <f t="array" ref="BD406">IFERROR(
IF(BD$14 - $G$14 + 1 = _xlfn.NUMBERVALUE(TRIM(_xlfn.TEXTAFTER($C91, " ", -1))),
_xlfn.IFS(
'Option-specific inputs'!$J$19="Percentage cost method",('Option-specific inputs'!$J33*'Option-specific inputs'!$J$109*BD$26),
'Option-specific inputs'!$J$19="Total cost method",(('Option-specific inputs'!$J56/SUM('Option-specific inputs'!$J$52:$J$61))*'Option-specific inputs'!$J$109*BD$26)),0),0)</f>
        <v>0</v>
      </c>
      <c r="BE406" s="43" cm="1">
        <f t="array" ref="BE406">IFERROR(
IF(BE$14 - $G$14 + 1 = _xlfn.NUMBERVALUE(TRIM(_xlfn.TEXTAFTER($C91, " ", -1))),
_xlfn.IFS(
'Option-specific inputs'!$J$19="Percentage cost method",('Option-specific inputs'!$J33*'Option-specific inputs'!$J$109*BE$26),
'Option-specific inputs'!$J$19="Total cost method",(('Option-specific inputs'!$J56/SUM('Option-specific inputs'!$J$52:$J$61))*'Option-specific inputs'!$J$109*BE$26)),0),0)</f>
        <v>0</v>
      </c>
      <c r="BF406" s="43" cm="1">
        <f t="array" ref="BF406">IFERROR(
IF(BF$14 - $G$14 + 1 = _xlfn.NUMBERVALUE(TRIM(_xlfn.TEXTAFTER($C91, " ", -1))),
_xlfn.IFS(
'Option-specific inputs'!$J$19="Percentage cost method",('Option-specific inputs'!$J33*'Option-specific inputs'!$J$109*BF$26),
'Option-specific inputs'!$J$19="Total cost method",(('Option-specific inputs'!$J56/SUM('Option-specific inputs'!$J$52:$J$61))*'Option-specific inputs'!$J$109*BF$26)),0),0)</f>
        <v>0</v>
      </c>
      <c r="BG406" s="43" cm="1">
        <f t="array" ref="BG406">IFERROR(
IF(BG$14 - $G$14 + 1 = _xlfn.NUMBERVALUE(TRIM(_xlfn.TEXTAFTER($C91, " ", -1))),
_xlfn.IFS(
'Option-specific inputs'!$J$19="Percentage cost method",('Option-specific inputs'!$J33*'Option-specific inputs'!$J$109*BG$26),
'Option-specific inputs'!$J$19="Total cost method",(('Option-specific inputs'!$J56/SUM('Option-specific inputs'!$J$52:$J$61))*'Option-specific inputs'!$J$109*BG$26)),0),0)</f>
        <v>0</v>
      </c>
      <c r="BH406" s="43" cm="1">
        <f t="array" ref="BH406">IFERROR(
IF(BH$14 - $G$14 + 1 = _xlfn.NUMBERVALUE(TRIM(_xlfn.TEXTAFTER($C91, " ", -1))),
_xlfn.IFS(
'Option-specific inputs'!$J$19="Percentage cost method",('Option-specific inputs'!$J33*'Option-specific inputs'!$J$109*BH$26),
'Option-specific inputs'!$J$19="Total cost method",(('Option-specific inputs'!$J56/SUM('Option-specific inputs'!$J$52:$J$61))*'Option-specific inputs'!$J$109*BH$26)),0),0)</f>
        <v>0</v>
      </c>
      <c r="BI406" s="43" cm="1">
        <f t="array" ref="BI406">IFERROR(
IF(BI$14 - $G$14 + 1 = _xlfn.NUMBERVALUE(TRIM(_xlfn.TEXTAFTER($C91, " ", -1))),
_xlfn.IFS(
'Option-specific inputs'!$J$19="Percentage cost method",('Option-specific inputs'!$J33*'Option-specific inputs'!$J$109*BI$26),
'Option-specific inputs'!$J$19="Total cost method",(('Option-specific inputs'!$J56/SUM('Option-specific inputs'!$J$52:$J$61))*'Option-specific inputs'!$J$109*BI$26)),0),0)</f>
        <v>0</v>
      </c>
      <c r="BJ406" s="43" cm="1">
        <f t="array" ref="BJ406">IFERROR(
IF(BJ$14 - $G$14 + 1 = _xlfn.NUMBERVALUE(TRIM(_xlfn.TEXTAFTER($C91, " ", -1))),
_xlfn.IFS(
'Option-specific inputs'!$J$19="Percentage cost method",('Option-specific inputs'!$J33*'Option-specific inputs'!$J$109*BJ$26),
'Option-specific inputs'!$J$19="Total cost method",(('Option-specific inputs'!$J56/SUM('Option-specific inputs'!$J$52:$J$61))*'Option-specific inputs'!$J$109*BJ$26)),0),0)</f>
        <v>0</v>
      </c>
      <c r="BK406" s="43" cm="1">
        <f t="array" ref="BK406">IFERROR(
IF(BK$14 - $G$14 + 1 = _xlfn.NUMBERVALUE(TRIM(_xlfn.TEXTAFTER($C91, " ", -1))),
_xlfn.IFS(
'Option-specific inputs'!$J$19="Percentage cost method",('Option-specific inputs'!$J33*'Option-specific inputs'!$J$109*BK$26),
'Option-specific inputs'!$J$19="Total cost method",(('Option-specific inputs'!$J56/SUM('Option-specific inputs'!$J$52:$J$61))*'Option-specific inputs'!$J$109*BK$26)),0),0)</f>
        <v>0</v>
      </c>
      <c r="BL406" s="43" cm="1">
        <f t="array" ref="BL406">IFERROR(
IF(BL$14 - $G$14 + 1 = _xlfn.NUMBERVALUE(TRIM(_xlfn.TEXTAFTER($C91, " ", -1))),
_xlfn.IFS(
'Option-specific inputs'!$J$19="Percentage cost method",('Option-specific inputs'!$J33*'Option-specific inputs'!$J$109*BL$26),
'Option-specific inputs'!$J$19="Total cost method",(('Option-specific inputs'!$J56/SUM('Option-specific inputs'!$J$52:$J$61))*'Option-specific inputs'!$J$109*BL$26)),0),0)</f>
        <v>0</v>
      </c>
      <c r="BM406" s="43" cm="1">
        <f t="array" ref="BM406">IFERROR(
IF(BM$14 - $G$14 + 1 = _xlfn.NUMBERVALUE(TRIM(_xlfn.TEXTAFTER($C91, " ", -1))),
_xlfn.IFS(
'Option-specific inputs'!$J$19="Percentage cost method",('Option-specific inputs'!$J33*'Option-specific inputs'!$J$109*BM$26),
'Option-specific inputs'!$J$19="Total cost method",(('Option-specific inputs'!$J56/SUM('Option-specific inputs'!$J$52:$J$61))*'Option-specific inputs'!$J$109*BM$26)),0),0)</f>
        <v>0</v>
      </c>
      <c r="BN406" s="43" cm="1">
        <f t="array" ref="BN406">IFERROR(
IF(BN$14 - $G$14 + 1 = _xlfn.NUMBERVALUE(TRIM(_xlfn.TEXTAFTER($C91, " ", -1))),
_xlfn.IFS(
'Option-specific inputs'!$J$19="Percentage cost method",('Option-specific inputs'!$J33*'Option-specific inputs'!$J$109*BN$26),
'Option-specific inputs'!$J$19="Total cost method",(('Option-specific inputs'!$J56/SUM('Option-specific inputs'!$J$52:$J$61))*'Option-specific inputs'!$J$109*BN$26)),0),0)</f>
        <v>0</v>
      </c>
      <c r="BO406" s="43" cm="1">
        <f t="array" ref="BO406">IFERROR(
IF(BO$14 - $G$14 + 1 = _xlfn.NUMBERVALUE(TRIM(_xlfn.TEXTAFTER($C91, " ", -1))),
_xlfn.IFS(
'Option-specific inputs'!$J$19="Percentage cost method",('Option-specific inputs'!$J33*'Option-specific inputs'!$J$109*BO$26),
'Option-specific inputs'!$J$19="Total cost method",(('Option-specific inputs'!$J56/SUM('Option-specific inputs'!$J$52:$J$61))*'Option-specific inputs'!$J$109*BO$26)),0),0)</f>
        <v>0</v>
      </c>
      <c r="BP406" s="43" cm="1">
        <f t="array" ref="BP406">IFERROR(
IF(BP$14 - $G$14 + 1 = _xlfn.NUMBERVALUE(TRIM(_xlfn.TEXTAFTER($C91, " ", -1))),
_xlfn.IFS(
'Option-specific inputs'!$J$19="Percentage cost method",('Option-specific inputs'!$J33*'Option-specific inputs'!$J$109*BP$26),
'Option-specific inputs'!$J$19="Total cost method",(('Option-specific inputs'!$J56/SUM('Option-specific inputs'!$J$52:$J$61))*'Option-specific inputs'!$J$109*BP$26)),0),0)</f>
        <v>0</v>
      </c>
      <c r="BQ406" s="43" cm="1">
        <f t="array" ref="BQ406">IFERROR(
IF(BQ$14 - $G$14 + 1 = _xlfn.NUMBERVALUE(TRIM(_xlfn.TEXTAFTER($C91, " ", -1))),
_xlfn.IFS(
'Option-specific inputs'!$J$19="Percentage cost method",('Option-specific inputs'!$J33*'Option-specific inputs'!$J$109*BQ$26),
'Option-specific inputs'!$J$19="Total cost method",(('Option-specific inputs'!$J56/SUM('Option-specific inputs'!$J$52:$J$61))*'Option-specific inputs'!$J$109*BQ$26)),0),0)</f>
        <v>0</v>
      </c>
      <c r="BR406" s="43" cm="1">
        <f t="array" ref="BR406">IFERROR(
IF(BR$14 - $G$14 + 1 = _xlfn.NUMBERVALUE(TRIM(_xlfn.TEXTAFTER($C91, " ", -1))),
_xlfn.IFS(
'Option-specific inputs'!$J$19="Percentage cost method",('Option-specific inputs'!$J33*'Option-specific inputs'!$J$109*BR$26),
'Option-specific inputs'!$J$19="Total cost method",(('Option-specific inputs'!$J56/SUM('Option-specific inputs'!$J$52:$J$61))*'Option-specific inputs'!$J$109*BR$26)),0),0)</f>
        <v>0</v>
      </c>
      <c r="BS406" s="43" cm="1">
        <f t="array" ref="BS406">IFERROR(
IF(BS$14 - $G$14 + 1 = _xlfn.NUMBERVALUE(TRIM(_xlfn.TEXTAFTER($C91, " ", -1))),
_xlfn.IFS(
'Option-specific inputs'!$J$19="Percentage cost method",('Option-specific inputs'!$J33*'Option-specific inputs'!$J$109*BS$26),
'Option-specific inputs'!$J$19="Total cost method",(('Option-specific inputs'!$J56/SUM('Option-specific inputs'!$J$52:$J$61))*'Option-specific inputs'!$J$109*BS$26)),0),0)</f>
        <v>0</v>
      </c>
      <c r="BT406" s="43" cm="1">
        <f t="array" ref="BT406">IFERROR(
IF(BT$14 - $G$14 + 1 = _xlfn.NUMBERVALUE(TRIM(_xlfn.TEXTAFTER($C91, " ", -1))),
_xlfn.IFS(
'Option-specific inputs'!$J$19="Percentage cost method",('Option-specific inputs'!$J33*'Option-specific inputs'!$J$109*BT$26),
'Option-specific inputs'!$J$19="Total cost method",(('Option-specific inputs'!$J56/SUM('Option-specific inputs'!$J$52:$J$61))*'Option-specific inputs'!$J$109*BT$26)),0),0)</f>
        <v>0</v>
      </c>
      <c r="BU406" s="43" cm="1">
        <f t="array" ref="BU406">IFERROR(
IF(BU$14 - $G$14 + 1 = _xlfn.NUMBERVALUE(TRIM(_xlfn.TEXTAFTER($C91, " ", -1))),
_xlfn.IFS(
'Option-specific inputs'!$J$19="Percentage cost method",('Option-specific inputs'!$J33*'Option-specific inputs'!$J$109*BU$26),
'Option-specific inputs'!$J$19="Total cost method",(('Option-specific inputs'!$J56/SUM('Option-specific inputs'!$J$52:$J$61))*'Option-specific inputs'!$J$109*BU$26)),0),0)</f>
        <v>0</v>
      </c>
      <c r="BV406" s="43" cm="1">
        <f t="array" ref="BV406">IFERROR(
IF(BV$14 - $G$14 + 1 = _xlfn.NUMBERVALUE(TRIM(_xlfn.TEXTAFTER($C91, " ", -1))),
_xlfn.IFS(
'Option-specific inputs'!$J$19="Percentage cost method",('Option-specific inputs'!$J33*'Option-specific inputs'!$J$109*BV$26),
'Option-specific inputs'!$J$19="Total cost method",(('Option-specific inputs'!$J56/SUM('Option-specific inputs'!$J$52:$J$61))*'Option-specific inputs'!$J$109*BV$26)),0),0)</f>
        <v>0</v>
      </c>
      <c r="BW406" s="43" cm="1">
        <f t="array" ref="BW406">IFERROR(
IF(BW$14 - $G$14 + 1 = _xlfn.NUMBERVALUE(TRIM(_xlfn.TEXTAFTER($C91, " ", -1))),
_xlfn.IFS(
'Option-specific inputs'!$J$19="Percentage cost method",('Option-specific inputs'!$J33*'Option-specific inputs'!$J$109*BW$26),
'Option-specific inputs'!$J$19="Total cost method",(('Option-specific inputs'!$J56/SUM('Option-specific inputs'!$J$52:$J$61))*'Option-specific inputs'!$J$109*BW$26)),0),0)</f>
        <v>0</v>
      </c>
      <c r="BX406" s="43" cm="1">
        <f t="array" ref="BX406">IFERROR(
IF(BX$14 - $G$14 + 1 = _xlfn.NUMBERVALUE(TRIM(_xlfn.TEXTAFTER($C91, " ", -1))),
_xlfn.IFS(
'Option-specific inputs'!$J$19="Percentage cost method",('Option-specific inputs'!$J33*'Option-specific inputs'!$J$109*BX$26),
'Option-specific inputs'!$J$19="Total cost method",(('Option-specific inputs'!$J56/SUM('Option-specific inputs'!$J$52:$J$61))*'Option-specific inputs'!$J$109*BX$26)),0),0)</f>
        <v>0</v>
      </c>
      <c r="BY406" s="43" cm="1">
        <f t="array" ref="BY406">IFERROR(
IF(BY$14 - $G$14 + 1 = _xlfn.NUMBERVALUE(TRIM(_xlfn.TEXTAFTER($C91, " ", -1))),
_xlfn.IFS(
'Option-specific inputs'!$J$19="Percentage cost method",('Option-specific inputs'!$J33*'Option-specific inputs'!$J$109*BY$26),
'Option-specific inputs'!$J$19="Total cost method",(('Option-specific inputs'!$J56/SUM('Option-specific inputs'!$J$52:$J$61))*'Option-specific inputs'!$J$109*BY$26)),0),0)</f>
        <v>0</v>
      </c>
      <c r="BZ406" s="43" cm="1">
        <f t="array" ref="BZ406">IFERROR(
IF(BZ$14 - $G$14 + 1 = _xlfn.NUMBERVALUE(TRIM(_xlfn.TEXTAFTER($C91, " ", -1))),
_xlfn.IFS(
'Option-specific inputs'!$J$19="Percentage cost method",('Option-specific inputs'!$J33*'Option-specific inputs'!$J$109*BZ$26),
'Option-specific inputs'!$J$19="Total cost method",(('Option-specific inputs'!$J56/SUM('Option-specific inputs'!$J$52:$J$61))*'Option-specific inputs'!$J$109*BZ$26)),0),0)</f>
        <v>0</v>
      </c>
      <c r="CA406" s="43" cm="1">
        <f t="array" ref="CA406">IFERROR(
IF(CA$14 - $G$14 + 1 = _xlfn.NUMBERVALUE(TRIM(_xlfn.TEXTAFTER($C91, " ", -1))),
_xlfn.IFS(
'Option-specific inputs'!$J$19="Percentage cost method",('Option-specific inputs'!$J33*'Option-specific inputs'!$J$109*CA$26),
'Option-specific inputs'!$J$19="Total cost method",(('Option-specific inputs'!$J56/SUM('Option-specific inputs'!$J$52:$J$61))*'Option-specific inputs'!$J$109*CA$26)),0),0)</f>
        <v>0</v>
      </c>
      <c r="CB406" s="43" cm="1">
        <f t="array" ref="CB406">IFERROR(
IF(CB$14 - $G$14 + 1 = _xlfn.NUMBERVALUE(TRIM(_xlfn.TEXTAFTER($C91, " ", -1))),
_xlfn.IFS(
'Option-specific inputs'!$J$19="Percentage cost method",('Option-specific inputs'!$J33*'Option-specific inputs'!$J$109*CB$26),
'Option-specific inputs'!$J$19="Total cost method",(('Option-specific inputs'!$J56/SUM('Option-specific inputs'!$J$52:$J$61))*'Option-specific inputs'!$J$109*CB$26)),0),0)</f>
        <v>0</v>
      </c>
      <c r="CC406" s="43" cm="1">
        <f t="array" ref="CC406">IFERROR(
IF(CC$14 - $G$14 + 1 = _xlfn.NUMBERVALUE(TRIM(_xlfn.TEXTAFTER($C91, " ", -1))),
_xlfn.IFS(
'Option-specific inputs'!$J$19="Percentage cost method",('Option-specific inputs'!$J33*'Option-specific inputs'!$J$109*CC$26),
'Option-specific inputs'!$J$19="Total cost method",(('Option-specific inputs'!$J56/SUM('Option-specific inputs'!$J$52:$J$61))*'Option-specific inputs'!$J$109*CC$26)),0),0)</f>
        <v>0</v>
      </c>
      <c r="CD406" s="43" cm="1">
        <f t="array" ref="CD406">IFERROR(
IF(CD$14 - $G$14 + 1 = _xlfn.NUMBERVALUE(TRIM(_xlfn.TEXTAFTER($C91, " ", -1))),
_xlfn.IFS(
'Option-specific inputs'!$J$19="Percentage cost method",('Option-specific inputs'!$J33*'Option-specific inputs'!$J$109*CD$26),
'Option-specific inputs'!$J$19="Total cost method",(('Option-specific inputs'!$J56/SUM('Option-specific inputs'!$J$52:$J$61))*'Option-specific inputs'!$J$109*CD$26)),0),0)</f>
        <v>0</v>
      </c>
      <c r="CE406" s="43" cm="1">
        <f t="array" ref="CE406">IFERROR(
IF(CE$14 - $G$14 + 1 = _xlfn.NUMBERVALUE(TRIM(_xlfn.TEXTAFTER($C91, " ", -1))),
_xlfn.IFS(
'Option-specific inputs'!$J$19="Percentage cost method",('Option-specific inputs'!$J33*'Option-specific inputs'!$J$109*CE$26),
'Option-specific inputs'!$J$19="Total cost method",(('Option-specific inputs'!$J56/SUM('Option-specific inputs'!$J$52:$J$61))*'Option-specific inputs'!$J$109*CE$26)),0),0)</f>
        <v>0</v>
      </c>
      <c r="CF406" s="43" cm="1">
        <f t="array" ref="CF406">IFERROR(
IF(CF$14 - $G$14 + 1 = _xlfn.NUMBERVALUE(TRIM(_xlfn.TEXTAFTER($C91, " ", -1))),
_xlfn.IFS(
'Option-specific inputs'!$J$19="Percentage cost method",('Option-specific inputs'!$J33*'Option-specific inputs'!$J$109*CF$26),
'Option-specific inputs'!$J$19="Total cost method",(('Option-specific inputs'!$J56/SUM('Option-specific inputs'!$J$52:$J$61))*'Option-specific inputs'!$J$109*CF$26)),0),0)</f>
        <v>0</v>
      </c>
      <c r="CG406" s="43" cm="1">
        <f t="array" ref="CG406">IFERROR(
IF(CG$14 - $G$14 + 1 = _xlfn.NUMBERVALUE(TRIM(_xlfn.TEXTAFTER($C91, " ", -1))),
_xlfn.IFS(
'Option-specific inputs'!$J$19="Percentage cost method",('Option-specific inputs'!$J33*'Option-specific inputs'!$J$109*CG$26),
'Option-specific inputs'!$J$19="Total cost method",(('Option-specific inputs'!$J56/SUM('Option-specific inputs'!$J$52:$J$61))*'Option-specific inputs'!$J$109*CG$26)),0),0)</f>
        <v>0</v>
      </c>
      <c r="CH406" s="43" cm="1">
        <f t="array" ref="CH406">IFERROR(
IF(CH$14 - $G$14 + 1 = _xlfn.NUMBERVALUE(TRIM(_xlfn.TEXTAFTER($C91, " ", -1))),
_xlfn.IFS(
'Option-specific inputs'!$J$19="Percentage cost method",('Option-specific inputs'!$J33*'Option-specific inputs'!$J$109*CH$26),
'Option-specific inputs'!$J$19="Total cost method",(('Option-specific inputs'!$J56/SUM('Option-specific inputs'!$J$52:$J$61))*'Option-specific inputs'!$J$109*CH$26)),0),0)</f>
        <v>0</v>
      </c>
      <c r="CI406" s="43" cm="1">
        <f t="array" ref="CI406">IFERROR(
IF(CI$14 - $G$14 + 1 = _xlfn.NUMBERVALUE(TRIM(_xlfn.TEXTAFTER($C91, " ", -1))),
_xlfn.IFS(
'Option-specific inputs'!$J$19="Percentage cost method",('Option-specific inputs'!$J33*'Option-specific inputs'!$J$109*CI$26),
'Option-specific inputs'!$J$19="Total cost method",(('Option-specific inputs'!$J56/SUM('Option-specific inputs'!$J$52:$J$61))*'Option-specific inputs'!$J$109*CI$26)),0),0)</f>
        <v>0</v>
      </c>
      <c r="CJ406" s="43" cm="1">
        <f t="array" ref="CJ406">IFERROR(
IF(CJ$14 - $G$14 + 1 = _xlfn.NUMBERVALUE(TRIM(_xlfn.TEXTAFTER($C91, " ", -1))),
_xlfn.IFS(
'Option-specific inputs'!$J$19="Percentage cost method",('Option-specific inputs'!$J33*'Option-specific inputs'!$J$109*CJ$26),
'Option-specific inputs'!$J$19="Total cost method",(('Option-specific inputs'!$J56/SUM('Option-specific inputs'!$J$52:$J$61))*'Option-specific inputs'!$J$109*CJ$26)),0),0)</f>
        <v>0</v>
      </c>
      <c r="CK406" s="43" cm="1">
        <f t="array" ref="CK406">IFERROR(
IF(CK$14 - $G$14 + 1 = _xlfn.NUMBERVALUE(TRIM(_xlfn.TEXTAFTER($C91, " ", -1))),
_xlfn.IFS(
'Option-specific inputs'!$J$19="Percentage cost method",('Option-specific inputs'!$J33*'Option-specific inputs'!$J$109*CK$26),
'Option-specific inputs'!$J$19="Total cost method",(('Option-specific inputs'!$J56/SUM('Option-specific inputs'!$J$52:$J$61))*'Option-specific inputs'!$J$109*CK$26)),0),0)</f>
        <v>0</v>
      </c>
      <c r="CL406" s="43" cm="1">
        <f t="array" ref="CL406">IFERROR(
IF(CL$14 - $G$14 + 1 = _xlfn.NUMBERVALUE(TRIM(_xlfn.TEXTAFTER($C91, " ", -1))),
_xlfn.IFS(
'Option-specific inputs'!$J$19="Percentage cost method",('Option-specific inputs'!$J33*'Option-specific inputs'!$J$109*CL$26),
'Option-specific inputs'!$J$19="Total cost method",(('Option-specific inputs'!$J56/SUM('Option-specific inputs'!$J$52:$J$61))*'Option-specific inputs'!$J$109*CL$26)),0),0)</f>
        <v>0</v>
      </c>
      <c r="CM406" s="43" cm="1">
        <f t="array" ref="CM406">IFERROR(
IF(CM$14 - $G$14 + 1 = _xlfn.NUMBERVALUE(TRIM(_xlfn.TEXTAFTER($C91, " ", -1))),
_xlfn.IFS(
'Option-specific inputs'!$J$19="Percentage cost method",('Option-specific inputs'!$J33*'Option-specific inputs'!$J$109*CM$26),
'Option-specific inputs'!$J$19="Total cost method",(('Option-specific inputs'!$J56/SUM('Option-specific inputs'!$J$52:$J$61))*'Option-specific inputs'!$J$109*CM$26)),0),0)</f>
        <v>0</v>
      </c>
      <c r="CN406" s="43" cm="1">
        <f t="array" ref="CN406">IFERROR(
IF(CN$14 - $G$14 + 1 = _xlfn.NUMBERVALUE(TRIM(_xlfn.TEXTAFTER($C91, " ", -1))),
_xlfn.IFS(
'Option-specific inputs'!$J$19="Percentage cost method",('Option-specific inputs'!$J33*'Option-specific inputs'!$J$109*CN$26),
'Option-specific inputs'!$J$19="Total cost method",(('Option-specific inputs'!$J56/SUM('Option-specific inputs'!$J$52:$J$61))*'Option-specific inputs'!$J$109*CN$26)),0),0)</f>
        <v>0</v>
      </c>
      <c r="CO406" s="43" cm="1">
        <f t="array" ref="CO406">IFERROR(
IF(CO$14 - $G$14 + 1 = _xlfn.NUMBERVALUE(TRIM(_xlfn.TEXTAFTER($C91, " ", -1))),
_xlfn.IFS(
'Option-specific inputs'!$J$19="Percentage cost method",('Option-specific inputs'!$J33*'Option-specific inputs'!$J$109*CO$26),
'Option-specific inputs'!$J$19="Total cost method",(('Option-specific inputs'!$J56/SUM('Option-specific inputs'!$J$52:$J$61))*'Option-specific inputs'!$J$109*CO$26)),0),0)</f>
        <v>0</v>
      </c>
      <c r="CP406" s="43" cm="1">
        <f t="array" ref="CP406">IFERROR(
IF(CP$14 - $G$14 + 1 = _xlfn.NUMBERVALUE(TRIM(_xlfn.TEXTAFTER($C91, " ", -1))),
_xlfn.IFS(
'Option-specific inputs'!$J$19="Percentage cost method",('Option-specific inputs'!$J33*'Option-specific inputs'!$J$109*CP$26),
'Option-specific inputs'!$J$19="Total cost method",(('Option-specific inputs'!$J56/SUM('Option-specific inputs'!$J$52:$J$61))*'Option-specific inputs'!$J$109*CP$26)),0),0)</f>
        <v>0</v>
      </c>
      <c r="CQ406" s="43" cm="1">
        <f t="array" ref="CQ406">IFERROR(
IF(CQ$14 - $G$14 + 1 = _xlfn.NUMBERVALUE(TRIM(_xlfn.TEXTAFTER($C91, " ", -1))),
_xlfn.IFS(
'Option-specific inputs'!$J$19="Percentage cost method",('Option-specific inputs'!$J33*'Option-specific inputs'!$J$109*CQ$26),
'Option-specific inputs'!$J$19="Total cost method",(('Option-specific inputs'!$J56/SUM('Option-specific inputs'!$J$52:$J$61))*'Option-specific inputs'!$J$109*CQ$26)),0),0)</f>
        <v>0</v>
      </c>
      <c r="CR406" s="43" cm="1">
        <f t="array" ref="CR406">IFERROR(
IF(CR$14 - $G$14 + 1 = _xlfn.NUMBERVALUE(TRIM(_xlfn.TEXTAFTER($C91, " ", -1))),
_xlfn.IFS(
'Option-specific inputs'!$J$19="Percentage cost method",('Option-specific inputs'!$J33*'Option-specific inputs'!$J$109*CR$26),
'Option-specific inputs'!$J$19="Total cost method",(('Option-specific inputs'!$J56/SUM('Option-specific inputs'!$J$52:$J$61))*'Option-specific inputs'!$J$109*CR$26)),0),0)</f>
        <v>0</v>
      </c>
      <c r="CS406" s="43" cm="1">
        <f t="array" ref="CS406">IFERROR(
IF(CS$14 - $G$14 + 1 = _xlfn.NUMBERVALUE(TRIM(_xlfn.TEXTAFTER($C91, " ", -1))),
_xlfn.IFS(
'Option-specific inputs'!$J$19="Percentage cost method",('Option-specific inputs'!$J33*'Option-specific inputs'!$J$109*CS$26),
'Option-specific inputs'!$J$19="Total cost method",(('Option-specific inputs'!$J56/SUM('Option-specific inputs'!$J$52:$J$61))*'Option-specific inputs'!$J$109*CS$26)),0),0)</f>
        <v>0</v>
      </c>
      <c r="CT406" s="43" cm="1">
        <f t="array" ref="CT406">IFERROR(
IF(CT$14 - $G$14 + 1 = _xlfn.NUMBERVALUE(TRIM(_xlfn.TEXTAFTER($C91, " ", -1))),
_xlfn.IFS(
'Option-specific inputs'!$J$19="Percentage cost method",('Option-specific inputs'!$J33*'Option-specific inputs'!$J$109*CT$26),
'Option-specific inputs'!$J$19="Total cost method",(('Option-specific inputs'!$J56/SUM('Option-specific inputs'!$J$52:$J$61))*'Option-specific inputs'!$J$109*CT$26)),0),0)</f>
        <v>0</v>
      </c>
      <c r="CU406" s="43" cm="1">
        <f t="array" ref="CU406">IFERROR(
IF(CU$14 - $G$14 + 1 = _xlfn.NUMBERVALUE(TRIM(_xlfn.TEXTAFTER($C91, " ", -1))),
_xlfn.IFS(
'Option-specific inputs'!$J$19="Percentage cost method",('Option-specific inputs'!$J33*'Option-specific inputs'!$J$109*CU$26),
'Option-specific inputs'!$J$19="Total cost method",(('Option-specific inputs'!$J56/SUM('Option-specific inputs'!$J$52:$J$61))*'Option-specific inputs'!$J$109*CU$26)),0),0)</f>
        <v>0</v>
      </c>
      <c r="CV406" s="43" cm="1">
        <f t="array" ref="CV406">IFERROR(
IF(CV$14 - $G$14 + 1 = _xlfn.NUMBERVALUE(TRIM(_xlfn.TEXTAFTER($C91, " ", -1))),
_xlfn.IFS(
'Option-specific inputs'!$J$19="Percentage cost method",('Option-specific inputs'!$J33*'Option-specific inputs'!$J$109*CV$26),
'Option-specific inputs'!$J$19="Total cost method",(('Option-specific inputs'!$J56/SUM('Option-specific inputs'!$J$52:$J$61))*'Option-specific inputs'!$J$109*CV$26)),0),0)</f>
        <v>0</v>
      </c>
      <c r="CW406" s="43" cm="1">
        <f t="array" ref="CW406">IFERROR(
IF(CW$14 - $G$14 + 1 = _xlfn.NUMBERVALUE(TRIM(_xlfn.TEXTAFTER($C91, " ", -1))),
_xlfn.IFS(
'Option-specific inputs'!$J$19="Percentage cost method",('Option-specific inputs'!$J33*'Option-specific inputs'!$J$109*CW$26),
'Option-specific inputs'!$J$19="Total cost method",(('Option-specific inputs'!$J56/SUM('Option-specific inputs'!$J$52:$J$61))*'Option-specific inputs'!$J$109*CW$26)),0),0)</f>
        <v>0</v>
      </c>
      <c r="CX406" s="43" cm="1">
        <f t="array" ref="CX406">IFERROR(
IF(CX$14 - $G$14 + 1 = _xlfn.NUMBERVALUE(TRIM(_xlfn.TEXTAFTER($C91, " ", -1))),
_xlfn.IFS(
'Option-specific inputs'!$J$19="Percentage cost method",('Option-specific inputs'!$J33*'Option-specific inputs'!$J$109*CX$26),
'Option-specific inputs'!$J$19="Total cost method",(('Option-specific inputs'!$J56/SUM('Option-specific inputs'!$J$52:$J$61))*'Option-specific inputs'!$J$109*CX$26)),0),0)</f>
        <v>0</v>
      </c>
      <c r="CY406" s="43" cm="1">
        <f t="array" ref="CY406">IFERROR(
IF(CY$14 - $G$14 + 1 = _xlfn.NUMBERVALUE(TRIM(_xlfn.TEXTAFTER($C91, " ", -1))),
_xlfn.IFS(
'Option-specific inputs'!$J$19="Percentage cost method",('Option-specific inputs'!$J33*'Option-specific inputs'!$J$109*CY$26),
'Option-specific inputs'!$J$19="Total cost method",(('Option-specific inputs'!$J56/SUM('Option-specific inputs'!$J$52:$J$61))*'Option-specific inputs'!$J$109*CY$26)),0),0)</f>
        <v>0</v>
      </c>
      <c r="CZ406" s="43" cm="1">
        <f t="array" ref="CZ406">IFERROR(
IF(CZ$14 - $G$14 + 1 = _xlfn.NUMBERVALUE(TRIM(_xlfn.TEXTAFTER($C91, " ", -1))),
_xlfn.IFS(
'Option-specific inputs'!$J$19="Percentage cost method",('Option-specific inputs'!$J33*'Option-specific inputs'!$J$109*CZ$26),
'Option-specific inputs'!$J$19="Total cost method",(('Option-specific inputs'!$J56/SUM('Option-specific inputs'!$J$52:$J$61))*'Option-specific inputs'!$J$109*CZ$26)),0),0)</f>
        <v>0</v>
      </c>
      <c r="DA406" s="43" cm="1">
        <f t="array" ref="DA406">IFERROR(
IF(DA$14 - $G$14 + 1 = _xlfn.NUMBERVALUE(TRIM(_xlfn.TEXTAFTER($C91, " ", -1))),
_xlfn.IFS(
'Option-specific inputs'!$J$19="Percentage cost method",('Option-specific inputs'!$J33*'Option-specific inputs'!$J$109*DA$26),
'Option-specific inputs'!$J$19="Total cost method",(('Option-specific inputs'!$J56/SUM('Option-specific inputs'!$J$52:$J$61))*'Option-specific inputs'!$J$109*DA$26)),0),0)</f>
        <v>0</v>
      </c>
      <c r="DB406" s="43" cm="1">
        <f t="array" ref="DB406">IFERROR(
IF(DB$14 - $G$14 + 1 = _xlfn.NUMBERVALUE(TRIM(_xlfn.TEXTAFTER($C91, " ", -1))),
_xlfn.IFS(
'Option-specific inputs'!$J$19="Percentage cost method",('Option-specific inputs'!$J33*'Option-specific inputs'!$J$109*DB$26),
'Option-specific inputs'!$J$19="Total cost method",(('Option-specific inputs'!$J56/SUM('Option-specific inputs'!$J$52:$J$61))*'Option-specific inputs'!$J$109*DB$26)),0),0)</f>
        <v>0</v>
      </c>
      <c r="DC406" s="25"/>
    </row>
    <row r="407" spans="1:107" s="61" customFormat="1" ht="22.5" customHeight="1">
      <c r="A407" s="25"/>
      <c r="B407" s="163"/>
      <c r="C407" s="170" t="s">
        <v>145</v>
      </c>
      <c r="D407" s="32"/>
      <c r="E407" s="37"/>
      <c r="F407" s="42"/>
      <c r="G407" s="43" cm="1">
        <f t="array" ref="G407">IFERROR(
IF(G$14 - $G$14 + 1 = _xlfn.NUMBERVALUE(TRIM(_xlfn.TEXTAFTER($C92, " ", -1))),
_xlfn.IFS(
'Option-specific inputs'!$J$19="Percentage cost method",('Option-specific inputs'!$J34*'Option-specific inputs'!$J$109*G$26),
'Option-specific inputs'!$J$19="Total cost method",(('Option-specific inputs'!$J57/SUM('Option-specific inputs'!$J$52:$J$61))*'Option-specific inputs'!$J$109*G$26)),0),0)</f>
        <v>0</v>
      </c>
      <c r="H407" s="43" cm="1">
        <f t="array" ref="H407">IFERROR(
IF(H$14 - $G$14 + 1 = _xlfn.NUMBERVALUE(TRIM(_xlfn.TEXTAFTER($C92, " ", -1))),
_xlfn.IFS(
'Option-specific inputs'!$J$19="Percentage cost method",('Option-specific inputs'!$J34*'Option-specific inputs'!$J$109*H$26),
'Option-specific inputs'!$J$19="Total cost method",(('Option-specific inputs'!$J57/SUM('Option-specific inputs'!$J$52:$J$61))*'Option-specific inputs'!$J$109*H$26)),0),0)</f>
        <v>0</v>
      </c>
      <c r="I407" s="43" cm="1">
        <f t="array" ref="I407">IFERROR(
IF(I$14 - $G$14 + 1 = _xlfn.NUMBERVALUE(TRIM(_xlfn.TEXTAFTER($C92, " ", -1))),
_xlfn.IFS(
'Option-specific inputs'!$J$19="Percentage cost method",('Option-specific inputs'!$J34*'Option-specific inputs'!$J$109*I$26),
'Option-specific inputs'!$J$19="Total cost method",(('Option-specific inputs'!$J57/SUM('Option-specific inputs'!$J$52:$J$61))*'Option-specific inputs'!$J$109*I$26)),0),0)</f>
        <v>0</v>
      </c>
      <c r="J407" s="43" cm="1">
        <f t="array" ref="J407">IFERROR(
IF(J$14 - $G$14 + 1 = _xlfn.NUMBERVALUE(TRIM(_xlfn.TEXTAFTER($C92, " ", -1))),
_xlfn.IFS(
'Option-specific inputs'!$J$19="Percentage cost method",('Option-specific inputs'!$J34*'Option-specific inputs'!$J$109*J$26),
'Option-specific inputs'!$J$19="Total cost method",(('Option-specific inputs'!$J57/SUM('Option-specific inputs'!$J$52:$J$61))*'Option-specific inputs'!$J$109*J$26)),0),0)</f>
        <v>0</v>
      </c>
      <c r="K407" s="43" cm="1">
        <f t="array" ref="K407">IFERROR(
IF(K$14 - $G$14 + 1 = _xlfn.NUMBERVALUE(TRIM(_xlfn.TEXTAFTER($C92, " ", -1))),
_xlfn.IFS(
'Option-specific inputs'!$J$19="Percentage cost method",('Option-specific inputs'!$J34*'Option-specific inputs'!$J$109*K$26),
'Option-specific inputs'!$J$19="Total cost method",(('Option-specific inputs'!$J57/SUM('Option-specific inputs'!$J$52:$J$61))*'Option-specific inputs'!$J$109*K$26)),0),0)</f>
        <v>0</v>
      </c>
      <c r="L407" s="43" cm="1">
        <f t="array" ref="L407">IFERROR(
IF(L$14 - $G$14 + 1 = _xlfn.NUMBERVALUE(TRIM(_xlfn.TEXTAFTER($C92, " ", -1))),
_xlfn.IFS(
'Option-specific inputs'!$J$19="Percentage cost method",('Option-specific inputs'!$J34*'Option-specific inputs'!$J$109*L$26),
'Option-specific inputs'!$J$19="Total cost method",(('Option-specific inputs'!$J57/SUM('Option-specific inputs'!$J$52:$J$61))*'Option-specific inputs'!$J$109*L$26)),0),0)</f>
        <v>0</v>
      </c>
      <c r="M407" s="43" cm="1">
        <f t="array" ref="M407">IFERROR(
IF(M$14 - $G$14 + 1 = _xlfn.NUMBERVALUE(TRIM(_xlfn.TEXTAFTER($C92, " ", -1))),
_xlfn.IFS(
'Option-specific inputs'!$J$19="Percentage cost method",('Option-specific inputs'!$J34*'Option-specific inputs'!$J$109*M$26),
'Option-specific inputs'!$J$19="Total cost method",(('Option-specific inputs'!$J57/SUM('Option-specific inputs'!$J$52:$J$61))*'Option-specific inputs'!$J$109*M$26)),0),0)</f>
        <v>0</v>
      </c>
      <c r="N407" s="43" cm="1">
        <f t="array" ref="N407">IFERROR(
IF(N$14 - $G$14 + 1 = _xlfn.NUMBERVALUE(TRIM(_xlfn.TEXTAFTER($C92, " ", -1))),
_xlfn.IFS(
'Option-specific inputs'!$J$19="Percentage cost method",('Option-specific inputs'!$J34*'Option-specific inputs'!$J$109*N$26),
'Option-specific inputs'!$J$19="Total cost method",(('Option-specific inputs'!$J57/SUM('Option-specific inputs'!$J$52:$J$61))*'Option-specific inputs'!$J$109*N$26)),0),0)</f>
        <v>0</v>
      </c>
      <c r="O407" s="43" cm="1">
        <f t="array" ref="O407">IFERROR(
IF(O$14 - $G$14 + 1 = _xlfn.NUMBERVALUE(TRIM(_xlfn.TEXTAFTER($C92, " ", -1))),
_xlfn.IFS(
'Option-specific inputs'!$J$19="Percentage cost method",('Option-specific inputs'!$J34*'Option-specific inputs'!$J$109*O$26),
'Option-specific inputs'!$J$19="Total cost method",(('Option-specific inputs'!$J57/SUM('Option-specific inputs'!$J$52:$J$61))*'Option-specific inputs'!$J$109*O$26)),0),0)</f>
        <v>0</v>
      </c>
      <c r="P407" s="43" cm="1">
        <f t="array" ref="P407">IFERROR(
IF(P$14 - $G$14 + 1 = _xlfn.NUMBERVALUE(TRIM(_xlfn.TEXTAFTER($C92, " ", -1))),
_xlfn.IFS(
'Option-specific inputs'!$J$19="Percentage cost method",('Option-specific inputs'!$J34*'Option-specific inputs'!$J$109*P$26),
'Option-specific inputs'!$J$19="Total cost method",(('Option-specific inputs'!$J57/SUM('Option-specific inputs'!$J$52:$J$61))*'Option-specific inputs'!$J$109*P$26)),0),0)</f>
        <v>0</v>
      </c>
      <c r="Q407" s="43" cm="1">
        <f t="array" ref="Q407">IFERROR(
IF(Q$14 - $G$14 + 1 = _xlfn.NUMBERVALUE(TRIM(_xlfn.TEXTAFTER($C92, " ", -1))),
_xlfn.IFS(
'Option-specific inputs'!$J$19="Percentage cost method",('Option-specific inputs'!$J34*'Option-specific inputs'!$J$109*Q$26),
'Option-specific inputs'!$J$19="Total cost method",(('Option-specific inputs'!$J57/SUM('Option-specific inputs'!$J$52:$J$61))*'Option-specific inputs'!$J$109*Q$26)),0),0)</f>
        <v>0</v>
      </c>
      <c r="R407" s="43" cm="1">
        <f t="array" ref="R407">IFERROR(
IF(R$14 - $G$14 + 1 = _xlfn.NUMBERVALUE(TRIM(_xlfn.TEXTAFTER($C92, " ", -1))),
_xlfn.IFS(
'Option-specific inputs'!$J$19="Percentage cost method",('Option-specific inputs'!$J34*'Option-specific inputs'!$J$109*R$26),
'Option-specific inputs'!$J$19="Total cost method",(('Option-specific inputs'!$J57/SUM('Option-specific inputs'!$J$52:$J$61))*'Option-specific inputs'!$J$109*R$26)),0),0)</f>
        <v>0</v>
      </c>
      <c r="S407" s="43" cm="1">
        <f t="array" ref="S407">IFERROR(
IF(S$14 - $G$14 + 1 = _xlfn.NUMBERVALUE(TRIM(_xlfn.TEXTAFTER($C92, " ", -1))),
_xlfn.IFS(
'Option-specific inputs'!$J$19="Percentage cost method",('Option-specific inputs'!$J34*'Option-specific inputs'!$J$109*S$26),
'Option-specific inputs'!$J$19="Total cost method",(('Option-specific inputs'!$J57/SUM('Option-specific inputs'!$J$52:$J$61))*'Option-specific inputs'!$J$109*S$26)),0),0)</f>
        <v>0</v>
      </c>
      <c r="T407" s="43" cm="1">
        <f t="array" ref="T407">IFERROR(
IF(T$14 - $G$14 + 1 = _xlfn.NUMBERVALUE(TRIM(_xlfn.TEXTAFTER($C92, " ", -1))),
_xlfn.IFS(
'Option-specific inputs'!$J$19="Percentage cost method",('Option-specific inputs'!$J34*'Option-specific inputs'!$J$109*T$26),
'Option-specific inputs'!$J$19="Total cost method",(('Option-specific inputs'!$J57/SUM('Option-specific inputs'!$J$52:$J$61))*'Option-specific inputs'!$J$109*T$26)),0),0)</f>
        <v>0</v>
      </c>
      <c r="U407" s="43" cm="1">
        <f t="array" ref="U407">IFERROR(
IF(U$14 - $G$14 + 1 = _xlfn.NUMBERVALUE(TRIM(_xlfn.TEXTAFTER($C92, " ", -1))),
_xlfn.IFS(
'Option-specific inputs'!$J$19="Percentage cost method",('Option-specific inputs'!$J34*'Option-specific inputs'!$J$109*U$26),
'Option-specific inputs'!$J$19="Total cost method",(('Option-specific inputs'!$J57/SUM('Option-specific inputs'!$J$52:$J$61))*'Option-specific inputs'!$J$109*U$26)),0),0)</f>
        <v>0</v>
      </c>
      <c r="V407" s="43" cm="1">
        <f t="array" ref="V407">IFERROR(
IF(V$14 - $G$14 + 1 = _xlfn.NUMBERVALUE(TRIM(_xlfn.TEXTAFTER($C92, " ", -1))),
_xlfn.IFS(
'Option-specific inputs'!$J$19="Percentage cost method",('Option-specific inputs'!$J34*'Option-specific inputs'!$J$109*V$26),
'Option-specific inputs'!$J$19="Total cost method",(('Option-specific inputs'!$J57/SUM('Option-specific inputs'!$J$52:$J$61))*'Option-specific inputs'!$J$109*V$26)),0),0)</f>
        <v>0</v>
      </c>
      <c r="W407" s="43" cm="1">
        <f t="array" ref="W407">IFERROR(
IF(W$14 - $G$14 + 1 = _xlfn.NUMBERVALUE(TRIM(_xlfn.TEXTAFTER($C92, " ", -1))),
_xlfn.IFS(
'Option-specific inputs'!$J$19="Percentage cost method",('Option-specific inputs'!$J34*'Option-specific inputs'!$J$109*W$26),
'Option-specific inputs'!$J$19="Total cost method",(('Option-specific inputs'!$J57/SUM('Option-specific inputs'!$J$52:$J$61))*'Option-specific inputs'!$J$109*W$26)),0),0)</f>
        <v>0</v>
      </c>
      <c r="X407" s="43" cm="1">
        <f t="array" ref="X407">IFERROR(
IF(X$14 - $G$14 + 1 = _xlfn.NUMBERVALUE(TRIM(_xlfn.TEXTAFTER($C92, " ", -1))),
_xlfn.IFS(
'Option-specific inputs'!$J$19="Percentage cost method",('Option-specific inputs'!$J34*'Option-specific inputs'!$J$109*X$26),
'Option-specific inputs'!$J$19="Total cost method",(('Option-specific inputs'!$J57/SUM('Option-specific inputs'!$J$52:$J$61))*'Option-specific inputs'!$J$109*X$26)),0),0)</f>
        <v>0</v>
      </c>
      <c r="Y407" s="43" cm="1">
        <f t="array" ref="Y407">IFERROR(
IF(Y$14 - $G$14 + 1 = _xlfn.NUMBERVALUE(TRIM(_xlfn.TEXTAFTER($C92, " ", -1))),
_xlfn.IFS(
'Option-specific inputs'!$J$19="Percentage cost method",('Option-specific inputs'!$J34*'Option-specific inputs'!$J$109*Y$26),
'Option-specific inputs'!$J$19="Total cost method",(('Option-specific inputs'!$J57/SUM('Option-specific inputs'!$J$52:$J$61))*'Option-specific inputs'!$J$109*Y$26)),0),0)</f>
        <v>0</v>
      </c>
      <c r="Z407" s="43" cm="1">
        <f t="array" ref="Z407">IFERROR(
IF(Z$14 - $G$14 + 1 = _xlfn.NUMBERVALUE(TRIM(_xlfn.TEXTAFTER($C92, " ", -1))),
_xlfn.IFS(
'Option-specific inputs'!$J$19="Percentage cost method",('Option-specific inputs'!$J34*'Option-specific inputs'!$J$109*Z$26),
'Option-specific inputs'!$J$19="Total cost method",(('Option-specific inputs'!$J57/SUM('Option-specific inputs'!$J$52:$J$61))*'Option-specific inputs'!$J$109*Z$26)),0),0)</f>
        <v>0</v>
      </c>
      <c r="AA407" s="43" cm="1">
        <f t="array" ref="AA407">IFERROR(
IF(AA$14 - $G$14 + 1 = _xlfn.NUMBERVALUE(TRIM(_xlfn.TEXTAFTER($C92, " ", -1))),
_xlfn.IFS(
'Option-specific inputs'!$J$19="Percentage cost method",('Option-specific inputs'!$J34*'Option-specific inputs'!$J$109*AA$26),
'Option-specific inputs'!$J$19="Total cost method",(('Option-specific inputs'!$J57/SUM('Option-specific inputs'!$J$52:$J$61))*'Option-specific inputs'!$J$109*AA$26)),0),0)</f>
        <v>0</v>
      </c>
      <c r="AB407" s="43" cm="1">
        <f t="array" ref="AB407">IFERROR(
IF(AB$14 - $G$14 + 1 = _xlfn.NUMBERVALUE(TRIM(_xlfn.TEXTAFTER($C92, " ", -1))),
_xlfn.IFS(
'Option-specific inputs'!$J$19="Percentage cost method",('Option-specific inputs'!$J34*'Option-specific inputs'!$J$109*AB$26),
'Option-specific inputs'!$J$19="Total cost method",(('Option-specific inputs'!$J57/SUM('Option-specific inputs'!$J$52:$J$61))*'Option-specific inputs'!$J$109*AB$26)),0),0)</f>
        <v>0</v>
      </c>
      <c r="AC407" s="43" cm="1">
        <f t="array" ref="AC407">IFERROR(
IF(AC$14 - $G$14 + 1 = _xlfn.NUMBERVALUE(TRIM(_xlfn.TEXTAFTER($C92, " ", -1))),
_xlfn.IFS(
'Option-specific inputs'!$J$19="Percentage cost method",('Option-specific inputs'!$J34*'Option-specific inputs'!$J$109*AC$26),
'Option-specific inputs'!$J$19="Total cost method",(('Option-specific inputs'!$J57/SUM('Option-specific inputs'!$J$52:$J$61))*'Option-specific inputs'!$J$109*AC$26)),0),0)</f>
        <v>0</v>
      </c>
      <c r="AD407" s="43" cm="1">
        <f t="array" ref="AD407">IFERROR(
IF(AD$14 - $G$14 + 1 = _xlfn.NUMBERVALUE(TRIM(_xlfn.TEXTAFTER($C92, " ", -1))),
_xlfn.IFS(
'Option-specific inputs'!$J$19="Percentage cost method",('Option-specific inputs'!$J34*'Option-specific inputs'!$J$109*AD$26),
'Option-specific inputs'!$J$19="Total cost method",(('Option-specific inputs'!$J57/SUM('Option-specific inputs'!$J$52:$J$61))*'Option-specific inputs'!$J$109*AD$26)),0),0)</f>
        <v>0</v>
      </c>
      <c r="AE407" s="43" cm="1">
        <f t="array" ref="AE407">IFERROR(
IF(AE$14 - $G$14 + 1 = _xlfn.NUMBERVALUE(TRIM(_xlfn.TEXTAFTER($C92, " ", -1))),
_xlfn.IFS(
'Option-specific inputs'!$J$19="Percentage cost method",('Option-specific inputs'!$J34*'Option-specific inputs'!$J$109*AE$26),
'Option-specific inputs'!$J$19="Total cost method",(('Option-specific inputs'!$J57/SUM('Option-specific inputs'!$J$52:$J$61))*'Option-specific inputs'!$J$109*AE$26)),0),0)</f>
        <v>0</v>
      </c>
      <c r="AF407" s="43" cm="1">
        <f t="array" ref="AF407">IFERROR(
IF(AF$14 - $G$14 + 1 = _xlfn.NUMBERVALUE(TRIM(_xlfn.TEXTAFTER($C92, " ", -1))),
_xlfn.IFS(
'Option-specific inputs'!$J$19="Percentage cost method",('Option-specific inputs'!$J34*'Option-specific inputs'!$J$109*AF$26),
'Option-specific inputs'!$J$19="Total cost method",(('Option-specific inputs'!$J57/SUM('Option-specific inputs'!$J$52:$J$61))*'Option-specific inputs'!$J$109*AF$26)),0),0)</f>
        <v>0</v>
      </c>
      <c r="AG407" s="43" cm="1">
        <f t="array" ref="AG407">IFERROR(
IF(AG$14 - $G$14 + 1 = _xlfn.NUMBERVALUE(TRIM(_xlfn.TEXTAFTER($C92, " ", -1))),
_xlfn.IFS(
'Option-specific inputs'!$J$19="Percentage cost method",('Option-specific inputs'!$J34*'Option-specific inputs'!$J$109*AG$26),
'Option-specific inputs'!$J$19="Total cost method",(('Option-specific inputs'!$J57/SUM('Option-specific inputs'!$J$52:$J$61))*'Option-specific inputs'!$J$109*AG$26)),0),0)</f>
        <v>0</v>
      </c>
      <c r="AH407" s="43" cm="1">
        <f t="array" ref="AH407">IFERROR(
IF(AH$14 - $G$14 + 1 = _xlfn.NUMBERVALUE(TRIM(_xlfn.TEXTAFTER($C92, " ", -1))),
_xlfn.IFS(
'Option-specific inputs'!$J$19="Percentage cost method",('Option-specific inputs'!$J34*'Option-specific inputs'!$J$109*AH$26),
'Option-specific inputs'!$J$19="Total cost method",(('Option-specific inputs'!$J57/SUM('Option-specific inputs'!$J$52:$J$61))*'Option-specific inputs'!$J$109*AH$26)),0),0)</f>
        <v>0</v>
      </c>
      <c r="AI407" s="43" cm="1">
        <f t="array" ref="AI407">IFERROR(
IF(AI$14 - $G$14 + 1 = _xlfn.NUMBERVALUE(TRIM(_xlfn.TEXTAFTER($C92, " ", -1))),
_xlfn.IFS(
'Option-specific inputs'!$J$19="Percentage cost method",('Option-specific inputs'!$J34*'Option-specific inputs'!$J$109*AI$26),
'Option-specific inputs'!$J$19="Total cost method",(('Option-specific inputs'!$J57/SUM('Option-specific inputs'!$J$52:$J$61))*'Option-specific inputs'!$J$109*AI$26)),0),0)</f>
        <v>0</v>
      </c>
      <c r="AJ407" s="43" cm="1">
        <f t="array" ref="AJ407">IFERROR(
IF(AJ$14 - $G$14 + 1 = _xlfn.NUMBERVALUE(TRIM(_xlfn.TEXTAFTER($C92, " ", -1))),
_xlfn.IFS(
'Option-specific inputs'!$J$19="Percentage cost method",('Option-specific inputs'!$J34*'Option-specific inputs'!$J$109*AJ$26),
'Option-specific inputs'!$J$19="Total cost method",(('Option-specific inputs'!$J57/SUM('Option-specific inputs'!$J$52:$J$61))*'Option-specific inputs'!$J$109*AJ$26)),0),0)</f>
        <v>0</v>
      </c>
      <c r="AK407" s="43" cm="1">
        <f t="array" ref="AK407">IFERROR(
IF(AK$14 - $G$14 + 1 = _xlfn.NUMBERVALUE(TRIM(_xlfn.TEXTAFTER($C92, " ", -1))),
_xlfn.IFS(
'Option-specific inputs'!$J$19="Percentage cost method",('Option-specific inputs'!$J34*'Option-specific inputs'!$J$109*AK$26),
'Option-specific inputs'!$J$19="Total cost method",(('Option-specific inputs'!$J57/SUM('Option-specific inputs'!$J$52:$J$61))*'Option-specific inputs'!$J$109*AK$26)),0),0)</f>
        <v>0</v>
      </c>
      <c r="AL407" s="43" cm="1">
        <f t="array" ref="AL407">IFERROR(
IF(AL$14 - $G$14 + 1 = _xlfn.NUMBERVALUE(TRIM(_xlfn.TEXTAFTER($C92, " ", -1))),
_xlfn.IFS(
'Option-specific inputs'!$J$19="Percentage cost method",('Option-specific inputs'!$J34*'Option-specific inputs'!$J$109*AL$26),
'Option-specific inputs'!$J$19="Total cost method",(('Option-specific inputs'!$J57/SUM('Option-specific inputs'!$J$52:$J$61))*'Option-specific inputs'!$J$109*AL$26)),0),0)</f>
        <v>0</v>
      </c>
      <c r="AM407" s="43" cm="1">
        <f t="array" ref="AM407">IFERROR(
IF(AM$14 - $G$14 + 1 = _xlfn.NUMBERVALUE(TRIM(_xlfn.TEXTAFTER($C92, " ", -1))),
_xlfn.IFS(
'Option-specific inputs'!$J$19="Percentage cost method",('Option-specific inputs'!$J34*'Option-specific inputs'!$J$109*AM$26),
'Option-specific inputs'!$J$19="Total cost method",(('Option-specific inputs'!$J57/SUM('Option-specific inputs'!$J$52:$J$61))*'Option-specific inputs'!$J$109*AM$26)),0),0)</f>
        <v>0</v>
      </c>
      <c r="AN407" s="43" cm="1">
        <f t="array" ref="AN407">IFERROR(
IF(AN$14 - $G$14 + 1 = _xlfn.NUMBERVALUE(TRIM(_xlfn.TEXTAFTER($C92, " ", -1))),
_xlfn.IFS(
'Option-specific inputs'!$J$19="Percentage cost method",('Option-specific inputs'!$J34*'Option-specific inputs'!$J$109*AN$26),
'Option-specific inputs'!$J$19="Total cost method",(('Option-specific inputs'!$J57/SUM('Option-specific inputs'!$J$52:$J$61))*'Option-specific inputs'!$J$109*AN$26)),0),0)</f>
        <v>0</v>
      </c>
      <c r="AO407" s="43" cm="1">
        <f t="array" ref="AO407">IFERROR(
IF(AO$14 - $G$14 + 1 = _xlfn.NUMBERVALUE(TRIM(_xlfn.TEXTAFTER($C92, " ", -1))),
_xlfn.IFS(
'Option-specific inputs'!$J$19="Percentage cost method",('Option-specific inputs'!$J34*'Option-specific inputs'!$J$109*AO$26),
'Option-specific inputs'!$J$19="Total cost method",(('Option-specific inputs'!$J57/SUM('Option-specific inputs'!$J$52:$J$61))*'Option-specific inputs'!$J$109*AO$26)),0),0)</f>
        <v>0</v>
      </c>
      <c r="AP407" s="43" cm="1">
        <f t="array" ref="AP407">IFERROR(
IF(AP$14 - $G$14 + 1 = _xlfn.NUMBERVALUE(TRIM(_xlfn.TEXTAFTER($C92, " ", -1))),
_xlfn.IFS(
'Option-specific inputs'!$J$19="Percentage cost method",('Option-specific inputs'!$J34*'Option-specific inputs'!$J$109*AP$26),
'Option-specific inputs'!$J$19="Total cost method",(('Option-specific inputs'!$J57/SUM('Option-specific inputs'!$J$52:$J$61))*'Option-specific inputs'!$J$109*AP$26)),0),0)</f>
        <v>0</v>
      </c>
      <c r="AQ407" s="43" cm="1">
        <f t="array" ref="AQ407">IFERROR(
IF(AQ$14 - $G$14 + 1 = _xlfn.NUMBERVALUE(TRIM(_xlfn.TEXTAFTER($C92, " ", -1))),
_xlfn.IFS(
'Option-specific inputs'!$J$19="Percentage cost method",('Option-specific inputs'!$J34*'Option-specific inputs'!$J$109*AQ$26),
'Option-specific inputs'!$J$19="Total cost method",(('Option-specific inputs'!$J57/SUM('Option-specific inputs'!$J$52:$J$61))*'Option-specific inputs'!$J$109*AQ$26)),0),0)</f>
        <v>0</v>
      </c>
      <c r="AR407" s="43" cm="1">
        <f t="array" ref="AR407">IFERROR(
IF(AR$14 - $G$14 + 1 = _xlfn.NUMBERVALUE(TRIM(_xlfn.TEXTAFTER($C92, " ", -1))),
_xlfn.IFS(
'Option-specific inputs'!$J$19="Percentage cost method",('Option-specific inputs'!$J34*'Option-specific inputs'!$J$109*AR$26),
'Option-specific inputs'!$J$19="Total cost method",(('Option-specific inputs'!$J57/SUM('Option-specific inputs'!$J$52:$J$61))*'Option-specific inputs'!$J$109*AR$26)),0),0)</f>
        <v>0</v>
      </c>
      <c r="AS407" s="43" cm="1">
        <f t="array" ref="AS407">IFERROR(
IF(AS$14 - $G$14 + 1 = _xlfn.NUMBERVALUE(TRIM(_xlfn.TEXTAFTER($C92, " ", -1))),
_xlfn.IFS(
'Option-specific inputs'!$J$19="Percentage cost method",('Option-specific inputs'!$J34*'Option-specific inputs'!$J$109*AS$26),
'Option-specific inputs'!$J$19="Total cost method",(('Option-specific inputs'!$J57/SUM('Option-specific inputs'!$J$52:$J$61))*'Option-specific inputs'!$J$109*AS$26)),0),0)</f>
        <v>0</v>
      </c>
      <c r="AT407" s="43" cm="1">
        <f t="array" ref="AT407">IFERROR(
IF(AT$14 - $G$14 + 1 = _xlfn.NUMBERVALUE(TRIM(_xlfn.TEXTAFTER($C92, " ", -1))),
_xlfn.IFS(
'Option-specific inputs'!$J$19="Percentage cost method",('Option-specific inputs'!$J34*'Option-specific inputs'!$J$109*AT$26),
'Option-specific inputs'!$J$19="Total cost method",(('Option-specific inputs'!$J57/SUM('Option-specific inputs'!$J$52:$J$61))*'Option-specific inputs'!$J$109*AT$26)),0),0)</f>
        <v>0</v>
      </c>
      <c r="AU407" s="43" cm="1">
        <f t="array" ref="AU407">IFERROR(
IF(AU$14 - $G$14 + 1 = _xlfn.NUMBERVALUE(TRIM(_xlfn.TEXTAFTER($C92, " ", -1))),
_xlfn.IFS(
'Option-specific inputs'!$J$19="Percentage cost method",('Option-specific inputs'!$J34*'Option-specific inputs'!$J$109*AU$26),
'Option-specific inputs'!$J$19="Total cost method",(('Option-specific inputs'!$J57/SUM('Option-specific inputs'!$J$52:$J$61))*'Option-specific inputs'!$J$109*AU$26)),0),0)</f>
        <v>0</v>
      </c>
      <c r="AV407" s="43" cm="1">
        <f t="array" ref="AV407">IFERROR(
IF(AV$14 - $G$14 + 1 = _xlfn.NUMBERVALUE(TRIM(_xlfn.TEXTAFTER($C92, " ", -1))),
_xlfn.IFS(
'Option-specific inputs'!$J$19="Percentage cost method",('Option-specific inputs'!$J34*'Option-specific inputs'!$J$109*AV$26),
'Option-specific inputs'!$J$19="Total cost method",(('Option-specific inputs'!$J57/SUM('Option-specific inputs'!$J$52:$J$61))*'Option-specific inputs'!$J$109*AV$26)),0),0)</f>
        <v>0</v>
      </c>
      <c r="AW407" s="43" cm="1">
        <f t="array" ref="AW407">IFERROR(
IF(AW$14 - $G$14 + 1 = _xlfn.NUMBERVALUE(TRIM(_xlfn.TEXTAFTER($C92, " ", -1))),
_xlfn.IFS(
'Option-specific inputs'!$J$19="Percentage cost method",('Option-specific inputs'!$J34*'Option-specific inputs'!$J$109*AW$26),
'Option-specific inputs'!$J$19="Total cost method",(('Option-specific inputs'!$J57/SUM('Option-specific inputs'!$J$52:$J$61))*'Option-specific inputs'!$J$109*AW$26)),0),0)</f>
        <v>0</v>
      </c>
      <c r="AX407" s="43" cm="1">
        <f t="array" ref="AX407">IFERROR(
IF(AX$14 - $G$14 + 1 = _xlfn.NUMBERVALUE(TRIM(_xlfn.TEXTAFTER($C92, " ", -1))),
_xlfn.IFS(
'Option-specific inputs'!$J$19="Percentage cost method",('Option-specific inputs'!$J34*'Option-specific inputs'!$J$109*AX$26),
'Option-specific inputs'!$J$19="Total cost method",(('Option-specific inputs'!$J57/SUM('Option-specific inputs'!$J$52:$J$61))*'Option-specific inputs'!$J$109*AX$26)),0),0)</f>
        <v>0</v>
      </c>
      <c r="AY407" s="43" cm="1">
        <f t="array" ref="AY407">IFERROR(
IF(AY$14 - $G$14 + 1 = _xlfn.NUMBERVALUE(TRIM(_xlfn.TEXTAFTER($C92, " ", -1))),
_xlfn.IFS(
'Option-specific inputs'!$J$19="Percentage cost method",('Option-specific inputs'!$J34*'Option-specific inputs'!$J$109*AY$26),
'Option-specific inputs'!$J$19="Total cost method",(('Option-specific inputs'!$J57/SUM('Option-specific inputs'!$J$52:$J$61))*'Option-specific inputs'!$J$109*AY$26)),0),0)</f>
        <v>0</v>
      </c>
      <c r="AZ407" s="43" cm="1">
        <f t="array" ref="AZ407">IFERROR(
IF(AZ$14 - $G$14 + 1 = _xlfn.NUMBERVALUE(TRIM(_xlfn.TEXTAFTER($C92, " ", -1))),
_xlfn.IFS(
'Option-specific inputs'!$J$19="Percentage cost method",('Option-specific inputs'!$J34*'Option-specific inputs'!$J$109*AZ$26),
'Option-specific inputs'!$J$19="Total cost method",(('Option-specific inputs'!$J57/SUM('Option-specific inputs'!$J$52:$J$61))*'Option-specific inputs'!$J$109*AZ$26)),0),0)</f>
        <v>0</v>
      </c>
      <c r="BA407" s="43" cm="1">
        <f t="array" ref="BA407">IFERROR(
IF(BA$14 - $G$14 + 1 = _xlfn.NUMBERVALUE(TRIM(_xlfn.TEXTAFTER($C92, " ", -1))),
_xlfn.IFS(
'Option-specific inputs'!$J$19="Percentage cost method",('Option-specific inputs'!$J34*'Option-specific inputs'!$J$109*BA$26),
'Option-specific inputs'!$J$19="Total cost method",(('Option-specific inputs'!$J57/SUM('Option-specific inputs'!$J$52:$J$61))*'Option-specific inputs'!$J$109*BA$26)),0),0)</f>
        <v>0</v>
      </c>
      <c r="BB407" s="43" cm="1">
        <f t="array" ref="BB407">IFERROR(
IF(BB$14 - $G$14 + 1 = _xlfn.NUMBERVALUE(TRIM(_xlfn.TEXTAFTER($C92, " ", -1))),
_xlfn.IFS(
'Option-specific inputs'!$J$19="Percentage cost method",('Option-specific inputs'!$J34*'Option-specific inputs'!$J$109*BB$26),
'Option-specific inputs'!$J$19="Total cost method",(('Option-specific inputs'!$J57/SUM('Option-specific inputs'!$J$52:$J$61))*'Option-specific inputs'!$J$109*BB$26)),0),0)</f>
        <v>0</v>
      </c>
      <c r="BC407" s="43" cm="1">
        <f t="array" ref="BC407">IFERROR(
IF(BC$14 - $G$14 + 1 = _xlfn.NUMBERVALUE(TRIM(_xlfn.TEXTAFTER($C92, " ", -1))),
_xlfn.IFS(
'Option-specific inputs'!$J$19="Percentage cost method",('Option-specific inputs'!$J34*'Option-specific inputs'!$J$109*BC$26),
'Option-specific inputs'!$J$19="Total cost method",(('Option-specific inputs'!$J57/SUM('Option-specific inputs'!$J$52:$J$61))*'Option-specific inputs'!$J$109*BC$26)),0),0)</f>
        <v>0</v>
      </c>
      <c r="BD407" s="43" cm="1">
        <f t="array" ref="BD407">IFERROR(
IF(BD$14 - $G$14 + 1 = _xlfn.NUMBERVALUE(TRIM(_xlfn.TEXTAFTER($C92, " ", -1))),
_xlfn.IFS(
'Option-specific inputs'!$J$19="Percentage cost method",('Option-specific inputs'!$J34*'Option-specific inputs'!$J$109*BD$26),
'Option-specific inputs'!$J$19="Total cost method",(('Option-specific inputs'!$J57/SUM('Option-specific inputs'!$J$52:$J$61))*'Option-specific inputs'!$J$109*BD$26)),0),0)</f>
        <v>0</v>
      </c>
      <c r="BE407" s="43" cm="1">
        <f t="array" ref="BE407">IFERROR(
IF(BE$14 - $G$14 + 1 = _xlfn.NUMBERVALUE(TRIM(_xlfn.TEXTAFTER($C92, " ", -1))),
_xlfn.IFS(
'Option-specific inputs'!$J$19="Percentage cost method",('Option-specific inputs'!$J34*'Option-specific inputs'!$J$109*BE$26),
'Option-specific inputs'!$J$19="Total cost method",(('Option-specific inputs'!$J57/SUM('Option-specific inputs'!$J$52:$J$61))*'Option-specific inputs'!$J$109*BE$26)),0),0)</f>
        <v>0</v>
      </c>
      <c r="BF407" s="43" cm="1">
        <f t="array" ref="BF407">IFERROR(
IF(BF$14 - $G$14 + 1 = _xlfn.NUMBERVALUE(TRIM(_xlfn.TEXTAFTER($C92, " ", -1))),
_xlfn.IFS(
'Option-specific inputs'!$J$19="Percentage cost method",('Option-specific inputs'!$J34*'Option-specific inputs'!$J$109*BF$26),
'Option-specific inputs'!$J$19="Total cost method",(('Option-specific inputs'!$J57/SUM('Option-specific inputs'!$J$52:$J$61))*'Option-specific inputs'!$J$109*BF$26)),0),0)</f>
        <v>0</v>
      </c>
      <c r="BG407" s="43" cm="1">
        <f t="array" ref="BG407">IFERROR(
IF(BG$14 - $G$14 + 1 = _xlfn.NUMBERVALUE(TRIM(_xlfn.TEXTAFTER($C92, " ", -1))),
_xlfn.IFS(
'Option-specific inputs'!$J$19="Percentage cost method",('Option-specific inputs'!$J34*'Option-specific inputs'!$J$109*BG$26),
'Option-specific inputs'!$J$19="Total cost method",(('Option-specific inputs'!$J57/SUM('Option-specific inputs'!$J$52:$J$61))*'Option-specific inputs'!$J$109*BG$26)),0),0)</f>
        <v>0</v>
      </c>
      <c r="BH407" s="43" cm="1">
        <f t="array" ref="BH407">IFERROR(
IF(BH$14 - $G$14 + 1 = _xlfn.NUMBERVALUE(TRIM(_xlfn.TEXTAFTER($C92, " ", -1))),
_xlfn.IFS(
'Option-specific inputs'!$J$19="Percentage cost method",('Option-specific inputs'!$J34*'Option-specific inputs'!$J$109*BH$26),
'Option-specific inputs'!$J$19="Total cost method",(('Option-specific inputs'!$J57/SUM('Option-specific inputs'!$J$52:$J$61))*'Option-specific inputs'!$J$109*BH$26)),0),0)</f>
        <v>0</v>
      </c>
      <c r="BI407" s="43" cm="1">
        <f t="array" ref="BI407">IFERROR(
IF(BI$14 - $G$14 + 1 = _xlfn.NUMBERVALUE(TRIM(_xlfn.TEXTAFTER($C92, " ", -1))),
_xlfn.IFS(
'Option-specific inputs'!$J$19="Percentage cost method",('Option-specific inputs'!$J34*'Option-specific inputs'!$J$109*BI$26),
'Option-specific inputs'!$J$19="Total cost method",(('Option-specific inputs'!$J57/SUM('Option-specific inputs'!$J$52:$J$61))*'Option-specific inputs'!$J$109*BI$26)),0),0)</f>
        <v>0</v>
      </c>
      <c r="BJ407" s="43" cm="1">
        <f t="array" ref="BJ407">IFERROR(
IF(BJ$14 - $G$14 + 1 = _xlfn.NUMBERVALUE(TRIM(_xlfn.TEXTAFTER($C92, " ", -1))),
_xlfn.IFS(
'Option-specific inputs'!$J$19="Percentage cost method",('Option-specific inputs'!$J34*'Option-specific inputs'!$J$109*BJ$26),
'Option-specific inputs'!$J$19="Total cost method",(('Option-specific inputs'!$J57/SUM('Option-specific inputs'!$J$52:$J$61))*'Option-specific inputs'!$J$109*BJ$26)),0),0)</f>
        <v>0</v>
      </c>
      <c r="BK407" s="43" cm="1">
        <f t="array" ref="BK407">IFERROR(
IF(BK$14 - $G$14 + 1 = _xlfn.NUMBERVALUE(TRIM(_xlfn.TEXTAFTER($C92, " ", -1))),
_xlfn.IFS(
'Option-specific inputs'!$J$19="Percentage cost method",('Option-specific inputs'!$J34*'Option-specific inputs'!$J$109*BK$26),
'Option-specific inputs'!$J$19="Total cost method",(('Option-specific inputs'!$J57/SUM('Option-specific inputs'!$J$52:$J$61))*'Option-specific inputs'!$J$109*BK$26)),0),0)</f>
        <v>0</v>
      </c>
      <c r="BL407" s="43" cm="1">
        <f t="array" ref="BL407">IFERROR(
IF(BL$14 - $G$14 + 1 = _xlfn.NUMBERVALUE(TRIM(_xlfn.TEXTAFTER($C92, " ", -1))),
_xlfn.IFS(
'Option-specific inputs'!$J$19="Percentage cost method",('Option-specific inputs'!$J34*'Option-specific inputs'!$J$109*BL$26),
'Option-specific inputs'!$J$19="Total cost method",(('Option-specific inputs'!$J57/SUM('Option-specific inputs'!$J$52:$J$61))*'Option-specific inputs'!$J$109*BL$26)),0),0)</f>
        <v>0</v>
      </c>
      <c r="BM407" s="43" cm="1">
        <f t="array" ref="BM407">IFERROR(
IF(BM$14 - $G$14 + 1 = _xlfn.NUMBERVALUE(TRIM(_xlfn.TEXTAFTER($C92, " ", -1))),
_xlfn.IFS(
'Option-specific inputs'!$J$19="Percentage cost method",('Option-specific inputs'!$J34*'Option-specific inputs'!$J$109*BM$26),
'Option-specific inputs'!$J$19="Total cost method",(('Option-specific inputs'!$J57/SUM('Option-specific inputs'!$J$52:$J$61))*'Option-specific inputs'!$J$109*BM$26)),0),0)</f>
        <v>0</v>
      </c>
      <c r="BN407" s="43" cm="1">
        <f t="array" ref="BN407">IFERROR(
IF(BN$14 - $G$14 + 1 = _xlfn.NUMBERVALUE(TRIM(_xlfn.TEXTAFTER($C92, " ", -1))),
_xlfn.IFS(
'Option-specific inputs'!$J$19="Percentage cost method",('Option-specific inputs'!$J34*'Option-specific inputs'!$J$109*BN$26),
'Option-specific inputs'!$J$19="Total cost method",(('Option-specific inputs'!$J57/SUM('Option-specific inputs'!$J$52:$J$61))*'Option-specific inputs'!$J$109*BN$26)),0),0)</f>
        <v>0</v>
      </c>
      <c r="BO407" s="43" cm="1">
        <f t="array" ref="BO407">IFERROR(
IF(BO$14 - $G$14 + 1 = _xlfn.NUMBERVALUE(TRIM(_xlfn.TEXTAFTER($C92, " ", -1))),
_xlfn.IFS(
'Option-specific inputs'!$J$19="Percentage cost method",('Option-specific inputs'!$J34*'Option-specific inputs'!$J$109*BO$26),
'Option-specific inputs'!$J$19="Total cost method",(('Option-specific inputs'!$J57/SUM('Option-specific inputs'!$J$52:$J$61))*'Option-specific inputs'!$J$109*BO$26)),0),0)</f>
        <v>0</v>
      </c>
      <c r="BP407" s="43" cm="1">
        <f t="array" ref="BP407">IFERROR(
IF(BP$14 - $G$14 + 1 = _xlfn.NUMBERVALUE(TRIM(_xlfn.TEXTAFTER($C92, " ", -1))),
_xlfn.IFS(
'Option-specific inputs'!$J$19="Percentage cost method",('Option-specific inputs'!$J34*'Option-specific inputs'!$J$109*BP$26),
'Option-specific inputs'!$J$19="Total cost method",(('Option-specific inputs'!$J57/SUM('Option-specific inputs'!$J$52:$J$61))*'Option-specific inputs'!$J$109*BP$26)),0),0)</f>
        <v>0</v>
      </c>
      <c r="BQ407" s="43" cm="1">
        <f t="array" ref="BQ407">IFERROR(
IF(BQ$14 - $G$14 + 1 = _xlfn.NUMBERVALUE(TRIM(_xlfn.TEXTAFTER($C92, " ", -1))),
_xlfn.IFS(
'Option-specific inputs'!$J$19="Percentage cost method",('Option-specific inputs'!$J34*'Option-specific inputs'!$J$109*BQ$26),
'Option-specific inputs'!$J$19="Total cost method",(('Option-specific inputs'!$J57/SUM('Option-specific inputs'!$J$52:$J$61))*'Option-specific inputs'!$J$109*BQ$26)),0),0)</f>
        <v>0</v>
      </c>
      <c r="BR407" s="43" cm="1">
        <f t="array" ref="BR407">IFERROR(
IF(BR$14 - $G$14 + 1 = _xlfn.NUMBERVALUE(TRIM(_xlfn.TEXTAFTER($C92, " ", -1))),
_xlfn.IFS(
'Option-specific inputs'!$J$19="Percentage cost method",('Option-specific inputs'!$J34*'Option-specific inputs'!$J$109*BR$26),
'Option-specific inputs'!$J$19="Total cost method",(('Option-specific inputs'!$J57/SUM('Option-specific inputs'!$J$52:$J$61))*'Option-specific inputs'!$J$109*BR$26)),0),0)</f>
        <v>0</v>
      </c>
      <c r="BS407" s="43" cm="1">
        <f t="array" ref="BS407">IFERROR(
IF(BS$14 - $G$14 + 1 = _xlfn.NUMBERVALUE(TRIM(_xlfn.TEXTAFTER($C92, " ", -1))),
_xlfn.IFS(
'Option-specific inputs'!$J$19="Percentage cost method",('Option-specific inputs'!$J34*'Option-specific inputs'!$J$109*BS$26),
'Option-specific inputs'!$J$19="Total cost method",(('Option-specific inputs'!$J57/SUM('Option-specific inputs'!$J$52:$J$61))*'Option-specific inputs'!$J$109*BS$26)),0),0)</f>
        <v>0</v>
      </c>
      <c r="BT407" s="43" cm="1">
        <f t="array" ref="BT407">IFERROR(
IF(BT$14 - $G$14 + 1 = _xlfn.NUMBERVALUE(TRIM(_xlfn.TEXTAFTER($C92, " ", -1))),
_xlfn.IFS(
'Option-specific inputs'!$J$19="Percentage cost method",('Option-specific inputs'!$J34*'Option-specific inputs'!$J$109*BT$26),
'Option-specific inputs'!$J$19="Total cost method",(('Option-specific inputs'!$J57/SUM('Option-specific inputs'!$J$52:$J$61))*'Option-specific inputs'!$J$109*BT$26)),0),0)</f>
        <v>0</v>
      </c>
      <c r="BU407" s="43" cm="1">
        <f t="array" ref="BU407">IFERROR(
IF(BU$14 - $G$14 + 1 = _xlfn.NUMBERVALUE(TRIM(_xlfn.TEXTAFTER($C92, " ", -1))),
_xlfn.IFS(
'Option-specific inputs'!$J$19="Percentage cost method",('Option-specific inputs'!$J34*'Option-specific inputs'!$J$109*BU$26),
'Option-specific inputs'!$J$19="Total cost method",(('Option-specific inputs'!$J57/SUM('Option-specific inputs'!$J$52:$J$61))*'Option-specific inputs'!$J$109*BU$26)),0),0)</f>
        <v>0</v>
      </c>
      <c r="BV407" s="43" cm="1">
        <f t="array" ref="BV407">IFERROR(
IF(BV$14 - $G$14 + 1 = _xlfn.NUMBERVALUE(TRIM(_xlfn.TEXTAFTER($C92, " ", -1))),
_xlfn.IFS(
'Option-specific inputs'!$J$19="Percentage cost method",('Option-specific inputs'!$J34*'Option-specific inputs'!$J$109*BV$26),
'Option-specific inputs'!$J$19="Total cost method",(('Option-specific inputs'!$J57/SUM('Option-specific inputs'!$J$52:$J$61))*'Option-specific inputs'!$J$109*BV$26)),0),0)</f>
        <v>0</v>
      </c>
      <c r="BW407" s="43" cm="1">
        <f t="array" ref="BW407">IFERROR(
IF(BW$14 - $G$14 + 1 = _xlfn.NUMBERVALUE(TRIM(_xlfn.TEXTAFTER($C92, " ", -1))),
_xlfn.IFS(
'Option-specific inputs'!$J$19="Percentage cost method",('Option-specific inputs'!$J34*'Option-specific inputs'!$J$109*BW$26),
'Option-specific inputs'!$J$19="Total cost method",(('Option-specific inputs'!$J57/SUM('Option-specific inputs'!$J$52:$J$61))*'Option-specific inputs'!$J$109*BW$26)),0),0)</f>
        <v>0</v>
      </c>
      <c r="BX407" s="43" cm="1">
        <f t="array" ref="BX407">IFERROR(
IF(BX$14 - $G$14 + 1 = _xlfn.NUMBERVALUE(TRIM(_xlfn.TEXTAFTER($C92, " ", -1))),
_xlfn.IFS(
'Option-specific inputs'!$J$19="Percentage cost method",('Option-specific inputs'!$J34*'Option-specific inputs'!$J$109*BX$26),
'Option-specific inputs'!$J$19="Total cost method",(('Option-specific inputs'!$J57/SUM('Option-specific inputs'!$J$52:$J$61))*'Option-specific inputs'!$J$109*BX$26)),0),0)</f>
        <v>0</v>
      </c>
      <c r="BY407" s="43" cm="1">
        <f t="array" ref="BY407">IFERROR(
IF(BY$14 - $G$14 + 1 = _xlfn.NUMBERVALUE(TRIM(_xlfn.TEXTAFTER($C92, " ", -1))),
_xlfn.IFS(
'Option-specific inputs'!$J$19="Percentage cost method",('Option-specific inputs'!$J34*'Option-specific inputs'!$J$109*BY$26),
'Option-specific inputs'!$J$19="Total cost method",(('Option-specific inputs'!$J57/SUM('Option-specific inputs'!$J$52:$J$61))*'Option-specific inputs'!$J$109*BY$26)),0),0)</f>
        <v>0</v>
      </c>
      <c r="BZ407" s="43" cm="1">
        <f t="array" ref="BZ407">IFERROR(
IF(BZ$14 - $G$14 + 1 = _xlfn.NUMBERVALUE(TRIM(_xlfn.TEXTAFTER($C92, " ", -1))),
_xlfn.IFS(
'Option-specific inputs'!$J$19="Percentage cost method",('Option-specific inputs'!$J34*'Option-specific inputs'!$J$109*BZ$26),
'Option-specific inputs'!$J$19="Total cost method",(('Option-specific inputs'!$J57/SUM('Option-specific inputs'!$J$52:$J$61))*'Option-specific inputs'!$J$109*BZ$26)),0),0)</f>
        <v>0</v>
      </c>
      <c r="CA407" s="43" cm="1">
        <f t="array" ref="CA407">IFERROR(
IF(CA$14 - $G$14 + 1 = _xlfn.NUMBERVALUE(TRIM(_xlfn.TEXTAFTER($C92, " ", -1))),
_xlfn.IFS(
'Option-specific inputs'!$J$19="Percentage cost method",('Option-specific inputs'!$J34*'Option-specific inputs'!$J$109*CA$26),
'Option-specific inputs'!$J$19="Total cost method",(('Option-specific inputs'!$J57/SUM('Option-specific inputs'!$J$52:$J$61))*'Option-specific inputs'!$J$109*CA$26)),0),0)</f>
        <v>0</v>
      </c>
      <c r="CB407" s="43" cm="1">
        <f t="array" ref="CB407">IFERROR(
IF(CB$14 - $G$14 + 1 = _xlfn.NUMBERVALUE(TRIM(_xlfn.TEXTAFTER($C92, " ", -1))),
_xlfn.IFS(
'Option-specific inputs'!$J$19="Percentage cost method",('Option-specific inputs'!$J34*'Option-specific inputs'!$J$109*CB$26),
'Option-specific inputs'!$J$19="Total cost method",(('Option-specific inputs'!$J57/SUM('Option-specific inputs'!$J$52:$J$61))*'Option-specific inputs'!$J$109*CB$26)),0),0)</f>
        <v>0</v>
      </c>
      <c r="CC407" s="43" cm="1">
        <f t="array" ref="CC407">IFERROR(
IF(CC$14 - $G$14 + 1 = _xlfn.NUMBERVALUE(TRIM(_xlfn.TEXTAFTER($C92, " ", -1))),
_xlfn.IFS(
'Option-specific inputs'!$J$19="Percentage cost method",('Option-specific inputs'!$J34*'Option-specific inputs'!$J$109*CC$26),
'Option-specific inputs'!$J$19="Total cost method",(('Option-specific inputs'!$J57/SUM('Option-specific inputs'!$J$52:$J$61))*'Option-specific inputs'!$J$109*CC$26)),0),0)</f>
        <v>0</v>
      </c>
      <c r="CD407" s="43" cm="1">
        <f t="array" ref="CD407">IFERROR(
IF(CD$14 - $G$14 + 1 = _xlfn.NUMBERVALUE(TRIM(_xlfn.TEXTAFTER($C92, " ", -1))),
_xlfn.IFS(
'Option-specific inputs'!$J$19="Percentage cost method",('Option-specific inputs'!$J34*'Option-specific inputs'!$J$109*CD$26),
'Option-specific inputs'!$J$19="Total cost method",(('Option-specific inputs'!$J57/SUM('Option-specific inputs'!$J$52:$J$61))*'Option-specific inputs'!$J$109*CD$26)),0),0)</f>
        <v>0</v>
      </c>
      <c r="CE407" s="43" cm="1">
        <f t="array" ref="CE407">IFERROR(
IF(CE$14 - $G$14 + 1 = _xlfn.NUMBERVALUE(TRIM(_xlfn.TEXTAFTER($C92, " ", -1))),
_xlfn.IFS(
'Option-specific inputs'!$J$19="Percentage cost method",('Option-specific inputs'!$J34*'Option-specific inputs'!$J$109*CE$26),
'Option-specific inputs'!$J$19="Total cost method",(('Option-specific inputs'!$J57/SUM('Option-specific inputs'!$J$52:$J$61))*'Option-specific inputs'!$J$109*CE$26)),0),0)</f>
        <v>0</v>
      </c>
      <c r="CF407" s="43" cm="1">
        <f t="array" ref="CF407">IFERROR(
IF(CF$14 - $G$14 + 1 = _xlfn.NUMBERVALUE(TRIM(_xlfn.TEXTAFTER($C92, " ", -1))),
_xlfn.IFS(
'Option-specific inputs'!$J$19="Percentage cost method",('Option-specific inputs'!$J34*'Option-specific inputs'!$J$109*CF$26),
'Option-specific inputs'!$J$19="Total cost method",(('Option-specific inputs'!$J57/SUM('Option-specific inputs'!$J$52:$J$61))*'Option-specific inputs'!$J$109*CF$26)),0),0)</f>
        <v>0</v>
      </c>
      <c r="CG407" s="43" cm="1">
        <f t="array" ref="CG407">IFERROR(
IF(CG$14 - $G$14 + 1 = _xlfn.NUMBERVALUE(TRIM(_xlfn.TEXTAFTER($C92, " ", -1))),
_xlfn.IFS(
'Option-specific inputs'!$J$19="Percentage cost method",('Option-specific inputs'!$J34*'Option-specific inputs'!$J$109*CG$26),
'Option-specific inputs'!$J$19="Total cost method",(('Option-specific inputs'!$J57/SUM('Option-specific inputs'!$J$52:$J$61))*'Option-specific inputs'!$J$109*CG$26)),0),0)</f>
        <v>0</v>
      </c>
      <c r="CH407" s="43" cm="1">
        <f t="array" ref="CH407">IFERROR(
IF(CH$14 - $G$14 + 1 = _xlfn.NUMBERVALUE(TRIM(_xlfn.TEXTAFTER($C92, " ", -1))),
_xlfn.IFS(
'Option-specific inputs'!$J$19="Percentage cost method",('Option-specific inputs'!$J34*'Option-specific inputs'!$J$109*CH$26),
'Option-specific inputs'!$J$19="Total cost method",(('Option-specific inputs'!$J57/SUM('Option-specific inputs'!$J$52:$J$61))*'Option-specific inputs'!$J$109*CH$26)),0),0)</f>
        <v>0</v>
      </c>
      <c r="CI407" s="43" cm="1">
        <f t="array" ref="CI407">IFERROR(
IF(CI$14 - $G$14 + 1 = _xlfn.NUMBERVALUE(TRIM(_xlfn.TEXTAFTER($C92, " ", -1))),
_xlfn.IFS(
'Option-specific inputs'!$J$19="Percentage cost method",('Option-specific inputs'!$J34*'Option-specific inputs'!$J$109*CI$26),
'Option-specific inputs'!$J$19="Total cost method",(('Option-specific inputs'!$J57/SUM('Option-specific inputs'!$J$52:$J$61))*'Option-specific inputs'!$J$109*CI$26)),0),0)</f>
        <v>0</v>
      </c>
      <c r="CJ407" s="43" cm="1">
        <f t="array" ref="CJ407">IFERROR(
IF(CJ$14 - $G$14 + 1 = _xlfn.NUMBERVALUE(TRIM(_xlfn.TEXTAFTER($C92, " ", -1))),
_xlfn.IFS(
'Option-specific inputs'!$J$19="Percentage cost method",('Option-specific inputs'!$J34*'Option-specific inputs'!$J$109*CJ$26),
'Option-specific inputs'!$J$19="Total cost method",(('Option-specific inputs'!$J57/SUM('Option-specific inputs'!$J$52:$J$61))*'Option-specific inputs'!$J$109*CJ$26)),0),0)</f>
        <v>0</v>
      </c>
      <c r="CK407" s="43" cm="1">
        <f t="array" ref="CK407">IFERROR(
IF(CK$14 - $G$14 + 1 = _xlfn.NUMBERVALUE(TRIM(_xlfn.TEXTAFTER($C92, " ", -1))),
_xlfn.IFS(
'Option-specific inputs'!$J$19="Percentage cost method",('Option-specific inputs'!$J34*'Option-specific inputs'!$J$109*CK$26),
'Option-specific inputs'!$J$19="Total cost method",(('Option-specific inputs'!$J57/SUM('Option-specific inputs'!$J$52:$J$61))*'Option-specific inputs'!$J$109*CK$26)),0),0)</f>
        <v>0</v>
      </c>
      <c r="CL407" s="43" cm="1">
        <f t="array" ref="CL407">IFERROR(
IF(CL$14 - $G$14 + 1 = _xlfn.NUMBERVALUE(TRIM(_xlfn.TEXTAFTER($C92, " ", -1))),
_xlfn.IFS(
'Option-specific inputs'!$J$19="Percentage cost method",('Option-specific inputs'!$J34*'Option-specific inputs'!$J$109*CL$26),
'Option-specific inputs'!$J$19="Total cost method",(('Option-specific inputs'!$J57/SUM('Option-specific inputs'!$J$52:$J$61))*'Option-specific inputs'!$J$109*CL$26)),0),0)</f>
        <v>0</v>
      </c>
      <c r="CM407" s="43" cm="1">
        <f t="array" ref="CM407">IFERROR(
IF(CM$14 - $G$14 + 1 = _xlfn.NUMBERVALUE(TRIM(_xlfn.TEXTAFTER($C92, " ", -1))),
_xlfn.IFS(
'Option-specific inputs'!$J$19="Percentage cost method",('Option-specific inputs'!$J34*'Option-specific inputs'!$J$109*CM$26),
'Option-specific inputs'!$J$19="Total cost method",(('Option-specific inputs'!$J57/SUM('Option-specific inputs'!$J$52:$J$61))*'Option-specific inputs'!$J$109*CM$26)),0),0)</f>
        <v>0</v>
      </c>
      <c r="CN407" s="43" cm="1">
        <f t="array" ref="CN407">IFERROR(
IF(CN$14 - $G$14 + 1 = _xlfn.NUMBERVALUE(TRIM(_xlfn.TEXTAFTER($C92, " ", -1))),
_xlfn.IFS(
'Option-specific inputs'!$J$19="Percentage cost method",('Option-specific inputs'!$J34*'Option-specific inputs'!$J$109*CN$26),
'Option-specific inputs'!$J$19="Total cost method",(('Option-specific inputs'!$J57/SUM('Option-specific inputs'!$J$52:$J$61))*'Option-specific inputs'!$J$109*CN$26)),0),0)</f>
        <v>0</v>
      </c>
      <c r="CO407" s="43" cm="1">
        <f t="array" ref="CO407">IFERROR(
IF(CO$14 - $G$14 + 1 = _xlfn.NUMBERVALUE(TRIM(_xlfn.TEXTAFTER($C92, " ", -1))),
_xlfn.IFS(
'Option-specific inputs'!$J$19="Percentage cost method",('Option-specific inputs'!$J34*'Option-specific inputs'!$J$109*CO$26),
'Option-specific inputs'!$J$19="Total cost method",(('Option-specific inputs'!$J57/SUM('Option-specific inputs'!$J$52:$J$61))*'Option-specific inputs'!$J$109*CO$26)),0),0)</f>
        <v>0</v>
      </c>
      <c r="CP407" s="43" cm="1">
        <f t="array" ref="CP407">IFERROR(
IF(CP$14 - $G$14 + 1 = _xlfn.NUMBERVALUE(TRIM(_xlfn.TEXTAFTER($C92, " ", -1))),
_xlfn.IFS(
'Option-specific inputs'!$J$19="Percentage cost method",('Option-specific inputs'!$J34*'Option-specific inputs'!$J$109*CP$26),
'Option-specific inputs'!$J$19="Total cost method",(('Option-specific inputs'!$J57/SUM('Option-specific inputs'!$J$52:$J$61))*'Option-specific inputs'!$J$109*CP$26)),0),0)</f>
        <v>0</v>
      </c>
      <c r="CQ407" s="43" cm="1">
        <f t="array" ref="CQ407">IFERROR(
IF(CQ$14 - $G$14 + 1 = _xlfn.NUMBERVALUE(TRIM(_xlfn.TEXTAFTER($C92, " ", -1))),
_xlfn.IFS(
'Option-specific inputs'!$J$19="Percentage cost method",('Option-specific inputs'!$J34*'Option-specific inputs'!$J$109*CQ$26),
'Option-specific inputs'!$J$19="Total cost method",(('Option-specific inputs'!$J57/SUM('Option-specific inputs'!$J$52:$J$61))*'Option-specific inputs'!$J$109*CQ$26)),0),0)</f>
        <v>0</v>
      </c>
      <c r="CR407" s="43" cm="1">
        <f t="array" ref="CR407">IFERROR(
IF(CR$14 - $G$14 + 1 = _xlfn.NUMBERVALUE(TRIM(_xlfn.TEXTAFTER($C92, " ", -1))),
_xlfn.IFS(
'Option-specific inputs'!$J$19="Percentage cost method",('Option-specific inputs'!$J34*'Option-specific inputs'!$J$109*CR$26),
'Option-specific inputs'!$J$19="Total cost method",(('Option-specific inputs'!$J57/SUM('Option-specific inputs'!$J$52:$J$61))*'Option-specific inputs'!$J$109*CR$26)),0),0)</f>
        <v>0</v>
      </c>
      <c r="CS407" s="43" cm="1">
        <f t="array" ref="CS407">IFERROR(
IF(CS$14 - $G$14 + 1 = _xlfn.NUMBERVALUE(TRIM(_xlfn.TEXTAFTER($C92, " ", -1))),
_xlfn.IFS(
'Option-specific inputs'!$J$19="Percentage cost method",('Option-specific inputs'!$J34*'Option-specific inputs'!$J$109*CS$26),
'Option-specific inputs'!$J$19="Total cost method",(('Option-specific inputs'!$J57/SUM('Option-specific inputs'!$J$52:$J$61))*'Option-specific inputs'!$J$109*CS$26)),0),0)</f>
        <v>0</v>
      </c>
      <c r="CT407" s="43" cm="1">
        <f t="array" ref="CT407">IFERROR(
IF(CT$14 - $G$14 + 1 = _xlfn.NUMBERVALUE(TRIM(_xlfn.TEXTAFTER($C92, " ", -1))),
_xlfn.IFS(
'Option-specific inputs'!$J$19="Percentage cost method",('Option-specific inputs'!$J34*'Option-specific inputs'!$J$109*CT$26),
'Option-specific inputs'!$J$19="Total cost method",(('Option-specific inputs'!$J57/SUM('Option-specific inputs'!$J$52:$J$61))*'Option-specific inputs'!$J$109*CT$26)),0),0)</f>
        <v>0</v>
      </c>
      <c r="CU407" s="43" cm="1">
        <f t="array" ref="CU407">IFERROR(
IF(CU$14 - $G$14 + 1 = _xlfn.NUMBERVALUE(TRIM(_xlfn.TEXTAFTER($C92, " ", -1))),
_xlfn.IFS(
'Option-specific inputs'!$J$19="Percentage cost method",('Option-specific inputs'!$J34*'Option-specific inputs'!$J$109*CU$26),
'Option-specific inputs'!$J$19="Total cost method",(('Option-specific inputs'!$J57/SUM('Option-specific inputs'!$J$52:$J$61))*'Option-specific inputs'!$J$109*CU$26)),0),0)</f>
        <v>0</v>
      </c>
      <c r="CV407" s="43" cm="1">
        <f t="array" ref="CV407">IFERROR(
IF(CV$14 - $G$14 + 1 = _xlfn.NUMBERVALUE(TRIM(_xlfn.TEXTAFTER($C92, " ", -1))),
_xlfn.IFS(
'Option-specific inputs'!$J$19="Percentage cost method",('Option-specific inputs'!$J34*'Option-specific inputs'!$J$109*CV$26),
'Option-specific inputs'!$J$19="Total cost method",(('Option-specific inputs'!$J57/SUM('Option-specific inputs'!$J$52:$J$61))*'Option-specific inputs'!$J$109*CV$26)),0),0)</f>
        <v>0</v>
      </c>
      <c r="CW407" s="43" cm="1">
        <f t="array" ref="CW407">IFERROR(
IF(CW$14 - $G$14 + 1 = _xlfn.NUMBERVALUE(TRIM(_xlfn.TEXTAFTER($C92, " ", -1))),
_xlfn.IFS(
'Option-specific inputs'!$J$19="Percentage cost method",('Option-specific inputs'!$J34*'Option-specific inputs'!$J$109*CW$26),
'Option-specific inputs'!$J$19="Total cost method",(('Option-specific inputs'!$J57/SUM('Option-specific inputs'!$J$52:$J$61))*'Option-specific inputs'!$J$109*CW$26)),0),0)</f>
        <v>0</v>
      </c>
      <c r="CX407" s="43" cm="1">
        <f t="array" ref="CX407">IFERROR(
IF(CX$14 - $G$14 + 1 = _xlfn.NUMBERVALUE(TRIM(_xlfn.TEXTAFTER($C92, " ", -1))),
_xlfn.IFS(
'Option-specific inputs'!$J$19="Percentage cost method",('Option-specific inputs'!$J34*'Option-specific inputs'!$J$109*CX$26),
'Option-specific inputs'!$J$19="Total cost method",(('Option-specific inputs'!$J57/SUM('Option-specific inputs'!$J$52:$J$61))*'Option-specific inputs'!$J$109*CX$26)),0),0)</f>
        <v>0</v>
      </c>
      <c r="CY407" s="43" cm="1">
        <f t="array" ref="CY407">IFERROR(
IF(CY$14 - $G$14 + 1 = _xlfn.NUMBERVALUE(TRIM(_xlfn.TEXTAFTER($C92, " ", -1))),
_xlfn.IFS(
'Option-specific inputs'!$J$19="Percentage cost method",('Option-specific inputs'!$J34*'Option-specific inputs'!$J$109*CY$26),
'Option-specific inputs'!$J$19="Total cost method",(('Option-specific inputs'!$J57/SUM('Option-specific inputs'!$J$52:$J$61))*'Option-specific inputs'!$J$109*CY$26)),0),0)</f>
        <v>0</v>
      </c>
      <c r="CZ407" s="43" cm="1">
        <f t="array" ref="CZ407">IFERROR(
IF(CZ$14 - $G$14 + 1 = _xlfn.NUMBERVALUE(TRIM(_xlfn.TEXTAFTER($C92, " ", -1))),
_xlfn.IFS(
'Option-specific inputs'!$J$19="Percentage cost method",('Option-specific inputs'!$J34*'Option-specific inputs'!$J$109*CZ$26),
'Option-specific inputs'!$J$19="Total cost method",(('Option-specific inputs'!$J57/SUM('Option-specific inputs'!$J$52:$J$61))*'Option-specific inputs'!$J$109*CZ$26)),0),0)</f>
        <v>0</v>
      </c>
      <c r="DA407" s="43" cm="1">
        <f t="array" ref="DA407">IFERROR(
IF(DA$14 - $G$14 + 1 = _xlfn.NUMBERVALUE(TRIM(_xlfn.TEXTAFTER($C92, " ", -1))),
_xlfn.IFS(
'Option-specific inputs'!$J$19="Percentage cost method",('Option-specific inputs'!$J34*'Option-specific inputs'!$J$109*DA$26),
'Option-specific inputs'!$J$19="Total cost method",(('Option-specific inputs'!$J57/SUM('Option-specific inputs'!$J$52:$J$61))*'Option-specific inputs'!$J$109*DA$26)),0),0)</f>
        <v>0</v>
      </c>
      <c r="DB407" s="43" cm="1">
        <f t="array" ref="DB407">IFERROR(
IF(DB$14 - $G$14 + 1 = _xlfn.NUMBERVALUE(TRIM(_xlfn.TEXTAFTER($C92, " ", -1))),
_xlfn.IFS(
'Option-specific inputs'!$J$19="Percentage cost method",('Option-specific inputs'!$J34*'Option-specific inputs'!$J$109*DB$26),
'Option-specific inputs'!$J$19="Total cost method",(('Option-specific inputs'!$J57/SUM('Option-specific inputs'!$J$52:$J$61))*'Option-specific inputs'!$J$109*DB$26)),0),0)</f>
        <v>0</v>
      </c>
      <c r="DC407" s="25"/>
    </row>
    <row r="408" spans="1:107" s="61" customFormat="1" ht="22.5" customHeight="1">
      <c r="A408" s="25"/>
      <c r="B408" s="163"/>
      <c r="C408" s="170" t="s">
        <v>146</v>
      </c>
      <c r="D408" s="32"/>
      <c r="E408" s="37"/>
      <c r="F408" s="42"/>
      <c r="G408" s="43" cm="1">
        <f t="array" ref="G408">IFERROR(
IF(G$14 - $G$14 + 1 = _xlfn.NUMBERVALUE(TRIM(_xlfn.TEXTAFTER($C93, " ", -1))),
_xlfn.IFS(
'Option-specific inputs'!$J$19="Percentage cost method",('Option-specific inputs'!$J35*'Option-specific inputs'!$J$109*G$26),
'Option-specific inputs'!$J$19="Total cost method",(('Option-specific inputs'!$J58/SUM('Option-specific inputs'!$J$52:$J$61))*'Option-specific inputs'!$J$109*G$26)),0),0)</f>
        <v>0</v>
      </c>
      <c r="H408" s="43" cm="1">
        <f t="array" ref="H408">IFERROR(
IF(H$14 - $G$14 + 1 = _xlfn.NUMBERVALUE(TRIM(_xlfn.TEXTAFTER($C93, " ", -1))),
_xlfn.IFS(
'Option-specific inputs'!$J$19="Percentage cost method",('Option-specific inputs'!$J35*'Option-specific inputs'!$J$109*H$26),
'Option-specific inputs'!$J$19="Total cost method",(('Option-specific inputs'!$J58/SUM('Option-specific inputs'!$J$52:$J$61))*'Option-specific inputs'!$J$109*H$26)),0),0)</f>
        <v>0</v>
      </c>
      <c r="I408" s="43" cm="1">
        <f t="array" ref="I408">IFERROR(
IF(I$14 - $G$14 + 1 = _xlfn.NUMBERVALUE(TRIM(_xlfn.TEXTAFTER($C93, " ", -1))),
_xlfn.IFS(
'Option-specific inputs'!$J$19="Percentage cost method",('Option-specific inputs'!$J35*'Option-specific inputs'!$J$109*I$26),
'Option-specific inputs'!$J$19="Total cost method",(('Option-specific inputs'!$J58/SUM('Option-specific inputs'!$J$52:$J$61))*'Option-specific inputs'!$J$109*I$26)),0),0)</f>
        <v>0</v>
      </c>
      <c r="J408" s="43" cm="1">
        <f t="array" ref="J408">IFERROR(
IF(J$14 - $G$14 + 1 = _xlfn.NUMBERVALUE(TRIM(_xlfn.TEXTAFTER($C93, " ", -1))),
_xlfn.IFS(
'Option-specific inputs'!$J$19="Percentage cost method",('Option-specific inputs'!$J35*'Option-specific inputs'!$J$109*J$26),
'Option-specific inputs'!$J$19="Total cost method",(('Option-specific inputs'!$J58/SUM('Option-specific inputs'!$J$52:$J$61))*'Option-specific inputs'!$J$109*J$26)),0),0)</f>
        <v>0</v>
      </c>
      <c r="K408" s="43" cm="1">
        <f t="array" ref="K408">IFERROR(
IF(K$14 - $G$14 + 1 = _xlfn.NUMBERVALUE(TRIM(_xlfn.TEXTAFTER($C93, " ", -1))),
_xlfn.IFS(
'Option-specific inputs'!$J$19="Percentage cost method",('Option-specific inputs'!$J35*'Option-specific inputs'!$J$109*K$26),
'Option-specific inputs'!$J$19="Total cost method",(('Option-specific inputs'!$J58/SUM('Option-specific inputs'!$J$52:$J$61))*'Option-specific inputs'!$J$109*K$26)),0),0)</f>
        <v>0</v>
      </c>
      <c r="L408" s="43" cm="1">
        <f t="array" ref="L408">IFERROR(
IF(L$14 - $G$14 + 1 = _xlfn.NUMBERVALUE(TRIM(_xlfn.TEXTAFTER($C93, " ", -1))),
_xlfn.IFS(
'Option-specific inputs'!$J$19="Percentage cost method",('Option-specific inputs'!$J35*'Option-specific inputs'!$J$109*L$26),
'Option-specific inputs'!$J$19="Total cost method",(('Option-specific inputs'!$J58/SUM('Option-specific inputs'!$J$52:$J$61))*'Option-specific inputs'!$J$109*L$26)),0),0)</f>
        <v>0</v>
      </c>
      <c r="M408" s="43" cm="1">
        <f t="array" ref="M408">IFERROR(
IF(M$14 - $G$14 + 1 = _xlfn.NUMBERVALUE(TRIM(_xlfn.TEXTAFTER($C93, " ", -1))),
_xlfn.IFS(
'Option-specific inputs'!$J$19="Percentage cost method",('Option-specific inputs'!$J35*'Option-specific inputs'!$J$109*M$26),
'Option-specific inputs'!$J$19="Total cost method",(('Option-specific inputs'!$J58/SUM('Option-specific inputs'!$J$52:$J$61))*'Option-specific inputs'!$J$109*M$26)),0),0)</f>
        <v>0</v>
      </c>
      <c r="N408" s="43" cm="1">
        <f t="array" ref="N408">IFERROR(
IF(N$14 - $G$14 + 1 = _xlfn.NUMBERVALUE(TRIM(_xlfn.TEXTAFTER($C93, " ", -1))),
_xlfn.IFS(
'Option-specific inputs'!$J$19="Percentage cost method",('Option-specific inputs'!$J35*'Option-specific inputs'!$J$109*N$26),
'Option-specific inputs'!$J$19="Total cost method",(('Option-specific inputs'!$J58/SUM('Option-specific inputs'!$J$52:$J$61))*'Option-specific inputs'!$J$109*N$26)),0),0)</f>
        <v>0</v>
      </c>
      <c r="O408" s="43" cm="1">
        <f t="array" ref="O408">IFERROR(
IF(O$14 - $G$14 + 1 = _xlfn.NUMBERVALUE(TRIM(_xlfn.TEXTAFTER($C93, " ", -1))),
_xlfn.IFS(
'Option-specific inputs'!$J$19="Percentage cost method",('Option-specific inputs'!$J35*'Option-specific inputs'!$J$109*O$26),
'Option-specific inputs'!$J$19="Total cost method",(('Option-specific inputs'!$J58/SUM('Option-specific inputs'!$J$52:$J$61))*'Option-specific inputs'!$J$109*O$26)),0),0)</f>
        <v>0</v>
      </c>
      <c r="P408" s="43" cm="1">
        <f t="array" ref="P408">IFERROR(
IF(P$14 - $G$14 + 1 = _xlfn.NUMBERVALUE(TRIM(_xlfn.TEXTAFTER($C93, " ", -1))),
_xlfn.IFS(
'Option-specific inputs'!$J$19="Percentage cost method",('Option-specific inputs'!$J35*'Option-specific inputs'!$J$109*P$26),
'Option-specific inputs'!$J$19="Total cost method",(('Option-specific inputs'!$J58/SUM('Option-specific inputs'!$J$52:$J$61))*'Option-specific inputs'!$J$109*P$26)),0),0)</f>
        <v>0</v>
      </c>
      <c r="Q408" s="43" cm="1">
        <f t="array" ref="Q408">IFERROR(
IF(Q$14 - $G$14 + 1 = _xlfn.NUMBERVALUE(TRIM(_xlfn.TEXTAFTER($C93, " ", -1))),
_xlfn.IFS(
'Option-specific inputs'!$J$19="Percentage cost method",('Option-specific inputs'!$J35*'Option-specific inputs'!$J$109*Q$26),
'Option-specific inputs'!$J$19="Total cost method",(('Option-specific inputs'!$J58/SUM('Option-specific inputs'!$J$52:$J$61))*'Option-specific inputs'!$J$109*Q$26)),0),0)</f>
        <v>0</v>
      </c>
      <c r="R408" s="43" cm="1">
        <f t="array" ref="R408">IFERROR(
IF(R$14 - $G$14 + 1 = _xlfn.NUMBERVALUE(TRIM(_xlfn.TEXTAFTER($C93, " ", -1))),
_xlfn.IFS(
'Option-specific inputs'!$J$19="Percentage cost method",('Option-specific inputs'!$J35*'Option-specific inputs'!$J$109*R$26),
'Option-specific inputs'!$J$19="Total cost method",(('Option-specific inputs'!$J58/SUM('Option-specific inputs'!$J$52:$J$61))*'Option-specific inputs'!$J$109*R$26)),0),0)</f>
        <v>0</v>
      </c>
      <c r="S408" s="43" cm="1">
        <f t="array" ref="S408">IFERROR(
IF(S$14 - $G$14 + 1 = _xlfn.NUMBERVALUE(TRIM(_xlfn.TEXTAFTER($C93, " ", -1))),
_xlfn.IFS(
'Option-specific inputs'!$J$19="Percentage cost method",('Option-specific inputs'!$J35*'Option-specific inputs'!$J$109*S$26),
'Option-specific inputs'!$J$19="Total cost method",(('Option-specific inputs'!$J58/SUM('Option-specific inputs'!$J$52:$J$61))*'Option-specific inputs'!$J$109*S$26)),0),0)</f>
        <v>0</v>
      </c>
      <c r="T408" s="43" cm="1">
        <f t="array" ref="T408">IFERROR(
IF(T$14 - $G$14 + 1 = _xlfn.NUMBERVALUE(TRIM(_xlfn.TEXTAFTER($C93, " ", -1))),
_xlfn.IFS(
'Option-specific inputs'!$J$19="Percentage cost method",('Option-specific inputs'!$J35*'Option-specific inputs'!$J$109*T$26),
'Option-specific inputs'!$J$19="Total cost method",(('Option-specific inputs'!$J58/SUM('Option-specific inputs'!$J$52:$J$61))*'Option-specific inputs'!$J$109*T$26)),0),0)</f>
        <v>0</v>
      </c>
      <c r="U408" s="43" cm="1">
        <f t="array" ref="U408">IFERROR(
IF(U$14 - $G$14 + 1 = _xlfn.NUMBERVALUE(TRIM(_xlfn.TEXTAFTER($C93, " ", -1))),
_xlfn.IFS(
'Option-specific inputs'!$J$19="Percentage cost method",('Option-specific inputs'!$J35*'Option-specific inputs'!$J$109*U$26),
'Option-specific inputs'!$J$19="Total cost method",(('Option-specific inputs'!$J58/SUM('Option-specific inputs'!$J$52:$J$61))*'Option-specific inputs'!$J$109*U$26)),0),0)</f>
        <v>0</v>
      </c>
      <c r="V408" s="43" cm="1">
        <f t="array" ref="V408">IFERROR(
IF(V$14 - $G$14 + 1 = _xlfn.NUMBERVALUE(TRIM(_xlfn.TEXTAFTER($C93, " ", -1))),
_xlfn.IFS(
'Option-specific inputs'!$J$19="Percentage cost method",('Option-specific inputs'!$J35*'Option-specific inputs'!$J$109*V$26),
'Option-specific inputs'!$J$19="Total cost method",(('Option-specific inputs'!$J58/SUM('Option-specific inputs'!$J$52:$J$61))*'Option-specific inputs'!$J$109*V$26)),0),0)</f>
        <v>0</v>
      </c>
      <c r="W408" s="43" cm="1">
        <f t="array" ref="W408">IFERROR(
IF(W$14 - $G$14 + 1 = _xlfn.NUMBERVALUE(TRIM(_xlfn.TEXTAFTER($C93, " ", -1))),
_xlfn.IFS(
'Option-specific inputs'!$J$19="Percentage cost method",('Option-specific inputs'!$J35*'Option-specific inputs'!$J$109*W$26),
'Option-specific inputs'!$J$19="Total cost method",(('Option-specific inputs'!$J58/SUM('Option-specific inputs'!$J$52:$J$61))*'Option-specific inputs'!$J$109*W$26)),0),0)</f>
        <v>0</v>
      </c>
      <c r="X408" s="43" cm="1">
        <f t="array" ref="X408">IFERROR(
IF(X$14 - $G$14 + 1 = _xlfn.NUMBERVALUE(TRIM(_xlfn.TEXTAFTER($C93, " ", -1))),
_xlfn.IFS(
'Option-specific inputs'!$J$19="Percentage cost method",('Option-specific inputs'!$J35*'Option-specific inputs'!$J$109*X$26),
'Option-specific inputs'!$J$19="Total cost method",(('Option-specific inputs'!$J58/SUM('Option-specific inputs'!$J$52:$J$61))*'Option-specific inputs'!$J$109*X$26)),0),0)</f>
        <v>0</v>
      </c>
      <c r="Y408" s="43" cm="1">
        <f t="array" ref="Y408">IFERROR(
IF(Y$14 - $G$14 + 1 = _xlfn.NUMBERVALUE(TRIM(_xlfn.TEXTAFTER($C93, " ", -1))),
_xlfn.IFS(
'Option-specific inputs'!$J$19="Percentage cost method",('Option-specific inputs'!$J35*'Option-specific inputs'!$J$109*Y$26),
'Option-specific inputs'!$J$19="Total cost method",(('Option-specific inputs'!$J58/SUM('Option-specific inputs'!$J$52:$J$61))*'Option-specific inputs'!$J$109*Y$26)),0),0)</f>
        <v>0</v>
      </c>
      <c r="Z408" s="43" cm="1">
        <f t="array" ref="Z408">IFERROR(
IF(Z$14 - $G$14 + 1 = _xlfn.NUMBERVALUE(TRIM(_xlfn.TEXTAFTER($C93, " ", -1))),
_xlfn.IFS(
'Option-specific inputs'!$J$19="Percentage cost method",('Option-specific inputs'!$J35*'Option-specific inputs'!$J$109*Z$26),
'Option-specific inputs'!$J$19="Total cost method",(('Option-specific inputs'!$J58/SUM('Option-specific inputs'!$J$52:$J$61))*'Option-specific inputs'!$J$109*Z$26)),0),0)</f>
        <v>0</v>
      </c>
      <c r="AA408" s="43" cm="1">
        <f t="array" ref="AA408">IFERROR(
IF(AA$14 - $G$14 + 1 = _xlfn.NUMBERVALUE(TRIM(_xlfn.TEXTAFTER($C93, " ", -1))),
_xlfn.IFS(
'Option-specific inputs'!$J$19="Percentage cost method",('Option-specific inputs'!$J35*'Option-specific inputs'!$J$109*AA$26),
'Option-specific inputs'!$J$19="Total cost method",(('Option-specific inputs'!$J58/SUM('Option-specific inputs'!$J$52:$J$61))*'Option-specific inputs'!$J$109*AA$26)),0),0)</f>
        <v>0</v>
      </c>
      <c r="AB408" s="43" cm="1">
        <f t="array" ref="AB408">IFERROR(
IF(AB$14 - $G$14 + 1 = _xlfn.NUMBERVALUE(TRIM(_xlfn.TEXTAFTER($C93, " ", -1))),
_xlfn.IFS(
'Option-specific inputs'!$J$19="Percentage cost method",('Option-specific inputs'!$J35*'Option-specific inputs'!$J$109*AB$26),
'Option-specific inputs'!$J$19="Total cost method",(('Option-specific inputs'!$J58/SUM('Option-specific inputs'!$J$52:$J$61))*'Option-specific inputs'!$J$109*AB$26)),0),0)</f>
        <v>0</v>
      </c>
      <c r="AC408" s="43" cm="1">
        <f t="array" ref="AC408">IFERROR(
IF(AC$14 - $G$14 + 1 = _xlfn.NUMBERVALUE(TRIM(_xlfn.TEXTAFTER($C93, " ", -1))),
_xlfn.IFS(
'Option-specific inputs'!$J$19="Percentage cost method",('Option-specific inputs'!$J35*'Option-specific inputs'!$J$109*AC$26),
'Option-specific inputs'!$J$19="Total cost method",(('Option-specific inputs'!$J58/SUM('Option-specific inputs'!$J$52:$J$61))*'Option-specific inputs'!$J$109*AC$26)),0),0)</f>
        <v>0</v>
      </c>
      <c r="AD408" s="43" cm="1">
        <f t="array" ref="AD408">IFERROR(
IF(AD$14 - $G$14 + 1 = _xlfn.NUMBERVALUE(TRIM(_xlfn.TEXTAFTER($C93, " ", -1))),
_xlfn.IFS(
'Option-specific inputs'!$J$19="Percentage cost method",('Option-specific inputs'!$J35*'Option-specific inputs'!$J$109*AD$26),
'Option-specific inputs'!$J$19="Total cost method",(('Option-specific inputs'!$J58/SUM('Option-specific inputs'!$J$52:$J$61))*'Option-specific inputs'!$J$109*AD$26)),0),0)</f>
        <v>0</v>
      </c>
      <c r="AE408" s="43" cm="1">
        <f t="array" ref="AE408">IFERROR(
IF(AE$14 - $G$14 + 1 = _xlfn.NUMBERVALUE(TRIM(_xlfn.TEXTAFTER($C93, " ", -1))),
_xlfn.IFS(
'Option-specific inputs'!$J$19="Percentage cost method",('Option-specific inputs'!$J35*'Option-specific inputs'!$J$109*AE$26),
'Option-specific inputs'!$J$19="Total cost method",(('Option-specific inputs'!$J58/SUM('Option-specific inputs'!$J$52:$J$61))*'Option-specific inputs'!$J$109*AE$26)),0),0)</f>
        <v>0</v>
      </c>
      <c r="AF408" s="43" cm="1">
        <f t="array" ref="AF408">IFERROR(
IF(AF$14 - $G$14 + 1 = _xlfn.NUMBERVALUE(TRIM(_xlfn.TEXTAFTER($C93, " ", -1))),
_xlfn.IFS(
'Option-specific inputs'!$J$19="Percentage cost method",('Option-specific inputs'!$J35*'Option-specific inputs'!$J$109*AF$26),
'Option-specific inputs'!$J$19="Total cost method",(('Option-specific inputs'!$J58/SUM('Option-specific inputs'!$J$52:$J$61))*'Option-specific inputs'!$J$109*AF$26)),0),0)</f>
        <v>0</v>
      </c>
      <c r="AG408" s="43" cm="1">
        <f t="array" ref="AG408">IFERROR(
IF(AG$14 - $G$14 + 1 = _xlfn.NUMBERVALUE(TRIM(_xlfn.TEXTAFTER($C93, " ", -1))),
_xlfn.IFS(
'Option-specific inputs'!$J$19="Percentage cost method",('Option-specific inputs'!$J35*'Option-specific inputs'!$J$109*AG$26),
'Option-specific inputs'!$J$19="Total cost method",(('Option-specific inputs'!$J58/SUM('Option-specific inputs'!$J$52:$J$61))*'Option-specific inputs'!$J$109*AG$26)),0),0)</f>
        <v>0</v>
      </c>
      <c r="AH408" s="43" cm="1">
        <f t="array" ref="AH408">IFERROR(
IF(AH$14 - $G$14 + 1 = _xlfn.NUMBERVALUE(TRIM(_xlfn.TEXTAFTER($C93, " ", -1))),
_xlfn.IFS(
'Option-specific inputs'!$J$19="Percentage cost method",('Option-specific inputs'!$J35*'Option-specific inputs'!$J$109*AH$26),
'Option-specific inputs'!$J$19="Total cost method",(('Option-specific inputs'!$J58/SUM('Option-specific inputs'!$J$52:$J$61))*'Option-specific inputs'!$J$109*AH$26)),0),0)</f>
        <v>0</v>
      </c>
      <c r="AI408" s="43" cm="1">
        <f t="array" ref="AI408">IFERROR(
IF(AI$14 - $G$14 + 1 = _xlfn.NUMBERVALUE(TRIM(_xlfn.TEXTAFTER($C93, " ", -1))),
_xlfn.IFS(
'Option-specific inputs'!$J$19="Percentage cost method",('Option-specific inputs'!$J35*'Option-specific inputs'!$J$109*AI$26),
'Option-specific inputs'!$J$19="Total cost method",(('Option-specific inputs'!$J58/SUM('Option-specific inputs'!$J$52:$J$61))*'Option-specific inputs'!$J$109*AI$26)),0),0)</f>
        <v>0</v>
      </c>
      <c r="AJ408" s="43" cm="1">
        <f t="array" ref="AJ408">IFERROR(
IF(AJ$14 - $G$14 + 1 = _xlfn.NUMBERVALUE(TRIM(_xlfn.TEXTAFTER($C93, " ", -1))),
_xlfn.IFS(
'Option-specific inputs'!$J$19="Percentage cost method",('Option-specific inputs'!$J35*'Option-specific inputs'!$J$109*AJ$26),
'Option-specific inputs'!$J$19="Total cost method",(('Option-specific inputs'!$J58/SUM('Option-specific inputs'!$J$52:$J$61))*'Option-specific inputs'!$J$109*AJ$26)),0),0)</f>
        <v>0</v>
      </c>
      <c r="AK408" s="43" cm="1">
        <f t="array" ref="AK408">IFERROR(
IF(AK$14 - $G$14 + 1 = _xlfn.NUMBERVALUE(TRIM(_xlfn.TEXTAFTER($C93, " ", -1))),
_xlfn.IFS(
'Option-specific inputs'!$J$19="Percentage cost method",('Option-specific inputs'!$J35*'Option-specific inputs'!$J$109*AK$26),
'Option-specific inputs'!$J$19="Total cost method",(('Option-specific inputs'!$J58/SUM('Option-specific inputs'!$J$52:$J$61))*'Option-specific inputs'!$J$109*AK$26)),0),0)</f>
        <v>0</v>
      </c>
      <c r="AL408" s="43" cm="1">
        <f t="array" ref="AL408">IFERROR(
IF(AL$14 - $G$14 + 1 = _xlfn.NUMBERVALUE(TRIM(_xlfn.TEXTAFTER($C93, " ", -1))),
_xlfn.IFS(
'Option-specific inputs'!$J$19="Percentage cost method",('Option-specific inputs'!$J35*'Option-specific inputs'!$J$109*AL$26),
'Option-specific inputs'!$J$19="Total cost method",(('Option-specific inputs'!$J58/SUM('Option-specific inputs'!$J$52:$J$61))*'Option-specific inputs'!$J$109*AL$26)),0),0)</f>
        <v>0</v>
      </c>
      <c r="AM408" s="43" cm="1">
        <f t="array" ref="AM408">IFERROR(
IF(AM$14 - $G$14 + 1 = _xlfn.NUMBERVALUE(TRIM(_xlfn.TEXTAFTER($C93, " ", -1))),
_xlfn.IFS(
'Option-specific inputs'!$J$19="Percentage cost method",('Option-specific inputs'!$J35*'Option-specific inputs'!$J$109*AM$26),
'Option-specific inputs'!$J$19="Total cost method",(('Option-specific inputs'!$J58/SUM('Option-specific inputs'!$J$52:$J$61))*'Option-specific inputs'!$J$109*AM$26)),0),0)</f>
        <v>0</v>
      </c>
      <c r="AN408" s="43" cm="1">
        <f t="array" ref="AN408">IFERROR(
IF(AN$14 - $G$14 + 1 = _xlfn.NUMBERVALUE(TRIM(_xlfn.TEXTAFTER($C93, " ", -1))),
_xlfn.IFS(
'Option-specific inputs'!$J$19="Percentage cost method",('Option-specific inputs'!$J35*'Option-specific inputs'!$J$109*AN$26),
'Option-specific inputs'!$J$19="Total cost method",(('Option-specific inputs'!$J58/SUM('Option-specific inputs'!$J$52:$J$61))*'Option-specific inputs'!$J$109*AN$26)),0),0)</f>
        <v>0</v>
      </c>
      <c r="AO408" s="43" cm="1">
        <f t="array" ref="AO408">IFERROR(
IF(AO$14 - $G$14 + 1 = _xlfn.NUMBERVALUE(TRIM(_xlfn.TEXTAFTER($C93, " ", -1))),
_xlfn.IFS(
'Option-specific inputs'!$J$19="Percentage cost method",('Option-specific inputs'!$J35*'Option-specific inputs'!$J$109*AO$26),
'Option-specific inputs'!$J$19="Total cost method",(('Option-specific inputs'!$J58/SUM('Option-specific inputs'!$J$52:$J$61))*'Option-specific inputs'!$J$109*AO$26)),0),0)</f>
        <v>0</v>
      </c>
      <c r="AP408" s="43" cm="1">
        <f t="array" ref="AP408">IFERROR(
IF(AP$14 - $G$14 + 1 = _xlfn.NUMBERVALUE(TRIM(_xlfn.TEXTAFTER($C93, " ", -1))),
_xlfn.IFS(
'Option-specific inputs'!$J$19="Percentage cost method",('Option-specific inputs'!$J35*'Option-specific inputs'!$J$109*AP$26),
'Option-specific inputs'!$J$19="Total cost method",(('Option-specific inputs'!$J58/SUM('Option-specific inputs'!$J$52:$J$61))*'Option-specific inputs'!$J$109*AP$26)),0),0)</f>
        <v>0</v>
      </c>
      <c r="AQ408" s="43" cm="1">
        <f t="array" ref="AQ408">IFERROR(
IF(AQ$14 - $G$14 + 1 = _xlfn.NUMBERVALUE(TRIM(_xlfn.TEXTAFTER($C93, " ", -1))),
_xlfn.IFS(
'Option-specific inputs'!$J$19="Percentage cost method",('Option-specific inputs'!$J35*'Option-specific inputs'!$J$109*AQ$26),
'Option-specific inputs'!$J$19="Total cost method",(('Option-specific inputs'!$J58/SUM('Option-specific inputs'!$J$52:$J$61))*'Option-specific inputs'!$J$109*AQ$26)),0),0)</f>
        <v>0</v>
      </c>
      <c r="AR408" s="43" cm="1">
        <f t="array" ref="AR408">IFERROR(
IF(AR$14 - $G$14 + 1 = _xlfn.NUMBERVALUE(TRIM(_xlfn.TEXTAFTER($C93, " ", -1))),
_xlfn.IFS(
'Option-specific inputs'!$J$19="Percentage cost method",('Option-specific inputs'!$J35*'Option-specific inputs'!$J$109*AR$26),
'Option-specific inputs'!$J$19="Total cost method",(('Option-specific inputs'!$J58/SUM('Option-specific inputs'!$J$52:$J$61))*'Option-specific inputs'!$J$109*AR$26)),0),0)</f>
        <v>0</v>
      </c>
      <c r="AS408" s="43" cm="1">
        <f t="array" ref="AS408">IFERROR(
IF(AS$14 - $G$14 + 1 = _xlfn.NUMBERVALUE(TRIM(_xlfn.TEXTAFTER($C93, " ", -1))),
_xlfn.IFS(
'Option-specific inputs'!$J$19="Percentage cost method",('Option-specific inputs'!$J35*'Option-specific inputs'!$J$109*AS$26),
'Option-specific inputs'!$J$19="Total cost method",(('Option-specific inputs'!$J58/SUM('Option-specific inputs'!$J$52:$J$61))*'Option-specific inputs'!$J$109*AS$26)),0),0)</f>
        <v>0</v>
      </c>
      <c r="AT408" s="43" cm="1">
        <f t="array" ref="AT408">IFERROR(
IF(AT$14 - $G$14 + 1 = _xlfn.NUMBERVALUE(TRIM(_xlfn.TEXTAFTER($C93, " ", -1))),
_xlfn.IFS(
'Option-specific inputs'!$J$19="Percentage cost method",('Option-specific inputs'!$J35*'Option-specific inputs'!$J$109*AT$26),
'Option-specific inputs'!$J$19="Total cost method",(('Option-specific inputs'!$J58/SUM('Option-specific inputs'!$J$52:$J$61))*'Option-specific inputs'!$J$109*AT$26)),0),0)</f>
        <v>0</v>
      </c>
      <c r="AU408" s="43" cm="1">
        <f t="array" ref="AU408">IFERROR(
IF(AU$14 - $G$14 + 1 = _xlfn.NUMBERVALUE(TRIM(_xlfn.TEXTAFTER($C93, " ", -1))),
_xlfn.IFS(
'Option-specific inputs'!$J$19="Percentage cost method",('Option-specific inputs'!$J35*'Option-specific inputs'!$J$109*AU$26),
'Option-specific inputs'!$J$19="Total cost method",(('Option-specific inputs'!$J58/SUM('Option-specific inputs'!$J$52:$J$61))*'Option-specific inputs'!$J$109*AU$26)),0),0)</f>
        <v>0</v>
      </c>
      <c r="AV408" s="43" cm="1">
        <f t="array" ref="AV408">IFERROR(
IF(AV$14 - $G$14 + 1 = _xlfn.NUMBERVALUE(TRIM(_xlfn.TEXTAFTER($C93, " ", -1))),
_xlfn.IFS(
'Option-specific inputs'!$J$19="Percentage cost method",('Option-specific inputs'!$J35*'Option-specific inputs'!$J$109*AV$26),
'Option-specific inputs'!$J$19="Total cost method",(('Option-specific inputs'!$J58/SUM('Option-specific inputs'!$J$52:$J$61))*'Option-specific inputs'!$J$109*AV$26)),0),0)</f>
        <v>0</v>
      </c>
      <c r="AW408" s="43" cm="1">
        <f t="array" ref="AW408">IFERROR(
IF(AW$14 - $G$14 + 1 = _xlfn.NUMBERVALUE(TRIM(_xlfn.TEXTAFTER($C93, " ", -1))),
_xlfn.IFS(
'Option-specific inputs'!$J$19="Percentage cost method",('Option-specific inputs'!$J35*'Option-specific inputs'!$J$109*AW$26),
'Option-specific inputs'!$J$19="Total cost method",(('Option-specific inputs'!$J58/SUM('Option-specific inputs'!$J$52:$J$61))*'Option-specific inputs'!$J$109*AW$26)),0),0)</f>
        <v>0</v>
      </c>
      <c r="AX408" s="43" cm="1">
        <f t="array" ref="AX408">IFERROR(
IF(AX$14 - $G$14 + 1 = _xlfn.NUMBERVALUE(TRIM(_xlfn.TEXTAFTER($C93, " ", -1))),
_xlfn.IFS(
'Option-specific inputs'!$J$19="Percentage cost method",('Option-specific inputs'!$J35*'Option-specific inputs'!$J$109*AX$26),
'Option-specific inputs'!$J$19="Total cost method",(('Option-specific inputs'!$J58/SUM('Option-specific inputs'!$J$52:$J$61))*'Option-specific inputs'!$J$109*AX$26)),0),0)</f>
        <v>0</v>
      </c>
      <c r="AY408" s="43" cm="1">
        <f t="array" ref="AY408">IFERROR(
IF(AY$14 - $G$14 + 1 = _xlfn.NUMBERVALUE(TRIM(_xlfn.TEXTAFTER($C93, " ", -1))),
_xlfn.IFS(
'Option-specific inputs'!$J$19="Percentage cost method",('Option-specific inputs'!$J35*'Option-specific inputs'!$J$109*AY$26),
'Option-specific inputs'!$J$19="Total cost method",(('Option-specific inputs'!$J58/SUM('Option-specific inputs'!$J$52:$J$61))*'Option-specific inputs'!$J$109*AY$26)),0),0)</f>
        <v>0</v>
      </c>
      <c r="AZ408" s="43" cm="1">
        <f t="array" ref="AZ408">IFERROR(
IF(AZ$14 - $G$14 + 1 = _xlfn.NUMBERVALUE(TRIM(_xlfn.TEXTAFTER($C93, " ", -1))),
_xlfn.IFS(
'Option-specific inputs'!$J$19="Percentage cost method",('Option-specific inputs'!$J35*'Option-specific inputs'!$J$109*AZ$26),
'Option-specific inputs'!$J$19="Total cost method",(('Option-specific inputs'!$J58/SUM('Option-specific inputs'!$J$52:$J$61))*'Option-specific inputs'!$J$109*AZ$26)),0),0)</f>
        <v>0</v>
      </c>
      <c r="BA408" s="43" cm="1">
        <f t="array" ref="BA408">IFERROR(
IF(BA$14 - $G$14 + 1 = _xlfn.NUMBERVALUE(TRIM(_xlfn.TEXTAFTER($C93, " ", -1))),
_xlfn.IFS(
'Option-specific inputs'!$J$19="Percentage cost method",('Option-specific inputs'!$J35*'Option-specific inputs'!$J$109*BA$26),
'Option-specific inputs'!$J$19="Total cost method",(('Option-specific inputs'!$J58/SUM('Option-specific inputs'!$J$52:$J$61))*'Option-specific inputs'!$J$109*BA$26)),0),0)</f>
        <v>0</v>
      </c>
      <c r="BB408" s="43" cm="1">
        <f t="array" ref="BB408">IFERROR(
IF(BB$14 - $G$14 + 1 = _xlfn.NUMBERVALUE(TRIM(_xlfn.TEXTAFTER($C93, " ", -1))),
_xlfn.IFS(
'Option-specific inputs'!$J$19="Percentage cost method",('Option-specific inputs'!$J35*'Option-specific inputs'!$J$109*BB$26),
'Option-specific inputs'!$J$19="Total cost method",(('Option-specific inputs'!$J58/SUM('Option-specific inputs'!$J$52:$J$61))*'Option-specific inputs'!$J$109*BB$26)),0),0)</f>
        <v>0</v>
      </c>
      <c r="BC408" s="43" cm="1">
        <f t="array" ref="BC408">IFERROR(
IF(BC$14 - $G$14 + 1 = _xlfn.NUMBERVALUE(TRIM(_xlfn.TEXTAFTER($C93, " ", -1))),
_xlfn.IFS(
'Option-specific inputs'!$J$19="Percentage cost method",('Option-specific inputs'!$J35*'Option-specific inputs'!$J$109*BC$26),
'Option-specific inputs'!$J$19="Total cost method",(('Option-specific inputs'!$J58/SUM('Option-specific inputs'!$J$52:$J$61))*'Option-specific inputs'!$J$109*BC$26)),0),0)</f>
        <v>0</v>
      </c>
      <c r="BD408" s="43" cm="1">
        <f t="array" ref="BD408">IFERROR(
IF(BD$14 - $G$14 + 1 = _xlfn.NUMBERVALUE(TRIM(_xlfn.TEXTAFTER($C93, " ", -1))),
_xlfn.IFS(
'Option-specific inputs'!$J$19="Percentage cost method",('Option-specific inputs'!$J35*'Option-specific inputs'!$J$109*BD$26),
'Option-specific inputs'!$J$19="Total cost method",(('Option-specific inputs'!$J58/SUM('Option-specific inputs'!$J$52:$J$61))*'Option-specific inputs'!$J$109*BD$26)),0),0)</f>
        <v>0</v>
      </c>
      <c r="BE408" s="43" cm="1">
        <f t="array" ref="BE408">IFERROR(
IF(BE$14 - $G$14 + 1 = _xlfn.NUMBERVALUE(TRIM(_xlfn.TEXTAFTER($C93, " ", -1))),
_xlfn.IFS(
'Option-specific inputs'!$J$19="Percentage cost method",('Option-specific inputs'!$J35*'Option-specific inputs'!$J$109*BE$26),
'Option-specific inputs'!$J$19="Total cost method",(('Option-specific inputs'!$J58/SUM('Option-specific inputs'!$J$52:$J$61))*'Option-specific inputs'!$J$109*BE$26)),0),0)</f>
        <v>0</v>
      </c>
      <c r="BF408" s="43" cm="1">
        <f t="array" ref="BF408">IFERROR(
IF(BF$14 - $G$14 + 1 = _xlfn.NUMBERVALUE(TRIM(_xlfn.TEXTAFTER($C93, " ", -1))),
_xlfn.IFS(
'Option-specific inputs'!$J$19="Percentage cost method",('Option-specific inputs'!$J35*'Option-specific inputs'!$J$109*BF$26),
'Option-specific inputs'!$J$19="Total cost method",(('Option-specific inputs'!$J58/SUM('Option-specific inputs'!$J$52:$J$61))*'Option-specific inputs'!$J$109*BF$26)),0),0)</f>
        <v>0</v>
      </c>
      <c r="BG408" s="43" cm="1">
        <f t="array" ref="BG408">IFERROR(
IF(BG$14 - $G$14 + 1 = _xlfn.NUMBERVALUE(TRIM(_xlfn.TEXTAFTER($C93, " ", -1))),
_xlfn.IFS(
'Option-specific inputs'!$J$19="Percentage cost method",('Option-specific inputs'!$J35*'Option-specific inputs'!$J$109*BG$26),
'Option-specific inputs'!$J$19="Total cost method",(('Option-specific inputs'!$J58/SUM('Option-specific inputs'!$J$52:$J$61))*'Option-specific inputs'!$J$109*BG$26)),0),0)</f>
        <v>0</v>
      </c>
      <c r="BH408" s="43" cm="1">
        <f t="array" ref="BH408">IFERROR(
IF(BH$14 - $G$14 + 1 = _xlfn.NUMBERVALUE(TRIM(_xlfn.TEXTAFTER($C93, " ", -1))),
_xlfn.IFS(
'Option-specific inputs'!$J$19="Percentage cost method",('Option-specific inputs'!$J35*'Option-specific inputs'!$J$109*BH$26),
'Option-specific inputs'!$J$19="Total cost method",(('Option-specific inputs'!$J58/SUM('Option-specific inputs'!$J$52:$J$61))*'Option-specific inputs'!$J$109*BH$26)),0),0)</f>
        <v>0</v>
      </c>
      <c r="BI408" s="43" cm="1">
        <f t="array" ref="BI408">IFERROR(
IF(BI$14 - $G$14 + 1 = _xlfn.NUMBERVALUE(TRIM(_xlfn.TEXTAFTER($C93, " ", -1))),
_xlfn.IFS(
'Option-specific inputs'!$J$19="Percentage cost method",('Option-specific inputs'!$J35*'Option-specific inputs'!$J$109*BI$26),
'Option-specific inputs'!$J$19="Total cost method",(('Option-specific inputs'!$J58/SUM('Option-specific inputs'!$J$52:$J$61))*'Option-specific inputs'!$J$109*BI$26)),0),0)</f>
        <v>0</v>
      </c>
      <c r="BJ408" s="43" cm="1">
        <f t="array" ref="BJ408">IFERROR(
IF(BJ$14 - $G$14 + 1 = _xlfn.NUMBERVALUE(TRIM(_xlfn.TEXTAFTER($C93, " ", -1))),
_xlfn.IFS(
'Option-specific inputs'!$J$19="Percentage cost method",('Option-specific inputs'!$J35*'Option-specific inputs'!$J$109*BJ$26),
'Option-specific inputs'!$J$19="Total cost method",(('Option-specific inputs'!$J58/SUM('Option-specific inputs'!$J$52:$J$61))*'Option-specific inputs'!$J$109*BJ$26)),0),0)</f>
        <v>0</v>
      </c>
      <c r="BK408" s="43" cm="1">
        <f t="array" ref="BK408">IFERROR(
IF(BK$14 - $G$14 + 1 = _xlfn.NUMBERVALUE(TRIM(_xlfn.TEXTAFTER($C93, " ", -1))),
_xlfn.IFS(
'Option-specific inputs'!$J$19="Percentage cost method",('Option-specific inputs'!$J35*'Option-specific inputs'!$J$109*BK$26),
'Option-specific inputs'!$J$19="Total cost method",(('Option-specific inputs'!$J58/SUM('Option-specific inputs'!$J$52:$J$61))*'Option-specific inputs'!$J$109*BK$26)),0),0)</f>
        <v>0</v>
      </c>
      <c r="BL408" s="43" cm="1">
        <f t="array" ref="BL408">IFERROR(
IF(BL$14 - $G$14 + 1 = _xlfn.NUMBERVALUE(TRIM(_xlfn.TEXTAFTER($C93, " ", -1))),
_xlfn.IFS(
'Option-specific inputs'!$J$19="Percentage cost method",('Option-specific inputs'!$J35*'Option-specific inputs'!$J$109*BL$26),
'Option-specific inputs'!$J$19="Total cost method",(('Option-specific inputs'!$J58/SUM('Option-specific inputs'!$J$52:$J$61))*'Option-specific inputs'!$J$109*BL$26)),0),0)</f>
        <v>0</v>
      </c>
      <c r="BM408" s="43" cm="1">
        <f t="array" ref="BM408">IFERROR(
IF(BM$14 - $G$14 + 1 = _xlfn.NUMBERVALUE(TRIM(_xlfn.TEXTAFTER($C93, " ", -1))),
_xlfn.IFS(
'Option-specific inputs'!$J$19="Percentage cost method",('Option-specific inputs'!$J35*'Option-specific inputs'!$J$109*BM$26),
'Option-specific inputs'!$J$19="Total cost method",(('Option-specific inputs'!$J58/SUM('Option-specific inputs'!$J$52:$J$61))*'Option-specific inputs'!$J$109*BM$26)),0),0)</f>
        <v>0</v>
      </c>
      <c r="BN408" s="43" cm="1">
        <f t="array" ref="BN408">IFERROR(
IF(BN$14 - $G$14 + 1 = _xlfn.NUMBERVALUE(TRIM(_xlfn.TEXTAFTER($C93, " ", -1))),
_xlfn.IFS(
'Option-specific inputs'!$J$19="Percentage cost method",('Option-specific inputs'!$J35*'Option-specific inputs'!$J$109*BN$26),
'Option-specific inputs'!$J$19="Total cost method",(('Option-specific inputs'!$J58/SUM('Option-specific inputs'!$J$52:$J$61))*'Option-specific inputs'!$J$109*BN$26)),0),0)</f>
        <v>0</v>
      </c>
      <c r="BO408" s="43" cm="1">
        <f t="array" ref="BO408">IFERROR(
IF(BO$14 - $G$14 + 1 = _xlfn.NUMBERVALUE(TRIM(_xlfn.TEXTAFTER($C93, " ", -1))),
_xlfn.IFS(
'Option-specific inputs'!$J$19="Percentage cost method",('Option-specific inputs'!$J35*'Option-specific inputs'!$J$109*BO$26),
'Option-specific inputs'!$J$19="Total cost method",(('Option-specific inputs'!$J58/SUM('Option-specific inputs'!$J$52:$J$61))*'Option-specific inputs'!$J$109*BO$26)),0),0)</f>
        <v>0</v>
      </c>
      <c r="BP408" s="43" cm="1">
        <f t="array" ref="BP408">IFERROR(
IF(BP$14 - $G$14 + 1 = _xlfn.NUMBERVALUE(TRIM(_xlfn.TEXTAFTER($C93, " ", -1))),
_xlfn.IFS(
'Option-specific inputs'!$J$19="Percentage cost method",('Option-specific inputs'!$J35*'Option-specific inputs'!$J$109*BP$26),
'Option-specific inputs'!$J$19="Total cost method",(('Option-specific inputs'!$J58/SUM('Option-specific inputs'!$J$52:$J$61))*'Option-specific inputs'!$J$109*BP$26)),0),0)</f>
        <v>0</v>
      </c>
      <c r="BQ408" s="43" cm="1">
        <f t="array" ref="BQ408">IFERROR(
IF(BQ$14 - $G$14 + 1 = _xlfn.NUMBERVALUE(TRIM(_xlfn.TEXTAFTER($C93, " ", -1))),
_xlfn.IFS(
'Option-specific inputs'!$J$19="Percentage cost method",('Option-specific inputs'!$J35*'Option-specific inputs'!$J$109*BQ$26),
'Option-specific inputs'!$J$19="Total cost method",(('Option-specific inputs'!$J58/SUM('Option-specific inputs'!$J$52:$J$61))*'Option-specific inputs'!$J$109*BQ$26)),0),0)</f>
        <v>0</v>
      </c>
      <c r="BR408" s="43" cm="1">
        <f t="array" ref="BR408">IFERROR(
IF(BR$14 - $G$14 + 1 = _xlfn.NUMBERVALUE(TRIM(_xlfn.TEXTAFTER($C93, " ", -1))),
_xlfn.IFS(
'Option-specific inputs'!$J$19="Percentage cost method",('Option-specific inputs'!$J35*'Option-specific inputs'!$J$109*BR$26),
'Option-specific inputs'!$J$19="Total cost method",(('Option-specific inputs'!$J58/SUM('Option-specific inputs'!$J$52:$J$61))*'Option-specific inputs'!$J$109*BR$26)),0),0)</f>
        <v>0</v>
      </c>
      <c r="BS408" s="43" cm="1">
        <f t="array" ref="BS408">IFERROR(
IF(BS$14 - $G$14 + 1 = _xlfn.NUMBERVALUE(TRIM(_xlfn.TEXTAFTER($C93, " ", -1))),
_xlfn.IFS(
'Option-specific inputs'!$J$19="Percentage cost method",('Option-specific inputs'!$J35*'Option-specific inputs'!$J$109*BS$26),
'Option-specific inputs'!$J$19="Total cost method",(('Option-specific inputs'!$J58/SUM('Option-specific inputs'!$J$52:$J$61))*'Option-specific inputs'!$J$109*BS$26)),0),0)</f>
        <v>0</v>
      </c>
      <c r="BT408" s="43" cm="1">
        <f t="array" ref="BT408">IFERROR(
IF(BT$14 - $G$14 + 1 = _xlfn.NUMBERVALUE(TRIM(_xlfn.TEXTAFTER($C93, " ", -1))),
_xlfn.IFS(
'Option-specific inputs'!$J$19="Percentage cost method",('Option-specific inputs'!$J35*'Option-specific inputs'!$J$109*BT$26),
'Option-specific inputs'!$J$19="Total cost method",(('Option-specific inputs'!$J58/SUM('Option-specific inputs'!$J$52:$J$61))*'Option-specific inputs'!$J$109*BT$26)),0),0)</f>
        <v>0</v>
      </c>
      <c r="BU408" s="43" cm="1">
        <f t="array" ref="BU408">IFERROR(
IF(BU$14 - $G$14 + 1 = _xlfn.NUMBERVALUE(TRIM(_xlfn.TEXTAFTER($C93, " ", -1))),
_xlfn.IFS(
'Option-specific inputs'!$J$19="Percentage cost method",('Option-specific inputs'!$J35*'Option-specific inputs'!$J$109*BU$26),
'Option-specific inputs'!$J$19="Total cost method",(('Option-specific inputs'!$J58/SUM('Option-specific inputs'!$J$52:$J$61))*'Option-specific inputs'!$J$109*BU$26)),0),0)</f>
        <v>0</v>
      </c>
      <c r="BV408" s="43" cm="1">
        <f t="array" ref="BV408">IFERROR(
IF(BV$14 - $G$14 + 1 = _xlfn.NUMBERVALUE(TRIM(_xlfn.TEXTAFTER($C93, " ", -1))),
_xlfn.IFS(
'Option-specific inputs'!$J$19="Percentage cost method",('Option-specific inputs'!$J35*'Option-specific inputs'!$J$109*BV$26),
'Option-specific inputs'!$J$19="Total cost method",(('Option-specific inputs'!$J58/SUM('Option-specific inputs'!$J$52:$J$61))*'Option-specific inputs'!$J$109*BV$26)),0),0)</f>
        <v>0</v>
      </c>
      <c r="BW408" s="43" cm="1">
        <f t="array" ref="BW408">IFERROR(
IF(BW$14 - $G$14 + 1 = _xlfn.NUMBERVALUE(TRIM(_xlfn.TEXTAFTER($C93, " ", -1))),
_xlfn.IFS(
'Option-specific inputs'!$J$19="Percentage cost method",('Option-specific inputs'!$J35*'Option-specific inputs'!$J$109*BW$26),
'Option-specific inputs'!$J$19="Total cost method",(('Option-specific inputs'!$J58/SUM('Option-specific inputs'!$J$52:$J$61))*'Option-specific inputs'!$J$109*BW$26)),0),0)</f>
        <v>0</v>
      </c>
      <c r="BX408" s="43" cm="1">
        <f t="array" ref="BX408">IFERROR(
IF(BX$14 - $G$14 + 1 = _xlfn.NUMBERVALUE(TRIM(_xlfn.TEXTAFTER($C93, " ", -1))),
_xlfn.IFS(
'Option-specific inputs'!$J$19="Percentage cost method",('Option-specific inputs'!$J35*'Option-specific inputs'!$J$109*BX$26),
'Option-specific inputs'!$J$19="Total cost method",(('Option-specific inputs'!$J58/SUM('Option-specific inputs'!$J$52:$J$61))*'Option-specific inputs'!$J$109*BX$26)),0),0)</f>
        <v>0</v>
      </c>
      <c r="BY408" s="43" cm="1">
        <f t="array" ref="BY408">IFERROR(
IF(BY$14 - $G$14 + 1 = _xlfn.NUMBERVALUE(TRIM(_xlfn.TEXTAFTER($C93, " ", -1))),
_xlfn.IFS(
'Option-specific inputs'!$J$19="Percentage cost method",('Option-specific inputs'!$J35*'Option-specific inputs'!$J$109*BY$26),
'Option-specific inputs'!$J$19="Total cost method",(('Option-specific inputs'!$J58/SUM('Option-specific inputs'!$J$52:$J$61))*'Option-specific inputs'!$J$109*BY$26)),0),0)</f>
        <v>0</v>
      </c>
      <c r="BZ408" s="43" cm="1">
        <f t="array" ref="BZ408">IFERROR(
IF(BZ$14 - $G$14 + 1 = _xlfn.NUMBERVALUE(TRIM(_xlfn.TEXTAFTER($C93, " ", -1))),
_xlfn.IFS(
'Option-specific inputs'!$J$19="Percentage cost method",('Option-specific inputs'!$J35*'Option-specific inputs'!$J$109*BZ$26),
'Option-specific inputs'!$J$19="Total cost method",(('Option-specific inputs'!$J58/SUM('Option-specific inputs'!$J$52:$J$61))*'Option-specific inputs'!$J$109*BZ$26)),0),0)</f>
        <v>0</v>
      </c>
      <c r="CA408" s="43" cm="1">
        <f t="array" ref="CA408">IFERROR(
IF(CA$14 - $G$14 + 1 = _xlfn.NUMBERVALUE(TRIM(_xlfn.TEXTAFTER($C93, " ", -1))),
_xlfn.IFS(
'Option-specific inputs'!$J$19="Percentage cost method",('Option-specific inputs'!$J35*'Option-specific inputs'!$J$109*CA$26),
'Option-specific inputs'!$J$19="Total cost method",(('Option-specific inputs'!$J58/SUM('Option-specific inputs'!$J$52:$J$61))*'Option-specific inputs'!$J$109*CA$26)),0),0)</f>
        <v>0</v>
      </c>
      <c r="CB408" s="43" cm="1">
        <f t="array" ref="CB408">IFERROR(
IF(CB$14 - $G$14 + 1 = _xlfn.NUMBERVALUE(TRIM(_xlfn.TEXTAFTER($C93, " ", -1))),
_xlfn.IFS(
'Option-specific inputs'!$J$19="Percentage cost method",('Option-specific inputs'!$J35*'Option-specific inputs'!$J$109*CB$26),
'Option-specific inputs'!$J$19="Total cost method",(('Option-specific inputs'!$J58/SUM('Option-specific inputs'!$J$52:$J$61))*'Option-specific inputs'!$J$109*CB$26)),0),0)</f>
        <v>0</v>
      </c>
      <c r="CC408" s="43" cm="1">
        <f t="array" ref="CC408">IFERROR(
IF(CC$14 - $G$14 + 1 = _xlfn.NUMBERVALUE(TRIM(_xlfn.TEXTAFTER($C93, " ", -1))),
_xlfn.IFS(
'Option-specific inputs'!$J$19="Percentage cost method",('Option-specific inputs'!$J35*'Option-specific inputs'!$J$109*CC$26),
'Option-specific inputs'!$J$19="Total cost method",(('Option-specific inputs'!$J58/SUM('Option-specific inputs'!$J$52:$J$61))*'Option-specific inputs'!$J$109*CC$26)),0),0)</f>
        <v>0</v>
      </c>
      <c r="CD408" s="43" cm="1">
        <f t="array" ref="CD408">IFERROR(
IF(CD$14 - $G$14 + 1 = _xlfn.NUMBERVALUE(TRIM(_xlfn.TEXTAFTER($C93, " ", -1))),
_xlfn.IFS(
'Option-specific inputs'!$J$19="Percentage cost method",('Option-specific inputs'!$J35*'Option-specific inputs'!$J$109*CD$26),
'Option-specific inputs'!$J$19="Total cost method",(('Option-specific inputs'!$J58/SUM('Option-specific inputs'!$J$52:$J$61))*'Option-specific inputs'!$J$109*CD$26)),0),0)</f>
        <v>0</v>
      </c>
      <c r="CE408" s="43" cm="1">
        <f t="array" ref="CE408">IFERROR(
IF(CE$14 - $G$14 + 1 = _xlfn.NUMBERVALUE(TRIM(_xlfn.TEXTAFTER($C93, " ", -1))),
_xlfn.IFS(
'Option-specific inputs'!$J$19="Percentage cost method",('Option-specific inputs'!$J35*'Option-specific inputs'!$J$109*CE$26),
'Option-specific inputs'!$J$19="Total cost method",(('Option-specific inputs'!$J58/SUM('Option-specific inputs'!$J$52:$J$61))*'Option-specific inputs'!$J$109*CE$26)),0),0)</f>
        <v>0</v>
      </c>
      <c r="CF408" s="43" cm="1">
        <f t="array" ref="CF408">IFERROR(
IF(CF$14 - $G$14 + 1 = _xlfn.NUMBERVALUE(TRIM(_xlfn.TEXTAFTER($C93, " ", -1))),
_xlfn.IFS(
'Option-specific inputs'!$J$19="Percentage cost method",('Option-specific inputs'!$J35*'Option-specific inputs'!$J$109*CF$26),
'Option-specific inputs'!$J$19="Total cost method",(('Option-specific inputs'!$J58/SUM('Option-specific inputs'!$J$52:$J$61))*'Option-specific inputs'!$J$109*CF$26)),0),0)</f>
        <v>0</v>
      </c>
      <c r="CG408" s="43" cm="1">
        <f t="array" ref="CG408">IFERROR(
IF(CG$14 - $G$14 + 1 = _xlfn.NUMBERVALUE(TRIM(_xlfn.TEXTAFTER($C93, " ", -1))),
_xlfn.IFS(
'Option-specific inputs'!$J$19="Percentage cost method",('Option-specific inputs'!$J35*'Option-specific inputs'!$J$109*CG$26),
'Option-specific inputs'!$J$19="Total cost method",(('Option-specific inputs'!$J58/SUM('Option-specific inputs'!$J$52:$J$61))*'Option-specific inputs'!$J$109*CG$26)),0),0)</f>
        <v>0</v>
      </c>
      <c r="CH408" s="43" cm="1">
        <f t="array" ref="CH408">IFERROR(
IF(CH$14 - $G$14 + 1 = _xlfn.NUMBERVALUE(TRIM(_xlfn.TEXTAFTER($C93, " ", -1))),
_xlfn.IFS(
'Option-specific inputs'!$J$19="Percentage cost method",('Option-specific inputs'!$J35*'Option-specific inputs'!$J$109*CH$26),
'Option-specific inputs'!$J$19="Total cost method",(('Option-specific inputs'!$J58/SUM('Option-specific inputs'!$J$52:$J$61))*'Option-specific inputs'!$J$109*CH$26)),0),0)</f>
        <v>0</v>
      </c>
      <c r="CI408" s="43" cm="1">
        <f t="array" ref="CI408">IFERROR(
IF(CI$14 - $G$14 + 1 = _xlfn.NUMBERVALUE(TRIM(_xlfn.TEXTAFTER($C93, " ", -1))),
_xlfn.IFS(
'Option-specific inputs'!$J$19="Percentage cost method",('Option-specific inputs'!$J35*'Option-specific inputs'!$J$109*CI$26),
'Option-specific inputs'!$J$19="Total cost method",(('Option-specific inputs'!$J58/SUM('Option-specific inputs'!$J$52:$J$61))*'Option-specific inputs'!$J$109*CI$26)),0),0)</f>
        <v>0</v>
      </c>
      <c r="CJ408" s="43" cm="1">
        <f t="array" ref="CJ408">IFERROR(
IF(CJ$14 - $G$14 + 1 = _xlfn.NUMBERVALUE(TRIM(_xlfn.TEXTAFTER($C93, " ", -1))),
_xlfn.IFS(
'Option-specific inputs'!$J$19="Percentage cost method",('Option-specific inputs'!$J35*'Option-specific inputs'!$J$109*CJ$26),
'Option-specific inputs'!$J$19="Total cost method",(('Option-specific inputs'!$J58/SUM('Option-specific inputs'!$J$52:$J$61))*'Option-specific inputs'!$J$109*CJ$26)),0),0)</f>
        <v>0</v>
      </c>
      <c r="CK408" s="43" cm="1">
        <f t="array" ref="CK408">IFERROR(
IF(CK$14 - $G$14 + 1 = _xlfn.NUMBERVALUE(TRIM(_xlfn.TEXTAFTER($C93, " ", -1))),
_xlfn.IFS(
'Option-specific inputs'!$J$19="Percentage cost method",('Option-specific inputs'!$J35*'Option-specific inputs'!$J$109*CK$26),
'Option-specific inputs'!$J$19="Total cost method",(('Option-specific inputs'!$J58/SUM('Option-specific inputs'!$J$52:$J$61))*'Option-specific inputs'!$J$109*CK$26)),0),0)</f>
        <v>0</v>
      </c>
      <c r="CL408" s="43" cm="1">
        <f t="array" ref="CL408">IFERROR(
IF(CL$14 - $G$14 + 1 = _xlfn.NUMBERVALUE(TRIM(_xlfn.TEXTAFTER($C93, " ", -1))),
_xlfn.IFS(
'Option-specific inputs'!$J$19="Percentage cost method",('Option-specific inputs'!$J35*'Option-specific inputs'!$J$109*CL$26),
'Option-specific inputs'!$J$19="Total cost method",(('Option-specific inputs'!$J58/SUM('Option-specific inputs'!$J$52:$J$61))*'Option-specific inputs'!$J$109*CL$26)),0),0)</f>
        <v>0</v>
      </c>
      <c r="CM408" s="43" cm="1">
        <f t="array" ref="CM408">IFERROR(
IF(CM$14 - $G$14 + 1 = _xlfn.NUMBERVALUE(TRIM(_xlfn.TEXTAFTER($C93, " ", -1))),
_xlfn.IFS(
'Option-specific inputs'!$J$19="Percentage cost method",('Option-specific inputs'!$J35*'Option-specific inputs'!$J$109*CM$26),
'Option-specific inputs'!$J$19="Total cost method",(('Option-specific inputs'!$J58/SUM('Option-specific inputs'!$J$52:$J$61))*'Option-specific inputs'!$J$109*CM$26)),0),0)</f>
        <v>0</v>
      </c>
      <c r="CN408" s="43" cm="1">
        <f t="array" ref="CN408">IFERROR(
IF(CN$14 - $G$14 + 1 = _xlfn.NUMBERVALUE(TRIM(_xlfn.TEXTAFTER($C93, " ", -1))),
_xlfn.IFS(
'Option-specific inputs'!$J$19="Percentage cost method",('Option-specific inputs'!$J35*'Option-specific inputs'!$J$109*CN$26),
'Option-specific inputs'!$J$19="Total cost method",(('Option-specific inputs'!$J58/SUM('Option-specific inputs'!$J$52:$J$61))*'Option-specific inputs'!$J$109*CN$26)),0),0)</f>
        <v>0</v>
      </c>
      <c r="CO408" s="43" cm="1">
        <f t="array" ref="CO408">IFERROR(
IF(CO$14 - $G$14 + 1 = _xlfn.NUMBERVALUE(TRIM(_xlfn.TEXTAFTER($C93, " ", -1))),
_xlfn.IFS(
'Option-specific inputs'!$J$19="Percentage cost method",('Option-specific inputs'!$J35*'Option-specific inputs'!$J$109*CO$26),
'Option-specific inputs'!$J$19="Total cost method",(('Option-specific inputs'!$J58/SUM('Option-specific inputs'!$J$52:$J$61))*'Option-specific inputs'!$J$109*CO$26)),0),0)</f>
        <v>0</v>
      </c>
      <c r="CP408" s="43" cm="1">
        <f t="array" ref="CP408">IFERROR(
IF(CP$14 - $G$14 + 1 = _xlfn.NUMBERVALUE(TRIM(_xlfn.TEXTAFTER($C93, " ", -1))),
_xlfn.IFS(
'Option-specific inputs'!$J$19="Percentage cost method",('Option-specific inputs'!$J35*'Option-specific inputs'!$J$109*CP$26),
'Option-specific inputs'!$J$19="Total cost method",(('Option-specific inputs'!$J58/SUM('Option-specific inputs'!$J$52:$J$61))*'Option-specific inputs'!$J$109*CP$26)),0),0)</f>
        <v>0</v>
      </c>
      <c r="CQ408" s="43" cm="1">
        <f t="array" ref="CQ408">IFERROR(
IF(CQ$14 - $G$14 + 1 = _xlfn.NUMBERVALUE(TRIM(_xlfn.TEXTAFTER($C93, " ", -1))),
_xlfn.IFS(
'Option-specific inputs'!$J$19="Percentage cost method",('Option-specific inputs'!$J35*'Option-specific inputs'!$J$109*CQ$26),
'Option-specific inputs'!$J$19="Total cost method",(('Option-specific inputs'!$J58/SUM('Option-specific inputs'!$J$52:$J$61))*'Option-specific inputs'!$J$109*CQ$26)),0),0)</f>
        <v>0</v>
      </c>
      <c r="CR408" s="43" cm="1">
        <f t="array" ref="CR408">IFERROR(
IF(CR$14 - $G$14 + 1 = _xlfn.NUMBERVALUE(TRIM(_xlfn.TEXTAFTER($C93, " ", -1))),
_xlfn.IFS(
'Option-specific inputs'!$J$19="Percentage cost method",('Option-specific inputs'!$J35*'Option-specific inputs'!$J$109*CR$26),
'Option-specific inputs'!$J$19="Total cost method",(('Option-specific inputs'!$J58/SUM('Option-specific inputs'!$J$52:$J$61))*'Option-specific inputs'!$J$109*CR$26)),0),0)</f>
        <v>0</v>
      </c>
      <c r="CS408" s="43" cm="1">
        <f t="array" ref="CS408">IFERROR(
IF(CS$14 - $G$14 + 1 = _xlfn.NUMBERVALUE(TRIM(_xlfn.TEXTAFTER($C93, " ", -1))),
_xlfn.IFS(
'Option-specific inputs'!$J$19="Percentage cost method",('Option-specific inputs'!$J35*'Option-specific inputs'!$J$109*CS$26),
'Option-specific inputs'!$J$19="Total cost method",(('Option-specific inputs'!$J58/SUM('Option-specific inputs'!$J$52:$J$61))*'Option-specific inputs'!$J$109*CS$26)),0),0)</f>
        <v>0</v>
      </c>
      <c r="CT408" s="43" cm="1">
        <f t="array" ref="CT408">IFERROR(
IF(CT$14 - $G$14 + 1 = _xlfn.NUMBERVALUE(TRIM(_xlfn.TEXTAFTER($C93, " ", -1))),
_xlfn.IFS(
'Option-specific inputs'!$J$19="Percentage cost method",('Option-specific inputs'!$J35*'Option-specific inputs'!$J$109*CT$26),
'Option-specific inputs'!$J$19="Total cost method",(('Option-specific inputs'!$J58/SUM('Option-specific inputs'!$J$52:$J$61))*'Option-specific inputs'!$J$109*CT$26)),0),0)</f>
        <v>0</v>
      </c>
      <c r="CU408" s="43" cm="1">
        <f t="array" ref="CU408">IFERROR(
IF(CU$14 - $G$14 + 1 = _xlfn.NUMBERVALUE(TRIM(_xlfn.TEXTAFTER($C93, " ", -1))),
_xlfn.IFS(
'Option-specific inputs'!$J$19="Percentage cost method",('Option-specific inputs'!$J35*'Option-specific inputs'!$J$109*CU$26),
'Option-specific inputs'!$J$19="Total cost method",(('Option-specific inputs'!$J58/SUM('Option-specific inputs'!$J$52:$J$61))*'Option-specific inputs'!$J$109*CU$26)),0),0)</f>
        <v>0</v>
      </c>
      <c r="CV408" s="43" cm="1">
        <f t="array" ref="CV408">IFERROR(
IF(CV$14 - $G$14 + 1 = _xlfn.NUMBERVALUE(TRIM(_xlfn.TEXTAFTER($C93, " ", -1))),
_xlfn.IFS(
'Option-specific inputs'!$J$19="Percentage cost method",('Option-specific inputs'!$J35*'Option-specific inputs'!$J$109*CV$26),
'Option-specific inputs'!$J$19="Total cost method",(('Option-specific inputs'!$J58/SUM('Option-specific inputs'!$J$52:$J$61))*'Option-specific inputs'!$J$109*CV$26)),0),0)</f>
        <v>0</v>
      </c>
      <c r="CW408" s="43" cm="1">
        <f t="array" ref="CW408">IFERROR(
IF(CW$14 - $G$14 + 1 = _xlfn.NUMBERVALUE(TRIM(_xlfn.TEXTAFTER($C93, " ", -1))),
_xlfn.IFS(
'Option-specific inputs'!$J$19="Percentage cost method",('Option-specific inputs'!$J35*'Option-specific inputs'!$J$109*CW$26),
'Option-specific inputs'!$J$19="Total cost method",(('Option-specific inputs'!$J58/SUM('Option-specific inputs'!$J$52:$J$61))*'Option-specific inputs'!$J$109*CW$26)),0),0)</f>
        <v>0</v>
      </c>
      <c r="CX408" s="43" cm="1">
        <f t="array" ref="CX408">IFERROR(
IF(CX$14 - $G$14 + 1 = _xlfn.NUMBERVALUE(TRIM(_xlfn.TEXTAFTER($C93, " ", -1))),
_xlfn.IFS(
'Option-specific inputs'!$J$19="Percentage cost method",('Option-specific inputs'!$J35*'Option-specific inputs'!$J$109*CX$26),
'Option-specific inputs'!$J$19="Total cost method",(('Option-specific inputs'!$J58/SUM('Option-specific inputs'!$J$52:$J$61))*'Option-specific inputs'!$J$109*CX$26)),0),0)</f>
        <v>0</v>
      </c>
      <c r="CY408" s="43" cm="1">
        <f t="array" ref="CY408">IFERROR(
IF(CY$14 - $G$14 + 1 = _xlfn.NUMBERVALUE(TRIM(_xlfn.TEXTAFTER($C93, " ", -1))),
_xlfn.IFS(
'Option-specific inputs'!$J$19="Percentage cost method",('Option-specific inputs'!$J35*'Option-specific inputs'!$J$109*CY$26),
'Option-specific inputs'!$J$19="Total cost method",(('Option-specific inputs'!$J58/SUM('Option-specific inputs'!$J$52:$J$61))*'Option-specific inputs'!$J$109*CY$26)),0),0)</f>
        <v>0</v>
      </c>
      <c r="CZ408" s="43" cm="1">
        <f t="array" ref="CZ408">IFERROR(
IF(CZ$14 - $G$14 + 1 = _xlfn.NUMBERVALUE(TRIM(_xlfn.TEXTAFTER($C93, " ", -1))),
_xlfn.IFS(
'Option-specific inputs'!$J$19="Percentage cost method",('Option-specific inputs'!$J35*'Option-specific inputs'!$J$109*CZ$26),
'Option-specific inputs'!$J$19="Total cost method",(('Option-specific inputs'!$J58/SUM('Option-specific inputs'!$J$52:$J$61))*'Option-specific inputs'!$J$109*CZ$26)),0),0)</f>
        <v>0</v>
      </c>
      <c r="DA408" s="43" cm="1">
        <f t="array" ref="DA408">IFERROR(
IF(DA$14 - $G$14 + 1 = _xlfn.NUMBERVALUE(TRIM(_xlfn.TEXTAFTER($C93, " ", -1))),
_xlfn.IFS(
'Option-specific inputs'!$J$19="Percentage cost method",('Option-specific inputs'!$J35*'Option-specific inputs'!$J$109*DA$26),
'Option-specific inputs'!$J$19="Total cost method",(('Option-specific inputs'!$J58/SUM('Option-specific inputs'!$J$52:$J$61))*'Option-specific inputs'!$J$109*DA$26)),0),0)</f>
        <v>0</v>
      </c>
      <c r="DB408" s="43" cm="1">
        <f t="array" ref="DB408">IFERROR(
IF(DB$14 - $G$14 + 1 = _xlfn.NUMBERVALUE(TRIM(_xlfn.TEXTAFTER($C93, " ", -1))),
_xlfn.IFS(
'Option-specific inputs'!$J$19="Percentage cost method",('Option-specific inputs'!$J35*'Option-specific inputs'!$J$109*DB$26),
'Option-specific inputs'!$J$19="Total cost method",(('Option-specific inputs'!$J58/SUM('Option-specific inputs'!$J$52:$J$61))*'Option-specific inputs'!$J$109*DB$26)),0),0)</f>
        <v>0</v>
      </c>
      <c r="DC408" s="25"/>
    </row>
    <row r="409" spans="1:107" s="61" customFormat="1" ht="22.5" customHeight="1">
      <c r="A409" s="25"/>
      <c r="B409" s="163"/>
      <c r="C409" s="170" t="s">
        <v>147</v>
      </c>
      <c r="D409" s="32"/>
      <c r="E409" s="37"/>
      <c r="F409" s="42"/>
      <c r="G409" s="43" cm="1">
        <f t="array" ref="G409">IFERROR(
IF(G$14 - $G$14 + 1 = _xlfn.NUMBERVALUE(TRIM(_xlfn.TEXTAFTER($C94, " ", -1))),
_xlfn.IFS(
'Option-specific inputs'!$J$19="Percentage cost method",('Option-specific inputs'!$J36*'Option-specific inputs'!$J$109*G$26),
'Option-specific inputs'!$J$19="Total cost method",(('Option-specific inputs'!$J59/SUM('Option-specific inputs'!$J$52:$J$61))*'Option-specific inputs'!$J$109*G$26)),0),0)</f>
        <v>0</v>
      </c>
      <c r="H409" s="43" cm="1">
        <f t="array" ref="H409">IFERROR(
IF(H$14 - $G$14 + 1 = _xlfn.NUMBERVALUE(TRIM(_xlfn.TEXTAFTER($C94, " ", -1))),
_xlfn.IFS(
'Option-specific inputs'!$J$19="Percentage cost method",('Option-specific inputs'!$J36*'Option-specific inputs'!$J$109*H$26),
'Option-specific inputs'!$J$19="Total cost method",(('Option-specific inputs'!$J59/SUM('Option-specific inputs'!$J$52:$J$61))*'Option-specific inputs'!$J$109*H$26)),0),0)</f>
        <v>0</v>
      </c>
      <c r="I409" s="43" cm="1">
        <f t="array" ref="I409">IFERROR(
IF(I$14 - $G$14 + 1 = _xlfn.NUMBERVALUE(TRIM(_xlfn.TEXTAFTER($C94, " ", -1))),
_xlfn.IFS(
'Option-specific inputs'!$J$19="Percentage cost method",('Option-specific inputs'!$J36*'Option-specific inputs'!$J$109*I$26),
'Option-specific inputs'!$J$19="Total cost method",(('Option-specific inputs'!$J59/SUM('Option-specific inputs'!$J$52:$J$61))*'Option-specific inputs'!$J$109*I$26)),0),0)</f>
        <v>0</v>
      </c>
      <c r="J409" s="43" cm="1">
        <f t="array" ref="J409">IFERROR(
IF(J$14 - $G$14 + 1 = _xlfn.NUMBERVALUE(TRIM(_xlfn.TEXTAFTER($C94, " ", -1))),
_xlfn.IFS(
'Option-specific inputs'!$J$19="Percentage cost method",('Option-specific inputs'!$J36*'Option-specific inputs'!$J$109*J$26),
'Option-specific inputs'!$J$19="Total cost method",(('Option-specific inputs'!$J59/SUM('Option-specific inputs'!$J$52:$J$61))*'Option-specific inputs'!$J$109*J$26)),0),0)</f>
        <v>0</v>
      </c>
      <c r="K409" s="43" cm="1">
        <f t="array" ref="K409">IFERROR(
IF(K$14 - $G$14 + 1 = _xlfn.NUMBERVALUE(TRIM(_xlfn.TEXTAFTER($C94, " ", -1))),
_xlfn.IFS(
'Option-specific inputs'!$J$19="Percentage cost method",('Option-specific inputs'!$J36*'Option-specific inputs'!$J$109*K$26),
'Option-specific inputs'!$J$19="Total cost method",(('Option-specific inputs'!$J59/SUM('Option-specific inputs'!$J$52:$J$61))*'Option-specific inputs'!$J$109*K$26)),0),0)</f>
        <v>0</v>
      </c>
      <c r="L409" s="43" cm="1">
        <f t="array" ref="L409">IFERROR(
IF(L$14 - $G$14 + 1 = _xlfn.NUMBERVALUE(TRIM(_xlfn.TEXTAFTER($C94, " ", -1))),
_xlfn.IFS(
'Option-specific inputs'!$J$19="Percentage cost method",('Option-specific inputs'!$J36*'Option-specific inputs'!$J$109*L$26),
'Option-specific inputs'!$J$19="Total cost method",(('Option-specific inputs'!$J59/SUM('Option-specific inputs'!$J$52:$J$61))*'Option-specific inputs'!$J$109*L$26)),0),0)</f>
        <v>0</v>
      </c>
      <c r="M409" s="43" cm="1">
        <f t="array" ref="M409">IFERROR(
IF(M$14 - $G$14 + 1 = _xlfn.NUMBERVALUE(TRIM(_xlfn.TEXTAFTER($C94, " ", -1))),
_xlfn.IFS(
'Option-specific inputs'!$J$19="Percentage cost method",('Option-specific inputs'!$J36*'Option-specific inputs'!$J$109*M$26),
'Option-specific inputs'!$J$19="Total cost method",(('Option-specific inputs'!$J59/SUM('Option-specific inputs'!$J$52:$J$61))*'Option-specific inputs'!$J$109*M$26)),0),0)</f>
        <v>0</v>
      </c>
      <c r="N409" s="43" cm="1">
        <f t="array" ref="N409">IFERROR(
IF(N$14 - $G$14 + 1 = _xlfn.NUMBERVALUE(TRIM(_xlfn.TEXTAFTER($C94, " ", -1))),
_xlfn.IFS(
'Option-specific inputs'!$J$19="Percentage cost method",('Option-specific inputs'!$J36*'Option-specific inputs'!$J$109*N$26),
'Option-specific inputs'!$J$19="Total cost method",(('Option-specific inputs'!$J59/SUM('Option-specific inputs'!$J$52:$J$61))*'Option-specific inputs'!$J$109*N$26)),0),0)</f>
        <v>0</v>
      </c>
      <c r="O409" s="43" cm="1">
        <f t="array" ref="O409">IFERROR(
IF(O$14 - $G$14 + 1 = _xlfn.NUMBERVALUE(TRIM(_xlfn.TEXTAFTER($C94, " ", -1))),
_xlfn.IFS(
'Option-specific inputs'!$J$19="Percentage cost method",('Option-specific inputs'!$J36*'Option-specific inputs'!$J$109*O$26),
'Option-specific inputs'!$J$19="Total cost method",(('Option-specific inputs'!$J59/SUM('Option-specific inputs'!$J$52:$J$61))*'Option-specific inputs'!$J$109*O$26)),0),0)</f>
        <v>0</v>
      </c>
      <c r="P409" s="43" cm="1">
        <f t="array" ref="P409">IFERROR(
IF(P$14 - $G$14 + 1 = _xlfn.NUMBERVALUE(TRIM(_xlfn.TEXTAFTER($C94, " ", -1))),
_xlfn.IFS(
'Option-specific inputs'!$J$19="Percentage cost method",('Option-specific inputs'!$J36*'Option-specific inputs'!$J$109*P$26),
'Option-specific inputs'!$J$19="Total cost method",(('Option-specific inputs'!$J59/SUM('Option-specific inputs'!$J$52:$J$61))*'Option-specific inputs'!$J$109*P$26)),0),0)</f>
        <v>0</v>
      </c>
      <c r="Q409" s="43" cm="1">
        <f t="array" ref="Q409">IFERROR(
IF(Q$14 - $G$14 + 1 = _xlfn.NUMBERVALUE(TRIM(_xlfn.TEXTAFTER($C94, " ", -1))),
_xlfn.IFS(
'Option-specific inputs'!$J$19="Percentage cost method",('Option-specific inputs'!$J36*'Option-specific inputs'!$J$109*Q$26),
'Option-specific inputs'!$J$19="Total cost method",(('Option-specific inputs'!$J59/SUM('Option-specific inputs'!$J$52:$J$61))*'Option-specific inputs'!$J$109*Q$26)),0),0)</f>
        <v>0</v>
      </c>
      <c r="R409" s="43" cm="1">
        <f t="array" ref="R409">IFERROR(
IF(R$14 - $G$14 + 1 = _xlfn.NUMBERVALUE(TRIM(_xlfn.TEXTAFTER($C94, " ", -1))),
_xlfn.IFS(
'Option-specific inputs'!$J$19="Percentage cost method",('Option-specific inputs'!$J36*'Option-specific inputs'!$J$109*R$26),
'Option-specific inputs'!$J$19="Total cost method",(('Option-specific inputs'!$J59/SUM('Option-specific inputs'!$J$52:$J$61))*'Option-specific inputs'!$J$109*R$26)),0),0)</f>
        <v>0</v>
      </c>
      <c r="S409" s="43" cm="1">
        <f t="array" ref="S409">IFERROR(
IF(S$14 - $G$14 + 1 = _xlfn.NUMBERVALUE(TRIM(_xlfn.TEXTAFTER($C94, " ", -1))),
_xlfn.IFS(
'Option-specific inputs'!$J$19="Percentage cost method",('Option-specific inputs'!$J36*'Option-specific inputs'!$J$109*S$26),
'Option-specific inputs'!$J$19="Total cost method",(('Option-specific inputs'!$J59/SUM('Option-specific inputs'!$J$52:$J$61))*'Option-specific inputs'!$J$109*S$26)),0),0)</f>
        <v>0</v>
      </c>
      <c r="T409" s="43" cm="1">
        <f t="array" ref="T409">IFERROR(
IF(T$14 - $G$14 + 1 = _xlfn.NUMBERVALUE(TRIM(_xlfn.TEXTAFTER($C94, " ", -1))),
_xlfn.IFS(
'Option-specific inputs'!$J$19="Percentage cost method",('Option-specific inputs'!$J36*'Option-specific inputs'!$J$109*T$26),
'Option-specific inputs'!$J$19="Total cost method",(('Option-specific inputs'!$J59/SUM('Option-specific inputs'!$J$52:$J$61))*'Option-specific inputs'!$J$109*T$26)),0),0)</f>
        <v>0</v>
      </c>
      <c r="U409" s="43" cm="1">
        <f t="array" ref="U409">IFERROR(
IF(U$14 - $G$14 + 1 = _xlfn.NUMBERVALUE(TRIM(_xlfn.TEXTAFTER($C94, " ", -1))),
_xlfn.IFS(
'Option-specific inputs'!$J$19="Percentage cost method",('Option-specific inputs'!$J36*'Option-specific inputs'!$J$109*U$26),
'Option-specific inputs'!$J$19="Total cost method",(('Option-specific inputs'!$J59/SUM('Option-specific inputs'!$J$52:$J$61))*'Option-specific inputs'!$J$109*U$26)),0),0)</f>
        <v>0</v>
      </c>
      <c r="V409" s="43" cm="1">
        <f t="array" ref="V409">IFERROR(
IF(V$14 - $G$14 + 1 = _xlfn.NUMBERVALUE(TRIM(_xlfn.TEXTAFTER($C94, " ", -1))),
_xlfn.IFS(
'Option-specific inputs'!$J$19="Percentage cost method",('Option-specific inputs'!$J36*'Option-specific inputs'!$J$109*V$26),
'Option-specific inputs'!$J$19="Total cost method",(('Option-specific inputs'!$J59/SUM('Option-specific inputs'!$J$52:$J$61))*'Option-specific inputs'!$J$109*V$26)),0),0)</f>
        <v>0</v>
      </c>
      <c r="W409" s="43" cm="1">
        <f t="array" ref="W409">IFERROR(
IF(W$14 - $G$14 + 1 = _xlfn.NUMBERVALUE(TRIM(_xlfn.TEXTAFTER($C94, " ", -1))),
_xlfn.IFS(
'Option-specific inputs'!$J$19="Percentage cost method",('Option-specific inputs'!$J36*'Option-specific inputs'!$J$109*W$26),
'Option-specific inputs'!$J$19="Total cost method",(('Option-specific inputs'!$J59/SUM('Option-specific inputs'!$J$52:$J$61))*'Option-specific inputs'!$J$109*W$26)),0),0)</f>
        <v>0</v>
      </c>
      <c r="X409" s="43" cm="1">
        <f t="array" ref="X409">IFERROR(
IF(X$14 - $G$14 + 1 = _xlfn.NUMBERVALUE(TRIM(_xlfn.TEXTAFTER($C94, " ", -1))),
_xlfn.IFS(
'Option-specific inputs'!$J$19="Percentage cost method",('Option-specific inputs'!$J36*'Option-specific inputs'!$J$109*X$26),
'Option-specific inputs'!$J$19="Total cost method",(('Option-specific inputs'!$J59/SUM('Option-specific inputs'!$J$52:$J$61))*'Option-specific inputs'!$J$109*X$26)),0),0)</f>
        <v>0</v>
      </c>
      <c r="Y409" s="43" cm="1">
        <f t="array" ref="Y409">IFERROR(
IF(Y$14 - $G$14 + 1 = _xlfn.NUMBERVALUE(TRIM(_xlfn.TEXTAFTER($C94, " ", -1))),
_xlfn.IFS(
'Option-specific inputs'!$J$19="Percentage cost method",('Option-specific inputs'!$J36*'Option-specific inputs'!$J$109*Y$26),
'Option-specific inputs'!$J$19="Total cost method",(('Option-specific inputs'!$J59/SUM('Option-specific inputs'!$J$52:$J$61))*'Option-specific inputs'!$J$109*Y$26)),0),0)</f>
        <v>0</v>
      </c>
      <c r="Z409" s="43" cm="1">
        <f t="array" ref="Z409">IFERROR(
IF(Z$14 - $G$14 + 1 = _xlfn.NUMBERVALUE(TRIM(_xlfn.TEXTAFTER($C94, " ", -1))),
_xlfn.IFS(
'Option-specific inputs'!$J$19="Percentage cost method",('Option-specific inputs'!$J36*'Option-specific inputs'!$J$109*Z$26),
'Option-specific inputs'!$J$19="Total cost method",(('Option-specific inputs'!$J59/SUM('Option-specific inputs'!$J$52:$J$61))*'Option-specific inputs'!$J$109*Z$26)),0),0)</f>
        <v>0</v>
      </c>
      <c r="AA409" s="43" cm="1">
        <f t="array" ref="AA409">IFERROR(
IF(AA$14 - $G$14 + 1 = _xlfn.NUMBERVALUE(TRIM(_xlfn.TEXTAFTER($C94, " ", -1))),
_xlfn.IFS(
'Option-specific inputs'!$J$19="Percentage cost method",('Option-specific inputs'!$J36*'Option-specific inputs'!$J$109*AA$26),
'Option-specific inputs'!$J$19="Total cost method",(('Option-specific inputs'!$J59/SUM('Option-specific inputs'!$J$52:$J$61))*'Option-specific inputs'!$J$109*AA$26)),0),0)</f>
        <v>0</v>
      </c>
      <c r="AB409" s="43" cm="1">
        <f t="array" ref="AB409">IFERROR(
IF(AB$14 - $G$14 + 1 = _xlfn.NUMBERVALUE(TRIM(_xlfn.TEXTAFTER($C94, " ", -1))),
_xlfn.IFS(
'Option-specific inputs'!$J$19="Percentage cost method",('Option-specific inputs'!$J36*'Option-specific inputs'!$J$109*AB$26),
'Option-specific inputs'!$J$19="Total cost method",(('Option-specific inputs'!$J59/SUM('Option-specific inputs'!$J$52:$J$61))*'Option-specific inputs'!$J$109*AB$26)),0),0)</f>
        <v>0</v>
      </c>
      <c r="AC409" s="43" cm="1">
        <f t="array" ref="AC409">IFERROR(
IF(AC$14 - $G$14 + 1 = _xlfn.NUMBERVALUE(TRIM(_xlfn.TEXTAFTER($C94, " ", -1))),
_xlfn.IFS(
'Option-specific inputs'!$J$19="Percentage cost method",('Option-specific inputs'!$J36*'Option-specific inputs'!$J$109*AC$26),
'Option-specific inputs'!$J$19="Total cost method",(('Option-specific inputs'!$J59/SUM('Option-specific inputs'!$J$52:$J$61))*'Option-specific inputs'!$J$109*AC$26)),0),0)</f>
        <v>0</v>
      </c>
      <c r="AD409" s="43" cm="1">
        <f t="array" ref="AD409">IFERROR(
IF(AD$14 - $G$14 + 1 = _xlfn.NUMBERVALUE(TRIM(_xlfn.TEXTAFTER($C94, " ", -1))),
_xlfn.IFS(
'Option-specific inputs'!$J$19="Percentage cost method",('Option-specific inputs'!$J36*'Option-specific inputs'!$J$109*AD$26),
'Option-specific inputs'!$J$19="Total cost method",(('Option-specific inputs'!$J59/SUM('Option-specific inputs'!$J$52:$J$61))*'Option-specific inputs'!$J$109*AD$26)),0),0)</f>
        <v>0</v>
      </c>
      <c r="AE409" s="43" cm="1">
        <f t="array" ref="AE409">IFERROR(
IF(AE$14 - $G$14 + 1 = _xlfn.NUMBERVALUE(TRIM(_xlfn.TEXTAFTER($C94, " ", -1))),
_xlfn.IFS(
'Option-specific inputs'!$J$19="Percentage cost method",('Option-specific inputs'!$J36*'Option-specific inputs'!$J$109*AE$26),
'Option-specific inputs'!$J$19="Total cost method",(('Option-specific inputs'!$J59/SUM('Option-specific inputs'!$J$52:$J$61))*'Option-specific inputs'!$J$109*AE$26)),0),0)</f>
        <v>0</v>
      </c>
      <c r="AF409" s="43" cm="1">
        <f t="array" ref="AF409">IFERROR(
IF(AF$14 - $G$14 + 1 = _xlfn.NUMBERVALUE(TRIM(_xlfn.TEXTAFTER($C94, " ", -1))),
_xlfn.IFS(
'Option-specific inputs'!$J$19="Percentage cost method",('Option-specific inputs'!$J36*'Option-specific inputs'!$J$109*AF$26),
'Option-specific inputs'!$J$19="Total cost method",(('Option-specific inputs'!$J59/SUM('Option-specific inputs'!$J$52:$J$61))*'Option-specific inputs'!$J$109*AF$26)),0),0)</f>
        <v>0</v>
      </c>
      <c r="AG409" s="43" cm="1">
        <f t="array" ref="AG409">IFERROR(
IF(AG$14 - $G$14 + 1 = _xlfn.NUMBERVALUE(TRIM(_xlfn.TEXTAFTER($C94, " ", -1))),
_xlfn.IFS(
'Option-specific inputs'!$J$19="Percentage cost method",('Option-specific inputs'!$J36*'Option-specific inputs'!$J$109*AG$26),
'Option-specific inputs'!$J$19="Total cost method",(('Option-specific inputs'!$J59/SUM('Option-specific inputs'!$J$52:$J$61))*'Option-specific inputs'!$J$109*AG$26)),0),0)</f>
        <v>0</v>
      </c>
      <c r="AH409" s="43" cm="1">
        <f t="array" ref="AH409">IFERROR(
IF(AH$14 - $G$14 + 1 = _xlfn.NUMBERVALUE(TRIM(_xlfn.TEXTAFTER($C94, " ", -1))),
_xlfn.IFS(
'Option-specific inputs'!$J$19="Percentage cost method",('Option-specific inputs'!$J36*'Option-specific inputs'!$J$109*AH$26),
'Option-specific inputs'!$J$19="Total cost method",(('Option-specific inputs'!$J59/SUM('Option-specific inputs'!$J$52:$J$61))*'Option-specific inputs'!$J$109*AH$26)),0),0)</f>
        <v>0</v>
      </c>
      <c r="AI409" s="43" cm="1">
        <f t="array" ref="AI409">IFERROR(
IF(AI$14 - $G$14 + 1 = _xlfn.NUMBERVALUE(TRIM(_xlfn.TEXTAFTER($C94, " ", -1))),
_xlfn.IFS(
'Option-specific inputs'!$J$19="Percentage cost method",('Option-specific inputs'!$J36*'Option-specific inputs'!$J$109*AI$26),
'Option-specific inputs'!$J$19="Total cost method",(('Option-specific inputs'!$J59/SUM('Option-specific inputs'!$J$52:$J$61))*'Option-specific inputs'!$J$109*AI$26)),0),0)</f>
        <v>0</v>
      </c>
      <c r="AJ409" s="43" cm="1">
        <f t="array" ref="AJ409">IFERROR(
IF(AJ$14 - $G$14 + 1 = _xlfn.NUMBERVALUE(TRIM(_xlfn.TEXTAFTER($C94, " ", -1))),
_xlfn.IFS(
'Option-specific inputs'!$J$19="Percentage cost method",('Option-specific inputs'!$J36*'Option-specific inputs'!$J$109*AJ$26),
'Option-specific inputs'!$J$19="Total cost method",(('Option-specific inputs'!$J59/SUM('Option-specific inputs'!$J$52:$J$61))*'Option-specific inputs'!$J$109*AJ$26)),0),0)</f>
        <v>0</v>
      </c>
      <c r="AK409" s="43" cm="1">
        <f t="array" ref="AK409">IFERROR(
IF(AK$14 - $G$14 + 1 = _xlfn.NUMBERVALUE(TRIM(_xlfn.TEXTAFTER($C94, " ", -1))),
_xlfn.IFS(
'Option-specific inputs'!$J$19="Percentage cost method",('Option-specific inputs'!$J36*'Option-specific inputs'!$J$109*AK$26),
'Option-specific inputs'!$J$19="Total cost method",(('Option-specific inputs'!$J59/SUM('Option-specific inputs'!$J$52:$J$61))*'Option-specific inputs'!$J$109*AK$26)),0),0)</f>
        <v>0</v>
      </c>
      <c r="AL409" s="43" cm="1">
        <f t="array" ref="AL409">IFERROR(
IF(AL$14 - $G$14 + 1 = _xlfn.NUMBERVALUE(TRIM(_xlfn.TEXTAFTER($C94, " ", -1))),
_xlfn.IFS(
'Option-specific inputs'!$J$19="Percentage cost method",('Option-specific inputs'!$J36*'Option-specific inputs'!$J$109*AL$26),
'Option-specific inputs'!$J$19="Total cost method",(('Option-specific inputs'!$J59/SUM('Option-specific inputs'!$J$52:$J$61))*'Option-specific inputs'!$J$109*AL$26)),0),0)</f>
        <v>0</v>
      </c>
      <c r="AM409" s="43" cm="1">
        <f t="array" ref="AM409">IFERROR(
IF(AM$14 - $G$14 + 1 = _xlfn.NUMBERVALUE(TRIM(_xlfn.TEXTAFTER($C94, " ", -1))),
_xlfn.IFS(
'Option-specific inputs'!$J$19="Percentage cost method",('Option-specific inputs'!$J36*'Option-specific inputs'!$J$109*AM$26),
'Option-specific inputs'!$J$19="Total cost method",(('Option-specific inputs'!$J59/SUM('Option-specific inputs'!$J$52:$J$61))*'Option-specific inputs'!$J$109*AM$26)),0),0)</f>
        <v>0</v>
      </c>
      <c r="AN409" s="43" cm="1">
        <f t="array" ref="AN409">IFERROR(
IF(AN$14 - $G$14 + 1 = _xlfn.NUMBERVALUE(TRIM(_xlfn.TEXTAFTER($C94, " ", -1))),
_xlfn.IFS(
'Option-specific inputs'!$J$19="Percentage cost method",('Option-specific inputs'!$J36*'Option-specific inputs'!$J$109*AN$26),
'Option-specific inputs'!$J$19="Total cost method",(('Option-specific inputs'!$J59/SUM('Option-specific inputs'!$J$52:$J$61))*'Option-specific inputs'!$J$109*AN$26)),0),0)</f>
        <v>0</v>
      </c>
      <c r="AO409" s="43" cm="1">
        <f t="array" ref="AO409">IFERROR(
IF(AO$14 - $G$14 + 1 = _xlfn.NUMBERVALUE(TRIM(_xlfn.TEXTAFTER($C94, " ", -1))),
_xlfn.IFS(
'Option-specific inputs'!$J$19="Percentage cost method",('Option-specific inputs'!$J36*'Option-specific inputs'!$J$109*AO$26),
'Option-specific inputs'!$J$19="Total cost method",(('Option-specific inputs'!$J59/SUM('Option-specific inputs'!$J$52:$J$61))*'Option-specific inputs'!$J$109*AO$26)),0),0)</f>
        <v>0</v>
      </c>
      <c r="AP409" s="43" cm="1">
        <f t="array" ref="AP409">IFERROR(
IF(AP$14 - $G$14 + 1 = _xlfn.NUMBERVALUE(TRIM(_xlfn.TEXTAFTER($C94, " ", -1))),
_xlfn.IFS(
'Option-specific inputs'!$J$19="Percentage cost method",('Option-specific inputs'!$J36*'Option-specific inputs'!$J$109*AP$26),
'Option-specific inputs'!$J$19="Total cost method",(('Option-specific inputs'!$J59/SUM('Option-specific inputs'!$J$52:$J$61))*'Option-specific inputs'!$J$109*AP$26)),0),0)</f>
        <v>0</v>
      </c>
      <c r="AQ409" s="43" cm="1">
        <f t="array" ref="AQ409">IFERROR(
IF(AQ$14 - $G$14 + 1 = _xlfn.NUMBERVALUE(TRIM(_xlfn.TEXTAFTER($C94, " ", -1))),
_xlfn.IFS(
'Option-specific inputs'!$J$19="Percentage cost method",('Option-specific inputs'!$J36*'Option-specific inputs'!$J$109*AQ$26),
'Option-specific inputs'!$J$19="Total cost method",(('Option-specific inputs'!$J59/SUM('Option-specific inputs'!$J$52:$J$61))*'Option-specific inputs'!$J$109*AQ$26)),0),0)</f>
        <v>0</v>
      </c>
      <c r="AR409" s="43" cm="1">
        <f t="array" ref="AR409">IFERROR(
IF(AR$14 - $G$14 + 1 = _xlfn.NUMBERVALUE(TRIM(_xlfn.TEXTAFTER($C94, " ", -1))),
_xlfn.IFS(
'Option-specific inputs'!$J$19="Percentage cost method",('Option-specific inputs'!$J36*'Option-specific inputs'!$J$109*AR$26),
'Option-specific inputs'!$J$19="Total cost method",(('Option-specific inputs'!$J59/SUM('Option-specific inputs'!$J$52:$J$61))*'Option-specific inputs'!$J$109*AR$26)),0),0)</f>
        <v>0</v>
      </c>
      <c r="AS409" s="43" cm="1">
        <f t="array" ref="AS409">IFERROR(
IF(AS$14 - $G$14 + 1 = _xlfn.NUMBERVALUE(TRIM(_xlfn.TEXTAFTER($C94, " ", -1))),
_xlfn.IFS(
'Option-specific inputs'!$J$19="Percentage cost method",('Option-specific inputs'!$J36*'Option-specific inputs'!$J$109*AS$26),
'Option-specific inputs'!$J$19="Total cost method",(('Option-specific inputs'!$J59/SUM('Option-specific inputs'!$J$52:$J$61))*'Option-specific inputs'!$J$109*AS$26)),0),0)</f>
        <v>0</v>
      </c>
      <c r="AT409" s="43" cm="1">
        <f t="array" ref="AT409">IFERROR(
IF(AT$14 - $G$14 + 1 = _xlfn.NUMBERVALUE(TRIM(_xlfn.TEXTAFTER($C94, " ", -1))),
_xlfn.IFS(
'Option-specific inputs'!$J$19="Percentage cost method",('Option-specific inputs'!$J36*'Option-specific inputs'!$J$109*AT$26),
'Option-specific inputs'!$J$19="Total cost method",(('Option-specific inputs'!$J59/SUM('Option-specific inputs'!$J$52:$J$61))*'Option-specific inputs'!$J$109*AT$26)),0),0)</f>
        <v>0</v>
      </c>
      <c r="AU409" s="43" cm="1">
        <f t="array" ref="AU409">IFERROR(
IF(AU$14 - $G$14 + 1 = _xlfn.NUMBERVALUE(TRIM(_xlfn.TEXTAFTER($C94, " ", -1))),
_xlfn.IFS(
'Option-specific inputs'!$J$19="Percentage cost method",('Option-specific inputs'!$J36*'Option-specific inputs'!$J$109*AU$26),
'Option-specific inputs'!$J$19="Total cost method",(('Option-specific inputs'!$J59/SUM('Option-specific inputs'!$J$52:$J$61))*'Option-specific inputs'!$J$109*AU$26)),0),0)</f>
        <v>0</v>
      </c>
      <c r="AV409" s="43" cm="1">
        <f t="array" ref="AV409">IFERROR(
IF(AV$14 - $G$14 + 1 = _xlfn.NUMBERVALUE(TRIM(_xlfn.TEXTAFTER($C94, " ", -1))),
_xlfn.IFS(
'Option-specific inputs'!$J$19="Percentage cost method",('Option-specific inputs'!$J36*'Option-specific inputs'!$J$109*AV$26),
'Option-specific inputs'!$J$19="Total cost method",(('Option-specific inputs'!$J59/SUM('Option-specific inputs'!$J$52:$J$61))*'Option-specific inputs'!$J$109*AV$26)),0),0)</f>
        <v>0</v>
      </c>
      <c r="AW409" s="43" cm="1">
        <f t="array" ref="AW409">IFERROR(
IF(AW$14 - $G$14 + 1 = _xlfn.NUMBERVALUE(TRIM(_xlfn.TEXTAFTER($C94, " ", -1))),
_xlfn.IFS(
'Option-specific inputs'!$J$19="Percentage cost method",('Option-specific inputs'!$J36*'Option-specific inputs'!$J$109*AW$26),
'Option-specific inputs'!$J$19="Total cost method",(('Option-specific inputs'!$J59/SUM('Option-specific inputs'!$J$52:$J$61))*'Option-specific inputs'!$J$109*AW$26)),0),0)</f>
        <v>0</v>
      </c>
      <c r="AX409" s="43" cm="1">
        <f t="array" ref="AX409">IFERROR(
IF(AX$14 - $G$14 + 1 = _xlfn.NUMBERVALUE(TRIM(_xlfn.TEXTAFTER($C94, " ", -1))),
_xlfn.IFS(
'Option-specific inputs'!$J$19="Percentage cost method",('Option-specific inputs'!$J36*'Option-specific inputs'!$J$109*AX$26),
'Option-specific inputs'!$J$19="Total cost method",(('Option-specific inputs'!$J59/SUM('Option-specific inputs'!$J$52:$J$61))*'Option-specific inputs'!$J$109*AX$26)),0),0)</f>
        <v>0</v>
      </c>
      <c r="AY409" s="43" cm="1">
        <f t="array" ref="AY409">IFERROR(
IF(AY$14 - $G$14 + 1 = _xlfn.NUMBERVALUE(TRIM(_xlfn.TEXTAFTER($C94, " ", -1))),
_xlfn.IFS(
'Option-specific inputs'!$J$19="Percentage cost method",('Option-specific inputs'!$J36*'Option-specific inputs'!$J$109*AY$26),
'Option-specific inputs'!$J$19="Total cost method",(('Option-specific inputs'!$J59/SUM('Option-specific inputs'!$J$52:$J$61))*'Option-specific inputs'!$J$109*AY$26)),0),0)</f>
        <v>0</v>
      </c>
      <c r="AZ409" s="43" cm="1">
        <f t="array" ref="AZ409">IFERROR(
IF(AZ$14 - $G$14 + 1 = _xlfn.NUMBERVALUE(TRIM(_xlfn.TEXTAFTER($C94, " ", -1))),
_xlfn.IFS(
'Option-specific inputs'!$J$19="Percentage cost method",('Option-specific inputs'!$J36*'Option-specific inputs'!$J$109*AZ$26),
'Option-specific inputs'!$J$19="Total cost method",(('Option-specific inputs'!$J59/SUM('Option-specific inputs'!$J$52:$J$61))*'Option-specific inputs'!$J$109*AZ$26)),0),0)</f>
        <v>0</v>
      </c>
      <c r="BA409" s="43" cm="1">
        <f t="array" ref="BA409">IFERROR(
IF(BA$14 - $G$14 + 1 = _xlfn.NUMBERVALUE(TRIM(_xlfn.TEXTAFTER($C94, " ", -1))),
_xlfn.IFS(
'Option-specific inputs'!$J$19="Percentage cost method",('Option-specific inputs'!$J36*'Option-specific inputs'!$J$109*BA$26),
'Option-specific inputs'!$J$19="Total cost method",(('Option-specific inputs'!$J59/SUM('Option-specific inputs'!$J$52:$J$61))*'Option-specific inputs'!$J$109*BA$26)),0),0)</f>
        <v>0</v>
      </c>
      <c r="BB409" s="43" cm="1">
        <f t="array" ref="BB409">IFERROR(
IF(BB$14 - $G$14 + 1 = _xlfn.NUMBERVALUE(TRIM(_xlfn.TEXTAFTER($C94, " ", -1))),
_xlfn.IFS(
'Option-specific inputs'!$J$19="Percentage cost method",('Option-specific inputs'!$J36*'Option-specific inputs'!$J$109*BB$26),
'Option-specific inputs'!$J$19="Total cost method",(('Option-specific inputs'!$J59/SUM('Option-specific inputs'!$J$52:$J$61))*'Option-specific inputs'!$J$109*BB$26)),0),0)</f>
        <v>0</v>
      </c>
      <c r="BC409" s="43" cm="1">
        <f t="array" ref="BC409">IFERROR(
IF(BC$14 - $G$14 + 1 = _xlfn.NUMBERVALUE(TRIM(_xlfn.TEXTAFTER($C94, " ", -1))),
_xlfn.IFS(
'Option-specific inputs'!$J$19="Percentage cost method",('Option-specific inputs'!$J36*'Option-specific inputs'!$J$109*BC$26),
'Option-specific inputs'!$J$19="Total cost method",(('Option-specific inputs'!$J59/SUM('Option-specific inputs'!$J$52:$J$61))*'Option-specific inputs'!$J$109*BC$26)),0),0)</f>
        <v>0</v>
      </c>
      <c r="BD409" s="43" cm="1">
        <f t="array" ref="BD409">IFERROR(
IF(BD$14 - $G$14 + 1 = _xlfn.NUMBERVALUE(TRIM(_xlfn.TEXTAFTER($C94, " ", -1))),
_xlfn.IFS(
'Option-specific inputs'!$J$19="Percentage cost method",('Option-specific inputs'!$J36*'Option-specific inputs'!$J$109*BD$26),
'Option-specific inputs'!$J$19="Total cost method",(('Option-specific inputs'!$J59/SUM('Option-specific inputs'!$J$52:$J$61))*'Option-specific inputs'!$J$109*BD$26)),0),0)</f>
        <v>0</v>
      </c>
      <c r="BE409" s="43" cm="1">
        <f t="array" ref="BE409">IFERROR(
IF(BE$14 - $G$14 + 1 = _xlfn.NUMBERVALUE(TRIM(_xlfn.TEXTAFTER($C94, " ", -1))),
_xlfn.IFS(
'Option-specific inputs'!$J$19="Percentage cost method",('Option-specific inputs'!$J36*'Option-specific inputs'!$J$109*BE$26),
'Option-specific inputs'!$J$19="Total cost method",(('Option-specific inputs'!$J59/SUM('Option-specific inputs'!$J$52:$J$61))*'Option-specific inputs'!$J$109*BE$26)),0),0)</f>
        <v>0</v>
      </c>
      <c r="BF409" s="43" cm="1">
        <f t="array" ref="BF409">IFERROR(
IF(BF$14 - $G$14 + 1 = _xlfn.NUMBERVALUE(TRIM(_xlfn.TEXTAFTER($C94, " ", -1))),
_xlfn.IFS(
'Option-specific inputs'!$J$19="Percentage cost method",('Option-specific inputs'!$J36*'Option-specific inputs'!$J$109*BF$26),
'Option-specific inputs'!$J$19="Total cost method",(('Option-specific inputs'!$J59/SUM('Option-specific inputs'!$J$52:$J$61))*'Option-specific inputs'!$J$109*BF$26)),0),0)</f>
        <v>0</v>
      </c>
      <c r="BG409" s="43" cm="1">
        <f t="array" ref="BG409">IFERROR(
IF(BG$14 - $G$14 + 1 = _xlfn.NUMBERVALUE(TRIM(_xlfn.TEXTAFTER($C94, " ", -1))),
_xlfn.IFS(
'Option-specific inputs'!$J$19="Percentage cost method",('Option-specific inputs'!$J36*'Option-specific inputs'!$J$109*BG$26),
'Option-specific inputs'!$J$19="Total cost method",(('Option-specific inputs'!$J59/SUM('Option-specific inputs'!$J$52:$J$61))*'Option-specific inputs'!$J$109*BG$26)),0),0)</f>
        <v>0</v>
      </c>
      <c r="BH409" s="43" cm="1">
        <f t="array" ref="BH409">IFERROR(
IF(BH$14 - $G$14 + 1 = _xlfn.NUMBERVALUE(TRIM(_xlfn.TEXTAFTER($C94, " ", -1))),
_xlfn.IFS(
'Option-specific inputs'!$J$19="Percentage cost method",('Option-specific inputs'!$J36*'Option-specific inputs'!$J$109*BH$26),
'Option-specific inputs'!$J$19="Total cost method",(('Option-specific inputs'!$J59/SUM('Option-specific inputs'!$J$52:$J$61))*'Option-specific inputs'!$J$109*BH$26)),0),0)</f>
        <v>0</v>
      </c>
      <c r="BI409" s="43" cm="1">
        <f t="array" ref="BI409">IFERROR(
IF(BI$14 - $G$14 + 1 = _xlfn.NUMBERVALUE(TRIM(_xlfn.TEXTAFTER($C94, " ", -1))),
_xlfn.IFS(
'Option-specific inputs'!$J$19="Percentage cost method",('Option-specific inputs'!$J36*'Option-specific inputs'!$J$109*BI$26),
'Option-specific inputs'!$J$19="Total cost method",(('Option-specific inputs'!$J59/SUM('Option-specific inputs'!$J$52:$J$61))*'Option-specific inputs'!$J$109*BI$26)),0),0)</f>
        <v>0</v>
      </c>
      <c r="BJ409" s="43" cm="1">
        <f t="array" ref="BJ409">IFERROR(
IF(BJ$14 - $G$14 + 1 = _xlfn.NUMBERVALUE(TRIM(_xlfn.TEXTAFTER($C94, " ", -1))),
_xlfn.IFS(
'Option-specific inputs'!$J$19="Percentage cost method",('Option-specific inputs'!$J36*'Option-specific inputs'!$J$109*BJ$26),
'Option-specific inputs'!$J$19="Total cost method",(('Option-specific inputs'!$J59/SUM('Option-specific inputs'!$J$52:$J$61))*'Option-specific inputs'!$J$109*BJ$26)),0),0)</f>
        <v>0</v>
      </c>
      <c r="BK409" s="43" cm="1">
        <f t="array" ref="BK409">IFERROR(
IF(BK$14 - $G$14 + 1 = _xlfn.NUMBERVALUE(TRIM(_xlfn.TEXTAFTER($C94, " ", -1))),
_xlfn.IFS(
'Option-specific inputs'!$J$19="Percentage cost method",('Option-specific inputs'!$J36*'Option-specific inputs'!$J$109*BK$26),
'Option-specific inputs'!$J$19="Total cost method",(('Option-specific inputs'!$J59/SUM('Option-specific inputs'!$J$52:$J$61))*'Option-specific inputs'!$J$109*BK$26)),0),0)</f>
        <v>0</v>
      </c>
      <c r="BL409" s="43" cm="1">
        <f t="array" ref="BL409">IFERROR(
IF(BL$14 - $G$14 + 1 = _xlfn.NUMBERVALUE(TRIM(_xlfn.TEXTAFTER($C94, " ", -1))),
_xlfn.IFS(
'Option-specific inputs'!$J$19="Percentage cost method",('Option-specific inputs'!$J36*'Option-specific inputs'!$J$109*BL$26),
'Option-specific inputs'!$J$19="Total cost method",(('Option-specific inputs'!$J59/SUM('Option-specific inputs'!$J$52:$J$61))*'Option-specific inputs'!$J$109*BL$26)),0),0)</f>
        <v>0</v>
      </c>
      <c r="BM409" s="43" cm="1">
        <f t="array" ref="BM409">IFERROR(
IF(BM$14 - $G$14 + 1 = _xlfn.NUMBERVALUE(TRIM(_xlfn.TEXTAFTER($C94, " ", -1))),
_xlfn.IFS(
'Option-specific inputs'!$J$19="Percentage cost method",('Option-specific inputs'!$J36*'Option-specific inputs'!$J$109*BM$26),
'Option-specific inputs'!$J$19="Total cost method",(('Option-specific inputs'!$J59/SUM('Option-specific inputs'!$J$52:$J$61))*'Option-specific inputs'!$J$109*BM$26)),0),0)</f>
        <v>0</v>
      </c>
      <c r="BN409" s="43" cm="1">
        <f t="array" ref="BN409">IFERROR(
IF(BN$14 - $G$14 + 1 = _xlfn.NUMBERVALUE(TRIM(_xlfn.TEXTAFTER($C94, " ", -1))),
_xlfn.IFS(
'Option-specific inputs'!$J$19="Percentage cost method",('Option-specific inputs'!$J36*'Option-specific inputs'!$J$109*BN$26),
'Option-specific inputs'!$J$19="Total cost method",(('Option-specific inputs'!$J59/SUM('Option-specific inputs'!$J$52:$J$61))*'Option-specific inputs'!$J$109*BN$26)),0),0)</f>
        <v>0</v>
      </c>
      <c r="BO409" s="43" cm="1">
        <f t="array" ref="BO409">IFERROR(
IF(BO$14 - $G$14 + 1 = _xlfn.NUMBERVALUE(TRIM(_xlfn.TEXTAFTER($C94, " ", -1))),
_xlfn.IFS(
'Option-specific inputs'!$J$19="Percentage cost method",('Option-specific inputs'!$J36*'Option-specific inputs'!$J$109*BO$26),
'Option-specific inputs'!$J$19="Total cost method",(('Option-specific inputs'!$J59/SUM('Option-specific inputs'!$J$52:$J$61))*'Option-specific inputs'!$J$109*BO$26)),0),0)</f>
        <v>0</v>
      </c>
      <c r="BP409" s="43" cm="1">
        <f t="array" ref="BP409">IFERROR(
IF(BP$14 - $G$14 + 1 = _xlfn.NUMBERVALUE(TRIM(_xlfn.TEXTAFTER($C94, " ", -1))),
_xlfn.IFS(
'Option-specific inputs'!$J$19="Percentage cost method",('Option-specific inputs'!$J36*'Option-specific inputs'!$J$109*BP$26),
'Option-specific inputs'!$J$19="Total cost method",(('Option-specific inputs'!$J59/SUM('Option-specific inputs'!$J$52:$J$61))*'Option-specific inputs'!$J$109*BP$26)),0),0)</f>
        <v>0</v>
      </c>
      <c r="BQ409" s="43" cm="1">
        <f t="array" ref="BQ409">IFERROR(
IF(BQ$14 - $G$14 + 1 = _xlfn.NUMBERVALUE(TRIM(_xlfn.TEXTAFTER($C94, " ", -1))),
_xlfn.IFS(
'Option-specific inputs'!$J$19="Percentage cost method",('Option-specific inputs'!$J36*'Option-specific inputs'!$J$109*BQ$26),
'Option-specific inputs'!$J$19="Total cost method",(('Option-specific inputs'!$J59/SUM('Option-specific inputs'!$J$52:$J$61))*'Option-specific inputs'!$J$109*BQ$26)),0),0)</f>
        <v>0</v>
      </c>
      <c r="BR409" s="43" cm="1">
        <f t="array" ref="BR409">IFERROR(
IF(BR$14 - $G$14 + 1 = _xlfn.NUMBERVALUE(TRIM(_xlfn.TEXTAFTER($C94, " ", -1))),
_xlfn.IFS(
'Option-specific inputs'!$J$19="Percentage cost method",('Option-specific inputs'!$J36*'Option-specific inputs'!$J$109*BR$26),
'Option-specific inputs'!$J$19="Total cost method",(('Option-specific inputs'!$J59/SUM('Option-specific inputs'!$J$52:$J$61))*'Option-specific inputs'!$J$109*BR$26)),0),0)</f>
        <v>0</v>
      </c>
      <c r="BS409" s="43" cm="1">
        <f t="array" ref="BS409">IFERROR(
IF(BS$14 - $G$14 + 1 = _xlfn.NUMBERVALUE(TRIM(_xlfn.TEXTAFTER($C94, " ", -1))),
_xlfn.IFS(
'Option-specific inputs'!$J$19="Percentage cost method",('Option-specific inputs'!$J36*'Option-specific inputs'!$J$109*BS$26),
'Option-specific inputs'!$J$19="Total cost method",(('Option-specific inputs'!$J59/SUM('Option-specific inputs'!$J$52:$J$61))*'Option-specific inputs'!$J$109*BS$26)),0),0)</f>
        <v>0</v>
      </c>
      <c r="BT409" s="43" cm="1">
        <f t="array" ref="BT409">IFERROR(
IF(BT$14 - $G$14 + 1 = _xlfn.NUMBERVALUE(TRIM(_xlfn.TEXTAFTER($C94, " ", -1))),
_xlfn.IFS(
'Option-specific inputs'!$J$19="Percentage cost method",('Option-specific inputs'!$J36*'Option-specific inputs'!$J$109*BT$26),
'Option-specific inputs'!$J$19="Total cost method",(('Option-specific inputs'!$J59/SUM('Option-specific inputs'!$J$52:$J$61))*'Option-specific inputs'!$J$109*BT$26)),0),0)</f>
        <v>0</v>
      </c>
      <c r="BU409" s="43" cm="1">
        <f t="array" ref="BU409">IFERROR(
IF(BU$14 - $G$14 + 1 = _xlfn.NUMBERVALUE(TRIM(_xlfn.TEXTAFTER($C94, " ", -1))),
_xlfn.IFS(
'Option-specific inputs'!$J$19="Percentage cost method",('Option-specific inputs'!$J36*'Option-specific inputs'!$J$109*BU$26),
'Option-specific inputs'!$J$19="Total cost method",(('Option-specific inputs'!$J59/SUM('Option-specific inputs'!$J$52:$J$61))*'Option-specific inputs'!$J$109*BU$26)),0),0)</f>
        <v>0</v>
      </c>
      <c r="BV409" s="43" cm="1">
        <f t="array" ref="BV409">IFERROR(
IF(BV$14 - $G$14 + 1 = _xlfn.NUMBERVALUE(TRIM(_xlfn.TEXTAFTER($C94, " ", -1))),
_xlfn.IFS(
'Option-specific inputs'!$J$19="Percentage cost method",('Option-specific inputs'!$J36*'Option-specific inputs'!$J$109*BV$26),
'Option-specific inputs'!$J$19="Total cost method",(('Option-specific inputs'!$J59/SUM('Option-specific inputs'!$J$52:$J$61))*'Option-specific inputs'!$J$109*BV$26)),0),0)</f>
        <v>0</v>
      </c>
      <c r="BW409" s="43" cm="1">
        <f t="array" ref="BW409">IFERROR(
IF(BW$14 - $G$14 + 1 = _xlfn.NUMBERVALUE(TRIM(_xlfn.TEXTAFTER($C94, " ", -1))),
_xlfn.IFS(
'Option-specific inputs'!$J$19="Percentage cost method",('Option-specific inputs'!$J36*'Option-specific inputs'!$J$109*BW$26),
'Option-specific inputs'!$J$19="Total cost method",(('Option-specific inputs'!$J59/SUM('Option-specific inputs'!$J$52:$J$61))*'Option-specific inputs'!$J$109*BW$26)),0),0)</f>
        <v>0</v>
      </c>
      <c r="BX409" s="43" cm="1">
        <f t="array" ref="BX409">IFERROR(
IF(BX$14 - $G$14 + 1 = _xlfn.NUMBERVALUE(TRIM(_xlfn.TEXTAFTER($C94, " ", -1))),
_xlfn.IFS(
'Option-specific inputs'!$J$19="Percentage cost method",('Option-specific inputs'!$J36*'Option-specific inputs'!$J$109*BX$26),
'Option-specific inputs'!$J$19="Total cost method",(('Option-specific inputs'!$J59/SUM('Option-specific inputs'!$J$52:$J$61))*'Option-specific inputs'!$J$109*BX$26)),0),0)</f>
        <v>0</v>
      </c>
      <c r="BY409" s="43" cm="1">
        <f t="array" ref="BY409">IFERROR(
IF(BY$14 - $G$14 + 1 = _xlfn.NUMBERVALUE(TRIM(_xlfn.TEXTAFTER($C94, " ", -1))),
_xlfn.IFS(
'Option-specific inputs'!$J$19="Percentage cost method",('Option-specific inputs'!$J36*'Option-specific inputs'!$J$109*BY$26),
'Option-specific inputs'!$J$19="Total cost method",(('Option-specific inputs'!$J59/SUM('Option-specific inputs'!$J$52:$J$61))*'Option-specific inputs'!$J$109*BY$26)),0),0)</f>
        <v>0</v>
      </c>
      <c r="BZ409" s="43" cm="1">
        <f t="array" ref="BZ409">IFERROR(
IF(BZ$14 - $G$14 + 1 = _xlfn.NUMBERVALUE(TRIM(_xlfn.TEXTAFTER($C94, " ", -1))),
_xlfn.IFS(
'Option-specific inputs'!$J$19="Percentage cost method",('Option-specific inputs'!$J36*'Option-specific inputs'!$J$109*BZ$26),
'Option-specific inputs'!$J$19="Total cost method",(('Option-specific inputs'!$J59/SUM('Option-specific inputs'!$J$52:$J$61))*'Option-specific inputs'!$J$109*BZ$26)),0),0)</f>
        <v>0</v>
      </c>
      <c r="CA409" s="43" cm="1">
        <f t="array" ref="CA409">IFERROR(
IF(CA$14 - $G$14 + 1 = _xlfn.NUMBERVALUE(TRIM(_xlfn.TEXTAFTER($C94, " ", -1))),
_xlfn.IFS(
'Option-specific inputs'!$J$19="Percentage cost method",('Option-specific inputs'!$J36*'Option-specific inputs'!$J$109*CA$26),
'Option-specific inputs'!$J$19="Total cost method",(('Option-specific inputs'!$J59/SUM('Option-specific inputs'!$J$52:$J$61))*'Option-specific inputs'!$J$109*CA$26)),0),0)</f>
        <v>0</v>
      </c>
      <c r="CB409" s="43" cm="1">
        <f t="array" ref="CB409">IFERROR(
IF(CB$14 - $G$14 + 1 = _xlfn.NUMBERVALUE(TRIM(_xlfn.TEXTAFTER($C94, " ", -1))),
_xlfn.IFS(
'Option-specific inputs'!$J$19="Percentage cost method",('Option-specific inputs'!$J36*'Option-specific inputs'!$J$109*CB$26),
'Option-specific inputs'!$J$19="Total cost method",(('Option-specific inputs'!$J59/SUM('Option-specific inputs'!$J$52:$J$61))*'Option-specific inputs'!$J$109*CB$26)),0),0)</f>
        <v>0</v>
      </c>
      <c r="CC409" s="43" cm="1">
        <f t="array" ref="CC409">IFERROR(
IF(CC$14 - $G$14 + 1 = _xlfn.NUMBERVALUE(TRIM(_xlfn.TEXTAFTER($C94, " ", -1))),
_xlfn.IFS(
'Option-specific inputs'!$J$19="Percentage cost method",('Option-specific inputs'!$J36*'Option-specific inputs'!$J$109*CC$26),
'Option-specific inputs'!$J$19="Total cost method",(('Option-specific inputs'!$J59/SUM('Option-specific inputs'!$J$52:$J$61))*'Option-specific inputs'!$J$109*CC$26)),0),0)</f>
        <v>0</v>
      </c>
      <c r="CD409" s="43" cm="1">
        <f t="array" ref="CD409">IFERROR(
IF(CD$14 - $G$14 + 1 = _xlfn.NUMBERVALUE(TRIM(_xlfn.TEXTAFTER($C94, " ", -1))),
_xlfn.IFS(
'Option-specific inputs'!$J$19="Percentage cost method",('Option-specific inputs'!$J36*'Option-specific inputs'!$J$109*CD$26),
'Option-specific inputs'!$J$19="Total cost method",(('Option-specific inputs'!$J59/SUM('Option-specific inputs'!$J$52:$J$61))*'Option-specific inputs'!$J$109*CD$26)),0),0)</f>
        <v>0</v>
      </c>
      <c r="CE409" s="43" cm="1">
        <f t="array" ref="CE409">IFERROR(
IF(CE$14 - $G$14 + 1 = _xlfn.NUMBERVALUE(TRIM(_xlfn.TEXTAFTER($C94, " ", -1))),
_xlfn.IFS(
'Option-specific inputs'!$J$19="Percentage cost method",('Option-specific inputs'!$J36*'Option-specific inputs'!$J$109*CE$26),
'Option-specific inputs'!$J$19="Total cost method",(('Option-specific inputs'!$J59/SUM('Option-specific inputs'!$J$52:$J$61))*'Option-specific inputs'!$J$109*CE$26)),0),0)</f>
        <v>0</v>
      </c>
      <c r="CF409" s="43" cm="1">
        <f t="array" ref="CF409">IFERROR(
IF(CF$14 - $G$14 + 1 = _xlfn.NUMBERVALUE(TRIM(_xlfn.TEXTAFTER($C94, " ", -1))),
_xlfn.IFS(
'Option-specific inputs'!$J$19="Percentage cost method",('Option-specific inputs'!$J36*'Option-specific inputs'!$J$109*CF$26),
'Option-specific inputs'!$J$19="Total cost method",(('Option-specific inputs'!$J59/SUM('Option-specific inputs'!$J$52:$J$61))*'Option-specific inputs'!$J$109*CF$26)),0),0)</f>
        <v>0</v>
      </c>
      <c r="CG409" s="43" cm="1">
        <f t="array" ref="CG409">IFERROR(
IF(CG$14 - $G$14 + 1 = _xlfn.NUMBERVALUE(TRIM(_xlfn.TEXTAFTER($C94, " ", -1))),
_xlfn.IFS(
'Option-specific inputs'!$J$19="Percentage cost method",('Option-specific inputs'!$J36*'Option-specific inputs'!$J$109*CG$26),
'Option-specific inputs'!$J$19="Total cost method",(('Option-specific inputs'!$J59/SUM('Option-specific inputs'!$J$52:$J$61))*'Option-specific inputs'!$J$109*CG$26)),0),0)</f>
        <v>0</v>
      </c>
      <c r="CH409" s="43" cm="1">
        <f t="array" ref="CH409">IFERROR(
IF(CH$14 - $G$14 + 1 = _xlfn.NUMBERVALUE(TRIM(_xlfn.TEXTAFTER($C94, " ", -1))),
_xlfn.IFS(
'Option-specific inputs'!$J$19="Percentage cost method",('Option-specific inputs'!$J36*'Option-specific inputs'!$J$109*CH$26),
'Option-specific inputs'!$J$19="Total cost method",(('Option-specific inputs'!$J59/SUM('Option-specific inputs'!$J$52:$J$61))*'Option-specific inputs'!$J$109*CH$26)),0),0)</f>
        <v>0</v>
      </c>
      <c r="CI409" s="43" cm="1">
        <f t="array" ref="CI409">IFERROR(
IF(CI$14 - $G$14 + 1 = _xlfn.NUMBERVALUE(TRIM(_xlfn.TEXTAFTER($C94, " ", -1))),
_xlfn.IFS(
'Option-specific inputs'!$J$19="Percentage cost method",('Option-specific inputs'!$J36*'Option-specific inputs'!$J$109*CI$26),
'Option-specific inputs'!$J$19="Total cost method",(('Option-specific inputs'!$J59/SUM('Option-specific inputs'!$J$52:$J$61))*'Option-specific inputs'!$J$109*CI$26)),0),0)</f>
        <v>0</v>
      </c>
      <c r="CJ409" s="43" cm="1">
        <f t="array" ref="CJ409">IFERROR(
IF(CJ$14 - $G$14 + 1 = _xlfn.NUMBERVALUE(TRIM(_xlfn.TEXTAFTER($C94, " ", -1))),
_xlfn.IFS(
'Option-specific inputs'!$J$19="Percentage cost method",('Option-specific inputs'!$J36*'Option-specific inputs'!$J$109*CJ$26),
'Option-specific inputs'!$J$19="Total cost method",(('Option-specific inputs'!$J59/SUM('Option-specific inputs'!$J$52:$J$61))*'Option-specific inputs'!$J$109*CJ$26)),0),0)</f>
        <v>0</v>
      </c>
      <c r="CK409" s="43" cm="1">
        <f t="array" ref="CK409">IFERROR(
IF(CK$14 - $G$14 + 1 = _xlfn.NUMBERVALUE(TRIM(_xlfn.TEXTAFTER($C94, " ", -1))),
_xlfn.IFS(
'Option-specific inputs'!$J$19="Percentage cost method",('Option-specific inputs'!$J36*'Option-specific inputs'!$J$109*CK$26),
'Option-specific inputs'!$J$19="Total cost method",(('Option-specific inputs'!$J59/SUM('Option-specific inputs'!$J$52:$J$61))*'Option-specific inputs'!$J$109*CK$26)),0),0)</f>
        <v>0</v>
      </c>
      <c r="CL409" s="43" cm="1">
        <f t="array" ref="CL409">IFERROR(
IF(CL$14 - $G$14 + 1 = _xlfn.NUMBERVALUE(TRIM(_xlfn.TEXTAFTER($C94, " ", -1))),
_xlfn.IFS(
'Option-specific inputs'!$J$19="Percentage cost method",('Option-specific inputs'!$J36*'Option-specific inputs'!$J$109*CL$26),
'Option-specific inputs'!$J$19="Total cost method",(('Option-specific inputs'!$J59/SUM('Option-specific inputs'!$J$52:$J$61))*'Option-specific inputs'!$J$109*CL$26)),0),0)</f>
        <v>0</v>
      </c>
      <c r="CM409" s="43" cm="1">
        <f t="array" ref="CM409">IFERROR(
IF(CM$14 - $G$14 + 1 = _xlfn.NUMBERVALUE(TRIM(_xlfn.TEXTAFTER($C94, " ", -1))),
_xlfn.IFS(
'Option-specific inputs'!$J$19="Percentage cost method",('Option-specific inputs'!$J36*'Option-specific inputs'!$J$109*CM$26),
'Option-specific inputs'!$J$19="Total cost method",(('Option-specific inputs'!$J59/SUM('Option-specific inputs'!$J$52:$J$61))*'Option-specific inputs'!$J$109*CM$26)),0),0)</f>
        <v>0</v>
      </c>
      <c r="CN409" s="43" cm="1">
        <f t="array" ref="CN409">IFERROR(
IF(CN$14 - $G$14 + 1 = _xlfn.NUMBERVALUE(TRIM(_xlfn.TEXTAFTER($C94, " ", -1))),
_xlfn.IFS(
'Option-specific inputs'!$J$19="Percentage cost method",('Option-specific inputs'!$J36*'Option-specific inputs'!$J$109*CN$26),
'Option-specific inputs'!$J$19="Total cost method",(('Option-specific inputs'!$J59/SUM('Option-specific inputs'!$J$52:$J$61))*'Option-specific inputs'!$J$109*CN$26)),0),0)</f>
        <v>0</v>
      </c>
      <c r="CO409" s="43" cm="1">
        <f t="array" ref="CO409">IFERROR(
IF(CO$14 - $G$14 + 1 = _xlfn.NUMBERVALUE(TRIM(_xlfn.TEXTAFTER($C94, " ", -1))),
_xlfn.IFS(
'Option-specific inputs'!$J$19="Percentage cost method",('Option-specific inputs'!$J36*'Option-specific inputs'!$J$109*CO$26),
'Option-specific inputs'!$J$19="Total cost method",(('Option-specific inputs'!$J59/SUM('Option-specific inputs'!$J$52:$J$61))*'Option-specific inputs'!$J$109*CO$26)),0),0)</f>
        <v>0</v>
      </c>
      <c r="CP409" s="43" cm="1">
        <f t="array" ref="CP409">IFERROR(
IF(CP$14 - $G$14 + 1 = _xlfn.NUMBERVALUE(TRIM(_xlfn.TEXTAFTER($C94, " ", -1))),
_xlfn.IFS(
'Option-specific inputs'!$J$19="Percentage cost method",('Option-specific inputs'!$J36*'Option-specific inputs'!$J$109*CP$26),
'Option-specific inputs'!$J$19="Total cost method",(('Option-specific inputs'!$J59/SUM('Option-specific inputs'!$J$52:$J$61))*'Option-specific inputs'!$J$109*CP$26)),0),0)</f>
        <v>0</v>
      </c>
      <c r="CQ409" s="43" cm="1">
        <f t="array" ref="CQ409">IFERROR(
IF(CQ$14 - $G$14 + 1 = _xlfn.NUMBERVALUE(TRIM(_xlfn.TEXTAFTER($C94, " ", -1))),
_xlfn.IFS(
'Option-specific inputs'!$J$19="Percentage cost method",('Option-specific inputs'!$J36*'Option-specific inputs'!$J$109*CQ$26),
'Option-specific inputs'!$J$19="Total cost method",(('Option-specific inputs'!$J59/SUM('Option-specific inputs'!$J$52:$J$61))*'Option-specific inputs'!$J$109*CQ$26)),0),0)</f>
        <v>0</v>
      </c>
      <c r="CR409" s="43" cm="1">
        <f t="array" ref="CR409">IFERROR(
IF(CR$14 - $G$14 + 1 = _xlfn.NUMBERVALUE(TRIM(_xlfn.TEXTAFTER($C94, " ", -1))),
_xlfn.IFS(
'Option-specific inputs'!$J$19="Percentage cost method",('Option-specific inputs'!$J36*'Option-specific inputs'!$J$109*CR$26),
'Option-specific inputs'!$J$19="Total cost method",(('Option-specific inputs'!$J59/SUM('Option-specific inputs'!$J$52:$J$61))*'Option-specific inputs'!$J$109*CR$26)),0),0)</f>
        <v>0</v>
      </c>
      <c r="CS409" s="43" cm="1">
        <f t="array" ref="CS409">IFERROR(
IF(CS$14 - $G$14 + 1 = _xlfn.NUMBERVALUE(TRIM(_xlfn.TEXTAFTER($C94, " ", -1))),
_xlfn.IFS(
'Option-specific inputs'!$J$19="Percentage cost method",('Option-specific inputs'!$J36*'Option-specific inputs'!$J$109*CS$26),
'Option-specific inputs'!$J$19="Total cost method",(('Option-specific inputs'!$J59/SUM('Option-specific inputs'!$J$52:$J$61))*'Option-specific inputs'!$J$109*CS$26)),0),0)</f>
        <v>0</v>
      </c>
      <c r="CT409" s="43" cm="1">
        <f t="array" ref="CT409">IFERROR(
IF(CT$14 - $G$14 + 1 = _xlfn.NUMBERVALUE(TRIM(_xlfn.TEXTAFTER($C94, " ", -1))),
_xlfn.IFS(
'Option-specific inputs'!$J$19="Percentage cost method",('Option-specific inputs'!$J36*'Option-specific inputs'!$J$109*CT$26),
'Option-specific inputs'!$J$19="Total cost method",(('Option-specific inputs'!$J59/SUM('Option-specific inputs'!$J$52:$J$61))*'Option-specific inputs'!$J$109*CT$26)),0),0)</f>
        <v>0</v>
      </c>
      <c r="CU409" s="43" cm="1">
        <f t="array" ref="CU409">IFERROR(
IF(CU$14 - $G$14 + 1 = _xlfn.NUMBERVALUE(TRIM(_xlfn.TEXTAFTER($C94, " ", -1))),
_xlfn.IFS(
'Option-specific inputs'!$J$19="Percentage cost method",('Option-specific inputs'!$J36*'Option-specific inputs'!$J$109*CU$26),
'Option-specific inputs'!$J$19="Total cost method",(('Option-specific inputs'!$J59/SUM('Option-specific inputs'!$J$52:$J$61))*'Option-specific inputs'!$J$109*CU$26)),0),0)</f>
        <v>0</v>
      </c>
      <c r="CV409" s="43" cm="1">
        <f t="array" ref="CV409">IFERROR(
IF(CV$14 - $G$14 + 1 = _xlfn.NUMBERVALUE(TRIM(_xlfn.TEXTAFTER($C94, " ", -1))),
_xlfn.IFS(
'Option-specific inputs'!$J$19="Percentage cost method",('Option-specific inputs'!$J36*'Option-specific inputs'!$J$109*CV$26),
'Option-specific inputs'!$J$19="Total cost method",(('Option-specific inputs'!$J59/SUM('Option-specific inputs'!$J$52:$J$61))*'Option-specific inputs'!$J$109*CV$26)),0),0)</f>
        <v>0</v>
      </c>
      <c r="CW409" s="43" cm="1">
        <f t="array" ref="CW409">IFERROR(
IF(CW$14 - $G$14 + 1 = _xlfn.NUMBERVALUE(TRIM(_xlfn.TEXTAFTER($C94, " ", -1))),
_xlfn.IFS(
'Option-specific inputs'!$J$19="Percentage cost method",('Option-specific inputs'!$J36*'Option-specific inputs'!$J$109*CW$26),
'Option-specific inputs'!$J$19="Total cost method",(('Option-specific inputs'!$J59/SUM('Option-specific inputs'!$J$52:$J$61))*'Option-specific inputs'!$J$109*CW$26)),0),0)</f>
        <v>0</v>
      </c>
      <c r="CX409" s="43" cm="1">
        <f t="array" ref="CX409">IFERROR(
IF(CX$14 - $G$14 + 1 = _xlfn.NUMBERVALUE(TRIM(_xlfn.TEXTAFTER($C94, " ", -1))),
_xlfn.IFS(
'Option-specific inputs'!$J$19="Percentage cost method",('Option-specific inputs'!$J36*'Option-specific inputs'!$J$109*CX$26),
'Option-specific inputs'!$J$19="Total cost method",(('Option-specific inputs'!$J59/SUM('Option-specific inputs'!$J$52:$J$61))*'Option-specific inputs'!$J$109*CX$26)),0),0)</f>
        <v>0</v>
      </c>
      <c r="CY409" s="43" cm="1">
        <f t="array" ref="CY409">IFERROR(
IF(CY$14 - $G$14 + 1 = _xlfn.NUMBERVALUE(TRIM(_xlfn.TEXTAFTER($C94, " ", -1))),
_xlfn.IFS(
'Option-specific inputs'!$J$19="Percentage cost method",('Option-specific inputs'!$J36*'Option-specific inputs'!$J$109*CY$26),
'Option-specific inputs'!$J$19="Total cost method",(('Option-specific inputs'!$J59/SUM('Option-specific inputs'!$J$52:$J$61))*'Option-specific inputs'!$J$109*CY$26)),0),0)</f>
        <v>0</v>
      </c>
      <c r="CZ409" s="43" cm="1">
        <f t="array" ref="CZ409">IFERROR(
IF(CZ$14 - $G$14 + 1 = _xlfn.NUMBERVALUE(TRIM(_xlfn.TEXTAFTER($C94, " ", -1))),
_xlfn.IFS(
'Option-specific inputs'!$J$19="Percentage cost method",('Option-specific inputs'!$J36*'Option-specific inputs'!$J$109*CZ$26),
'Option-specific inputs'!$J$19="Total cost method",(('Option-specific inputs'!$J59/SUM('Option-specific inputs'!$J$52:$J$61))*'Option-specific inputs'!$J$109*CZ$26)),0),0)</f>
        <v>0</v>
      </c>
      <c r="DA409" s="43" cm="1">
        <f t="array" ref="DA409">IFERROR(
IF(DA$14 - $G$14 + 1 = _xlfn.NUMBERVALUE(TRIM(_xlfn.TEXTAFTER($C94, " ", -1))),
_xlfn.IFS(
'Option-specific inputs'!$J$19="Percentage cost method",('Option-specific inputs'!$J36*'Option-specific inputs'!$J$109*DA$26),
'Option-specific inputs'!$J$19="Total cost method",(('Option-specific inputs'!$J59/SUM('Option-specific inputs'!$J$52:$J$61))*'Option-specific inputs'!$J$109*DA$26)),0),0)</f>
        <v>0</v>
      </c>
      <c r="DB409" s="43" cm="1">
        <f t="array" ref="DB409">IFERROR(
IF(DB$14 - $G$14 + 1 = _xlfn.NUMBERVALUE(TRIM(_xlfn.TEXTAFTER($C94, " ", -1))),
_xlfn.IFS(
'Option-specific inputs'!$J$19="Percentage cost method",('Option-specific inputs'!$J36*'Option-specific inputs'!$J$109*DB$26),
'Option-specific inputs'!$J$19="Total cost method",(('Option-specific inputs'!$J59/SUM('Option-specific inputs'!$J$52:$J$61))*'Option-specific inputs'!$J$109*DB$26)),0),0)</f>
        <v>0</v>
      </c>
      <c r="DC409" s="25"/>
    </row>
    <row r="410" spans="1:107" s="61" customFormat="1" ht="22.5" customHeight="1">
      <c r="A410" s="25"/>
      <c r="B410" s="163"/>
      <c r="C410" s="170" t="s">
        <v>148</v>
      </c>
      <c r="D410" s="32"/>
      <c r="E410" s="37"/>
      <c r="F410" s="42"/>
      <c r="G410" s="43" cm="1">
        <f t="array" ref="G410">IFERROR(
IF(G$14 - $G$14 + 1 = _xlfn.NUMBERVALUE(TRIM(_xlfn.TEXTAFTER($C95, " ", -1))),
_xlfn.IFS(
'Option-specific inputs'!$J$19="Percentage cost method",('Option-specific inputs'!$J37*'Option-specific inputs'!$J$109*G$26),
'Option-specific inputs'!$J$19="Total cost method",(('Option-specific inputs'!$J60/SUM('Option-specific inputs'!$J$52:$J$61))*'Option-specific inputs'!$J$109*G$26)),0),0)</f>
        <v>0</v>
      </c>
      <c r="H410" s="43" cm="1">
        <f t="array" ref="H410">IFERROR(
IF(H$14 - $G$14 + 1 = _xlfn.NUMBERVALUE(TRIM(_xlfn.TEXTAFTER($C95, " ", -1))),
_xlfn.IFS(
'Option-specific inputs'!$J$19="Percentage cost method",('Option-specific inputs'!$J37*'Option-specific inputs'!$J$109*H$26),
'Option-specific inputs'!$J$19="Total cost method",(('Option-specific inputs'!$J60/SUM('Option-specific inputs'!$J$52:$J$61))*'Option-specific inputs'!$J$109*H$26)),0),0)</f>
        <v>0</v>
      </c>
      <c r="I410" s="43" cm="1">
        <f t="array" ref="I410">IFERROR(
IF(I$14 - $G$14 + 1 = _xlfn.NUMBERVALUE(TRIM(_xlfn.TEXTAFTER($C95, " ", -1))),
_xlfn.IFS(
'Option-specific inputs'!$J$19="Percentage cost method",('Option-specific inputs'!$J37*'Option-specific inputs'!$J$109*I$26),
'Option-specific inputs'!$J$19="Total cost method",(('Option-specific inputs'!$J60/SUM('Option-specific inputs'!$J$52:$J$61))*'Option-specific inputs'!$J$109*I$26)),0),0)</f>
        <v>0</v>
      </c>
      <c r="J410" s="43" cm="1">
        <f t="array" ref="J410">IFERROR(
IF(J$14 - $G$14 + 1 = _xlfn.NUMBERVALUE(TRIM(_xlfn.TEXTAFTER($C95, " ", -1))),
_xlfn.IFS(
'Option-specific inputs'!$J$19="Percentage cost method",('Option-specific inputs'!$J37*'Option-specific inputs'!$J$109*J$26),
'Option-specific inputs'!$J$19="Total cost method",(('Option-specific inputs'!$J60/SUM('Option-specific inputs'!$J$52:$J$61))*'Option-specific inputs'!$J$109*J$26)),0),0)</f>
        <v>0</v>
      </c>
      <c r="K410" s="43" cm="1">
        <f t="array" ref="K410">IFERROR(
IF(K$14 - $G$14 + 1 = _xlfn.NUMBERVALUE(TRIM(_xlfn.TEXTAFTER($C95, " ", -1))),
_xlfn.IFS(
'Option-specific inputs'!$J$19="Percentage cost method",('Option-specific inputs'!$J37*'Option-specific inputs'!$J$109*K$26),
'Option-specific inputs'!$J$19="Total cost method",(('Option-specific inputs'!$J60/SUM('Option-specific inputs'!$J$52:$J$61))*'Option-specific inputs'!$J$109*K$26)),0),0)</f>
        <v>0</v>
      </c>
      <c r="L410" s="43" cm="1">
        <f t="array" ref="L410">IFERROR(
IF(L$14 - $G$14 + 1 = _xlfn.NUMBERVALUE(TRIM(_xlfn.TEXTAFTER($C95, " ", -1))),
_xlfn.IFS(
'Option-specific inputs'!$J$19="Percentage cost method",('Option-specific inputs'!$J37*'Option-specific inputs'!$J$109*L$26),
'Option-specific inputs'!$J$19="Total cost method",(('Option-specific inputs'!$J60/SUM('Option-specific inputs'!$J$52:$J$61))*'Option-specific inputs'!$J$109*L$26)),0),0)</f>
        <v>0</v>
      </c>
      <c r="M410" s="43" cm="1">
        <f t="array" ref="M410">IFERROR(
IF(M$14 - $G$14 + 1 = _xlfn.NUMBERVALUE(TRIM(_xlfn.TEXTAFTER($C95, " ", -1))),
_xlfn.IFS(
'Option-specific inputs'!$J$19="Percentage cost method",('Option-specific inputs'!$J37*'Option-specific inputs'!$J$109*M$26),
'Option-specific inputs'!$J$19="Total cost method",(('Option-specific inputs'!$J60/SUM('Option-specific inputs'!$J$52:$J$61))*'Option-specific inputs'!$J$109*M$26)),0),0)</f>
        <v>0</v>
      </c>
      <c r="N410" s="43" cm="1">
        <f t="array" ref="N410">IFERROR(
IF(N$14 - $G$14 + 1 = _xlfn.NUMBERVALUE(TRIM(_xlfn.TEXTAFTER($C95, " ", -1))),
_xlfn.IFS(
'Option-specific inputs'!$J$19="Percentage cost method",('Option-specific inputs'!$J37*'Option-specific inputs'!$J$109*N$26),
'Option-specific inputs'!$J$19="Total cost method",(('Option-specific inputs'!$J60/SUM('Option-specific inputs'!$J$52:$J$61))*'Option-specific inputs'!$J$109*N$26)),0),0)</f>
        <v>0</v>
      </c>
      <c r="O410" s="43" cm="1">
        <f t="array" ref="O410">IFERROR(
IF(O$14 - $G$14 + 1 = _xlfn.NUMBERVALUE(TRIM(_xlfn.TEXTAFTER($C95, " ", -1))),
_xlfn.IFS(
'Option-specific inputs'!$J$19="Percentage cost method",('Option-specific inputs'!$J37*'Option-specific inputs'!$J$109*O$26),
'Option-specific inputs'!$J$19="Total cost method",(('Option-specific inputs'!$J60/SUM('Option-specific inputs'!$J$52:$J$61))*'Option-specific inputs'!$J$109*O$26)),0),0)</f>
        <v>0</v>
      </c>
      <c r="P410" s="43" cm="1">
        <f t="array" ref="P410">IFERROR(
IF(P$14 - $G$14 + 1 = _xlfn.NUMBERVALUE(TRIM(_xlfn.TEXTAFTER($C95, " ", -1))),
_xlfn.IFS(
'Option-specific inputs'!$J$19="Percentage cost method",('Option-specific inputs'!$J37*'Option-specific inputs'!$J$109*P$26),
'Option-specific inputs'!$J$19="Total cost method",(('Option-specific inputs'!$J60/SUM('Option-specific inputs'!$J$52:$J$61))*'Option-specific inputs'!$J$109*P$26)),0),0)</f>
        <v>0</v>
      </c>
      <c r="Q410" s="43" cm="1">
        <f t="array" ref="Q410">IFERROR(
IF(Q$14 - $G$14 + 1 = _xlfn.NUMBERVALUE(TRIM(_xlfn.TEXTAFTER($C95, " ", -1))),
_xlfn.IFS(
'Option-specific inputs'!$J$19="Percentage cost method",('Option-specific inputs'!$J37*'Option-specific inputs'!$J$109*Q$26),
'Option-specific inputs'!$J$19="Total cost method",(('Option-specific inputs'!$J60/SUM('Option-specific inputs'!$J$52:$J$61))*'Option-specific inputs'!$J$109*Q$26)),0),0)</f>
        <v>0</v>
      </c>
      <c r="R410" s="43" cm="1">
        <f t="array" ref="R410">IFERROR(
IF(R$14 - $G$14 + 1 = _xlfn.NUMBERVALUE(TRIM(_xlfn.TEXTAFTER($C95, " ", -1))),
_xlfn.IFS(
'Option-specific inputs'!$J$19="Percentage cost method",('Option-specific inputs'!$J37*'Option-specific inputs'!$J$109*R$26),
'Option-specific inputs'!$J$19="Total cost method",(('Option-specific inputs'!$J60/SUM('Option-specific inputs'!$J$52:$J$61))*'Option-specific inputs'!$J$109*R$26)),0),0)</f>
        <v>0</v>
      </c>
      <c r="S410" s="43" cm="1">
        <f t="array" ref="S410">IFERROR(
IF(S$14 - $G$14 + 1 = _xlfn.NUMBERVALUE(TRIM(_xlfn.TEXTAFTER($C95, " ", -1))),
_xlfn.IFS(
'Option-specific inputs'!$J$19="Percentage cost method",('Option-specific inputs'!$J37*'Option-specific inputs'!$J$109*S$26),
'Option-specific inputs'!$J$19="Total cost method",(('Option-specific inputs'!$J60/SUM('Option-specific inputs'!$J$52:$J$61))*'Option-specific inputs'!$J$109*S$26)),0),0)</f>
        <v>0</v>
      </c>
      <c r="T410" s="43" cm="1">
        <f t="array" ref="T410">IFERROR(
IF(T$14 - $G$14 + 1 = _xlfn.NUMBERVALUE(TRIM(_xlfn.TEXTAFTER($C95, " ", -1))),
_xlfn.IFS(
'Option-specific inputs'!$J$19="Percentage cost method",('Option-specific inputs'!$J37*'Option-specific inputs'!$J$109*T$26),
'Option-specific inputs'!$J$19="Total cost method",(('Option-specific inputs'!$J60/SUM('Option-specific inputs'!$J$52:$J$61))*'Option-specific inputs'!$J$109*T$26)),0),0)</f>
        <v>0</v>
      </c>
      <c r="U410" s="43" cm="1">
        <f t="array" ref="U410">IFERROR(
IF(U$14 - $G$14 + 1 = _xlfn.NUMBERVALUE(TRIM(_xlfn.TEXTAFTER($C95, " ", -1))),
_xlfn.IFS(
'Option-specific inputs'!$J$19="Percentage cost method",('Option-specific inputs'!$J37*'Option-specific inputs'!$J$109*U$26),
'Option-specific inputs'!$J$19="Total cost method",(('Option-specific inputs'!$J60/SUM('Option-specific inputs'!$J$52:$J$61))*'Option-specific inputs'!$J$109*U$26)),0),0)</f>
        <v>0</v>
      </c>
      <c r="V410" s="43" cm="1">
        <f t="array" ref="V410">IFERROR(
IF(V$14 - $G$14 + 1 = _xlfn.NUMBERVALUE(TRIM(_xlfn.TEXTAFTER($C95, " ", -1))),
_xlfn.IFS(
'Option-specific inputs'!$J$19="Percentage cost method",('Option-specific inputs'!$J37*'Option-specific inputs'!$J$109*V$26),
'Option-specific inputs'!$J$19="Total cost method",(('Option-specific inputs'!$J60/SUM('Option-specific inputs'!$J$52:$J$61))*'Option-specific inputs'!$J$109*V$26)),0),0)</f>
        <v>0</v>
      </c>
      <c r="W410" s="43" cm="1">
        <f t="array" ref="W410">IFERROR(
IF(W$14 - $G$14 + 1 = _xlfn.NUMBERVALUE(TRIM(_xlfn.TEXTAFTER($C95, " ", -1))),
_xlfn.IFS(
'Option-specific inputs'!$J$19="Percentage cost method",('Option-specific inputs'!$J37*'Option-specific inputs'!$J$109*W$26),
'Option-specific inputs'!$J$19="Total cost method",(('Option-specific inputs'!$J60/SUM('Option-specific inputs'!$J$52:$J$61))*'Option-specific inputs'!$J$109*W$26)),0),0)</f>
        <v>0</v>
      </c>
      <c r="X410" s="43" cm="1">
        <f t="array" ref="X410">IFERROR(
IF(X$14 - $G$14 + 1 = _xlfn.NUMBERVALUE(TRIM(_xlfn.TEXTAFTER($C95, " ", -1))),
_xlfn.IFS(
'Option-specific inputs'!$J$19="Percentage cost method",('Option-specific inputs'!$J37*'Option-specific inputs'!$J$109*X$26),
'Option-specific inputs'!$J$19="Total cost method",(('Option-specific inputs'!$J60/SUM('Option-specific inputs'!$J$52:$J$61))*'Option-specific inputs'!$J$109*X$26)),0),0)</f>
        <v>0</v>
      </c>
      <c r="Y410" s="43" cm="1">
        <f t="array" ref="Y410">IFERROR(
IF(Y$14 - $G$14 + 1 = _xlfn.NUMBERVALUE(TRIM(_xlfn.TEXTAFTER($C95, " ", -1))),
_xlfn.IFS(
'Option-specific inputs'!$J$19="Percentage cost method",('Option-specific inputs'!$J37*'Option-specific inputs'!$J$109*Y$26),
'Option-specific inputs'!$J$19="Total cost method",(('Option-specific inputs'!$J60/SUM('Option-specific inputs'!$J$52:$J$61))*'Option-specific inputs'!$J$109*Y$26)),0),0)</f>
        <v>0</v>
      </c>
      <c r="Z410" s="43" cm="1">
        <f t="array" ref="Z410">IFERROR(
IF(Z$14 - $G$14 + 1 = _xlfn.NUMBERVALUE(TRIM(_xlfn.TEXTAFTER($C95, " ", -1))),
_xlfn.IFS(
'Option-specific inputs'!$J$19="Percentage cost method",('Option-specific inputs'!$J37*'Option-specific inputs'!$J$109*Z$26),
'Option-specific inputs'!$J$19="Total cost method",(('Option-specific inputs'!$J60/SUM('Option-specific inputs'!$J$52:$J$61))*'Option-specific inputs'!$J$109*Z$26)),0),0)</f>
        <v>0</v>
      </c>
      <c r="AA410" s="43" cm="1">
        <f t="array" ref="AA410">IFERROR(
IF(AA$14 - $G$14 + 1 = _xlfn.NUMBERVALUE(TRIM(_xlfn.TEXTAFTER($C95, " ", -1))),
_xlfn.IFS(
'Option-specific inputs'!$J$19="Percentage cost method",('Option-specific inputs'!$J37*'Option-specific inputs'!$J$109*AA$26),
'Option-specific inputs'!$J$19="Total cost method",(('Option-specific inputs'!$J60/SUM('Option-specific inputs'!$J$52:$J$61))*'Option-specific inputs'!$J$109*AA$26)),0),0)</f>
        <v>0</v>
      </c>
      <c r="AB410" s="43" cm="1">
        <f t="array" ref="AB410">IFERROR(
IF(AB$14 - $G$14 + 1 = _xlfn.NUMBERVALUE(TRIM(_xlfn.TEXTAFTER($C95, " ", -1))),
_xlfn.IFS(
'Option-specific inputs'!$J$19="Percentage cost method",('Option-specific inputs'!$J37*'Option-specific inputs'!$J$109*AB$26),
'Option-specific inputs'!$J$19="Total cost method",(('Option-specific inputs'!$J60/SUM('Option-specific inputs'!$J$52:$J$61))*'Option-specific inputs'!$J$109*AB$26)),0),0)</f>
        <v>0</v>
      </c>
      <c r="AC410" s="43" cm="1">
        <f t="array" ref="AC410">IFERROR(
IF(AC$14 - $G$14 + 1 = _xlfn.NUMBERVALUE(TRIM(_xlfn.TEXTAFTER($C95, " ", -1))),
_xlfn.IFS(
'Option-specific inputs'!$J$19="Percentage cost method",('Option-specific inputs'!$J37*'Option-specific inputs'!$J$109*AC$26),
'Option-specific inputs'!$J$19="Total cost method",(('Option-specific inputs'!$J60/SUM('Option-specific inputs'!$J$52:$J$61))*'Option-specific inputs'!$J$109*AC$26)),0),0)</f>
        <v>0</v>
      </c>
      <c r="AD410" s="43" cm="1">
        <f t="array" ref="AD410">IFERROR(
IF(AD$14 - $G$14 + 1 = _xlfn.NUMBERVALUE(TRIM(_xlfn.TEXTAFTER($C95, " ", -1))),
_xlfn.IFS(
'Option-specific inputs'!$J$19="Percentage cost method",('Option-specific inputs'!$J37*'Option-specific inputs'!$J$109*AD$26),
'Option-specific inputs'!$J$19="Total cost method",(('Option-specific inputs'!$J60/SUM('Option-specific inputs'!$J$52:$J$61))*'Option-specific inputs'!$J$109*AD$26)),0),0)</f>
        <v>0</v>
      </c>
      <c r="AE410" s="43" cm="1">
        <f t="array" ref="AE410">IFERROR(
IF(AE$14 - $G$14 + 1 = _xlfn.NUMBERVALUE(TRIM(_xlfn.TEXTAFTER($C95, " ", -1))),
_xlfn.IFS(
'Option-specific inputs'!$J$19="Percentage cost method",('Option-specific inputs'!$J37*'Option-specific inputs'!$J$109*AE$26),
'Option-specific inputs'!$J$19="Total cost method",(('Option-specific inputs'!$J60/SUM('Option-specific inputs'!$J$52:$J$61))*'Option-specific inputs'!$J$109*AE$26)),0),0)</f>
        <v>0</v>
      </c>
      <c r="AF410" s="43" cm="1">
        <f t="array" ref="AF410">IFERROR(
IF(AF$14 - $G$14 + 1 = _xlfn.NUMBERVALUE(TRIM(_xlfn.TEXTAFTER($C95, " ", -1))),
_xlfn.IFS(
'Option-specific inputs'!$J$19="Percentage cost method",('Option-specific inputs'!$J37*'Option-specific inputs'!$J$109*AF$26),
'Option-specific inputs'!$J$19="Total cost method",(('Option-specific inputs'!$J60/SUM('Option-specific inputs'!$J$52:$J$61))*'Option-specific inputs'!$J$109*AF$26)),0),0)</f>
        <v>0</v>
      </c>
      <c r="AG410" s="43" cm="1">
        <f t="array" ref="AG410">IFERROR(
IF(AG$14 - $G$14 + 1 = _xlfn.NUMBERVALUE(TRIM(_xlfn.TEXTAFTER($C95, " ", -1))),
_xlfn.IFS(
'Option-specific inputs'!$J$19="Percentage cost method",('Option-specific inputs'!$J37*'Option-specific inputs'!$J$109*AG$26),
'Option-specific inputs'!$J$19="Total cost method",(('Option-specific inputs'!$J60/SUM('Option-specific inputs'!$J$52:$J$61))*'Option-specific inputs'!$J$109*AG$26)),0),0)</f>
        <v>0</v>
      </c>
      <c r="AH410" s="43" cm="1">
        <f t="array" ref="AH410">IFERROR(
IF(AH$14 - $G$14 + 1 = _xlfn.NUMBERVALUE(TRIM(_xlfn.TEXTAFTER($C95, " ", -1))),
_xlfn.IFS(
'Option-specific inputs'!$J$19="Percentage cost method",('Option-specific inputs'!$J37*'Option-specific inputs'!$J$109*AH$26),
'Option-specific inputs'!$J$19="Total cost method",(('Option-specific inputs'!$J60/SUM('Option-specific inputs'!$J$52:$J$61))*'Option-specific inputs'!$J$109*AH$26)),0),0)</f>
        <v>0</v>
      </c>
      <c r="AI410" s="43" cm="1">
        <f t="array" ref="AI410">IFERROR(
IF(AI$14 - $G$14 + 1 = _xlfn.NUMBERVALUE(TRIM(_xlfn.TEXTAFTER($C95, " ", -1))),
_xlfn.IFS(
'Option-specific inputs'!$J$19="Percentage cost method",('Option-specific inputs'!$J37*'Option-specific inputs'!$J$109*AI$26),
'Option-specific inputs'!$J$19="Total cost method",(('Option-specific inputs'!$J60/SUM('Option-specific inputs'!$J$52:$J$61))*'Option-specific inputs'!$J$109*AI$26)),0),0)</f>
        <v>0</v>
      </c>
      <c r="AJ410" s="43" cm="1">
        <f t="array" ref="AJ410">IFERROR(
IF(AJ$14 - $G$14 + 1 = _xlfn.NUMBERVALUE(TRIM(_xlfn.TEXTAFTER($C95, " ", -1))),
_xlfn.IFS(
'Option-specific inputs'!$J$19="Percentage cost method",('Option-specific inputs'!$J37*'Option-specific inputs'!$J$109*AJ$26),
'Option-specific inputs'!$J$19="Total cost method",(('Option-specific inputs'!$J60/SUM('Option-specific inputs'!$J$52:$J$61))*'Option-specific inputs'!$J$109*AJ$26)),0),0)</f>
        <v>0</v>
      </c>
      <c r="AK410" s="43" cm="1">
        <f t="array" ref="AK410">IFERROR(
IF(AK$14 - $G$14 + 1 = _xlfn.NUMBERVALUE(TRIM(_xlfn.TEXTAFTER($C95, " ", -1))),
_xlfn.IFS(
'Option-specific inputs'!$J$19="Percentage cost method",('Option-specific inputs'!$J37*'Option-specific inputs'!$J$109*AK$26),
'Option-specific inputs'!$J$19="Total cost method",(('Option-specific inputs'!$J60/SUM('Option-specific inputs'!$J$52:$J$61))*'Option-specific inputs'!$J$109*AK$26)),0),0)</f>
        <v>0</v>
      </c>
      <c r="AL410" s="43" cm="1">
        <f t="array" ref="AL410">IFERROR(
IF(AL$14 - $G$14 + 1 = _xlfn.NUMBERVALUE(TRIM(_xlfn.TEXTAFTER($C95, " ", -1))),
_xlfn.IFS(
'Option-specific inputs'!$J$19="Percentage cost method",('Option-specific inputs'!$J37*'Option-specific inputs'!$J$109*AL$26),
'Option-specific inputs'!$J$19="Total cost method",(('Option-specific inputs'!$J60/SUM('Option-specific inputs'!$J$52:$J$61))*'Option-specific inputs'!$J$109*AL$26)),0),0)</f>
        <v>0</v>
      </c>
      <c r="AM410" s="43" cm="1">
        <f t="array" ref="AM410">IFERROR(
IF(AM$14 - $G$14 + 1 = _xlfn.NUMBERVALUE(TRIM(_xlfn.TEXTAFTER($C95, " ", -1))),
_xlfn.IFS(
'Option-specific inputs'!$J$19="Percentage cost method",('Option-specific inputs'!$J37*'Option-specific inputs'!$J$109*AM$26),
'Option-specific inputs'!$J$19="Total cost method",(('Option-specific inputs'!$J60/SUM('Option-specific inputs'!$J$52:$J$61))*'Option-specific inputs'!$J$109*AM$26)),0),0)</f>
        <v>0</v>
      </c>
      <c r="AN410" s="43" cm="1">
        <f t="array" ref="AN410">IFERROR(
IF(AN$14 - $G$14 + 1 = _xlfn.NUMBERVALUE(TRIM(_xlfn.TEXTAFTER($C95, " ", -1))),
_xlfn.IFS(
'Option-specific inputs'!$J$19="Percentage cost method",('Option-specific inputs'!$J37*'Option-specific inputs'!$J$109*AN$26),
'Option-specific inputs'!$J$19="Total cost method",(('Option-specific inputs'!$J60/SUM('Option-specific inputs'!$J$52:$J$61))*'Option-specific inputs'!$J$109*AN$26)),0),0)</f>
        <v>0</v>
      </c>
      <c r="AO410" s="43" cm="1">
        <f t="array" ref="AO410">IFERROR(
IF(AO$14 - $G$14 + 1 = _xlfn.NUMBERVALUE(TRIM(_xlfn.TEXTAFTER($C95, " ", -1))),
_xlfn.IFS(
'Option-specific inputs'!$J$19="Percentage cost method",('Option-specific inputs'!$J37*'Option-specific inputs'!$J$109*AO$26),
'Option-specific inputs'!$J$19="Total cost method",(('Option-specific inputs'!$J60/SUM('Option-specific inputs'!$J$52:$J$61))*'Option-specific inputs'!$J$109*AO$26)),0),0)</f>
        <v>0</v>
      </c>
      <c r="AP410" s="43" cm="1">
        <f t="array" ref="AP410">IFERROR(
IF(AP$14 - $G$14 + 1 = _xlfn.NUMBERVALUE(TRIM(_xlfn.TEXTAFTER($C95, " ", -1))),
_xlfn.IFS(
'Option-specific inputs'!$J$19="Percentage cost method",('Option-specific inputs'!$J37*'Option-specific inputs'!$J$109*AP$26),
'Option-specific inputs'!$J$19="Total cost method",(('Option-specific inputs'!$J60/SUM('Option-specific inputs'!$J$52:$J$61))*'Option-specific inputs'!$J$109*AP$26)),0),0)</f>
        <v>0</v>
      </c>
      <c r="AQ410" s="43" cm="1">
        <f t="array" ref="AQ410">IFERROR(
IF(AQ$14 - $G$14 + 1 = _xlfn.NUMBERVALUE(TRIM(_xlfn.TEXTAFTER($C95, " ", -1))),
_xlfn.IFS(
'Option-specific inputs'!$J$19="Percentage cost method",('Option-specific inputs'!$J37*'Option-specific inputs'!$J$109*AQ$26),
'Option-specific inputs'!$J$19="Total cost method",(('Option-specific inputs'!$J60/SUM('Option-specific inputs'!$J$52:$J$61))*'Option-specific inputs'!$J$109*AQ$26)),0),0)</f>
        <v>0</v>
      </c>
      <c r="AR410" s="43" cm="1">
        <f t="array" ref="AR410">IFERROR(
IF(AR$14 - $G$14 + 1 = _xlfn.NUMBERVALUE(TRIM(_xlfn.TEXTAFTER($C95, " ", -1))),
_xlfn.IFS(
'Option-specific inputs'!$J$19="Percentage cost method",('Option-specific inputs'!$J37*'Option-specific inputs'!$J$109*AR$26),
'Option-specific inputs'!$J$19="Total cost method",(('Option-specific inputs'!$J60/SUM('Option-specific inputs'!$J$52:$J$61))*'Option-specific inputs'!$J$109*AR$26)),0),0)</f>
        <v>0</v>
      </c>
      <c r="AS410" s="43" cm="1">
        <f t="array" ref="AS410">IFERROR(
IF(AS$14 - $G$14 + 1 = _xlfn.NUMBERVALUE(TRIM(_xlfn.TEXTAFTER($C95, " ", -1))),
_xlfn.IFS(
'Option-specific inputs'!$J$19="Percentage cost method",('Option-specific inputs'!$J37*'Option-specific inputs'!$J$109*AS$26),
'Option-specific inputs'!$J$19="Total cost method",(('Option-specific inputs'!$J60/SUM('Option-specific inputs'!$J$52:$J$61))*'Option-specific inputs'!$J$109*AS$26)),0),0)</f>
        <v>0</v>
      </c>
      <c r="AT410" s="43" cm="1">
        <f t="array" ref="AT410">IFERROR(
IF(AT$14 - $G$14 + 1 = _xlfn.NUMBERVALUE(TRIM(_xlfn.TEXTAFTER($C95, " ", -1))),
_xlfn.IFS(
'Option-specific inputs'!$J$19="Percentage cost method",('Option-specific inputs'!$J37*'Option-specific inputs'!$J$109*AT$26),
'Option-specific inputs'!$J$19="Total cost method",(('Option-specific inputs'!$J60/SUM('Option-specific inputs'!$J$52:$J$61))*'Option-specific inputs'!$J$109*AT$26)),0),0)</f>
        <v>0</v>
      </c>
      <c r="AU410" s="43" cm="1">
        <f t="array" ref="AU410">IFERROR(
IF(AU$14 - $G$14 + 1 = _xlfn.NUMBERVALUE(TRIM(_xlfn.TEXTAFTER($C95, " ", -1))),
_xlfn.IFS(
'Option-specific inputs'!$J$19="Percentage cost method",('Option-specific inputs'!$J37*'Option-specific inputs'!$J$109*AU$26),
'Option-specific inputs'!$J$19="Total cost method",(('Option-specific inputs'!$J60/SUM('Option-specific inputs'!$J$52:$J$61))*'Option-specific inputs'!$J$109*AU$26)),0),0)</f>
        <v>0</v>
      </c>
      <c r="AV410" s="43" cm="1">
        <f t="array" ref="AV410">IFERROR(
IF(AV$14 - $G$14 + 1 = _xlfn.NUMBERVALUE(TRIM(_xlfn.TEXTAFTER($C95, " ", -1))),
_xlfn.IFS(
'Option-specific inputs'!$J$19="Percentage cost method",('Option-specific inputs'!$J37*'Option-specific inputs'!$J$109*AV$26),
'Option-specific inputs'!$J$19="Total cost method",(('Option-specific inputs'!$J60/SUM('Option-specific inputs'!$J$52:$J$61))*'Option-specific inputs'!$J$109*AV$26)),0),0)</f>
        <v>0</v>
      </c>
      <c r="AW410" s="43" cm="1">
        <f t="array" ref="AW410">IFERROR(
IF(AW$14 - $G$14 + 1 = _xlfn.NUMBERVALUE(TRIM(_xlfn.TEXTAFTER($C95, " ", -1))),
_xlfn.IFS(
'Option-specific inputs'!$J$19="Percentage cost method",('Option-specific inputs'!$J37*'Option-specific inputs'!$J$109*AW$26),
'Option-specific inputs'!$J$19="Total cost method",(('Option-specific inputs'!$J60/SUM('Option-specific inputs'!$J$52:$J$61))*'Option-specific inputs'!$J$109*AW$26)),0),0)</f>
        <v>0</v>
      </c>
      <c r="AX410" s="43" cm="1">
        <f t="array" ref="AX410">IFERROR(
IF(AX$14 - $G$14 + 1 = _xlfn.NUMBERVALUE(TRIM(_xlfn.TEXTAFTER($C95, " ", -1))),
_xlfn.IFS(
'Option-specific inputs'!$J$19="Percentage cost method",('Option-specific inputs'!$J37*'Option-specific inputs'!$J$109*AX$26),
'Option-specific inputs'!$J$19="Total cost method",(('Option-specific inputs'!$J60/SUM('Option-specific inputs'!$J$52:$J$61))*'Option-specific inputs'!$J$109*AX$26)),0),0)</f>
        <v>0</v>
      </c>
      <c r="AY410" s="43" cm="1">
        <f t="array" ref="AY410">IFERROR(
IF(AY$14 - $G$14 + 1 = _xlfn.NUMBERVALUE(TRIM(_xlfn.TEXTAFTER($C95, " ", -1))),
_xlfn.IFS(
'Option-specific inputs'!$J$19="Percentage cost method",('Option-specific inputs'!$J37*'Option-specific inputs'!$J$109*AY$26),
'Option-specific inputs'!$J$19="Total cost method",(('Option-specific inputs'!$J60/SUM('Option-specific inputs'!$J$52:$J$61))*'Option-specific inputs'!$J$109*AY$26)),0),0)</f>
        <v>0</v>
      </c>
      <c r="AZ410" s="43" cm="1">
        <f t="array" ref="AZ410">IFERROR(
IF(AZ$14 - $G$14 + 1 = _xlfn.NUMBERVALUE(TRIM(_xlfn.TEXTAFTER($C95, " ", -1))),
_xlfn.IFS(
'Option-specific inputs'!$J$19="Percentage cost method",('Option-specific inputs'!$J37*'Option-specific inputs'!$J$109*AZ$26),
'Option-specific inputs'!$J$19="Total cost method",(('Option-specific inputs'!$J60/SUM('Option-specific inputs'!$J$52:$J$61))*'Option-specific inputs'!$J$109*AZ$26)),0),0)</f>
        <v>0</v>
      </c>
      <c r="BA410" s="43" cm="1">
        <f t="array" ref="BA410">IFERROR(
IF(BA$14 - $G$14 + 1 = _xlfn.NUMBERVALUE(TRIM(_xlfn.TEXTAFTER($C95, " ", -1))),
_xlfn.IFS(
'Option-specific inputs'!$J$19="Percentage cost method",('Option-specific inputs'!$J37*'Option-specific inputs'!$J$109*BA$26),
'Option-specific inputs'!$J$19="Total cost method",(('Option-specific inputs'!$J60/SUM('Option-specific inputs'!$J$52:$J$61))*'Option-specific inputs'!$J$109*BA$26)),0),0)</f>
        <v>0</v>
      </c>
      <c r="BB410" s="43" cm="1">
        <f t="array" ref="BB410">IFERROR(
IF(BB$14 - $G$14 + 1 = _xlfn.NUMBERVALUE(TRIM(_xlfn.TEXTAFTER($C95, " ", -1))),
_xlfn.IFS(
'Option-specific inputs'!$J$19="Percentage cost method",('Option-specific inputs'!$J37*'Option-specific inputs'!$J$109*BB$26),
'Option-specific inputs'!$J$19="Total cost method",(('Option-specific inputs'!$J60/SUM('Option-specific inputs'!$J$52:$J$61))*'Option-specific inputs'!$J$109*BB$26)),0),0)</f>
        <v>0</v>
      </c>
      <c r="BC410" s="43" cm="1">
        <f t="array" ref="BC410">IFERROR(
IF(BC$14 - $G$14 + 1 = _xlfn.NUMBERVALUE(TRIM(_xlfn.TEXTAFTER($C95, " ", -1))),
_xlfn.IFS(
'Option-specific inputs'!$J$19="Percentage cost method",('Option-specific inputs'!$J37*'Option-specific inputs'!$J$109*BC$26),
'Option-specific inputs'!$J$19="Total cost method",(('Option-specific inputs'!$J60/SUM('Option-specific inputs'!$J$52:$J$61))*'Option-specific inputs'!$J$109*BC$26)),0),0)</f>
        <v>0</v>
      </c>
      <c r="BD410" s="43" cm="1">
        <f t="array" ref="BD410">IFERROR(
IF(BD$14 - $G$14 + 1 = _xlfn.NUMBERVALUE(TRIM(_xlfn.TEXTAFTER($C95, " ", -1))),
_xlfn.IFS(
'Option-specific inputs'!$J$19="Percentage cost method",('Option-specific inputs'!$J37*'Option-specific inputs'!$J$109*BD$26),
'Option-specific inputs'!$J$19="Total cost method",(('Option-specific inputs'!$J60/SUM('Option-specific inputs'!$J$52:$J$61))*'Option-specific inputs'!$J$109*BD$26)),0),0)</f>
        <v>0</v>
      </c>
      <c r="BE410" s="43" cm="1">
        <f t="array" ref="BE410">IFERROR(
IF(BE$14 - $G$14 + 1 = _xlfn.NUMBERVALUE(TRIM(_xlfn.TEXTAFTER($C95, " ", -1))),
_xlfn.IFS(
'Option-specific inputs'!$J$19="Percentage cost method",('Option-specific inputs'!$J37*'Option-specific inputs'!$J$109*BE$26),
'Option-specific inputs'!$J$19="Total cost method",(('Option-specific inputs'!$J60/SUM('Option-specific inputs'!$J$52:$J$61))*'Option-specific inputs'!$J$109*BE$26)),0),0)</f>
        <v>0</v>
      </c>
      <c r="BF410" s="43" cm="1">
        <f t="array" ref="BF410">IFERROR(
IF(BF$14 - $G$14 + 1 = _xlfn.NUMBERVALUE(TRIM(_xlfn.TEXTAFTER($C95, " ", -1))),
_xlfn.IFS(
'Option-specific inputs'!$J$19="Percentage cost method",('Option-specific inputs'!$J37*'Option-specific inputs'!$J$109*BF$26),
'Option-specific inputs'!$J$19="Total cost method",(('Option-specific inputs'!$J60/SUM('Option-specific inputs'!$J$52:$J$61))*'Option-specific inputs'!$J$109*BF$26)),0),0)</f>
        <v>0</v>
      </c>
      <c r="BG410" s="43" cm="1">
        <f t="array" ref="BG410">IFERROR(
IF(BG$14 - $G$14 + 1 = _xlfn.NUMBERVALUE(TRIM(_xlfn.TEXTAFTER($C95, " ", -1))),
_xlfn.IFS(
'Option-specific inputs'!$J$19="Percentage cost method",('Option-specific inputs'!$J37*'Option-specific inputs'!$J$109*BG$26),
'Option-specific inputs'!$J$19="Total cost method",(('Option-specific inputs'!$J60/SUM('Option-specific inputs'!$J$52:$J$61))*'Option-specific inputs'!$J$109*BG$26)),0),0)</f>
        <v>0</v>
      </c>
      <c r="BH410" s="43" cm="1">
        <f t="array" ref="BH410">IFERROR(
IF(BH$14 - $G$14 + 1 = _xlfn.NUMBERVALUE(TRIM(_xlfn.TEXTAFTER($C95, " ", -1))),
_xlfn.IFS(
'Option-specific inputs'!$J$19="Percentage cost method",('Option-specific inputs'!$J37*'Option-specific inputs'!$J$109*BH$26),
'Option-specific inputs'!$J$19="Total cost method",(('Option-specific inputs'!$J60/SUM('Option-specific inputs'!$J$52:$J$61))*'Option-specific inputs'!$J$109*BH$26)),0),0)</f>
        <v>0</v>
      </c>
      <c r="BI410" s="43" cm="1">
        <f t="array" ref="BI410">IFERROR(
IF(BI$14 - $G$14 + 1 = _xlfn.NUMBERVALUE(TRIM(_xlfn.TEXTAFTER($C95, " ", -1))),
_xlfn.IFS(
'Option-specific inputs'!$J$19="Percentage cost method",('Option-specific inputs'!$J37*'Option-specific inputs'!$J$109*BI$26),
'Option-specific inputs'!$J$19="Total cost method",(('Option-specific inputs'!$J60/SUM('Option-specific inputs'!$J$52:$J$61))*'Option-specific inputs'!$J$109*BI$26)),0),0)</f>
        <v>0</v>
      </c>
      <c r="BJ410" s="43" cm="1">
        <f t="array" ref="BJ410">IFERROR(
IF(BJ$14 - $G$14 + 1 = _xlfn.NUMBERVALUE(TRIM(_xlfn.TEXTAFTER($C95, " ", -1))),
_xlfn.IFS(
'Option-specific inputs'!$J$19="Percentage cost method",('Option-specific inputs'!$J37*'Option-specific inputs'!$J$109*BJ$26),
'Option-specific inputs'!$J$19="Total cost method",(('Option-specific inputs'!$J60/SUM('Option-specific inputs'!$J$52:$J$61))*'Option-specific inputs'!$J$109*BJ$26)),0),0)</f>
        <v>0</v>
      </c>
      <c r="BK410" s="43" cm="1">
        <f t="array" ref="BK410">IFERROR(
IF(BK$14 - $G$14 + 1 = _xlfn.NUMBERVALUE(TRIM(_xlfn.TEXTAFTER($C95, " ", -1))),
_xlfn.IFS(
'Option-specific inputs'!$J$19="Percentage cost method",('Option-specific inputs'!$J37*'Option-specific inputs'!$J$109*BK$26),
'Option-specific inputs'!$J$19="Total cost method",(('Option-specific inputs'!$J60/SUM('Option-specific inputs'!$J$52:$J$61))*'Option-specific inputs'!$J$109*BK$26)),0),0)</f>
        <v>0</v>
      </c>
      <c r="BL410" s="43" cm="1">
        <f t="array" ref="BL410">IFERROR(
IF(BL$14 - $G$14 + 1 = _xlfn.NUMBERVALUE(TRIM(_xlfn.TEXTAFTER($C95, " ", -1))),
_xlfn.IFS(
'Option-specific inputs'!$J$19="Percentage cost method",('Option-specific inputs'!$J37*'Option-specific inputs'!$J$109*BL$26),
'Option-specific inputs'!$J$19="Total cost method",(('Option-specific inputs'!$J60/SUM('Option-specific inputs'!$J$52:$J$61))*'Option-specific inputs'!$J$109*BL$26)),0),0)</f>
        <v>0</v>
      </c>
      <c r="BM410" s="43" cm="1">
        <f t="array" ref="BM410">IFERROR(
IF(BM$14 - $G$14 + 1 = _xlfn.NUMBERVALUE(TRIM(_xlfn.TEXTAFTER($C95, " ", -1))),
_xlfn.IFS(
'Option-specific inputs'!$J$19="Percentage cost method",('Option-specific inputs'!$J37*'Option-specific inputs'!$J$109*BM$26),
'Option-specific inputs'!$J$19="Total cost method",(('Option-specific inputs'!$J60/SUM('Option-specific inputs'!$J$52:$J$61))*'Option-specific inputs'!$J$109*BM$26)),0),0)</f>
        <v>0</v>
      </c>
      <c r="BN410" s="43" cm="1">
        <f t="array" ref="BN410">IFERROR(
IF(BN$14 - $G$14 + 1 = _xlfn.NUMBERVALUE(TRIM(_xlfn.TEXTAFTER($C95, " ", -1))),
_xlfn.IFS(
'Option-specific inputs'!$J$19="Percentage cost method",('Option-specific inputs'!$J37*'Option-specific inputs'!$J$109*BN$26),
'Option-specific inputs'!$J$19="Total cost method",(('Option-specific inputs'!$J60/SUM('Option-specific inputs'!$J$52:$J$61))*'Option-specific inputs'!$J$109*BN$26)),0),0)</f>
        <v>0</v>
      </c>
      <c r="BO410" s="43" cm="1">
        <f t="array" ref="BO410">IFERROR(
IF(BO$14 - $G$14 + 1 = _xlfn.NUMBERVALUE(TRIM(_xlfn.TEXTAFTER($C95, " ", -1))),
_xlfn.IFS(
'Option-specific inputs'!$J$19="Percentage cost method",('Option-specific inputs'!$J37*'Option-specific inputs'!$J$109*BO$26),
'Option-specific inputs'!$J$19="Total cost method",(('Option-specific inputs'!$J60/SUM('Option-specific inputs'!$J$52:$J$61))*'Option-specific inputs'!$J$109*BO$26)),0),0)</f>
        <v>0</v>
      </c>
      <c r="BP410" s="43" cm="1">
        <f t="array" ref="BP410">IFERROR(
IF(BP$14 - $G$14 + 1 = _xlfn.NUMBERVALUE(TRIM(_xlfn.TEXTAFTER($C95, " ", -1))),
_xlfn.IFS(
'Option-specific inputs'!$J$19="Percentage cost method",('Option-specific inputs'!$J37*'Option-specific inputs'!$J$109*BP$26),
'Option-specific inputs'!$J$19="Total cost method",(('Option-specific inputs'!$J60/SUM('Option-specific inputs'!$J$52:$J$61))*'Option-specific inputs'!$J$109*BP$26)),0),0)</f>
        <v>0</v>
      </c>
      <c r="BQ410" s="43" cm="1">
        <f t="array" ref="BQ410">IFERROR(
IF(BQ$14 - $G$14 + 1 = _xlfn.NUMBERVALUE(TRIM(_xlfn.TEXTAFTER($C95, " ", -1))),
_xlfn.IFS(
'Option-specific inputs'!$J$19="Percentage cost method",('Option-specific inputs'!$J37*'Option-specific inputs'!$J$109*BQ$26),
'Option-specific inputs'!$J$19="Total cost method",(('Option-specific inputs'!$J60/SUM('Option-specific inputs'!$J$52:$J$61))*'Option-specific inputs'!$J$109*BQ$26)),0),0)</f>
        <v>0</v>
      </c>
      <c r="BR410" s="43" cm="1">
        <f t="array" ref="BR410">IFERROR(
IF(BR$14 - $G$14 + 1 = _xlfn.NUMBERVALUE(TRIM(_xlfn.TEXTAFTER($C95, " ", -1))),
_xlfn.IFS(
'Option-specific inputs'!$J$19="Percentage cost method",('Option-specific inputs'!$J37*'Option-specific inputs'!$J$109*BR$26),
'Option-specific inputs'!$J$19="Total cost method",(('Option-specific inputs'!$J60/SUM('Option-specific inputs'!$J$52:$J$61))*'Option-specific inputs'!$J$109*BR$26)),0),0)</f>
        <v>0</v>
      </c>
      <c r="BS410" s="43" cm="1">
        <f t="array" ref="BS410">IFERROR(
IF(BS$14 - $G$14 + 1 = _xlfn.NUMBERVALUE(TRIM(_xlfn.TEXTAFTER($C95, " ", -1))),
_xlfn.IFS(
'Option-specific inputs'!$J$19="Percentage cost method",('Option-specific inputs'!$J37*'Option-specific inputs'!$J$109*BS$26),
'Option-specific inputs'!$J$19="Total cost method",(('Option-specific inputs'!$J60/SUM('Option-specific inputs'!$J$52:$J$61))*'Option-specific inputs'!$J$109*BS$26)),0),0)</f>
        <v>0</v>
      </c>
      <c r="BT410" s="43" cm="1">
        <f t="array" ref="BT410">IFERROR(
IF(BT$14 - $G$14 + 1 = _xlfn.NUMBERVALUE(TRIM(_xlfn.TEXTAFTER($C95, " ", -1))),
_xlfn.IFS(
'Option-specific inputs'!$J$19="Percentage cost method",('Option-specific inputs'!$J37*'Option-specific inputs'!$J$109*BT$26),
'Option-specific inputs'!$J$19="Total cost method",(('Option-specific inputs'!$J60/SUM('Option-specific inputs'!$J$52:$J$61))*'Option-specific inputs'!$J$109*BT$26)),0),0)</f>
        <v>0</v>
      </c>
      <c r="BU410" s="43" cm="1">
        <f t="array" ref="BU410">IFERROR(
IF(BU$14 - $G$14 + 1 = _xlfn.NUMBERVALUE(TRIM(_xlfn.TEXTAFTER($C95, " ", -1))),
_xlfn.IFS(
'Option-specific inputs'!$J$19="Percentage cost method",('Option-specific inputs'!$J37*'Option-specific inputs'!$J$109*BU$26),
'Option-specific inputs'!$J$19="Total cost method",(('Option-specific inputs'!$J60/SUM('Option-specific inputs'!$J$52:$J$61))*'Option-specific inputs'!$J$109*BU$26)),0),0)</f>
        <v>0</v>
      </c>
      <c r="BV410" s="43" cm="1">
        <f t="array" ref="BV410">IFERROR(
IF(BV$14 - $G$14 + 1 = _xlfn.NUMBERVALUE(TRIM(_xlfn.TEXTAFTER($C95, " ", -1))),
_xlfn.IFS(
'Option-specific inputs'!$J$19="Percentage cost method",('Option-specific inputs'!$J37*'Option-specific inputs'!$J$109*BV$26),
'Option-specific inputs'!$J$19="Total cost method",(('Option-specific inputs'!$J60/SUM('Option-specific inputs'!$J$52:$J$61))*'Option-specific inputs'!$J$109*BV$26)),0),0)</f>
        <v>0</v>
      </c>
      <c r="BW410" s="43" cm="1">
        <f t="array" ref="BW410">IFERROR(
IF(BW$14 - $G$14 + 1 = _xlfn.NUMBERVALUE(TRIM(_xlfn.TEXTAFTER($C95, " ", -1))),
_xlfn.IFS(
'Option-specific inputs'!$J$19="Percentage cost method",('Option-specific inputs'!$J37*'Option-specific inputs'!$J$109*BW$26),
'Option-specific inputs'!$J$19="Total cost method",(('Option-specific inputs'!$J60/SUM('Option-specific inputs'!$J$52:$J$61))*'Option-specific inputs'!$J$109*BW$26)),0),0)</f>
        <v>0</v>
      </c>
      <c r="BX410" s="43" cm="1">
        <f t="array" ref="BX410">IFERROR(
IF(BX$14 - $G$14 + 1 = _xlfn.NUMBERVALUE(TRIM(_xlfn.TEXTAFTER($C95, " ", -1))),
_xlfn.IFS(
'Option-specific inputs'!$J$19="Percentage cost method",('Option-specific inputs'!$J37*'Option-specific inputs'!$J$109*BX$26),
'Option-specific inputs'!$J$19="Total cost method",(('Option-specific inputs'!$J60/SUM('Option-specific inputs'!$J$52:$J$61))*'Option-specific inputs'!$J$109*BX$26)),0),0)</f>
        <v>0</v>
      </c>
      <c r="BY410" s="43" cm="1">
        <f t="array" ref="BY410">IFERROR(
IF(BY$14 - $G$14 + 1 = _xlfn.NUMBERVALUE(TRIM(_xlfn.TEXTAFTER($C95, " ", -1))),
_xlfn.IFS(
'Option-specific inputs'!$J$19="Percentage cost method",('Option-specific inputs'!$J37*'Option-specific inputs'!$J$109*BY$26),
'Option-specific inputs'!$J$19="Total cost method",(('Option-specific inputs'!$J60/SUM('Option-specific inputs'!$J$52:$J$61))*'Option-specific inputs'!$J$109*BY$26)),0),0)</f>
        <v>0</v>
      </c>
      <c r="BZ410" s="43" cm="1">
        <f t="array" ref="BZ410">IFERROR(
IF(BZ$14 - $G$14 + 1 = _xlfn.NUMBERVALUE(TRIM(_xlfn.TEXTAFTER($C95, " ", -1))),
_xlfn.IFS(
'Option-specific inputs'!$J$19="Percentage cost method",('Option-specific inputs'!$J37*'Option-specific inputs'!$J$109*BZ$26),
'Option-specific inputs'!$J$19="Total cost method",(('Option-specific inputs'!$J60/SUM('Option-specific inputs'!$J$52:$J$61))*'Option-specific inputs'!$J$109*BZ$26)),0),0)</f>
        <v>0</v>
      </c>
      <c r="CA410" s="43" cm="1">
        <f t="array" ref="CA410">IFERROR(
IF(CA$14 - $G$14 + 1 = _xlfn.NUMBERVALUE(TRIM(_xlfn.TEXTAFTER($C95, " ", -1))),
_xlfn.IFS(
'Option-specific inputs'!$J$19="Percentage cost method",('Option-specific inputs'!$J37*'Option-specific inputs'!$J$109*CA$26),
'Option-specific inputs'!$J$19="Total cost method",(('Option-specific inputs'!$J60/SUM('Option-specific inputs'!$J$52:$J$61))*'Option-specific inputs'!$J$109*CA$26)),0),0)</f>
        <v>0</v>
      </c>
      <c r="CB410" s="43" cm="1">
        <f t="array" ref="CB410">IFERROR(
IF(CB$14 - $G$14 + 1 = _xlfn.NUMBERVALUE(TRIM(_xlfn.TEXTAFTER($C95, " ", -1))),
_xlfn.IFS(
'Option-specific inputs'!$J$19="Percentage cost method",('Option-specific inputs'!$J37*'Option-specific inputs'!$J$109*CB$26),
'Option-specific inputs'!$J$19="Total cost method",(('Option-specific inputs'!$J60/SUM('Option-specific inputs'!$J$52:$J$61))*'Option-specific inputs'!$J$109*CB$26)),0),0)</f>
        <v>0</v>
      </c>
      <c r="CC410" s="43" cm="1">
        <f t="array" ref="CC410">IFERROR(
IF(CC$14 - $G$14 + 1 = _xlfn.NUMBERVALUE(TRIM(_xlfn.TEXTAFTER($C95, " ", -1))),
_xlfn.IFS(
'Option-specific inputs'!$J$19="Percentage cost method",('Option-specific inputs'!$J37*'Option-specific inputs'!$J$109*CC$26),
'Option-specific inputs'!$J$19="Total cost method",(('Option-specific inputs'!$J60/SUM('Option-specific inputs'!$J$52:$J$61))*'Option-specific inputs'!$J$109*CC$26)),0),0)</f>
        <v>0</v>
      </c>
      <c r="CD410" s="43" cm="1">
        <f t="array" ref="CD410">IFERROR(
IF(CD$14 - $G$14 + 1 = _xlfn.NUMBERVALUE(TRIM(_xlfn.TEXTAFTER($C95, " ", -1))),
_xlfn.IFS(
'Option-specific inputs'!$J$19="Percentage cost method",('Option-specific inputs'!$J37*'Option-specific inputs'!$J$109*CD$26),
'Option-specific inputs'!$J$19="Total cost method",(('Option-specific inputs'!$J60/SUM('Option-specific inputs'!$J$52:$J$61))*'Option-specific inputs'!$J$109*CD$26)),0),0)</f>
        <v>0</v>
      </c>
      <c r="CE410" s="43" cm="1">
        <f t="array" ref="CE410">IFERROR(
IF(CE$14 - $G$14 + 1 = _xlfn.NUMBERVALUE(TRIM(_xlfn.TEXTAFTER($C95, " ", -1))),
_xlfn.IFS(
'Option-specific inputs'!$J$19="Percentage cost method",('Option-specific inputs'!$J37*'Option-specific inputs'!$J$109*CE$26),
'Option-specific inputs'!$J$19="Total cost method",(('Option-specific inputs'!$J60/SUM('Option-specific inputs'!$J$52:$J$61))*'Option-specific inputs'!$J$109*CE$26)),0),0)</f>
        <v>0</v>
      </c>
      <c r="CF410" s="43" cm="1">
        <f t="array" ref="CF410">IFERROR(
IF(CF$14 - $G$14 + 1 = _xlfn.NUMBERVALUE(TRIM(_xlfn.TEXTAFTER($C95, " ", -1))),
_xlfn.IFS(
'Option-specific inputs'!$J$19="Percentage cost method",('Option-specific inputs'!$J37*'Option-specific inputs'!$J$109*CF$26),
'Option-specific inputs'!$J$19="Total cost method",(('Option-specific inputs'!$J60/SUM('Option-specific inputs'!$J$52:$J$61))*'Option-specific inputs'!$J$109*CF$26)),0),0)</f>
        <v>0</v>
      </c>
      <c r="CG410" s="43" cm="1">
        <f t="array" ref="CG410">IFERROR(
IF(CG$14 - $G$14 + 1 = _xlfn.NUMBERVALUE(TRIM(_xlfn.TEXTAFTER($C95, " ", -1))),
_xlfn.IFS(
'Option-specific inputs'!$J$19="Percentage cost method",('Option-specific inputs'!$J37*'Option-specific inputs'!$J$109*CG$26),
'Option-specific inputs'!$J$19="Total cost method",(('Option-specific inputs'!$J60/SUM('Option-specific inputs'!$J$52:$J$61))*'Option-specific inputs'!$J$109*CG$26)),0),0)</f>
        <v>0</v>
      </c>
      <c r="CH410" s="43" cm="1">
        <f t="array" ref="CH410">IFERROR(
IF(CH$14 - $G$14 + 1 = _xlfn.NUMBERVALUE(TRIM(_xlfn.TEXTAFTER($C95, " ", -1))),
_xlfn.IFS(
'Option-specific inputs'!$J$19="Percentage cost method",('Option-specific inputs'!$J37*'Option-specific inputs'!$J$109*CH$26),
'Option-specific inputs'!$J$19="Total cost method",(('Option-specific inputs'!$J60/SUM('Option-specific inputs'!$J$52:$J$61))*'Option-specific inputs'!$J$109*CH$26)),0),0)</f>
        <v>0</v>
      </c>
      <c r="CI410" s="43" cm="1">
        <f t="array" ref="CI410">IFERROR(
IF(CI$14 - $G$14 + 1 = _xlfn.NUMBERVALUE(TRIM(_xlfn.TEXTAFTER($C95, " ", -1))),
_xlfn.IFS(
'Option-specific inputs'!$J$19="Percentage cost method",('Option-specific inputs'!$J37*'Option-specific inputs'!$J$109*CI$26),
'Option-specific inputs'!$J$19="Total cost method",(('Option-specific inputs'!$J60/SUM('Option-specific inputs'!$J$52:$J$61))*'Option-specific inputs'!$J$109*CI$26)),0),0)</f>
        <v>0</v>
      </c>
      <c r="CJ410" s="43" cm="1">
        <f t="array" ref="CJ410">IFERROR(
IF(CJ$14 - $G$14 + 1 = _xlfn.NUMBERVALUE(TRIM(_xlfn.TEXTAFTER($C95, " ", -1))),
_xlfn.IFS(
'Option-specific inputs'!$J$19="Percentage cost method",('Option-specific inputs'!$J37*'Option-specific inputs'!$J$109*CJ$26),
'Option-specific inputs'!$J$19="Total cost method",(('Option-specific inputs'!$J60/SUM('Option-specific inputs'!$J$52:$J$61))*'Option-specific inputs'!$J$109*CJ$26)),0),0)</f>
        <v>0</v>
      </c>
      <c r="CK410" s="43" cm="1">
        <f t="array" ref="CK410">IFERROR(
IF(CK$14 - $G$14 + 1 = _xlfn.NUMBERVALUE(TRIM(_xlfn.TEXTAFTER($C95, " ", -1))),
_xlfn.IFS(
'Option-specific inputs'!$J$19="Percentage cost method",('Option-specific inputs'!$J37*'Option-specific inputs'!$J$109*CK$26),
'Option-specific inputs'!$J$19="Total cost method",(('Option-specific inputs'!$J60/SUM('Option-specific inputs'!$J$52:$J$61))*'Option-specific inputs'!$J$109*CK$26)),0),0)</f>
        <v>0</v>
      </c>
      <c r="CL410" s="43" cm="1">
        <f t="array" ref="CL410">IFERROR(
IF(CL$14 - $G$14 + 1 = _xlfn.NUMBERVALUE(TRIM(_xlfn.TEXTAFTER($C95, " ", -1))),
_xlfn.IFS(
'Option-specific inputs'!$J$19="Percentage cost method",('Option-specific inputs'!$J37*'Option-specific inputs'!$J$109*CL$26),
'Option-specific inputs'!$J$19="Total cost method",(('Option-specific inputs'!$J60/SUM('Option-specific inputs'!$J$52:$J$61))*'Option-specific inputs'!$J$109*CL$26)),0),0)</f>
        <v>0</v>
      </c>
      <c r="CM410" s="43" cm="1">
        <f t="array" ref="CM410">IFERROR(
IF(CM$14 - $G$14 + 1 = _xlfn.NUMBERVALUE(TRIM(_xlfn.TEXTAFTER($C95, " ", -1))),
_xlfn.IFS(
'Option-specific inputs'!$J$19="Percentage cost method",('Option-specific inputs'!$J37*'Option-specific inputs'!$J$109*CM$26),
'Option-specific inputs'!$J$19="Total cost method",(('Option-specific inputs'!$J60/SUM('Option-specific inputs'!$J$52:$J$61))*'Option-specific inputs'!$J$109*CM$26)),0),0)</f>
        <v>0</v>
      </c>
      <c r="CN410" s="43" cm="1">
        <f t="array" ref="CN410">IFERROR(
IF(CN$14 - $G$14 + 1 = _xlfn.NUMBERVALUE(TRIM(_xlfn.TEXTAFTER($C95, " ", -1))),
_xlfn.IFS(
'Option-specific inputs'!$J$19="Percentage cost method",('Option-specific inputs'!$J37*'Option-specific inputs'!$J$109*CN$26),
'Option-specific inputs'!$J$19="Total cost method",(('Option-specific inputs'!$J60/SUM('Option-specific inputs'!$J$52:$J$61))*'Option-specific inputs'!$J$109*CN$26)),0),0)</f>
        <v>0</v>
      </c>
      <c r="CO410" s="43" cm="1">
        <f t="array" ref="CO410">IFERROR(
IF(CO$14 - $G$14 + 1 = _xlfn.NUMBERVALUE(TRIM(_xlfn.TEXTAFTER($C95, " ", -1))),
_xlfn.IFS(
'Option-specific inputs'!$J$19="Percentage cost method",('Option-specific inputs'!$J37*'Option-specific inputs'!$J$109*CO$26),
'Option-specific inputs'!$J$19="Total cost method",(('Option-specific inputs'!$J60/SUM('Option-specific inputs'!$J$52:$J$61))*'Option-specific inputs'!$J$109*CO$26)),0),0)</f>
        <v>0</v>
      </c>
      <c r="CP410" s="43" cm="1">
        <f t="array" ref="CP410">IFERROR(
IF(CP$14 - $G$14 + 1 = _xlfn.NUMBERVALUE(TRIM(_xlfn.TEXTAFTER($C95, " ", -1))),
_xlfn.IFS(
'Option-specific inputs'!$J$19="Percentage cost method",('Option-specific inputs'!$J37*'Option-specific inputs'!$J$109*CP$26),
'Option-specific inputs'!$J$19="Total cost method",(('Option-specific inputs'!$J60/SUM('Option-specific inputs'!$J$52:$J$61))*'Option-specific inputs'!$J$109*CP$26)),0),0)</f>
        <v>0</v>
      </c>
      <c r="CQ410" s="43" cm="1">
        <f t="array" ref="CQ410">IFERROR(
IF(CQ$14 - $G$14 + 1 = _xlfn.NUMBERVALUE(TRIM(_xlfn.TEXTAFTER($C95, " ", -1))),
_xlfn.IFS(
'Option-specific inputs'!$J$19="Percentage cost method",('Option-specific inputs'!$J37*'Option-specific inputs'!$J$109*CQ$26),
'Option-specific inputs'!$J$19="Total cost method",(('Option-specific inputs'!$J60/SUM('Option-specific inputs'!$J$52:$J$61))*'Option-specific inputs'!$J$109*CQ$26)),0),0)</f>
        <v>0</v>
      </c>
      <c r="CR410" s="43" cm="1">
        <f t="array" ref="CR410">IFERROR(
IF(CR$14 - $G$14 + 1 = _xlfn.NUMBERVALUE(TRIM(_xlfn.TEXTAFTER($C95, " ", -1))),
_xlfn.IFS(
'Option-specific inputs'!$J$19="Percentage cost method",('Option-specific inputs'!$J37*'Option-specific inputs'!$J$109*CR$26),
'Option-specific inputs'!$J$19="Total cost method",(('Option-specific inputs'!$J60/SUM('Option-specific inputs'!$J$52:$J$61))*'Option-specific inputs'!$J$109*CR$26)),0),0)</f>
        <v>0</v>
      </c>
      <c r="CS410" s="43" cm="1">
        <f t="array" ref="CS410">IFERROR(
IF(CS$14 - $G$14 + 1 = _xlfn.NUMBERVALUE(TRIM(_xlfn.TEXTAFTER($C95, " ", -1))),
_xlfn.IFS(
'Option-specific inputs'!$J$19="Percentage cost method",('Option-specific inputs'!$J37*'Option-specific inputs'!$J$109*CS$26),
'Option-specific inputs'!$J$19="Total cost method",(('Option-specific inputs'!$J60/SUM('Option-specific inputs'!$J$52:$J$61))*'Option-specific inputs'!$J$109*CS$26)),0),0)</f>
        <v>0</v>
      </c>
      <c r="CT410" s="43" cm="1">
        <f t="array" ref="CT410">IFERROR(
IF(CT$14 - $G$14 + 1 = _xlfn.NUMBERVALUE(TRIM(_xlfn.TEXTAFTER($C95, " ", -1))),
_xlfn.IFS(
'Option-specific inputs'!$J$19="Percentage cost method",('Option-specific inputs'!$J37*'Option-specific inputs'!$J$109*CT$26),
'Option-specific inputs'!$J$19="Total cost method",(('Option-specific inputs'!$J60/SUM('Option-specific inputs'!$J$52:$J$61))*'Option-specific inputs'!$J$109*CT$26)),0),0)</f>
        <v>0</v>
      </c>
      <c r="CU410" s="43" cm="1">
        <f t="array" ref="CU410">IFERROR(
IF(CU$14 - $G$14 + 1 = _xlfn.NUMBERVALUE(TRIM(_xlfn.TEXTAFTER($C95, " ", -1))),
_xlfn.IFS(
'Option-specific inputs'!$J$19="Percentage cost method",('Option-specific inputs'!$J37*'Option-specific inputs'!$J$109*CU$26),
'Option-specific inputs'!$J$19="Total cost method",(('Option-specific inputs'!$J60/SUM('Option-specific inputs'!$J$52:$J$61))*'Option-specific inputs'!$J$109*CU$26)),0),0)</f>
        <v>0</v>
      </c>
      <c r="CV410" s="43" cm="1">
        <f t="array" ref="CV410">IFERROR(
IF(CV$14 - $G$14 + 1 = _xlfn.NUMBERVALUE(TRIM(_xlfn.TEXTAFTER($C95, " ", -1))),
_xlfn.IFS(
'Option-specific inputs'!$J$19="Percentage cost method",('Option-specific inputs'!$J37*'Option-specific inputs'!$J$109*CV$26),
'Option-specific inputs'!$J$19="Total cost method",(('Option-specific inputs'!$J60/SUM('Option-specific inputs'!$J$52:$J$61))*'Option-specific inputs'!$J$109*CV$26)),0),0)</f>
        <v>0</v>
      </c>
      <c r="CW410" s="43" cm="1">
        <f t="array" ref="CW410">IFERROR(
IF(CW$14 - $G$14 + 1 = _xlfn.NUMBERVALUE(TRIM(_xlfn.TEXTAFTER($C95, " ", -1))),
_xlfn.IFS(
'Option-specific inputs'!$J$19="Percentage cost method",('Option-specific inputs'!$J37*'Option-specific inputs'!$J$109*CW$26),
'Option-specific inputs'!$J$19="Total cost method",(('Option-specific inputs'!$J60/SUM('Option-specific inputs'!$J$52:$J$61))*'Option-specific inputs'!$J$109*CW$26)),0),0)</f>
        <v>0</v>
      </c>
      <c r="CX410" s="43" cm="1">
        <f t="array" ref="CX410">IFERROR(
IF(CX$14 - $G$14 + 1 = _xlfn.NUMBERVALUE(TRIM(_xlfn.TEXTAFTER($C95, " ", -1))),
_xlfn.IFS(
'Option-specific inputs'!$J$19="Percentage cost method",('Option-specific inputs'!$J37*'Option-specific inputs'!$J$109*CX$26),
'Option-specific inputs'!$J$19="Total cost method",(('Option-specific inputs'!$J60/SUM('Option-specific inputs'!$J$52:$J$61))*'Option-specific inputs'!$J$109*CX$26)),0),0)</f>
        <v>0</v>
      </c>
      <c r="CY410" s="43" cm="1">
        <f t="array" ref="CY410">IFERROR(
IF(CY$14 - $G$14 + 1 = _xlfn.NUMBERVALUE(TRIM(_xlfn.TEXTAFTER($C95, " ", -1))),
_xlfn.IFS(
'Option-specific inputs'!$J$19="Percentage cost method",('Option-specific inputs'!$J37*'Option-specific inputs'!$J$109*CY$26),
'Option-specific inputs'!$J$19="Total cost method",(('Option-specific inputs'!$J60/SUM('Option-specific inputs'!$J$52:$J$61))*'Option-specific inputs'!$J$109*CY$26)),0),0)</f>
        <v>0</v>
      </c>
      <c r="CZ410" s="43" cm="1">
        <f t="array" ref="CZ410">IFERROR(
IF(CZ$14 - $G$14 + 1 = _xlfn.NUMBERVALUE(TRIM(_xlfn.TEXTAFTER($C95, " ", -1))),
_xlfn.IFS(
'Option-specific inputs'!$J$19="Percentage cost method",('Option-specific inputs'!$J37*'Option-specific inputs'!$J$109*CZ$26),
'Option-specific inputs'!$J$19="Total cost method",(('Option-specific inputs'!$J60/SUM('Option-specific inputs'!$J$52:$J$61))*'Option-specific inputs'!$J$109*CZ$26)),0),0)</f>
        <v>0</v>
      </c>
      <c r="DA410" s="43" cm="1">
        <f t="array" ref="DA410">IFERROR(
IF(DA$14 - $G$14 + 1 = _xlfn.NUMBERVALUE(TRIM(_xlfn.TEXTAFTER($C95, " ", -1))),
_xlfn.IFS(
'Option-specific inputs'!$J$19="Percentage cost method",('Option-specific inputs'!$J37*'Option-specific inputs'!$J$109*DA$26),
'Option-specific inputs'!$J$19="Total cost method",(('Option-specific inputs'!$J60/SUM('Option-specific inputs'!$J$52:$J$61))*'Option-specific inputs'!$J$109*DA$26)),0),0)</f>
        <v>0</v>
      </c>
      <c r="DB410" s="43" cm="1">
        <f t="array" ref="DB410">IFERROR(
IF(DB$14 - $G$14 + 1 = _xlfn.NUMBERVALUE(TRIM(_xlfn.TEXTAFTER($C95, " ", -1))),
_xlfn.IFS(
'Option-specific inputs'!$J$19="Percentage cost method",('Option-specific inputs'!$J37*'Option-specific inputs'!$J$109*DB$26),
'Option-specific inputs'!$J$19="Total cost method",(('Option-specific inputs'!$J60/SUM('Option-specific inputs'!$J$52:$J$61))*'Option-specific inputs'!$J$109*DB$26)),0),0)</f>
        <v>0</v>
      </c>
      <c r="DC410" s="25"/>
    </row>
    <row r="411" spans="1:107" s="61" customFormat="1" ht="22.5" customHeight="1">
      <c r="A411" s="25"/>
      <c r="B411" s="163"/>
      <c r="C411" s="170" t="s">
        <v>149</v>
      </c>
      <c r="D411" s="32"/>
      <c r="E411" s="37"/>
      <c r="F411" s="42"/>
      <c r="G411" s="43" cm="1">
        <f t="array" ref="G411">IFERROR(
IF(G$14 - $G$14 + 1 = _xlfn.NUMBERVALUE(TRIM(_xlfn.TEXTAFTER($C96, " ", -1))),
_xlfn.IFS(
'Option-specific inputs'!$J$19="Percentage cost method",('Option-specific inputs'!$J38*'Option-specific inputs'!$J$109*G$26),
'Option-specific inputs'!$J$19="Total cost method",(('Option-specific inputs'!$J61/SUM('Option-specific inputs'!$J$52:$J$61))*'Option-specific inputs'!$J$109*G$26)),0),0)</f>
        <v>0</v>
      </c>
      <c r="H411" s="43" cm="1">
        <f t="array" ref="H411">IFERROR(
IF(H$14 - $G$14 + 1 = _xlfn.NUMBERVALUE(TRIM(_xlfn.TEXTAFTER($C96, " ", -1))),
_xlfn.IFS(
'Option-specific inputs'!$J$19="Percentage cost method",('Option-specific inputs'!$J38*'Option-specific inputs'!$J$109*H$26),
'Option-specific inputs'!$J$19="Total cost method",(('Option-specific inputs'!$J61/SUM('Option-specific inputs'!$J$52:$J$61))*'Option-specific inputs'!$J$109*H$26)),0),0)</f>
        <v>0</v>
      </c>
      <c r="I411" s="43" cm="1">
        <f t="array" ref="I411">IFERROR(
IF(I$14 - $G$14 + 1 = _xlfn.NUMBERVALUE(TRIM(_xlfn.TEXTAFTER($C96, " ", -1))),
_xlfn.IFS(
'Option-specific inputs'!$J$19="Percentage cost method",('Option-specific inputs'!$J38*'Option-specific inputs'!$J$109*I$26),
'Option-specific inputs'!$J$19="Total cost method",(('Option-specific inputs'!$J61/SUM('Option-specific inputs'!$J$52:$J$61))*'Option-specific inputs'!$J$109*I$26)),0),0)</f>
        <v>0</v>
      </c>
      <c r="J411" s="43" cm="1">
        <f t="array" ref="J411">IFERROR(
IF(J$14 - $G$14 + 1 = _xlfn.NUMBERVALUE(TRIM(_xlfn.TEXTAFTER($C96, " ", -1))),
_xlfn.IFS(
'Option-specific inputs'!$J$19="Percentage cost method",('Option-specific inputs'!$J38*'Option-specific inputs'!$J$109*J$26),
'Option-specific inputs'!$J$19="Total cost method",(('Option-specific inputs'!$J61/SUM('Option-specific inputs'!$J$52:$J$61))*'Option-specific inputs'!$J$109*J$26)),0),0)</f>
        <v>0</v>
      </c>
      <c r="K411" s="43" cm="1">
        <f t="array" ref="K411">IFERROR(
IF(K$14 - $G$14 + 1 = _xlfn.NUMBERVALUE(TRIM(_xlfn.TEXTAFTER($C96, " ", -1))),
_xlfn.IFS(
'Option-specific inputs'!$J$19="Percentage cost method",('Option-specific inputs'!$J38*'Option-specific inputs'!$J$109*K$26),
'Option-specific inputs'!$J$19="Total cost method",(('Option-specific inputs'!$J61/SUM('Option-specific inputs'!$J$52:$J$61))*'Option-specific inputs'!$J$109*K$26)),0),0)</f>
        <v>0</v>
      </c>
      <c r="L411" s="43" cm="1">
        <f t="array" ref="L411">IFERROR(
IF(L$14 - $G$14 + 1 = _xlfn.NUMBERVALUE(TRIM(_xlfn.TEXTAFTER($C96, " ", -1))),
_xlfn.IFS(
'Option-specific inputs'!$J$19="Percentage cost method",('Option-specific inputs'!$J38*'Option-specific inputs'!$J$109*L$26),
'Option-specific inputs'!$J$19="Total cost method",(('Option-specific inputs'!$J61/SUM('Option-specific inputs'!$J$52:$J$61))*'Option-specific inputs'!$J$109*L$26)),0),0)</f>
        <v>0</v>
      </c>
      <c r="M411" s="43" cm="1">
        <f t="array" ref="M411">IFERROR(
IF(M$14 - $G$14 + 1 = _xlfn.NUMBERVALUE(TRIM(_xlfn.TEXTAFTER($C96, " ", -1))),
_xlfn.IFS(
'Option-specific inputs'!$J$19="Percentage cost method",('Option-specific inputs'!$J38*'Option-specific inputs'!$J$109*M$26),
'Option-specific inputs'!$J$19="Total cost method",(('Option-specific inputs'!$J61/SUM('Option-specific inputs'!$J$52:$J$61))*'Option-specific inputs'!$J$109*M$26)),0),0)</f>
        <v>0</v>
      </c>
      <c r="N411" s="43" cm="1">
        <f t="array" ref="N411">IFERROR(
IF(N$14 - $G$14 + 1 = _xlfn.NUMBERVALUE(TRIM(_xlfn.TEXTAFTER($C96, " ", -1))),
_xlfn.IFS(
'Option-specific inputs'!$J$19="Percentage cost method",('Option-specific inputs'!$J38*'Option-specific inputs'!$J$109*N$26),
'Option-specific inputs'!$J$19="Total cost method",(('Option-specific inputs'!$J61/SUM('Option-specific inputs'!$J$52:$J$61))*'Option-specific inputs'!$J$109*N$26)),0),0)</f>
        <v>0</v>
      </c>
      <c r="O411" s="43" cm="1">
        <f t="array" ref="O411">IFERROR(
IF(O$14 - $G$14 + 1 = _xlfn.NUMBERVALUE(TRIM(_xlfn.TEXTAFTER($C96, " ", -1))),
_xlfn.IFS(
'Option-specific inputs'!$J$19="Percentage cost method",('Option-specific inputs'!$J38*'Option-specific inputs'!$J$109*O$26),
'Option-specific inputs'!$J$19="Total cost method",(('Option-specific inputs'!$J61/SUM('Option-specific inputs'!$J$52:$J$61))*'Option-specific inputs'!$J$109*O$26)),0),0)</f>
        <v>0</v>
      </c>
      <c r="P411" s="43" cm="1">
        <f t="array" ref="P411">IFERROR(
IF(P$14 - $G$14 + 1 = _xlfn.NUMBERVALUE(TRIM(_xlfn.TEXTAFTER($C96, " ", -1))),
_xlfn.IFS(
'Option-specific inputs'!$J$19="Percentage cost method",('Option-specific inputs'!$J38*'Option-specific inputs'!$J$109*P$26),
'Option-specific inputs'!$J$19="Total cost method",(('Option-specific inputs'!$J61/SUM('Option-specific inputs'!$J$52:$J$61))*'Option-specific inputs'!$J$109*P$26)),0),0)</f>
        <v>0</v>
      </c>
      <c r="Q411" s="43" cm="1">
        <f t="array" ref="Q411">IFERROR(
IF(Q$14 - $G$14 + 1 = _xlfn.NUMBERVALUE(TRIM(_xlfn.TEXTAFTER($C96, " ", -1))),
_xlfn.IFS(
'Option-specific inputs'!$J$19="Percentage cost method",('Option-specific inputs'!$J38*'Option-specific inputs'!$J$109*Q$26),
'Option-specific inputs'!$J$19="Total cost method",(('Option-specific inputs'!$J61/SUM('Option-specific inputs'!$J$52:$J$61))*'Option-specific inputs'!$J$109*Q$26)),0),0)</f>
        <v>0</v>
      </c>
      <c r="R411" s="43" cm="1">
        <f t="array" ref="R411">IFERROR(
IF(R$14 - $G$14 + 1 = _xlfn.NUMBERVALUE(TRIM(_xlfn.TEXTAFTER($C96, " ", -1))),
_xlfn.IFS(
'Option-specific inputs'!$J$19="Percentage cost method",('Option-specific inputs'!$J38*'Option-specific inputs'!$J$109*R$26),
'Option-specific inputs'!$J$19="Total cost method",(('Option-specific inputs'!$J61/SUM('Option-specific inputs'!$J$52:$J$61))*'Option-specific inputs'!$J$109*R$26)),0),0)</f>
        <v>0</v>
      </c>
      <c r="S411" s="43" cm="1">
        <f t="array" ref="S411">IFERROR(
IF(S$14 - $G$14 + 1 = _xlfn.NUMBERVALUE(TRIM(_xlfn.TEXTAFTER($C96, " ", -1))),
_xlfn.IFS(
'Option-specific inputs'!$J$19="Percentage cost method",('Option-specific inputs'!$J38*'Option-specific inputs'!$J$109*S$26),
'Option-specific inputs'!$J$19="Total cost method",(('Option-specific inputs'!$J61/SUM('Option-specific inputs'!$J$52:$J$61))*'Option-specific inputs'!$J$109*S$26)),0),0)</f>
        <v>0</v>
      </c>
      <c r="T411" s="43" cm="1">
        <f t="array" ref="T411">IFERROR(
IF(T$14 - $G$14 + 1 = _xlfn.NUMBERVALUE(TRIM(_xlfn.TEXTAFTER($C96, " ", -1))),
_xlfn.IFS(
'Option-specific inputs'!$J$19="Percentage cost method",('Option-specific inputs'!$J38*'Option-specific inputs'!$J$109*T$26),
'Option-specific inputs'!$J$19="Total cost method",(('Option-specific inputs'!$J61/SUM('Option-specific inputs'!$J$52:$J$61))*'Option-specific inputs'!$J$109*T$26)),0),0)</f>
        <v>0</v>
      </c>
      <c r="U411" s="43" cm="1">
        <f t="array" ref="U411">IFERROR(
IF(U$14 - $G$14 + 1 = _xlfn.NUMBERVALUE(TRIM(_xlfn.TEXTAFTER($C96, " ", -1))),
_xlfn.IFS(
'Option-specific inputs'!$J$19="Percentage cost method",('Option-specific inputs'!$J38*'Option-specific inputs'!$J$109*U$26),
'Option-specific inputs'!$J$19="Total cost method",(('Option-specific inputs'!$J61/SUM('Option-specific inputs'!$J$52:$J$61))*'Option-specific inputs'!$J$109*U$26)),0),0)</f>
        <v>0</v>
      </c>
      <c r="V411" s="43" cm="1">
        <f t="array" ref="V411">IFERROR(
IF(V$14 - $G$14 + 1 = _xlfn.NUMBERVALUE(TRIM(_xlfn.TEXTAFTER($C96, " ", -1))),
_xlfn.IFS(
'Option-specific inputs'!$J$19="Percentage cost method",('Option-specific inputs'!$J38*'Option-specific inputs'!$J$109*V$26),
'Option-specific inputs'!$J$19="Total cost method",(('Option-specific inputs'!$J61/SUM('Option-specific inputs'!$J$52:$J$61))*'Option-specific inputs'!$J$109*V$26)),0),0)</f>
        <v>0</v>
      </c>
      <c r="W411" s="43" cm="1">
        <f t="array" ref="W411">IFERROR(
IF(W$14 - $G$14 + 1 = _xlfn.NUMBERVALUE(TRIM(_xlfn.TEXTAFTER($C96, " ", -1))),
_xlfn.IFS(
'Option-specific inputs'!$J$19="Percentage cost method",('Option-specific inputs'!$J38*'Option-specific inputs'!$J$109*W$26),
'Option-specific inputs'!$J$19="Total cost method",(('Option-specific inputs'!$J61/SUM('Option-specific inputs'!$J$52:$J$61))*'Option-specific inputs'!$J$109*W$26)),0),0)</f>
        <v>0</v>
      </c>
      <c r="X411" s="43" cm="1">
        <f t="array" ref="X411">IFERROR(
IF(X$14 - $G$14 + 1 = _xlfn.NUMBERVALUE(TRIM(_xlfn.TEXTAFTER($C96, " ", -1))),
_xlfn.IFS(
'Option-specific inputs'!$J$19="Percentage cost method",('Option-specific inputs'!$J38*'Option-specific inputs'!$J$109*X$26),
'Option-specific inputs'!$J$19="Total cost method",(('Option-specific inputs'!$J61/SUM('Option-specific inputs'!$J$52:$J$61))*'Option-specific inputs'!$J$109*X$26)),0),0)</f>
        <v>0</v>
      </c>
      <c r="Y411" s="43" cm="1">
        <f t="array" ref="Y411">IFERROR(
IF(Y$14 - $G$14 + 1 = _xlfn.NUMBERVALUE(TRIM(_xlfn.TEXTAFTER($C96, " ", -1))),
_xlfn.IFS(
'Option-specific inputs'!$J$19="Percentage cost method",('Option-specific inputs'!$J38*'Option-specific inputs'!$J$109*Y$26),
'Option-specific inputs'!$J$19="Total cost method",(('Option-specific inputs'!$J61/SUM('Option-specific inputs'!$J$52:$J$61))*'Option-specific inputs'!$J$109*Y$26)),0),0)</f>
        <v>0</v>
      </c>
      <c r="Z411" s="43" cm="1">
        <f t="array" ref="Z411">IFERROR(
IF(Z$14 - $G$14 + 1 = _xlfn.NUMBERVALUE(TRIM(_xlfn.TEXTAFTER($C96, " ", -1))),
_xlfn.IFS(
'Option-specific inputs'!$J$19="Percentage cost method",('Option-specific inputs'!$J38*'Option-specific inputs'!$J$109*Z$26),
'Option-specific inputs'!$J$19="Total cost method",(('Option-specific inputs'!$J61/SUM('Option-specific inputs'!$J$52:$J$61))*'Option-specific inputs'!$J$109*Z$26)),0),0)</f>
        <v>0</v>
      </c>
      <c r="AA411" s="43" cm="1">
        <f t="array" ref="AA411">IFERROR(
IF(AA$14 - $G$14 + 1 = _xlfn.NUMBERVALUE(TRIM(_xlfn.TEXTAFTER($C96, " ", -1))),
_xlfn.IFS(
'Option-specific inputs'!$J$19="Percentage cost method",('Option-specific inputs'!$J38*'Option-specific inputs'!$J$109*AA$26),
'Option-specific inputs'!$J$19="Total cost method",(('Option-specific inputs'!$J61/SUM('Option-specific inputs'!$J$52:$J$61))*'Option-specific inputs'!$J$109*AA$26)),0),0)</f>
        <v>0</v>
      </c>
      <c r="AB411" s="43" cm="1">
        <f t="array" ref="AB411">IFERROR(
IF(AB$14 - $G$14 + 1 = _xlfn.NUMBERVALUE(TRIM(_xlfn.TEXTAFTER($C96, " ", -1))),
_xlfn.IFS(
'Option-specific inputs'!$J$19="Percentage cost method",('Option-specific inputs'!$J38*'Option-specific inputs'!$J$109*AB$26),
'Option-specific inputs'!$J$19="Total cost method",(('Option-specific inputs'!$J61/SUM('Option-specific inputs'!$J$52:$J$61))*'Option-specific inputs'!$J$109*AB$26)),0),0)</f>
        <v>0</v>
      </c>
      <c r="AC411" s="43" cm="1">
        <f t="array" ref="AC411">IFERROR(
IF(AC$14 - $G$14 + 1 = _xlfn.NUMBERVALUE(TRIM(_xlfn.TEXTAFTER($C96, " ", -1))),
_xlfn.IFS(
'Option-specific inputs'!$J$19="Percentage cost method",('Option-specific inputs'!$J38*'Option-specific inputs'!$J$109*AC$26),
'Option-specific inputs'!$J$19="Total cost method",(('Option-specific inputs'!$J61/SUM('Option-specific inputs'!$J$52:$J$61))*'Option-specific inputs'!$J$109*AC$26)),0),0)</f>
        <v>0</v>
      </c>
      <c r="AD411" s="43" cm="1">
        <f t="array" ref="AD411">IFERROR(
IF(AD$14 - $G$14 + 1 = _xlfn.NUMBERVALUE(TRIM(_xlfn.TEXTAFTER($C96, " ", -1))),
_xlfn.IFS(
'Option-specific inputs'!$J$19="Percentage cost method",('Option-specific inputs'!$J38*'Option-specific inputs'!$J$109*AD$26),
'Option-specific inputs'!$J$19="Total cost method",(('Option-specific inputs'!$J61/SUM('Option-specific inputs'!$J$52:$J$61))*'Option-specific inputs'!$J$109*AD$26)),0),0)</f>
        <v>0</v>
      </c>
      <c r="AE411" s="43" cm="1">
        <f t="array" ref="AE411">IFERROR(
IF(AE$14 - $G$14 + 1 = _xlfn.NUMBERVALUE(TRIM(_xlfn.TEXTAFTER($C96, " ", -1))),
_xlfn.IFS(
'Option-specific inputs'!$J$19="Percentage cost method",('Option-specific inputs'!$J38*'Option-specific inputs'!$J$109*AE$26),
'Option-specific inputs'!$J$19="Total cost method",(('Option-specific inputs'!$J61/SUM('Option-specific inputs'!$J$52:$J$61))*'Option-specific inputs'!$J$109*AE$26)),0),0)</f>
        <v>0</v>
      </c>
      <c r="AF411" s="43" cm="1">
        <f t="array" ref="AF411">IFERROR(
IF(AF$14 - $G$14 + 1 = _xlfn.NUMBERVALUE(TRIM(_xlfn.TEXTAFTER($C96, " ", -1))),
_xlfn.IFS(
'Option-specific inputs'!$J$19="Percentage cost method",('Option-specific inputs'!$J38*'Option-specific inputs'!$J$109*AF$26),
'Option-specific inputs'!$J$19="Total cost method",(('Option-specific inputs'!$J61/SUM('Option-specific inputs'!$J$52:$J$61))*'Option-specific inputs'!$J$109*AF$26)),0),0)</f>
        <v>0</v>
      </c>
      <c r="AG411" s="43" cm="1">
        <f t="array" ref="AG411">IFERROR(
IF(AG$14 - $G$14 + 1 = _xlfn.NUMBERVALUE(TRIM(_xlfn.TEXTAFTER($C96, " ", -1))),
_xlfn.IFS(
'Option-specific inputs'!$J$19="Percentage cost method",('Option-specific inputs'!$J38*'Option-specific inputs'!$J$109*AG$26),
'Option-specific inputs'!$J$19="Total cost method",(('Option-specific inputs'!$J61/SUM('Option-specific inputs'!$J$52:$J$61))*'Option-specific inputs'!$J$109*AG$26)),0),0)</f>
        <v>0</v>
      </c>
      <c r="AH411" s="43" cm="1">
        <f t="array" ref="AH411">IFERROR(
IF(AH$14 - $G$14 + 1 = _xlfn.NUMBERVALUE(TRIM(_xlfn.TEXTAFTER($C96, " ", -1))),
_xlfn.IFS(
'Option-specific inputs'!$J$19="Percentage cost method",('Option-specific inputs'!$J38*'Option-specific inputs'!$J$109*AH$26),
'Option-specific inputs'!$J$19="Total cost method",(('Option-specific inputs'!$J61/SUM('Option-specific inputs'!$J$52:$J$61))*'Option-specific inputs'!$J$109*AH$26)),0),0)</f>
        <v>0</v>
      </c>
      <c r="AI411" s="43" cm="1">
        <f t="array" ref="AI411">IFERROR(
IF(AI$14 - $G$14 + 1 = _xlfn.NUMBERVALUE(TRIM(_xlfn.TEXTAFTER($C96, " ", -1))),
_xlfn.IFS(
'Option-specific inputs'!$J$19="Percentage cost method",('Option-specific inputs'!$J38*'Option-specific inputs'!$J$109*AI$26),
'Option-specific inputs'!$J$19="Total cost method",(('Option-specific inputs'!$J61/SUM('Option-specific inputs'!$J$52:$J$61))*'Option-specific inputs'!$J$109*AI$26)),0),0)</f>
        <v>0</v>
      </c>
      <c r="AJ411" s="43" cm="1">
        <f t="array" ref="AJ411">IFERROR(
IF(AJ$14 - $G$14 + 1 = _xlfn.NUMBERVALUE(TRIM(_xlfn.TEXTAFTER($C96, " ", -1))),
_xlfn.IFS(
'Option-specific inputs'!$J$19="Percentage cost method",('Option-specific inputs'!$J38*'Option-specific inputs'!$J$109*AJ$26),
'Option-specific inputs'!$J$19="Total cost method",(('Option-specific inputs'!$J61/SUM('Option-specific inputs'!$J$52:$J$61))*'Option-specific inputs'!$J$109*AJ$26)),0),0)</f>
        <v>0</v>
      </c>
      <c r="AK411" s="43" cm="1">
        <f t="array" ref="AK411">IFERROR(
IF(AK$14 - $G$14 + 1 = _xlfn.NUMBERVALUE(TRIM(_xlfn.TEXTAFTER($C96, " ", -1))),
_xlfn.IFS(
'Option-specific inputs'!$J$19="Percentage cost method",('Option-specific inputs'!$J38*'Option-specific inputs'!$J$109*AK$26),
'Option-specific inputs'!$J$19="Total cost method",(('Option-specific inputs'!$J61/SUM('Option-specific inputs'!$J$52:$J$61))*'Option-specific inputs'!$J$109*AK$26)),0),0)</f>
        <v>0</v>
      </c>
      <c r="AL411" s="43" cm="1">
        <f t="array" ref="AL411">IFERROR(
IF(AL$14 - $G$14 + 1 = _xlfn.NUMBERVALUE(TRIM(_xlfn.TEXTAFTER($C96, " ", -1))),
_xlfn.IFS(
'Option-specific inputs'!$J$19="Percentage cost method",('Option-specific inputs'!$J38*'Option-specific inputs'!$J$109*AL$26),
'Option-specific inputs'!$J$19="Total cost method",(('Option-specific inputs'!$J61/SUM('Option-specific inputs'!$J$52:$J$61))*'Option-specific inputs'!$J$109*AL$26)),0),0)</f>
        <v>0</v>
      </c>
      <c r="AM411" s="43" cm="1">
        <f t="array" ref="AM411">IFERROR(
IF(AM$14 - $G$14 + 1 = _xlfn.NUMBERVALUE(TRIM(_xlfn.TEXTAFTER($C96, " ", -1))),
_xlfn.IFS(
'Option-specific inputs'!$J$19="Percentage cost method",('Option-specific inputs'!$J38*'Option-specific inputs'!$J$109*AM$26),
'Option-specific inputs'!$J$19="Total cost method",(('Option-specific inputs'!$J61/SUM('Option-specific inputs'!$J$52:$J$61))*'Option-specific inputs'!$J$109*AM$26)),0),0)</f>
        <v>0</v>
      </c>
      <c r="AN411" s="43" cm="1">
        <f t="array" ref="AN411">IFERROR(
IF(AN$14 - $G$14 + 1 = _xlfn.NUMBERVALUE(TRIM(_xlfn.TEXTAFTER($C96, " ", -1))),
_xlfn.IFS(
'Option-specific inputs'!$J$19="Percentage cost method",('Option-specific inputs'!$J38*'Option-specific inputs'!$J$109*AN$26),
'Option-specific inputs'!$J$19="Total cost method",(('Option-specific inputs'!$J61/SUM('Option-specific inputs'!$J$52:$J$61))*'Option-specific inputs'!$J$109*AN$26)),0),0)</f>
        <v>0</v>
      </c>
      <c r="AO411" s="43" cm="1">
        <f t="array" ref="AO411">IFERROR(
IF(AO$14 - $G$14 + 1 = _xlfn.NUMBERVALUE(TRIM(_xlfn.TEXTAFTER($C96, " ", -1))),
_xlfn.IFS(
'Option-specific inputs'!$J$19="Percentage cost method",('Option-specific inputs'!$J38*'Option-specific inputs'!$J$109*AO$26),
'Option-specific inputs'!$J$19="Total cost method",(('Option-specific inputs'!$J61/SUM('Option-specific inputs'!$J$52:$J$61))*'Option-specific inputs'!$J$109*AO$26)),0),0)</f>
        <v>0</v>
      </c>
      <c r="AP411" s="43" cm="1">
        <f t="array" ref="AP411">IFERROR(
IF(AP$14 - $G$14 + 1 = _xlfn.NUMBERVALUE(TRIM(_xlfn.TEXTAFTER($C96, " ", -1))),
_xlfn.IFS(
'Option-specific inputs'!$J$19="Percentage cost method",('Option-specific inputs'!$J38*'Option-specific inputs'!$J$109*AP$26),
'Option-specific inputs'!$J$19="Total cost method",(('Option-specific inputs'!$J61/SUM('Option-specific inputs'!$J$52:$J$61))*'Option-specific inputs'!$J$109*AP$26)),0),0)</f>
        <v>0</v>
      </c>
      <c r="AQ411" s="43" cm="1">
        <f t="array" ref="AQ411">IFERROR(
IF(AQ$14 - $G$14 + 1 = _xlfn.NUMBERVALUE(TRIM(_xlfn.TEXTAFTER($C96, " ", -1))),
_xlfn.IFS(
'Option-specific inputs'!$J$19="Percentage cost method",('Option-specific inputs'!$J38*'Option-specific inputs'!$J$109*AQ$26),
'Option-specific inputs'!$J$19="Total cost method",(('Option-specific inputs'!$J61/SUM('Option-specific inputs'!$J$52:$J$61))*'Option-specific inputs'!$J$109*AQ$26)),0),0)</f>
        <v>0</v>
      </c>
      <c r="AR411" s="43" cm="1">
        <f t="array" ref="AR411">IFERROR(
IF(AR$14 - $G$14 + 1 = _xlfn.NUMBERVALUE(TRIM(_xlfn.TEXTAFTER($C96, " ", -1))),
_xlfn.IFS(
'Option-specific inputs'!$J$19="Percentage cost method",('Option-specific inputs'!$J38*'Option-specific inputs'!$J$109*AR$26),
'Option-specific inputs'!$J$19="Total cost method",(('Option-specific inputs'!$J61/SUM('Option-specific inputs'!$J$52:$J$61))*'Option-specific inputs'!$J$109*AR$26)),0),0)</f>
        <v>0</v>
      </c>
      <c r="AS411" s="43" cm="1">
        <f t="array" ref="AS411">IFERROR(
IF(AS$14 - $G$14 + 1 = _xlfn.NUMBERVALUE(TRIM(_xlfn.TEXTAFTER($C96, " ", -1))),
_xlfn.IFS(
'Option-specific inputs'!$J$19="Percentage cost method",('Option-specific inputs'!$J38*'Option-specific inputs'!$J$109*AS$26),
'Option-specific inputs'!$J$19="Total cost method",(('Option-specific inputs'!$J61/SUM('Option-specific inputs'!$J$52:$J$61))*'Option-specific inputs'!$J$109*AS$26)),0),0)</f>
        <v>0</v>
      </c>
      <c r="AT411" s="43" cm="1">
        <f t="array" ref="AT411">IFERROR(
IF(AT$14 - $G$14 + 1 = _xlfn.NUMBERVALUE(TRIM(_xlfn.TEXTAFTER($C96, " ", -1))),
_xlfn.IFS(
'Option-specific inputs'!$J$19="Percentage cost method",('Option-specific inputs'!$J38*'Option-specific inputs'!$J$109*AT$26),
'Option-specific inputs'!$J$19="Total cost method",(('Option-specific inputs'!$J61/SUM('Option-specific inputs'!$J$52:$J$61))*'Option-specific inputs'!$J$109*AT$26)),0),0)</f>
        <v>0</v>
      </c>
      <c r="AU411" s="43" cm="1">
        <f t="array" ref="AU411">IFERROR(
IF(AU$14 - $G$14 + 1 = _xlfn.NUMBERVALUE(TRIM(_xlfn.TEXTAFTER($C96, " ", -1))),
_xlfn.IFS(
'Option-specific inputs'!$J$19="Percentage cost method",('Option-specific inputs'!$J38*'Option-specific inputs'!$J$109*AU$26),
'Option-specific inputs'!$J$19="Total cost method",(('Option-specific inputs'!$J61/SUM('Option-specific inputs'!$J$52:$J$61))*'Option-specific inputs'!$J$109*AU$26)),0),0)</f>
        <v>0</v>
      </c>
      <c r="AV411" s="43" cm="1">
        <f t="array" ref="AV411">IFERROR(
IF(AV$14 - $G$14 + 1 = _xlfn.NUMBERVALUE(TRIM(_xlfn.TEXTAFTER($C96, " ", -1))),
_xlfn.IFS(
'Option-specific inputs'!$J$19="Percentage cost method",('Option-specific inputs'!$J38*'Option-specific inputs'!$J$109*AV$26),
'Option-specific inputs'!$J$19="Total cost method",(('Option-specific inputs'!$J61/SUM('Option-specific inputs'!$J$52:$J$61))*'Option-specific inputs'!$J$109*AV$26)),0),0)</f>
        <v>0</v>
      </c>
      <c r="AW411" s="43" cm="1">
        <f t="array" ref="AW411">IFERROR(
IF(AW$14 - $G$14 + 1 = _xlfn.NUMBERVALUE(TRIM(_xlfn.TEXTAFTER($C96, " ", -1))),
_xlfn.IFS(
'Option-specific inputs'!$J$19="Percentage cost method",('Option-specific inputs'!$J38*'Option-specific inputs'!$J$109*AW$26),
'Option-specific inputs'!$J$19="Total cost method",(('Option-specific inputs'!$J61/SUM('Option-specific inputs'!$J$52:$J$61))*'Option-specific inputs'!$J$109*AW$26)),0),0)</f>
        <v>0</v>
      </c>
      <c r="AX411" s="43" cm="1">
        <f t="array" ref="AX411">IFERROR(
IF(AX$14 - $G$14 + 1 = _xlfn.NUMBERVALUE(TRIM(_xlfn.TEXTAFTER($C96, " ", -1))),
_xlfn.IFS(
'Option-specific inputs'!$J$19="Percentage cost method",('Option-specific inputs'!$J38*'Option-specific inputs'!$J$109*AX$26),
'Option-specific inputs'!$J$19="Total cost method",(('Option-specific inputs'!$J61/SUM('Option-specific inputs'!$J$52:$J$61))*'Option-specific inputs'!$J$109*AX$26)),0),0)</f>
        <v>0</v>
      </c>
      <c r="AY411" s="43" cm="1">
        <f t="array" ref="AY411">IFERROR(
IF(AY$14 - $G$14 + 1 = _xlfn.NUMBERVALUE(TRIM(_xlfn.TEXTAFTER($C96, " ", -1))),
_xlfn.IFS(
'Option-specific inputs'!$J$19="Percentage cost method",('Option-specific inputs'!$J38*'Option-specific inputs'!$J$109*AY$26),
'Option-specific inputs'!$J$19="Total cost method",(('Option-specific inputs'!$J61/SUM('Option-specific inputs'!$J$52:$J$61))*'Option-specific inputs'!$J$109*AY$26)),0),0)</f>
        <v>0</v>
      </c>
      <c r="AZ411" s="43" cm="1">
        <f t="array" ref="AZ411">IFERROR(
IF(AZ$14 - $G$14 + 1 = _xlfn.NUMBERVALUE(TRIM(_xlfn.TEXTAFTER($C96, " ", -1))),
_xlfn.IFS(
'Option-specific inputs'!$J$19="Percentage cost method",('Option-specific inputs'!$J38*'Option-specific inputs'!$J$109*AZ$26),
'Option-specific inputs'!$J$19="Total cost method",(('Option-specific inputs'!$J61/SUM('Option-specific inputs'!$J$52:$J$61))*'Option-specific inputs'!$J$109*AZ$26)),0),0)</f>
        <v>0</v>
      </c>
      <c r="BA411" s="43" cm="1">
        <f t="array" ref="BA411">IFERROR(
IF(BA$14 - $G$14 + 1 = _xlfn.NUMBERVALUE(TRIM(_xlfn.TEXTAFTER($C96, " ", -1))),
_xlfn.IFS(
'Option-specific inputs'!$J$19="Percentage cost method",('Option-specific inputs'!$J38*'Option-specific inputs'!$J$109*BA$26),
'Option-specific inputs'!$J$19="Total cost method",(('Option-specific inputs'!$J61/SUM('Option-specific inputs'!$J$52:$J$61))*'Option-specific inputs'!$J$109*BA$26)),0),0)</f>
        <v>0</v>
      </c>
      <c r="BB411" s="43" cm="1">
        <f t="array" ref="BB411">IFERROR(
IF(BB$14 - $G$14 + 1 = _xlfn.NUMBERVALUE(TRIM(_xlfn.TEXTAFTER($C96, " ", -1))),
_xlfn.IFS(
'Option-specific inputs'!$J$19="Percentage cost method",('Option-specific inputs'!$J38*'Option-specific inputs'!$J$109*BB$26),
'Option-specific inputs'!$J$19="Total cost method",(('Option-specific inputs'!$J61/SUM('Option-specific inputs'!$J$52:$J$61))*'Option-specific inputs'!$J$109*BB$26)),0),0)</f>
        <v>0</v>
      </c>
      <c r="BC411" s="43" cm="1">
        <f t="array" ref="BC411">IFERROR(
IF(BC$14 - $G$14 + 1 = _xlfn.NUMBERVALUE(TRIM(_xlfn.TEXTAFTER($C96, " ", -1))),
_xlfn.IFS(
'Option-specific inputs'!$J$19="Percentage cost method",('Option-specific inputs'!$J38*'Option-specific inputs'!$J$109*BC$26),
'Option-specific inputs'!$J$19="Total cost method",(('Option-specific inputs'!$J61/SUM('Option-specific inputs'!$J$52:$J$61))*'Option-specific inputs'!$J$109*BC$26)),0),0)</f>
        <v>0</v>
      </c>
      <c r="BD411" s="43" cm="1">
        <f t="array" ref="BD411">IFERROR(
IF(BD$14 - $G$14 + 1 = _xlfn.NUMBERVALUE(TRIM(_xlfn.TEXTAFTER($C96, " ", -1))),
_xlfn.IFS(
'Option-specific inputs'!$J$19="Percentage cost method",('Option-specific inputs'!$J38*'Option-specific inputs'!$J$109*BD$26),
'Option-specific inputs'!$J$19="Total cost method",(('Option-specific inputs'!$J61/SUM('Option-specific inputs'!$J$52:$J$61))*'Option-specific inputs'!$J$109*BD$26)),0),0)</f>
        <v>0</v>
      </c>
      <c r="BE411" s="43" cm="1">
        <f t="array" ref="BE411">IFERROR(
IF(BE$14 - $G$14 + 1 = _xlfn.NUMBERVALUE(TRIM(_xlfn.TEXTAFTER($C96, " ", -1))),
_xlfn.IFS(
'Option-specific inputs'!$J$19="Percentage cost method",('Option-specific inputs'!$J38*'Option-specific inputs'!$J$109*BE$26),
'Option-specific inputs'!$J$19="Total cost method",(('Option-specific inputs'!$J61/SUM('Option-specific inputs'!$J$52:$J$61))*'Option-specific inputs'!$J$109*BE$26)),0),0)</f>
        <v>0</v>
      </c>
      <c r="BF411" s="43" cm="1">
        <f t="array" ref="BF411">IFERROR(
IF(BF$14 - $G$14 + 1 = _xlfn.NUMBERVALUE(TRIM(_xlfn.TEXTAFTER($C96, " ", -1))),
_xlfn.IFS(
'Option-specific inputs'!$J$19="Percentage cost method",('Option-specific inputs'!$J38*'Option-specific inputs'!$J$109*BF$26),
'Option-specific inputs'!$J$19="Total cost method",(('Option-specific inputs'!$J61/SUM('Option-specific inputs'!$J$52:$J$61))*'Option-specific inputs'!$J$109*BF$26)),0),0)</f>
        <v>0</v>
      </c>
      <c r="BG411" s="43" cm="1">
        <f t="array" ref="BG411">IFERROR(
IF(BG$14 - $G$14 + 1 = _xlfn.NUMBERVALUE(TRIM(_xlfn.TEXTAFTER($C96, " ", -1))),
_xlfn.IFS(
'Option-specific inputs'!$J$19="Percentage cost method",('Option-specific inputs'!$J38*'Option-specific inputs'!$J$109*BG$26),
'Option-specific inputs'!$J$19="Total cost method",(('Option-specific inputs'!$J61/SUM('Option-specific inputs'!$J$52:$J$61))*'Option-specific inputs'!$J$109*BG$26)),0),0)</f>
        <v>0</v>
      </c>
      <c r="BH411" s="43" cm="1">
        <f t="array" ref="BH411">IFERROR(
IF(BH$14 - $G$14 + 1 = _xlfn.NUMBERVALUE(TRIM(_xlfn.TEXTAFTER($C96, " ", -1))),
_xlfn.IFS(
'Option-specific inputs'!$J$19="Percentage cost method",('Option-specific inputs'!$J38*'Option-specific inputs'!$J$109*BH$26),
'Option-specific inputs'!$J$19="Total cost method",(('Option-specific inputs'!$J61/SUM('Option-specific inputs'!$J$52:$J$61))*'Option-specific inputs'!$J$109*BH$26)),0),0)</f>
        <v>0</v>
      </c>
      <c r="BI411" s="43" cm="1">
        <f t="array" ref="BI411">IFERROR(
IF(BI$14 - $G$14 + 1 = _xlfn.NUMBERVALUE(TRIM(_xlfn.TEXTAFTER($C96, " ", -1))),
_xlfn.IFS(
'Option-specific inputs'!$J$19="Percentage cost method",('Option-specific inputs'!$J38*'Option-specific inputs'!$J$109*BI$26),
'Option-specific inputs'!$J$19="Total cost method",(('Option-specific inputs'!$J61/SUM('Option-specific inputs'!$J$52:$J$61))*'Option-specific inputs'!$J$109*BI$26)),0),0)</f>
        <v>0</v>
      </c>
      <c r="BJ411" s="43" cm="1">
        <f t="array" ref="BJ411">IFERROR(
IF(BJ$14 - $G$14 + 1 = _xlfn.NUMBERVALUE(TRIM(_xlfn.TEXTAFTER($C96, " ", -1))),
_xlfn.IFS(
'Option-specific inputs'!$J$19="Percentage cost method",('Option-specific inputs'!$J38*'Option-specific inputs'!$J$109*BJ$26),
'Option-specific inputs'!$J$19="Total cost method",(('Option-specific inputs'!$J61/SUM('Option-specific inputs'!$J$52:$J$61))*'Option-specific inputs'!$J$109*BJ$26)),0),0)</f>
        <v>0</v>
      </c>
      <c r="BK411" s="43" cm="1">
        <f t="array" ref="BK411">IFERROR(
IF(BK$14 - $G$14 + 1 = _xlfn.NUMBERVALUE(TRIM(_xlfn.TEXTAFTER($C96, " ", -1))),
_xlfn.IFS(
'Option-specific inputs'!$J$19="Percentage cost method",('Option-specific inputs'!$J38*'Option-specific inputs'!$J$109*BK$26),
'Option-specific inputs'!$J$19="Total cost method",(('Option-specific inputs'!$J61/SUM('Option-specific inputs'!$J$52:$J$61))*'Option-specific inputs'!$J$109*BK$26)),0),0)</f>
        <v>0</v>
      </c>
      <c r="BL411" s="43" cm="1">
        <f t="array" ref="BL411">IFERROR(
IF(BL$14 - $G$14 + 1 = _xlfn.NUMBERVALUE(TRIM(_xlfn.TEXTAFTER($C96, " ", -1))),
_xlfn.IFS(
'Option-specific inputs'!$J$19="Percentage cost method",('Option-specific inputs'!$J38*'Option-specific inputs'!$J$109*BL$26),
'Option-specific inputs'!$J$19="Total cost method",(('Option-specific inputs'!$J61/SUM('Option-specific inputs'!$J$52:$J$61))*'Option-specific inputs'!$J$109*BL$26)),0),0)</f>
        <v>0</v>
      </c>
      <c r="BM411" s="43" cm="1">
        <f t="array" ref="BM411">IFERROR(
IF(BM$14 - $G$14 + 1 = _xlfn.NUMBERVALUE(TRIM(_xlfn.TEXTAFTER($C96, " ", -1))),
_xlfn.IFS(
'Option-specific inputs'!$J$19="Percentage cost method",('Option-specific inputs'!$J38*'Option-specific inputs'!$J$109*BM$26),
'Option-specific inputs'!$J$19="Total cost method",(('Option-specific inputs'!$J61/SUM('Option-specific inputs'!$J$52:$J$61))*'Option-specific inputs'!$J$109*BM$26)),0),0)</f>
        <v>0</v>
      </c>
      <c r="BN411" s="43" cm="1">
        <f t="array" ref="BN411">IFERROR(
IF(BN$14 - $G$14 + 1 = _xlfn.NUMBERVALUE(TRIM(_xlfn.TEXTAFTER($C96, " ", -1))),
_xlfn.IFS(
'Option-specific inputs'!$J$19="Percentage cost method",('Option-specific inputs'!$J38*'Option-specific inputs'!$J$109*BN$26),
'Option-specific inputs'!$J$19="Total cost method",(('Option-specific inputs'!$J61/SUM('Option-specific inputs'!$J$52:$J$61))*'Option-specific inputs'!$J$109*BN$26)),0),0)</f>
        <v>0</v>
      </c>
      <c r="BO411" s="43" cm="1">
        <f t="array" ref="BO411">IFERROR(
IF(BO$14 - $G$14 + 1 = _xlfn.NUMBERVALUE(TRIM(_xlfn.TEXTAFTER($C96, " ", -1))),
_xlfn.IFS(
'Option-specific inputs'!$J$19="Percentage cost method",('Option-specific inputs'!$J38*'Option-specific inputs'!$J$109*BO$26),
'Option-specific inputs'!$J$19="Total cost method",(('Option-specific inputs'!$J61/SUM('Option-specific inputs'!$J$52:$J$61))*'Option-specific inputs'!$J$109*BO$26)),0),0)</f>
        <v>0</v>
      </c>
      <c r="BP411" s="43" cm="1">
        <f t="array" ref="BP411">IFERROR(
IF(BP$14 - $G$14 + 1 = _xlfn.NUMBERVALUE(TRIM(_xlfn.TEXTAFTER($C96, " ", -1))),
_xlfn.IFS(
'Option-specific inputs'!$J$19="Percentage cost method",('Option-specific inputs'!$J38*'Option-specific inputs'!$J$109*BP$26),
'Option-specific inputs'!$J$19="Total cost method",(('Option-specific inputs'!$J61/SUM('Option-specific inputs'!$J$52:$J$61))*'Option-specific inputs'!$J$109*BP$26)),0),0)</f>
        <v>0</v>
      </c>
      <c r="BQ411" s="43" cm="1">
        <f t="array" ref="BQ411">IFERROR(
IF(BQ$14 - $G$14 + 1 = _xlfn.NUMBERVALUE(TRIM(_xlfn.TEXTAFTER($C96, " ", -1))),
_xlfn.IFS(
'Option-specific inputs'!$J$19="Percentage cost method",('Option-specific inputs'!$J38*'Option-specific inputs'!$J$109*BQ$26),
'Option-specific inputs'!$J$19="Total cost method",(('Option-specific inputs'!$J61/SUM('Option-specific inputs'!$J$52:$J$61))*'Option-specific inputs'!$J$109*BQ$26)),0),0)</f>
        <v>0</v>
      </c>
      <c r="BR411" s="43" cm="1">
        <f t="array" ref="BR411">IFERROR(
IF(BR$14 - $G$14 + 1 = _xlfn.NUMBERVALUE(TRIM(_xlfn.TEXTAFTER($C96, " ", -1))),
_xlfn.IFS(
'Option-specific inputs'!$J$19="Percentage cost method",('Option-specific inputs'!$J38*'Option-specific inputs'!$J$109*BR$26),
'Option-specific inputs'!$J$19="Total cost method",(('Option-specific inputs'!$J61/SUM('Option-specific inputs'!$J$52:$J$61))*'Option-specific inputs'!$J$109*BR$26)),0),0)</f>
        <v>0</v>
      </c>
      <c r="BS411" s="43" cm="1">
        <f t="array" ref="BS411">IFERROR(
IF(BS$14 - $G$14 + 1 = _xlfn.NUMBERVALUE(TRIM(_xlfn.TEXTAFTER($C96, " ", -1))),
_xlfn.IFS(
'Option-specific inputs'!$J$19="Percentage cost method",('Option-specific inputs'!$J38*'Option-specific inputs'!$J$109*BS$26),
'Option-specific inputs'!$J$19="Total cost method",(('Option-specific inputs'!$J61/SUM('Option-specific inputs'!$J$52:$J$61))*'Option-specific inputs'!$J$109*BS$26)),0),0)</f>
        <v>0</v>
      </c>
      <c r="BT411" s="43" cm="1">
        <f t="array" ref="BT411">IFERROR(
IF(BT$14 - $G$14 + 1 = _xlfn.NUMBERVALUE(TRIM(_xlfn.TEXTAFTER($C96, " ", -1))),
_xlfn.IFS(
'Option-specific inputs'!$J$19="Percentage cost method",('Option-specific inputs'!$J38*'Option-specific inputs'!$J$109*BT$26),
'Option-specific inputs'!$J$19="Total cost method",(('Option-specific inputs'!$J61/SUM('Option-specific inputs'!$J$52:$J$61))*'Option-specific inputs'!$J$109*BT$26)),0),0)</f>
        <v>0</v>
      </c>
      <c r="BU411" s="43" cm="1">
        <f t="array" ref="BU411">IFERROR(
IF(BU$14 - $G$14 + 1 = _xlfn.NUMBERVALUE(TRIM(_xlfn.TEXTAFTER($C96, " ", -1))),
_xlfn.IFS(
'Option-specific inputs'!$J$19="Percentage cost method",('Option-specific inputs'!$J38*'Option-specific inputs'!$J$109*BU$26),
'Option-specific inputs'!$J$19="Total cost method",(('Option-specific inputs'!$J61/SUM('Option-specific inputs'!$J$52:$J$61))*'Option-specific inputs'!$J$109*BU$26)),0),0)</f>
        <v>0</v>
      </c>
      <c r="BV411" s="43" cm="1">
        <f t="array" ref="BV411">IFERROR(
IF(BV$14 - $G$14 + 1 = _xlfn.NUMBERVALUE(TRIM(_xlfn.TEXTAFTER($C96, " ", -1))),
_xlfn.IFS(
'Option-specific inputs'!$J$19="Percentage cost method",('Option-specific inputs'!$J38*'Option-specific inputs'!$J$109*BV$26),
'Option-specific inputs'!$J$19="Total cost method",(('Option-specific inputs'!$J61/SUM('Option-specific inputs'!$J$52:$J$61))*'Option-specific inputs'!$J$109*BV$26)),0),0)</f>
        <v>0</v>
      </c>
      <c r="BW411" s="43" cm="1">
        <f t="array" ref="BW411">IFERROR(
IF(BW$14 - $G$14 + 1 = _xlfn.NUMBERVALUE(TRIM(_xlfn.TEXTAFTER($C96, " ", -1))),
_xlfn.IFS(
'Option-specific inputs'!$J$19="Percentage cost method",('Option-specific inputs'!$J38*'Option-specific inputs'!$J$109*BW$26),
'Option-specific inputs'!$J$19="Total cost method",(('Option-specific inputs'!$J61/SUM('Option-specific inputs'!$J$52:$J$61))*'Option-specific inputs'!$J$109*BW$26)),0),0)</f>
        <v>0</v>
      </c>
      <c r="BX411" s="43" cm="1">
        <f t="array" ref="BX411">IFERROR(
IF(BX$14 - $G$14 + 1 = _xlfn.NUMBERVALUE(TRIM(_xlfn.TEXTAFTER($C96, " ", -1))),
_xlfn.IFS(
'Option-specific inputs'!$J$19="Percentage cost method",('Option-specific inputs'!$J38*'Option-specific inputs'!$J$109*BX$26),
'Option-specific inputs'!$J$19="Total cost method",(('Option-specific inputs'!$J61/SUM('Option-specific inputs'!$J$52:$J$61))*'Option-specific inputs'!$J$109*BX$26)),0),0)</f>
        <v>0</v>
      </c>
      <c r="BY411" s="43" cm="1">
        <f t="array" ref="BY411">IFERROR(
IF(BY$14 - $G$14 + 1 = _xlfn.NUMBERVALUE(TRIM(_xlfn.TEXTAFTER($C96, " ", -1))),
_xlfn.IFS(
'Option-specific inputs'!$J$19="Percentage cost method",('Option-specific inputs'!$J38*'Option-specific inputs'!$J$109*BY$26),
'Option-specific inputs'!$J$19="Total cost method",(('Option-specific inputs'!$J61/SUM('Option-specific inputs'!$J$52:$J$61))*'Option-specific inputs'!$J$109*BY$26)),0),0)</f>
        <v>0</v>
      </c>
      <c r="BZ411" s="43" cm="1">
        <f t="array" ref="BZ411">IFERROR(
IF(BZ$14 - $G$14 + 1 = _xlfn.NUMBERVALUE(TRIM(_xlfn.TEXTAFTER($C96, " ", -1))),
_xlfn.IFS(
'Option-specific inputs'!$J$19="Percentage cost method",('Option-specific inputs'!$J38*'Option-specific inputs'!$J$109*BZ$26),
'Option-specific inputs'!$J$19="Total cost method",(('Option-specific inputs'!$J61/SUM('Option-specific inputs'!$J$52:$J$61))*'Option-specific inputs'!$J$109*BZ$26)),0),0)</f>
        <v>0</v>
      </c>
      <c r="CA411" s="43" cm="1">
        <f t="array" ref="CA411">IFERROR(
IF(CA$14 - $G$14 + 1 = _xlfn.NUMBERVALUE(TRIM(_xlfn.TEXTAFTER($C96, " ", -1))),
_xlfn.IFS(
'Option-specific inputs'!$J$19="Percentage cost method",('Option-specific inputs'!$J38*'Option-specific inputs'!$J$109*CA$26),
'Option-specific inputs'!$J$19="Total cost method",(('Option-specific inputs'!$J61/SUM('Option-specific inputs'!$J$52:$J$61))*'Option-specific inputs'!$J$109*CA$26)),0),0)</f>
        <v>0</v>
      </c>
      <c r="CB411" s="43" cm="1">
        <f t="array" ref="CB411">IFERROR(
IF(CB$14 - $G$14 + 1 = _xlfn.NUMBERVALUE(TRIM(_xlfn.TEXTAFTER($C96, " ", -1))),
_xlfn.IFS(
'Option-specific inputs'!$J$19="Percentage cost method",('Option-specific inputs'!$J38*'Option-specific inputs'!$J$109*CB$26),
'Option-specific inputs'!$J$19="Total cost method",(('Option-specific inputs'!$J61/SUM('Option-specific inputs'!$J$52:$J$61))*'Option-specific inputs'!$J$109*CB$26)),0),0)</f>
        <v>0</v>
      </c>
      <c r="CC411" s="43" cm="1">
        <f t="array" ref="CC411">IFERROR(
IF(CC$14 - $G$14 + 1 = _xlfn.NUMBERVALUE(TRIM(_xlfn.TEXTAFTER($C96, " ", -1))),
_xlfn.IFS(
'Option-specific inputs'!$J$19="Percentage cost method",('Option-specific inputs'!$J38*'Option-specific inputs'!$J$109*CC$26),
'Option-specific inputs'!$J$19="Total cost method",(('Option-specific inputs'!$J61/SUM('Option-specific inputs'!$J$52:$J$61))*'Option-specific inputs'!$J$109*CC$26)),0),0)</f>
        <v>0</v>
      </c>
      <c r="CD411" s="43" cm="1">
        <f t="array" ref="CD411">IFERROR(
IF(CD$14 - $G$14 + 1 = _xlfn.NUMBERVALUE(TRIM(_xlfn.TEXTAFTER($C96, " ", -1))),
_xlfn.IFS(
'Option-specific inputs'!$J$19="Percentage cost method",('Option-specific inputs'!$J38*'Option-specific inputs'!$J$109*CD$26),
'Option-specific inputs'!$J$19="Total cost method",(('Option-specific inputs'!$J61/SUM('Option-specific inputs'!$J$52:$J$61))*'Option-specific inputs'!$J$109*CD$26)),0),0)</f>
        <v>0</v>
      </c>
      <c r="CE411" s="43" cm="1">
        <f t="array" ref="CE411">IFERROR(
IF(CE$14 - $G$14 + 1 = _xlfn.NUMBERVALUE(TRIM(_xlfn.TEXTAFTER($C96, " ", -1))),
_xlfn.IFS(
'Option-specific inputs'!$J$19="Percentage cost method",('Option-specific inputs'!$J38*'Option-specific inputs'!$J$109*CE$26),
'Option-specific inputs'!$J$19="Total cost method",(('Option-specific inputs'!$J61/SUM('Option-specific inputs'!$J$52:$J$61))*'Option-specific inputs'!$J$109*CE$26)),0),0)</f>
        <v>0</v>
      </c>
      <c r="CF411" s="43" cm="1">
        <f t="array" ref="CF411">IFERROR(
IF(CF$14 - $G$14 + 1 = _xlfn.NUMBERVALUE(TRIM(_xlfn.TEXTAFTER($C96, " ", -1))),
_xlfn.IFS(
'Option-specific inputs'!$J$19="Percentage cost method",('Option-specific inputs'!$J38*'Option-specific inputs'!$J$109*CF$26),
'Option-specific inputs'!$J$19="Total cost method",(('Option-specific inputs'!$J61/SUM('Option-specific inputs'!$J$52:$J$61))*'Option-specific inputs'!$J$109*CF$26)),0),0)</f>
        <v>0</v>
      </c>
      <c r="CG411" s="43" cm="1">
        <f t="array" ref="CG411">IFERROR(
IF(CG$14 - $G$14 + 1 = _xlfn.NUMBERVALUE(TRIM(_xlfn.TEXTAFTER($C96, " ", -1))),
_xlfn.IFS(
'Option-specific inputs'!$J$19="Percentage cost method",('Option-specific inputs'!$J38*'Option-specific inputs'!$J$109*CG$26),
'Option-specific inputs'!$J$19="Total cost method",(('Option-specific inputs'!$J61/SUM('Option-specific inputs'!$J$52:$J$61))*'Option-specific inputs'!$J$109*CG$26)),0),0)</f>
        <v>0</v>
      </c>
      <c r="CH411" s="43" cm="1">
        <f t="array" ref="CH411">IFERROR(
IF(CH$14 - $G$14 + 1 = _xlfn.NUMBERVALUE(TRIM(_xlfn.TEXTAFTER($C96, " ", -1))),
_xlfn.IFS(
'Option-specific inputs'!$J$19="Percentage cost method",('Option-specific inputs'!$J38*'Option-specific inputs'!$J$109*CH$26),
'Option-specific inputs'!$J$19="Total cost method",(('Option-specific inputs'!$J61/SUM('Option-specific inputs'!$J$52:$J$61))*'Option-specific inputs'!$J$109*CH$26)),0),0)</f>
        <v>0</v>
      </c>
      <c r="CI411" s="43" cm="1">
        <f t="array" ref="CI411">IFERROR(
IF(CI$14 - $G$14 + 1 = _xlfn.NUMBERVALUE(TRIM(_xlfn.TEXTAFTER($C96, " ", -1))),
_xlfn.IFS(
'Option-specific inputs'!$J$19="Percentage cost method",('Option-specific inputs'!$J38*'Option-specific inputs'!$J$109*CI$26),
'Option-specific inputs'!$J$19="Total cost method",(('Option-specific inputs'!$J61/SUM('Option-specific inputs'!$J$52:$J$61))*'Option-specific inputs'!$J$109*CI$26)),0),0)</f>
        <v>0</v>
      </c>
      <c r="CJ411" s="43" cm="1">
        <f t="array" ref="CJ411">IFERROR(
IF(CJ$14 - $G$14 + 1 = _xlfn.NUMBERVALUE(TRIM(_xlfn.TEXTAFTER($C96, " ", -1))),
_xlfn.IFS(
'Option-specific inputs'!$J$19="Percentage cost method",('Option-specific inputs'!$J38*'Option-specific inputs'!$J$109*CJ$26),
'Option-specific inputs'!$J$19="Total cost method",(('Option-specific inputs'!$J61/SUM('Option-specific inputs'!$J$52:$J$61))*'Option-specific inputs'!$J$109*CJ$26)),0),0)</f>
        <v>0</v>
      </c>
      <c r="CK411" s="43" cm="1">
        <f t="array" ref="CK411">IFERROR(
IF(CK$14 - $G$14 + 1 = _xlfn.NUMBERVALUE(TRIM(_xlfn.TEXTAFTER($C96, " ", -1))),
_xlfn.IFS(
'Option-specific inputs'!$J$19="Percentage cost method",('Option-specific inputs'!$J38*'Option-specific inputs'!$J$109*CK$26),
'Option-specific inputs'!$J$19="Total cost method",(('Option-specific inputs'!$J61/SUM('Option-specific inputs'!$J$52:$J$61))*'Option-specific inputs'!$J$109*CK$26)),0),0)</f>
        <v>0</v>
      </c>
      <c r="CL411" s="43" cm="1">
        <f t="array" ref="CL411">IFERROR(
IF(CL$14 - $G$14 + 1 = _xlfn.NUMBERVALUE(TRIM(_xlfn.TEXTAFTER($C96, " ", -1))),
_xlfn.IFS(
'Option-specific inputs'!$J$19="Percentage cost method",('Option-specific inputs'!$J38*'Option-specific inputs'!$J$109*CL$26),
'Option-specific inputs'!$J$19="Total cost method",(('Option-specific inputs'!$J61/SUM('Option-specific inputs'!$J$52:$J$61))*'Option-specific inputs'!$J$109*CL$26)),0),0)</f>
        <v>0</v>
      </c>
      <c r="CM411" s="43" cm="1">
        <f t="array" ref="CM411">IFERROR(
IF(CM$14 - $G$14 + 1 = _xlfn.NUMBERVALUE(TRIM(_xlfn.TEXTAFTER($C96, " ", -1))),
_xlfn.IFS(
'Option-specific inputs'!$J$19="Percentage cost method",('Option-specific inputs'!$J38*'Option-specific inputs'!$J$109*CM$26),
'Option-specific inputs'!$J$19="Total cost method",(('Option-specific inputs'!$J61/SUM('Option-specific inputs'!$J$52:$J$61))*'Option-specific inputs'!$J$109*CM$26)),0),0)</f>
        <v>0</v>
      </c>
      <c r="CN411" s="43" cm="1">
        <f t="array" ref="CN411">IFERROR(
IF(CN$14 - $G$14 + 1 = _xlfn.NUMBERVALUE(TRIM(_xlfn.TEXTAFTER($C96, " ", -1))),
_xlfn.IFS(
'Option-specific inputs'!$J$19="Percentage cost method",('Option-specific inputs'!$J38*'Option-specific inputs'!$J$109*CN$26),
'Option-specific inputs'!$J$19="Total cost method",(('Option-specific inputs'!$J61/SUM('Option-specific inputs'!$J$52:$J$61))*'Option-specific inputs'!$J$109*CN$26)),0),0)</f>
        <v>0</v>
      </c>
      <c r="CO411" s="43" cm="1">
        <f t="array" ref="CO411">IFERROR(
IF(CO$14 - $G$14 + 1 = _xlfn.NUMBERVALUE(TRIM(_xlfn.TEXTAFTER($C96, " ", -1))),
_xlfn.IFS(
'Option-specific inputs'!$J$19="Percentage cost method",('Option-specific inputs'!$J38*'Option-specific inputs'!$J$109*CO$26),
'Option-specific inputs'!$J$19="Total cost method",(('Option-specific inputs'!$J61/SUM('Option-specific inputs'!$J$52:$J$61))*'Option-specific inputs'!$J$109*CO$26)),0),0)</f>
        <v>0</v>
      </c>
      <c r="CP411" s="43" cm="1">
        <f t="array" ref="CP411">IFERROR(
IF(CP$14 - $G$14 + 1 = _xlfn.NUMBERVALUE(TRIM(_xlfn.TEXTAFTER($C96, " ", -1))),
_xlfn.IFS(
'Option-specific inputs'!$J$19="Percentage cost method",('Option-specific inputs'!$J38*'Option-specific inputs'!$J$109*CP$26),
'Option-specific inputs'!$J$19="Total cost method",(('Option-specific inputs'!$J61/SUM('Option-specific inputs'!$J$52:$J$61))*'Option-specific inputs'!$J$109*CP$26)),0),0)</f>
        <v>0</v>
      </c>
      <c r="CQ411" s="43" cm="1">
        <f t="array" ref="CQ411">IFERROR(
IF(CQ$14 - $G$14 + 1 = _xlfn.NUMBERVALUE(TRIM(_xlfn.TEXTAFTER($C96, " ", -1))),
_xlfn.IFS(
'Option-specific inputs'!$J$19="Percentage cost method",('Option-specific inputs'!$J38*'Option-specific inputs'!$J$109*CQ$26),
'Option-specific inputs'!$J$19="Total cost method",(('Option-specific inputs'!$J61/SUM('Option-specific inputs'!$J$52:$J$61))*'Option-specific inputs'!$J$109*CQ$26)),0),0)</f>
        <v>0</v>
      </c>
      <c r="CR411" s="43" cm="1">
        <f t="array" ref="CR411">IFERROR(
IF(CR$14 - $G$14 + 1 = _xlfn.NUMBERVALUE(TRIM(_xlfn.TEXTAFTER($C96, " ", -1))),
_xlfn.IFS(
'Option-specific inputs'!$J$19="Percentage cost method",('Option-specific inputs'!$J38*'Option-specific inputs'!$J$109*CR$26),
'Option-specific inputs'!$J$19="Total cost method",(('Option-specific inputs'!$J61/SUM('Option-specific inputs'!$J$52:$J$61))*'Option-specific inputs'!$J$109*CR$26)),0),0)</f>
        <v>0</v>
      </c>
      <c r="CS411" s="43" cm="1">
        <f t="array" ref="CS411">IFERROR(
IF(CS$14 - $G$14 + 1 = _xlfn.NUMBERVALUE(TRIM(_xlfn.TEXTAFTER($C96, " ", -1))),
_xlfn.IFS(
'Option-specific inputs'!$J$19="Percentage cost method",('Option-specific inputs'!$J38*'Option-specific inputs'!$J$109*CS$26),
'Option-specific inputs'!$J$19="Total cost method",(('Option-specific inputs'!$J61/SUM('Option-specific inputs'!$J$52:$J$61))*'Option-specific inputs'!$J$109*CS$26)),0),0)</f>
        <v>0</v>
      </c>
      <c r="CT411" s="43" cm="1">
        <f t="array" ref="CT411">IFERROR(
IF(CT$14 - $G$14 + 1 = _xlfn.NUMBERVALUE(TRIM(_xlfn.TEXTAFTER($C96, " ", -1))),
_xlfn.IFS(
'Option-specific inputs'!$J$19="Percentage cost method",('Option-specific inputs'!$J38*'Option-specific inputs'!$J$109*CT$26),
'Option-specific inputs'!$J$19="Total cost method",(('Option-specific inputs'!$J61/SUM('Option-specific inputs'!$J$52:$J$61))*'Option-specific inputs'!$J$109*CT$26)),0),0)</f>
        <v>0</v>
      </c>
      <c r="CU411" s="43" cm="1">
        <f t="array" ref="CU411">IFERROR(
IF(CU$14 - $G$14 + 1 = _xlfn.NUMBERVALUE(TRIM(_xlfn.TEXTAFTER($C96, " ", -1))),
_xlfn.IFS(
'Option-specific inputs'!$J$19="Percentage cost method",('Option-specific inputs'!$J38*'Option-specific inputs'!$J$109*CU$26),
'Option-specific inputs'!$J$19="Total cost method",(('Option-specific inputs'!$J61/SUM('Option-specific inputs'!$J$52:$J$61))*'Option-specific inputs'!$J$109*CU$26)),0),0)</f>
        <v>0</v>
      </c>
      <c r="CV411" s="43" cm="1">
        <f t="array" ref="CV411">IFERROR(
IF(CV$14 - $G$14 + 1 = _xlfn.NUMBERVALUE(TRIM(_xlfn.TEXTAFTER($C96, " ", -1))),
_xlfn.IFS(
'Option-specific inputs'!$J$19="Percentage cost method",('Option-specific inputs'!$J38*'Option-specific inputs'!$J$109*CV$26),
'Option-specific inputs'!$J$19="Total cost method",(('Option-specific inputs'!$J61/SUM('Option-specific inputs'!$J$52:$J$61))*'Option-specific inputs'!$J$109*CV$26)),0),0)</f>
        <v>0</v>
      </c>
      <c r="CW411" s="43" cm="1">
        <f t="array" ref="CW411">IFERROR(
IF(CW$14 - $G$14 + 1 = _xlfn.NUMBERVALUE(TRIM(_xlfn.TEXTAFTER($C96, " ", -1))),
_xlfn.IFS(
'Option-specific inputs'!$J$19="Percentage cost method",('Option-specific inputs'!$J38*'Option-specific inputs'!$J$109*CW$26),
'Option-specific inputs'!$J$19="Total cost method",(('Option-specific inputs'!$J61/SUM('Option-specific inputs'!$J$52:$J$61))*'Option-specific inputs'!$J$109*CW$26)),0),0)</f>
        <v>0</v>
      </c>
      <c r="CX411" s="43" cm="1">
        <f t="array" ref="CX411">IFERROR(
IF(CX$14 - $G$14 + 1 = _xlfn.NUMBERVALUE(TRIM(_xlfn.TEXTAFTER($C96, " ", -1))),
_xlfn.IFS(
'Option-specific inputs'!$J$19="Percentage cost method",('Option-specific inputs'!$J38*'Option-specific inputs'!$J$109*CX$26),
'Option-specific inputs'!$J$19="Total cost method",(('Option-specific inputs'!$J61/SUM('Option-specific inputs'!$J$52:$J$61))*'Option-specific inputs'!$J$109*CX$26)),0),0)</f>
        <v>0</v>
      </c>
      <c r="CY411" s="43" cm="1">
        <f t="array" ref="CY411">IFERROR(
IF(CY$14 - $G$14 + 1 = _xlfn.NUMBERVALUE(TRIM(_xlfn.TEXTAFTER($C96, " ", -1))),
_xlfn.IFS(
'Option-specific inputs'!$J$19="Percentage cost method",('Option-specific inputs'!$J38*'Option-specific inputs'!$J$109*CY$26),
'Option-specific inputs'!$J$19="Total cost method",(('Option-specific inputs'!$J61/SUM('Option-specific inputs'!$J$52:$J$61))*'Option-specific inputs'!$J$109*CY$26)),0),0)</f>
        <v>0</v>
      </c>
      <c r="CZ411" s="43" cm="1">
        <f t="array" ref="CZ411">IFERROR(
IF(CZ$14 - $G$14 + 1 = _xlfn.NUMBERVALUE(TRIM(_xlfn.TEXTAFTER($C96, " ", -1))),
_xlfn.IFS(
'Option-specific inputs'!$J$19="Percentage cost method",('Option-specific inputs'!$J38*'Option-specific inputs'!$J$109*CZ$26),
'Option-specific inputs'!$J$19="Total cost method",(('Option-specific inputs'!$J61/SUM('Option-specific inputs'!$J$52:$J$61))*'Option-specific inputs'!$J$109*CZ$26)),0),0)</f>
        <v>0</v>
      </c>
      <c r="DA411" s="43" cm="1">
        <f t="array" ref="DA411">IFERROR(
IF(DA$14 - $G$14 + 1 = _xlfn.NUMBERVALUE(TRIM(_xlfn.TEXTAFTER($C96, " ", -1))),
_xlfn.IFS(
'Option-specific inputs'!$J$19="Percentage cost method",('Option-specific inputs'!$J38*'Option-specific inputs'!$J$109*DA$26),
'Option-specific inputs'!$J$19="Total cost method",(('Option-specific inputs'!$J61/SUM('Option-specific inputs'!$J$52:$J$61))*'Option-specific inputs'!$J$109*DA$26)),0),0)</f>
        <v>0</v>
      </c>
      <c r="DB411" s="43" cm="1">
        <f t="array" ref="DB411">IFERROR(
IF(DB$14 - $G$14 + 1 = _xlfn.NUMBERVALUE(TRIM(_xlfn.TEXTAFTER($C96, " ", -1))),
_xlfn.IFS(
'Option-specific inputs'!$J$19="Percentage cost method",('Option-specific inputs'!$J38*'Option-specific inputs'!$J$109*DB$26),
'Option-specific inputs'!$J$19="Total cost method",(('Option-specific inputs'!$J61/SUM('Option-specific inputs'!$J$52:$J$61))*'Option-specific inputs'!$J$109*DB$26)),0),0)</f>
        <v>0</v>
      </c>
      <c r="DC411" s="25"/>
    </row>
    <row r="412" spans="1:107" s="49" customFormat="1" ht="12.6" customHeight="1">
      <c r="A412" s="25"/>
      <c r="B412" s="163"/>
      <c r="C412" s="170"/>
      <c r="D412" s="32"/>
      <c r="E412" s="32"/>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c r="AT412" s="32"/>
      <c r="AU412" s="32"/>
      <c r="AV412" s="32"/>
      <c r="AW412" s="32"/>
      <c r="AX412" s="32"/>
      <c r="AY412" s="32"/>
      <c r="AZ412" s="32"/>
      <c r="BA412" s="32"/>
      <c r="BB412" s="32"/>
      <c r="BC412" s="32"/>
      <c r="BD412" s="32"/>
      <c r="BE412" s="32"/>
      <c r="BF412" s="32"/>
      <c r="BG412" s="32"/>
      <c r="BH412" s="32"/>
      <c r="BI412" s="32"/>
      <c r="BJ412" s="32"/>
      <c r="BK412" s="32"/>
      <c r="BL412" s="32"/>
      <c r="BM412" s="32"/>
      <c r="BN412" s="32"/>
      <c r="BO412" s="32"/>
      <c r="BP412" s="32"/>
      <c r="BQ412" s="32"/>
      <c r="BR412" s="32"/>
      <c r="BS412" s="32"/>
      <c r="BT412" s="32"/>
      <c r="BU412" s="32"/>
      <c r="BV412" s="32"/>
      <c r="BW412" s="32"/>
      <c r="BX412" s="32"/>
      <c r="BY412" s="32"/>
      <c r="BZ412" s="32"/>
      <c r="CA412" s="32"/>
      <c r="CB412" s="32"/>
      <c r="CC412" s="32"/>
      <c r="CD412" s="32"/>
      <c r="CE412" s="32"/>
      <c r="CF412" s="32"/>
      <c r="CG412" s="32"/>
      <c r="CH412" s="32"/>
      <c r="CI412" s="32"/>
      <c r="CJ412" s="32"/>
      <c r="CK412" s="32"/>
      <c r="CL412" s="32"/>
      <c r="CM412" s="32"/>
      <c r="CN412" s="32"/>
      <c r="CO412" s="32"/>
      <c r="CP412" s="32"/>
      <c r="CQ412" s="32"/>
      <c r="CR412" s="32"/>
      <c r="CS412" s="32"/>
      <c r="CT412" s="32"/>
      <c r="CU412" s="32"/>
      <c r="CV412" s="32"/>
      <c r="CW412" s="32"/>
      <c r="CX412" s="32"/>
      <c r="CY412" s="32"/>
      <c r="CZ412" s="32"/>
      <c r="DA412" s="32"/>
      <c r="DB412" s="32"/>
      <c r="DC412" s="32"/>
    </row>
    <row r="413" spans="1:107" s="61" customFormat="1" ht="22.5" customHeight="1">
      <c r="A413" s="25"/>
      <c r="B413" s="163"/>
      <c r="C413" s="170" t="s">
        <v>150</v>
      </c>
      <c r="D413" s="32"/>
      <c r="E413" s="37"/>
      <c r="F413" s="32"/>
      <c r="G413" s="43">
        <f>G429*G$26</f>
        <v>0</v>
      </c>
      <c r="H413" s="43">
        <f t="shared" ref="H413:BS413" si="144">H429*H$26</f>
        <v>0</v>
      </c>
      <c r="I413" s="43">
        <f t="shared" si="144"/>
        <v>0</v>
      </c>
      <c r="J413" s="43">
        <f t="shared" si="144"/>
        <v>0</v>
      </c>
      <c r="K413" s="43">
        <f t="shared" si="144"/>
        <v>0</v>
      </c>
      <c r="L413" s="43">
        <f t="shared" si="144"/>
        <v>0</v>
      </c>
      <c r="M413" s="43">
        <f t="shared" si="144"/>
        <v>0</v>
      </c>
      <c r="N413" s="43">
        <f t="shared" si="144"/>
        <v>0</v>
      </c>
      <c r="O413" s="43">
        <f t="shared" si="144"/>
        <v>0</v>
      </c>
      <c r="P413" s="43">
        <f t="shared" si="144"/>
        <v>0</v>
      </c>
      <c r="Q413" s="43">
        <f t="shared" si="144"/>
        <v>0</v>
      </c>
      <c r="R413" s="43">
        <f t="shared" si="144"/>
        <v>0</v>
      </c>
      <c r="S413" s="43">
        <f t="shared" si="144"/>
        <v>0</v>
      </c>
      <c r="T413" s="43">
        <f t="shared" si="144"/>
        <v>0</v>
      </c>
      <c r="U413" s="43">
        <f t="shared" si="144"/>
        <v>0</v>
      </c>
      <c r="V413" s="43">
        <f t="shared" si="144"/>
        <v>0</v>
      </c>
      <c r="W413" s="43">
        <f t="shared" si="144"/>
        <v>0</v>
      </c>
      <c r="X413" s="43">
        <f t="shared" si="144"/>
        <v>0</v>
      </c>
      <c r="Y413" s="43">
        <f t="shared" si="144"/>
        <v>0</v>
      </c>
      <c r="Z413" s="43">
        <f t="shared" si="144"/>
        <v>0</v>
      </c>
      <c r="AA413" s="43">
        <f t="shared" si="144"/>
        <v>0</v>
      </c>
      <c r="AB413" s="43">
        <f t="shared" si="144"/>
        <v>0</v>
      </c>
      <c r="AC413" s="43">
        <f t="shared" si="144"/>
        <v>0</v>
      </c>
      <c r="AD413" s="43">
        <f t="shared" si="144"/>
        <v>0</v>
      </c>
      <c r="AE413" s="43">
        <f t="shared" si="144"/>
        <v>0</v>
      </c>
      <c r="AF413" s="43">
        <f t="shared" si="144"/>
        <v>0</v>
      </c>
      <c r="AG413" s="43">
        <f t="shared" si="144"/>
        <v>0</v>
      </c>
      <c r="AH413" s="43">
        <f t="shared" si="144"/>
        <v>0</v>
      </c>
      <c r="AI413" s="43">
        <f t="shared" si="144"/>
        <v>0</v>
      </c>
      <c r="AJ413" s="43">
        <f t="shared" si="144"/>
        <v>0</v>
      </c>
      <c r="AK413" s="43">
        <f t="shared" si="144"/>
        <v>0</v>
      </c>
      <c r="AL413" s="43">
        <f t="shared" si="144"/>
        <v>0</v>
      </c>
      <c r="AM413" s="43">
        <f t="shared" si="144"/>
        <v>0</v>
      </c>
      <c r="AN413" s="43">
        <f t="shared" si="144"/>
        <v>0</v>
      </c>
      <c r="AO413" s="43">
        <f t="shared" si="144"/>
        <v>0</v>
      </c>
      <c r="AP413" s="43">
        <f t="shared" si="144"/>
        <v>0</v>
      </c>
      <c r="AQ413" s="43">
        <f t="shared" si="144"/>
        <v>0</v>
      </c>
      <c r="AR413" s="43">
        <f t="shared" si="144"/>
        <v>0</v>
      </c>
      <c r="AS413" s="43">
        <f t="shared" si="144"/>
        <v>0</v>
      </c>
      <c r="AT413" s="43">
        <f t="shared" si="144"/>
        <v>0</v>
      </c>
      <c r="AU413" s="43">
        <f t="shared" si="144"/>
        <v>0</v>
      </c>
      <c r="AV413" s="43">
        <f t="shared" si="144"/>
        <v>0</v>
      </c>
      <c r="AW413" s="43">
        <f t="shared" si="144"/>
        <v>0</v>
      </c>
      <c r="AX413" s="43">
        <f t="shared" si="144"/>
        <v>0</v>
      </c>
      <c r="AY413" s="43">
        <f t="shared" si="144"/>
        <v>0</v>
      </c>
      <c r="AZ413" s="43">
        <f t="shared" si="144"/>
        <v>0</v>
      </c>
      <c r="BA413" s="43">
        <f t="shared" si="144"/>
        <v>0</v>
      </c>
      <c r="BB413" s="43">
        <f t="shared" si="144"/>
        <v>0</v>
      </c>
      <c r="BC413" s="43">
        <f t="shared" si="144"/>
        <v>0</v>
      </c>
      <c r="BD413" s="43">
        <f t="shared" si="144"/>
        <v>0</v>
      </c>
      <c r="BE413" s="43">
        <f t="shared" si="144"/>
        <v>0</v>
      </c>
      <c r="BF413" s="43">
        <f t="shared" si="144"/>
        <v>0</v>
      </c>
      <c r="BG413" s="43">
        <f t="shared" si="144"/>
        <v>0</v>
      </c>
      <c r="BH413" s="43">
        <f t="shared" si="144"/>
        <v>0</v>
      </c>
      <c r="BI413" s="43">
        <f t="shared" si="144"/>
        <v>0</v>
      </c>
      <c r="BJ413" s="43">
        <f t="shared" si="144"/>
        <v>0</v>
      </c>
      <c r="BK413" s="43">
        <f t="shared" si="144"/>
        <v>0</v>
      </c>
      <c r="BL413" s="43">
        <f t="shared" si="144"/>
        <v>0</v>
      </c>
      <c r="BM413" s="43">
        <f t="shared" si="144"/>
        <v>0</v>
      </c>
      <c r="BN413" s="43">
        <f t="shared" si="144"/>
        <v>0</v>
      </c>
      <c r="BO413" s="43">
        <f t="shared" si="144"/>
        <v>0</v>
      </c>
      <c r="BP413" s="43">
        <f t="shared" si="144"/>
        <v>0</v>
      </c>
      <c r="BQ413" s="43">
        <f t="shared" si="144"/>
        <v>0</v>
      </c>
      <c r="BR413" s="43">
        <f t="shared" si="144"/>
        <v>0</v>
      </c>
      <c r="BS413" s="43">
        <f t="shared" si="144"/>
        <v>0</v>
      </c>
      <c r="BT413" s="43">
        <f t="shared" ref="BT413:DB413" si="145">BT429*BT$26</f>
        <v>0</v>
      </c>
      <c r="BU413" s="43">
        <f t="shared" si="145"/>
        <v>0</v>
      </c>
      <c r="BV413" s="43">
        <f t="shared" si="145"/>
        <v>0</v>
      </c>
      <c r="BW413" s="43">
        <f t="shared" si="145"/>
        <v>0</v>
      </c>
      <c r="BX413" s="43">
        <f t="shared" si="145"/>
        <v>0</v>
      </c>
      <c r="BY413" s="43">
        <f t="shared" si="145"/>
        <v>0</v>
      </c>
      <c r="BZ413" s="43">
        <f t="shared" si="145"/>
        <v>0</v>
      </c>
      <c r="CA413" s="43">
        <f t="shared" si="145"/>
        <v>0</v>
      </c>
      <c r="CB413" s="43">
        <f t="shared" si="145"/>
        <v>0</v>
      </c>
      <c r="CC413" s="43">
        <f t="shared" si="145"/>
        <v>0</v>
      </c>
      <c r="CD413" s="43">
        <f t="shared" si="145"/>
        <v>0</v>
      </c>
      <c r="CE413" s="43">
        <f t="shared" si="145"/>
        <v>0</v>
      </c>
      <c r="CF413" s="43">
        <f t="shared" si="145"/>
        <v>0</v>
      </c>
      <c r="CG413" s="43">
        <f t="shared" si="145"/>
        <v>0</v>
      </c>
      <c r="CH413" s="43">
        <f t="shared" si="145"/>
        <v>0</v>
      </c>
      <c r="CI413" s="43">
        <f t="shared" si="145"/>
        <v>0</v>
      </c>
      <c r="CJ413" s="43">
        <f t="shared" si="145"/>
        <v>0</v>
      </c>
      <c r="CK413" s="43">
        <f t="shared" si="145"/>
        <v>0</v>
      </c>
      <c r="CL413" s="43">
        <f t="shared" si="145"/>
        <v>0</v>
      </c>
      <c r="CM413" s="43">
        <f t="shared" si="145"/>
        <v>0</v>
      </c>
      <c r="CN413" s="43">
        <f t="shared" si="145"/>
        <v>0</v>
      </c>
      <c r="CO413" s="43">
        <f t="shared" si="145"/>
        <v>0</v>
      </c>
      <c r="CP413" s="43">
        <f t="shared" si="145"/>
        <v>0</v>
      </c>
      <c r="CQ413" s="43">
        <f t="shared" si="145"/>
        <v>0</v>
      </c>
      <c r="CR413" s="43">
        <f t="shared" si="145"/>
        <v>0</v>
      </c>
      <c r="CS413" s="43">
        <f t="shared" si="145"/>
        <v>0</v>
      </c>
      <c r="CT413" s="43">
        <f t="shared" si="145"/>
        <v>0</v>
      </c>
      <c r="CU413" s="43">
        <f t="shared" si="145"/>
        <v>0</v>
      </c>
      <c r="CV413" s="43">
        <f t="shared" si="145"/>
        <v>0</v>
      </c>
      <c r="CW413" s="43">
        <f t="shared" si="145"/>
        <v>0</v>
      </c>
      <c r="CX413" s="43">
        <f t="shared" si="145"/>
        <v>0</v>
      </c>
      <c r="CY413" s="43">
        <f t="shared" si="145"/>
        <v>0</v>
      </c>
      <c r="CZ413" s="43">
        <f t="shared" si="145"/>
        <v>0</v>
      </c>
      <c r="DA413" s="43">
        <f t="shared" si="145"/>
        <v>0</v>
      </c>
      <c r="DB413" s="43">
        <f t="shared" si="145"/>
        <v>0</v>
      </c>
      <c r="DC413" s="25"/>
    </row>
    <row r="414" spans="1:107" s="61" customFormat="1" ht="22.5" customHeight="1">
      <c r="A414" s="25"/>
      <c r="B414" s="163"/>
      <c r="C414" s="170" t="s">
        <v>151</v>
      </c>
      <c r="D414" s="32"/>
      <c r="E414" s="37"/>
      <c r="F414" s="32"/>
      <c r="G414" s="43">
        <f>IF(G13 &lt; 'General parameters'!$G$20 + 'Option-specific inputs'!$J$65 - 1,
0, IFERROR(
IF((G$14-$G$14+1)&lt;='General parameters'!$G$22,
'Option-specific inputs'!$J$112,0),
0)
*G$26)</f>
        <v>0</v>
      </c>
      <c r="H414" s="43">
        <f>IF(H13 &lt; 'General parameters'!$G$20 + 'Option-specific inputs'!$J$65 - 1,
0, IFERROR(
IF((H$14-$G$14+1)&lt;='General parameters'!$G$22,
'Option-specific inputs'!$J$112,0),
0)
*H$26)</f>
        <v>0</v>
      </c>
      <c r="I414" s="43">
        <f>IF(I13 &lt; 'General parameters'!$G$20 + 'Option-specific inputs'!$J$65 - 1,
0, IFERROR(
IF((I$14-$G$14+1)&lt;='General parameters'!$G$22,
'Option-specific inputs'!$J$112,0),
0)
*I$26)</f>
        <v>0</v>
      </c>
      <c r="J414" s="43">
        <f>IF(J13 &lt; 'General parameters'!$G$20 + 'Option-specific inputs'!$J$65 - 1,
0, IFERROR(
IF((J$14-$G$14+1)&lt;='General parameters'!$G$22,
'Option-specific inputs'!$J$112,0),
0)
*J$26)</f>
        <v>0</v>
      </c>
      <c r="K414" s="43">
        <f>IF(K13 &lt; 'General parameters'!$G$20 + 'Option-specific inputs'!$J$65 - 1,
0, IFERROR(
IF((K$14-$G$14+1)&lt;='General parameters'!$G$22,
'Option-specific inputs'!$J$112,0),
0)
*K$26)</f>
        <v>0</v>
      </c>
      <c r="L414" s="43">
        <f>IF(L13 &lt; 'General parameters'!$G$20 + 'Option-specific inputs'!$J$65 - 1,
0, IFERROR(
IF((L$14-$G$14+1)&lt;='General parameters'!$G$22,
'Option-specific inputs'!$J$112,0),
0)
*L$26)</f>
        <v>0</v>
      </c>
      <c r="M414" s="43">
        <f>IF(M13 &lt; 'General parameters'!$G$20 + 'Option-specific inputs'!$J$65 - 1,
0, IFERROR(
IF((M$14-$G$14+1)&lt;='General parameters'!$G$22,
'Option-specific inputs'!$J$112,0),
0)
*M$26)</f>
        <v>0</v>
      </c>
      <c r="N414" s="43">
        <f>IF(N13 &lt; 'General parameters'!$G$20 + 'Option-specific inputs'!$J$65 - 1,
0, IFERROR(
IF((N$14-$G$14+1)&lt;='General parameters'!$G$22,
'Option-specific inputs'!$J$112,0),
0)
*N$26)</f>
        <v>0</v>
      </c>
      <c r="O414" s="43">
        <f>IF(O13 &lt; 'General parameters'!$G$20 + 'Option-specific inputs'!$J$65 - 1,
0, IFERROR(
IF((O$14-$G$14+1)&lt;='General parameters'!$G$22,
'Option-specific inputs'!$J$112,0),
0)
*O$26)</f>
        <v>0</v>
      </c>
      <c r="P414" s="43">
        <f>IF(P13 &lt; 'General parameters'!$G$20 + 'Option-specific inputs'!$J$65 - 1,
0, IFERROR(
IF((P$14-$G$14+1)&lt;='General parameters'!$G$22,
'Option-specific inputs'!$J$112,0),
0)
*P$26)</f>
        <v>0</v>
      </c>
      <c r="Q414" s="43">
        <f>IF(Q13 &lt; 'General parameters'!$G$20 + 'Option-specific inputs'!$J$65 - 1,
0, IFERROR(
IF((Q$14-$G$14+1)&lt;='General parameters'!$G$22,
'Option-specific inputs'!$J$112,0),
0)
*Q$26)</f>
        <v>0</v>
      </c>
      <c r="R414" s="43">
        <f>IF(R13 &lt; 'General parameters'!$G$20 + 'Option-specific inputs'!$J$65 - 1,
0, IFERROR(
IF((R$14-$G$14+1)&lt;='General parameters'!$G$22,
'Option-specific inputs'!$J$112,0),
0)
*R$26)</f>
        <v>0</v>
      </c>
      <c r="S414" s="43">
        <f>IF(S13 &lt; 'General parameters'!$G$20 + 'Option-specific inputs'!$J$65 - 1,
0, IFERROR(
IF((S$14-$G$14+1)&lt;='General parameters'!$G$22,
'Option-specific inputs'!$J$112,0),
0)
*S$26)</f>
        <v>0</v>
      </c>
      <c r="T414" s="43">
        <f>IF(T13 &lt; 'General parameters'!$G$20 + 'Option-specific inputs'!$J$65 - 1,
0, IFERROR(
IF((T$14-$G$14+1)&lt;='General parameters'!$G$22,
'Option-specific inputs'!$J$112,0),
0)
*T$26)</f>
        <v>0</v>
      </c>
      <c r="U414" s="43">
        <f>IF(U13 &lt; 'General parameters'!$G$20 + 'Option-specific inputs'!$J$65 - 1,
0, IFERROR(
IF((U$14-$G$14+1)&lt;='General parameters'!$G$22,
'Option-specific inputs'!$J$112,0),
0)
*U$26)</f>
        <v>0</v>
      </c>
      <c r="V414" s="43">
        <f>IF(V13 &lt; 'General parameters'!$G$20 + 'Option-specific inputs'!$J$65 - 1,
0, IFERROR(
IF((V$14-$G$14+1)&lt;='General parameters'!$G$22,
'Option-specific inputs'!$J$112,0),
0)
*V$26)</f>
        <v>0</v>
      </c>
      <c r="W414" s="43">
        <f>IF(W13 &lt; 'General parameters'!$G$20 + 'Option-specific inputs'!$J$65 - 1,
0, IFERROR(
IF((W$14-$G$14+1)&lt;='General parameters'!$G$22,
'Option-specific inputs'!$J$112,0),
0)
*W$26)</f>
        <v>0</v>
      </c>
      <c r="X414" s="43">
        <f>IF(X13 &lt; 'General parameters'!$G$20 + 'Option-specific inputs'!$J$65 - 1,
0, IFERROR(
IF((X$14-$G$14+1)&lt;='General parameters'!$G$22,
'Option-specific inputs'!$J$112,0),
0)
*X$26)</f>
        <v>0</v>
      </c>
      <c r="Y414" s="43">
        <f>IF(Y13 &lt; 'General parameters'!$G$20 + 'Option-specific inputs'!$J$65 - 1,
0, IFERROR(
IF((Y$14-$G$14+1)&lt;='General parameters'!$G$22,
'Option-specific inputs'!$J$112,0),
0)
*Y$26)</f>
        <v>0</v>
      </c>
      <c r="Z414" s="43">
        <f>IF(Z13 &lt; 'General parameters'!$G$20 + 'Option-specific inputs'!$J$65 - 1,
0, IFERROR(
IF((Z$14-$G$14+1)&lt;='General parameters'!$G$22,
'Option-specific inputs'!$J$112,0),
0)
*Z$26)</f>
        <v>0</v>
      </c>
      <c r="AA414" s="43">
        <f>IF(AA13 &lt; 'General parameters'!$G$20 + 'Option-specific inputs'!$J$65 - 1,
0, IFERROR(
IF((AA$14-$G$14+1)&lt;='General parameters'!$G$22,
'Option-specific inputs'!$J$112,0),
0)
*AA$26)</f>
        <v>0</v>
      </c>
      <c r="AB414" s="43">
        <f>IF(AB13 &lt; 'General parameters'!$G$20 + 'Option-specific inputs'!$J$65 - 1,
0, IFERROR(
IF((AB$14-$G$14+1)&lt;='General parameters'!$G$22,
'Option-specific inputs'!$J$112,0),
0)
*AB$26)</f>
        <v>0</v>
      </c>
      <c r="AC414" s="43">
        <f>IF(AC13 &lt; 'General parameters'!$G$20 + 'Option-specific inputs'!$J$65 - 1,
0, IFERROR(
IF((AC$14-$G$14+1)&lt;='General parameters'!$G$22,
'Option-specific inputs'!$J$112,0),
0)
*AC$26)</f>
        <v>0</v>
      </c>
      <c r="AD414" s="43">
        <f>IF(AD13 &lt; 'General parameters'!$G$20 + 'Option-specific inputs'!$J$65 - 1,
0, IFERROR(
IF((AD$14-$G$14+1)&lt;='General parameters'!$G$22,
'Option-specific inputs'!$J$112,0),
0)
*AD$26)</f>
        <v>0</v>
      </c>
      <c r="AE414" s="43">
        <f>IF(AE13 &lt; 'General parameters'!$G$20 + 'Option-specific inputs'!$J$65 - 1,
0, IFERROR(
IF((AE$14-$G$14+1)&lt;='General parameters'!$G$22,
'Option-specific inputs'!$J$112,0),
0)
*AE$26)</f>
        <v>0</v>
      </c>
      <c r="AF414" s="43">
        <f>IF(AF13 &lt; 'General parameters'!$G$20 + 'Option-specific inputs'!$J$65 - 1,
0, IFERROR(
IF((AF$14-$G$14+1)&lt;='General parameters'!$G$22,
'Option-specific inputs'!$J$112,0),
0)
*AF$26)</f>
        <v>0</v>
      </c>
      <c r="AG414" s="43">
        <f>IF(AG13 &lt; 'General parameters'!$G$20 + 'Option-specific inputs'!$J$65 - 1,
0, IFERROR(
IF((AG$14-$G$14+1)&lt;='General parameters'!$G$22,
'Option-specific inputs'!$J$112,0),
0)
*AG$26)</f>
        <v>0</v>
      </c>
      <c r="AH414" s="43">
        <f>IF(AH13 &lt; 'General parameters'!$G$20 + 'Option-specific inputs'!$J$65 - 1,
0, IFERROR(
IF((AH$14-$G$14+1)&lt;='General parameters'!$G$22,
'Option-specific inputs'!$J$112,0),
0)
*AH$26)</f>
        <v>0</v>
      </c>
      <c r="AI414" s="43">
        <f>IF(AI13 &lt; 'General parameters'!$G$20 + 'Option-specific inputs'!$J$65 - 1,
0, IFERROR(
IF((AI$14-$G$14+1)&lt;='General parameters'!$G$22,
'Option-specific inputs'!$J$112,0),
0)
*AI$26)</f>
        <v>0</v>
      </c>
      <c r="AJ414" s="43">
        <f>IF(AJ13 &lt; 'General parameters'!$G$20 + 'Option-specific inputs'!$J$65 - 1,
0, IFERROR(
IF((AJ$14-$G$14+1)&lt;='General parameters'!$G$22,
'Option-specific inputs'!$J$112,0),
0)
*AJ$26)</f>
        <v>0</v>
      </c>
      <c r="AK414" s="43">
        <f>IF(AK13 &lt; 'General parameters'!$G$20 + 'Option-specific inputs'!$J$65 - 1,
0, IFERROR(
IF((AK$14-$G$14+1)&lt;='General parameters'!$G$22,
'Option-specific inputs'!$J$112,0),
0)
*AK$26)</f>
        <v>0</v>
      </c>
      <c r="AL414" s="43">
        <f>IF(AL13 &lt; 'General parameters'!$G$20 + 'Option-specific inputs'!$J$65 - 1,
0, IFERROR(
IF((AL$14-$G$14+1)&lt;='General parameters'!$G$22,
'Option-specific inputs'!$J$112,0),
0)
*AL$26)</f>
        <v>0</v>
      </c>
      <c r="AM414" s="43">
        <f>IF(AM13 &lt; 'General parameters'!$G$20 + 'Option-specific inputs'!$J$65 - 1,
0, IFERROR(
IF((AM$14-$G$14+1)&lt;='General parameters'!$G$22,
'Option-specific inputs'!$J$112,0),
0)
*AM$26)</f>
        <v>0</v>
      </c>
      <c r="AN414" s="43">
        <f>IF(AN13 &lt; 'General parameters'!$G$20 + 'Option-specific inputs'!$J$65 - 1,
0, IFERROR(
IF((AN$14-$G$14+1)&lt;='General parameters'!$G$22,
'Option-specific inputs'!$J$112,0),
0)
*AN$26)</f>
        <v>0</v>
      </c>
      <c r="AO414" s="43">
        <f>IF(AO13 &lt; 'General parameters'!$G$20 + 'Option-specific inputs'!$J$65 - 1,
0, IFERROR(
IF((AO$14-$G$14+1)&lt;='General parameters'!$G$22,
'Option-specific inputs'!$J$112,0),
0)
*AO$26)</f>
        <v>0</v>
      </c>
      <c r="AP414" s="43">
        <f>IF(AP13 &lt; 'General parameters'!$G$20 + 'Option-specific inputs'!$J$65 - 1,
0, IFERROR(
IF((AP$14-$G$14+1)&lt;='General parameters'!$G$22,
'Option-specific inputs'!$J$112,0),
0)
*AP$26)</f>
        <v>0</v>
      </c>
      <c r="AQ414" s="43">
        <f>IF(AQ13 &lt; 'General parameters'!$G$20 + 'Option-specific inputs'!$J$65 - 1,
0, IFERROR(
IF((AQ$14-$G$14+1)&lt;='General parameters'!$G$22,
'Option-specific inputs'!$J$112,0),
0)
*AQ$26)</f>
        <v>0</v>
      </c>
      <c r="AR414" s="43">
        <f>IF(AR13 &lt; 'General parameters'!$G$20 + 'Option-specific inputs'!$J$65 - 1,
0, IFERROR(
IF((AR$14-$G$14+1)&lt;='General parameters'!$G$22,
'Option-specific inputs'!$J$112,0),
0)
*AR$26)</f>
        <v>0</v>
      </c>
      <c r="AS414" s="43">
        <f>IF(AS13 &lt; 'General parameters'!$G$20 + 'Option-specific inputs'!$J$65 - 1,
0, IFERROR(
IF((AS$14-$G$14+1)&lt;='General parameters'!$G$22,
'Option-specific inputs'!$J$112,0),
0)
*AS$26)</f>
        <v>0</v>
      </c>
      <c r="AT414" s="43">
        <f>IF(AT13 &lt; 'General parameters'!$G$20 + 'Option-specific inputs'!$J$65 - 1,
0, IFERROR(
IF((AT$14-$G$14+1)&lt;='General parameters'!$G$22,
'Option-specific inputs'!$J$112,0),
0)
*AT$26)</f>
        <v>0</v>
      </c>
      <c r="AU414" s="43">
        <f>IF(AU13 &lt; 'General parameters'!$G$20 + 'Option-specific inputs'!$J$65 - 1,
0, IFERROR(
IF((AU$14-$G$14+1)&lt;='General parameters'!$G$22,
'Option-specific inputs'!$J$112,0),
0)
*AU$26)</f>
        <v>0</v>
      </c>
      <c r="AV414" s="43">
        <f>IF(AV13 &lt; 'General parameters'!$G$20 + 'Option-specific inputs'!$J$65 - 1,
0, IFERROR(
IF((AV$14-$G$14+1)&lt;='General parameters'!$G$22,
'Option-specific inputs'!$J$112,0),
0)
*AV$26)</f>
        <v>0</v>
      </c>
      <c r="AW414" s="43">
        <f>IF(AW13 &lt; 'General parameters'!$G$20 + 'Option-specific inputs'!$J$65 - 1,
0, IFERROR(
IF((AW$14-$G$14+1)&lt;='General parameters'!$G$22,
'Option-specific inputs'!$J$112,0),
0)
*AW$26)</f>
        <v>0</v>
      </c>
      <c r="AX414" s="43">
        <f>IF(AX13 &lt; 'General parameters'!$G$20 + 'Option-specific inputs'!$J$65 - 1,
0, IFERROR(
IF((AX$14-$G$14+1)&lt;='General parameters'!$G$22,
'Option-specific inputs'!$J$112,0),
0)
*AX$26)</f>
        <v>0</v>
      </c>
      <c r="AY414" s="43">
        <f>IF(AY13 &lt; 'General parameters'!$G$20 + 'Option-specific inputs'!$J$65 - 1,
0, IFERROR(
IF((AY$14-$G$14+1)&lt;='General parameters'!$G$22,
'Option-specific inputs'!$J$112,0),
0)
*AY$26)</f>
        <v>0</v>
      </c>
      <c r="AZ414" s="43">
        <f>IF(AZ13 &lt; 'General parameters'!$G$20 + 'Option-specific inputs'!$J$65 - 1,
0, IFERROR(
IF((AZ$14-$G$14+1)&lt;='General parameters'!$G$22,
'Option-specific inputs'!$J$112,0),
0)
*AZ$26)</f>
        <v>0</v>
      </c>
      <c r="BA414" s="43">
        <f>IF(BA13 &lt; 'General parameters'!$G$20 + 'Option-specific inputs'!$J$65 - 1,
0, IFERROR(
IF((BA$14-$G$14+1)&lt;='General parameters'!$G$22,
'Option-specific inputs'!$J$112,0),
0)
*BA$26)</f>
        <v>0</v>
      </c>
      <c r="BB414" s="43">
        <f>IF(BB13 &lt; 'General parameters'!$G$20 + 'Option-specific inputs'!$J$65 - 1,
0, IFERROR(
IF((BB$14-$G$14+1)&lt;='General parameters'!$G$22,
'Option-specific inputs'!$J$112,0),
0)
*BB$26)</f>
        <v>0</v>
      </c>
      <c r="BC414" s="43">
        <f>IF(BC13 &lt; 'General parameters'!$G$20 + 'Option-specific inputs'!$J$65 - 1,
0, IFERROR(
IF((BC$14-$G$14+1)&lt;='General parameters'!$G$22,
'Option-specific inputs'!$J$112,0),
0)
*BC$26)</f>
        <v>0</v>
      </c>
      <c r="BD414" s="43">
        <f>IF(BD13 &lt; 'General parameters'!$G$20 + 'Option-specific inputs'!$J$65 - 1,
0, IFERROR(
IF((BD$14-$G$14+1)&lt;='General parameters'!$G$22,
'Option-specific inputs'!$J$112,0),
0)
*BD$26)</f>
        <v>0</v>
      </c>
      <c r="BE414" s="43">
        <f>IF(BE13 &lt; 'General parameters'!$G$20 + 'Option-specific inputs'!$J$65 - 1,
0, IFERROR(
IF((BE$14-$G$14+1)&lt;='General parameters'!$G$22,
'Option-specific inputs'!$J$112,0),
0)
*BE$26)</f>
        <v>0</v>
      </c>
      <c r="BF414" s="43">
        <f>IF(BF13 &lt; 'General parameters'!$G$20 + 'Option-specific inputs'!$J$65 - 1,
0, IFERROR(
IF((BF$14-$G$14+1)&lt;='General parameters'!$G$22,
'Option-specific inputs'!$J$112,0),
0)
*BF$26)</f>
        <v>0</v>
      </c>
      <c r="BG414" s="43">
        <f>IF(BG13 &lt; 'General parameters'!$G$20 + 'Option-specific inputs'!$J$65 - 1,
0, IFERROR(
IF((BG$14-$G$14+1)&lt;='General parameters'!$G$22,
'Option-specific inputs'!$J$112,0),
0)
*BG$26)</f>
        <v>0</v>
      </c>
      <c r="BH414" s="43">
        <f>IF(BH13 &lt; 'General parameters'!$G$20 + 'Option-specific inputs'!$J$65 - 1,
0, IFERROR(
IF((BH$14-$G$14+1)&lt;='General parameters'!$G$22,
'Option-specific inputs'!$J$112,0),
0)
*BH$26)</f>
        <v>0</v>
      </c>
      <c r="BI414" s="43">
        <f>IF(BI13 &lt; 'General parameters'!$G$20 + 'Option-specific inputs'!$J$65 - 1,
0, IFERROR(
IF((BI$14-$G$14+1)&lt;='General parameters'!$G$22,
'Option-specific inputs'!$J$112,0),
0)
*BI$26)</f>
        <v>0</v>
      </c>
      <c r="BJ414" s="43">
        <f>IF(BJ13 &lt; 'General parameters'!$G$20 + 'Option-specific inputs'!$J$65 - 1,
0, IFERROR(
IF((BJ$14-$G$14+1)&lt;='General parameters'!$G$22,
'Option-specific inputs'!$J$112,0),
0)
*BJ$26)</f>
        <v>0</v>
      </c>
      <c r="BK414" s="43">
        <f>IF(BK13 &lt; 'General parameters'!$G$20 + 'Option-specific inputs'!$J$65 - 1,
0, IFERROR(
IF((BK$14-$G$14+1)&lt;='General parameters'!$G$22,
'Option-specific inputs'!$J$112,0),
0)
*BK$26)</f>
        <v>0</v>
      </c>
      <c r="BL414" s="43">
        <f>IF(BL13 &lt; 'General parameters'!$G$20 + 'Option-specific inputs'!$J$65 - 1,
0, IFERROR(
IF((BL$14-$G$14+1)&lt;='General parameters'!$G$22,
'Option-specific inputs'!$J$112,0),
0)
*BL$26)</f>
        <v>0</v>
      </c>
      <c r="BM414" s="43">
        <f>IF(BM13 &lt; 'General parameters'!$G$20 + 'Option-specific inputs'!$J$65 - 1,
0, IFERROR(
IF((BM$14-$G$14+1)&lt;='General parameters'!$G$22,
'Option-specific inputs'!$J$112,0),
0)
*BM$26)</f>
        <v>0</v>
      </c>
      <c r="BN414" s="43">
        <f>IF(BN13 &lt; 'General parameters'!$G$20 + 'Option-specific inputs'!$J$65 - 1,
0, IFERROR(
IF((BN$14-$G$14+1)&lt;='General parameters'!$G$22,
'Option-specific inputs'!$J$112,0),
0)
*BN$26)</f>
        <v>0</v>
      </c>
      <c r="BO414" s="43">
        <f>IF(BO13 &lt; 'General parameters'!$G$20 + 'Option-specific inputs'!$J$65 - 1,
0, IFERROR(
IF((BO$14-$G$14+1)&lt;='General parameters'!$G$22,
'Option-specific inputs'!$J$112,0),
0)
*BO$26)</f>
        <v>0</v>
      </c>
      <c r="BP414" s="43">
        <f>IF(BP13 &lt; 'General parameters'!$G$20 + 'Option-specific inputs'!$J$65 - 1,
0, IFERROR(
IF((BP$14-$G$14+1)&lt;='General parameters'!$G$22,
'Option-specific inputs'!$J$112,0),
0)
*BP$26)</f>
        <v>0</v>
      </c>
      <c r="BQ414" s="43">
        <f>IF(BQ13 &lt; 'General parameters'!$G$20 + 'Option-specific inputs'!$J$65 - 1,
0, IFERROR(
IF((BQ$14-$G$14+1)&lt;='General parameters'!$G$22,
'Option-specific inputs'!$J$112,0),
0)
*BQ$26)</f>
        <v>0</v>
      </c>
      <c r="BR414" s="43">
        <f>IF(BR13 &lt; 'General parameters'!$G$20 + 'Option-specific inputs'!$J$65 - 1,
0, IFERROR(
IF((BR$14-$G$14+1)&lt;='General parameters'!$G$22,
'Option-specific inputs'!$J$112,0),
0)
*BR$26)</f>
        <v>0</v>
      </c>
      <c r="BS414" s="43">
        <f>IF(BS13 &lt; 'General parameters'!$G$20 + 'Option-specific inputs'!$J$65 - 1,
0, IFERROR(
IF((BS$14-$G$14+1)&lt;='General parameters'!$G$22,
'Option-specific inputs'!$J$112,0),
0)
*BS$26)</f>
        <v>0</v>
      </c>
      <c r="BT414" s="43">
        <f>IF(BT13 &lt; 'General parameters'!$G$20 + 'Option-specific inputs'!$J$65 - 1,
0, IFERROR(
IF((BT$14-$G$14+1)&lt;='General parameters'!$G$22,
'Option-specific inputs'!$J$112,0),
0)
*BT$26)</f>
        <v>0</v>
      </c>
      <c r="BU414" s="43">
        <f>IF(BU13 &lt; 'General parameters'!$G$20 + 'Option-specific inputs'!$J$65 - 1,
0, IFERROR(
IF((BU$14-$G$14+1)&lt;='General parameters'!$G$22,
'Option-specific inputs'!$J$112,0),
0)
*BU$26)</f>
        <v>0</v>
      </c>
      <c r="BV414" s="43">
        <f>IF(BV13 &lt; 'General parameters'!$G$20 + 'Option-specific inputs'!$J$65 - 1,
0, IFERROR(
IF((BV$14-$G$14+1)&lt;='General parameters'!$G$22,
'Option-specific inputs'!$J$112,0),
0)
*BV$26)</f>
        <v>0</v>
      </c>
      <c r="BW414" s="43">
        <f>IF(BW13 &lt; 'General parameters'!$G$20 + 'Option-specific inputs'!$J$65 - 1,
0, IFERROR(
IF((BW$14-$G$14+1)&lt;='General parameters'!$G$22,
'Option-specific inputs'!$J$112,0),
0)
*BW$26)</f>
        <v>0</v>
      </c>
      <c r="BX414" s="43">
        <f>IF(BX13 &lt; 'General parameters'!$G$20 + 'Option-specific inputs'!$J$65 - 1,
0, IFERROR(
IF((BX$14-$G$14+1)&lt;='General parameters'!$G$22,
'Option-specific inputs'!$J$112,0),
0)
*BX$26)</f>
        <v>0</v>
      </c>
      <c r="BY414" s="43">
        <f>IF(BY13 &lt; 'General parameters'!$G$20 + 'Option-specific inputs'!$J$65 - 1,
0, IFERROR(
IF((BY$14-$G$14+1)&lt;='General parameters'!$G$22,
'Option-specific inputs'!$J$112,0),
0)
*BY$26)</f>
        <v>0</v>
      </c>
      <c r="BZ414" s="43">
        <f>IF(BZ13 &lt; 'General parameters'!$G$20 + 'Option-specific inputs'!$J$65 - 1,
0, IFERROR(
IF((BZ$14-$G$14+1)&lt;='General parameters'!$G$22,
'Option-specific inputs'!$J$112,0),
0)
*BZ$26)</f>
        <v>0</v>
      </c>
      <c r="CA414" s="43">
        <f>IF(CA13 &lt; 'General parameters'!$G$20 + 'Option-specific inputs'!$J$65 - 1,
0, IFERROR(
IF((CA$14-$G$14+1)&lt;='General parameters'!$G$22,
'Option-specific inputs'!$J$112,0),
0)
*CA$26)</f>
        <v>0</v>
      </c>
      <c r="CB414" s="43">
        <f>IF(CB13 &lt; 'General parameters'!$G$20 + 'Option-specific inputs'!$J$65 - 1,
0, IFERROR(
IF((CB$14-$G$14+1)&lt;='General parameters'!$G$22,
'Option-specific inputs'!$J$112,0),
0)
*CB$26)</f>
        <v>0</v>
      </c>
      <c r="CC414" s="43">
        <f>IF(CC13 &lt; 'General parameters'!$G$20 + 'Option-specific inputs'!$J$65 - 1,
0, IFERROR(
IF((CC$14-$G$14+1)&lt;='General parameters'!$G$22,
'Option-specific inputs'!$J$112,0),
0)
*CC$26)</f>
        <v>0</v>
      </c>
      <c r="CD414" s="43">
        <f>IF(CD13 &lt; 'General parameters'!$G$20 + 'Option-specific inputs'!$J$65 - 1,
0, IFERROR(
IF((CD$14-$G$14+1)&lt;='General parameters'!$G$22,
'Option-specific inputs'!$J$112,0),
0)
*CD$26)</f>
        <v>0</v>
      </c>
      <c r="CE414" s="43">
        <f>IF(CE13 &lt; 'General parameters'!$G$20 + 'Option-specific inputs'!$J$65 - 1,
0, IFERROR(
IF((CE$14-$G$14+1)&lt;='General parameters'!$G$22,
'Option-specific inputs'!$J$112,0),
0)
*CE$26)</f>
        <v>0</v>
      </c>
      <c r="CF414" s="43">
        <f>IF(CF13 &lt; 'General parameters'!$G$20 + 'Option-specific inputs'!$J$65 - 1,
0, IFERROR(
IF((CF$14-$G$14+1)&lt;='General parameters'!$G$22,
'Option-specific inputs'!$J$112,0),
0)
*CF$26)</f>
        <v>0</v>
      </c>
      <c r="CG414" s="43">
        <f>IF(CG13 &lt; 'General parameters'!$G$20 + 'Option-specific inputs'!$J$65 - 1,
0, IFERROR(
IF((CG$14-$G$14+1)&lt;='General parameters'!$G$22,
'Option-specific inputs'!$J$112,0),
0)
*CG$26)</f>
        <v>0</v>
      </c>
      <c r="CH414" s="43">
        <f>IF(CH13 &lt; 'General parameters'!$G$20 + 'Option-specific inputs'!$J$65 - 1,
0, IFERROR(
IF((CH$14-$G$14+1)&lt;='General parameters'!$G$22,
'Option-specific inputs'!$J$112,0),
0)
*CH$26)</f>
        <v>0</v>
      </c>
      <c r="CI414" s="43">
        <f>IF(CI13 &lt; 'General parameters'!$G$20 + 'Option-specific inputs'!$J$65 - 1,
0, IFERROR(
IF((CI$14-$G$14+1)&lt;='General parameters'!$G$22,
'Option-specific inputs'!$J$112,0),
0)
*CI$26)</f>
        <v>0</v>
      </c>
      <c r="CJ414" s="43">
        <f>IF(CJ13 &lt; 'General parameters'!$G$20 + 'Option-specific inputs'!$J$65 - 1,
0, IFERROR(
IF((CJ$14-$G$14+1)&lt;='General parameters'!$G$22,
'Option-specific inputs'!$J$112,0),
0)
*CJ$26)</f>
        <v>0</v>
      </c>
      <c r="CK414" s="43">
        <f>IF(CK13 &lt; 'General parameters'!$G$20 + 'Option-specific inputs'!$J$65 - 1,
0, IFERROR(
IF((CK$14-$G$14+1)&lt;='General parameters'!$G$22,
'Option-specific inputs'!$J$112,0),
0)
*CK$26)</f>
        <v>0</v>
      </c>
      <c r="CL414" s="43">
        <f>IF(CL13 &lt; 'General parameters'!$G$20 + 'Option-specific inputs'!$J$65 - 1,
0, IFERROR(
IF((CL$14-$G$14+1)&lt;='General parameters'!$G$22,
'Option-specific inputs'!$J$112,0),
0)
*CL$26)</f>
        <v>0</v>
      </c>
      <c r="CM414" s="43">
        <f>IF(CM13 &lt; 'General parameters'!$G$20 + 'Option-specific inputs'!$J$65 - 1,
0, IFERROR(
IF((CM$14-$G$14+1)&lt;='General parameters'!$G$22,
'Option-specific inputs'!$J$112,0),
0)
*CM$26)</f>
        <v>0</v>
      </c>
      <c r="CN414" s="43">
        <f>IF(CN13 &lt; 'General parameters'!$G$20 + 'Option-specific inputs'!$J$65 - 1,
0, IFERROR(
IF((CN$14-$G$14+1)&lt;='General parameters'!$G$22,
'Option-specific inputs'!$J$112,0),
0)
*CN$26)</f>
        <v>0</v>
      </c>
      <c r="CO414" s="43">
        <f>IF(CO13 &lt; 'General parameters'!$G$20 + 'Option-specific inputs'!$J$65 - 1,
0, IFERROR(
IF((CO$14-$G$14+1)&lt;='General parameters'!$G$22,
'Option-specific inputs'!$J$112,0),
0)
*CO$26)</f>
        <v>0</v>
      </c>
      <c r="CP414" s="43">
        <f>IF(CP13 &lt; 'General parameters'!$G$20 + 'Option-specific inputs'!$J$65 - 1,
0, IFERROR(
IF((CP$14-$G$14+1)&lt;='General parameters'!$G$22,
'Option-specific inputs'!$J$112,0),
0)
*CP$26)</f>
        <v>0</v>
      </c>
      <c r="CQ414" s="43">
        <f>IF(CQ13 &lt; 'General parameters'!$G$20 + 'Option-specific inputs'!$J$65 - 1,
0, IFERROR(
IF((CQ$14-$G$14+1)&lt;='General parameters'!$G$22,
'Option-specific inputs'!$J$112,0),
0)
*CQ$26)</f>
        <v>0</v>
      </c>
      <c r="CR414" s="43">
        <f>IF(CR13 &lt; 'General parameters'!$G$20 + 'Option-specific inputs'!$J$65 - 1,
0, IFERROR(
IF((CR$14-$G$14+1)&lt;='General parameters'!$G$22,
'Option-specific inputs'!$J$112,0),
0)
*CR$26)</f>
        <v>0</v>
      </c>
      <c r="CS414" s="43">
        <f>IF(CS13 &lt; 'General parameters'!$G$20 + 'Option-specific inputs'!$J$65 - 1,
0, IFERROR(
IF((CS$14-$G$14+1)&lt;='General parameters'!$G$22,
'Option-specific inputs'!$J$112,0),
0)
*CS$26)</f>
        <v>0</v>
      </c>
      <c r="CT414" s="43">
        <f>IF(CT13 &lt; 'General parameters'!$G$20 + 'Option-specific inputs'!$J$65 - 1,
0, IFERROR(
IF((CT$14-$G$14+1)&lt;='General parameters'!$G$22,
'Option-specific inputs'!$J$112,0),
0)
*CT$26)</f>
        <v>0</v>
      </c>
      <c r="CU414" s="43">
        <f>IF(CU13 &lt; 'General parameters'!$G$20 + 'Option-specific inputs'!$J$65 - 1,
0, IFERROR(
IF((CU$14-$G$14+1)&lt;='General parameters'!$G$22,
'Option-specific inputs'!$J$112,0),
0)
*CU$26)</f>
        <v>0</v>
      </c>
      <c r="CV414" s="43">
        <f>IF(CV13 &lt; 'General parameters'!$G$20 + 'Option-specific inputs'!$J$65 - 1,
0, IFERROR(
IF((CV$14-$G$14+1)&lt;='General parameters'!$G$22,
'Option-specific inputs'!$J$112,0),
0)
*CV$26)</f>
        <v>0</v>
      </c>
      <c r="CW414" s="43">
        <f>IF(CW13 &lt; 'General parameters'!$G$20 + 'Option-specific inputs'!$J$65 - 1,
0, IFERROR(
IF((CW$14-$G$14+1)&lt;='General parameters'!$G$22,
'Option-specific inputs'!$J$112,0),
0)
*CW$26)</f>
        <v>0</v>
      </c>
      <c r="CX414" s="43">
        <f>IF(CX13 &lt; 'General parameters'!$G$20 + 'Option-specific inputs'!$J$65 - 1,
0, IFERROR(
IF((CX$14-$G$14+1)&lt;='General parameters'!$G$22,
'Option-specific inputs'!$J$112,0),
0)
*CX$26)</f>
        <v>0</v>
      </c>
      <c r="CY414" s="43">
        <f>IF(CY13 &lt; 'General parameters'!$G$20 + 'Option-specific inputs'!$J$65 - 1,
0, IFERROR(
IF((CY$14-$G$14+1)&lt;='General parameters'!$G$22,
'Option-specific inputs'!$J$112,0),
0)
*CY$26)</f>
        <v>0</v>
      </c>
      <c r="CZ414" s="43">
        <f>IF(CZ13 &lt; 'General parameters'!$G$20 + 'Option-specific inputs'!$J$65 - 1,
0, IFERROR(
IF((CZ$14-$G$14+1)&lt;='General parameters'!$G$22,
'Option-specific inputs'!$J$112,0),
0)
*CZ$26)</f>
        <v>0</v>
      </c>
      <c r="DA414" s="43">
        <f>IF(DA13 &lt; 'General parameters'!$G$20 + 'Option-specific inputs'!$J$65 - 1,
0, IFERROR(
IF((DA$14-$G$14+1)&lt;='General parameters'!$G$22,
'Option-specific inputs'!$J$112,0),
0)
*DA$26)</f>
        <v>0</v>
      </c>
      <c r="DB414" s="43">
        <f>IF(DB13 &lt; 'General parameters'!$G$20 + 'Option-specific inputs'!$J$65 - 1,
0, IFERROR(
IF((DB$14-$G$14+1)&lt;='General parameters'!$G$22,
'Option-specific inputs'!$J$112,0),
0)
*DB$26)</f>
        <v>0</v>
      </c>
      <c r="DC414" s="25"/>
    </row>
    <row r="415" spans="1:107" s="61" customFormat="1" ht="12.6" customHeight="1">
      <c r="A415" s="25"/>
      <c r="B415" s="152"/>
      <c r="C415" s="212"/>
      <c r="D415" s="48"/>
      <c r="E415" s="37"/>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2"/>
      <c r="AE415" s="32"/>
      <c r="AF415" s="32"/>
      <c r="AG415" s="32"/>
      <c r="AH415" s="32"/>
      <c r="AI415" s="32"/>
      <c r="AJ415" s="32"/>
      <c r="AK415" s="32"/>
      <c r="AL415" s="32"/>
      <c r="AM415" s="32"/>
      <c r="AN415" s="32"/>
      <c r="AO415" s="32"/>
      <c r="AP415" s="32"/>
      <c r="AQ415" s="32"/>
      <c r="AR415" s="32"/>
      <c r="AS415" s="32"/>
      <c r="AT415" s="32"/>
      <c r="AU415" s="32"/>
      <c r="AV415" s="32"/>
      <c r="AW415" s="32"/>
      <c r="AX415" s="32"/>
      <c r="AY415" s="32"/>
      <c r="AZ415" s="32"/>
      <c r="BA415" s="32"/>
      <c r="BB415" s="32"/>
      <c r="BC415" s="32"/>
      <c r="BD415" s="32"/>
      <c r="BE415" s="32"/>
      <c r="BF415" s="32"/>
      <c r="BG415" s="32"/>
      <c r="BH415" s="32"/>
      <c r="BI415" s="32"/>
      <c r="BJ415" s="32"/>
      <c r="BK415" s="32"/>
      <c r="BL415" s="32"/>
      <c r="BM415" s="32"/>
      <c r="BN415" s="32"/>
      <c r="BO415" s="32"/>
      <c r="BP415" s="32"/>
      <c r="BQ415" s="32"/>
      <c r="BR415" s="32"/>
      <c r="BS415" s="32"/>
      <c r="BT415" s="32"/>
      <c r="BU415" s="32"/>
      <c r="BV415" s="32"/>
      <c r="BW415" s="32"/>
      <c r="BX415" s="32"/>
      <c r="BY415" s="32"/>
      <c r="BZ415" s="32"/>
      <c r="CA415" s="32"/>
      <c r="CB415" s="32"/>
      <c r="CC415" s="32"/>
      <c r="CD415" s="32"/>
      <c r="CE415" s="32"/>
      <c r="CF415" s="32"/>
      <c r="CG415" s="32"/>
      <c r="CH415" s="32"/>
      <c r="CI415" s="32"/>
      <c r="CJ415" s="32"/>
      <c r="CK415" s="32"/>
      <c r="CL415" s="32"/>
      <c r="CM415" s="32"/>
      <c r="CN415" s="32"/>
      <c r="CO415" s="32"/>
      <c r="CP415" s="32"/>
      <c r="CQ415" s="32"/>
      <c r="CR415" s="32"/>
      <c r="CS415" s="32"/>
      <c r="CT415" s="32"/>
      <c r="CU415" s="32"/>
      <c r="CV415" s="32"/>
      <c r="CW415" s="32"/>
      <c r="CX415" s="32"/>
      <c r="CY415" s="32"/>
      <c r="CZ415" s="32"/>
      <c r="DA415" s="32"/>
      <c r="DB415" s="32"/>
      <c r="DC415" s="25"/>
    </row>
    <row r="416" spans="1:107" s="61" customFormat="1" ht="22.5" customHeight="1">
      <c r="A416" s="25"/>
      <c r="B416" s="152"/>
      <c r="C416" s="170" t="str">
        <f>"Maintenance event 1: "&amp;'Option-specific inputs'!$H$78</f>
        <v xml:space="preserve">Maintenance event 1: </v>
      </c>
      <c r="D416" s="48"/>
      <c r="E416" s="37"/>
      <c r="F416" s="32"/>
      <c r="G416" s="43">
        <f>IFERROR(
IF((G$14-$G$14+1)&lt;='General parameters'!$G$22,
IF((G$14-$G$14+1)&gt;=('Option-specific inputs'!$J$79),
IF(MOD((G$14-$G$14+1-'Option-specific inputs'!$J$79)/('Option-specific inputs'!$J$80),1)=0,
'Option-specific inputs'!$J$114*G$26,
0),
0),
0),
0)</f>
        <v>0</v>
      </c>
      <c r="H416" s="43">
        <f>IFERROR(
IF((H$14-$G$14+1)&lt;='General parameters'!$G$22,
IF((H$14-$G$14+1)&gt;=('Option-specific inputs'!$J$79),
IF(MOD((H$14-$G$14+1-'Option-specific inputs'!$J$79)/('Option-specific inputs'!$J$80),1)=0,
'Option-specific inputs'!$J$114*H$26,
0),
0),
0),
0)</f>
        <v>0</v>
      </c>
      <c r="I416" s="43">
        <f>IFERROR(
IF((I$14-$G$14+1)&lt;='General parameters'!$G$22,
IF((I$14-$G$14+1)&gt;=('Option-specific inputs'!$J$79),
IF(MOD((I$14-$G$14+1-'Option-specific inputs'!$J$79)/('Option-specific inputs'!$J$80),1)=0,
'Option-specific inputs'!$J$114*I$26,
0),
0),
0),
0)</f>
        <v>0</v>
      </c>
      <c r="J416" s="43">
        <f>IFERROR(
IF((J$14-$G$14+1)&lt;='General parameters'!$G$22,
IF((J$14-$G$14+1)&gt;=('Option-specific inputs'!$J$79),
IF(MOD((J$14-$G$14+1-'Option-specific inputs'!$J$79)/('Option-specific inputs'!$J$80),1)=0,
'Option-specific inputs'!$J$114*J$26,
0),
0),
0),
0)</f>
        <v>0</v>
      </c>
      <c r="K416" s="43">
        <f>IFERROR(
IF((K$14-$G$14+1)&lt;='General parameters'!$G$22,
IF((K$14-$G$14+1)&gt;=('Option-specific inputs'!$J$79),
IF(MOD((K$14-$G$14+1-'Option-specific inputs'!$J$79)/('Option-specific inputs'!$J$80),1)=0,
'Option-specific inputs'!$J$114*K$26,
0),
0),
0),
0)</f>
        <v>0</v>
      </c>
      <c r="L416" s="43">
        <f>IFERROR(
IF((L$14-$G$14+1)&lt;='General parameters'!$G$22,
IF((L$14-$G$14+1)&gt;=('Option-specific inputs'!$J$79),
IF(MOD((L$14-$G$14+1-'Option-specific inputs'!$J$79)/('Option-specific inputs'!$J$80),1)=0,
'Option-specific inputs'!$J$114*L$26,
0),
0),
0),
0)</f>
        <v>0</v>
      </c>
      <c r="M416" s="43">
        <f>IFERROR(
IF((M$14-$G$14+1)&lt;='General parameters'!$G$22,
IF((M$14-$G$14+1)&gt;=('Option-specific inputs'!$J$79),
IF(MOD((M$14-$G$14+1-'Option-specific inputs'!$J$79)/('Option-specific inputs'!$J$80),1)=0,
'Option-specific inputs'!$J$114*M$26,
0),
0),
0),
0)</f>
        <v>0</v>
      </c>
      <c r="N416" s="43">
        <f>IFERROR(
IF((N$14-$G$14+1)&lt;='General parameters'!$G$22,
IF((N$14-$G$14+1)&gt;=('Option-specific inputs'!$J$79),
IF(MOD((N$14-$G$14+1-'Option-specific inputs'!$J$79)/('Option-specific inputs'!$J$80),1)=0,
'Option-specific inputs'!$J$114*N$26,
0),
0),
0),
0)</f>
        <v>0</v>
      </c>
      <c r="O416" s="43">
        <f>IFERROR(
IF((O$14-$G$14+1)&lt;='General parameters'!$G$22,
IF((O$14-$G$14+1)&gt;=('Option-specific inputs'!$J$79),
IF(MOD((O$14-$G$14+1-'Option-specific inputs'!$J$79)/('Option-specific inputs'!$J$80),1)=0,
'Option-specific inputs'!$J$114*O$26,
0),
0),
0),
0)</f>
        <v>0</v>
      </c>
      <c r="P416" s="43">
        <f>IFERROR(
IF((P$14-$G$14+1)&lt;='General parameters'!$G$22,
IF((P$14-$G$14+1)&gt;=('Option-specific inputs'!$J$79),
IF(MOD((P$14-$G$14+1-'Option-specific inputs'!$J$79)/('Option-specific inputs'!$J$80),1)=0,
'Option-specific inputs'!$J$114*P$26,
0),
0),
0),
0)</f>
        <v>0</v>
      </c>
      <c r="Q416" s="43">
        <f>IFERROR(
IF((Q$14-$G$14+1)&lt;='General parameters'!$G$22,
IF((Q$14-$G$14+1)&gt;=('Option-specific inputs'!$J$79),
IF(MOD((Q$14-$G$14+1-'Option-specific inputs'!$J$79)/('Option-specific inputs'!$J$80),1)=0,
'Option-specific inputs'!$J$114*Q$26,
0),
0),
0),
0)</f>
        <v>0</v>
      </c>
      <c r="R416" s="43">
        <f>IFERROR(
IF((R$14-$G$14+1)&lt;='General parameters'!$G$22,
IF((R$14-$G$14+1)&gt;=('Option-specific inputs'!$J$79),
IF(MOD((R$14-$G$14+1-'Option-specific inputs'!$J$79)/('Option-specific inputs'!$J$80),1)=0,
'Option-specific inputs'!$J$114*R$26,
0),
0),
0),
0)</f>
        <v>0</v>
      </c>
      <c r="S416" s="43">
        <f>IFERROR(
IF((S$14-$G$14+1)&lt;='General parameters'!$G$22,
IF((S$14-$G$14+1)&gt;=('Option-specific inputs'!$J$79),
IF(MOD((S$14-$G$14+1-'Option-specific inputs'!$J$79)/('Option-specific inputs'!$J$80),1)=0,
'Option-specific inputs'!$J$114*S$26,
0),
0),
0),
0)</f>
        <v>0</v>
      </c>
      <c r="T416" s="43">
        <f>IFERROR(
IF((T$14-$G$14+1)&lt;='General parameters'!$G$22,
IF((T$14-$G$14+1)&gt;=('Option-specific inputs'!$J$79),
IF(MOD((T$14-$G$14+1-'Option-specific inputs'!$J$79)/('Option-specific inputs'!$J$80),1)=0,
'Option-specific inputs'!$J$114*T$26,
0),
0),
0),
0)</f>
        <v>0</v>
      </c>
      <c r="U416" s="43">
        <f>IFERROR(
IF((U$14-$G$14+1)&lt;='General parameters'!$G$22,
IF((U$14-$G$14+1)&gt;=('Option-specific inputs'!$J$79),
IF(MOD((U$14-$G$14+1-'Option-specific inputs'!$J$79)/('Option-specific inputs'!$J$80),1)=0,
'Option-specific inputs'!$J$114*U$26,
0),
0),
0),
0)</f>
        <v>0</v>
      </c>
      <c r="V416" s="43">
        <f>IFERROR(
IF((V$14-$G$14+1)&lt;='General parameters'!$G$22,
IF((V$14-$G$14+1)&gt;=('Option-specific inputs'!$J$79),
IF(MOD((V$14-$G$14+1-'Option-specific inputs'!$J$79)/('Option-specific inputs'!$J$80),1)=0,
'Option-specific inputs'!$J$114*V$26,
0),
0),
0),
0)</f>
        <v>0</v>
      </c>
      <c r="W416" s="43">
        <f>IFERROR(
IF((W$14-$G$14+1)&lt;='General parameters'!$G$22,
IF((W$14-$G$14+1)&gt;=('Option-specific inputs'!$J$79),
IF(MOD((W$14-$G$14+1-'Option-specific inputs'!$J$79)/('Option-specific inputs'!$J$80),1)=0,
'Option-specific inputs'!$J$114*W$26,
0),
0),
0),
0)</f>
        <v>0</v>
      </c>
      <c r="X416" s="43">
        <f>IFERROR(
IF((X$14-$G$14+1)&lt;='General parameters'!$G$22,
IF((X$14-$G$14+1)&gt;=('Option-specific inputs'!$J$79),
IF(MOD((X$14-$G$14+1-'Option-specific inputs'!$J$79)/('Option-specific inputs'!$J$80),1)=0,
'Option-specific inputs'!$J$114*X$26,
0),
0),
0),
0)</f>
        <v>0</v>
      </c>
      <c r="Y416" s="43">
        <f>IFERROR(
IF((Y$14-$G$14+1)&lt;='General parameters'!$G$22,
IF((Y$14-$G$14+1)&gt;=('Option-specific inputs'!$J$79),
IF(MOD((Y$14-$G$14+1-'Option-specific inputs'!$J$79)/('Option-specific inputs'!$J$80),1)=0,
'Option-specific inputs'!$J$114*Y$26,
0),
0),
0),
0)</f>
        <v>0</v>
      </c>
      <c r="Z416" s="43">
        <f>IFERROR(
IF((Z$14-$G$14+1)&lt;='General parameters'!$G$22,
IF((Z$14-$G$14+1)&gt;=('Option-specific inputs'!$J$79),
IF(MOD((Z$14-$G$14+1-'Option-specific inputs'!$J$79)/('Option-specific inputs'!$J$80),1)=0,
'Option-specific inputs'!$J$114*Z$26,
0),
0),
0),
0)</f>
        <v>0</v>
      </c>
      <c r="AA416" s="43">
        <f>IFERROR(
IF((AA$14-$G$14+1)&lt;='General parameters'!$G$22,
IF((AA$14-$G$14+1)&gt;=('Option-specific inputs'!$J$79),
IF(MOD((AA$14-$G$14+1-'Option-specific inputs'!$J$79)/('Option-specific inputs'!$J$80),1)=0,
'Option-specific inputs'!$J$114*AA$26,
0),
0),
0),
0)</f>
        <v>0</v>
      </c>
      <c r="AB416" s="43">
        <f>IFERROR(
IF((AB$14-$G$14+1)&lt;='General parameters'!$G$22,
IF((AB$14-$G$14+1)&gt;=('Option-specific inputs'!$J$79),
IF(MOD((AB$14-$G$14+1-'Option-specific inputs'!$J$79)/('Option-specific inputs'!$J$80),1)=0,
'Option-specific inputs'!$J$114*AB$26,
0),
0),
0),
0)</f>
        <v>0</v>
      </c>
      <c r="AC416" s="43">
        <f>IFERROR(
IF((AC$14-$G$14+1)&lt;='General parameters'!$G$22,
IF((AC$14-$G$14+1)&gt;=('Option-specific inputs'!$J$79),
IF(MOD((AC$14-$G$14+1-'Option-specific inputs'!$J$79)/('Option-specific inputs'!$J$80),1)=0,
'Option-specific inputs'!$J$114*AC$26,
0),
0),
0),
0)</f>
        <v>0</v>
      </c>
      <c r="AD416" s="43">
        <f>IFERROR(
IF((AD$14-$G$14+1)&lt;='General parameters'!$G$22,
IF((AD$14-$G$14+1)&gt;=('Option-specific inputs'!$J$79),
IF(MOD((AD$14-$G$14+1-'Option-specific inputs'!$J$79)/('Option-specific inputs'!$J$80),1)=0,
'Option-specific inputs'!$J$114*AD$26,
0),
0),
0),
0)</f>
        <v>0</v>
      </c>
      <c r="AE416" s="43">
        <f>IFERROR(
IF((AE$14-$G$14+1)&lt;='General parameters'!$G$22,
IF((AE$14-$G$14+1)&gt;=('Option-specific inputs'!$J$79),
IF(MOD((AE$14-$G$14+1-'Option-specific inputs'!$J$79)/('Option-specific inputs'!$J$80),1)=0,
'Option-specific inputs'!$J$114*AE$26,
0),
0),
0),
0)</f>
        <v>0</v>
      </c>
      <c r="AF416" s="43">
        <f>IFERROR(
IF((AF$14-$G$14+1)&lt;='General parameters'!$G$22,
IF((AF$14-$G$14+1)&gt;=('Option-specific inputs'!$J$79),
IF(MOD((AF$14-$G$14+1-'Option-specific inputs'!$J$79)/('Option-specific inputs'!$J$80),1)=0,
'Option-specific inputs'!$J$114*AF$26,
0),
0),
0),
0)</f>
        <v>0</v>
      </c>
      <c r="AG416" s="43">
        <f>IFERROR(
IF((AG$14-$G$14+1)&lt;='General parameters'!$G$22,
IF((AG$14-$G$14+1)&gt;=('Option-specific inputs'!$J$79),
IF(MOD((AG$14-$G$14+1-'Option-specific inputs'!$J$79)/('Option-specific inputs'!$J$80),1)=0,
'Option-specific inputs'!$J$114*AG$26,
0),
0),
0),
0)</f>
        <v>0</v>
      </c>
      <c r="AH416" s="43">
        <f>IFERROR(
IF((AH$14-$G$14+1)&lt;='General parameters'!$G$22,
IF((AH$14-$G$14+1)&gt;=('Option-specific inputs'!$J$79),
IF(MOD((AH$14-$G$14+1-'Option-specific inputs'!$J$79)/('Option-specific inputs'!$J$80),1)=0,
'Option-specific inputs'!$J$114*AH$26,
0),
0),
0),
0)</f>
        <v>0</v>
      </c>
      <c r="AI416" s="43">
        <f>IFERROR(
IF((AI$14-$G$14+1)&lt;='General parameters'!$G$22,
IF((AI$14-$G$14+1)&gt;=('Option-specific inputs'!$J$79),
IF(MOD((AI$14-$G$14+1-'Option-specific inputs'!$J$79)/('Option-specific inputs'!$J$80),1)=0,
'Option-specific inputs'!$J$114*AI$26,
0),
0),
0),
0)</f>
        <v>0</v>
      </c>
      <c r="AJ416" s="43">
        <f>IFERROR(
IF((AJ$14-$G$14+1)&lt;='General parameters'!$G$22,
IF((AJ$14-$G$14+1)&gt;=('Option-specific inputs'!$J$79),
IF(MOD((AJ$14-$G$14+1-'Option-specific inputs'!$J$79)/('Option-specific inputs'!$J$80),1)=0,
'Option-specific inputs'!$J$114*AJ$26,
0),
0),
0),
0)</f>
        <v>0</v>
      </c>
      <c r="AK416" s="43">
        <f>IFERROR(
IF((AK$14-$G$14+1)&lt;='General parameters'!$G$22,
IF((AK$14-$G$14+1)&gt;=('Option-specific inputs'!$J$79),
IF(MOD((AK$14-$G$14+1-'Option-specific inputs'!$J$79)/('Option-specific inputs'!$J$80),1)=0,
'Option-specific inputs'!$J$114*AK$26,
0),
0),
0),
0)</f>
        <v>0</v>
      </c>
      <c r="AL416" s="43">
        <f>IFERROR(
IF((AL$14-$G$14+1)&lt;='General parameters'!$G$22,
IF((AL$14-$G$14+1)&gt;=('Option-specific inputs'!$J$79),
IF(MOD((AL$14-$G$14+1-'Option-specific inputs'!$J$79)/('Option-specific inputs'!$J$80),1)=0,
'Option-specific inputs'!$J$114*AL$26,
0),
0),
0),
0)</f>
        <v>0</v>
      </c>
      <c r="AM416" s="43">
        <f>IFERROR(
IF((AM$14-$G$14+1)&lt;='General parameters'!$G$22,
IF((AM$14-$G$14+1)&gt;=('Option-specific inputs'!$J$79),
IF(MOD((AM$14-$G$14+1-'Option-specific inputs'!$J$79)/('Option-specific inputs'!$J$80),1)=0,
'Option-specific inputs'!$J$114*AM$26,
0),
0),
0),
0)</f>
        <v>0</v>
      </c>
      <c r="AN416" s="43">
        <f>IFERROR(
IF((AN$14-$G$14+1)&lt;='General parameters'!$G$22,
IF((AN$14-$G$14+1)&gt;=('Option-specific inputs'!$J$79),
IF(MOD((AN$14-$G$14+1-'Option-specific inputs'!$J$79)/('Option-specific inputs'!$J$80),1)=0,
'Option-specific inputs'!$J$114*AN$26,
0),
0),
0),
0)</f>
        <v>0</v>
      </c>
      <c r="AO416" s="43">
        <f>IFERROR(
IF((AO$14-$G$14+1)&lt;='General parameters'!$G$22,
IF((AO$14-$G$14+1)&gt;=('Option-specific inputs'!$J$79),
IF(MOD((AO$14-$G$14+1-'Option-specific inputs'!$J$79)/('Option-specific inputs'!$J$80),1)=0,
'Option-specific inputs'!$J$114*AO$26,
0),
0),
0),
0)</f>
        <v>0</v>
      </c>
      <c r="AP416" s="43">
        <f>IFERROR(
IF((AP$14-$G$14+1)&lt;='General parameters'!$G$22,
IF((AP$14-$G$14+1)&gt;=('Option-specific inputs'!$J$79),
IF(MOD((AP$14-$G$14+1-'Option-specific inputs'!$J$79)/('Option-specific inputs'!$J$80),1)=0,
'Option-specific inputs'!$J$114*AP$26,
0),
0),
0),
0)</f>
        <v>0</v>
      </c>
      <c r="AQ416" s="43">
        <f>IFERROR(
IF((AQ$14-$G$14+1)&lt;='General parameters'!$G$22,
IF((AQ$14-$G$14+1)&gt;=('Option-specific inputs'!$J$79),
IF(MOD((AQ$14-$G$14+1-'Option-specific inputs'!$J$79)/('Option-specific inputs'!$J$80),1)=0,
'Option-specific inputs'!$J$114*AQ$26,
0),
0),
0),
0)</f>
        <v>0</v>
      </c>
      <c r="AR416" s="43">
        <f>IFERROR(
IF((AR$14-$G$14+1)&lt;='General parameters'!$G$22,
IF((AR$14-$G$14+1)&gt;=('Option-specific inputs'!$J$79),
IF(MOD((AR$14-$G$14+1-'Option-specific inputs'!$J$79)/('Option-specific inputs'!$J$80),1)=0,
'Option-specific inputs'!$J$114*AR$26,
0),
0),
0),
0)</f>
        <v>0</v>
      </c>
      <c r="AS416" s="43">
        <f>IFERROR(
IF((AS$14-$G$14+1)&lt;='General parameters'!$G$22,
IF((AS$14-$G$14+1)&gt;=('Option-specific inputs'!$J$79),
IF(MOD((AS$14-$G$14+1-'Option-specific inputs'!$J$79)/('Option-specific inputs'!$J$80),1)=0,
'Option-specific inputs'!$J$114*AS$26,
0),
0),
0),
0)</f>
        <v>0</v>
      </c>
      <c r="AT416" s="43">
        <f>IFERROR(
IF((AT$14-$G$14+1)&lt;='General parameters'!$G$22,
IF((AT$14-$G$14+1)&gt;=('Option-specific inputs'!$J$79),
IF(MOD((AT$14-$G$14+1-'Option-specific inputs'!$J$79)/('Option-specific inputs'!$J$80),1)=0,
'Option-specific inputs'!$J$114*AT$26,
0),
0),
0),
0)</f>
        <v>0</v>
      </c>
      <c r="AU416" s="43">
        <f>IFERROR(
IF((AU$14-$G$14+1)&lt;='General parameters'!$G$22,
IF((AU$14-$G$14+1)&gt;=('Option-specific inputs'!$J$79),
IF(MOD((AU$14-$G$14+1-'Option-specific inputs'!$J$79)/('Option-specific inputs'!$J$80),1)=0,
'Option-specific inputs'!$J$114*AU$26,
0),
0),
0),
0)</f>
        <v>0</v>
      </c>
      <c r="AV416" s="43">
        <f>IFERROR(
IF((AV$14-$G$14+1)&lt;='General parameters'!$G$22,
IF((AV$14-$G$14+1)&gt;=('Option-specific inputs'!$J$79),
IF(MOD((AV$14-$G$14+1-'Option-specific inputs'!$J$79)/('Option-specific inputs'!$J$80),1)=0,
'Option-specific inputs'!$J$114*AV$26,
0),
0),
0),
0)</f>
        <v>0</v>
      </c>
      <c r="AW416" s="43">
        <f>IFERROR(
IF((AW$14-$G$14+1)&lt;='General parameters'!$G$22,
IF((AW$14-$G$14+1)&gt;=('Option-specific inputs'!$J$79),
IF(MOD((AW$14-$G$14+1-'Option-specific inputs'!$J$79)/('Option-specific inputs'!$J$80),1)=0,
'Option-specific inputs'!$J$114*AW$26,
0),
0),
0),
0)</f>
        <v>0</v>
      </c>
      <c r="AX416" s="43">
        <f>IFERROR(
IF((AX$14-$G$14+1)&lt;='General parameters'!$G$22,
IF((AX$14-$G$14+1)&gt;=('Option-specific inputs'!$J$79),
IF(MOD((AX$14-$G$14+1-'Option-specific inputs'!$J$79)/('Option-specific inputs'!$J$80),1)=0,
'Option-specific inputs'!$J$114*AX$26,
0),
0),
0),
0)</f>
        <v>0</v>
      </c>
      <c r="AY416" s="43">
        <f>IFERROR(
IF((AY$14-$G$14+1)&lt;='General parameters'!$G$22,
IF((AY$14-$G$14+1)&gt;=('Option-specific inputs'!$J$79),
IF(MOD((AY$14-$G$14+1-'Option-specific inputs'!$J$79)/('Option-specific inputs'!$J$80),1)=0,
'Option-specific inputs'!$J$114*AY$26,
0),
0),
0),
0)</f>
        <v>0</v>
      </c>
      <c r="AZ416" s="43">
        <f>IFERROR(
IF((AZ$14-$G$14+1)&lt;='General parameters'!$G$22,
IF((AZ$14-$G$14+1)&gt;=('Option-specific inputs'!$J$79),
IF(MOD((AZ$14-$G$14+1-'Option-specific inputs'!$J$79)/('Option-specific inputs'!$J$80),1)=0,
'Option-specific inputs'!$J$114*AZ$26,
0),
0),
0),
0)</f>
        <v>0</v>
      </c>
      <c r="BA416" s="43">
        <f>IFERROR(
IF((BA$14-$G$14+1)&lt;='General parameters'!$G$22,
IF((BA$14-$G$14+1)&gt;=('Option-specific inputs'!$J$79),
IF(MOD((BA$14-$G$14+1-'Option-specific inputs'!$J$79)/('Option-specific inputs'!$J$80),1)=0,
'Option-specific inputs'!$J$114*BA$26,
0),
0),
0),
0)</f>
        <v>0</v>
      </c>
      <c r="BB416" s="43">
        <f>IFERROR(
IF((BB$14-$G$14+1)&lt;='General parameters'!$G$22,
IF((BB$14-$G$14+1)&gt;=('Option-specific inputs'!$J$79),
IF(MOD((BB$14-$G$14+1-'Option-specific inputs'!$J$79)/('Option-specific inputs'!$J$80),1)=0,
'Option-specific inputs'!$J$114*BB$26,
0),
0),
0),
0)</f>
        <v>0</v>
      </c>
      <c r="BC416" s="43">
        <f>IFERROR(
IF((BC$14-$G$14+1)&lt;='General parameters'!$G$22,
IF((BC$14-$G$14+1)&gt;=('Option-specific inputs'!$J$79),
IF(MOD((BC$14-$G$14+1-'Option-specific inputs'!$J$79)/('Option-specific inputs'!$J$80),1)=0,
'Option-specific inputs'!$J$114*BC$26,
0),
0),
0),
0)</f>
        <v>0</v>
      </c>
      <c r="BD416" s="43">
        <f>IFERROR(
IF((BD$14-$G$14+1)&lt;='General parameters'!$G$22,
IF((BD$14-$G$14+1)&gt;=('Option-specific inputs'!$J$79),
IF(MOD((BD$14-$G$14+1-'Option-specific inputs'!$J$79)/('Option-specific inputs'!$J$80),1)=0,
'Option-specific inputs'!$J$114*BD$26,
0),
0),
0),
0)</f>
        <v>0</v>
      </c>
      <c r="BE416" s="43">
        <f>IFERROR(
IF((BE$14-$G$14+1)&lt;='General parameters'!$G$22,
IF((BE$14-$G$14+1)&gt;=('Option-specific inputs'!$J$79),
IF(MOD((BE$14-$G$14+1-'Option-specific inputs'!$J$79)/('Option-specific inputs'!$J$80),1)=0,
'Option-specific inputs'!$J$114*BE$26,
0),
0),
0),
0)</f>
        <v>0</v>
      </c>
      <c r="BF416" s="43">
        <f>IFERROR(
IF((BF$14-$G$14+1)&lt;='General parameters'!$G$22,
IF((BF$14-$G$14+1)&gt;=('Option-specific inputs'!$J$79),
IF(MOD((BF$14-$G$14+1-'Option-specific inputs'!$J$79)/('Option-specific inputs'!$J$80),1)=0,
'Option-specific inputs'!$J$114*BF$26,
0),
0),
0),
0)</f>
        <v>0</v>
      </c>
      <c r="BG416" s="43">
        <f>IFERROR(
IF((BG$14-$G$14+1)&lt;='General parameters'!$G$22,
IF((BG$14-$G$14+1)&gt;=('Option-specific inputs'!$J$79),
IF(MOD((BG$14-$G$14+1-'Option-specific inputs'!$J$79)/('Option-specific inputs'!$J$80),1)=0,
'Option-specific inputs'!$J$114*BG$26,
0),
0),
0),
0)</f>
        <v>0</v>
      </c>
      <c r="BH416" s="43">
        <f>IFERROR(
IF((BH$14-$G$14+1)&lt;='General parameters'!$G$22,
IF((BH$14-$G$14+1)&gt;=('Option-specific inputs'!$J$79),
IF(MOD((BH$14-$G$14+1-'Option-specific inputs'!$J$79)/('Option-specific inputs'!$J$80),1)=0,
'Option-specific inputs'!$J$114*BH$26,
0),
0),
0),
0)</f>
        <v>0</v>
      </c>
      <c r="BI416" s="43">
        <f>IFERROR(
IF((BI$14-$G$14+1)&lt;='General parameters'!$G$22,
IF((BI$14-$G$14+1)&gt;=('Option-specific inputs'!$J$79),
IF(MOD((BI$14-$G$14+1-'Option-specific inputs'!$J$79)/('Option-specific inputs'!$J$80),1)=0,
'Option-specific inputs'!$J$114*BI$26,
0),
0),
0),
0)</f>
        <v>0</v>
      </c>
      <c r="BJ416" s="43">
        <f>IFERROR(
IF((BJ$14-$G$14+1)&lt;='General parameters'!$G$22,
IF((BJ$14-$G$14+1)&gt;=('Option-specific inputs'!$J$79),
IF(MOD((BJ$14-$G$14+1-'Option-specific inputs'!$J$79)/('Option-specific inputs'!$J$80),1)=0,
'Option-specific inputs'!$J$114*BJ$26,
0),
0),
0),
0)</f>
        <v>0</v>
      </c>
      <c r="BK416" s="43">
        <f>IFERROR(
IF((BK$14-$G$14+1)&lt;='General parameters'!$G$22,
IF((BK$14-$G$14+1)&gt;=('Option-specific inputs'!$J$79),
IF(MOD((BK$14-$G$14+1-'Option-specific inputs'!$J$79)/('Option-specific inputs'!$J$80),1)=0,
'Option-specific inputs'!$J$114*BK$26,
0),
0),
0),
0)</f>
        <v>0</v>
      </c>
      <c r="BL416" s="43">
        <f>IFERROR(
IF((BL$14-$G$14+1)&lt;='General parameters'!$G$22,
IF((BL$14-$G$14+1)&gt;=('Option-specific inputs'!$J$79),
IF(MOD((BL$14-$G$14+1-'Option-specific inputs'!$J$79)/('Option-specific inputs'!$J$80),1)=0,
'Option-specific inputs'!$J$114*BL$26,
0),
0),
0),
0)</f>
        <v>0</v>
      </c>
      <c r="BM416" s="43">
        <f>IFERROR(
IF((BM$14-$G$14+1)&lt;='General parameters'!$G$22,
IF((BM$14-$G$14+1)&gt;=('Option-specific inputs'!$J$79),
IF(MOD((BM$14-$G$14+1-'Option-specific inputs'!$J$79)/('Option-specific inputs'!$J$80),1)=0,
'Option-specific inputs'!$J$114*BM$26,
0),
0),
0),
0)</f>
        <v>0</v>
      </c>
      <c r="BN416" s="43">
        <f>IFERROR(
IF((BN$14-$G$14+1)&lt;='General parameters'!$G$22,
IF((BN$14-$G$14+1)&gt;=('Option-specific inputs'!$J$79),
IF(MOD((BN$14-$G$14+1-'Option-specific inputs'!$J$79)/('Option-specific inputs'!$J$80),1)=0,
'Option-specific inputs'!$J$114*BN$26,
0),
0),
0),
0)</f>
        <v>0</v>
      </c>
      <c r="BO416" s="43">
        <f>IFERROR(
IF((BO$14-$G$14+1)&lt;='General parameters'!$G$22,
IF((BO$14-$G$14+1)&gt;=('Option-specific inputs'!$J$79),
IF(MOD((BO$14-$G$14+1-'Option-specific inputs'!$J$79)/('Option-specific inputs'!$J$80),1)=0,
'Option-specific inputs'!$J$114*BO$26,
0),
0),
0),
0)</f>
        <v>0</v>
      </c>
      <c r="BP416" s="43">
        <f>IFERROR(
IF((BP$14-$G$14+1)&lt;='General parameters'!$G$22,
IF((BP$14-$G$14+1)&gt;=('Option-specific inputs'!$J$79),
IF(MOD((BP$14-$G$14+1-'Option-specific inputs'!$J$79)/('Option-specific inputs'!$J$80),1)=0,
'Option-specific inputs'!$J$114*BP$26,
0),
0),
0),
0)</f>
        <v>0</v>
      </c>
      <c r="BQ416" s="43">
        <f>IFERROR(
IF((BQ$14-$G$14+1)&lt;='General parameters'!$G$22,
IF((BQ$14-$G$14+1)&gt;=('Option-specific inputs'!$J$79),
IF(MOD((BQ$14-$G$14+1-'Option-specific inputs'!$J$79)/('Option-specific inputs'!$J$80),1)=0,
'Option-specific inputs'!$J$114*BQ$26,
0),
0),
0),
0)</f>
        <v>0</v>
      </c>
      <c r="BR416" s="43">
        <f>IFERROR(
IF((BR$14-$G$14+1)&lt;='General parameters'!$G$22,
IF((BR$14-$G$14+1)&gt;=('Option-specific inputs'!$J$79),
IF(MOD((BR$14-$G$14+1-'Option-specific inputs'!$J$79)/('Option-specific inputs'!$J$80),1)=0,
'Option-specific inputs'!$J$114*BR$26,
0),
0),
0),
0)</f>
        <v>0</v>
      </c>
      <c r="BS416" s="43">
        <f>IFERROR(
IF((BS$14-$G$14+1)&lt;='General parameters'!$G$22,
IF((BS$14-$G$14+1)&gt;=('Option-specific inputs'!$J$79),
IF(MOD((BS$14-$G$14+1-'Option-specific inputs'!$J$79)/('Option-specific inputs'!$J$80),1)=0,
'Option-specific inputs'!$J$114*BS$26,
0),
0),
0),
0)</f>
        <v>0</v>
      </c>
      <c r="BT416" s="43">
        <f>IFERROR(
IF((BT$14-$G$14+1)&lt;='General parameters'!$G$22,
IF((BT$14-$G$14+1)&gt;=('Option-specific inputs'!$J$79),
IF(MOD((BT$14-$G$14+1-'Option-specific inputs'!$J$79)/('Option-specific inputs'!$J$80),1)=0,
'Option-specific inputs'!$J$114*BT$26,
0),
0),
0),
0)</f>
        <v>0</v>
      </c>
      <c r="BU416" s="43">
        <f>IFERROR(
IF((BU$14-$G$14+1)&lt;='General parameters'!$G$22,
IF((BU$14-$G$14+1)&gt;=('Option-specific inputs'!$J$79),
IF(MOD((BU$14-$G$14+1-'Option-specific inputs'!$J$79)/('Option-specific inputs'!$J$80),1)=0,
'Option-specific inputs'!$J$114*BU$26,
0),
0),
0),
0)</f>
        <v>0</v>
      </c>
      <c r="BV416" s="43">
        <f>IFERROR(
IF((BV$14-$G$14+1)&lt;='General parameters'!$G$22,
IF((BV$14-$G$14+1)&gt;=('Option-specific inputs'!$J$79),
IF(MOD((BV$14-$G$14+1-'Option-specific inputs'!$J$79)/('Option-specific inputs'!$J$80),1)=0,
'Option-specific inputs'!$J$114*BV$26,
0),
0),
0),
0)</f>
        <v>0</v>
      </c>
      <c r="BW416" s="43">
        <f>IFERROR(
IF((BW$14-$G$14+1)&lt;='General parameters'!$G$22,
IF((BW$14-$G$14+1)&gt;=('Option-specific inputs'!$J$79),
IF(MOD((BW$14-$G$14+1-'Option-specific inputs'!$J$79)/('Option-specific inputs'!$J$80),1)=0,
'Option-specific inputs'!$J$114*BW$26,
0),
0),
0),
0)</f>
        <v>0</v>
      </c>
      <c r="BX416" s="43">
        <f>IFERROR(
IF((BX$14-$G$14+1)&lt;='General parameters'!$G$22,
IF((BX$14-$G$14+1)&gt;=('Option-specific inputs'!$J$79),
IF(MOD((BX$14-$G$14+1-'Option-specific inputs'!$J$79)/('Option-specific inputs'!$J$80),1)=0,
'Option-specific inputs'!$J$114*BX$26,
0),
0),
0),
0)</f>
        <v>0</v>
      </c>
      <c r="BY416" s="43">
        <f>IFERROR(
IF((BY$14-$G$14+1)&lt;='General parameters'!$G$22,
IF((BY$14-$G$14+1)&gt;=('Option-specific inputs'!$J$79),
IF(MOD((BY$14-$G$14+1-'Option-specific inputs'!$J$79)/('Option-specific inputs'!$J$80),1)=0,
'Option-specific inputs'!$J$114*BY$26,
0),
0),
0),
0)</f>
        <v>0</v>
      </c>
      <c r="BZ416" s="43">
        <f>IFERROR(
IF((BZ$14-$G$14+1)&lt;='General parameters'!$G$22,
IF((BZ$14-$G$14+1)&gt;=('Option-specific inputs'!$J$79),
IF(MOD((BZ$14-$G$14+1-'Option-specific inputs'!$J$79)/('Option-specific inputs'!$J$80),1)=0,
'Option-specific inputs'!$J$114*BZ$26,
0),
0),
0),
0)</f>
        <v>0</v>
      </c>
      <c r="CA416" s="43">
        <f>IFERROR(
IF((CA$14-$G$14+1)&lt;='General parameters'!$G$22,
IF((CA$14-$G$14+1)&gt;=('Option-specific inputs'!$J$79),
IF(MOD((CA$14-$G$14+1-'Option-specific inputs'!$J$79)/('Option-specific inputs'!$J$80),1)=0,
'Option-specific inputs'!$J$114*CA$26,
0),
0),
0),
0)</f>
        <v>0</v>
      </c>
      <c r="CB416" s="43">
        <f>IFERROR(
IF((CB$14-$G$14+1)&lt;='General parameters'!$G$22,
IF((CB$14-$G$14+1)&gt;=('Option-specific inputs'!$J$79),
IF(MOD((CB$14-$G$14+1-'Option-specific inputs'!$J$79)/('Option-specific inputs'!$J$80),1)=0,
'Option-specific inputs'!$J$114*CB$26,
0),
0),
0),
0)</f>
        <v>0</v>
      </c>
      <c r="CC416" s="43">
        <f>IFERROR(
IF((CC$14-$G$14+1)&lt;='General parameters'!$G$22,
IF((CC$14-$G$14+1)&gt;=('Option-specific inputs'!$J$79),
IF(MOD((CC$14-$G$14+1-'Option-specific inputs'!$J$79)/('Option-specific inputs'!$J$80),1)=0,
'Option-specific inputs'!$J$114*CC$26,
0),
0),
0),
0)</f>
        <v>0</v>
      </c>
      <c r="CD416" s="43">
        <f>IFERROR(
IF((CD$14-$G$14+1)&lt;='General parameters'!$G$22,
IF((CD$14-$G$14+1)&gt;=('Option-specific inputs'!$J$79),
IF(MOD((CD$14-$G$14+1-'Option-specific inputs'!$J$79)/('Option-specific inputs'!$J$80),1)=0,
'Option-specific inputs'!$J$114*CD$26,
0),
0),
0),
0)</f>
        <v>0</v>
      </c>
      <c r="CE416" s="43">
        <f>IFERROR(
IF((CE$14-$G$14+1)&lt;='General parameters'!$G$22,
IF((CE$14-$G$14+1)&gt;=('Option-specific inputs'!$J$79),
IF(MOD((CE$14-$G$14+1-'Option-specific inputs'!$J$79)/('Option-specific inputs'!$J$80),1)=0,
'Option-specific inputs'!$J$114*CE$26,
0),
0),
0),
0)</f>
        <v>0</v>
      </c>
      <c r="CF416" s="43">
        <f>IFERROR(
IF((CF$14-$G$14+1)&lt;='General parameters'!$G$22,
IF((CF$14-$G$14+1)&gt;=('Option-specific inputs'!$J$79),
IF(MOD((CF$14-$G$14+1-'Option-specific inputs'!$J$79)/('Option-specific inputs'!$J$80),1)=0,
'Option-specific inputs'!$J$114*CF$26,
0),
0),
0),
0)</f>
        <v>0</v>
      </c>
      <c r="CG416" s="43">
        <f>IFERROR(
IF((CG$14-$G$14+1)&lt;='General parameters'!$G$22,
IF((CG$14-$G$14+1)&gt;=('Option-specific inputs'!$J$79),
IF(MOD((CG$14-$G$14+1-'Option-specific inputs'!$J$79)/('Option-specific inputs'!$J$80),1)=0,
'Option-specific inputs'!$J$114*CG$26,
0),
0),
0),
0)</f>
        <v>0</v>
      </c>
      <c r="CH416" s="43">
        <f>IFERROR(
IF((CH$14-$G$14+1)&lt;='General parameters'!$G$22,
IF((CH$14-$G$14+1)&gt;=('Option-specific inputs'!$J$79),
IF(MOD((CH$14-$G$14+1-'Option-specific inputs'!$J$79)/('Option-specific inputs'!$J$80),1)=0,
'Option-specific inputs'!$J$114*CH$26,
0),
0),
0),
0)</f>
        <v>0</v>
      </c>
      <c r="CI416" s="43">
        <f>IFERROR(
IF((CI$14-$G$14+1)&lt;='General parameters'!$G$22,
IF((CI$14-$G$14+1)&gt;=('Option-specific inputs'!$J$79),
IF(MOD((CI$14-$G$14+1-'Option-specific inputs'!$J$79)/('Option-specific inputs'!$J$80),1)=0,
'Option-specific inputs'!$J$114*CI$26,
0),
0),
0),
0)</f>
        <v>0</v>
      </c>
      <c r="CJ416" s="43">
        <f>IFERROR(
IF((CJ$14-$G$14+1)&lt;='General parameters'!$G$22,
IF((CJ$14-$G$14+1)&gt;=('Option-specific inputs'!$J$79),
IF(MOD((CJ$14-$G$14+1-'Option-specific inputs'!$J$79)/('Option-specific inputs'!$J$80),1)=0,
'Option-specific inputs'!$J$114*CJ$26,
0),
0),
0),
0)</f>
        <v>0</v>
      </c>
      <c r="CK416" s="43">
        <f>IFERROR(
IF((CK$14-$G$14+1)&lt;='General parameters'!$G$22,
IF((CK$14-$G$14+1)&gt;=('Option-specific inputs'!$J$79),
IF(MOD((CK$14-$G$14+1-'Option-specific inputs'!$J$79)/('Option-specific inputs'!$J$80),1)=0,
'Option-specific inputs'!$J$114*CK$26,
0),
0),
0),
0)</f>
        <v>0</v>
      </c>
      <c r="CL416" s="43">
        <f>IFERROR(
IF((CL$14-$G$14+1)&lt;='General parameters'!$G$22,
IF((CL$14-$G$14+1)&gt;=('Option-specific inputs'!$J$79),
IF(MOD((CL$14-$G$14+1-'Option-specific inputs'!$J$79)/('Option-specific inputs'!$J$80),1)=0,
'Option-specific inputs'!$J$114*CL$26,
0),
0),
0),
0)</f>
        <v>0</v>
      </c>
      <c r="CM416" s="43">
        <f>IFERROR(
IF((CM$14-$G$14+1)&lt;='General parameters'!$G$22,
IF((CM$14-$G$14+1)&gt;=('Option-specific inputs'!$J$79),
IF(MOD((CM$14-$G$14+1-'Option-specific inputs'!$J$79)/('Option-specific inputs'!$J$80),1)=0,
'Option-specific inputs'!$J$114*CM$26,
0),
0),
0),
0)</f>
        <v>0</v>
      </c>
      <c r="CN416" s="43">
        <f>IFERROR(
IF((CN$14-$G$14+1)&lt;='General parameters'!$G$22,
IF((CN$14-$G$14+1)&gt;=('Option-specific inputs'!$J$79),
IF(MOD((CN$14-$G$14+1-'Option-specific inputs'!$J$79)/('Option-specific inputs'!$J$80),1)=0,
'Option-specific inputs'!$J$114*CN$26,
0),
0),
0),
0)</f>
        <v>0</v>
      </c>
      <c r="CO416" s="43">
        <f>IFERROR(
IF((CO$14-$G$14+1)&lt;='General parameters'!$G$22,
IF((CO$14-$G$14+1)&gt;=('Option-specific inputs'!$J$79),
IF(MOD((CO$14-$G$14+1-'Option-specific inputs'!$J$79)/('Option-specific inputs'!$J$80),1)=0,
'Option-specific inputs'!$J$114*CO$26,
0),
0),
0),
0)</f>
        <v>0</v>
      </c>
      <c r="CP416" s="43">
        <f>IFERROR(
IF((CP$14-$G$14+1)&lt;='General parameters'!$G$22,
IF((CP$14-$G$14+1)&gt;=('Option-specific inputs'!$J$79),
IF(MOD((CP$14-$G$14+1-'Option-specific inputs'!$J$79)/('Option-specific inputs'!$J$80),1)=0,
'Option-specific inputs'!$J$114*CP$26,
0),
0),
0),
0)</f>
        <v>0</v>
      </c>
      <c r="CQ416" s="43">
        <f>IFERROR(
IF((CQ$14-$G$14+1)&lt;='General parameters'!$G$22,
IF((CQ$14-$G$14+1)&gt;=('Option-specific inputs'!$J$79),
IF(MOD((CQ$14-$G$14+1-'Option-specific inputs'!$J$79)/('Option-specific inputs'!$J$80),1)=0,
'Option-specific inputs'!$J$114*CQ$26,
0),
0),
0),
0)</f>
        <v>0</v>
      </c>
      <c r="CR416" s="43">
        <f>IFERROR(
IF((CR$14-$G$14+1)&lt;='General parameters'!$G$22,
IF((CR$14-$G$14+1)&gt;=('Option-specific inputs'!$J$79),
IF(MOD((CR$14-$G$14+1-'Option-specific inputs'!$J$79)/('Option-specific inputs'!$J$80),1)=0,
'Option-specific inputs'!$J$114*CR$26,
0),
0),
0),
0)</f>
        <v>0</v>
      </c>
      <c r="CS416" s="43">
        <f>IFERROR(
IF((CS$14-$G$14+1)&lt;='General parameters'!$G$22,
IF((CS$14-$G$14+1)&gt;=('Option-specific inputs'!$J$79),
IF(MOD((CS$14-$G$14+1-'Option-specific inputs'!$J$79)/('Option-specific inputs'!$J$80),1)=0,
'Option-specific inputs'!$J$114*CS$26,
0),
0),
0),
0)</f>
        <v>0</v>
      </c>
      <c r="CT416" s="43">
        <f>IFERROR(
IF((CT$14-$G$14+1)&lt;='General parameters'!$G$22,
IF((CT$14-$G$14+1)&gt;=('Option-specific inputs'!$J$79),
IF(MOD((CT$14-$G$14+1-'Option-specific inputs'!$J$79)/('Option-specific inputs'!$J$80),1)=0,
'Option-specific inputs'!$J$114*CT$26,
0),
0),
0),
0)</f>
        <v>0</v>
      </c>
      <c r="CU416" s="43">
        <f>IFERROR(
IF((CU$14-$G$14+1)&lt;='General parameters'!$G$22,
IF((CU$14-$G$14+1)&gt;=('Option-specific inputs'!$J$79),
IF(MOD((CU$14-$G$14+1-'Option-specific inputs'!$J$79)/('Option-specific inputs'!$J$80),1)=0,
'Option-specific inputs'!$J$114*CU$26,
0),
0),
0),
0)</f>
        <v>0</v>
      </c>
      <c r="CV416" s="43">
        <f>IFERROR(
IF((CV$14-$G$14+1)&lt;='General parameters'!$G$22,
IF((CV$14-$G$14+1)&gt;=('Option-specific inputs'!$J$79),
IF(MOD((CV$14-$G$14+1-'Option-specific inputs'!$J$79)/('Option-specific inputs'!$J$80),1)=0,
'Option-specific inputs'!$J$114*CV$26,
0),
0),
0),
0)</f>
        <v>0</v>
      </c>
      <c r="CW416" s="43">
        <f>IFERROR(
IF((CW$14-$G$14+1)&lt;='General parameters'!$G$22,
IF((CW$14-$G$14+1)&gt;=('Option-specific inputs'!$J$79),
IF(MOD((CW$14-$G$14+1-'Option-specific inputs'!$J$79)/('Option-specific inputs'!$J$80),1)=0,
'Option-specific inputs'!$J$114*CW$26,
0),
0),
0),
0)</f>
        <v>0</v>
      </c>
      <c r="CX416" s="43">
        <f>IFERROR(
IF((CX$14-$G$14+1)&lt;='General parameters'!$G$22,
IF((CX$14-$G$14+1)&gt;=('Option-specific inputs'!$J$79),
IF(MOD((CX$14-$G$14+1-'Option-specific inputs'!$J$79)/('Option-specific inputs'!$J$80),1)=0,
'Option-specific inputs'!$J$114*CX$26,
0),
0),
0),
0)</f>
        <v>0</v>
      </c>
      <c r="CY416" s="43">
        <f>IFERROR(
IF((CY$14-$G$14+1)&lt;='General parameters'!$G$22,
IF((CY$14-$G$14+1)&gt;=('Option-specific inputs'!$J$79),
IF(MOD((CY$14-$G$14+1-'Option-specific inputs'!$J$79)/('Option-specific inputs'!$J$80),1)=0,
'Option-specific inputs'!$J$114*CY$26,
0),
0),
0),
0)</f>
        <v>0</v>
      </c>
      <c r="CZ416" s="43">
        <f>IFERROR(
IF((CZ$14-$G$14+1)&lt;='General parameters'!$G$22,
IF((CZ$14-$G$14+1)&gt;=('Option-specific inputs'!$J$79),
IF(MOD((CZ$14-$G$14+1-'Option-specific inputs'!$J$79)/('Option-specific inputs'!$J$80),1)=0,
'Option-specific inputs'!$J$114*CZ$26,
0),
0),
0),
0)</f>
        <v>0</v>
      </c>
      <c r="DA416" s="43">
        <f>IFERROR(
IF((DA$14-$G$14+1)&lt;='General parameters'!$G$22,
IF((DA$14-$G$14+1)&gt;=('Option-specific inputs'!$J$79),
IF(MOD((DA$14-$G$14+1-'Option-specific inputs'!$J$79)/('Option-specific inputs'!$J$80),1)=0,
'Option-specific inputs'!$J$114*DA$26,
0),
0),
0),
0)</f>
        <v>0</v>
      </c>
      <c r="DB416" s="43">
        <f>IFERROR(
IF((DB$14-$G$14+1)&lt;='General parameters'!$G$22,
IF((DB$14-$G$14+1)&gt;=('Option-specific inputs'!$J$79),
IF(MOD((DB$14-$G$14+1-'Option-specific inputs'!$J$79)/('Option-specific inputs'!$J$80),1)=0,
'Option-specific inputs'!$J$114*DB$26,
0),
0),
0),
0)</f>
        <v>0</v>
      </c>
      <c r="DC416" s="25"/>
    </row>
    <row r="417" spans="1:107" s="61" customFormat="1" ht="22.5" customHeight="1">
      <c r="A417" s="25"/>
      <c r="B417" s="152"/>
      <c r="C417" s="170" t="str">
        <f>"Maintenance event 2: "&amp;'Option-specific inputs'!$H$83</f>
        <v xml:space="preserve">Maintenance event 2: </v>
      </c>
      <c r="D417" s="48"/>
      <c r="E417" s="37"/>
      <c r="F417" s="32"/>
      <c r="G417" s="43">
        <f>IFERROR(
IF((G$14-$G$14+1)&lt;='General parameters'!$G$22,
IF((G$14-$G$14+1)&gt;=('Option-specific inputs'!$J$84),
IF(MOD((G$14-$G$14+1-'Option-specific inputs'!$J$84)/'Option-specific inputs'!$J$85,1)=0,
'Option-specific inputs'!$J$115*G$26,
0),
0),
0),
0)</f>
        <v>0</v>
      </c>
      <c r="H417" s="43">
        <f>IFERROR(
IF((H$14-$G$14+1)&lt;='General parameters'!$G$22,
IF((H$14-$G$14+1)&gt;=('Option-specific inputs'!$J$84),
IF(MOD((H$14-$G$14+1-'Option-specific inputs'!$J$84)/'Option-specific inputs'!$J$85,1)=0,
'Option-specific inputs'!$J$115*H$26,
0),
0),
0),
0)</f>
        <v>0</v>
      </c>
      <c r="I417" s="43">
        <f>IFERROR(
IF((I$14-$G$14+1)&lt;='General parameters'!$G$22,
IF((I$14-$G$14+1)&gt;=('Option-specific inputs'!$J$84),
IF(MOD((I$14-$G$14+1-'Option-specific inputs'!$J$84)/'Option-specific inputs'!$J$85,1)=0,
'Option-specific inputs'!$J$115*I$26,
0),
0),
0),
0)</f>
        <v>0</v>
      </c>
      <c r="J417" s="43">
        <f>IFERROR(
IF((J$14-$G$14+1)&lt;='General parameters'!$G$22,
IF((J$14-$G$14+1)&gt;=('Option-specific inputs'!$J$84),
IF(MOD((J$14-$G$14+1-'Option-specific inputs'!$J$84)/'Option-specific inputs'!$J$85,1)=0,
'Option-specific inputs'!$J$115*J$26,
0),
0),
0),
0)</f>
        <v>0</v>
      </c>
      <c r="K417" s="43">
        <f>IFERROR(
IF((K$14-$G$14+1)&lt;='General parameters'!$G$22,
IF((K$14-$G$14+1)&gt;=('Option-specific inputs'!$J$84),
IF(MOD((K$14-$G$14+1-'Option-specific inputs'!$J$84)/'Option-specific inputs'!$J$85,1)=0,
'Option-specific inputs'!$J$115*K$26,
0),
0),
0),
0)</f>
        <v>0</v>
      </c>
      <c r="L417" s="43">
        <f>IFERROR(
IF((L$14-$G$14+1)&lt;='General parameters'!$G$22,
IF((L$14-$G$14+1)&gt;=('Option-specific inputs'!$J$84),
IF(MOD((L$14-$G$14+1-'Option-specific inputs'!$J$84)/'Option-specific inputs'!$J$85,1)=0,
'Option-specific inputs'!$J$115*L$26,
0),
0),
0),
0)</f>
        <v>0</v>
      </c>
      <c r="M417" s="43">
        <f>IFERROR(
IF((M$14-$G$14+1)&lt;='General parameters'!$G$22,
IF((M$14-$G$14+1)&gt;=('Option-specific inputs'!$J$84),
IF(MOD((M$14-$G$14+1-'Option-specific inputs'!$J$84)/'Option-specific inputs'!$J$85,1)=0,
'Option-specific inputs'!$J$115*M$26,
0),
0),
0),
0)</f>
        <v>0</v>
      </c>
      <c r="N417" s="43">
        <f>IFERROR(
IF((N$14-$G$14+1)&lt;='General parameters'!$G$22,
IF((N$14-$G$14+1)&gt;=('Option-specific inputs'!$J$84),
IF(MOD((N$14-$G$14+1-'Option-specific inputs'!$J$84)/'Option-specific inputs'!$J$85,1)=0,
'Option-specific inputs'!$J$115*N$26,
0),
0),
0),
0)</f>
        <v>0</v>
      </c>
      <c r="O417" s="43">
        <f>IFERROR(
IF((O$14-$G$14+1)&lt;='General parameters'!$G$22,
IF((O$14-$G$14+1)&gt;=('Option-specific inputs'!$J$84),
IF(MOD((O$14-$G$14+1-'Option-specific inputs'!$J$84)/'Option-specific inputs'!$J$85,1)=0,
'Option-specific inputs'!$J$115*O$26,
0),
0),
0),
0)</f>
        <v>0</v>
      </c>
      <c r="P417" s="43">
        <f>IFERROR(
IF((P$14-$G$14+1)&lt;='General parameters'!$G$22,
IF((P$14-$G$14+1)&gt;=('Option-specific inputs'!$J$84),
IF(MOD((P$14-$G$14+1-'Option-specific inputs'!$J$84)/'Option-specific inputs'!$J$85,1)=0,
'Option-specific inputs'!$J$115*P$26,
0),
0),
0),
0)</f>
        <v>0</v>
      </c>
      <c r="Q417" s="43">
        <f>IFERROR(
IF((Q$14-$G$14+1)&lt;='General parameters'!$G$22,
IF((Q$14-$G$14+1)&gt;=('Option-specific inputs'!$J$84),
IF(MOD((Q$14-$G$14+1-'Option-specific inputs'!$J$84)/'Option-specific inputs'!$J$85,1)=0,
'Option-specific inputs'!$J$115*Q$26,
0),
0),
0),
0)</f>
        <v>0</v>
      </c>
      <c r="R417" s="43">
        <f>IFERROR(
IF((R$14-$G$14+1)&lt;='General parameters'!$G$22,
IF((R$14-$G$14+1)&gt;=('Option-specific inputs'!$J$84),
IF(MOD((R$14-$G$14+1-'Option-specific inputs'!$J$84)/'Option-specific inputs'!$J$85,1)=0,
'Option-specific inputs'!$J$115*R$26,
0),
0),
0),
0)</f>
        <v>0</v>
      </c>
      <c r="S417" s="43">
        <f>IFERROR(
IF((S$14-$G$14+1)&lt;='General parameters'!$G$22,
IF((S$14-$G$14+1)&gt;=('Option-specific inputs'!$J$84),
IF(MOD((S$14-$G$14+1-'Option-specific inputs'!$J$84)/'Option-specific inputs'!$J$85,1)=0,
'Option-specific inputs'!$J$115*S$26,
0),
0),
0),
0)</f>
        <v>0</v>
      </c>
      <c r="T417" s="43">
        <f>IFERROR(
IF((T$14-$G$14+1)&lt;='General parameters'!$G$22,
IF((T$14-$G$14+1)&gt;=('Option-specific inputs'!$J$84),
IF(MOD((T$14-$G$14+1-'Option-specific inputs'!$J$84)/'Option-specific inputs'!$J$85,1)=0,
'Option-specific inputs'!$J$115*T$26,
0),
0),
0),
0)</f>
        <v>0</v>
      </c>
      <c r="U417" s="43">
        <f>IFERROR(
IF((U$14-$G$14+1)&lt;='General parameters'!$G$22,
IF((U$14-$G$14+1)&gt;=('Option-specific inputs'!$J$84),
IF(MOD((U$14-$G$14+1-'Option-specific inputs'!$J$84)/'Option-specific inputs'!$J$85,1)=0,
'Option-specific inputs'!$J$115*U$26,
0),
0),
0),
0)</f>
        <v>0</v>
      </c>
      <c r="V417" s="43">
        <f>IFERROR(
IF((V$14-$G$14+1)&lt;='General parameters'!$G$22,
IF((V$14-$G$14+1)&gt;=('Option-specific inputs'!$J$84),
IF(MOD((V$14-$G$14+1-'Option-specific inputs'!$J$84)/'Option-specific inputs'!$J$85,1)=0,
'Option-specific inputs'!$J$115*V$26,
0),
0),
0),
0)</f>
        <v>0</v>
      </c>
      <c r="W417" s="43">
        <f>IFERROR(
IF((W$14-$G$14+1)&lt;='General parameters'!$G$22,
IF((W$14-$G$14+1)&gt;=('Option-specific inputs'!$J$84),
IF(MOD((W$14-$G$14+1-'Option-specific inputs'!$J$84)/'Option-specific inputs'!$J$85,1)=0,
'Option-specific inputs'!$J$115*W$26,
0),
0),
0),
0)</f>
        <v>0</v>
      </c>
      <c r="X417" s="43">
        <f>IFERROR(
IF((X$14-$G$14+1)&lt;='General parameters'!$G$22,
IF((X$14-$G$14+1)&gt;=('Option-specific inputs'!$J$84),
IF(MOD((X$14-$G$14+1-'Option-specific inputs'!$J$84)/'Option-specific inputs'!$J$85,1)=0,
'Option-specific inputs'!$J$115*X$26,
0),
0),
0),
0)</f>
        <v>0</v>
      </c>
      <c r="Y417" s="43">
        <f>IFERROR(
IF((Y$14-$G$14+1)&lt;='General parameters'!$G$22,
IF((Y$14-$G$14+1)&gt;=('Option-specific inputs'!$J$84),
IF(MOD((Y$14-$G$14+1-'Option-specific inputs'!$J$84)/'Option-specific inputs'!$J$85,1)=0,
'Option-specific inputs'!$J$115*Y$26,
0),
0),
0),
0)</f>
        <v>0</v>
      </c>
      <c r="Z417" s="43">
        <f>IFERROR(
IF((Z$14-$G$14+1)&lt;='General parameters'!$G$22,
IF((Z$14-$G$14+1)&gt;=('Option-specific inputs'!$J$84),
IF(MOD((Z$14-$G$14+1-'Option-specific inputs'!$J$84)/'Option-specific inputs'!$J$85,1)=0,
'Option-specific inputs'!$J$115*Z$26,
0),
0),
0),
0)</f>
        <v>0</v>
      </c>
      <c r="AA417" s="43">
        <f>IFERROR(
IF((AA$14-$G$14+1)&lt;='General parameters'!$G$22,
IF((AA$14-$G$14+1)&gt;=('Option-specific inputs'!$J$84),
IF(MOD((AA$14-$G$14+1-'Option-specific inputs'!$J$84)/'Option-specific inputs'!$J$85,1)=0,
'Option-specific inputs'!$J$115*AA$26,
0),
0),
0),
0)</f>
        <v>0</v>
      </c>
      <c r="AB417" s="43">
        <f>IFERROR(
IF((AB$14-$G$14+1)&lt;='General parameters'!$G$22,
IF((AB$14-$G$14+1)&gt;=('Option-specific inputs'!$J$84),
IF(MOD((AB$14-$G$14+1-'Option-specific inputs'!$J$84)/'Option-specific inputs'!$J$85,1)=0,
'Option-specific inputs'!$J$115*AB$26,
0),
0),
0),
0)</f>
        <v>0</v>
      </c>
      <c r="AC417" s="43">
        <f>IFERROR(
IF((AC$14-$G$14+1)&lt;='General parameters'!$G$22,
IF((AC$14-$G$14+1)&gt;=('Option-specific inputs'!$J$84),
IF(MOD((AC$14-$G$14+1-'Option-specific inputs'!$J$84)/'Option-specific inputs'!$J$85,1)=0,
'Option-specific inputs'!$J$115*AC$26,
0),
0),
0),
0)</f>
        <v>0</v>
      </c>
      <c r="AD417" s="43">
        <f>IFERROR(
IF((AD$14-$G$14+1)&lt;='General parameters'!$G$22,
IF((AD$14-$G$14+1)&gt;=('Option-specific inputs'!$J$84),
IF(MOD((AD$14-$G$14+1-'Option-specific inputs'!$J$84)/'Option-specific inputs'!$J$85,1)=0,
'Option-specific inputs'!$J$115*AD$26,
0),
0),
0),
0)</f>
        <v>0</v>
      </c>
      <c r="AE417" s="43">
        <f>IFERROR(
IF((AE$14-$G$14+1)&lt;='General parameters'!$G$22,
IF((AE$14-$G$14+1)&gt;=('Option-specific inputs'!$J$84),
IF(MOD((AE$14-$G$14+1-'Option-specific inputs'!$J$84)/'Option-specific inputs'!$J$85,1)=0,
'Option-specific inputs'!$J$115*AE$26,
0),
0),
0),
0)</f>
        <v>0</v>
      </c>
      <c r="AF417" s="43">
        <f>IFERROR(
IF((AF$14-$G$14+1)&lt;='General parameters'!$G$22,
IF((AF$14-$G$14+1)&gt;=('Option-specific inputs'!$J$84),
IF(MOD((AF$14-$G$14+1-'Option-specific inputs'!$J$84)/'Option-specific inputs'!$J$85,1)=0,
'Option-specific inputs'!$J$115*AF$26,
0),
0),
0),
0)</f>
        <v>0</v>
      </c>
      <c r="AG417" s="43">
        <f>IFERROR(
IF((AG$14-$G$14+1)&lt;='General parameters'!$G$22,
IF((AG$14-$G$14+1)&gt;=('Option-specific inputs'!$J$84),
IF(MOD((AG$14-$G$14+1-'Option-specific inputs'!$J$84)/'Option-specific inputs'!$J$85,1)=0,
'Option-specific inputs'!$J$115*AG$26,
0),
0),
0),
0)</f>
        <v>0</v>
      </c>
      <c r="AH417" s="43">
        <f>IFERROR(
IF((AH$14-$G$14+1)&lt;='General parameters'!$G$22,
IF((AH$14-$G$14+1)&gt;=('Option-specific inputs'!$J$84),
IF(MOD((AH$14-$G$14+1-'Option-specific inputs'!$J$84)/'Option-specific inputs'!$J$85,1)=0,
'Option-specific inputs'!$J$115*AH$26,
0),
0),
0),
0)</f>
        <v>0</v>
      </c>
      <c r="AI417" s="43">
        <f>IFERROR(
IF((AI$14-$G$14+1)&lt;='General parameters'!$G$22,
IF((AI$14-$G$14+1)&gt;=('Option-specific inputs'!$J$84),
IF(MOD((AI$14-$G$14+1-'Option-specific inputs'!$J$84)/'Option-specific inputs'!$J$85,1)=0,
'Option-specific inputs'!$J$115*AI$26,
0),
0),
0),
0)</f>
        <v>0</v>
      </c>
      <c r="AJ417" s="43">
        <f>IFERROR(
IF((AJ$14-$G$14+1)&lt;='General parameters'!$G$22,
IF((AJ$14-$G$14+1)&gt;=('Option-specific inputs'!$J$84),
IF(MOD((AJ$14-$G$14+1-'Option-specific inputs'!$J$84)/'Option-specific inputs'!$J$85,1)=0,
'Option-specific inputs'!$J$115*AJ$26,
0),
0),
0),
0)</f>
        <v>0</v>
      </c>
      <c r="AK417" s="43">
        <f>IFERROR(
IF((AK$14-$G$14+1)&lt;='General parameters'!$G$22,
IF((AK$14-$G$14+1)&gt;=('Option-specific inputs'!$J$84),
IF(MOD((AK$14-$G$14+1-'Option-specific inputs'!$J$84)/'Option-specific inputs'!$J$85,1)=0,
'Option-specific inputs'!$J$115*AK$26,
0),
0),
0),
0)</f>
        <v>0</v>
      </c>
      <c r="AL417" s="43">
        <f>IFERROR(
IF((AL$14-$G$14+1)&lt;='General parameters'!$G$22,
IF((AL$14-$G$14+1)&gt;=('Option-specific inputs'!$J$84),
IF(MOD((AL$14-$G$14+1-'Option-specific inputs'!$J$84)/'Option-specific inputs'!$J$85,1)=0,
'Option-specific inputs'!$J$115*AL$26,
0),
0),
0),
0)</f>
        <v>0</v>
      </c>
      <c r="AM417" s="43">
        <f>IFERROR(
IF((AM$14-$G$14+1)&lt;='General parameters'!$G$22,
IF((AM$14-$G$14+1)&gt;=('Option-specific inputs'!$J$84),
IF(MOD((AM$14-$G$14+1-'Option-specific inputs'!$J$84)/'Option-specific inputs'!$J$85,1)=0,
'Option-specific inputs'!$J$115*AM$26,
0),
0),
0),
0)</f>
        <v>0</v>
      </c>
      <c r="AN417" s="43">
        <f>IFERROR(
IF((AN$14-$G$14+1)&lt;='General parameters'!$G$22,
IF((AN$14-$G$14+1)&gt;=('Option-specific inputs'!$J$84),
IF(MOD((AN$14-$G$14+1-'Option-specific inputs'!$J$84)/'Option-specific inputs'!$J$85,1)=0,
'Option-specific inputs'!$J$115*AN$26,
0),
0),
0),
0)</f>
        <v>0</v>
      </c>
      <c r="AO417" s="43">
        <f>IFERROR(
IF((AO$14-$G$14+1)&lt;='General parameters'!$G$22,
IF((AO$14-$G$14+1)&gt;=('Option-specific inputs'!$J$84),
IF(MOD((AO$14-$G$14+1-'Option-specific inputs'!$J$84)/'Option-specific inputs'!$J$85,1)=0,
'Option-specific inputs'!$J$115*AO$26,
0),
0),
0),
0)</f>
        <v>0</v>
      </c>
      <c r="AP417" s="43">
        <f>IFERROR(
IF((AP$14-$G$14+1)&lt;='General parameters'!$G$22,
IF((AP$14-$G$14+1)&gt;=('Option-specific inputs'!$J$84),
IF(MOD((AP$14-$G$14+1-'Option-specific inputs'!$J$84)/'Option-specific inputs'!$J$85,1)=0,
'Option-specific inputs'!$J$115*AP$26,
0),
0),
0),
0)</f>
        <v>0</v>
      </c>
      <c r="AQ417" s="43">
        <f>IFERROR(
IF((AQ$14-$G$14+1)&lt;='General parameters'!$G$22,
IF((AQ$14-$G$14+1)&gt;=('Option-specific inputs'!$J$84),
IF(MOD((AQ$14-$G$14+1-'Option-specific inputs'!$J$84)/'Option-specific inputs'!$J$85,1)=0,
'Option-specific inputs'!$J$115*AQ$26,
0),
0),
0),
0)</f>
        <v>0</v>
      </c>
      <c r="AR417" s="43">
        <f>IFERROR(
IF((AR$14-$G$14+1)&lt;='General parameters'!$G$22,
IF((AR$14-$G$14+1)&gt;=('Option-specific inputs'!$J$84),
IF(MOD((AR$14-$G$14+1-'Option-specific inputs'!$J$84)/'Option-specific inputs'!$J$85,1)=0,
'Option-specific inputs'!$J$115*AR$26,
0),
0),
0),
0)</f>
        <v>0</v>
      </c>
      <c r="AS417" s="43">
        <f>IFERROR(
IF((AS$14-$G$14+1)&lt;='General parameters'!$G$22,
IF((AS$14-$G$14+1)&gt;=('Option-specific inputs'!$J$84),
IF(MOD((AS$14-$G$14+1-'Option-specific inputs'!$J$84)/'Option-specific inputs'!$J$85,1)=0,
'Option-specific inputs'!$J$115*AS$26,
0),
0),
0),
0)</f>
        <v>0</v>
      </c>
      <c r="AT417" s="43">
        <f>IFERROR(
IF((AT$14-$G$14+1)&lt;='General parameters'!$G$22,
IF((AT$14-$G$14+1)&gt;=('Option-specific inputs'!$J$84),
IF(MOD((AT$14-$G$14+1-'Option-specific inputs'!$J$84)/'Option-specific inputs'!$J$85,1)=0,
'Option-specific inputs'!$J$115*AT$26,
0),
0),
0),
0)</f>
        <v>0</v>
      </c>
      <c r="AU417" s="43">
        <f>IFERROR(
IF((AU$14-$G$14+1)&lt;='General parameters'!$G$22,
IF((AU$14-$G$14+1)&gt;=('Option-specific inputs'!$J$84),
IF(MOD((AU$14-$G$14+1-'Option-specific inputs'!$J$84)/'Option-specific inputs'!$J$85,1)=0,
'Option-specific inputs'!$J$115*AU$26,
0),
0),
0),
0)</f>
        <v>0</v>
      </c>
      <c r="AV417" s="43">
        <f>IFERROR(
IF((AV$14-$G$14+1)&lt;='General parameters'!$G$22,
IF((AV$14-$G$14+1)&gt;=('Option-specific inputs'!$J$84),
IF(MOD((AV$14-$G$14+1-'Option-specific inputs'!$J$84)/'Option-specific inputs'!$J$85,1)=0,
'Option-specific inputs'!$J$115*AV$26,
0),
0),
0),
0)</f>
        <v>0</v>
      </c>
      <c r="AW417" s="43">
        <f>IFERROR(
IF((AW$14-$G$14+1)&lt;='General parameters'!$G$22,
IF((AW$14-$G$14+1)&gt;=('Option-specific inputs'!$J$84),
IF(MOD((AW$14-$G$14+1-'Option-specific inputs'!$J$84)/'Option-specific inputs'!$J$85,1)=0,
'Option-specific inputs'!$J$115*AW$26,
0),
0),
0),
0)</f>
        <v>0</v>
      </c>
      <c r="AX417" s="43">
        <f>IFERROR(
IF((AX$14-$G$14+1)&lt;='General parameters'!$G$22,
IF((AX$14-$G$14+1)&gt;=('Option-specific inputs'!$J$84),
IF(MOD((AX$14-$G$14+1-'Option-specific inputs'!$J$84)/'Option-specific inputs'!$J$85,1)=0,
'Option-specific inputs'!$J$115*AX$26,
0),
0),
0),
0)</f>
        <v>0</v>
      </c>
      <c r="AY417" s="43">
        <f>IFERROR(
IF((AY$14-$G$14+1)&lt;='General parameters'!$G$22,
IF((AY$14-$G$14+1)&gt;=('Option-specific inputs'!$J$84),
IF(MOD((AY$14-$G$14+1-'Option-specific inputs'!$J$84)/'Option-specific inputs'!$J$85,1)=0,
'Option-specific inputs'!$J$115*AY$26,
0),
0),
0),
0)</f>
        <v>0</v>
      </c>
      <c r="AZ417" s="43">
        <f>IFERROR(
IF((AZ$14-$G$14+1)&lt;='General parameters'!$G$22,
IF((AZ$14-$G$14+1)&gt;=('Option-specific inputs'!$J$84),
IF(MOD((AZ$14-$G$14+1-'Option-specific inputs'!$J$84)/'Option-specific inputs'!$J$85,1)=0,
'Option-specific inputs'!$J$115*AZ$26,
0),
0),
0),
0)</f>
        <v>0</v>
      </c>
      <c r="BA417" s="43">
        <f>IFERROR(
IF((BA$14-$G$14+1)&lt;='General parameters'!$G$22,
IF((BA$14-$G$14+1)&gt;=('Option-specific inputs'!$J$84),
IF(MOD((BA$14-$G$14+1-'Option-specific inputs'!$J$84)/'Option-specific inputs'!$J$85,1)=0,
'Option-specific inputs'!$J$115*BA$26,
0),
0),
0),
0)</f>
        <v>0</v>
      </c>
      <c r="BB417" s="43">
        <f>IFERROR(
IF((BB$14-$G$14+1)&lt;='General parameters'!$G$22,
IF((BB$14-$G$14+1)&gt;=('Option-specific inputs'!$J$84),
IF(MOD((BB$14-$G$14+1-'Option-specific inputs'!$J$84)/'Option-specific inputs'!$J$85,1)=0,
'Option-specific inputs'!$J$115*BB$26,
0),
0),
0),
0)</f>
        <v>0</v>
      </c>
      <c r="BC417" s="43">
        <f>IFERROR(
IF((BC$14-$G$14+1)&lt;='General parameters'!$G$22,
IF((BC$14-$G$14+1)&gt;=('Option-specific inputs'!$J$84),
IF(MOD((BC$14-$G$14+1-'Option-specific inputs'!$J$84)/'Option-specific inputs'!$J$85,1)=0,
'Option-specific inputs'!$J$115*BC$26,
0),
0),
0),
0)</f>
        <v>0</v>
      </c>
      <c r="BD417" s="43">
        <f>IFERROR(
IF((BD$14-$G$14+1)&lt;='General parameters'!$G$22,
IF((BD$14-$G$14+1)&gt;=('Option-specific inputs'!$J$84),
IF(MOD((BD$14-$G$14+1-'Option-specific inputs'!$J$84)/'Option-specific inputs'!$J$85,1)=0,
'Option-specific inputs'!$J$115*BD$26,
0),
0),
0),
0)</f>
        <v>0</v>
      </c>
      <c r="BE417" s="43">
        <f>IFERROR(
IF((BE$14-$G$14+1)&lt;='General parameters'!$G$22,
IF((BE$14-$G$14+1)&gt;=('Option-specific inputs'!$J$84),
IF(MOD((BE$14-$G$14+1-'Option-specific inputs'!$J$84)/'Option-specific inputs'!$J$85,1)=0,
'Option-specific inputs'!$J$115*BE$26,
0),
0),
0),
0)</f>
        <v>0</v>
      </c>
      <c r="BF417" s="43">
        <f>IFERROR(
IF((BF$14-$G$14+1)&lt;='General parameters'!$G$22,
IF((BF$14-$G$14+1)&gt;=('Option-specific inputs'!$J$84),
IF(MOD((BF$14-$G$14+1-'Option-specific inputs'!$J$84)/'Option-specific inputs'!$J$85,1)=0,
'Option-specific inputs'!$J$115*BF$26,
0),
0),
0),
0)</f>
        <v>0</v>
      </c>
      <c r="BG417" s="43">
        <f>IFERROR(
IF((BG$14-$G$14+1)&lt;='General parameters'!$G$22,
IF((BG$14-$G$14+1)&gt;=('Option-specific inputs'!$J$84),
IF(MOD((BG$14-$G$14+1-'Option-specific inputs'!$J$84)/'Option-specific inputs'!$J$85,1)=0,
'Option-specific inputs'!$J$115*BG$26,
0),
0),
0),
0)</f>
        <v>0</v>
      </c>
      <c r="BH417" s="43">
        <f>IFERROR(
IF((BH$14-$G$14+1)&lt;='General parameters'!$G$22,
IF((BH$14-$G$14+1)&gt;=('Option-specific inputs'!$J$84),
IF(MOD((BH$14-$G$14+1-'Option-specific inputs'!$J$84)/'Option-specific inputs'!$J$85,1)=0,
'Option-specific inputs'!$J$115*BH$26,
0),
0),
0),
0)</f>
        <v>0</v>
      </c>
      <c r="BI417" s="43">
        <f>IFERROR(
IF((BI$14-$G$14+1)&lt;='General parameters'!$G$22,
IF((BI$14-$G$14+1)&gt;=('Option-specific inputs'!$J$84),
IF(MOD((BI$14-$G$14+1-'Option-specific inputs'!$J$84)/'Option-specific inputs'!$J$85,1)=0,
'Option-specific inputs'!$J$115*BI$26,
0),
0),
0),
0)</f>
        <v>0</v>
      </c>
      <c r="BJ417" s="43">
        <f>IFERROR(
IF((BJ$14-$G$14+1)&lt;='General parameters'!$G$22,
IF((BJ$14-$G$14+1)&gt;=('Option-specific inputs'!$J$84),
IF(MOD((BJ$14-$G$14+1-'Option-specific inputs'!$J$84)/'Option-specific inputs'!$J$85,1)=0,
'Option-specific inputs'!$J$115*BJ$26,
0),
0),
0),
0)</f>
        <v>0</v>
      </c>
      <c r="BK417" s="43">
        <f>IFERROR(
IF((BK$14-$G$14+1)&lt;='General parameters'!$G$22,
IF((BK$14-$G$14+1)&gt;=('Option-specific inputs'!$J$84),
IF(MOD((BK$14-$G$14+1-'Option-specific inputs'!$J$84)/'Option-specific inputs'!$J$85,1)=0,
'Option-specific inputs'!$J$115*BK$26,
0),
0),
0),
0)</f>
        <v>0</v>
      </c>
      <c r="BL417" s="43">
        <f>IFERROR(
IF((BL$14-$G$14+1)&lt;='General parameters'!$G$22,
IF((BL$14-$G$14+1)&gt;=('Option-specific inputs'!$J$84),
IF(MOD((BL$14-$G$14+1-'Option-specific inputs'!$J$84)/'Option-specific inputs'!$J$85,1)=0,
'Option-specific inputs'!$J$115*BL$26,
0),
0),
0),
0)</f>
        <v>0</v>
      </c>
      <c r="BM417" s="43">
        <f>IFERROR(
IF((BM$14-$G$14+1)&lt;='General parameters'!$G$22,
IF((BM$14-$G$14+1)&gt;=('Option-specific inputs'!$J$84),
IF(MOD((BM$14-$G$14+1-'Option-specific inputs'!$J$84)/'Option-specific inputs'!$J$85,1)=0,
'Option-specific inputs'!$J$115*BM$26,
0),
0),
0),
0)</f>
        <v>0</v>
      </c>
      <c r="BN417" s="43">
        <f>IFERROR(
IF((BN$14-$G$14+1)&lt;='General parameters'!$G$22,
IF((BN$14-$G$14+1)&gt;=('Option-specific inputs'!$J$84),
IF(MOD((BN$14-$G$14+1-'Option-specific inputs'!$J$84)/'Option-specific inputs'!$J$85,1)=0,
'Option-specific inputs'!$J$115*BN$26,
0),
0),
0),
0)</f>
        <v>0</v>
      </c>
      <c r="BO417" s="43">
        <f>IFERROR(
IF((BO$14-$G$14+1)&lt;='General parameters'!$G$22,
IF((BO$14-$G$14+1)&gt;=('Option-specific inputs'!$J$84),
IF(MOD((BO$14-$G$14+1-'Option-specific inputs'!$J$84)/'Option-specific inputs'!$J$85,1)=0,
'Option-specific inputs'!$J$115*BO$26,
0),
0),
0),
0)</f>
        <v>0</v>
      </c>
      <c r="BP417" s="43">
        <f>IFERROR(
IF((BP$14-$G$14+1)&lt;='General parameters'!$G$22,
IF((BP$14-$G$14+1)&gt;=('Option-specific inputs'!$J$84),
IF(MOD((BP$14-$G$14+1-'Option-specific inputs'!$J$84)/'Option-specific inputs'!$J$85,1)=0,
'Option-specific inputs'!$J$115*BP$26,
0),
0),
0),
0)</f>
        <v>0</v>
      </c>
      <c r="BQ417" s="43">
        <f>IFERROR(
IF((BQ$14-$G$14+1)&lt;='General parameters'!$G$22,
IF((BQ$14-$G$14+1)&gt;=('Option-specific inputs'!$J$84),
IF(MOD((BQ$14-$G$14+1-'Option-specific inputs'!$J$84)/'Option-specific inputs'!$J$85,1)=0,
'Option-specific inputs'!$J$115*BQ$26,
0),
0),
0),
0)</f>
        <v>0</v>
      </c>
      <c r="BR417" s="43">
        <f>IFERROR(
IF((BR$14-$G$14+1)&lt;='General parameters'!$G$22,
IF((BR$14-$G$14+1)&gt;=('Option-specific inputs'!$J$84),
IF(MOD((BR$14-$G$14+1-'Option-specific inputs'!$J$84)/'Option-specific inputs'!$J$85,1)=0,
'Option-specific inputs'!$J$115*BR$26,
0),
0),
0),
0)</f>
        <v>0</v>
      </c>
      <c r="BS417" s="43">
        <f>IFERROR(
IF((BS$14-$G$14+1)&lt;='General parameters'!$G$22,
IF((BS$14-$G$14+1)&gt;=('Option-specific inputs'!$J$84),
IF(MOD((BS$14-$G$14+1-'Option-specific inputs'!$J$84)/'Option-specific inputs'!$J$85,1)=0,
'Option-specific inputs'!$J$115*BS$26,
0),
0),
0),
0)</f>
        <v>0</v>
      </c>
      <c r="BT417" s="43">
        <f>IFERROR(
IF((BT$14-$G$14+1)&lt;='General parameters'!$G$22,
IF((BT$14-$G$14+1)&gt;=('Option-specific inputs'!$J$84),
IF(MOD((BT$14-$G$14+1-'Option-specific inputs'!$J$84)/'Option-specific inputs'!$J$85,1)=0,
'Option-specific inputs'!$J$115*BT$26,
0),
0),
0),
0)</f>
        <v>0</v>
      </c>
      <c r="BU417" s="43">
        <f>IFERROR(
IF((BU$14-$G$14+1)&lt;='General parameters'!$G$22,
IF((BU$14-$G$14+1)&gt;=('Option-specific inputs'!$J$84),
IF(MOD((BU$14-$G$14+1-'Option-specific inputs'!$J$84)/'Option-specific inputs'!$J$85,1)=0,
'Option-specific inputs'!$J$115*BU$26,
0),
0),
0),
0)</f>
        <v>0</v>
      </c>
      <c r="BV417" s="43">
        <f>IFERROR(
IF((BV$14-$G$14+1)&lt;='General parameters'!$G$22,
IF((BV$14-$G$14+1)&gt;=('Option-specific inputs'!$J$84),
IF(MOD((BV$14-$G$14+1-'Option-specific inputs'!$J$84)/'Option-specific inputs'!$J$85,1)=0,
'Option-specific inputs'!$J$115*BV$26,
0),
0),
0),
0)</f>
        <v>0</v>
      </c>
      <c r="BW417" s="43">
        <f>IFERROR(
IF((BW$14-$G$14+1)&lt;='General parameters'!$G$22,
IF((BW$14-$G$14+1)&gt;=('Option-specific inputs'!$J$84),
IF(MOD((BW$14-$G$14+1-'Option-specific inputs'!$J$84)/'Option-specific inputs'!$J$85,1)=0,
'Option-specific inputs'!$J$115*BW$26,
0),
0),
0),
0)</f>
        <v>0</v>
      </c>
      <c r="BX417" s="43">
        <f>IFERROR(
IF((BX$14-$G$14+1)&lt;='General parameters'!$G$22,
IF((BX$14-$G$14+1)&gt;=('Option-specific inputs'!$J$84),
IF(MOD((BX$14-$G$14+1-'Option-specific inputs'!$J$84)/'Option-specific inputs'!$J$85,1)=0,
'Option-specific inputs'!$J$115*BX$26,
0),
0),
0),
0)</f>
        <v>0</v>
      </c>
      <c r="BY417" s="43">
        <f>IFERROR(
IF((BY$14-$G$14+1)&lt;='General parameters'!$G$22,
IF((BY$14-$G$14+1)&gt;=('Option-specific inputs'!$J$84),
IF(MOD((BY$14-$G$14+1-'Option-specific inputs'!$J$84)/'Option-specific inputs'!$J$85,1)=0,
'Option-specific inputs'!$J$115*BY$26,
0),
0),
0),
0)</f>
        <v>0</v>
      </c>
      <c r="BZ417" s="43">
        <f>IFERROR(
IF((BZ$14-$G$14+1)&lt;='General parameters'!$G$22,
IF((BZ$14-$G$14+1)&gt;=('Option-specific inputs'!$J$84),
IF(MOD((BZ$14-$G$14+1-'Option-specific inputs'!$J$84)/'Option-specific inputs'!$J$85,1)=0,
'Option-specific inputs'!$J$115*BZ$26,
0),
0),
0),
0)</f>
        <v>0</v>
      </c>
      <c r="CA417" s="43">
        <f>IFERROR(
IF((CA$14-$G$14+1)&lt;='General parameters'!$G$22,
IF((CA$14-$G$14+1)&gt;=('Option-specific inputs'!$J$84),
IF(MOD((CA$14-$G$14+1-'Option-specific inputs'!$J$84)/'Option-specific inputs'!$J$85,1)=0,
'Option-specific inputs'!$J$115*CA$26,
0),
0),
0),
0)</f>
        <v>0</v>
      </c>
      <c r="CB417" s="43">
        <f>IFERROR(
IF((CB$14-$G$14+1)&lt;='General parameters'!$G$22,
IF((CB$14-$G$14+1)&gt;=('Option-specific inputs'!$J$84),
IF(MOD((CB$14-$G$14+1-'Option-specific inputs'!$J$84)/'Option-specific inputs'!$J$85,1)=0,
'Option-specific inputs'!$J$115*CB$26,
0),
0),
0),
0)</f>
        <v>0</v>
      </c>
      <c r="CC417" s="43">
        <f>IFERROR(
IF((CC$14-$G$14+1)&lt;='General parameters'!$G$22,
IF((CC$14-$G$14+1)&gt;=('Option-specific inputs'!$J$84),
IF(MOD((CC$14-$G$14+1-'Option-specific inputs'!$J$84)/'Option-specific inputs'!$J$85,1)=0,
'Option-specific inputs'!$J$115*CC$26,
0),
0),
0),
0)</f>
        <v>0</v>
      </c>
      <c r="CD417" s="43">
        <f>IFERROR(
IF((CD$14-$G$14+1)&lt;='General parameters'!$G$22,
IF((CD$14-$G$14+1)&gt;=('Option-specific inputs'!$J$84),
IF(MOD((CD$14-$G$14+1-'Option-specific inputs'!$J$84)/'Option-specific inputs'!$J$85,1)=0,
'Option-specific inputs'!$J$115*CD$26,
0),
0),
0),
0)</f>
        <v>0</v>
      </c>
      <c r="CE417" s="43">
        <f>IFERROR(
IF((CE$14-$G$14+1)&lt;='General parameters'!$G$22,
IF((CE$14-$G$14+1)&gt;=('Option-specific inputs'!$J$84),
IF(MOD((CE$14-$G$14+1-'Option-specific inputs'!$J$84)/'Option-specific inputs'!$J$85,1)=0,
'Option-specific inputs'!$J$115*CE$26,
0),
0),
0),
0)</f>
        <v>0</v>
      </c>
      <c r="CF417" s="43">
        <f>IFERROR(
IF((CF$14-$G$14+1)&lt;='General parameters'!$G$22,
IF((CF$14-$G$14+1)&gt;=('Option-specific inputs'!$J$84),
IF(MOD((CF$14-$G$14+1-'Option-specific inputs'!$J$84)/'Option-specific inputs'!$J$85,1)=0,
'Option-specific inputs'!$J$115*CF$26,
0),
0),
0),
0)</f>
        <v>0</v>
      </c>
      <c r="CG417" s="43">
        <f>IFERROR(
IF((CG$14-$G$14+1)&lt;='General parameters'!$G$22,
IF((CG$14-$G$14+1)&gt;=('Option-specific inputs'!$J$84),
IF(MOD((CG$14-$G$14+1-'Option-specific inputs'!$J$84)/'Option-specific inputs'!$J$85,1)=0,
'Option-specific inputs'!$J$115*CG$26,
0),
0),
0),
0)</f>
        <v>0</v>
      </c>
      <c r="CH417" s="43">
        <f>IFERROR(
IF((CH$14-$G$14+1)&lt;='General parameters'!$G$22,
IF((CH$14-$G$14+1)&gt;=('Option-specific inputs'!$J$84),
IF(MOD((CH$14-$G$14+1-'Option-specific inputs'!$J$84)/'Option-specific inputs'!$J$85,1)=0,
'Option-specific inputs'!$J$115*CH$26,
0),
0),
0),
0)</f>
        <v>0</v>
      </c>
      <c r="CI417" s="43">
        <f>IFERROR(
IF((CI$14-$G$14+1)&lt;='General parameters'!$G$22,
IF((CI$14-$G$14+1)&gt;=('Option-specific inputs'!$J$84),
IF(MOD((CI$14-$G$14+1-'Option-specific inputs'!$J$84)/'Option-specific inputs'!$J$85,1)=0,
'Option-specific inputs'!$J$115*CI$26,
0),
0),
0),
0)</f>
        <v>0</v>
      </c>
      <c r="CJ417" s="43">
        <f>IFERROR(
IF((CJ$14-$G$14+1)&lt;='General parameters'!$G$22,
IF((CJ$14-$G$14+1)&gt;=('Option-specific inputs'!$J$84),
IF(MOD((CJ$14-$G$14+1-'Option-specific inputs'!$J$84)/'Option-specific inputs'!$J$85,1)=0,
'Option-specific inputs'!$J$115*CJ$26,
0),
0),
0),
0)</f>
        <v>0</v>
      </c>
      <c r="CK417" s="43">
        <f>IFERROR(
IF((CK$14-$G$14+1)&lt;='General parameters'!$G$22,
IF((CK$14-$G$14+1)&gt;=('Option-specific inputs'!$J$84),
IF(MOD((CK$14-$G$14+1-'Option-specific inputs'!$J$84)/'Option-specific inputs'!$J$85,1)=0,
'Option-specific inputs'!$J$115*CK$26,
0),
0),
0),
0)</f>
        <v>0</v>
      </c>
      <c r="CL417" s="43">
        <f>IFERROR(
IF((CL$14-$G$14+1)&lt;='General parameters'!$G$22,
IF((CL$14-$G$14+1)&gt;=('Option-specific inputs'!$J$84),
IF(MOD((CL$14-$G$14+1-'Option-specific inputs'!$J$84)/'Option-specific inputs'!$J$85,1)=0,
'Option-specific inputs'!$J$115*CL$26,
0),
0),
0),
0)</f>
        <v>0</v>
      </c>
      <c r="CM417" s="43">
        <f>IFERROR(
IF((CM$14-$G$14+1)&lt;='General parameters'!$G$22,
IF((CM$14-$G$14+1)&gt;=('Option-specific inputs'!$J$84),
IF(MOD((CM$14-$G$14+1-'Option-specific inputs'!$J$84)/'Option-specific inputs'!$J$85,1)=0,
'Option-specific inputs'!$J$115*CM$26,
0),
0),
0),
0)</f>
        <v>0</v>
      </c>
      <c r="CN417" s="43">
        <f>IFERROR(
IF((CN$14-$G$14+1)&lt;='General parameters'!$G$22,
IF((CN$14-$G$14+1)&gt;=('Option-specific inputs'!$J$84),
IF(MOD((CN$14-$G$14+1-'Option-specific inputs'!$J$84)/'Option-specific inputs'!$J$85,1)=0,
'Option-specific inputs'!$J$115*CN$26,
0),
0),
0),
0)</f>
        <v>0</v>
      </c>
      <c r="CO417" s="43">
        <f>IFERROR(
IF((CO$14-$G$14+1)&lt;='General parameters'!$G$22,
IF((CO$14-$G$14+1)&gt;=('Option-specific inputs'!$J$84),
IF(MOD((CO$14-$G$14+1-'Option-specific inputs'!$J$84)/'Option-specific inputs'!$J$85,1)=0,
'Option-specific inputs'!$J$115*CO$26,
0),
0),
0),
0)</f>
        <v>0</v>
      </c>
      <c r="CP417" s="43">
        <f>IFERROR(
IF((CP$14-$G$14+1)&lt;='General parameters'!$G$22,
IF((CP$14-$G$14+1)&gt;=('Option-specific inputs'!$J$84),
IF(MOD((CP$14-$G$14+1-'Option-specific inputs'!$J$84)/'Option-specific inputs'!$J$85,1)=0,
'Option-specific inputs'!$J$115*CP$26,
0),
0),
0),
0)</f>
        <v>0</v>
      </c>
      <c r="CQ417" s="43">
        <f>IFERROR(
IF((CQ$14-$G$14+1)&lt;='General parameters'!$G$22,
IF((CQ$14-$G$14+1)&gt;=('Option-specific inputs'!$J$84),
IF(MOD((CQ$14-$G$14+1-'Option-specific inputs'!$J$84)/'Option-specific inputs'!$J$85,1)=0,
'Option-specific inputs'!$J$115*CQ$26,
0),
0),
0),
0)</f>
        <v>0</v>
      </c>
      <c r="CR417" s="43">
        <f>IFERROR(
IF((CR$14-$G$14+1)&lt;='General parameters'!$G$22,
IF((CR$14-$G$14+1)&gt;=('Option-specific inputs'!$J$84),
IF(MOD((CR$14-$G$14+1-'Option-specific inputs'!$J$84)/'Option-specific inputs'!$J$85,1)=0,
'Option-specific inputs'!$J$115*CR$26,
0),
0),
0),
0)</f>
        <v>0</v>
      </c>
      <c r="CS417" s="43">
        <f>IFERROR(
IF((CS$14-$G$14+1)&lt;='General parameters'!$G$22,
IF((CS$14-$G$14+1)&gt;=('Option-specific inputs'!$J$84),
IF(MOD((CS$14-$G$14+1-'Option-specific inputs'!$J$84)/'Option-specific inputs'!$J$85,1)=0,
'Option-specific inputs'!$J$115*CS$26,
0),
0),
0),
0)</f>
        <v>0</v>
      </c>
      <c r="CT417" s="43">
        <f>IFERROR(
IF((CT$14-$G$14+1)&lt;='General parameters'!$G$22,
IF((CT$14-$G$14+1)&gt;=('Option-specific inputs'!$J$84),
IF(MOD((CT$14-$G$14+1-'Option-specific inputs'!$J$84)/'Option-specific inputs'!$J$85,1)=0,
'Option-specific inputs'!$J$115*CT$26,
0),
0),
0),
0)</f>
        <v>0</v>
      </c>
      <c r="CU417" s="43">
        <f>IFERROR(
IF((CU$14-$G$14+1)&lt;='General parameters'!$G$22,
IF((CU$14-$G$14+1)&gt;=('Option-specific inputs'!$J$84),
IF(MOD((CU$14-$G$14+1-'Option-specific inputs'!$J$84)/'Option-specific inputs'!$J$85,1)=0,
'Option-specific inputs'!$J$115*CU$26,
0),
0),
0),
0)</f>
        <v>0</v>
      </c>
      <c r="CV417" s="43">
        <f>IFERROR(
IF((CV$14-$G$14+1)&lt;='General parameters'!$G$22,
IF((CV$14-$G$14+1)&gt;=('Option-specific inputs'!$J$84),
IF(MOD((CV$14-$G$14+1-'Option-specific inputs'!$J$84)/'Option-specific inputs'!$J$85,1)=0,
'Option-specific inputs'!$J$115*CV$26,
0),
0),
0),
0)</f>
        <v>0</v>
      </c>
      <c r="CW417" s="43">
        <f>IFERROR(
IF((CW$14-$G$14+1)&lt;='General parameters'!$G$22,
IF((CW$14-$G$14+1)&gt;=('Option-specific inputs'!$J$84),
IF(MOD((CW$14-$G$14+1-'Option-specific inputs'!$J$84)/'Option-specific inputs'!$J$85,1)=0,
'Option-specific inputs'!$J$115*CW$26,
0),
0),
0),
0)</f>
        <v>0</v>
      </c>
      <c r="CX417" s="43">
        <f>IFERROR(
IF((CX$14-$G$14+1)&lt;='General parameters'!$G$22,
IF((CX$14-$G$14+1)&gt;=('Option-specific inputs'!$J$84),
IF(MOD((CX$14-$G$14+1-'Option-specific inputs'!$J$84)/'Option-specific inputs'!$J$85,1)=0,
'Option-specific inputs'!$J$115*CX$26,
0),
0),
0),
0)</f>
        <v>0</v>
      </c>
      <c r="CY417" s="43">
        <f>IFERROR(
IF((CY$14-$G$14+1)&lt;='General parameters'!$G$22,
IF((CY$14-$G$14+1)&gt;=('Option-specific inputs'!$J$84),
IF(MOD((CY$14-$G$14+1-'Option-specific inputs'!$J$84)/'Option-specific inputs'!$J$85,1)=0,
'Option-specific inputs'!$J$115*CY$26,
0),
0),
0),
0)</f>
        <v>0</v>
      </c>
      <c r="CZ417" s="43">
        <f>IFERROR(
IF((CZ$14-$G$14+1)&lt;='General parameters'!$G$22,
IF((CZ$14-$G$14+1)&gt;=('Option-specific inputs'!$J$84),
IF(MOD((CZ$14-$G$14+1-'Option-specific inputs'!$J$84)/'Option-specific inputs'!$J$85,1)=0,
'Option-specific inputs'!$J$115*CZ$26,
0),
0),
0),
0)</f>
        <v>0</v>
      </c>
      <c r="DA417" s="43">
        <f>IFERROR(
IF((DA$14-$G$14+1)&lt;='General parameters'!$G$22,
IF((DA$14-$G$14+1)&gt;=('Option-specific inputs'!$J$84),
IF(MOD((DA$14-$G$14+1-'Option-specific inputs'!$J$84)/'Option-specific inputs'!$J$85,1)=0,
'Option-specific inputs'!$J$115*DA$26,
0),
0),
0),
0)</f>
        <v>0</v>
      </c>
      <c r="DB417" s="43">
        <f>IFERROR(
IF((DB$14-$G$14+1)&lt;='General parameters'!$G$22,
IF((DB$14-$G$14+1)&gt;=('Option-specific inputs'!$J$84),
IF(MOD((DB$14-$G$14+1-'Option-specific inputs'!$J$84)/'Option-specific inputs'!$J$85,1)=0,
'Option-specific inputs'!$J$115*DB$26,
0),
0),
0),
0)</f>
        <v>0</v>
      </c>
      <c r="DC417" s="25"/>
    </row>
    <row r="418" spans="1:107" s="61" customFormat="1" ht="22.5" customHeight="1">
      <c r="A418" s="25"/>
      <c r="B418" s="152"/>
      <c r="C418" s="170" t="str">
        <f>"Maintenance event 3: "&amp;'Option-specific inputs'!$H$88</f>
        <v xml:space="preserve">Maintenance event 3: </v>
      </c>
      <c r="D418" s="48"/>
      <c r="E418" s="37"/>
      <c r="F418" s="32"/>
      <c r="G418" s="43">
        <f>IFERROR(
IF((G$14-$G$14+1)&lt;='General parameters'!$G$22,
IF((G$14-$G$14+1)&gt;=('Option-specific inputs'!$J$89),
IF(MOD((G$14-$G$14+1-'Option-specific inputs'!$J$89)/'Option-specific inputs'!$J$90,1)=0,
'Option-specific inputs'!$J$116*G$26,
0),
0),
0),
0)</f>
        <v>0</v>
      </c>
      <c r="H418" s="43">
        <f>IFERROR(
IF((H$14-$G$14+1)&lt;='General parameters'!$G$22,
IF((H$14-$G$14+1)&gt;=('Option-specific inputs'!$J$89),
IF(MOD((H$14-$G$14+1-'Option-specific inputs'!$J$89)/'Option-specific inputs'!$J$90,1)=0,
'Option-specific inputs'!$J$116*H$26,
0),
0),
0),
0)</f>
        <v>0</v>
      </c>
      <c r="I418" s="43">
        <f>IFERROR(
IF((I$14-$G$14+1)&lt;='General parameters'!$G$22,
IF((I$14-$G$14+1)&gt;=('Option-specific inputs'!$J$89),
IF(MOD((I$14-$G$14+1-'Option-specific inputs'!$J$89)/'Option-specific inputs'!$J$90,1)=0,
'Option-specific inputs'!$J$116*I$26,
0),
0),
0),
0)</f>
        <v>0</v>
      </c>
      <c r="J418" s="43">
        <f>IFERROR(
IF((J$14-$G$14+1)&lt;='General parameters'!$G$22,
IF((J$14-$G$14+1)&gt;=('Option-specific inputs'!$J$89),
IF(MOD((J$14-$G$14+1-'Option-specific inputs'!$J$89)/'Option-specific inputs'!$J$90,1)=0,
'Option-specific inputs'!$J$116*J$26,
0),
0),
0),
0)</f>
        <v>0</v>
      </c>
      <c r="K418" s="43">
        <f>IFERROR(
IF((K$14-$G$14+1)&lt;='General parameters'!$G$22,
IF((K$14-$G$14+1)&gt;=('Option-specific inputs'!$J$89),
IF(MOD((K$14-$G$14+1-'Option-specific inputs'!$J$89)/'Option-specific inputs'!$J$90,1)=0,
'Option-specific inputs'!$J$116*K$26,
0),
0),
0),
0)</f>
        <v>0</v>
      </c>
      <c r="L418" s="43">
        <f>IFERROR(
IF((L$14-$G$14+1)&lt;='General parameters'!$G$22,
IF((L$14-$G$14+1)&gt;=('Option-specific inputs'!$J$89),
IF(MOD((L$14-$G$14+1-'Option-specific inputs'!$J$89)/'Option-specific inputs'!$J$90,1)=0,
'Option-specific inputs'!$J$116*L$26,
0),
0),
0),
0)</f>
        <v>0</v>
      </c>
      <c r="M418" s="43">
        <f>IFERROR(
IF((M$14-$G$14+1)&lt;='General parameters'!$G$22,
IF((M$14-$G$14+1)&gt;=('Option-specific inputs'!$J$89),
IF(MOD((M$14-$G$14+1-'Option-specific inputs'!$J$89)/'Option-specific inputs'!$J$90,1)=0,
'Option-specific inputs'!$J$116*M$26,
0),
0),
0),
0)</f>
        <v>0</v>
      </c>
      <c r="N418" s="43">
        <f>IFERROR(
IF((N$14-$G$14+1)&lt;='General parameters'!$G$22,
IF((N$14-$G$14+1)&gt;=('Option-specific inputs'!$J$89),
IF(MOD((N$14-$G$14+1-'Option-specific inputs'!$J$89)/'Option-specific inputs'!$J$90,1)=0,
'Option-specific inputs'!$J$116*N$26,
0),
0),
0),
0)</f>
        <v>0</v>
      </c>
      <c r="O418" s="43">
        <f>IFERROR(
IF((O$14-$G$14+1)&lt;='General parameters'!$G$22,
IF((O$14-$G$14+1)&gt;=('Option-specific inputs'!$J$89),
IF(MOD((O$14-$G$14+1-'Option-specific inputs'!$J$89)/'Option-specific inputs'!$J$90,1)=0,
'Option-specific inputs'!$J$116*O$26,
0),
0),
0),
0)</f>
        <v>0</v>
      </c>
      <c r="P418" s="43">
        <f>IFERROR(
IF((P$14-$G$14+1)&lt;='General parameters'!$G$22,
IF((P$14-$G$14+1)&gt;=('Option-specific inputs'!$J$89),
IF(MOD((P$14-$G$14+1-'Option-specific inputs'!$J$89)/'Option-specific inputs'!$J$90,1)=0,
'Option-specific inputs'!$J$116*P$26,
0),
0),
0),
0)</f>
        <v>0</v>
      </c>
      <c r="Q418" s="43">
        <f>IFERROR(
IF((Q$14-$G$14+1)&lt;='General parameters'!$G$22,
IF((Q$14-$G$14+1)&gt;=('Option-specific inputs'!$J$89),
IF(MOD((Q$14-$G$14+1-'Option-specific inputs'!$J$89)/'Option-specific inputs'!$J$90,1)=0,
'Option-specific inputs'!$J$116*Q$26,
0),
0),
0),
0)</f>
        <v>0</v>
      </c>
      <c r="R418" s="43">
        <f>IFERROR(
IF((R$14-$G$14+1)&lt;='General parameters'!$G$22,
IF((R$14-$G$14+1)&gt;=('Option-specific inputs'!$J$89),
IF(MOD((R$14-$G$14+1-'Option-specific inputs'!$J$89)/'Option-specific inputs'!$J$90,1)=0,
'Option-specific inputs'!$J$116*R$26,
0),
0),
0),
0)</f>
        <v>0</v>
      </c>
      <c r="S418" s="43">
        <f>IFERROR(
IF((S$14-$G$14+1)&lt;='General parameters'!$G$22,
IF((S$14-$G$14+1)&gt;=('Option-specific inputs'!$J$89),
IF(MOD((S$14-$G$14+1-'Option-specific inputs'!$J$89)/'Option-specific inputs'!$J$90,1)=0,
'Option-specific inputs'!$J$116*S$26,
0),
0),
0),
0)</f>
        <v>0</v>
      </c>
      <c r="T418" s="43">
        <f>IFERROR(
IF((T$14-$G$14+1)&lt;='General parameters'!$G$22,
IF((T$14-$G$14+1)&gt;=('Option-specific inputs'!$J$89),
IF(MOD((T$14-$G$14+1-'Option-specific inputs'!$J$89)/'Option-specific inputs'!$J$90,1)=0,
'Option-specific inputs'!$J$116*T$26,
0),
0),
0),
0)</f>
        <v>0</v>
      </c>
      <c r="U418" s="43">
        <f>IFERROR(
IF((U$14-$G$14+1)&lt;='General parameters'!$G$22,
IF((U$14-$G$14+1)&gt;=('Option-specific inputs'!$J$89),
IF(MOD((U$14-$G$14+1-'Option-specific inputs'!$J$89)/'Option-specific inputs'!$J$90,1)=0,
'Option-specific inputs'!$J$116*U$26,
0),
0),
0),
0)</f>
        <v>0</v>
      </c>
      <c r="V418" s="43">
        <f>IFERROR(
IF((V$14-$G$14+1)&lt;='General parameters'!$G$22,
IF((V$14-$G$14+1)&gt;=('Option-specific inputs'!$J$89),
IF(MOD((V$14-$G$14+1-'Option-specific inputs'!$J$89)/'Option-specific inputs'!$J$90,1)=0,
'Option-specific inputs'!$J$116*V$26,
0),
0),
0),
0)</f>
        <v>0</v>
      </c>
      <c r="W418" s="43">
        <f>IFERROR(
IF((W$14-$G$14+1)&lt;='General parameters'!$G$22,
IF((W$14-$G$14+1)&gt;=('Option-specific inputs'!$J$89),
IF(MOD((W$14-$G$14+1-'Option-specific inputs'!$J$89)/'Option-specific inputs'!$J$90,1)=0,
'Option-specific inputs'!$J$116*W$26,
0),
0),
0),
0)</f>
        <v>0</v>
      </c>
      <c r="X418" s="43">
        <f>IFERROR(
IF((X$14-$G$14+1)&lt;='General parameters'!$G$22,
IF((X$14-$G$14+1)&gt;=('Option-specific inputs'!$J$89),
IF(MOD((X$14-$G$14+1-'Option-specific inputs'!$J$89)/'Option-specific inputs'!$J$90,1)=0,
'Option-specific inputs'!$J$116*X$26,
0),
0),
0),
0)</f>
        <v>0</v>
      </c>
      <c r="Y418" s="43">
        <f>IFERROR(
IF((Y$14-$G$14+1)&lt;='General parameters'!$G$22,
IF((Y$14-$G$14+1)&gt;=('Option-specific inputs'!$J$89),
IF(MOD((Y$14-$G$14+1-'Option-specific inputs'!$J$89)/'Option-specific inputs'!$J$90,1)=0,
'Option-specific inputs'!$J$116*Y$26,
0),
0),
0),
0)</f>
        <v>0</v>
      </c>
      <c r="Z418" s="43">
        <f>IFERROR(
IF((Z$14-$G$14+1)&lt;='General parameters'!$G$22,
IF((Z$14-$G$14+1)&gt;=('Option-specific inputs'!$J$89),
IF(MOD((Z$14-$G$14+1-'Option-specific inputs'!$J$89)/'Option-specific inputs'!$J$90,1)=0,
'Option-specific inputs'!$J$116*Z$26,
0),
0),
0),
0)</f>
        <v>0</v>
      </c>
      <c r="AA418" s="43">
        <f>IFERROR(
IF((AA$14-$G$14+1)&lt;='General parameters'!$G$22,
IF((AA$14-$G$14+1)&gt;=('Option-specific inputs'!$J$89),
IF(MOD((AA$14-$G$14+1-'Option-specific inputs'!$J$89)/'Option-specific inputs'!$J$90,1)=0,
'Option-specific inputs'!$J$116*AA$26,
0),
0),
0),
0)</f>
        <v>0</v>
      </c>
      <c r="AB418" s="43">
        <f>IFERROR(
IF((AB$14-$G$14+1)&lt;='General parameters'!$G$22,
IF((AB$14-$G$14+1)&gt;=('Option-specific inputs'!$J$89),
IF(MOD((AB$14-$G$14+1-'Option-specific inputs'!$J$89)/'Option-specific inputs'!$J$90,1)=0,
'Option-specific inputs'!$J$116*AB$26,
0),
0),
0),
0)</f>
        <v>0</v>
      </c>
      <c r="AC418" s="43">
        <f>IFERROR(
IF((AC$14-$G$14+1)&lt;='General parameters'!$G$22,
IF((AC$14-$G$14+1)&gt;=('Option-specific inputs'!$J$89),
IF(MOD((AC$14-$G$14+1-'Option-specific inputs'!$J$89)/'Option-specific inputs'!$J$90,1)=0,
'Option-specific inputs'!$J$116*AC$26,
0),
0),
0),
0)</f>
        <v>0</v>
      </c>
      <c r="AD418" s="43">
        <f>IFERROR(
IF((AD$14-$G$14+1)&lt;='General parameters'!$G$22,
IF((AD$14-$G$14+1)&gt;=('Option-specific inputs'!$J$89),
IF(MOD((AD$14-$G$14+1-'Option-specific inputs'!$J$89)/'Option-specific inputs'!$J$90,1)=0,
'Option-specific inputs'!$J$116*AD$26,
0),
0),
0),
0)</f>
        <v>0</v>
      </c>
      <c r="AE418" s="43">
        <f>IFERROR(
IF((AE$14-$G$14+1)&lt;='General parameters'!$G$22,
IF((AE$14-$G$14+1)&gt;=('Option-specific inputs'!$J$89),
IF(MOD((AE$14-$G$14+1-'Option-specific inputs'!$J$89)/'Option-specific inputs'!$J$90,1)=0,
'Option-specific inputs'!$J$116*AE$26,
0),
0),
0),
0)</f>
        <v>0</v>
      </c>
      <c r="AF418" s="43">
        <f>IFERROR(
IF((AF$14-$G$14+1)&lt;='General parameters'!$G$22,
IF((AF$14-$G$14+1)&gt;=('Option-specific inputs'!$J$89),
IF(MOD((AF$14-$G$14+1-'Option-specific inputs'!$J$89)/'Option-specific inputs'!$J$90,1)=0,
'Option-specific inputs'!$J$116*AF$26,
0),
0),
0),
0)</f>
        <v>0</v>
      </c>
      <c r="AG418" s="43">
        <f>IFERROR(
IF((AG$14-$G$14+1)&lt;='General parameters'!$G$22,
IF((AG$14-$G$14+1)&gt;=('Option-specific inputs'!$J$89),
IF(MOD((AG$14-$G$14+1-'Option-specific inputs'!$J$89)/'Option-specific inputs'!$J$90,1)=0,
'Option-specific inputs'!$J$116*AG$26,
0),
0),
0),
0)</f>
        <v>0</v>
      </c>
      <c r="AH418" s="43">
        <f>IFERROR(
IF((AH$14-$G$14+1)&lt;='General parameters'!$G$22,
IF((AH$14-$G$14+1)&gt;=('Option-specific inputs'!$J$89),
IF(MOD((AH$14-$G$14+1-'Option-specific inputs'!$J$89)/'Option-specific inputs'!$J$90,1)=0,
'Option-specific inputs'!$J$116*AH$26,
0),
0),
0),
0)</f>
        <v>0</v>
      </c>
      <c r="AI418" s="43">
        <f>IFERROR(
IF((AI$14-$G$14+1)&lt;='General parameters'!$G$22,
IF((AI$14-$G$14+1)&gt;=('Option-specific inputs'!$J$89),
IF(MOD((AI$14-$G$14+1-'Option-specific inputs'!$J$89)/'Option-specific inputs'!$J$90,1)=0,
'Option-specific inputs'!$J$116*AI$26,
0),
0),
0),
0)</f>
        <v>0</v>
      </c>
      <c r="AJ418" s="43">
        <f>IFERROR(
IF((AJ$14-$G$14+1)&lt;='General parameters'!$G$22,
IF((AJ$14-$G$14+1)&gt;=('Option-specific inputs'!$J$89),
IF(MOD((AJ$14-$G$14+1-'Option-specific inputs'!$J$89)/'Option-specific inputs'!$J$90,1)=0,
'Option-specific inputs'!$J$116*AJ$26,
0),
0),
0),
0)</f>
        <v>0</v>
      </c>
      <c r="AK418" s="43">
        <f>IFERROR(
IF((AK$14-$G$14+1)&lt;='General parameters'!$G$22,
IF((AK$14-$G$14+1)&gt;=('Option-specific inputs'!$J$89),
IF(MOD((AK$14-$G$14+1-'Option-specific inputs'!$J$89)/'Option-specific inputs'!$J$90,1)=0,
'Option-specific inputs'!$J$116*AK$26,
0),
0),
0),
0)</f>
        <v>0</v>
      </c>
      <c r="AL418" s="43">
        <f>IFERROR(
IF((AL$14-$G$14+1)&lt;='General parameters'!$G$22,
IF((AL$14-$G$14+1)&gt;=('Option-specific inputs'!$J$89),
IF(MOD((AL$14-$G$14+1-'Option-specific inputs'!$J$89)/'Option-specific inputs'!$J$90,1)=0,
'Option-specific inputs'!$J$116*AL$26,
0),
0),
0),
0)</f>
        <v>0</v>
      </c>
      <c r="AM418" s="43">
        <f>IFERROR(
IF((AM$14-$G$14+1)&lt;='General parameters'!$G$22,
IF((AM$14-$G$14+1)&gt;=('Option-specific inputs'!$J$89),
IF(MOD((AM$14-$G$14+1-'Option-specific inputs'!$J$89)/'Option-specific inputs'!$J$90,1)=0,
'Option-specific inputs'!$J$116*AM$26,
0),
0),
0),
0)</f>
        <v>0</v>
      </c>
      <c r="AN418" s="43">
        <f>IFERROR(
IF((AN$14-$G$14+1)&lt;='General parameters'!$G$22,
IF((AN$14-$G$14+1)&gt;=('Option-specific inputs'!$J$89),
IF(MOD((AN$14-$G$14+1-'Option-specific inputs'!$J$89)/'Option-specific inputs'!$J$90,1)=0,
'Option-specific inputs'!$J$116*AN$26,
0),
0),
0),
0)</f>
        <v>0</v>
      </c>
      <c r="AO418" s="43">
        <f>IFERROR(
IF((AO$14-$G$14+1)&lt;='General parameters'!$G$22,
IF((AO$14-$G$14+1)&gt;=('Option-specific inputs'!$J$89),
IF(MOD((AO$14-$G$14+1-'Option-specific inputs'!$J$89)/'Option-specific inputs'!$J$90,1)=0,
'Option-specific inputs'!$J$116*AO$26,
0),
0),
0),
0)</f>
        <v>0</v>
      </c>
      <c r="AP418" s="43">
        <f>IFERROR(
IF((AP$14-$G$14+1)&lt;='General parameters'!$G$22,
IF((AP$14-$G$14+1)&gt;=('Option-specific inputs'!$J$89),
IF(MOD((AP$14-$G$14+1-'Option-specific inputs'!$J$89)/'Option-specific inputs'!$J$90,1)=0,
'Option-specific inputs'!$J$116*AP$26,
0),
0),
0),
0)</f>
        <v>0</v>
      </c>
      <c r="AQ418" s="43">
        <f>IFERROR(
IF((AQ$14-$G$14+1)&lt;='General parameters'!$G$22,
IF((AQ$14-$G$14+1)&gt;=('Option-specific inputs'!$J$89),
IF(MOD((AQ$14-$G$14+1-'Option-specific inputs'!$J$89)/'Option-specific inputs'!$J$90,1)=0,
'Option-specific inputs'!$J$116*AQ$26,
0),
0),
0),
0)</f>
        <v>0</v>
      </c>
      <c r="AR418" s="43">
        <f>IFERROR(
IF((AR$14-$G$14+1)&lt;='General parameters'!$G$22,
IF((AR$14-$G$14+1)&gt;=('Option-specific inputs'!$J$89),
IF(MOD((AR$14-$G$14+1-'Option-specific inputs'!$J$89)/'Option-specific inputs'!$J$90,1)=0,
'Option-specific inputs'!$J$116*AR$26,
0),
0),
0),
0)</f>
        <v>0</v>
      </c>
      <c r="AS418" s="43">
        <f>IFERROR(
IF((AS$14-$G$14+1)&lt;='General parameters'!$G$22,
IF((AS$14-$G$14+1)&gt;=('Option-specific inputs'!$J$89),
IF(MOD((AS$14-$G$14+1-'Option-specific inputs'!$J$89)/'Option-specific inputs'!$J$90,1)=0,
'Option-specific inputs'!$J$116*AS$26,
0),
0),
0),
0)</f>
        <v>0</v>
      </c>
      <c r="AT418" s="43">
        <f>IFERROR(
IF((AT$14-$G$14+1)&lt;='General parameters'!$G$22,
IF((AT$14-$G$14+1)&gt;=('Option-specific inputs'!$J$89),
IF(MOD((AT$14-$G$14+1-'Option-specific inputs'!$J$89)/'Option-specific inputs'!$J$90,1)=0,
'Option-specific inputs'!$J$116*AT$26,
0),
0),
0),
0)</f>
        <v>0</v>
      </c>
      <c r="AU418" s="43">
        <f>IFERROR(
IF((AU$14-$G$14+1)&lt;='General parameters'!$G$22,
IF((AU$14-$G$14+1)&gt;=('Option-specific inputs'!$J$89),
IF(MOD((AU$14-$G$14+1-'Option-specific inputs'!$J$89)/'Option-specific inputs'!$J$90,1)=0,
'Option-specific inputs'!$J$116*AU$26,
0),
0),
0),
0)</f>
        <v>0</v>
      </c>
      <c r="AV418" s="43">
        <f>IFERROR(
IF((AV$14-$G$14+1)&lt;='General parameters'!$G$22,
IF((AV$14-$G$14+1)&gt;=('Option-specific inputs'!$J$89),
IF(MOD((AV$14-$G$14+1-'Option-specific inputs'!$J$89)/'Option-specific inputs'!$J$90,1)=0,
'Option-specific inputs'!$J$116*AV$26,
0),
0),
0),
0)</f>
        <v>0</v>
      </c>
      <c r="AW418" s="43">
        <f>IFERROR(
IF((AW$14-$G$14+1)&lt;='General parameters'!$G$22,
IF((AW$14-$G$14+1)&gt;=('Option-specific inputs'!$J$89),
IF(MOD((AW$14-$G$14+1-'Option-specific inputs'!$J$89)/'Option-specific inputs'!$J$90,1)=0,
'Option-specific inputs'!$J$116*AW$26,
0),
0),
0),
0)</f>
        <v>0</v>
      </c>
      <c r="AX418" s="43">
        <f>IFERROR(
IF((AX$14-$G$14+1)&lt;='General parameters'!$G$22,
IF((AX$14-$G$14+1)&gt;=('Option-specific inputs'!$J$89),
IF(MOD((AX$14-$G$14+1-'Option-specific inputs'!$J$89)/'Option-specific inputs'!$J$90,1)=0,
'Option-specific inputs'!$J$116*AX$26,
0),
0),
0),
0)</f>
        <v>0</v>
      </c>
      <c r="AY418" s="43">
        <f>IFERROR(
IF((AY$14-$G$14+1)&lt;='General parameters'!$G$22,
IF((AY$14-$G$14+1)&gt;=('Option-specific inputs'!$J$89),
IF(MOD((AY$14-$G$14+1-'Option-specific inputs'!$J$89)/'Option-specific inputs'!$J$90,1)=0,
'Option-specific inputs'!$J$116*AY$26,
0),
0),
0),
0)</f>
        <v>0</v>
      </c>
      <c r="AZ418" s="43">
        <f>IFERROR(
IF((AZ$14-$G$14+1)&lt;='General parameters'!$G$22,
IF((AZ$14-$G$14+1)&gt;=('Option-specific inputs'!$J$89),
IF(MOD((AZ$14-$G$14+1-'Option-specific inputs'!$J$89)/'Option-specific inputs'!$J$90,1)=0,
'Option-specific inputs'!$J$116*AZ$26,
0),
0),
0),
0)</f>
        <v>0</v>
      </c>
      <c r="BA418" s="43">
        <f>IFERROR(
IF((BA$14-$G$14+1)&lt;='General parameters'!$G$22,
IF((BA$14-$G$14+1)&gt;=('Option-specific inputs'!$J$89),
IF(MOD((BA$14-$G$14+1-'Option-specific inputs'!$J$89)/'Option-specific inputs'!$J$90,1)=0,
'Option-specific inputs'!$J$116*BA$26,
0),
0),
0),
0)</f>
        <v>0</v>
      </c>
      <c r="BB418" s="43">
        <f>IFERROR(
IF((BB$14-$G$14+1)&lt;='General parameters'!$G$22,
IF((BB$14-$G$14+1)&gt;=('Option-specific inputs'!$J$89),
IF(MOD((BB$14-$G$14+1-'Option-specific inputs'!$J$89)/'Option-specific inputs'!$J$90,1)=0,
'Option-specific inputs'!$J$116*BB$26,
0),
0),
0),
0)</f>
        <v>0</v>
      </c>
      <c r="BC418" s="43">
        <f>IFERROR(
IF((BC$14-$G$14+1)&lt;='General parameters'!$G$22,
IF((BC$14-$G$14+1)&gt;=('Option-specific inputs'!$J$89),
IF(MOD((BC$14-$G$14+1-'Option-specific inputs'!$J$89)/'Option-specific inputs'!$J$90,1)=0,
'Option-specific inputs'!$J$116*BC$26,
0),
0),
0),
0)</f>
        <v>0</v>
      </c>
      <c r="BD418" s="43">
        <f>IFERROR(
IF((BD$14-$G$14+1)&lt;='General parameters'!$G$22,
IF((BD$14-$G$14+1)&gt;=('Option-specific inputs'!$J$89),
IF(MOD((BD$14-$G$14+1-'Option-specific inputs'!$J$89)/'Option-specific inputs'!$J$90,1)=0,
'Option-specific inputs'!$J$116*BD$26,
0),
0),
0),
0)</f>
        <v>0</v>
      </c>
      <c r="BE418" s="43">
        <f>IFERROR(
IF((BE$14-$G$14+1)&lt;='General parameters'!$G$22,
IF((BE$14-$G$14+1)&gt;=('Option-specific inputs'!$J$89),
IF(MOD((BE$14-$G$14+1-'Option-specific inputs'!$J$89)/'Option-specific inputs'!$J$90,1)=0,
'Option-specific inputs'!$J$116*BE$26,
0),
0),
0),
0)</f>
        <v>0</v>
      </c>
      <c r="BF418" s="43">
        <f>IFERROR(
IF((BF$14-$G$14+1)&lt;='General parameters'!$G$22,
IF((BF$14-$G$14+1)&gt;=('Option-specific inputs'!$J$89),
IF(MOD((BF$14-$G$14+1-'Option-specific inputs'!$J$89)/'Option-specific inputs'!$J$90,1)=0,
'Option-specific inputs'!$J$116*BF$26,
0),
0),
0),
0)</f>
        <v>0</v>
      </c>
      <c r="BG418" s="43">
        <f>IFERROR(
IF((BG$14-$G$14+1)&lt;='General parameters'!$G$22,
IF((BG$14-$G$14+1)&gt;=('Option-specific inputs'!$J$89),
IF(MOD((BG$14-$G$14+1-'Option-specific inputs'!$J$89)/'Option-specific inputs'!$J$90,1)=0,
'Option-specific inputs'!$J$116*BG$26,
0),
0),
0),
0)</f>
        <v>0</v>
      </c>
      <c r="BH418" s="43">
        <f>IFERROR(
IF((BH$14-$G$14+1)&lt;='General parameters'!$G$22,
IF((BH$14-$G$14+1)&gt;=('Option-specific inputs'!$J$89),
IF(MOD((BH$14-$G$14+1-'Option-specific inputs'!$J$89)/'Option-specific inputs'!$J$90,1)=0,
'Option-specific inputs'!$J$116*BH$26,
0),
0),
0),
0)</f>
        <v>0</v>
      </c>
      <c r="BI418" s="43">
        <f>IFERROR(
IF((BI$14-$G$14+1)&lt;='General parameters'!$G$22,
IF((BI$14-$G$14+1)&gt;=('Option-specific inputs'!$J$89),
IF(MOD((BI$14-$G$14+1-'Option-specific inputs'!$J$89)/'Option-specific inputs'!$J$90,1)=0,
'Option-specific inputs'!$J$116*BI$26,
0),
0),
0),
0)</f>
        <v>0</v>
      </c>
      <c r="BJ418" s="43">
        <f>IFERROR(
IF((BJ$14-$G$14+1)&lt;='General parameters'!$G$22,
IF((BJ$14-$G$14+1)&gt;=('Option-specific inputs'!$J$89),
IF(MOD((BJ$14-$G$14+1-'Option-specific inputs'!$J$89)/'Option-specific inputs'!$J$90,1)=0,
'Option-specific inputs'!$J$116*BJ$26,
0),
0),
0),
0)</f>
        <v>0</v>
      </c>
      <c r="BK418" s="43">
        <f>IFERROR(
IF((BK$14-$G$14+1)&lt;='General parameters'!$G$22,
IF((BK$14-$G$14+1)&gt;=('Option-specific inputs'!$J$89),
IF(MOD((BK$14-$G$14+1-'Option-specific inputs'!$J$89)/'Option-specific inputs'!$J$90,1)=0,
'Option-specific inputs'!$J$116*BK$26,
0),
0),
0),
0)</f>
        <v>0</v>
      </c>
      <c r="BL418" s="43">
        <f>IFERROR(
IF((BL$14-$G$14+1)&lt;='General parameters'!$G$22,
IF((BL$14-$G$14+1)&gt;=('Option-specific inputs'!$J$89),
IF(MOD((BL$14-$G$14+1-'Option-specific inputs'!$J$89)/'Option-specific inputs'!$J$90,1)=0,
'Option-specific inputs'!$J$116*BL$26,
0),
0),
0),
0)</f>
        <v>0</v>
      </c>
      <c r="BM418" s="43">
        <f>IFERROR(
IF((BM$14-$G$14+1)&lt;='General parameters'!$G$22,
IF((BM$14-$G$14+1)&gt;=('Option-specific inputs'!$J$89),
IF(MOD((BM$14-$G$14+1-'Option-specific inputs'!$J$89)/'Option-specific inputs'!$J$90,1)=0,
'Option-specific inputs'!$J$116*BM$26,
0),
0),
0),
0)</f>
        <v>0</v>
      </c>
      <c r="BN418" s="43">
        <f>IFERROR(
IF((BN$14-$G$14+1)&lt;='General parameters'!$G$22,
IF((BN$14-$G$14+1)&gt;=('Option-specific inputs'!$J$89),
IF(MOD((BN$14-$G$14+1-'Option-specific inputs'!$J$89)/'Option-specific inputs'!$J$90,1)=0,
'Option-specific inputs'!$J$116*BN$26,
0),
0),
0),
0)</f>
        <v>0</v>
      </c>
      <c r="BO418" s="43">
        <f>IFERROR(
IF((BO$14-$G$14+1)&lt;='General parameters'!$G$22,
IF((BO$14-$G$14+1)&gt;=('Option-specific inputs'!$J$89),
IF(MOD((BO$14-$G$14+1-'Option-specific inputs'!$J$89)/'Option-specific inputs'!$J$90,1)=0,
'Option-specific inputs'!$J$116*BO$26,
0),
0),
0),
0)</f>
        <v>0</v>
      </c>
      <c r="BP418" s="43">
        <f>IFERROR(
IF((BP$14-$G$14+1)&lt;='General parameters'!$G$22,
IF((BP$14-$G$14+1)&gt;=('Option-specific inputs'!$J$89),
IF(MOD((BP$14-$G$14+1-'Option-specific inputs'!$J$89)/'Option-specific inputs'!$J$90,1)=0,
'Option-specific inputs'!$J$116*BP$26,
0),
0),
0),
0)</f>
        <v>0</v>
      </c>
      <c r="BQ418" s="43">
        <f>IFERROR(
IF((BQ$14-$G$14+1)&lt;='General parameters'!$G$22,
IF((BQ$14-$G$14+1)&gt;=('Option-specific inputs'!$J$89),
IF(MOD((BQ$14-$G$14+1-'Option-specific inputs'!$J$89)/'Option-specific inputs'!$J$90,1)=0,
'Option-specific inputs'!$J$116*BQ$26,
0),
0),
0),
0)</f>
        <v>0</v>
      </c>
      <c r="BR418" s="43">
        <f>IFERROR(
IF((BR$14-$G$14+1)&lt;='General parameters'!$G$22,
IF((BR$14-$G$14+1)&gt;=('Option-specific inputs'!$J$89),
IF(MOD((BR$14-$G$14+1-'Option-specific inputs'!$J$89)/'Option-specific inputs'!$J$90,1)=0,
'Option-specific inputs'!$J$116*BR$26,
0),
0),
0),
0)</f>
        <v>0</v>
      </c>
      <c r="BS418" s="43">
        <f>IFERROR(
IF((BS$14-$G$14+1)&lt;='General parameters'!$G$22,
IF((BS$14-$G$14+1)&gt;=('Option-specific inputs'!$J$89),
IF(MOD((BS$14-$G$14+1-'Option-specific inputs'!$J$89)/'Option-specific inputs'!$J$90,1)=0,
'Option-specific inputs'!$J$116*BS$26,
0),
0),
0),
0)</f>
        <v>0</v>
      </c>
      <c r="BT418" s="43">
        <f>IFERROR(
IF((BT$14-$G$14+1)&lt;='General parameters'!$G$22,
IF((BT$14-$G$14+1)&gt;=('Option-specific inputs'!$J$89),
IF(MOD((BT$14-$G$14+1-'Option-specific inputs'!$J$89)/'Option-specific inputs'!$J$90,1)=0,
'Option-specific inputs'!$J$116*BT$26,
0),
0),
0),
0)</f>
        <v>0</v>
      </c>
      <c r="BU418" s="43">
        <f>IFERROR(
IF((BU$14-$G$14+1)&lt;='General parameters'!$G$22,
IF((BU$14-$G$14+1)&gt;=('Option-specific inputs'!$J$89),
IF(MOD((BU$14-$G$14+1-'Option-specific inputs'!$J$89)/'Option-specific inputs'!$J$90,1)=0,
'Option-specific inputs'!$J$116*BU$26,
0),
0),
0),
0)</f>
        <v>0</v>
      </c>
      <c r="BV418" s="43">
        <f>IFERROR(
IF((BV$14-$G$14+1)&lt;='General parameters'!$G$22,
IF((BV$14-$G$14+1)&gt;=('Option-specific inputs'!$J$89),
IF(MOD((BV$14-$G$14+1-'Option-specific inputs'!$J$89)/'Option-specific inputs'!$J$90,1)=0,
'Option-specific inputs'!$J$116*BV$26,
0),
0),
0),
0)</f>
        <v>0</v>
      </c>
      <c r="BW418" s="43">
        <f>IFERROR(
IF((BW$14-$G$14+1)&lt;='General parameters'!$G$22,
IF((BW$14-$G$14+1)&gt;=('Option-specific inputs'!$J$89),
IF(MOD((BW$14-$G$14+1-'Option-specific inputs'!$J$89)/'Option-specific inputs'!$J$90,1)=0,
'Option-specific inputs'!$J$116*BW$26,
0),
0),
0),
0)</f>
        <v>0</v>
      </c>
      <c r="BX418" s="43">
        <f>IFERROR(
IF((BX$14-$G$14+1)&lt;='General parameters'!$G$22,
IF((BX$14-$G$14+1)&gt;=('Option-specific inputs'!$J$89),
IF(MOD((BX$14-$G$14+1-'Option-specific inputs'!$J$89)/'Option-specific inputs'!$J$90,1)=0,
'Option-specific inputs'!$J$116*BX$26,
0),
0),
0),
0)</f>
        <v>0</v>
      </c>
      <c r="BY418" s="43">
        <f>IFERROR(
IF((BY$14-$G$14+1)&lt;='General parameters'!$G$22,
IF((BY$14-$G$14+1)&gt;=('Option-specific inputs'!$J$89),
IF(MOD((BY$14-$G$14+1-'Option-specific inputs'!$J$89)/'Option-specific inputs'!$J$90,1)=0,
'Option-specific inputs'!$J$116*BY$26,
0),
0),
0),
0)</f>
        <v>0</v>
      </c>
      <c r="BZ418" s="43">
        <f>IFERROR(
IF((BZ$14-$G$14+1)&lt;='General parameters'!$G$22,
IF((BZ$14-$G$14+1)&gt;=('Option-specific inputs'!$J$89),
IF(MOD((BZ$14-$G$14+1-'Option-specific inputs'!$J$89)/'Option-specific inputs'!$J$90,1)=0,
'Option-specific inputs'!$J$116*BZ$26,
0),
0),
0),
0)</f>
        <v>0</v>
      </c>
      <c r="CA418" s="43">
        <f>IFERROR(
IF((CA$14-$G$14+1)&lt;='General parameters'!$G$22,
IF((CA$14-$G$14+1)&gt;=('Option-specific inputs'!$J$89),
IF(MOD((CA$14-$G$14+1-'Option-specific inputs'!$J$89)/'Option-specific inputs'!$J$90,1)=0,
'Option-specific inputs'!$J$116*CA$26,
0),
0),
0),
0)</f>
        <v>0</v>
      </c>
      <c r="CB418" s="43">
        <f>IFERROR(
IF((CB$14-$G$14+1)&lt;='General parameters'!$G$22,
IF((CB$14-$G$14+1)&gt;=('Option-specific inputs'!$J$89),
IF(MOD((CB$14-$G$14+1-'Option-specific inputs'!$J$89)/'Option-specific inputs'!$J$90,1)=0,
'Option-specific inputs'!$J$116*CB$26,
0),
0),
0),
0)</f>
        <v>0</v>
      </c>
      <c r="CC418" s="43">
        <f>IFERROR(
IF((CC$14-$G$14+1)&lt;='General parameters'!$G$22,
IF((CC$14-$G$14+1)&gt;=('Option-specific inputs'!$J$89),
IF(MOD((CC$14-$G$14+1-'Option-specific inputs'!$J$89)/'Option-specific inputs'!$J$90,1)=0,
'Option-specific inputs'!$J$116*CC$26,
0),
0),
0),
0)</f>
        <v>0</v>
      </c>
      <c r="CD418" s="43">
        <f>IFERROR(
IF((CD$14-$G$14+1)&lt;='General parameters'!$G$22,
IF((CD$14-$G$14+1)&gt;=('Option-specific inputs'!$J$89),
IF(MOD((CD$14-$G$14+1-'Option-specific inputs'!$J$89)/'Option-specific inputs'!$J$90,1)=0,
'Option-specific inputs'!$J$116*CD$26,
0),
0),
0),
0)</f>
        <v>0</v>
      </c>
      <c r="CE418" s="43">
        <f>IFERROR(
IF((CE$14-$G$14+1)&lt;='General parameters'!$G$22,
IF((CE$14-$G$14+1)&gt;=('Option-specific inputs'!$J$89),
IF(MOD((CE$14-$G$14+1-'Option-specific inputs'!$J$89)/'Option-specific inputs'!$J$90,1)=0,
'Option-specific inputs'!$J$116*CE$26,
0),
0),
0),
0)</f>
        <v>0</v>
      </c>
      <c r="CF418" s="43">
        <f>IFERROR(
IF((CF$14-$G$14+1)&lt;='General parameters'!$G$22,
IF((CF$14-$G$14+1)&gt;=('Option-specific inputs'!$J$89),
IF(MOD((CF$14-$G$14+1-'Option-specific inputs'!$J$89)/'Option-specific inputs'!$J$90,1)=0,
'Option-specific inputs'!$J$116*CF$26,
0),
0),
0),
0)</f>
        <v>0</v>
      </c>
      <c r="CG418" s="43">
        <f>IFERROR(
IF((CG$14-$G$14+1)&lt;='General parameters'!$G$22,
IF((CG$14-$G$14+1)&gt;=('Option-specific inputs'!$J$89),
IF(MOD((CG$14-$G$14+1-'Option-specific inputs'!$J$89)/'Option-specific inputs'!$J$90,1)=0,
'Option-specific inputs'!$J$116*CG$26,
0),
0),
0),
0)</f>
        <v>0</v>
      </c>
      <c r="CH418" s="43">
        <f>IFERROR(
IF((CH$14-$G$14+1)&lt;='General parameters'!$G$22,
IF((CH$14-$G$14+1)&gt;=('Option-specific inputs'!$J$89),
IF(MOD((CH$14-$G$14+1-'Option-specific inputs'!$J$89)/'Option-specific inputs'!$J$90,1)=0,
'Option-specific inputs'!$J$116*CH$26,
0),
0),
0),
0)</f>
        <v>0</v>
      </c>
      <c r="CI418" s="43">
        <f>IFERROR(
IF((CI$14-$G$14+1)&lt;='General parameters'!$G$22,
IF((CI$14-$G$14+1)&gt;=('Option-specific inputs'!$J$89),
IF(MOD((CI$14-$G$14+1-'Option-specific inputs'!$J$89)/'Option-specific inputs'!$J$90,1)=0,
'Option-specific inputs'!$J$116*CI$26,
0),
0),
0),
0)</f>
        <v>0</v>
      </c>
      <c r="CJ418" s="43">
        <f>IFERROR(
IF((CJ$14-$G$14+1)&lt;='General parameters'!$G$22,
IF((CJ$14-$G$14+1)&gt;=('Option-specific inputs'!$J$89),
IF(MOD((CJ$14-$G$14+1-'Option-specific inputs'!$J$89)/'Option-specific inputs'!$J$90,1)=0,
'Option-specific inputs'!$J$116*CJ$26,
0),
0),
0),
0)</f>
        <v>0</v>
      </c>
      <c r="CK418" s="43">
        <f>IFERROR(
IF((CK$14-$G$14+1)&lt;='General parameters'!$G$22,
IF((CK$14-$G$14+1)&gt;=('Option-specific inputs'!$J$89),
IF(MOD((CK$14-$G$14+1-'Option-specific inputs'!$J$89)/'Option-specific inputs'!$J$90,1)=0,
'Option-specific inputs'!$J$116*CK$26,
0),
0),
0),
0)</f>
        <v>0</v>
      </c>
      <c r="CL418" s="43">
        <f>IFERROR(
IF((CL$14-$G$14+1)&lt;='General parameters'!$G$22,
IF((CL$14-$G$14+1)&gt;=('Option-specific inputs'!$J$89),
IF(MOD((CL$14-$G$14+1-'Option-specific inputs'!$J$89)/'Option-specific inputs'!$J$90,1)=0,
'Option-specific inputs'!$J$116*CL$26,
0),
0),
0),
0)</f>
        <v>0</v>
      </c>
      <c r="CM418" s="43">
        <f>IFERROR(
IF((CM$14-$G$14+1)&lt;='General parameters'!$G$22,
IF((CM$14-$G$14+1)&gt;=('Option-specific inputs'!$J$89),
IF(MOD((CM$14-$G$14+1-'Option-specific inputs'!$J$89)/'Option-specific inputs'!$J$90,1)=0,
'Option-specific inputs'!$J$116*CM$26,
0),
0),
0),
0)</f>
        <v>0</v>
      </c>
      <c r="CN418" s="43">
        <f>IFERROR(
IF((CN$14-$G$14+1)&lt;='General parameters'!$G$22,
IF((CN$14-$G$14+1)&gt;=('Option-specific inputs'!$J$89),
IF(MOD((CN$14-$G$14+1-'Option-specific inputs'!$J$89)/'Option-specific inputs'!$J$90,1)=0,
'Option-specific inputs'!$J$116*CN$26,
0),
0),
0),
0)</f>
        <v>0</v>
      </c>
      <c r="CO418" s="43">
        <f>IFERROR(
IF((CO$14-$G$14+1)&lt;='General parameters'!$G$22,
IF((CO$14-$G$14+1)&gt;=('Option-specific inputs'!$J$89),
IF(MOD((CO$14-$G$14+1-'Option-specific inputs'!$J$89)/'Option-specific inputs'!$J$90,1)=0,
'Option-specific inputs'!$J$116*CO$26,
0),
0),
0),
0)</f>
        <v>0</v>
      </c>
      <c r="CP418" s="43">
        <f>IFERROR(
IF((CP$14-$G$14+1)&lt;='General parameters'!$G$22,
IF((CP$14-$G$14+1)&gt;=('Option-specific inputs'!$J$89),
IF(MOD((CP$14-$G$14+1-'Option-specific inputs'!$J$89)/'Option-specific inputs'!$J$90,1)=0,
'Option-specific inputs'!$J$116*CP$26,
0),
0),
0),
0)</f>
        <v>0</v>
      </c>
      <c r="CQ418" s="43">
        <f>IFERROR(
IF((CQ$14-$G$14+1)&lt;='General parameters'!$G$22,
IF((CQ$14-$G$14+1)&gt;=('Option-specific inputs'!$J$89),
IF(MOD((CQ$14-$G$14+1-'Option-specific inputs'!$J$89)/'Option-specific inputs'!$J$90,1)=0,
'Option-specific inputs'!$J$116*CQ$26,
0),
0),
0),
0)</f>
        <v>0</v>
      </c>
      <c r="CR418" s="43">
        <f>IFERROR(
IF((CR$14-$G$14+1)&lt;='General parameters'!$G$22,
IF((CR$14-$G$14+1)&gt;=('Option-specific inputs'!$J$89),
IF(MOD((CR$14-$G$14+1-'Option-specific inputs'!$J$89)/'Option-specific inputs'!$J$90,1)=0,
'Option-specific inputs'!$J$116*CR$26,
0),
0),
0),
0)</f>
        <v>0</v>
      </c>
      <c r="CS418" s="43">
        <f>IFERROR(
IF((CS$14-$G$14+1)&lt;='General parameters'!$G$22,
IF((CS$14-$G$14+1)&gt;=('Option-specific inputs'!$J$89),
IF(MOD((CS$14-$G$14+1-'Option-specific inputs'!$J$89)/'Option-specific inputs'!$J$90,1)=0,
'Option-specific inputs'!$J$116*CS$26,
0),
0),
0),
0)</f>
        <v>0</v>
      </c>
      <c r="CT418" s="43">
        <f>IFERROR(
IF((CT$14-$G$14+1)&lt;='General parameters'!$G$22,
IF((CT$14-$G$14+1)&gt;=('Option-specific inputs'!$J$89),
IF(MOD((CT$14-$G$14+1-'Option-specific inputs'!$J$89)/'Option-specific inputs'!$J$90,1)=0,
'Option-specific inputs'!$J$116*CT$26,
0),
0),
0),
0)</f>
        <v>0</v>
      </c>
      <c r="CU418" s="43">
        <f>IFERROR(
IF((CU$14-$G$14+1)&lt;='General parameters'!$G$22,
IF((CU$14-$G$14+1)&gt;=('Option-specific inputs'!$J$89),
IF(MOD((CU$14-$G$14+1-'Option-specific inputs'!$J$89)/'Option-specific inputs'!$J$90,1)=0,
'Option-specific inputs'!$J$116*CU$26,
0),
0),
0),
0)</f>
        <v>0</v>
      </c>
      <c r="CV418" s="43">
        <f>IFERROR(
IF((CV$14-$G$14+1)&lt;='General parameters'!$G$22,
IF((CV$14-$G$14+1)&gt;=('Option-specific inputs'!$J$89),
IF(MOD((CV$14-$G$14+1-'Option-specific inputs'!$J$89)/'Option-specific inputs'!$J$90,1)=0,
'Option-specific inputs'!$J$116*CV$26,
0),
0),
0),
0)</f>
        <v>0</v>
      </c>
      <c r="CW418" s="43">
        <f>IFERROR(
IF((CW$14-$G$14+1)&lt;='General parameters'!$G$22,
IF((CW$14-$G$14+1)&gt;=('Option-specific inputs'!$J$89),
IF(MOD((CW$14-$G$14+1-'Option-specific inputs'!$J$89)/'Option-specific inputs'!$J$90,1)=0,
'Option-specific inputs'!$J$116*CW$26,
0),
0),
0),
0)</f>
        <v>0</v>
      </c>
      <c r="CX418" s="43">
        <f>IFERROR(
IF((CX$14-$G$14+1)&lt;='General parameters'!$G$22,
IF((CX$14-$G$14+1)&gt;=('Option-specific inputs'!$J$89),
IF(MOD((CX$14-$G$14+1-'Option-specific inputs'!$J$89)/'Option-specific inputs'!$J$90,1)=0,
'Option-specific inputs'!$J$116*CX$26,
0),
0),
0),
0)</f>
        <v>0</v>
      </c>
      <c r="CY418" s="43">
        <f>IFERROR(
IF((CY$14-$G$14+1)&lt;='General parameters'!$G$22,
IF((CY$14-$G$14+1)&gt;=('Option-specific inputs'!$J$89),
IF(MOD((CY$14-$G$14+1-'Option-specific inputs'!$J$89)/'Option-specific inputs'!$J$90,1)=0,
'Option-specific inputs'!$J$116*CY$26,
0),
0),
0),
0)</f>
        <v>0</v>
      </c>
      <c r="CZ418" s="43">
        <f>IFERROR(
IF((CZ$14-$G$14+1)&lt;='General parameters'!$G$22,
IF((CZ$14-$G$14+1)&gt;=('Option-specific inputs'!$J$89),
IF(MOD((CZ$14-$G$14+1-'Option-specific inputs'!$J$89)/'Option-specific inputs'!$J$90,1)=0,
'Option-specific inputs'!$J$116*CZ$26,
0),
0),
0),
0)</f>
        <v>0</v>
      </c>
      <c r="DA418" s="43">
        <f>IFERROR(
IF((DA$14-$G$14+1)&lt;='General parameters'!$G$22,
IF((DA$14-$G$14+1)&gt;=('Option-specific inputs'!$J$89),
IF(MOD((DA$14-$G$14+1-'Option-specific inputs'!$J$89)/'Option-specific inputs'!$J$90,1)=0,
'Option-specific inputs'!$J$116*DA$26,
0),
0),
0),
0)</f>
        <v>0</v>
      </c>
      <c r="DB418" s="43">
        <f>IFERROR(
IF((DB$14-$G$14+1)&lt;='General parameters'!$G$22,
IF((DB$14-$G$14+1)&gt;=('Option-specific inputs'!$J$89),
IF(MOD((DB$14-$G$14+1-'Option-specific inputs'!$J$89)/'Option-specific inputs'!$J$90,1)=0,
'Option-specific inputs'!$J$116*DB$26,
0),
0),
0),
0)</f>
        <v>0</v>
      </c>
      <c r="DC418" s="25"/>
    </row>
    <row r="419" spans="1:107" s="61" customFormat="1" ht="22.5" customHeight="1">
      <c r="A419" s="25"/>
      <c r="B419" s="152"/>
      <c r="C419" s="170" t="str">
        <f>"Maintenance event 4: "&amp;'Option-specific inputs'!$H$93</f>
        <v xml:space="preserve">Maintenance event 4: </v>
      </c>
      <c r="D419" s="48"/>
      <c r="E419" s="37"/>
      <c r="F419" s="32"/>
      <c r="G419" s="43">
        <f>IFERROR(
IF((G$14-$G$14+1)&lt;='General parameters'!$G$22,
IF((G$14-$G$14+1)&gt;=('Option-specific inputs'!$J$94),
IF(MOD((G$14-$G$14+1-'Option-specific inputs'!$J$94)/'Option-specific inputs'!$J$95,1)=0,
'Option-specific inputs'!$J$117*G$26,
0),
0),
0),
0)</f>
        <v>0</v>
      </c>
      <c r="H419" s="43">
        <f>IFERROR(
IF((H$14-$G$14+1)&lt;='General parameters'!$G$22,
IF((H$14-$G$14+1)&gt;=('Option-specific inputs'!$J$94),
IF(MOD((H$14-$G$14+1-'Option-specific inputs'!$J$94)/'Option-specific inputs'!$J$95,1)=0,
'Option-specific inputs'!$J$117*H$26,
0),
0),
0),
0)</f>
        <v>0</v>
      </c>
      <c r="I419" s="43">
        <f>IFERROR(
IF((I$14-$G$14+1)&lt;='General parameters'!$G$22,
IF((I$14-$G$14+1)&gt;=('Option-specific inputs'!$J$94),
IF(MOD((I$14-$G$14+1-'Option-specific inputs'!$J$94)/'Option-specific inputs'!$J$95,1)=0,
'Option-specific inputs'!$J$117*I$26,
0),
0),
0),
0)</f>
        <v>0</v>
      </c>
      <c r="J419" s="43">
        <f>IFERROR(
IF((J$14-$G$14+1)&lt;='General parameters'!$G$22,
IF((J$14-$G$14+1)&gt;=('Option-specific inputs'!$J$94),
IF(MOD((J$14-$G$14+1-'Option-specific inputs'!$J$94)/'Option-specific inputs'!$J$95,1)=0,
'Option-specific inputs'!$J$117*J$26,
0),
0),
0),
0)</f>
        <v>0</v>
      </c>
      <c r="K419" s="43">
        <f>IFERROR(
IF((K$14-$G$14+1)&lt;='General parameters'!$G$22,
IF((K$14-$G$14+1)&gt;=('Option-specific inputs'!$J$94),
IF(MOD((K$14-$G$14+1-'Option-specific inputs'!$J$94)/'Option-specific inputs'!$J$95,1)=0,
'Option-specific inputs'!$J$117*K$26,
0),
0),
0),
0)</f>
        <v>0</v>
      </c>
      <c r="L419" s="43">
        <f>IFERROR(
IF((L$14-$G$14+1)&lt;='General parameters'!$G$22,
IF((L$14-$G$14+1)&gt;=('Option-specific inputs'!$J$94),
IF(MOD((L$14-$G$14+1-'Option-specific inputs'!$J$94)/'Option-specific inputs'!$J$95,1)=0,
'Option-specific inputs'!$J$117*L$26,
0),
0),
0),
0)</f>
        <v>0</v>
      </c>
      <c r="M419" s="43">
        <f>IFERROR(
IF((M$14-$G$14+1)&lt;='General parameters'!$G$22,
IF((M$14-$G$14+1)&gt;=('Option-specific inputs'!$J$94),
IF(MOD((M$14-$G$14+1-'Option-specific inputs'!$J$94)/'Option-specific inputs'!$J$95,1)=0,
'Option-specific inputs'!$J$117*M$26,
0),
0),
0),
0)</f>
        <v>0</v>
      </c>
      <c r="N419" s="43">
        <f>IFERROR(
IF((N$14-$G$14+1)&lt;='General parameters'!$G$22,
IF((N$14-$G$14+1)&gt;=('Option-specific inputs'!$J$94),
IF(MOD((N$14-$G$14+1-'Option-specific inputs'!$J$94)/'Option-specific inputs'!$J$95,1)=0,
'Option-specific inputs'!$J$117*N$26,
0),
0),
0),
0)</f>
        <v>0</v>
      </c>
      <c r="O419" s="43">
        <f>IFERROR(
IF((O$14-$G$14+1)&lt;='General parameters'!$G$22,
IF((O$14-$G$14+1)&gt;=('Option-specific inputs'!$J$94),
IF(MOD((O$14-$G$14+1-'Option-specific inputs'!$J$94)/'Option-specific inputs'!$J$95,1)=0,
'Option-specific inputs'!$J$117*O$26,
0),
0),
0),
0)</f>
        <v>0</v>
      </c>
      <c r="P419" s="43">
        <f>IFERROR(
IF((P$14-$G$14+1)&lt;='General parameters'!$G$22,
IF((P$14-$G$14+1)&gt;=('Option-specific inputs'!$J$94),
IF(MOD((P$14-$G$14+1-'Option-specific inputs'!$J$94)/'Option-specific inputs'!$J$95,1)=0,
'Option-specific inputs'!$J$117*P$26,
0),
0),
0),
0)</f>
        <v>0</v>
      </c>
      <c r="Q419" s="43">
        <f>IFERROR(
IF((Q$14-$G$14+1)&lt;='General parameters'!$G$22,
IF((Q$14-$G$14+1)&gt;=('Option-specific inputs'!$J$94),
IF(MOD((Q$14-$G$14+1-'Option-specific inputs'!$J$94)/'Option-specific inputs'!$J$95,1)=0,
'Option-specific inputs'!$J$117*Q$26,
0),
0),
0),
0)</f>
        <v>0</v>
      </c>
      <c r="R419" s="43">
        <f>IFERROR(
IF((R$14-$G$14+1)&lt;='General parameters'!$G$22,
IF((R$14-$G$14+1)&gt;=('Option-specific inputs'!$J$94),
IF(MOD((R$14-$G$14+1-'Option-specific inputs'!$J$94)/'Option-specific inputs'!$J$95,1)=0,
'Option-specific inputs'!$J$117*R$26,
0),
0),
0),
0)</f>
        <v>0</v>
      </c>
      <c r="S419" s="43">
        <f>IFERROR(
IF((S$14-$G$14+1)&lt;='General parameters'!$G$22,
IF((S$14-$G$14+1)&gt;=('Option-specific inputs'!$J$94),
IF(MOD((S$14-$G$14+1-'Option-specific inputs'!$J$94)/'Option-specific inputs'!$J$95,1)=0,
'Option-specific inputs'!$J$117*S$26,
0),
0),
0),
0)</f>
        <v>0</v>
      </c>
      <c r="T419" s="43">
        <f>IFERROR(
IF((T$14-$G$14+1)&lt;='General parameters'!$G$22,
IF((T$14-$G$14+1)&gt;=('Option-specific inputs'!$J$94),
IF(MOD((T$14-$G$14+1-'Option-specific inputs'!$J$94)/'Option-specific inputs'!$J$95,1)=0,
'Option-specific inputs'!$J$117*T$26,
0),
0),
0),
0)</f>
        <v>0</v>
      </c>
      <c r="U419" s="43">
        <f>IFERROR(
IF((U$14-$G$14+1)&lt;='General parameters'!$G$22,
IF((U$14-$G$14+1)&gt;=('Option-specific inputs'!$J$94),
IF(MOD((U$14-$G$14+1-'Option-specific inputs'!$J$94)/'Option-specific inputs'!$J$95,1)=0,
'Option-specific inputs'!$J$117*U$26,
0),
0),
0),
0)</f>
        <v>0</v>
      </c>
      <c r="V419" s="43">
        <f>IFERROR(
IF((V$14-$G$14+1)&lt;='General parameters'!$G$22,
IF((V$14-$G$14+1)&gt;=('Option-specific inputs'!$J$94),
IF(MOD((V$14-$G$14+1-'Option-specific inputs'!$J$94)/'Option-specific inputs'!$J$95,1)=0,
'Option-specific inputs'!$J$117*V$26,
0),
0),
0),
0)</f>
        <v>0</v>
      </c>
      <c r="W419" s="43">
        <f>IFERROR(
IF((W$14-$G$14+1)&lt;='General parameters'!$G$22,
IF((W$14-$G$14+1)&gt;=('Option-specific inputs'!$J$94),
IF(MOD((W$14-$G$14+1-'Option-specific inputs'!$J$94)/'Option-specific inputs'!$J$95,1)=0,
'Option-specific inputs'!$J$117*W$26,
0),
0),
0),
0)</f>
        <v>0</v>
      </c>
      <c r="X419" s="43">
        <f>IFERROR(
IF((X$14-$G$14+1)&lt;='General parameters'!$G$22,
IF((X$14-$G$14+1)&gt;=('Option-specific inputs'!$J$94),
IF(MOD((X$14-$G$14+1-'Option-specific inputs'!$J$94)/'Option-specific inputs'!$J$95,1)=0,
'Option-specific inputs'!$J$117*X$26,
0),
0),
0),
0)</f>
        <v>0</v>
      </c>
      <c r="Y419" s="43">
        <f>IFERROR(
IF((Y$14-$G$14+1)&lt;='General parameters'!$G$22,
IF((Y$14-$G$14+1)&gt;=('Option-specific inputs'!$J$94),
IF(MOD((Y$14-$G$14+1-'Option-specific inputs'!$J$94)/'Option-specific inputs'!$J$95,1)=0,
'Option-specific inputs'!$J$117*Y$26,
0),
0),
0),
0)</f>
        <v>0</v>
      </c>
      <c r="Z419" s="43">
        <f>IFERROR(
IF((Z$14-$G$14+1)&lt;='General parameters'!$G$22,
IF((Z$14-$G$14+1)&gt;=('Option-specific inputs'!$J$94),
IF(MOD((Z$14-$G$14+1-'Option-specific inputs'!$J$94)/'Option-specific inputs'!$J$95,1)=0,
'Option-specific inputs'!$J$117*Z$26,
0),
0),
0),
0)</f>
        <v>0</v>
      </c>
      <c r="AA419" s="43">
        <f>IFERROR(
IF((AA$14-$G$14+1)&lt;='General parameters'!$G$22,
IF((AA$14-$G$14+1)&gt;=('Option-specific inputs'!$J$94),
IF(MOD((AA$14-$G$14+1-'Option-specific inputs'!$J$94)/'Option-specific inputs'!$J$95,1)=0,
'Option-specific inputs'!$J$117*AA$26,
0),
0),
0),
0)</f>
        <v>0</v>
      </c>
      <c r="AB419" s="43">
        <f>IFERROR(
IF((AB$14-$G$14+1)&lt;='General parameters'!$G$22,
IF((AB$14-$G$14+1)&gt;=('Option-specific inputs'!$J$94),
IF(MOD((AB$14-$G$14+1-'Option-specific inputs'!$J$94)/'Option-specific inputs'!$J$95,1)=0,
'Option-specific inputs'!$J$117*AB$26,
0),
0),
0),
0)</f>
        <v>0</v>
      </c>
      <c r="AC419" s="43">
        <f>IFERROR(
IF((AC$14-$G$14+1)&lt;='General parameters'!$G$22,
IF((AC$14-$G$14+1)&gt;=('Option-specific inputs'!$J$94),
IF(MOD((AC$14-$G$14+1-'Option-specific inputs'!$J$94)/'Option-specific inputs'!$J$95,1)=0,
'Option-specific inputs'!$J$117*AC$26,
0),
0),
0),
0)</f>
        <v>0</v>
      </c>
      <c r="AD419" s="43">
        <f>IFERROR(
IF((AD$14-$G$14+1)&lt;='General parameters'!$G$22,
IF((AD$14-$G$14+1)&gt;=('Option-specific inputs'!$J$94),
IF(MOD((AD$14-$G$14+1-'Option-specific inputs'!$J$94)/'Option-specific inputs'!$J$95,1)=0,
'Option-specific inputs'!$J$117*AD$26,
0),
0),
0),
0)</f>
        <v>0</v>
      </c>
      <c r="AE419" s="43">
        <f>IFERROR(
IF((AE$14-$G$14+1)&lt;='General parameters'!$G$22,
IF((AE$14-$G$14+1)&gt;=('Option-specific inputs'!$J$94),
IF(MOD((AE$14-$G$14+1-'Option-specific inputs'!$J$94)/'Option-specific inputs'!$J$95,1)=0,
'Option-specific inputs'!$J$117*AE$26,
0),
0),
0),
0)</f>
        <v>0</v>
      </c>
      <c r="AF419" s="43">
        <f>IFERROR(
IF((AF$14-$G$14+1)&lt;='General parameters'!$G$22,
IF((AF$14-$G$14+1)&gt;=('Option-specific inputs'!$J$94),
IF(MOD((AF$14-$G$14+1-'Option-specific inputs'!$J$94)/'Option-specific inputs'!$J$95,1)=0,
'Option-specific inputs'!$J$117*AF$26,
0),
0),
0),
0)</f>
        <v>0</v>
      </c>
      <c r="AG419" s="43">
        <f>IFERROR(
IF((AG$14-$G$14+1)&lt;='General parameters'!$G$22,
IF((AG$14-$G$14+1)&gt;=('Option-specific inputs'!$J$94),
IF(MOD((AG$14-$G$14+1-'Option-specific inputs'!$J$94)/'Option-specific inputs'!$J$95,1)=0,
'Option-specific inputs'!$J$117*AG$26,
0),
0),
0),
0)</f>
        <v>0</v>
      </c>
      <c r="AH419" s="43">
        <f>IFERROR(
IF((AH$14-$G$14+1)&lt;='General parameters'!$G$22,
IF((AH$14-$G$14+1)&gt;=('Option-specific inputs'!$J$94),
IF(MOD((AH$14-$G$14+1-'Option-specific inputs'!$J$94)/'Option-specific inputs'!$J$95,1)=0,
'Option-specific inputs'!$J$117*AH$26,
0),
0),
0),
0)</f>
        <v>0</v>
      </c>
      <c r="AI419" s="43">
        <f>IFERROR(
IF((AI$14-$G$14+1)&lt;='General parameters'!$G$22,
IF((AI$14-$G$14+1)&gt;=('Option-specific inputs'!$J$94),
IF(MOD((AI$14-$G$14+1-'Option-specific inputs'!$J$94)/'Option-specific inputs'!$J$95,1)=0,
'Option-specific inputs'!$J$117*AI$26,
0),
0),
0),
0)</f>
        <v>0</v>
      </c>
      <c r="AJ419" s="43">
        <f>IFERROR(
IF((AJ$14-$G$14+1)&lt;='General parameters'!$G$22,
IF((AJ$14-$G$14+1)&gt;=('Option-specific inputs'!$J$94),
IF(MOD((AJ$14-$G$14+1-'Option-specific inputs'!$J$94)/'Option-specific inputs'!$J$95,1)=0,
'Option-specific inputs'!$J$117*AJ$26,
0),
0),
0),
0)</f>
        <v>0</v>
      </c>
      <c r="AK419" s="43">
        <f>IFERROR(
IF((AK$14-$G$14+1)&lt;='General parameters'!$G$22,
IF((AK$14-$G$14+1)&gt;=('Option-specific inputs'!$J$94),
IF(MOD((AK$14-$G$14+1-'Option-specific inputs'!$J$94)/'Option-specific inputs'!$J$95,1)=0,
'Option-specific inputs'!$J$117*AK$26,
0),
0),
0),
0)</f>
        <v>0</v>
      </c>
      <c r="AL419" s="43">
        <f>IFERROR(
IF((AL$14-$G$14+1)&lt;='General parameters'!$G$22,
IF((AL$14-$G$14+1)&gt;=('Option-specific inputs'!$J$94),
IF(MOD((AL$14-$G$14+1-'Option-specific inputs'!$J$94)/'Option-specific inputs'!$J$95,1)=0,
'Option-specific inputs'!$J$117*AL$26,
0),
0),
0),
0)</f>
        <v>0</v>
      </c>
      <c r="AM419" s="43">
        <f>IFERROR(
IF((AM$14-$G$14+1)&lt;='General parameters'!$G$22,
IF((AM$14-$G$14+1)&gt;=('Option-specific inputs'!$J$94),
IF(MOD((AM$14-$G$14+1-'Option-specific inputs'!$J$94)/'Option-specific inputs'!$J$95,1)=0,
'Option-specific inputs'!$J$117*AM$26,
0),
0),
0),
0)</f>
        <v>0</v>
      </c>
      <c r="AN419" s="43">
        <f>IFERROR(
IF((AN$14-$G$14+1)&lt;='General parameters'!$G$22,
IF((AN$14-$G$14+1)&gt;=('Option-specific inputs'!$J$94),
IF(MOD((AN$14-$G$14+1-'Option-specific inputs'!$J$94)/'Option-specific inputs'!$J$95,1)=0,
'Option-specific inputs'!$J$117*AN$26,
0),
0),
0),
0)</f>
        <v>0</v>
      </c>
      <c r="AO419" s="43">
        <f>IFERROR(
IF((AO$14-$G$14+1)&lt;='General parameters'!$G$22,
IF((AO$14-$G$14+1)&gt;=('Option-specific inputs'!$J$94),
IF(MOD((AO$14-$G$14+1-'Option-specific inputs'!$J$94)/'Option-specific inputs'!$J$95,1)=0,
'Option-specific inputs'!$J$117*AO$26,
0),
0),
0),
0)</f>
        <v>0</v>
      </c>
      <c r="AP419" s="43">
        <f>IFERROR(
IF((AP$14-$G$14+1)&lt;='General parameters'!$G$22,
IF((AP$14-$G$14+1)&gt;=('Option-specific inputs'!$J$94),
IF(MOD((AP$14-$G$14+1-'Option-specific inputs'!$J$94)/'Option-specific inputs'!$J$95,1)=0,
'Option-specific inputs'!$J$117*AP$26,
0),
0),
0),
0)</f>
        <v>0</v>
      </c>
      <c r="AQ419" s="43">
        <f>IFERROR(
IF((AQ$14-$G$14+1)&lt;='General parameters'!$G$22,
IF((AQ$14-$G$14+1)&gt;=('Option-specific inputs'!$J$94),
IF(MOD((AQ$14-$G$14+1-'Option-specific inputs'!$J$94)/'Option-specific inputs'!$J$95,1)=0,
'Option-specific inputs'!$J$117*AQ$26,
0),
0),
0),
0)</f>
        <v>0</v>
      </c>
      <c r="AR419" s="43">
        <f>IFERROR(
IF((AR$14-$G$14+1)&lt;='General parameters'!$G$22,
IF((AR$14-$G$14+1)&gt;=('Option-specific inputs'!$J$94),
IF(MOD((AR$14-$G$14+1-'Option-specific inputs'!$J$94)/'Option-specific inputs'!$J$95,1)=0,
'Option-specific inputs'!$J$117*AR$26,
0),
0),
0),
0)</f>
        <v>0</v>
      </c>
      <c r="AS419" s="43">
        <f>IFERROR(
IF((AS$14-$G$14+1)&lt;='General parameters'!$G$22,
IF((AS$14-$G$14+1)&gt;=('Option-specific inputs'!$J$94),
IF(MOD((AS$14-$G$14+1-'Option-specific inputs'!$J$94)/'Option-specific inputs'!$J$95,1)=0,
'Option-specific inputs'!$J$117*AS$26,
0),
0),
0),
0)</f>
        <v>0</v>
      </c>
      <c r="AT419" s="43">
        <f>IFERROR(
IF((AT$14-$G$14+1)&lt;='General parameters'!$G$22,
IF((AT$14-$G$14+1)&gt;=('Option-specific inputs'!$J$94),
IF(MOD((AT$14-$G$14+1-'Option-specific inputs'!$J$94)/'Option-specific inputs'!$J$95,1)=0,
'Option-specific inputs'!$J$117*AT$26,
0),
0),
0),
0)</f>
        <v>0</v>
      </c>
      <c r="AU419" s="43">
        <f>IFERROR(
IF((AU$14-$G$14+1)&lt;='General parameters'!$G$22,
IF((AU$14-$G$14+1)&gt;=('Option-specific inputs'!$J$94),
IF(MOD((AU$14-$G$14+1-'Option-specific inputs'!$J$94)/'Option-specific inputs'!$J$95,1)=0,
'Option-specific inputs'!$J$117*AU$26,
0),
0),
0),
0)</f>
        <v>0</v>
      </c>
      <c r="AV419" s="43">
        <f>IFERROR(
IF((AV$14-$G$14+1)&lt;='General parameters'!$G$22,
IF((AV$14-$G$14+1)&gt;=('Option-specific inputs'!$J$94),
IF(MOD((AV$14-$G$14+1-'Option-specific inputs'!$J$94)/'Option-specific inputs'!$J$95,1)=0,
'Option-specific inputs'!$J$117*AV$26,
0),
0),
0),
0)</f>
        <v>0</v>
      </c>
      <c r="AW419" s="43">
        <f>IFERROR(
IF((AW$14-$G$14+1)&lt;='General parameters'!$G$22,
IF((AW$14-$G$14+1)&gt;=('Option-specific inputs'!$J$94),
IF(MOD((AW$14-$G$14+1-'Option-specific inputs'!$J$94)/'Option-specific inputs'!$J$95,1)=0,
'Option-specific inputs'!$J$117*AW$26,
0),
0),
0),
0)</f>
        <v>0</v>
      </c>
      <c r="AX419" s="43">
        <f>IFERROR(
IF((AX$14-$G$14+1)&lt;='General parameters'!$G$22,
IF((AX$14-$G$14+1)&gt;=('Option-specific inputs'!$J$94),
IF(MOD((AX$14-$G$14+1-'Option-specific inputs'!$J$94)/'Option-specific inputs'!$J$95,1)=0,
'Option-specific inputs'!$J$117*AX$26,
0),
0),
0),
0)</f>
        <v>0</v>
      </c>
      <c r="AY419" s="43">
        <f>IFERROR(
IF((AY$14-$G$14+1)&lt;='General parameters'!$G$22,
IF((AY$14-$G$14+1)&gt;=('Option-specific inputs'!$J$94),
IF(MOD((AY$14-$G$14+1-'Option-specific inputs'!$J$94)/'Option-specific inputs'!$J$95,1)=0,
'Option-specific inputs'!$J$117*AY$26,
0),
0),
0),
0)</f>
        <v>0</v>
      </c>
      <c r="AZ419" s="43">
        <f>IFERROR(
IF((AZ$14-$G$14+1)&lt;='General parameters'!$G$22,
IF((AZ$14-$G$14+1)&gt;=('Option-specific inputs'!$J$94),
IF(MOD((AZ$14-$G$14+1-'Option-specific inputs'!$J$94)/'Option-specific inputs'!$J$95,1)=0,
'Option-specific inputs'!$J$117*AZ$26,
0),
0),
0),
0)</f>
        <v>0</v>
      </c>
      <c r="BA419" s="43">
        <f>IFERROR(
IF((BA$14-$G$14+1)&lt;='General parameters'!$G$22,
IF((BA$14-$G$14+1)&gt;=('Option-specific inputs'!$J$94),
IF(MOD((BA$14-$G$14+1-'Option-specific inputs'!$J$94)/'Option-specific inputs'!$J$95,1)=0,
'Option-specific inputs'!$J$117*BA$26,
0),
0),
0),
0)</f>
        <v>0</v>
      </c>
      <c r="BB419" s="43">
        <f>IFERROR(
IF((BB$14-$G$14+1)&lt;='General parameters'!$G$22,
IF((BB$14-$G$14+1)&gt;=('Option-specific inputs'!$J$94),
IF(MOD((BB$14-$G$14+1-'Option-specific inputs'!$J$94)/'Option-specific inputs'!$J$95,1)=0,
'Option-specific inputs'!$J$117*BB$26,
0),
0),
0),
0)</f>
        <v>0</v>
      </c>
      <c r="BC419" s="43">
        <f>IFERROR(
IF((BC$14-$G$14+1)&lt;='General parameters'!$G$22,
IF((BC$14-$G$14+1)&gt;=('Option-specific inputs'!$J$94),
IF(MOD((BC$14-$G$14+1-'Option-specific inputs'!$J$94)/'Option-specific inputs'!$J$95,1)=0,
'Option-specific inputs'!$J$117*BC$26,
0),
0),
0),
0)</f>
        <v>0</v>
      </c>
      <c r="BD419" s="43">
        <f>IFERROR(
IF((BD$14-$G$14+1)&lt;='General parameters'!$G$22,
IF((BD$14-$G$14+1)&gt;=('Option-specific inputs'!$J$94),
IF(MOD((BD$14-$G$14+1-'Option-specific inputs'!$J$94)/'Option-specific inputs'!$J$95,1)=0,
'Option-specific inputs'!$J$117*BD$26,
0),
0),
0),
0)</f>
        <v>0</v>
      </c>
      <c r="BE419" s="43">
        <f>IFERROR(
IF((BE$14-$G$14+1)&lt;='General parameters'!$G$22,
IF((BE$14-$G$14+1)&gt;=('Option-specific inputs'!$J$94),
IF(MOD((BE$14-$G$14+1-'Option-specific inputs'!$J$94)/'Option-specific inputs'!$J$95,1)=0,
'Option-specific inputs'!$J$117*BE$26,
0),
0),
0),
0)</f>
        <v>0</v>
      </c>
      <c r="BF419" s="43">
        <f>IFERROR(
IF((BF$14-$G$14+1)&lt;='General parameters'!$G$22,
IF((BF$14-$G$14+1)&gt;=('Option-specific inputs'!$J$94),
IF(MOD((BF$14-$G$14+1-'Option-specific inputs'!$J$94)/'Option-specific inputs'!$J$95,1)=0,
'Option-specific inputs'!$J$117*BF$26,
0),
0),
0),
0)</f>
        <v>0</v>
      </c>
      <c r="BG419" s="43">
        <f>IFERROR(
IF((BG$14-$G$14+1)&lt;='General parameters'!$G$22,
IF((BG$14-$G$14+1)&gt;=('Option-specific inputs'!$J$94),
IF(MOD((BG$14-$G$14+1-'Option-specific inputs'!$J$94)/'Option-specific inputs'!$J$95,1)=0,
'Option-specific inputs'!$J$117*BG$26,
0),
0),
0),
0)</f>
        <v>0</v>
      </c>
      <c r="BH419" s="43">
        <f>IFERROR(
IF((BH$14-$G$14+1)&lt;='General parameters'!$G$22,
IF((BH$14-$G$14+1)&gt;=('Option-specific inputs'!$J$94),
IF(MOD((BH$14-$G$14+1-'Option-specific inputs'!$J$94)/'Option-specific inputs'!$J$95,1)=0,
'Option-specific inputs'!$J$117*BH$26,
0),
0),
0),
0)</f>
        <v>0</v>
      </c>
      <c r="BI419" s="43">
        <f>IFERROR(
IF((BI$14-$G$14+1)&lt;='General parameters'!$G$22,
IF((BI$14-$G$14+1)&gt;=('Option-specific inputs'!$J$94),
IF(MOD((BI$14-$G$14+1-'Option-specific inputs'!$J$94)/'Option-specific inputs'!$J$95,1)=0,
'Option-specific inputs'!$J$117*BI$26,
0),
0),
0),
0)</f>
        <v>0</v>
      </c>
      <c r="BJ419" s="43">
        <f>IFERROR(
IF((BJ$14-$G$14+1)&lt;='General parameters'!$G$22,
IF((BJ$14-$G$14+1)&gt;=('Option-specific inputs'!$J$94),
IF(MOD((BJ$14-$G$14+1-'Option-specific inputs'!$J$94)/'Option-specific inputs'!$J$95,1)=0,
'Option-specific inputs'!$J$117*BJ$26,
0),
0),
0),
0)</f>
        <v>0</v>
      </c>
      <c r="BK419" s="43">
        <f>IFERROR(
IF((BK$14-$G$14+1)&lt;='General parameters'!$G$22,
IF((BK$14-$G$14+1)&gt;=('Option-specific inputs'!$J$94),
IF(MOD((BK$14-$G$14+1-'Option-specific inputs'!$J$94)/'Option-specific inputs'!$J$95,1)=0,
'Option-specific inputs'!$J$117*BK$26,
0),
0),
0),
0)</f>
        <v>0</v>
      </c>
      <c r="BL419" s="43">
        <f>IFERROR(
IF((BL$14-$G$14+1)&lt;='General parameters'!$G$22,
IF((BL$14-$G$14+1)&gt;=('Option-specific inputs'!$J$94),
IF(MOD((BL$14-$G$14+1-'Option-specific inputs'!$J$94)/'Option-specific inputs'!$J$95,1)=0,
'Option-specific inputs'!$J$117*BL$26,
0),
0),
0),
0)</f>
        <v>0</v>
      </c>
      <c r="BM419" s="43">
        <f>IFERROR(
IF((BM$14-$G$14+1)&lt;='General parameters'!$G$22,
IF((BM$14-$G$14+1)&gt;=('Option-specific inputs'!$J$94),
IF(MOD((BM$14-$G$14+1-'Option-specific inputs'!$J$94)/'Option-specific inputs'!$J$95,1)=0,
'Option-specific inputs'!$J$117*BM$26,
0),
0),
0),
0)</f>
        <v>0</v>
      </c>
      <c r="BN419" s="43">
        <f>IFERROR(
IF((BN$14-$G$14+1)&lt;='General parameters'!$G$22,
IF((BN$14-$G$14+1)&gt;=('Option-specific inputs'!$J$94),
IF(MOD((BN$14-$G$14+1-'Option-specific inputs'!$J$94)/'Option-specific inputs'!$J$95,1)=0,
'Option-specific inputs'!$J$117*BN$26,
0),
0),
0),
0)</f>
        <v>0</v>
      </c>
      <c r="BO419" s="43">
        <f>IFERROR(
IF((BO$14-$G$14+1)&lt;='General parameters'!$G$22,
IF((BO$14-$G$14+1)&gt;=('Option-specific inputs'!$J$94),
IF(MOD((BO$14-$G$14+1-'Option-specific inputs'!$J$94)/'Option-specific inputs'!$J$95,1)=0,
'Option-specific inputs'!$J$117*BO$26,
0),
0),
0),
0)</f>
        <v>0</v>
      </c>
      <c r="BP419" s="43">
        <f>IFERROR(
IF((BP$14-$G$14+1)&lt;='General parameters'!$G$22,
IF((BP$14-$G$14+1)&gt;=('Option-specific inputs'!$J$94),
IF(MOD((BP$14-$G$14+1-'Option-specific inputs'!$J$94)/'Option-specific inputs'!$J$95,1)=0,
'Option-specific inputs'!$J$117*BP$26,
0),
0),
0),
0)</f>
        <v>0</v>
      </c>
      <c r="BQ419" s="43">
        <f>IFERROR(
IF((BQ$14-$G$14+1)&lt;='General parameters'!$G$22,
IF((BQ$14-$G$14+1)&gt;=('Option-specific inputs'!$J$94),
IF(MOD((BQ$14-$G$14+1-'Option-specific inputs'!$J$94)/'Option-specific inputs'!$J$95,1)=0,
'Option-specific inputs'!$J$117*BQ$26,
0),
0),
0),
0)</f>
        <v>0</v>
      </c>
      <c r="BR419" s="43">
        <f>IFERROR(
IF((BR$14-$G$14+1)&lt;='General parameters'!$G$22,
IF((BR$14-$G$14+1)&gt;=('Option-specific inputs'!$J$94),
IF(MOD((BR$14-$G$14+1-'Option-specific inputs'!$J$94)/'Option-specific inputs'!$J$95,1)=0,
'Option-specific inputs'!$J$117*BR$26,
0),
0),
0),
0)</f>
        <v>0</v>
      </c>
      <c r="BS419" s="43">
        <f>IFERROR(
IF((BS$14-$G$14+1)&lt;='General parameters'!$G$22,
IF((BS$14-$G$14+1)&gt;=('Option-specific inputs'!$J$94),
IF(MOD((BS$14-$G$14+1-'Option-specific inputs'!$J$94)/'Option-specific inputs'!$J$95,1)=0,
'Option-specific inputs'!$J$117*BS$26,
0),
0),
0),
0)</f>
        <v>0</v>
      </c>
      <c r="BT419" s="43">
        <f>IFERROR(
IF((BT$14-$G$14+1)&lt;='General parameters'!$G$22,
IF((BT$14-$G$14+1)&gt;=('Option-specific inputs'!$J$94),
IF(MOD((BT$14-$G$14+1-'Option-specific inputs'!$J$94)/'Option-specific inputs'!$J$95,1)=0,
'Option-specific inputs'!$J$117*BT$26,
0),
0),
0),
0)</f>
        <v>0</v>
      </c>
      <c r="BU419" s="43">
        <f>IFERROR(
IF((BU$14-$G$14+1)&lt;='General parameters'!$G$22,
IF((BU$14-$G$14+1)&gt;=('Option-specific inputs'!$J$94),
IF(MOD((BU$14-$G$14+1-'Option-specific inputs'!$J$94)/'Option-specific inputs'!$J$95,1)=0,
'Option-specific inputs'!$J$117*BU$26,
0),
0),
0),
0)</f>
        <v>0</v>
      </c>
      <c r="BV419" s="43">
        <f>IFERROR(
IF((BV$14-$G$14+1)&lt;='General parameters'!$G$22,
IF((BV$14-$G$14+1)&gt;=('Option-specific inputs'!$J$94),
IF(MOD((BV$14-$G$14+1-'Option-specific inputs'!$J$94)/'Option-specific inputs'!$J$95,1)=0,
'Option-specific inputs'!$J$117*BV$26,
0),
0),
0),
0)</f>
        <v>0</v>
      </c>
      <c r="BW419" s="43">
        <f>IFERROR(
IF((BW$14-$G$14+1)&lt;='General parameters'!$G$22,
IF((BW$14-$G$14+1)&gt;=('Option-specific inputs'!$J$94),
IF(MOD((BW$14-$G$14+1-'Option-specific inputs'!$J$94)/'Option-specific inputs'!$J$95,1)=0,
'Option-specific inputs'!$J$117*BW$26,
0),
0),
0),
0)</f>
        <v>0</v>
      </c>
      <c r="BX419" s="43">
        <f>IFERROR(
IF((BX$14-$G$14+1)&lt;='General parameters'!$G$22,
IF((BX$14-$G$14+1)&gt;=('Option-specific inputs'!$J$94),
IF(MOD((BX$14-$G$14+1-'Option-specific inputs'!$J$94)/'Option-specific inputs'!$J$95,1)=0,
'Option-specific inputs'!$J$117*BX$26,
0),
0),
0),
0)</f>
        <v>0</v>
      </c>
      <c r="BY419" s="43">
        <f>IFERROR(
IF((BY$14-$G$14+1)&lt;='General parameters'!$G$22,
IF((BY$14-$G$14+1)&gt;=('Option-specific inputs'!$J$94),
IF(MOD((BY$14-$G$14+1-'Option-specific inputs'!$J$94)/'Option-specific inputs'!$J$95,1)=0,
'Option-specific inputs'!$J$117*BY$26,
0),
0),
0),
0)</f>
        <v>0</v>
      </c>
      <c r="BZ419" s="43">
        <f>IFERROR(
IF((BZ$14-$G$14+1)&lt;='General parameters'!$G$22,
IF((BZ$14-$G$14+1)&gt;=('Option-specific inputs'!$J$94),
IF(MOD((BZ$14-$G$14+1-'Option-specific inputs'!$J$94)/'Option-specific inputs'!$J$95,1)=0,
'Option-specific inputs'!$J$117*BZ$26,
0),
0),
0),
0)</f>
        <v>0</v>
      </c>
      <c r="CA419" s="43">
        <f>IFERROR(
IF((CA$14-$G$14+1)&lt;='General parameters'!$G$22,
IF((CA$14-$G$14+1)&gt;=('Option-specific inputs'!$J$94),
IF(MOD((CA$14-$G$14+1-'Option-specific inputs'!$J$94)/'Option-specific inputs'!$J$95,1)=0,
'Option-specific inputs'!$J$117*CA$26,
0),
0),
0),
0)</f>
        <v>0</v>
      </c>
      <c r="CB419" s="43">
        <f>IFERROR(
IF((CB$14-$G$14+1)&lt;='General parameters'!$G$22,
IF((CB$14-$G$14+1)&gt;=('Option-specific inputs'!$J$94),
IF(MOD((CB$14-$G$14+1-'Option-specific inputs'!$J$94)/'Option-specific inputs'!$J$95,1)=0,
'Option-specific inputs'!$J$117*CB$26,
0),
0),
0),
0)</f>
        <v>0</v>
      </c>
      <c r="CC419" s="43">
        <f>IFERROR(
IF((CC$14-$G$14+1)&lt;='General parameters'!$G$22,
IF((CC$14-$G$14+1)&gt;=('Option-specific inputs'!$J$94),
IF(MOD((CC$14-$G$14+1-'Option-specific inputs'!$J$94)/'Option-specific inputs'!$J$95,1)=0,
'Option-specific inputs'!$J$117*CC$26,
0),
0),
0),
0)</f>
        <v>0</v>
      </c>
      <c r="CD419" s="43">
        <f>IFERROR(
IF((CD$14-$G$14+1)&lt;='General parameters'!$G$22,
IF((CD$14-$G$14+1)&gt;=('Option-specific inputs'!$J$94),
IF(MOD((CD$14-$G$14+1-'Option-specific inputs'!$J$94)/'Option-specific inputs'!$J$95,1)=0,
'Option-specific inputs'!$J$117*CD$26,
0),
0),
0),
0)</f>
        <v>0</v>
      </c>
      <c r="CE419" s="43">
        <f>IFERROR(
IF((CE$14-$G$14+1)&lt;='General parameters'!$G$22,
IF((CE$14-$G$14+1)&gt;=('Option-specific inputs'!$J$94),
IF(MOD((CE$14-$G$14+1-'Option-specific inputs'!$J$94)/'Option-specific inputs'!$J$95,1)=0,
'Option-specific inputs'!$J$117*CE$26,
0),
0),
0),
0)</f>
        <v>0</v>
      </c>
      <c r="CF419" s="43">
        <f>IFERROR(
IF((CF$14-$G$14+1)&lt;='General parameters'!$G$22,
IF((CF$14-$G$14+1)&gt;=('Option-specific inputs'!$J$94),
IF(MOD((CF$14-$G$14+1-'Option-specific inputs'!$J$94)/'Option-specific inputs'!$J$95,1)=0,
'Option-specific inputs'!$J$117*CF$26,
0),
0),
0),
0)</f>
        <v>0</v>
      </c>
      <c r="CG419" s="43">
        <f>IFERROR(
IF((CG$14-$G$14+1)&lt;='General parameters'!$G$22,
IF((CG$14-$G$14+1)&gt;=('Option-specific inputs'!$J$94),
IF(MOD((CG$14-$G$14+1-'Option-specific inputs'!$J$94)/'Option-specific inputs'!$J$95,1)=0,
'Option-specific inputs'!$J$117*CG$26,
0),
0),
0),
0)</f>
        <v>0</v>
      </c>
      <c r="CH419" s="43">
        <f>IFERROR(
IF((CH$14-$G$14+1)&lt;='General parameters'!$G$22,
IF((CH$14-$G$14+1)&gt;=('Option-specific inputs'!$J$94),
IF(MOD((CH$14-$G$14+1-'Option-specific inputs'!$J$94)/'Option-specific inputs'!$J$95,1)=0,
'Option-specific inputs'!$J$117*CH$26,
0),
0),
0),
0)</f>
        <v>0</v>
      </c>
      <c r="CI419" s="43">
        <f>IFERROR(
IF((CI$14-$G$14+1)&lt;='General parameters'!$G$22,
IF((CI$14-$G$14+1)&gt;=('Option-specific inputs'!$J$94),
IF(MOD((CI$14-$G$14+1-'Option-specific inputs'!$J$94)/'Option-specific inputs'!$J$95,1)=0,
'Option-specific inputs'!$J$117*CI$26,
0),
0),
0),
0)</f>
        <v>0</v>
      </c>
      <c r="CJ419" s="43">
        <f>IFERROR(
IF((CJ$14-$G$14+1)&lt;='General parameters'!$G$22,
IF((CJ$14-$G$14+1)&gt;=('Option-specific inputs'!$J$94),
IF(MOD((CJ$14-$G$14+1-'Option-specific inputs'!$J$94)/'Option-specific inputs'!$J$95,1)=0,
'Option-specific inputs'!$J$117*CJ$26,
0),
0),
0),
0)</f>
        <v>0</v>
      </c>
      <c r="CK419" s="43">
        <f>IFERROR(
IF((CK$14-$G$14+1)&lt;='General parameters'!$G$22,
IF((CK$14-$G$14+1)&gt;=('Option-specific inputs'!$J$94),
IF(MOD((CK$14-$G$14+1-'Option-specific inputs'!$J$94)/'Option-specific inputs'!$J$95,1)=0,
'Option-specific inputs'!$J$117*CK$26,
0),
0),
0),
0)</f>
        <v>0</v>
      </c>
      <c r="CL419" s="43">
        <f>IFERROR(
IF((CL$14-$G$14+1)&lt;='General parameters'!$G$22,
IF((CL$14-$G$14+1)&gt;=('Option-specific inputs'!$J$94),
IF(MOD((CL$14-$G$14+1-'Option-specific inputs'!$J$94)/'Option-specific inputs'!$J$95,1)=0,
'Option-specific inputs'!$J$117*CL$26,
0),
0),
0),
0)</f>
        <v>0</v>
      </c>
      <c r="CM419" s="43">
        <f>IFERROR(
IF((CM$14-$G$14+1)&lt;='General parameters'!$G$22,
IF((CM$14-$G$14+1)&gt;=('Option-specific inputs'!$J$94),
IF(MOD((CM$14-$G$14+1-'Option-specific inputs'!$J$94)/'Option-specific inputs'!$J$95,1)=0,
'Option-specific inputs'!$J$117*CM$26,
0),
0),
0),
0)</f>
        <v>0</v>
      </c>
      <c r="CN419" s="43">
        <f>IFERROR(
IF((CN$14-$G$14+1)&lt;='General parameters'!$G$22,
IF((CN$14-$G$14+1)&gt;=('Option-specific inputs'!$J$94),
IF(MOD((CN$14-$G$14+1-'Option-specific inputs'!$J$94)/'Option-specific inputs'!$J$95,1)=0,
'Option-specific inputs'!$J$117*CN$26,
0),
0),
0),
0)</f>
        <v>0</v>
      </c>
      <c r="CO419" s="43">
        <f>IFERROR(
IF((CO$14-$G$14+1)&lt;='General parameters'!$G$22,
IF((CO$14-$G$14+1)&gt;=('Option-specific inputs'!$J$94),
IF(MOD((CO$14-$G$14+1-'Option-specific inputs'!$J$94)/'Option-specific inputs'!$J$95,1)=0,
'Option-specific inputs'!$J$117*CO$26,
0),
0),
0),
0)</f>
        <v>0</v>
      </c>
      <c r="CP419" s="43">
        <f>IFERROR(
IF((CP$14-$G$14+1)&lt;='General parameters'!$G$22,
IF((CP$14-$G$14+1)&gt;=('Option-specific inputs'!$J$94),
IF(MOD((CP$14-$G$14+1-'Option-specific inputs'!$J$94)/'Option-specific inputs'!$J$95,1)=0,
'Option-specific inputs'!$J$117*CP$26,
0),
0),
0),
0)</f>
        <v>0</v>
      </c>
      <c r="CQ419" s="43">
        <f>IFERROR(
IF((CQ$14-$G$14+1)&lt;='General parameters'!$G$22,
IF((CQ$14-$G$14+1)&gt;=('Option-specific inputs'!$J$94),
IF(MOD((CQ$14-$G$14+1-'Option-specific inputs'!$J$94)/'Option-specific inputs'!$J$95,1)=0,
'Option-specific inputs'!$J$117*CQ$26,
0),
0),
0),
0)</f>
        <v>0</v>
      </c>
      <c r="CR419" s="43">
        <f>IFERROR(
IF((CR$14-$G$14+1)&lt;='General parameters'!$G$22,
IF((CR$14-$G$14+1)&gt;=('Option-specific inputs'!$J$94),
IF(MOD((CR$14-$G$14+1-'Option-specific inputs'!$J$94)/'Option-specific inputs'!$J$95,1)=0,
'Option-specific inputs'!$J$117*CR$26,
0),
0),
0),
0)</f>
        <v>0</v>
      </c>
      <c r="CS419" s="43">
        <f>IFERROR(
IF((CS$14-$G$14+1)&lt;='General parameters'!$G$22,
IF((CS$14-$G$14+1)&gt;=('Option-specific inputs'!$J$94),
IF(MOD((CS$14-$G$14+1-'Option-specific inputs'!$J$94)/'Option-specific inputs'!$J$95,1)=0,
'Option-specific inputs'!$J$117*CS$26,
0),
0),
0),
0)</f>
        <v>0</v>
      </c>
      <c r="CT419" s="43">
        <f>IFERROR(
IF((CT$14-$G$14+1)&lt;='General parameters'!$G$22,
IF((CT$14-$G$14+1)&gt;=('Option-specific inputs'!$J$94),
IF(MOD((CT$14-$G$14+1-'Option-specific inputs'!$J$94)/'Option-specific inputs'!$J$95,1)=0,
'Option-specific inputs'!$J$117*CT$26,
0),
0),
0),
0)</f>
        <v>0</v>
      </c>
      <c r="CU419" s="43">
        <f>IFERROR(
IF((CU$14-$G$14+1)&lt;='General parameters'!$G$22,
IF((CU$14-$G$14+1)&gt;=('Option-specific inputs'!$J$94),
IF(MOD((CU$14-$G$14+1-'Option-specific inputs'!$J$94)/'Option-specific inputs'!$J$95,1)=0,
'Option-specific inputs'!$J$117*CU$26,
0),
0),
0),
0)</f>
        <v>0</v>
      </c>
      <c r="CV419" s="43">
        <f>IFERROR(
IF((CV$14-$G$14+1)&lt;='General parameters'!$G$22,
IF((CV$14-$G$14+1)&gt;=('Option-specific inputs'!$J$94),
IF(MOD((CV$14-$G$14+1-'Option-specific inputs'!$J$94)/'Option-specific inputs'!$J$95,1)=0,
'Option-specific inputs'!$J$117*CV$26,
0),
0),
0),
0)</f>
        <v>0</v>
      </c>
      <c r="CW419" s="43">
        <f>IFERROR(
IF((CW$14-$G$14+1)&lt;='General parameters'!$G$22,
IF((CW$14-$G$14+1)&gt;=('Option-specific inputs'!$J$94),
IF(MOD((CW$14-$G$14+1-'Option-specific inputs'!$J$94)/'Option-specific inputs'!$J$95,1)=0,
'Option-specific inputs'!$J$117*CW$26,
0),
0),
0),
0)</f>
        <v>0</v>
      </c>
      <c r="CX419" s="43">
        <f>IFERROR(
IF((CX$14-$G$14+1)&lt;='General parameters'!$G$22,
IF((CX$14-$G$14+1)&gt;=('Option-specific inputs'!$J$94),
IF(MOD((CX$14-$G$14+1-'Option-specific inputs'!$J$94)/'Option-specific inputs'!$J$95,1)=0,
'Option-specific inputs'!$J$117*CX$26,
0),
0),
0),
0)</f>
        <v>0</v>
      </c>
      <c r="CY419" s="43">
        <f>IFERROR(
IF((CY$14-$G$14+1)&lt;='General parameters'!$G$22,
IF((CY$14-$G$14+1)&gt;=('Option-specific inputs'!$J$94),
IF(MOD((CY$14-$G$14+1-'Option-specific inputs'!$J$94)/'Option-specific inputs'!$J$95,1)=0,
'Option-specific inputs'!$J$117*CY$26,
0),
0),
0),
0)</f>
        <v>0</v>
      </c>
      <c r="CZ419" s="43">
        <f>IFERROR(
IF((CZ$14-$G$14+1)&lt;='General parameters'!$G$22,
IF((CZ$14-$G$14+1)&gt;=('Option-specific inputs'!$J$94),
IF(MOD((CZ$14-$G$14+1-'Option-specific inputs'!$J$94)/'Option-specific inputs'!$J$95,1)=0,
'Option-specific inputs'!$J$117*CZ$26,
0),
0),
0),
0)</f>
        <v>0</v>
      </c>
      <c r="DA419" s="43">
        <f>IFERROR(
IF((DA$14-$G$14+1)&lt;='General parameters'!$G$22,
IF((DA$14-$G$14+1)&gt;=('Option-specific inputs'!$J$94),
IF(MOD((DA$14-$G$14+1-'Option-specific inputs'!$J$94)/'Option-specific inputs'!$J$95,1)=0,
'Option-specific inputs'!$J$117*DA$26,
0),
0),
0),
0)</f>
        <v>0</v>
      </c>
      <c r="DB419" s="43">
        <f>IFERROR(
IF((DB$14-$G$14+1)&lt;='General parameters'!$G$22,
IF((DB$14-$G$14+1)&gt;=('Option-specific inputs'!$J$94),
IF(MOD((DB$14-$G$14+1-'Option-specific inputs'!$J$94)/'Option-specific inputs'!$J$95,1)=0,
'Option-specific inputs'!$J$117*DB$26,
0),
0),
0),
0)</f>
        <v>0</v>
      </c>
      <c r="DC419" s="25"/>
    </row>
    <row r="420" spans="1:107" s="61" customFormat="1" ht="22.5" customHeight="1">
      <c r="A420" s="25"/>
      <c r="B420" s="152"/>
      <c r="C420" s="213" t="s">
        <v>152</v>
      </c>
      <c r="D420" s="46"/>
      <c r="E420" s="37"/>
      <c r="F420" s="32"/>
      <c r="G420" s="43">
        <f>IF(G$14 &lt; YEAR('General parameters'!$G$20) + 'Option-specific inputs'!$J$65 - 1,
0, IFERROR(
IF((G$14-$G$14+1)&lt;='General parameters'!$G$22,
'Option-specific inputs'!$J$118,0)*G$26,
0))</f>
        <v>0</v>
      </c>
      <c r="H420" s="43">
        <f>IF(H$14 &lt; YEAR('General parameters'!$G$20) + 'Option-specific inputs'!$J$65 - 1,
0, IFERROR(
IF((H$14-$G$14+1)&lt;='General parameters'!$G$22,
'Option-specific inputs'!$J$118,0)*H$26,
0))</f>
        <v>0</v>
      </c>
      <c r="I420" s="43">
        <f>IF(I$14 &lt; YEAR('General parameters'!$G$20) + 'Option-specific inputs'!$J$65 - 1,
0, IFERROR(
IF((I$14-$G$14+1)&lt;='General parameters'!$G$22,
'Option-specific inputs'!$J$118,0)*I$26,
0))</f>
        <v>0</v>
      </c>
      <c r="J420" s="43">
        <f>IF(J$14 &lt; YEAR('General parameters'!$G$20) + 'Option-specific inputs'!$J$65 - 1,
0, IFERROR(
IF((J$14-$G$14+1)&lt;='General parameters'!$G$22,
'Option-specific inputs'!$J$118,0)*J$26,
0))</f>
        <v>0</v>
      </c>
      <c r="K420" s="43">
        <f>IF(K$14 &lt; YEAR('General parameters'!$G$20) + 'Option-specific inputs'!$J$65 - 1,
0, IFERROR(
IF((K$14-$G$14+1)&lt;='General parameters'!$G$22,
'Option-specific inputs'!$J$118,0)*K$26,
0))</f>
        <v>0</v>
      </c>
      <c r="L420" s="43">
        <f>IF(L$14 &lt; YEAR('General parameters'!$G$20) + 'Option-specific inputs'!$J$65 - 1,
0, IFERROR(
IF((L$14-$G$14+1)&lt;='General parameters'!$G$22,
'Option-specific inputs'!$J$118,0)*L$26,
0))</f>
        <v>0</v>
      </c>
      <c r="M420" s="43">
        <f>IF(M$14 &lt; YEAR('General parameters'!$G$20) + 'Option-specific inputs'!$J$65 - 1,
0, IFERROR(
IF((M$14-$G$14+1)&lt;='General parameters'!$G$22,
'Option-specific inputs'!$J$118,0)*M$26,
0))</f>
        <v>0</v>
      </c>
      <c r="N420" s="43">
        <f>IF(N$14 &lt; YEAR('General parameters'!$G$20) + 'Option-specific inputs'!$J$65 - 1,
0, IFERROR(
IF((N$14-$G$14+1)&lt;='General parameters'!$G$22,
'Option-specific inputs'!$J$118,0)*N$26,
0))</f>
        <v>0</v>
      </c>
      <c r="O420" s="43">
        <f>IF(O$14 &lt; YEAR('General parameters'!$G$20) + 'Option-specific inputs'!$J$65 - 1,
0, IFERROR(
IF((O$14-$G$14+1)&lt;='General parameters'!$G$22,
'Option-specific inputs'!$J$118,0)*O$26,
0))</f>
        <v>0</v>
      </c>
      <c r="P420" s="43">
        <f>IF(P$14 &lt; YEAR('General parameters'!$G$20) + 'Option-specific inputs'!$J$65 - 1,
0, IFERROR(
IF((P$14-$G$14+1)&lt;='General parameters'!$G$22,
'Option-specific inputs'!$J$118,0)*P$26,
0))</f>
        <v>0</v>
      </c>
      <c r="Q420" s="43">
        <f>IF(Q$14 &lt; YEAR('General parameters'!$G$20) + 'Option-specific inputs'!$J$65 - 1,
0, IFERROR(
IF((Q$14-$G$14+1)&lt;='General parameters'!$G$22,
'Option-specific inputs'!$J$118,0)*Q$26,
0))</f>
        <v>0</v>
      </c>
      <c r="R420" s="43">
        <f>IF(R$14 &lt; YEAR('General parameters'!$G$20) + 'Option-specific inputs'!$J$65 - 1,
0, IFERROR(
IF((R$14-$G$14+1)&lt;='General parameters'!$G$22,
'Option-specific inputs'!$J$118,0)*R$26,
0))</f>
        <v>0</v>
      </c>
      <c r="S420" s="43">
        <f>IF(S$14 &lt; YEAR('General parameters'!$G$20) + 'Option-specific inputs'!$J$65 - 1,
0, IFERROR(
IF((S$14-$G$14+1)&lt;='General parameters'!$G$22,
'Option-specific inputs'!$J$118,0)*S$26,
0))</f>
        <v>0</v>
      </c>
      <c r="T420" s="43">
        <f>IF(T$14 &lt; YEAR('General parameters'!$G$20) + 'Option-specific inputs'!$J$65 - 1,
0, IFERROR(
IF((T$14-$G$14+1)&lt;='General parameters'!$G$22,
'Option-specific inputs'!$J$118,0)*T$26,
0))</f>
        <v>0</v>
      </c>
      <c r="U420" s="43">
        <f>IF(U$14 &lt; YEAR('General parameters'!$G$20) + 'Option-specific inputs'!$J$65 - 1,
0, IFERROR(
IF((U$14-$G$14+1)&lt;='General parameters'!$G$22,
'Option-specific inputs'!$J$118,0)*U$26,
0))</f>
        <v>0</v>
      </c>
      <c r="V420" s="43">
        <f>IF(V$14 &lt; YEAR('General parameters'!$G$20) + 'Option-specific inputs'!$J$65 - 1,
0, IFERROR(
IF((V$14-$G$14+1)&lt;='General parameters'!$G$22,
'Option-specific inputs'!$J$118,0)*V$26,
0))</f>
        <v>0</v>
      </c>
      <c r="W420" s="43">
        <f>IF(W$14 &lt; YEAR('General parameters'!$G$20) + 'Option-specific inputs'!$J$65 - 1,
0, IFERROR(
IF((W$14-$G$14+1)&lt;='General parameters'!$G$22,
'Option-specific inputs'!$J$118,0)*W$26,
0))</f>
        <v>0</v>
      </c>
      <c r="X420" s="43">
        <f>IF(X$14 &lt; YEAR('General parameters'!$G$20) + 'Option-specific inputs'!$J$65 - 1,
0, IFERROR(
IF((X$14-$G$14+1)&lt;='General parameters'!$G$22,
'Option-specific inputs'!$J$118,0)*X$26,
0))</f>
        <v>0</v>
      </c>
      <c r="Y420" s="43">
        <f>IF(Y$14 &lt; YEAR('General parameters'!$G$20) + 'Option-specific inputs'!$J$65 - 1,
0, IFERROR(
IF((Y$14-$G$14+1)&lt;='General parameters'!$G$22,
'Option-specific inputs'!$J$118,0)*Y$26,
0))</f>
        <v>0</v>
      </c>
      <c r="Z420" s="43">
        <f>IF(Z$14 &lt; YEAR('General parameters'!$G$20) + 'Option-specific inputs'!$J$65 - 1,
0, IFERROR(
IF((Z$14-$G$14+1)&lt;='General parameters'!$G$22,
'Option-specific inputs'!$J$118,0)*Z$26,
0))</f>
        <v>0</v>
      </c>
      <c r="AA420" s="43">
        <f>IF(AA$14 &lt; YEAR('General parameters'!$G$20) + 'Option-specific inputs'!$J$65 - 1,
0, IFERROR(
IF((AA$14-$G$14+1)&lt;='General parameters'!$G$22,
'Option-specific inputs'!$J$118,0)*AA$26,
0))</f>
        <v>0</v>
      </c>
      <c r="AB420" s="43">
        <f>IF(AB$14 &lt; YEAR('General parameters'!$G$20) + 'Option-specific inputs'!$J$65 - 1,
0, IFERROR(
IF((AB$14-$G$14+1)&lt;='General parameters'!$G$22,
'Option-specific inputs'!$J$118,0)*AB$26,
0))</f>
        <v>0</v>
      </c>
      <c r="AC420" s="43">
        <f>IF(AC$14 &lt; YEAR('General parameters'!$G$20) + 'Option-specific inputs'!$J$65 - 1,
0, IFERROR(
IF((AC$14-$G$14+1)&lt;='General parameters'!$G$22,
'Option-specific inputs'!$J$118,0)*AC$26,
0))</f>
        <v>0</v>
      </c>
      <c r="AD420" s="43">
        <f>IF(AD$14 &lt; YEAR('General parameters'!$G$20) + 'Option-specific inputs'!$J$65 - 1,
0, IFERROR(
IF((AD$14-$G$14+1)&lt;='General parameters'!$G$22,
'Option-specific inputs'!$J$118,0)*AD$26,
0))</f>
        <v>0</v>
      </c>
      <c r="AE420" s="43">
        <f>IF(AE$14 &lt; YEAR('General parameters'!$G$20) + 'Option-specific inputs'!$J$65 - 1,
0, IFERROR(
IF((AE$14-$G$14+1)&lt;='General parameters'!$G$22,
'Option-specific inputs'!$J$118,0)*AE$26,
0))</f>
        <v>0</v>
      </c>
      <c r="AF420" s="43">
        <f>IF(AF$14 &lt; YEAR('General parameters'!$G$20) + 'Option-specific inputs'!$J$65 - 1,
0, IFERROR(
IF((AF$14-$G$14+1)&lt;='General parameters'!$G$22,
'Option-specific inputs'!$J$118,0)*AF$26,
0))</f>
        <v>0</v>
      </c>
      <c r="AG420" s="43">
        <f>IF(AG$14 &lt; YEAR('General parameters'!$G$20) + 'Option-specific inputs'!$J$65 - 1,
0, IFERROR(
IF((AG$14-$G$14+1)&lt;='General parameters'!$G$22,
'Option-specific inputs'!$J$118,0)*AG$26,
0))</f>
        <v>0</v>
      </c>
      <c r="AH420" s="43">
        <f>IF(AH$14 &lt; YEAR('General parameters'!$G$20) + 'Option-specific inputs'!$J$65 - 1,
0, IFERROR(
IF((AH$14-$G$14+1)&lt;='General parameters'!$G$22,
'Option-specific inputs'!$J$118,0)*AH$26,
0))</f>
        <v>0</v>
      </c>
      <c r="AI420" s="43">
        <f>IF(AI$14 &lt; YEAR('General parameters'!$G$20) + 'Option-specific inputs'!$J$65 - 1,
0, IFERROR(
IF((AI$14-$G$14+1)&lt;='General parameters'!$G$22,
'Option-specific inputs'!$J$118,0)*AI$26,
0))</f>
        <v>0</v>
      </c>
      <c r="AJ420" s="43">
        <f>IF(AJ$14 &lt; YEAR('General parameters'!$G$20) + 'Option-specific inputs'!$J$65 - 1,
0, IFERROR(
IF((AJ$14-$G$14+1)&lt;='General parameters'!$G$22,
'Option-specific inputs'!$J$118,0)*AJ$26,
0))</f>
        <v>0</v>
      </c>
      <c r="AK420" s="43">
        <f>IF(AK$14 &lt; YEAR('General parameters'!$G$20) + 'Option-specific inputs'!$J$65 - 1,
0, IFERROR(
IF((AK$14-$G$14+1)&lt;='General parameters'!$G$22,
'Option-specific inputs'!$J$118,0)*AK$26,
0))</f>
        <v>0</v>
      </c>
      <c r="AL420" s="43">
        <f>IF(AL$14 &lt; YEAR('General parameters'!$G$20) + 'Option-specific inputs'!$J$65 - 1,
0, IFERROR(
IF((AL$14-$G$14+1)&lt;='General parameters'!$G$22,
'Option-specific inputs'!$J$118,0)*AL$26,
0))</f>
        <v>0</v>
      </c>
      <c r="AM420" s="43">
        <f>IF(AM$14 &lt; YEAR('General parameters'!$G$20) + 'Option-specific inputs'!$J$65 - 1,
0, IFERROR(
IF((AM$14-$G$14+1)&lt;='General parameters'!$G$22,
'Option-specific inputs'!$J$118,0)*AM$26,
0))</f>
        <v>0</v>
      </c>
      <c r="AN420" s="43">
        <f>IF(AN$14 &lt; YEAR('General parameters'!$G$20) + 'Option-specific inputs'!$J$65 - 1,
0, IFERROR(
IF((AN$14-$G$14+1)&lt;='General parameters'!$G$22,
'Option-specific inputs'!$J$118,0)*AN$26,
0))</f>
        <v>0</v>
      </c>
      <c r="AO420" s="43">
        <f>IF(AO$14 &lt; YEAR('General parameters'!$G$20) + 'Option-specific inputs'!$J$65 - 1,
0, IFERROR(
IF((AO$14-$G$14+1)&lt;='General parameters'!$G$22,
'Option-specific inputs'!$J$118,0)*AO$26,
0))</f>
        <v>0</v>
      </c>
      <c r="AP420" s="43">
        <f>IF(AP$14 &lt; YEAR('General parameters'!$G$20) + 'Option-specific inputs'!$J$65 - 1,
0, IFERROR(
IF((AP$14-$G$14+1)&lt;='General parameters'!$G$22,
'Option-specific inputs'!$J$118,0)*AP$26,
0))</f>
        <v>0</v>
      </c>
      <c r="AQ420" s="43">
        <f>IF(AQ$14 &lt; YEAR('General parameters'!$G$20) + 'Option-specific inputs'!$J$65 - 1,
0, IFERROR(
IF((AQ$14-$G$14+1)&lt;='General parameters'!$G$22,
'Option-specific inputs'!$J$118,0)*AQ$26,
0))</f>
        <v>0</v>
      </c>
      <c r="AR420" s="43">
        <f>IF(AR$14 &lt; YEAR('General parameters'!$G$20) + 'Option-specific inputs'!$J$65 - 1,
0, IFERROR(
IF((AR$14-$G$14+1)&lt;='General parameters'!$G$22,
'Option-specific inputs'!$J$118,0)*AR$26,
0))</f>
        <v>0</v>
      </c>
      <c r="AS420" s="43">
        <f>IF(AS$14 &lt; YEAR('General parameters'!$G$20) + 'Option-specific inputs'!$J$65 - 1,
0, IFERROR(
IF((AS$14-$G$14+1)&lt;='General parameters'!$G$22,
'Option-specific inputs'!$J$118,0)*AS$26,
0))</f>
        <v>0</v>
      </c>
      <c r="AT420" s="43">
        <f>IF(AT$14 &lt; YEAR('General parameters'!$G$20) + 'Option-specific inputs'!$J$65 - 1,
0, IFERROR(
IF((AT$14-$G$14+1)&lt;='General parameters'!$G$22,
'Option-specific inputs'!$J$118,0)*AT$26,
0))</f>
        <v>0</v>
      </c>
      <c r="AU420" s="43">
        <f>IF(AU$14 &lt; YEAR('General parameters'!$G$20) + 'Option-specific inputs'!$J$65 - 1,
0, IFERROR(
IF((AU$14-$G$14+1)&lt;='General parameters'!$G$22,
'Option-specific inputs'!$J$118,0)*AU$26,
0))</f>
        <v>0</v>
      </c>
      <c r="AV420" s="43">
        <f>IF(AV$14 &lt; YEAR('General parameters'!$G$20) + 'Option-specific inputs'!$J$65 - 1,
0, IFERROR(
IF((AV$14-$G$14+1)&lt;='General parameters'!$G$22,
'Option-specific inputs'!$J$118,0)*AV$26,
0))</f>
        <v>0</v>
      </c>
      <c r="AW420" s="43">
        <f>IF(AW$14 &lt; YEAR('General parameters'!$G$20) + 'Option-specific inputs'!$J$65 - 1,
0, IFERROR(
IF((AW$14-$G$14+1)&lt;='General parameters'!$G$22,
'Option-specific inputs'!$J$118,0)*AW$26,
0))</f>
        <v>0</v>
      </c>
      <c r="AX420" s="43">
        <f>IF(AX$14 &lt; YEAR('General parameters'!$G$20) + 'Option-specific inputs'!$J$65 - 1,
0, IFERROR(
IF((AX$14-$G$14+1)&lt;='General parameters'!$G$22,
'Option-specific inputs'!$J$118,0)*AX$26,
0))</f>
        <v>0</v>
      </c>
      <c r="AY420" s="43">
        <f>IF(AY$14 &lt; YEAR('General parameters'!$G$20) + 'Option-specific inputs'!$J$65 - 1,
0, IFERROR(
IF((AY$14-$G$14+1)&lt;='General parameters'!$G$22,
'Option-specific inputs'!$J$118,0)*AY$26,
0))</f>
        <v>0</v>
      </c>
      <c r="AZ420" s="43">
        <f>IF(AZ$14 &lt; YEAR('General parameters'!$G$20) + 'Option-specific inputs'!$J$65 - 1,
0, IFERROR(
IF((AZ$14-$G$14+1)&lt;='General parameters'!$G$22,
'Option-specific inputs'!$J$118,0)*AZ$26,
0))</f>
        <v>0</v>
      </c>
      <c r="BA420" s="43">
        <f>IF(BA$14 &lt; YEAR('General parameters'!$G$20) + 'Option-specific inputs'!$J$65 - 1,
0, IFERROR(
IF((BA$14-$G$14+1)&lt;='General parameters'!$G$22,
'Option-specific inputs'!$J$118,0)*BA$26,
0))</f>
        <v>0</v>
      </c>
      <c r="BB420" s="43">
        <f>IF(BB$14 &lt; YEAR('General parameters'!$G$20) + 'Option-specific inputs'!$J$65 - 1,
0, IFERROR(
IF((BB$14-$G$14+1)&lt;='General parameters'!$G$22,
'Option-specific inputs'!$J$118,0)*BB$26,
0))</f>
        <v>0</v>
      </c>
      <c r="BC420" s="43">
        <f>IF(BC$14 &lt; YEAR('General parameters'!$G$20) + 'Option-specific inputs'!$J$65 - 1,
0, IFERROR(
IF((BC$14-$G$14+1)&lt;='General parameters'!$G$22,
'Option-specific inputs'!$J$118,0)*BC$26,
0))</f>
        <v>0</v>
      </c>
      <c r="BD420" s="43">
        <f>IF(BD$14 &lt; YEAR('General parameters'!$G$20) + 'Option-specific inputs'!$J$65 - 1,
0, IFERROR(
IF((BD$14-$G$14+1)&lt;='General parameters'!$G$22,
'Option-specific inputs'!$J$118,0)*BD$26,
0))</f>
        <v>0</v>
      </c>
      <c r="BE420" s="43">
        <f>IF(BE$14 &lt; YEAR('General parameters'!$G$20) + 'Option-specific inputs'!$J$65 - 1,
0, IFERROR(
IF((BE$14-$G$14+1)&lt;='General parameters'!$G$22,
'Option-specific inputs'!$J$118,0)*BE$26,
0))</f>
        <v>0</v>
      </c>
      <c r="BF420" s="43">
        <f>IF(BF$14 &lt; YEAR('General parameters'!$G$20) + 'Option-specific inputs'!$J$65 - 1,
0, IFERROR(
IF((BF$14-$G$14+1)&lt;='General parameters'!$G$22,
'Option-specific inputs'!$J$118,0)*BF$26,
0))</f>
        <v>0</v>
      </c>
      <c r="BG420" s="43">
        <f>IF(BG$14 &lt; YEAR('General parameters'!$G$20) + 'Option-specific inputs'!$J$65 - 1,
0, IFERROR(
IF((BG$14-$G$14+1)&lt;='General parameters'!$G$22,
'Option-specific inputs'!$J$118,0)*BG$26,
0))</f>
        <v>0</v>
      </c>
      <c r="BH420" s="43">
        <f>IF(BH$14 &lt; YEAR('General parameters'!$G$20) + 'Option-specific inputs'!$J$65 - 1,
0, IFERROR(
IF((BH$14-$G$14+1)&lt;='General parameters'!$G$22,
'Option-specific inputs'!$J$118,0)*BH$26,
0))</f>
        <v>0</v>
      </c>
      <c r="BI420" s="43">
        <f>IF(BI$14 &lt; YEAR('General parameters'!$G$20) + 'Option-specific inputs'!$J$65 - 1,
0, IFERROR(
IF((BI$14-$G$14+1)&lt;='General parameters'!$G$22,
'Option-specific inputs'!$J$118,0)*BI$26,
0))</f>
        <v>0</v>
      </c>
      <c r="BJ420" s="43">
        <f>IF(BJ$14 &lt; YEAR('General parameters'!$G$20) + 'Option-specific inputs'!$J$65 - 1,
0, IFERROR(
IF((BJ$14-$G$14+1)&lt;='General parameters'!$G$22,
'Option-specific inputs'!$J$118,0)*BJ$26,
0))</f>
        <v>0</v>
      </c>
      <c r="BK420" s="43">
        <f>IF(BK$14 &lt; YEAR('General parameters'!$G$20) + 'Option-specific inputs'!$J$65 - 1,
0, IFERROR(
IF((BK$14-$G$14+1)&lt;='General parameters'!$G$22,
'Option-specific inputs'!$J$118,0)*BK$26,
0))</f>
        <v>0</v>
      </c>
      <c r="BL420" s="43">
        <f>IF(BL$14 &lt; YEAR('General parameters'!$G$20) + 'Option-specific inputs'!$J$65 - 1,
0, IFERROR(
IF((BL$14-$G$14+1)&lt;='General parameters'!$G$22,
'Option-specific inputs'!$J$118,0)*BL$26,
0))</f>
        <v>0</v>
      </c>
      <c r="BM420" s="43">
        <f>IF(BM$14 &lt; YEAR('General parameters'!$G$20) + 'Option-specific inputs'!$J$65 - 1,
0, IFERROR(
IF((BM$14-$G$14+1)&lt;='General parameters'!$G$22,
'Option-specific inputs'!$J$118,0)*BM$26,
0))</f>
        <v>0</v>
      </c>
      <c r="BN420" s="43">
        <f>IF(BN$14 &lt; YEAR('General parameters'!$G$20) + 'Option-specific inputs'!$J$65 - 1,
0, IFERROR(
IF((BN$14-$G$14+1)&lt;='General parameters'!$G$22,
'Option-specific inputs'!$J$118,0)*BN$26,
0))</f>
        <v>0</v>
      </c>
      <c r="BO420" s="43">
        <f>IF(BO$14 &lt; YEAR('General parameters'!$G$20) + 'Option-specific inputs'!$J$65 - 1,
0, IFERROR(
IF((BO$14-$G$14+1)&lt;='General parameters'!$G$22,
'Option-specific inputs'!$J$118,0)*BO$26,
0))</f>
        <v>0</v>
      </c>
      <c r="BP420" s="43">
        <f>IF(BP$14 &lt; YEAR('General parameters'!$G$20) + 'Option-specific inputs'!$J$65 - 1,
0, IFERROR(
IF((BP$14-$G$14+1)&lt;='General parameters'!$G$22,
'Option-specific inputs'!$J$118,0)*BP$26,
0))</f>
        <v>0</v>
      </c>
      <c r="BQ420" s="43">
        <f>IF(BQ$14 &lt; YEAR('General parameters'!$G$20) + 'Option-specific inputs'!$J$65 - 1,
0, IFERROR(
IF((BQ$14-$G$14+1)&lt;='General parameters'!$G$22,
'Option-specific inputs'!$J$118,0)*BQ$26,
0))</f>
        <v>0</v>
      </c>
      <c r="BR420" s="43">
        <f>IF(BR$14 &lt; YEAR('General parameters'!$G$20) + 'Option-specific inputs'!$J$65 - 1,
0, IFERROR(
IF((BR$14-$G$14+1)&lt;='General parameters'!$G$22,
'Option-specific inputs'!$J$118,0)*BR$26,
0))</f>
        <v>0</v>
      </c>
      <c r="BS420" s="43">
        <f>IF(BS$14 &lt; YEAR('General parameters'!$G$20) + 'Option-specific inputs'!$J$65 - 1,
0, IFERROR(
IF((BS$14-$G$14+1)&lt;='General parameters'!$G$22,
'Option-specific inputs'!$J$118,0)*BS$26,
0))</f>
        <v>0</v>
      </c>
      <c r="BT420" s="43">
        <f>IF(BT$14 &lt; YEAR('General parameters'!$G$20) + 'Option-specific inputs'!$J$65 - 1,
0, IFERROR(
IF((BT$14-$G$14+1)&lt;='General parameters'!$G$22,
'Option-specific inputs'!$J$118,0)*BT$26,
0))</f>
        <v>0</v>
      </c>
      <c r="BU420" s="43">
        <f>IF(BU$14 &lt; YEAR('General parameters'!$G$20) + 'Option-specific inputs'!$J$65 - 1,
0, IFERROR(
IF((BU$14-$G$14+1)&lt;='General parameters'!$G$22,
'Option-specific inputs'!$J$118,0)*BU$26,
0))</f>
        <v>0</v>
      </c>
      <c r="BV420" s="43">
        <f>IF(BV$14 &lt; YEAR('General parameters'!$G$20) + 'Option-specific inputs'!$J$65 - 1,
0, IFERROR(
IF((BV$14-$G$14+1)&lt;='General parameters'!$G$22,
'Option-specific inputs'!$J$118,0)*BV$26,
0))</f>
        <v>0</v>
      </c>
      <c r="BW420" s="43">
        <f>IF(BW$14 &lt; YEAR('General parameters'!$G$20) + 'Option-specific inputs'!$J$65 - 1,
0, IFERROR(
IF((BW$14-$G$14+1)&lt;='General parameters'!$G$22,
'Option-specific inputs'!$J$118,0)*BW$26,
0))</f>
        <v>0</v>
      </c>
      <c r="BX420" s="43">
        <f>IF(BX$14 &lt; YEAR('General parameters'!$G$20) + 'Option-specific inputs'!$J$65 - 1,
0, IFERROR(
IF((BX$14-$G$14+1)&lt;='General parameters'!$G$22,
'Option-specific inputs'!$J$118,0)*BX$26,
0))</f>
        <v>0</v>
      </c>
      <c r="BY420" s="43">
        <f>IF(BY$14 &lt; YEAR('General parameters'!$G$20) + 'Option-specific inputs'!$J$65 - 1,
0, IFERROR(
IF((BY$14-$G$14+1)&lt;='General parameters'!$G$22,
'Option-specific inputs'!$J$118,0)*BY$26,
0))</f>
        <v>0</v>
      </c>
      <c r="BZ420" s="43">
        <f>IF(BZ$14 &lt; YEAR('General parameters'!$G$20) + 'Option-specific inputs'!$J$65 - 1,
0, IFERROR(
IF((BZ$14-$G$14+1)&lt;='General parameters'!$G$22,
'Option-specific inputs'!$J$118,0)*BZ$26,
0))</f>
        <v>0</v>
      </c>
      <c r="CA420" s="43">
        <f>IF(CA$14 &lt; YEAR('General parameters'!$G$20) + 'Option-specific inputs'!$J$65 - 1,
0, IFERROR(
IF((CA$14-$G$14+1)&lt;='General parameters'!$G$22,
'Option-specific inputs'!$J$118,0)*CA$26,
0))</f>
        <v>0</v>
      </c>
      <c r="CB420" s="43">
        <f>IF(CB$14 &lt; YEAR('General parameters'!$G$20) + 'Option-specific inputs'!$J$65 - 1,
0, IFERROR(
IF((CB$14-$G$14+1)&lt;='General parameters'!$G$22,
'Option-specific inputs'!$J$118,0)*CB$26,
0))</f>
        <v>0</v>
      </c>
      <c r="CC420" s="43">
        <f>IF(CC$14 &lt; YEAR('General parameters'!$G$20) + 'Option-specific inputs'!$J$65 - 1,
0, IFERROR(
IF((CC$14-$G$14+1)&lt;='General parameters'!$G$22,
'Option-specific inputs'!$J$118,0)*CC$26,
0))</f>
        <v>0</v>
      </c>
      <c r="CD420" s="43">
        <f>IF(CD$14 &lt; YEAR('General parameters'!$G$20) + 'Option-specific inputs'!$J$65 - 1,
0, IFERROR(
IF((CD$14-$G$14+1)&lt;='General parameters'!$G$22,
'Option-specific inputs'!$J$118,0)*CD$26,
0))</f>
        <v>0</v>
      </c>
      <c r="CE420" s="43">
        <f>IF(CE$14 &lt; YEAR('General parameters'!$G$20) + 'Option-specific inputs'!$J$65 - 1,
0, IFERROR(
IF((CE$14-$G$14+1)&lt;='General parameters'!$G$22,
'Option-specific inputs'!$J$118,0)*CE$26,
0))</f>
        <v>0</v>
      </c>
      <c r="CF420" s="43">
        <f>IF(CF$14 &lt; YEAR('General parameters'!$G$20) + 'Option-specific inputs'!$J$65 - 1,
0, IFERROR(
IF((CF$14-$G$14+1)&lt;='General parameters'!$G$22,
'Option-specific inputs'!$J$118,0)*CF$26,
0))</f>
        <v>0</v>
      </c>
      <c r="CG420" s="43">
        <f>IF(CG$14 &lt; YEAR('General parameters'!$G$20) + 'Option-specific inputs'!$J$65 - 1,
0, IFERROR(
IF((CG$14-$G$14+1)&lt;='General parameters'!$G$22,
'Option-specific inputs'!$J$118,0)*CG$26,
0))</f>
        <v>0</v>
      </c>
      <c r="CH420" s="43">
        <f>IF(CH$14 &lt; YEAR('General parameters'!$G$20) + 'Option-specific inputs'!$J$65 - 1,
0, IFERROR(
IF((CH$14-$G$14+1)&lt;='General parameters'!$G$22,
'Option-specific inputs'!$J$118,0)*CH$26,
0))</f>
        <v>0</v>
      </c>
      <c r="CI420" s="43">
        <f>IF(CI$14 &lt; YEAR('General parameters'!$G$20) + 'Option-specific inputs'!$J$65 - 1,
0, IFERROR(
IF((CI$14-$G$14+1)&lt;='General parameters'!$G$22,
'Option-specific inputs'!$J$118,0)*CI$26,
0))</f>
        <v>0</v>
      </c>
      <c r="CJ420" s="43">
        <f>IF(CJ$14 &lt; YEAR('General parameters'!$G$20) + 'Option-specific inputs'!$J$65 - 1,
0, IFERROR(
IF((CJ$14-$G$14+1)&lt;='General parameters'!$G$22,
'Option-specific inputs'!$J$118,0)*CJ$26,
0))</f>
        <v>0</v>
      </c>
      <c r="CK420" s="43">
        <f>IF(CK$14 &lt; YEAR('General parameters'!$G$20) + 'Option-specific inputs'!$J$65 - 1,
0, IFERROR(
IF((CK$14-$G$14+1)&lt;='General parameters'!$G$22,
'Option-specific inputs'!$J$118,0)*CK$26,
0))</f>
        <v>0</v>
      </c>
      <c r="CL420" s="43">
        <f>IF(CL$14 &lt; YEAR('General parameters'!$G$20) + 'Option-specific inputs'!$J$65 - 1,
0, IFERROR(
IF((CL$14-$G$14+1)&lt;='General parameters'!$G$22,
'Option-specific inputs'!$J$118,0)*CL$26,
0))</f>
        <v>0</v>
      </c>
      <c r="CM420" s="43">
        <f>IF(CM$14 &lt; YEAR('General parameters'!$G$20) + 'Option-specific inputs'!$J$65 - 1,
0, IFERROR(
IF((CM$14-$G$14+1)&lt;='General parameters'!$G$22,
'Option-specific inputs'!$J$118,0)*CM$26,
0))</f>
        <v>0</v>
      </c>
      <c r="CN420" s="43">
        <f>IF(CN$14 &lt; YEAR('General parameters'!$G$20) + 'Option-specific inputs'!$J$65 - 1,
0, IFERROR(
IF((CN$14-$G$14+1)&lt;='General parameters'!$G$22,
'Option-specific inputs'!$J$118,0)*CN$26,
0))</f>
        <v>0</v>
      </c>
      <c r="CO420" s="43">
        <f>IF(CO$14 &lt; YEAR('General parameters'!$G$20) + 'Option-specific inputs'!$J$65 - 1,
0, IFERROR(
IF((CO$14-$G$14+1)&lt;='General parameters'!$G$22,
'Option-specific inputs'!$J$118,0)*CO$26,
0))</f>
        <v>0</v>
      </c>
      <c r="CP420" s="43">
        <f>IF(CP$14 &lt; YEAR('General parameters'!$G$20) + 'Option-specific inputs'!$J$65 - 1,
0, IFERROR(
IF((CP$14-$G$14+1)&lt;='General parameters'!$G$22,
'Option-specific inputs'!$J$118,0)*CP$26,
0))</f>
        <v>0</v>
      </c>
      <c r="CQ420" s="43">
        <f>IF(CQ$14 &lt; YEAR('General parameters'!$G$20) + 'Option-specific inputs'!$J$65 - 1,
0, IFERROR(
IF((CQ$14-$G$14+1)&lt;='General parameters'!$G$22,
'Option-specific inputs'!$J$118,0)*CQ$26,
0))</f>
        <v>0</v>
      </c>
      <c r="CR420" s="43">
        <f>IF(CR$14 &lt; YEAR('General parameters'!$G$20) + 'Option-specific inputs'!$J$65 - 1,
0, IFERROR(
IF((CR$14-$G$14+1)&lt;='General parameters'!$G$22,
'Option-specific inputs'!$J$118,0)*CR$26,
0))</f>
        <v>0</v>
      </c>
      <c r="CS420" s="43">
        <f>IF(CS$14 &lt; YEAR('General parameters'!$G$20) + 'Option-specific inputs'!$J$65 - 1,
0, IFERROR(
IF((CS$14-$G$14+1)&lt;='General parameters'!$G$22,
'Option-specific inputs'!$J$118,0)*CS$26,
0))</f>
        <v>0</v>
      </c>
      <c r="CT420" s="43">
        <f>IF(CT$14 &lt; YEAR('General parameters'!$G$20) + 'Option-specific inputs'!$J$65 - 1,
0, IFERROR(
IF((CT$14-$G$14+1)&lt;='General parameters'!$G$22,
'Option-specific inputs'!$J$118,0)*CT$26,
0))</f>
        <v>0</v>
      </c>
      <c r="CU420" s="43">
        <f>IF(CU$14 &lt; YEAR('General parameters'!$G$20) + 'Option-specific inputs'!$J$65 - 1,
0, IFERROR(
IF((CU$14-$G$14+1)&lt;='General parameters'!$G$22,
'Option-specific inputs'!$J$118,0)*CU$26,
0))</f>
        <v>0</v>
      </c>
      <c r="CV420" s="43">
        <f>IF(CV$14 &lt; YEAR('General parameters'!$G$20) + 'Option-specific inputs'!$J$65 - 1,
0, IFERROR(
IF((CV$14-$G$14+1)&lt;='General parameters'!$G$22,
'Option-specific inputs'!$J$118,0)*CV$26,
0))</f>
        <v>0</v>
      </c>
      <c r="CW420" s="43">
        <f>IF(CW$14 &lt; YEAR('General parameters'!$G$20) + 'Option-specific inputs'!$J$65 - 1,
0, IFERROR(
IF((CW$14-$G$14+1)&lt;='General parameters'!$G$22,
'Option-specific inputs'!$J$118,0)*CW$26,
0))</f>
        <v>0</v>
      </c>
      <c r="CX420" s="43">
        <f>IF(CX$14 &lt; YEAR('General parameters'!$G$20) + 'Option-specific inputs'!$J$65 - 1,
0, IFERROR(
IF((CX$14-$G$14+1)&lt;='General parameters'!$G$22,
'Option-specific inputs'!$J$118,0)*CX$26,
0))</f>
        <v>0</v>
      </c>
      <c r="CY420" s="43">
        <f>IF(CY$14 &lt; YEAR('General parameters'!$G$20) + 'Option-specific inputs'!$J$65 - 1,
0, IFERROR(
IF((CY$14-$G$14+1)&lt;='General parameters'!$G$22,
'Option-specific inputs'!$J$118,0)*CY$26,
0))</f>
        <v>0</v>
      </c>
      <c r="CZ420" s="43">
        <f>IF(CZ$14 &lt; YEAR('General parameters'!$G$20) + 'Option-specific inputs'!$J$65 - 1,
0, IFERROR(
IF((CZ$14-$G$14+1)&lt;='General parameters'!$G$22,
'Option-specific inputs'!$J$118,0)*CZ$26,
0))</f>
        <v>0</v>
      </c>
      <c r="DA420" s="43">
        <f>IF(DA$14 &lt; YEAR('General parameters'!$G$20) + 'Option-specific inputs'!$J$65 - 1,
0, IFERROR(
IF((DA$14-$G$14+1)&lt;='General parameters'!$G$22,
'Option-specific inputs'!$J$118,0)*DA$26,
0))</f>
        <v>0</v>
      </c>
      <c r="DB420" s="43">
        <f>IF(DB$14 &lt; YEAR('General parameters'!$G$20) + 'Option-specific inputs'!$J$65 - 1,
0, IFERROR(
IF((DB$14-$G$14+1)&lt;='General parameters'!$G$22,
'Option-specific inputs'!$J$118,0)*DB$26,
0))</f>
        <v>0</v>
      </c>
      <c r="DC420" s="25"/>
    </row>
    <row r="421" spans="1:107" s="49" customFormat="1" ht="12.6" customHeight="1">
      <c r="A421" s="25"/>
      <c r="B421" s="163"/>
      <c r="C421" s="170"/>
      <c r="D421" s="32"/>
      <c r="E421" s="37"/>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c r="AL421" s="32"/>
      <c r="AM421" s="32"/>
      <c r="AN421" s="32"/>
      <c r="AO421" s="32"/>
      <c r="AP421" s="32"/>
      <c r="AQ421" s="32"/>
      <c r="AR421" s="32"/>
      <c r="AS421" s="32"/>
      <c r="AT421" s="32"/>
      <c r="AU421" s="32"/>
      <c r="AV421" s="32"/>
      <c r="AW421" s="32"/>
      <c r="AX421" s="32"/>
      <c r="AY421" s="32"/>
      <c r="AZ421" s="32"/>
      <c r="BA421" s="32"/>
      <c r="BB421" s="32"/>
      <c r="BC421" s="32"/>
      <c r="BD421" s="32"/>
      <c r="BE421" s="32"/>
      <c r="BF421" s="32"/>
      <c r="BG421" s="32"/>
      <c r="BH421" s="32"/>
      <c r="BI421" s="32"/>
      <c r="BJ421" s="32"/>
      <c r="BK421" s="32"/>
      <c r="BL421" s="32"/>
      <c r="BM421" s="32"/>
      <c r="BN421" s="32"/>
      <c r="BO421" s="32"/>
      <c r="BP421" s="32"/>
      <c r="BQ421" s="32"/>
      <c r="BR421" s="32"/>
      <c r="BS421" s="32"/>
      <c r="BT421" s="32"/>
      <c r="BU421" s="32"/>
      <c r="BV421" s="32"/>
      <c r="BW421" s="32"/>
      <c r="BX421" s="32"/>
      <c r="BY421" s="32"/>
      <c r="BZ421" s="32"/>
      <c r="CA421" s="32"/>
      <c r="CB421" s="32"/>
      <c r="CC421" s="32"/>
      <c r="CD421" s="32"/>
      <c r="CE421" s="32"/>
      <c r="CF421" s="32"/>
      <c r="CG421" s="32"/>
      <c r="CH421" s="32"/>
      <c r="CI421" s="32"/>
      <c r="CJ421" s="32"/>
      <c r="CK421" s="32"/>
      <c r="CL421" s="32"/>
      <c r="CM421" s="32"/>
      <c r="CN421" s="32"/>
      <c r="CO421" s="32"/>
      <c r="CP421" s="32"/>
      <c r="CQ421" s="32"/>
      <c r="CR421" s="32"/>
      <c r="CS421" s="32"/>
      <c r="CT421" s="32"/>
      <c r="CU421" s="32"/>
      <c r="CV421" s="32"/>
      <c r="CW421" s="32"/>
      <c r="CX421" s="32"/>
      <c r="CY421" s="32"/>
      <c r="CZ421" s="32"/>
      <c r="DA421" s="32"/>
      <c r="DB421" s="32"/>
      <c r="DC421" s="32"/>
    </row>
    <row r="422" spans="1:107" s="61" customFormat="1" ht="22.5" customHeight="1">
      <c r="A422" s="25"/>
      <c r="B422" s="163"/>
      <c r="C422" s="170" t="s">
        <v>289</v>
      </c>
      <c r="D422" s="32"/>
      <c r="E422" s="37"/>
      <c r="F422" s="32"/>
      <c r="G422" s="43">
        <f>G432*G$26</f>
        <v>0</v>
      </c>
      <c r="H422" s="43">
        <f t="shared" ref="H422:BS422" si="146">H432*H$26</f>
        <v>0</v>
      </c>
      <c r="I422" s="43">
        <f t="shared" si="146"/>
        <v>0</v>
      </c>
      <c r="J422" s="43">
        <f t="shared" si="146"/>
        <v>0</v>
      </c>
      <c r="K422" s="43">
        <f t="shared" si="146"/>
        <v>0</v>
      </c>
      <c r="L422" s="43">
        <f t="shared" si="146"/>
        <v>0</v>
      </c>
      <c r="M422" s="43">
        <f t="shared" si="146"/>
        <v>0</v>
      </c>
      <c r="N422" s="43">
        <f t="shared" si="146"/>
        <v>0</v>
      </c>
      <c r="O422" s="43">
        <f t="shared" si="146"/>
        <v>0</v>
      </c>
      <c r="P422" s="43">
        <f t="shared" si="146"/>
        <v>0</v>
      </c>
      <c r="Q422" s="43">
        <f t="shared" si="146"/>
        <v>0</v>
      </c>
      <c r="R422" s="43">
        <f t="shared" si="146"/>
        <v>0</v>
      </c>
      <c r="S422" s="43">
        <f t="shared" si="146"/>
        <v>0</v>
      </c>
      <c r="T422" s="43">
        <f t="shared" si="146"/>
        <v>0</v>
      </c>
      <c r="U422" s="43">
        <f t="shared" si="146"/>
        <v>0</v>
      </c>
      <c r="V422" s="43">
        <f t="shared" si="146"/>
        <v>0</v>
      </c>
      <c r="W422" s="43">
        <f t="shared" si="146"/>
        <v>0</v>
      </c>
      <c r="X422" s="43">
        <f t="shared" si="146"/>
        <v>0</v>
      </c>
      <c r="Y422" s="43">
        <f t="shared" si="146"/>
        <v>0</v>
      </c>
      <c r="Z422" s="43">
        <f t="shared" si="146"/>
        <v>0</v>
      </c>
      <c r="AA422" s="43">
        <f t="shared" si="146"/>
        <v>0</v>
      </c>
      <c r="AB422" s="43">
        <f t="shared" si="146"/>
        <v>0</v>
      </c>
      <c r="AC422" s="43">
        <f t="shared" si="146"/>
        <v>0</v>
      </c>
      <c r="AD422" s="43">
        <f t="shared" si="146"/>
        <v>0</v>
      </c>
      <c r="AE422" s="43">
        <f t="shared" si="146"/>
        <v>0</v>
      </c>
      <c r="AF422" s="43">
        <f t="shared" si="146"/>
        <v>0</v>
      </c>
      <c r="AG422" s="43">
        <f t="shared" si="146"/>
        <v>0</v>
      </c>
      <c r="AH422" s="43">
        <f t="shared" si="146"/>
        <v>0</v>
      </c>
      <c r="AI422" s="43">
        <f t="shared" si="146"/>
        <v>0</v>
      </c>
      <c r="AJ422" s="43">
        <f t="shared" si="146"/>
        <v>0</v>
      </c>
      <c r="AK422" s="43">
        <f t="shared" si="146"/>
        <v>0</v>
      </c>
      <c r="AL422" s="43">
        <f t="shared" si="146"/>
        <v>0</v>
      </c>
      <c r="AM422" s="43">
        <f t="shared" si="146"/>
        <v>0</v>
      </c>
      <c r="AN422" s="43">
        <f t="shared" si="146"/>
        <v>0</v>
      </c>
      <c r="AO422" s="43">
        <f t="shared" si="146"/>
        <v>0</v>
      </c>
      <c r="AP422" s="43">
        <f t="shared" si="146"/>
        <v>0</v>
      </c>
      <c r="AQ422" s="43">
        <f t="shared" si="146"/>
        <v>0</v>
      </c>
      <c r="AR422" s="43">
        <f t="shared" si="146"/>
        <v>0</v>
      </c>
      <c r="AS422" s="43">
        <f t="shared" si="146"/>
        <v>0</v>
      </c>
      <c r="AT422" s="43">
        <f t="shared" si="146"/>
        <v>0</v>
      </c>
      <c r="AU422" s="43">
        <f t="shared" si="146"/>
        <v>0</v>
      </c>
      <c r="AV422" s="43">
        <f t="shared" si="146"/>
        <v>0</v>
      </c>
      <c r="AW422" s="43">
        <f t="shared" si="146"/>
        <v>0</v>
      </c>
      <c r="AX422" s="43">
        <f t="shared" si="146"/>
        <v>0</v>
      </c>
      <c r="AY422" s="43">
        <f t="shared" si="146"/>
        <v>0</v>
      </c>
      <c r="AZ422" s="43">
        <f t="shared" si="146"/>
        <v>0</v>
      </c>
      <c r="BA422" s="43">
        <f t="shared" si="146"/>
        <v>0</v>
      </c>
      <c r="BB422" s="43">
        <f t="shared" si="146"/>
        <v>0</v>
      </c>
      <c r="BC422" s="43">
        <f t="shared" si="146"/>
        <v>0</v>
      </c>
      <c r="BD422" s="43">
        <f t="shared" si="146"/>
        <v>0</v>
      </c>
      <c r="BE422" s="43">
        <f t="shared" si="146"/>
        <v>0</v>
      </c>
      <c r="BF422" s="43">
        <f t="shared" si="146"/>
        <v>0</v>
      </c>
      <c r="BG422" s="43">
        <f t="shared" si="146"/>
        <v>0</v>
      </c>
      <c r="BH422" s="43">
        <f t="shared" si="146"/>
        <v>0</v>
      </c>
      <c r="BI422" s="43">
        <f t="shared" si="146"/>
        <v>0</v>
      </c>
      <c r="BJ422" s="43">
        <f t="shared" si="146"/>
        <v>0</v>
      </c>
      <c r="BK422" s="43">
        <f t="shared" si="146"/>
        <v>0</v>
      </c>
      <c r="BL422" s="43">
        <f t="shared" si="146"/>
        <v>0</v>
      </c>
      <c r="BM422" s="43">
        <f t="shared" si="146"/>
        <v>0</v>
      </c>
      <c r="BN422" s="43">
        <f t="shared" si="146"/>
        <v>0</v>
      </c>
      <c r="BO422" s="43">
        <f t="shared" si="146"/>
        <v>0</v>
      </c>
      <c r="BP422" s="43">
        <f t="shared" si="146"/>
        <v>0</v>
      </c>
      <c r="BQ422" s="43">
        <f t="shared" si="146"/>
        <v>0</v>
      </c>
      <c r="BR422" s="43">
        <f t="shared" si="146"/>
        <v>0</v>
      </c>
      <c r="BS422" s="43">
        <f t="shared" si="146"/>
        <v>0</v>
      </c>
      <c r="BT422" s="43">
        <f t="shared" ref="BT422:DB422" si="147">BT432*BT$26</f>
        <v>0</v>
      </c>
      <c r="BU422" s="43">
        <f t="shared" si="147"/>
        <v>0</v>
      </c>
      <c r="BV422" s="43">
        <f t="shared" si="147"/>
        <v>0</v>
      </c>
      <c r="BW422" s="43">
        <f t="shared" si="147"/>
        <v>0</v>
      </c>
      <c r="BX422" s="43">
        <f t="shared" si="147"/>
        <v>0</v>
      </c>
      <c r="BY422" s="43">
        <f t="shared" si="147"/>
        <v>0</v>
      </c>
      <c r="BZ422" s="43">
        <f t="shared" si="147"/>
        <v>0</v>
      </c>
      <c r="CA422" s="43">
        <f t="shared" si="147"/>
        <v>0</v>
      </c>
      <c r="CB422" s="43">
        <f t="shared" si="147"/>
        <v>0</v>
      </c>
      <c r="CC422" s="43">
        <f t="shared" si="147"/>
        <v>0</v>
      </c>
      <c r="CD422" s="43">
        <f t="shared" si="147"/>
        <v>0</v>
      </c>
      <c r="CE422" s="43">
        <f t="shared" si="147"/>
        <v>0</v>
      </c>
      <c r="CF422" s="43">
        <f t="shared" si="147"/>
        <v>0</v>
      </c>
      <c r="CG422" s="43">
        <f t="shared" si="147"/>
        <v>0</v>
      </c>
      <c r="CH422" s="43">
        <f t="shared" si="147"/>
        <v>0</v>
      </c>
      <c r="CI422" s="43">
        <f t="shared" si="147"/>
        <v>0</v>
      </c>
      <c r="CJ422" s="43">
        <f t="shared" si="147"/>
        <v>0</v>
      </c>
      <c r="CK422" s="43">
        <f t="shared" si="147"/>
        <v>0</v>
      </c>
      <c r="CL422" s="43">
        <f t="shared" si="147"/>
        <v>0</v>
      </c>
      <c r="CM422" s="43">
        <f t="shared" si="147"/>
        <v>0</v>
      </c>
      <c r="CN422" s="43">
        <f t="shared" si="147"/>
        <v>0</v>
      </c>
      <c r="CO422" s="43">
        <f t="shared" si="147"/>
        <v>0</v>
      </c>
      <c r="CP422" s="43">
        <f t="shared" si="147"/>
        <v>0</v>
      </c>
      <c r="CQ422" s="43">
        <f t="shared" si="147"/>
        <v>0</v>
      </c>
      <c r="CR422" s="43">
        <f t="shared" si="147"/>
        <v>0</v>
      </c>
      <c r="CS422" s="43">
        <f t="shared" si="147"/>
        <v>0</v>
      </c>
      <c r="CT422" s="43">
        <f t="shared" si="147"/>
        <v>0</v>
      </c>
      <c r="CU422" s="43">
        <f t="shared" si="147"/>
        <v>0</v>
      </c>
      <c r="CV422" s="43">
        <f t="shared" si="147"/>
        <v>0</v>
      </c>
      <c r="CW422" s="43">
        <f t="shared" si="147"/>
        <v>0</v>
      </c>
      <c r="CX422" s="43">
        <f t="shared" si="147"/>
        <v>0</v>
      </c>
      <c r="CY422" s="43">
        <f t="shared" si="147"/>
        <v>0</v>
      </c>
      <c r="CZ422" s="43">
        <f t="shared" si="147"/>
        <v>0</v>
      </c>
      <c r="DA422" s="43">
        <f t="shared" si="147"/>
        <v>0</v>
      </c>
      <c r="DB422" s="43">
        <f t="shared" si="147"/>
        <v>0</v>
      </c>
      <c r="DC422" s="25"/>
    </row>
    <row r="423" spans="1:107" s="61" customFormat="1" ht="12.6" customHeight="1">
      <c r="A423" s="25"/>
      <c r="B423" s="163"/>
      <c r="C423" s="163"/>
      <c r="D423" s="32"/>
      <c r="E423" s="37"/>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32"/>
      <c r="BB423" s="32"/>
      <c r="BC423" s="32"/>
      <c r="BD423" s="32"/>
      <c r="BE423" s="32"/>
      <c r="BF423" s="32"/>
      <c r="BG423" s="32"/>
      <c r="BH423" s="32"/>
      <c r="BI423" s="32"/>
      <c r="BJ423" s="32"/>
      <c r="BK423" s="32"/>
      <c r="BL423" s="32"/>
      <c r="BM423" s="32"/>
      <c r="BN423" s="32"/>
      <c r="BO423" s="32"/>
      <c r="BP423" s="32"/>
      <c r="BQ423" s="32"/>
      <c r="BR423" s="32"/>
      <c r="BS423" s="32"/>
      <c r="BT423" s="32"/>
      <c r="BU423" s="32"/>
      <c r="BV423" s="32"/>
      <c r="BW423" s="32"/>
      <c r="BX423" s="32"/>
      <c r="BY423" s="32"/>
      <c r="BZ423" s="32"/>
      <c r="CA423" s="32"/>
      <c r="CB423" s="32"/>
      <c r="CC423" s="32"/>
      <c r="CD423" s="32"/>
      <c r="CE423" s="32"/>
      <c r="CF423" s="32"/>
      <c r="CG423" s="32"/>
      <c r="CH423" s="32"/>
      <c r="CI423" s="32"/>
      <c r="CJ423" s="32"/>
      <c r="CK423" s="32"/>
      <c r="CL423" s="32"/>
      <c r="CM423" s="32"/>
      <c r="CN423" s="32"/>
      <c r="CO423" s="32"/>
      <c r="CP423" s="32"/>
      <c r="CQ423" s="32"/>
      <c r="CR423" s="32"/>
      <c r="CS423" s="32"/>
      <c r="CT423" s="32"/>
      <c r="CU423" s="32"/>
      <c r="CV423" s="32"/>
      <c r="CW423" s="32"/>
      <c r="CX423" s="32"/>
      <c r="CY423" s="32"/>
      <c r="CZ423" s="32"/>
      <c r="DA423" s="32"/>
      <c r="DB423" s="32"/>
      <c r="DC423" s="25"/>
    </row>
    <row r="424" spans="1:107" s="61" customFormat="1" ht="22.5" customHeight="1">
      <c r="A424" s="25"/>
      <c r="B424" s="163"/>
      <c r="C424" s="170" t="s">
        <v>285</v>
      </c>
      <c r="D424" s="46"/>
      <c r="E424" s="37"/>
      <c r="F424" s="32"/>
      <c r="G424" s="44">
        <f t="shared" ref="G424:AL424" si="148">SUM(G402:G422)</f>
        <v>0</v>
      </c>
      <c r="H424" s="44">
        <f t="shared" si="148"/>
        <v>0</v>
      </c>
      <c r="I424" s="44">
        <f t="shared" si="148"/>
        <v>0</v>
      </c>
      <c r="J424" s="44">
        <f t="shared" si="148"/>
        <v>0</v>
      </c>
      <c r="K424" s="44">
        <f t="shared" si="148"/>
        <v>0</v>
      </c>
      <c r="L424" s="44">
        <f t="shared" si="148"/>
        <v>0</v>
      </c>
      <c r="M424" s="44">
        <f t="shared" si="148"/>
        <v>0</v>
      </c>
      <c r="N424" s="44">
        <f t="shared" si="148"/>
        <v>0</v>
      </c>
      <c r="O424" s="44">
        <f t="shared" si="148"/>
        <v>0</v>
      </c>
      <c r="P424" s="44">
        <f t="shared" si="148"/>
        <v>0</v>
      </c>
      <c r="Q424" s="44">
        <f t="shared" si="148"/>
        <v>0</v>
      </c>
      <c r="R424" s="44">
        <f t="shared" si="148"/>
        <v>0</v>
      </c>
      <c r="S424" s="44">
        <f t="shared" si="148"/>
        <v>0</v>
      </c>
      <c r="T424" s="44">
        <f t="shared" si="148"/>
        <v>0</v>
      </c>
      <c r="U424" s="44">
        <f t="shared" si="148"/>
        <v>0</v>
      </c>
      <c r="V424" s="44">
        <f t="shared" si="148"/>
        <v>0</v>
      </c>
      <c r="W424" s="44">
        <f t="shared" si="148"/>
        <v>0</v>
      </c>
      <c r="X424" s="44">
        <f t="shared" si="148"/>
        <v>0</v>
      </c>
      <c r="Y424" s="44">
        <f t="shared" si="148"/>
        <v>0</v>
      </c>
      <c r="Z424" s="44">
        <f t="shared" si="148"/>
        <v>0</v>
      </c>
      <c r="AA424" s="44">
        <f t="shared" si="148"/>
        <v>0</v>
      </c>
      <c r="AB424" s="44">
        <f t="shared" si="148"/>
        <v>0</v>
      </c>
      <c r="AC424" s="44">
        <f t="shared" si="148"/>
        <v>0</v>
      </c>
      <c r="AD424" s="44">
        <f t="shared" si="148"/>
        <v>0</v>
      </c>
      <c r="AE424" s="44">
        <f t="shared" si="148"/>
        <v>0</v>
      </c>
      <c r="AF424" s="44">
        <f t="shared" si="148"/>
        <v>0</v>
      </c>
      <c r="AG424" s="44">
        <f t="shared" si="148"/>
        <v>0</v>
      </c>
      <c r="AH424" s="44">
        <f t="shared" si="148"/>
        <v>0</v>
      </c>
      <c r="AI424" s="44">
        <f t="shared" si="148"/>
        <v>0</v>
      </c>
      <c r="AJ424" s="44">
        <f t="shared" si="148"/>
        <v>0</v>
      </c>
      <c r="AK424" s="44">
        <f t="shared" si="148"/>
        <v>0</v>
      </c>
      <c r="AL424" s="44">
        <f t="shared" si="148"/>
        <v>0</v>
      </c>
      <c r="AM424" s="44">
        <f t="shared" ref="AM424:BR424" si="149">SUM(AM402:AM422)</f>
        <v>0</v>
      </c>
      <c r="AN424" s="44">
        <f t="shared" si="149"/>
        <v>0</v>
      </c>
      <c r="AO424" s="44">
        <f t="shared" si="149"/>
        <v>0</v>
      </c>
      <c r="AP424" s="44">
        <f t="shared" si="149"/>
        <v>0</v>
      </c>
      <c r="AQ424" s="44">
        <f t="shared" si="149"/>
        <v>0</v>
      </c>
      <c r="AR424" s="44">
        <f t="shared" si="149"/>
        <v>0</v>
      </c>
      <c r="AS424" s="44">
        <f t="shared" si="149"/>
        <v>0</v>
      </c>
      <c r="AT424" s="44">
        <f t="shared" si="149"/>
        <v>0</v>
      </c>
      <c r="AU424" s="44">
        <f t="shared" si="149"/>
        <v>0</v>
      </c>
      <c r="AV424" s="44">
        <f t="shared" si="149"/>
        <v>0</v>
      </c>
      <c r="AW424" s="44">
        <f t="shared" si="149"/>
        <v>0</v>
      </c>
      <c r="AX424" s="44">
        <f t="shared" si="149"/>
        <v>0</v>
      </c>
      <c r="AY424" s="44">
        <f t="shared" si="149"/>
        <v>0</v>
      </c>
      <c r="AZ424" s="44">
        <f t="shared" si="149"/>
        <v>0</v>
      </c>
      <c r="BA424" s="44">
        <f t="shared" si="149"/>
        <v>0</v>
      </c>
      <c r="BB424" s="44">
        <f t="shared" si="149"/>
        <v>0</v>
      </c>
      <c r="BC424" s="44">
        <f t="shared" si="149"/>
        <v>0</v>
      </c>
      <c r="BD424" s="44">
        <f t="shared" si="149"/>
        <v>0</v>
      </c>
      <c r="BE424" s="44">
        <f t="shared" si="149"/>
        <v>0</v>
      </c>
      <c r="BF424" s="44">
        <f t="shared" si="149"/>
        <v>0</v>
      </c>
      <c r="BG424" s="44">
        <f t="shared" si="149"/>
        <v>0</v>
      </c>
      <c r="BH424" s="44">
        <f t="shared" si="149"/>
        <v>0</v>
      </c>
      <c r="BI424" s="44">
        <f t="shared" si="149"/>
        <v>0</v>
      </c>
      <c r="BJ424" s="44">
        <f t="shared" si="149"/>
        <v>0</v>
      </c>
      <c r="BK424" s="44">
        <f t="shared" si="149"/>
        <v>0</v>
      </c>
      <c r="BL424" s="44">
        <f t="shared" si="149"/>
        <v>0</v>
      </c>
      <c r="BM424" s="44">
        <f t="shared" si="149"/>
        <v>0</v>
      </c>
      <c r="BN424" s="44">
        <f t="shared" si="149"/>
        <v>0</v>
      </c>
      <c r="BO424" s="44">
        <f t="shared" si="149"/>
        <v>0</v>
      </c>
      <c r="BP424" s="44">
        <f t="shared" si="149"/>
        <v>0</v>
      </c>
      <c r="BQ424" s="44">
        <f t="shared" si="149"/>
        <v>0</v>
      </c>
      <c r="BR424" s="44">
        <f t="shared" si="149"/>
        <v>0</v>
      </c>
      <c r="BS424" s="44">
        <f t="shared" ref="BS424:CX424" si="150">SUM(BS402:BS422)</f>
        <v>0</v>
      </c>
      <c r="BT424" s="44">
        <f t="shared" si="150"/>
        <v>0</v>
      </c>
      <c r="BU424" s="44">
        <f t="shared" si="150"/>
        <v>0</v>
      </c>
      <c r="BV424" s="44">
        <f t="shared" si="150"/>
        <v>0</v>
      </c>
      <c r="BW424" s="44">
        <f t="shared" si="150"/>
        <v>0</v>
      </c>
      <c r="BX424" s="44">
        <f t="shared" si="150"/>
        <v>0</v>
      </c>
      <c r="BY424" s="44">
        <f t="shared" si="150"/>
        <v>0</v>
      </c>
      <c r="BZ424" s="44">
        <f t="shared" si="150"/>
        <v>0</v>
      </c>
      <c r="CA424" s="44">
        <f t="shared" si="150"/>
        <v>0</v>
      </c>
      <c r="CB424" s="44">
        <f t="shared" si="150"/>
        <v>0</v>
      </c>
      <c r="CC424" s="44">
        <f t="shared" si="150"/>
        <v>0</v>
      </c>
      <c r="CD424" s="44">
        <f t="shared" si="150"/>
        <v>0</v>
      </c>
      <c r="CE424" s="44">
        <f t="shared" si="150"/>
        <v>0</v>
      </c>
      <c r="CF424" s="44">
        <f t="shared" si="150"/>
        <v>0</v>
      </c>
      <c r="CG424" s="44">
        <f t="shared" si="150"/>
        <v>0</v>
      </c>
      <c r="CH424" s="44">
        <f t="shared" si="150"/>
        <v>0</v>
      </c>
      <c r="CI424" s="44">
        <f t="shared" si="150"/>
        <v>0</v>
      </c>
      <c r="CJ424" s="44">
        <f t="shared" si="150"/>
        <v>0</v>
      </c>
      <c r="CK424" s="44">
        <f t="shared" si="150"/>
        <v>0</v>
      </c>
      <c r="CL424" s="44">
        <f t="shared" si="150"/>
        <v>0</v>
      </c>
      <c r="CM424" s="44">
        <f t="shared" si="150"/>
        <v>0</v>
      </c>
      <c r="CN424" s="44">
        <f t="shared" si="150"/>
        <v>0</v>
      </c>
      <c r="CO424" s="44">
        <f t="shared" si="150"/>
        <v>0</v>
      </c>
      <c r="CP424" s="44">
        <f t="shared" si="150"/>
        <v>0</v>
      </c>
      <c r="CQ424" s="44">
        <f t="shared" si="150"/>
        <v>0</v>
      </c>
      <c r="CR424" s="44">
        <f t="shared" si="150"/>
        <v>0</v>
      </c>
      <c r="CS424" s="44">
        <f t="shared" si="150"/>
        <v>0</v>
      </c>
      <c r="CT424" s="44">
        <f t="shared" si="150"/>
        <v>0</v>
      </c>
      <c r="CU424" s="44">
        <f t="shared" si="150"/>
        <v>0</v>
      </c>
      <c r="CV424" s="44">
        <f t="shared" si="150"/>
        <v>0</v>
      </c>
      <c r="CW424" s="44">
        <f t="shared" si="150"/>
        <v>0</v>
      </c>
      <c r="CX424" s="44">
        <f t="shared" si="150"/>
        <v>0</v>
      </c>
      <c r="CY424" s="44">
        <f t="shared" ref="CY424:DB424" si="151">SUM(CY402:CY422)</f>
        <v>0</v>
      </c>
      <c r="CZ424" s="44">
        <f t="shared" si="151"/>
        <v>0</v>
      </c>
      <c r="DA424" s="44">
        <f t="shared" si="151"/>
        <v>0</v>
      </c>
      <c r="DB424" s="44">
        <f t="shared" si="151"/>
        <v>0</v>
      </c>
      <c r="DC424" s="25"/>
    </row>
    <row r="425" spans="1:107" s="61" customFormat="1" ht="22.5" customHeight="1">
      <c r="A425" s="25"/>
      <c r="B425" s="163"/>
      <c r="C425" s="170" t="s">
        <v>153</v>
      </c>
      <c r="D425" s="32"/>
      <c r="E425" s="51" t="s">
        <v>28</v>
      </c>
      <c r="F425" s="32"/>
      <c r="G425" s="45">
        <f>SUM(G424:DB424)</f>
        <v>0</v>
      </c>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c r="AO425" s="32"/>
      <c r="AP425" s="32"/>
      <c r="AQ425" s="32"/>
      <c r="AR425" s="32"/>
      <c r="AS425" s="32"/>
      <c r="AT425" s="32"/>
      <c r="AU425" s="32"/>
      <c r="AV425" s="32"/>
      <c r="AW425" s="32"/>
      <c r="AX425" s="32"/>
      <c r="AY425" s="32"/>
      <c r="AZ425" s="32"/>
      <c r="BA425" s="32"/>
      <c r="BB425" s="32"/>
      <c r="BC425" s="32"/>
      <c r="BD425" s="32"/>
      <c r="BE425" s="32"/>
      <c r="BF425" s="32"/>
      <c r="BG425" s="32"/>
      <c r="BH425" s="32"/>
      <c r="BI425" s="32"/>
      <c r="BJ425" s="32"/>
      <c r="BK425" s="32"/>
      <c r="BL425" s="32"/>
      <c r="BM425" s="32"/>
      <c r="BN425" s="32"/>
      <c r="BO425" s="32"/>
      <c r="BP425" s="32"/>
      <c r="BQ425" s="32"/>
      <c r="BR425" s="32"/>
      <c r="BS425" s="32"/>
      <c r="BT425" s="32"/>
      <c r="BU425" s="32"/>
      <c r="BV425" s="32"/>
      <c r="BW425" s="32"/>
      <c r="BX425" s="32"/>
      <c r="BY425" s="32"/>
      <c r="BZ425" s="32"/>
      <c r="CA425" s="32"/>
      <c r="CB425" s="32"/>
      <c r="CC425" s="32"/>
      <c r="CD425" s="32"/>
      <c r="CE425" s="32"/>
      <c r="CF425" s="32"/>
      <c r="CG425" s="32"/>
      <c r="CH425" s="32"/>
      <c r="CI425" s="32"/>
      <c r="CJ425" s="32"/>
      <c r="CK425" s="32"/>
      <c r="CL425" s="32"/>
      <c r="CM425" s="32"/>
      <c r="CN425" s="32"/>
      <c r="CO425" s="32"/>
      <c r="CP425" s="32"/>
      <c r="CQ425" s="32"/>
      <c r="CR425" s="32"/>
      <c r="CS425" s="32"/>
      <c r="CT425" s="32"/>
      <c r="CU425" s="32"/>
      <c r="CV425" s="32"/>
      <c r="CW425" s="32"/>
      <c r="CX425" s="32"/>
      <c r="CY425" s="32"/>
      <c r="CZ425" s="32"/>
      <c r="DA425" s="32"/>
      <c r="DB425" s="32"/>
      <c r="DC425" s="25"/>
    </row>
    <row r="426" spans="1:107" s="61" customFormat="1" ht="12.6" customHeight="1">
      <c r="A426" s="25"/>
      <c r="B426" s="163"/>
      <c r="C426" s="163"/>
      <c r="D426" s="32"/>
      <c r="E426" s="37"/>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2"/>
      <c r="AV426" s="32"/>
      <c r="AW426" s="32"/>
      <c r="AX426" s="32"/>
      <c r="AY426" s="32"/>
      <c r="AZ426" s="32"/>
      <c r="BA426" s="32"/>
      <c r="BB426" s="32"/>
      <c r="BC426" s="32"/>
      <c r="BD426" s="32"/>
      <c r="BE426" s="32"/>
      <c r="BF426" s="32"/>
      <c r="BG426" s="32"/>
      <c r="BH426" s="32"/>
      <c r="BI426" s="32"/>
      <c r="BJ426" s="32"/>
      <c r="BK426" s="32"/>
      <c r="BL426" s="32"/>
      <c r="BM426" s="32"/>
      <c r="BN426" s="32"/>
      <c r="BO426" s="32"/>
      <c r="BP426" s="32"/>
      <c r="BQ426" s="32"/>
      <c r="BR426" s="32"/>
      <c r="BS426" s="32"/>
      <c r="BT426" s="32"/>
      <c r="BU426" s="32"/>
      <c r="BV426" s="32"/>
      <c r="BW426" s="32"/>
      <c r="BX426" s="32"/>
      <c r="BY426" s="32"/>
      <c r="BZ426" s="32"/>
      <c r="CA426" s="32"/>
      <c r="CB426" s="32"/>
      <c r="CC426" s="32"/>
      <c r="CD426" s="32"/>
      <c r="CE426" s="32"/>
      <c r="CF426" s="32"/>
      <c r="CG426" s="32"/>
      <c r="CH426" s="32"/>
      <c r="CI426" s="32"/>
      <c r="CJ426" s="32"/>
      <c r="CK426" s="32"/>
      <c r="CL426" s="32"/>
      <c r="CM426" s="32"/>
      <c r="CN426" s="32"/>
      <c r="CO426" s="32"/>
      <c r="CP426" s="32"/>
      <c r="CQ426" s="32"/>
      <c r="CR426" s="32"/>
      <c r="CS426" s="32"/>
      <c r="CT426" s="32"/>
      <c r="CU426" s="32"/>
      <c r="CV426" s="32"/>
      <c r="CW426" s="32"/>
      <c r="CX426" s="32"/>
      <c r="CY426" s="32"/>
      <c r="CZ426" s="32"/>
      <c r="DA426" s="32"/>
      <c r="DB426" s="32"/>
      <c r="DC426" s="25"/>
    </row>
    <row r="427" spans="1:107" s="61" customFormat="1" ht="22.5" customHeight="1">
      <c r="A427" s="25"/>
      <c r="B427" s="152" t="s">
        <v>209</v>
      </c>
      <c r="C427" s="153" t="s">
        <v>154</v>
      </c>
      <c r="D427" s="32"/>
      <c r="E427" s="37"/>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c r="AT427" s="32"/>
      <c r="AU427" s="32"/>
      <c r="AV427" s="32"/>
      <c r="AW427" s="32"/>
      <c r="AX427" s="32"/>
      <c r="AY427" s="32"/>
      <c r="AZ427" s="32"/>
      <c r="BA427" s="32"/>
      <c r="BB427" s="32"/>
      <c r="BC427" s="32"/>
      <c r="BD427" s="32"/>
      <c r="BE427" s="32"/>
      <c r="BF427" s="32"/>
      <c r="BG427" s="32"/>
      <c r="BH427" s="32"/>
      <c r="BI427" s="32"/>
      <c r="BJ427" s="32"/>
      <c r="BK427" s="32"/>
      <c r="BL427" s="32"/>
      <c r="BM427" s="32"/>
      <c r="BN427" s="32"/>
      <c r="BO427" s="32"/>
      <c r="BP427" s="32"/>
      <c r="BQ427" s="32"/>
      <c r="BR427" s="32"/>
      <c r="BS427" s="32"/>
      <c r="BT427" s="32"/>
      <c r="BU427" s="32"/>
      <c r="BV427" s="32"/>
      <c r="BW427" s="32"/>
      <c r="BX427" s="32"/>
      <c r="BY427" s="32"/>
      <c r="BZ427" s="32"/>
      <c r="CA427" s="32"/>
      <c r="CB427" s="32"/>
      <c r="CC427" s="32"/>
      <c r="CD427" s="32"/>
      <c r="CE427" s="32"/>
      <c r="CF427" s="32"/>
      <c r="CG427" s="32"/>
      <c r="CH427" s="32"/>
      <c r="CI427" s="32"/>
      <c r="CJ427" s="32"/>
      <c r="CK427" s="32"/>
      <c r="CL427" s="32"/>
      <c r="CM427" s="32"/>
      <c r="CN427" s="32"/>
      <c r="CO427" s="32"/>
      <c r="CP427" s="32"/>
      <c r="CQ427" s="32"/>
      <c r="CR427" s="32"/>
      <c r="CS427" s="32"/>
      <c r="CT427" s="32"/>
      <c r="CU427" s="32"/>
      <c r="CV427" s="32"/>
      <c r="CW427" s="32"/>
      <c r="CX427" s="32"/>
      <c r="CY427" s="32"/>
      <c r="CZ427" s="32"/>
      <c r="DA427" s="32"/>
      <c r="DB427" s="32"/>
      <c r="DC427" s="25"/>
    </row>
    <row r="428" spans="1:107" s="61" customFormat="1" ht="22.5" customHeight="1">
      <c r="A428" s="25"/>
      <c r="B428" s="163"/>
      <c r="C428" s="170" t="s">
        <v>155</v>
      </c>
      <c r="D428" s="32"/>
      <c r="E428" s="37"/>
      <c r="F428" s="32"/>
      <c r="G428" s="52">
        <f>IFERROR(SUM(G402:G411)/G$26,0)</f>
        <v>0</v>
      </c>
      <c r="H428" s="52">
        <f t="shared" ref="H428:BS428" si="152">IFERROR(SUM(H402:H411)/H$26,0)</f>
        <v>0</v>
      </c>
      <c r="I428" s="52">
        <f t="shared" si="152"/>
        <v>0</v>
      </c>
      <c r="J428" s="52">
        <f t="shared" si="152"/>
        <v>0</v>
      </c>
      <c r="K428" s="52">
        <f t="shared" si="152"/>
        <v>0</v>
      </c>
      <c r="L428" s="52">
        <f t="shared" si="152"/>
        <v>0</v>
      </c>
      <c r="M428" s="52">
        <f t="shared" si="152"/>
        <v>0</v>
      </c>
      <c r="N428" s="52">
        <f t="shared" si="152"/>
        <v>0</v>
      </c>
      <c r="O428" s="52">
        <f t="shared" si="152"/>
        <v>0</v>
      </c>
      <c r="P428" s="52">
        <f t="shared" si="152"/>
        <v>0</v>
      </c>
      <c r="Q428" s="52">
        <f t="shared" si="152"/>
        <v>0</v>
      </c>
      <c r="R428" s="52">
        <f t="shared" si="152"/>
        <v>0</v>
      </c>
      <c r="S428" s="52">
        <f t="shared" si="152"/>
        <v>0</v>
      </c>
      <c r="T428" s="52">
        <f t="shared" si="152"/>
        <v>0</v>
      </c>
      <c r="U428" s="52">
        <f t="shared" si="152"/>
        <v>0</v>
      </c>
      <c r="V428" s="52">
        <f t="shared" si="152"/>
        <v>0</v>
      </c>
      <c r="W428" s="52">
        <f t="shared" si="152"/>
        <v>0</v>
      </c>
      <c r="X428" s="52">
        <f t="shared" si="152"/>
        <v>0</v>
      </c>
      <c r="Y428" s="52">
        <f t="shared" si="152"/>
        <v>0</v>
      </c>
      <c r="Z428" s="52">
        <f t="shared" si="152"/>
        <v>0</v>
      </c>
      <c r="AA428" s="52">
        <f t="shared" si="152"/>
        <v>0</v>
      </c>
      <c r="AB428" s="52">
        <f t="shared" si="152"/>
        <v>0</v>
      </c>
      <c r="AC428" s="52">
        <f t="shared" si="152"/>
        <v>0</v>
      </c>
      <c r="AD428" s="52">
        <f t="shared" si="152"/>
        <v>0</v>
      </c>
      <c r="AE428" s="52">
        <f t="shared" si="152"/>
        <v>0</v>
      </c>
      <c r="AF428" s="52">
        <f t="shared" si="152"/>
        <v>0</v>
      </c>
      <c r="AG428" s="52">
        <f t="shared" si="152"/>
        <v>0</v>
      </c>
      <c r="AH428" s="52">
        <f t="shared" si="152"/>
        <v>0</v>
      </c>
      <c r="AI428" s="52">
        <f t="shared" si="152"/>
        <v>0</v>
      </c>
      <c r="AJ428" s="52">
        <f t="shared" si="152"/>
        <v>0</v>
      </c>
      <c r="AK428" s="52">
        <f t="shared" si="152"/>
        <v>0</v>
      </c>
      <c r="AL428" s="52">
        <f t="shared" si="152"/>
        <v>0</v>
      </c>
      <c r="AM428" s="52">
        <f t="shared" si="152"/>
        <v>0</v>
      </c>
      <c r="AN428" s="52">
        <f t="shared" si="152"/>
        <v>0</v>
      </c>
      <c r="AO428" s="52">
        <f t="shared" si="152"/>
        <v>0</v>
      </c>
      <c r="AP428" s="52">
        <f t="shared" si="152"/>
        <v>0</v>
      </c>
      <c r="AQ428" s="52">
        <f t="shared" si="152"/>
        <v>0</v>
      </c>
      <c r="AR428" s="52">
        <f t="shared" si="152"/>
        <v>0</v>
      </c>
      <c r="AS428" s="52">
        <f t="shared" si="152"/>
        <v>0</v>
      </c>
      <c r="AT428" s="52">
        <f t="shared" si="152"/>
        <v>0</v>
      </c>
      <c r="AU428" s="52">
        <f t="shared" si="152"/>
        <v>0</v>
      </c>
      <c r="AV428" s="52">
        <f t="shared" si="152"/>
        <v>0</v>
      </c>
      <c r="AW428" s="52">
        <f t="shared" si="152"/>
        <v>0</v>
      </c>
      <c r="AX428" s="52">
        <f t="shared" si="152"/>
        <v>0</v>
      </c>
      <c r="AY428" s="52">
        <f t="shared" si="152"/>
        <v>0</v>
      </c>
      <c r="AZ428" s="52">
        <f t="shared" si="152"/>
        <v>0</v>
      </c>
      <c r="BA428" s="52">
        <f t="shared" si="152"/>
        <v>0</v>
      </c>
      <c r="BB428" s="52">
        <f t="shared" si="152"/>
        <v>0</v>
      </c>
      <c r="BC428" s="52">
        <f t="shared" si="152"/>
        <v>0</v>
      </c>
      <c r="BD428" s="52">
        <f t="shared" si="152"/>
        <v>0</v>
      </c>
      <c r="BE428" s="52">
        <f t="shared" si="152"/>
        <v>0</v>
      </c>
      <c r="BF428" s="52">
        <f t="shared" si="152"/>
        <v>0</v>
      </c>
      <c r="BG428" s="52">
        <f t="shared" si="152"/>
        <v>0</v>
      </c>
      <c r="BH428" s="52">
        <f t="shared" si="152"/>
        <v>0</v>
      </c>
      <c r="BI428" s="52">
        <f t="shared" si="152"/>
        <v>0</v>
      </c>
      <c r="BJ428" s="52">
        <f t="shared" si="152"/>
        <v>0</v>
      </c>
      <c r="BK428" s="52">
        <f t="shared" si="152"/>
        <v>0</v>
      </c>
      <c r="BL428" s="52">
        <f t="shared" si="152"/>
        <v>0</v>
      </c>
      <c r="BM428" s="52">
        <f t="shared" si="152"/>
        <v>0</v>
      </c>
      <c r="BN428" s="52">
        <f t="shared" si="152"/>
        <v>0</v>
      </c>
      <c r="BO428" s="52">
        <f t="shared" si="152"/>
        <v>0</v>
      </c>
      <c r="BP428" s="52">
        <f t="shared" si="152"/>
        <v>0</v>
      </c>
      <c r="BQ428" s="52">
        <f t="shared" si="152"/>
        <v>0</v>
      </c>
      <c r="BR428" s="52">
        <f t="shared" si="152"/>
        <v>0</v>
      </c>
      <c r="BS428" s="52">
        <f t="shared" si="152"/>
        <v>0</v>
      </c>
      <c r="BT428" s="52">
        <f t="shared" ref="BT428:DB428" si="153">IFERROR(SUM(BT402:BT411)/BT$26,0)</f>
        <v>0</v>
      </c>
      <c r="BU428" s="52">
        <f t="shared" si="153"/>
        <v>0</v>
      </c>
      <c r="BV428" s="52">
        <f t="shared" si="153"/>
        <v>0</v>
      </c>
      <c r="BW428" s="52">
        <f t="shared" si="153"/>
        <v>0</v>
      </c>
      <c r="BX428" s="52">
        <f t="shared" si="153"/>
        <v>0</v>
      </c>
      <c r="BY428" s="52">
        <f t="shared" si="153"/>
        <v>0</v>
      </c>
      <c r="BZ428" s="52">
        <f t="shared" si="153"/>
        <v>0</v>
      </c>
      <c r="CA428" s="52">
        <f t="shared" si="153"/>
        <v>0</v>
      </c>
      <c r="CB428" s="52">
        <f t="shared" si="153"/>
        <v>0</v>
      </c>
      <c r="CC428" s="52">
        <f t="shared" si="153"/>
        <v>0</v>
      </c>
      <c r="CD428" s="52">
        <f t="shared" si="153"/>
        <v>0</v>
      </c>
      <c r="CE428" s="52">
        <f t="shared" si="153"/>
        <v>0</v>
      </c>
      <c r="CF428" s="52">
        <f t="shared" si="153"/>
        <v>0</v>
      </c>
      <c r="CG428" s="52">
        <f t="shared" si="153"/>
        <v>0</v>
      </c>
      <c r="CH428" s="52">
        <f t="shared" si="153"/>
        <v>0</v>
      </c>
      <c r="CI428" s="52">
        <f t="shared" si="153"/>
        <v>0</v>
      </c>
      <c r="CJ428" s="52">
        <f t="shared" si="153"/>
        <v>0</v>
      </c>
      <c r="CK428" s="52">
        <f t="shared" si="153"/>
        <v>0</v>
      </c>
      <c r="CL428" s="52">
        <f t="shared" si="153"/>
        <v>0</v>
      </c>
      <c r="CM428" s="52">
        <f t="shared" si="153"/>
        <v>0</v>
      </c>
      <c r="CN428" s="52">
        <f t="shared" si="153"/>
        <v>0</v>
      </c>
      <c r="CO428" s="52">
        <f t="shared" si="153"/>
        <v>0</v>
      </c>
      <c r="CP428" s="52">
        <f t="shared" si="153"/>
        <v>0</v>
      </c>
      <c r="CQ428" s="52">
        <f t="shared" si="153"/>
        <v>0</v>
      </c>
      <c r="CR428" s="52">
        <f t="shared" si="153"/>
        <v>0</v>
      </c>
      <c r="CS428" s="52">
        <f t="shared" si="153"/>
        <v>0</v>
      </c>
      <c r="CT428" s="52">
        <f t="shared" si="153"/>
        <v>0</v>
      </c>
      <c r="CU428" s="52">
        <f t="shared" si="153"/>
        <v>0</v>
      </c>
      <c r="CV428" s="52">
        <f t="shared" si="153"/>
        <v>0</v>
      </c>
      <c r="CW428" s="52">
        <f t="shared" si="153"/>
        <v>0</v>
      </c>
      <c r="CX428" s="52">
        <f t="shared" si="153"/>
        <v>0</v>
      </c>
      <c r="CY428" s="52">
        <f t="shared" si="153"/>
        <v>0</v>
      </c>
      <c r="CZ428" s="52">
        <f t="shared" si="153"/>
        <v>0</v>
      </c>
      <c r="DA428" s="52">
        <f t="shared" si="153"/>
        <v>0</v>
      </c>
      <c r="DB428" s="52">
        <f t="shared" si="153"/>
        <v>0</v>
      </c>
      <c r="DC428" s="25"/>
    </row>
    <row r="429" spans="1:107" s="61" customFormat="1" ht="22.5" customHeight="1">
      <c r="A429" s="25"/>
      <c r="B429" s="163"/>
      <c r="C429" s="170" t="s">
        <v>150</v>
      </c>
      <c r="D429" s="32"/>
      <c r="E429" s="37"/>
      <c r="F429" s="32"/>
      <c r="G429" s="52">
        <f>IF(G13 &lt; 'General parameters'!$G$20 + 'Option-specific inputs'!$J$65 - 1,
0, IFERROR(
IF((G$14-$G$14+1)&lt;='General parameters'!$G$22,
'Option-specific inputs'!$J$111,0),
0))</f>
        <v>0</v>
      </c>
      <c r="H429" s="52">
        <f>IF(H13 &lt; 'General parameters'!$G$20 + 'Option-specific inputs'!$J$65 - 1,
0, IFERROR(
IF((H$14-$G$14+1)&lt;='General parameters'!$G$22,
'Option-specific inputs'!$J$111,0),
0))</f>
        <v>0</v>
      </c>
      <c r="I429" s="52">
        <f>IF(I13 &lt; 'General parameters'!$G$20 + 'Option-specific inputs'!$J$65 - 1,
0, IFERROR(
IF((I$14-$G$14+1)&lt;='General parameters'!$G$22,
'Option-specific inputs'!$J$111,0),
0))</f>
        <v>0</v>
      </c>
      <c r="J429" s="52">
        <f>IF(J13 &lt; 'General parameters'!$G$20 + 'Option-specific inputs'!$J$65 - 1,
0, IFERROR(
IF((J$14-$G$14+1)&lt;='General parameters'!$G$22,
'Option-specific inputs'!$J$111,0),
0))</f>
        <v>0</v>
      </c>
      <c r="K429" s="52">
        <f>IF(K13 &lt; 'General parameters'!$G$20 + 'Option-specific inputs'!$J$65 - 1,
0, IFERROR(
IF((K$14-$G$14+1)&lt;='General parameters'!$G$22,
'Option-specific inputs'!$J$111,0),
0))</f>
        <v>0</v>
      </c>
      <c r="L429" s="52">
        <f>IF(L13 &lt; 'General parameters'!$G$20 + 'Option-specific inputs'!$J$65 - 1,
0, IFERROR(
IF((L$14-$G$14+1)&lt;='General parameters'!$G$22,
'Option-specific inputs'!$J$111,0),
0))</f>
        <v>0</v>
      </c>
      <c r="M429" s="52">
        <f>IF(M13 &lt; 'General parameters'!$G$20 + 'Option-specific inputs'!$J$65 - 1,
0, IFERROR(
IF((M$14-$G$14+1)&lt;='General parameters'!$G$22,
'Option-specific inputs'!$J$111,0),
0))</f>
        <v>0</v>
      </c>
      <c r="N429" s="52">
        <f>IF(N13 &lt; 'General parameters'!$G$20 + 'Option-specific inputs'!$J$65 - 1,
0, IFERROR(
IF((N$14-$G$14+1)&lt;='General parameters'!$G$22,
'Option-specific inputs'!$J$111,0),
0))</f>
        <v>0</v>
      </c>
      <c r="O429" s="52">
        <f>IF(O13 &lt; 'General parameters'!$G$20 + 'Option-specific inputs'!$J$65 - 1,
0, IFERROR(
IF((O$14-$G$14+1)&lt;='General parameters'!$G$22,
'Option-specific inputs'!$J$111,0),
0))</f>
        <v>0</v>
      </c>
      <c r="P429" s="52">
        <f>IF(P13 &lt; 'General parameters'!$G$20 + 'Option-specific inputs'!$J$65 - 1,
0, IFERROR(
IF((P$14-$G$14+1)&lt;='General parameters'!$G$22,
'Option-specific inputs'!$J$111,0),
0))</f>
        <v>0</v>
      </c>
      <c r="Q429" s="52">
        <f>IF(Q13 &lt; 'General parameters'!$G$20 + 'Option-specific inputs'!$J$65 - 1,
0, IFERROR(
IF((Q$14-$G$14+1)&lt;='General parameters'!$G$22,
'Option-specific inputs'!$J$111,0),
0))</f>
        <v>0</v>
      </c>
      <c r="R429" s="52">
        <f>IF(R13 &lt; 'General parameters'!$G$20 + 'Option-specific inputs'!$J$65 - 1,
0, IFERROR(
IF((R$14-$G$14+1)&lt;='General parameters'!$G$22,
'Option-specific inputs'!$J$111,0),
0))</f>
        <v>0</v>
      </c>
      <c r="S429" s="52">
        <f>IF(S13 &lt; 'General parameters'!$G$20 + 'Option-specific inputs'!$J$65 - 1,
0, IFERROR(
IF((S$14-$G$14+1)&lt;='General parameters'!$G$22,
'Option-specific inputs'!$J$111,0),
0))</f>
        <v>0</v>
      </c>
      <c r="T429" s="52">
        <f>IF(T13 &lt; 'General parameters'!$G$20 + 'Option-specific inputs'!$J$65 - 1,
0, IFERROR(
IF((T$14-$G$14+1)&lt;='General parameters'!$G$22,
'Option-specific inputs'!$J$111,0),
0))</f>
        <v>0</v>
      </c>
      <c r="U429" s="52">
        <f>IF(U13 &lt; 'General parameters'!$G$20 + 'Option-specific inputs'!$J$65 - 1,
0, IFERROR(
IF((U$14-$G$14+1)&lt;='General parameters'!$G$22,
'Option-specific inputs'!$J$111,0),
0))</f>
        <v>0</v>
      </c>
      <c r="V429" s="52">
        <f>IF(V13 &lt; 'General parameters'!$G$20 + 'Option-specific inputs'!$J$65 - 1,
0, IFERROR(
IF((V$14-$G$14+1)&lt;='General parameters'!$G$22,
'Option-specific inputs'!$J$111,0),
0))</f>
        <v>0</v>
      </c>
      <c r="W429" s="52">
        <f>IF(W13 &lt; 'General parameters'!$G$20 + 'Option-specific inputs'!$J$65 - 1,
0, IFERROR(
IF((W$14-$G$14+1)&lt;='General parameters'!$G$22,
'Option-specific inputs'!$J$111,0),
0))</f>
        <v>0</v>
      </c>
      <c r="X429" s="52">
        <f>IF(X13 &lt; 'General parameters'!$G$20 + 'Option-specific inputs'!$J$65 - 1,
0, IFERROR(
IF((X$14-$G$14+1)&lt;='General parameters'!$G$22,
'Option-specific inputs'!$J$111,0),
0))</f>
        <v>0</v>
      </c>
      <c r="Y429" s="52">
        <f>IF(Y13 &lt; 'General parameters'!$G$20 + 'Option-specific inputs'!$J$65 - 1,
0, IFERROR(
IF((Y$14-$G$14+1)&lt;='General parameters'!$G$22,
'Option-specific inputs'!$J$111,0),
0))</f>
        <v>0</v>
      </c>
      <c r="Z429" s="52">
        <f>IF(Z13 &lt; 'General parameters'!$G$20 + 'Option-specific inputs'!$J$65 - 1,
0, IFERROR(
IF((Z$14-$G$14+1)&lt;='General parameters'!$G$22,
'Option-specific inputs'!$J$111,0),
0))</f>
        <v>0</v>
      </c>
      <c r="AA429" s="52">
        <f>IF(AA13 &lt; 'General parameters'!$G$20 + 'Option-specific inputs'!$J$65 - 1,
0, IFERROR(
IF((AA$14-$G$14+1)&lt;='General parameters'!$G$22,
'Option-specific inputs'!$J$111,0),
0))</f>
        <v>0</v>
      </c>
      <c r="AB429" s="52">
        <f>IF(AB13 &lt; 'General parameters'!$G$20 + 'Option-specific inputs'!$J$65 - 1,
0, IFERROR(
IF((AB$14-$G$14+1)&lt;='General parameters'!$G$22,
'Option-specific inputs'!$J$111,0),
0))</f>
        <v>0</v>
      </c>
      <c r="AC429" s="52">
        <f>IF(AC13 &lt; 'General parameters'!$G$20 + 'Option-specific inputs'!$J$65 - 1,
0, IFERROR(
IF((AC$14-$G$14+1)&lt;='General parameters'!$G$22,
'Option-specific inputs'!$J$111,0),
0))</f>
        <v>0</v>
      </c>
      <c r="AD429" s="52">
        <f>IF(AD13 &lt; 'General parameters'!$G$20 + 'Option-specific inputs'!$J$65 - 1,
0, IFERROR(
IF((AD$14-$G$14+1)&lt;='General parameters'!$G$22,
'Option-specific inputs'!$J$111,0),
0))</f>
        <v>0</v>
      </c>
      <c r="AE429" s="52">
        <f>IF(AE13 &lt; 'General parameters'!$G$20 + 'Option-specific inputs'!$J$65 - 1,
0, IFERROR(
IF((AE$14-$G$14+1)&lt;='General parameters'!$G$22,
'Option-specific inputs'!$J$111,0),
0))</f>
        <v>0</v>
      </c>
      <c r="AF429" s="52">
        <f>IF(AF13 &lt; 'General parameters'!$G$20 + 'Option-specific inputs'!$J$65 - 1,
0, IFERROR(
IF((AF$14-$G$14+1)&lt;='General parameters'!$G$22,
'Option-specific inputs'!$J$111,0),
0))</f>
        <v>0</v>
      </c>
      <c r="AG429" s="52">
        <f>IF(AG13 &lt; 'General parameters'!$G$20 + 'Option-specific inputs'!$J$65 - 1,
0, IFERROR(
IF((AG$14-$G$14+1)&lt;='General parameters'!$G$22,
'Option-specific inputs'!$J$111,0),
0))</f>
        <v>0</v>
      </c>
      <c r="AH429" s="52">
        <f>IF(AH13 &lt; 'General parameters'!$G$20 + 'Option-specific inputs'!$J$65 - 1,
0, IFERROR(
IF((AH$14-$G$14+1)&lt;='General parameters'!$G$22,
'Option-specific inputs'!$J$111,0),
0))</f>
        <v>0</v>
      </c>
      <c r="AI429" s="52">
        <f>IF(AI13 &lt; 'General parameters'!$G$20 + 'Option-specific inputs'!$J$65 - 1,
0, IFERROR(
IF((AI$14-$G$14+1)&lt;='General parameters'!$G$22,
'Option-specific inputs'!$J$111,0),
0))</f>
        <v>0</v>
      </c>
      <c r="AJ429" s="52">
        <f>IF(AJ13 &lt; 'General parameters'!$G$20 + 'Option-specific inputs'!$J$65 - 1,
0, IFERROR(
IF((AJ$14-$G$14+1)&lt;='General parameters'!$G$22,
'Option-specific inputs'!$J$111,0),
0))</f>
        <v>0</v>
      </c>
      <c r="AK429" s="52">
        <f>IF(AK13 &lt; 'General parameters'!$G$20 + 'Option-specific inputs'!$J$65 - 1,
0, IFERROR(
IF((AK$14-$G$14+1)&lt;='General parameters'!$G$22,
'Option-specific inputs'!$J$111,0),
0))</f>
        <v>0</v>
      </c>
      <c r="AL429" s="52">
        <f>IF(AL13 &lt; 'General parameters'!$G$20 + 'Option-specific inputs'!$J$65 - 1,
0, IFERROR(
IF((AL$14-$G$14+1)&lt;='General parameters'!$G$22,
'Option-specific inputs'!$J$111,0),
0))</f>
        <v>0</v>
      </c>
      <c r="AM429" s="52">
        <f>IF(AM13 &lt; 'General parameters'!$G$20 + 'Option-specific inputs'!$J$65 - 1,
0, IFERROR(
IF((AM$14-$G$14+1)&lt;='General parameters'!$G$22,
'Option-specific inputs'!$J$111,0),
0))</f>
        <v>0</v>
      </c>
      <c r="AN429" s="52">
        <f>IF(AN13 &lt; 'General parameters'!$G$20 + 'Option-specific inputs'!$J$65 - 1,
0, IFERROR(
IF((AN$14-$G$14+1)&lt;='General parameters'!$G$22,
'Option-specific inputs'!$J$111,0),
0))</f>
        <v>0</v>
      </c>
      <c r="AO429" s="52">
        <f>IF(AO13 &lt; 'General parameters'!$G$20 + 'Option-specific inputs'!$J$65 - 1,
0, IFERROR(
IF((AO$14-$G$14+1)&lt;='General parameters'!$G$22,
'Option-specific inputs'!$J$111,0),
0))</f>
        <v>0</v>
      </c>
      <c r="AP429" s="52">
        <f>IF(AP13 &lt; 'General parameters'!$G$20 + 'Option-specific inputs'!$J$65 - 1,
0, IFERROR(
IF((AP$14-$G$14+1)&lt;='General parameters'!$G$22,
'Option-specific inputs'!$J$111,0),
0))</f>
        <v>0</v>
      </c>
      <c r="AQ429" s="52">
        <f>IF(AQ13 &lt; 'General parameters'!$G$20 + 'Option-specific inputs'!$J$65 - 1,
0, IFERROR(
IF((AQ$14-$G$14+1)&lt;='General parameters'!$G$22,
'Option-specific inputs'!$J$111,0),
0))</f>
        <v>0</v>
      </c>
      <c r="AR429" s="52">
        <f>IF(AR13 &lt; 'General parameters'!$G$20 + 'Option-specific inputs'!$J$65 - 1,
0, IFERROR(
IF((AR$14-$G$14+1)&lt;='General parameters'!$G$22,
'Option-specific inputs'!$J$111,0),
0))</f>
        <v>0</v>
      </c>
      <c r="AS429" s="52">
        <f>IF(AS13 &lt; 'General parameters'!$G$20 + 'Option-specific inputs'!$J$65 - 1,
0, IFERROR(
IF((AS$14-$G$14+1)&lt;='General parameters'!$G$22,
'Option-specific inputs'!$J$111,0),
0))</f>
        <v>0</v>
      </c>
      <c r="AT429" s="52">
        <f>IF(AT13 &lt; 'General parameters'!$G$20 + 'Option-specific inputs'!$J$65 - 1,
0, IFERROR(
IF((AT$14-$G$14+1)&lt;='General parameters'!$G$22,
'Option-specific inputs'!$J$111,0),
0))</f>
        <v>0</v>
      </c>
      <c r="AU429" s="52">
        <f>IF(AU13 &lt; 'General parameters'!$G$20 + 'Option-specific inputs'!$J$65 - 1,
0, IFERROR(
IF((AU$14-$G$14+1)&lt;='General parameters'!$G$22,
'Option-specific inputs'!$J$111,0),
0))</f>
        <v>0</v>
      </c>
      <c r="AV429" s="52">
        <f>IF(AV13 &lt; 'General parameters'!$G$20 + 'Option-specific inputs'!$J$65 - 1,
0, IFERROR(
IF((AV$14-$G$14+1)&lt;='General parameters'!$G$22,
'Option-specific inputs'!$J$111,0),
0))</f>
        <v>0</v>
      </c>
      <c r="AW429" s="52">
        <f>IF(AW13 &lt; 'General parameters'!$G$20 + 'Option-specific inputs'!$J$65 - 1,
0, IFERROR(
IF((AW$14-$G$14+1)&lt;='General parameters'!$G$22,
'Option-specific inputs'!$J$111,0),
0))</f>
        <v>0</v>
      </c>
      <c r="AX429" s="52">
        <f>IF(AX13 &lt; 'General parameters'!$G$20 + 'Option-specific inputs'!$J$65 - 1,
0, IFERROR(
IF((AX$14-$G$14+1)&lt;='General parameters'!$G$22,
'Option-specific inputs'!$J$111,0),
0))</f>
        <v>0</v>
      </c>
      <c r="AY429" s="52">
        <f>IF(AY13 &lt; 'General parameters'!$G$20 + 'Option-specific inputs'!$J$65 - 1,
0, IFERROR(
IF((AY$14-$G$14+1)&lt;='General parameters'!$G$22,
'Option-specific inputs'!$J$111,0),
0))</f>
        <v>0</v>
      </c>
      <c r="AZ429" s="52">
        <f>IF(AZ13 &lt; 'General parameters'!$G$20 + 'Option-specific inputs'!$J$65 - 1,
0, IFERROR(
IF((AZ$14-$G$14+1)&lt;='General parameters'!$G$22,
'Option-specific inputs'!$J$111,0),
0))</f>
        <v>0</v>
      </c>
      <c r="BA429" s="52">
        <f>IF(BA13 &lt; 'General parameters'!$G$20 + 'Option-specific inputs'!$J$65 - 1,
0, IFERROR(
IF((BA$14-$G$14+1)&lt;='General parameters'!$G$22,
'Option-specific inputs'!$J$111,0),
0))</f>
        <v>0</v>
      </c>
      <c r="BB429" s="52">
        <f>IF(BB13 &lt; 'General parameters'!$G$20 + 'Option-specific inputs'!$J$65 - 1,
0, IFERROR(
IF((BB$14-$G$14+1)&lt;='General parameters'!$G$22,
'Option-specific inputs'!$J$111,0),
0))</f>
        <v>0</v>
      </c>
      <c r="BC429" s="52">
        <f>IF(BC13 &lt; 'General parameters'!$G$20 + 'Option-specific inputs'!$J$65 - 1,
0, IFERROR(
IF((BC$14-$G$14+1)&lt;='General parameters'!$G$22,
'Option-specific inputs'!$J$111,0),
0))</f>
        <v>0</v>
      </c>
      <c r="BD429" s="52">
        <f>IF(BD13 &lt; 'General parameters'!$G$20 + 'Option-specific inputs'!$J$65 - 1,
0, IFERROR(
IF((BD$14-$G$14+1)&lt;='General parameters'!$G$22,
'Option-specific inputs'!$J$111,0),
0))</f>
        <v>0</v>
      </c>
      <c r="BE429" s="52">
        <f>IF(BE13 &lt; 'General parameters'!$G$20 + 'Option-specific inputs'!$J$65 - 1,
0, IFERROR(
IF((BE$14-$G$14+1)&lt;='General parameters'!$G$22,
'Option-specific inputs'!$J$111,0),
0))</f>
        <v>0</v>
      </c>
      <c r="BF429" s="52">
        <f>IF(BF13 &lt; 'General parameters'!$G$20 + 'Option-specific inputs'!$J$65 - 1,
0, IFERROR(
IF((BF$14-$G$14+1)&lt;='General parameters'!$G$22,
'Option-specific inputs'!$J$111,0),
0))</f>
        <v>0</v>
      </c>
      <c r="BG429" s="52">
        <f>IF(BG13 &lt; 'General parameters'!$G$20 + 'Option-specific inputs'!$J$65 - 1,
0, IFERROR(
IF((BG$14-$G$14+1)&lt;='General parameters'!$G$22,
'Option-specific inputs'!$J$111,0),
0))</f>
        <v>0</v>
      </c>
      <c r="BH429" s="52">
        <f>IF(BH13 &lt; 'General parameters'!$G$20 + 'Option-specific inputs'!$J$65 - 1,
0, IFERROR(
IF((BH$14-$G$14+1)&lt;='General parameters'!$G$22,
'Option-specific inputs'!$J$111,0),
0))</f>
        <v>0</v>
      </c>
      <c r="BI429" s="52">
        <f>IF(BI13 &lt; 'General parameters'!$G$20 + 'Option-specific inputs'!$J$65 - 1,
0, IFERROR(
IF((BI$14-$G$14+1)&lt;='General parameters'!$G$22,
'Option-specific inputs'!$J$111,0),
0))</f>
        <v>0</v>
      </c>
      <c r="BJ429" s="52">
        <f>IF(BJ13 &lt; 'General parameters'!$G$20 + 'Option-specific inputs'!$J$65 - 1,
0, IFERROR(
IF((BJ$14-$G$14+1)&lt;='General parameters'!$G$22,
'Option-specific inputs'!$J$111,0),
0))</f>
        <v>0</v>
      </c>
      <c r="BK429" s="52">
        <f>IF(BK13 &lt; 'General parameters'!$G$20 + 'Option-specific inputs'!$J$65 - 1,
0, IFERROR(
IF((BK$14-$G$14+1)&lt;='General parameters'!$G$22,
'Option-specific inputs'!$J$111,0),
0))</f>
        <v>0</v>
      </c>
      <c r="BL429" s="52">
        <f>IF(BL13 &lt; 'General parameters'!$G$20 + 'Option-specific inputs'!$J$65 - 1,
0, IFERROR(
IF((BL$14-$G$14+1)&lt;='General parameters'!$G$22,
'Option-specific inputs'!$J$111,0),
0))</f>
        <v>0</v>
      </c>
      <c r="BM429" s="52">
        <f>IF(BM13 &lt; 'General parameters'!$G$20 + 'Option-specific inputs'!$J$65 - 1,
0, IFERROR(
IF((BM$14-$G$14+1)&lt;='General parameters'!$G$22,
'Option-specific inputs'!$J$111,0),
0))</f>
        <v>0</v>
      </c>
      <c r="BN429" s="52">
        <f>IF(BN13 &lt; 'General parameters'!$G$20 + 'Option-specific inputs'!$J$65 - 1,
0, IFERROR(
IF((BN$14-$G$14+1)&lt;='General parameters'!$G$22,
'Option-specific inputs'!$J$111,0),
0))</f>
        <v>0</v>
      </c>
      <c r="BO429" s="52">
        <f>IF(BO13 &lt; 'General parameters'!$G$20 + 'Option-specific inputs'!$J$65 - 1,
0, IFERROR(
IF((BO$14-$G$14+1)&lt;='General parameters'!$G$22,
'Option-specific inputs'!$J$111,0),
0))</f>
        <v>0</v>
      </c>
      <c r="BP429" s="52">
        <f>IF(BP13 &lt; 'General parameters'!$G$20 + 'Option-specific inputs'!$J$65 - 1,
0, IFERROR(
IF((BP$14-$G$14+1)&lt;='General parameters'!$G$22,
'Option-specific inputs'!$J$111,0),
0))</f>
        <v>0</v>
      </c>
      <c r="BQ429" s="52">
        <f>IF(BQ13 &lt; 'General parameters'!$G$20 + 'Option-specific inputs'!$J$65 - 1,
0, IFERROR(
IF((BQ$14-$G$14+1)&lt;='General parameters'!$G$22,
'Option-specific inputs'!$J$111,0),
0))</f>
        <v>0</v>
      </c>
      <c r="BR429" s="52">
        <f>IF(BR13 &lt; 'General parameters'!$G$20 + 'Option-specific inputs'!$J$65 - 1,
0, IFERROR(
IF((BR$14-$G$14+1)&lt;='General parameters'!$G$22,
'Option-specific inputs'!$J$111,0),
0))</f>
        <v>0</v>
      </c>
      <c r="BS429" s="52">
        <f>IF(BS13 &lt; 'General parameters'!$G$20 + 'Option-specific inputs'!$J$65 - 1,
0, IFERROR(
IF((BS$14-$G$14+1)&lt;='General parameters'!$G$22,
'Option-specific inputs'!$J$111,0),
0))</f>
        <v>0</v>
      </c>
      <c r="BT429" s="52">
        <f>IF(BT13 &lt; 'General parameters'!$G$20 + 'Option-specific inputs'!$J$65 - 1,
0, IFERROR(
IF((BT$14-$G$14+1)&lt;='General parameters'!$G$22,
'Option-specific inputs'!$J$111,0),
0))</f>
        <v>0</v>
      </c>
      <c r="BU429" s="52">
        <f>IF(BU13 &lt; 'General parameters'!$G$20 + 'Option-specific inputs'!$J$65 - 1,
0, IFERROR(
IF((BU$14-$G$14+1)&lt;='General parameters'!$G$22,
'Option-specific inputs'!$J$111,0),
0))</f>
        <v>0</v>
      </c>
      <c r="BV429" s="52">
        <f>IF(BV13 &lt; 'General parameters'!$G$20 + 'Option-specific inputs'!$J$65 - 1,
0, IFERROR(
IF((BV$14-$G$14+1)&lt;='General parameters'!$G$22,
'Option-specific inputs'!$J$111,0),
0))</f>
        <v>0</v>
      </c>
      <c r="BW429" s="52">
        <f>IF(BW13 &lt; 'General parameters'!$G$20 + 'Option-specific inputs'!$J$65 - 1,
0, IFERROR(
IF((BW$14-$G$14+1)&lt;='General parameters'!$G$22,
'Option-specific inputs'!$J$111,0),
0))</f>
        <v>0</v>
      </c>
      <c r="BX429" s="52">
        <f>IF(BX13 &lt; 'General parameters'!$G$20 + 'Option-specific inputs'!$J$65 - 1,
0, IFERROR(
IF((BX$14-$G$14+1)&lt;='General parameters'!$G$22,
'Option-specific inputs'!$J$111,0),
0))</f>
        <v>0</v>
      </c>
      <c r="BY429" s="52">
        <f>IF(BY13 &lt; 'General parameters'!$G$20 + 'Option-specific inputs'!$J$65 - 1,
0, IFERROR(
IF((BY$14-$G$14+1)&lt;='General parameters'!$G$22,
'Option-specific inputs'!$J$111,0),
0))</f>
        <v>0</v>
      </c>
      <c r="BZ429" s="52">
        <f>IF(BZ13 &lt; 'General parameters'!$G$20 + 'Option-specific inputs'!$J$65 - 1,
0, IFERROR(
IF((BZ$14-$G$14+1)&lt;='General parameters'!$G$22,
'Option-specific inputs'!$J$111,0),
0))</f>
        <v>0</v>
      </c>
      <c r="CA429" s="52">
        <f>IF(CA13 &lt; 'General parameters'!$G$20 + 'Option-specific inputs'!$J$65 - 1,
0, IFERROR(
IF((CA$14-$G$14+1)&lt;='General parameters'!$G$22,
'Option-specific inputs'!$J$111,0),
0))</f>
        <v>0</v>
      </c>
      <c r="CB429" s="52">
        <f>IF(CB13 &lt; 'General parameters'!$G$20 + 'Option-specific inputs'!$J$65 - 1,
0, IFERROR(
IF((CB$14-$G$14+1)&lt;='General parameters'!$G$22,
'Option-specific inputs'!$J$111,0),
0))</f>
        <v>0</v>
      </c>
      <c r="CC429" s="52">
        <f>IF(CC13 &lt; 'General parameters'!$G$20 + 'Option-specific inputs'!$J$65 - 1,
0, IFERROR(
IF((CC$14-$G$14+1)&lt;='General parameters'!$G$22,
'Option-specific inputs'!$J$111,0),
0))</f>
        <v>0</v>
      </c>
      <c r="CD429" s="52">
        <f>IF(CD13 &lt; 'General parameters'!$G$20 + 'Option-specific inputs'!$J$65 - 1,
0, IFERROR(
IF((CD$14-$G$14+1)&lt;='General parameters'!$G$22,
'Option-specific inputs'!$J$111,0),
0))</f>
        <v>0</v>
      </c>
      <c r="CE429" s="52">
        <f>IF(CE13 &lt; 'General parameters'!$G$20 + 'Option-specific inputs'!$J$65 - 1,
0, IFERROR(
IF((CE$14-$G$14+1)&lt;='General parameters'!$G$22,
'Option-specific inputs'!$J$111,0),
0))</f>
        <v>0</v>
      </c>
      <c r="CF429" s="52">
        <f>IF(CF13 &lt; 'General parameters'!$G$20 + 'Option-specific inputs'!$J$65 - 1,
0, IFERROR(
IF((CF$14-$G$14+1)&lt;='General parameters'!$G$22,
'Option-specific inputs'!$J$111,0),
0))</f>
        <v>0</v>
      </c>
      <c r="CG429" s="52">
        <f>IF(CG13 &lt; 'General parameters'!$G$20 + 'Option-specific inputs'!$J$65 - 1,
0, IFERROR(
IF((CG$14-$G$14+1)&lt;='General parameters'!$G$22,
'Option-specific inputs'!$J$111,0),
0))</f>
        <v>0</v>
      </c>
      <c r="CH429" s="52">
        <f>IF(CH13 &lt; 'General parameters'!$G$20 + 'Option-specific inputs'!$J$65 - 1,
0, IFERROR(
IF((CH$14-$G$14+1)&lt;='General parameters'!$G$22,
'Option-specific inputs'!$J$111,0),
0))</f>
        <v>0</v>
      </c>
      <c r="CI429" s="52">
        <f>IF(CI13 &lt; 'General parameters'!$G$20 + 'Option-specific inputs'!$J$65 - 1,
0, IFERROR(
IF((CI$14-$G$14+1)&lt;='General parameters'!$G$22,
'Option-specific inputs'!$J$111,0),
0))</f>
        <v>0</v>
      </c>
      <c r="CJ429" s="52">
        <f>IF(CJ13 &lt; 'General parameters'!$G$20 + 'Option-specific inputs'!$J$65 - 1,
0, IFERROR(
IF((CJ$14-$G$14+1)&lt;='General parameters'!$G$22,
'Option-specific inputs'!$J$111,0),
0))</f>
        <v>0</v>
      </c>
      <c r="CK429" s="52">
        <f>IF(CK13 &lt; 'General parameters'!$G$20 + 'Option-specific inputs'!$J$65 - 1,
0, IFERROR(
IF((CK$14-$G$14+1)&lt;='General parameters'!$G$22,
'Option-specific inputs'!$J$111,0),
0))</f>
        <v>0</v>
      </c>
      <c r="CL429" s="52">
        <f>IF(CL13 &lt; 'General parameters'!$G$20 + 'Option-specific inputs'!$J$65 - 1,
0, IFERROR(
IF((CL$14-$G$14+1)&lt;='General parameters'!$G$22,
'Option-specific inputs'!$J$111,0),
0))</f>
        <v>0</v>
      </c>
      <c r="CM429" s="52">
        <f>IF(CM13 &lt; 'General parameters'!$G$20 + 'Option-specific inputs'!$J$65 - 1,
0, IFERROR(
IF((CM$14-$G$14+1)&lt;='General parameters'!$G$22,
'Option-specific inputs'!$J$111,0),
0))</f>
        <v>0</v>
      </c>
      <c r="CN429" s="52">
        <f>IF(CN13 &lt; 'General parameters'!$G$20 + 'Option-specific inputs'!$J$65 - 1,
0, IFERROR(
IF((CN$14-$G$14+1)&lt;='General parameters'!$G$22,
'Option-specific inputs'!$J$111,0),
0))</f>
        <v>0</v>
      </c>
      <c r="CO429" s="52">
        <f>IF(CO13 &lt; 'General parameters'!$G$20 + 'Option-specific inputs'!$J$65 - 1,
0, IFERROR(
IF((CO$14-$G$14+1)&lt;='General parameters'!$G$22,
'Option-specific inputs'!$J$111,0),
0))</f>
        <v>0</v>
      </c>
      <c r="CP429" s="52">
        <f>IF(CP13 &lt; 'General parameters'!$G$20 + 'Option-specific inputs'!$J$65 - 1,
0, IFERROR(
IF((CP$14-$G$14+1)&lt;='General parameters'!$G$22,
'Option-specific inputs'!$J$111,0),
0))</f>
        <v>0</v>
      </c>
      <c r="CQ429" s="52">
        <f>IF(CQ13 &lt; 'General parameters'!$G$20 + 'Option-specific inputs'!$J$65 - 1,
0, IFERROR(
IF((CQ$14-$G$14+1)&lt;='General parameters'!$G$22,
'Option-specific inputs'!$J$111,0),
0))</f>
        <v>0</v>
      </c>
      <c r="CR429" s="52">
        <f>IF(CR13 &lt; 'General parameters'!$G$20 + 'Option-specific inputs'!$J$65 - 1,
0, IFERROR(
IF((CR$14-$G$14+1)&lt;='General parameters'!$G$22,
'Option-specific inputs'!$J$111,0),
0))</f>
        <v>0</v>
      </c>
      <c r="CS429" s="52">
        <f>IF(CS13 &lt; 'General parameters'!$G$20 + 'Option-specific inputs'!$J$65 - 1,
0, IFERROR(
IF((CS$14-$G$14+1)&lt;='General parameters'!$G$22,
'Option-specific inputs'!$J$111,0),
0))</f>
        <v>0</v>
      </c>
      <c r="CT429" s="52">
        <f>IF(CT13 &lt; 'General parameters'!$G$20 + 'Option-specific inputs'!$J$65 - 1,
0, IFERROR(
IF((CT$14-$G$14+1)&lt;='General parameters'!$G$22,
'Option-specific inputs'!$J$111,0),
0))</f>
        <v>0</v>
      </c>
      <c r="CU429" s="52">
        <f>IF(CU13 &lt; 'General parameters'!$G$20 + 'Option-specific inputs'!$J$65 - 1,
0, IFERROR(
IF((CU$14-$G$14+1)&lt;='General parameters'!$G$22,
'Option-specific inputs'!$J$111,0),
0))</f>
        <v>0</v>
      </c>
      <c r="CV429" s="52">
        <f>IF(CV13 &lt; 'General parameters'!$G$20 + 'Option-specific inputs'!$J$65 - 1,
0, IFERROR(
IF((CV$14-$G$14+1)&lt;='General parameters'!$G$22,
'Option-specific inputs'!$J$111,0),
0))</f>
        <v>0</v>
      </c>
      <c r="CW429" s="52">
        <f>IF(CW13 &lt; 'General parameters'!$G$20 + 'Option-specific inputs'!$J$65 - 1,
0, IFERROR(
IF((CW$14-$G$14+1)&lt;='General parameters'!$G$22,
'Option-specific inputs'!$J$111,0),
0))</f>
        <v>0</v>
      </c>
      <c r="CX429" s="52">
        <f>IF(CX13 &lt; 'General parameters'!$G$20 + 'Option-specific inputs'!$J$65 - 1,
0, IFERROR(
IF((CX$14-$G$14+1)&lt;='General parameters'!$G$22,
'Option-specific inputs'!$J$111,0),
0))</f>
        <v>0</v>
      </c>
      <c r="CY429" s="52">
        <f>IF(CY13 &lt; 'General parameters'!$G$20 + 'Option-specific inputs'!$J$65 - 1,
0, IFERROR(
IF((CY$14-$G$14+1)&lt;='General parameters'!$G$22,
'Option-specific inputs'!$J$111,0),
0))</f>
        <v>0</v>
      </c>
      <c r="CZ429" s="52">
        <f>IF(CZ13 &lt; 'General parameters'!$G$20 + 'Option-specific inputs'!$J$65 - 1,
0, IFERROR(
IF((CZ$14-$G$14+1)&lt;='General parameters'!$G$22,
'Option-specific inputs'!$J$111,0),
0))</f>
        <v>0</v>
      </c>
      <c r="DA429" s="52">
        <f>IF(DA13 &lt; 'General parameters'!$G$20 + 'Option-specific inputs'!$J$65 - 1,
0, IFERROR(
IF((DA$14-$G$14+1)&lt;='General parameters'!$G$22,
'Option-specific inputs'!$J$111,0),
0))</f>
        <v>0</v>
      </c>
      <c r="DB429" s="52">
        <f>IF(DB13 &lt; 'General parameters'!$G$20 + 'Option-specific inputs'!$J$65 - 1,
0, IFERROR(
IF((DB$14-$G$14+1)&lt;='General parameters'!$G$22,
'Option-specific inputs'!$J$111,0),
0))</f>
        <v>0</v>
      </c>
      <c r="DC429" s="25"/>
    </row>
    <row r="430" spans="1:107" s="61" customFormat="1" ht="22.5" customHeight="1">
      <c r="A430" s="25"/>
      <c r="B430" s="163"/>
      <c r="C430" s="170" t="s">
        <v>151</v>
      </c>
      <c r="D430" s="32"/>
      <c r="E430" s="37"/>
      <c r="F430" s="32"/>
      <c r="G430" s="52">
        <f>IF(G13 &lt; 'General parameters'!$G$20 + 'Option-specific inputs'!$J$65 - 1,
0, IFERROR(
IF((G$14-$G$14+1)&lt;='General parameters'!$G$22,
'Option-specific inputs'!$J$112,0),
0))</f>
        <v>0</v>
      </c>
      <c r="H430" s="52">
        <f>IF(H13 &lt; 'General parameters'!$G$20 + 'Option-specific inputs'!$J$65 - 1,
0, IFERROR(
IF((H$14-$G$14+1)&lt;='General parameters'!$G$22,
'Option-specific inputs'!$J$112,0),
0))</f>
        <v>0</v>
      </c>
      <c r="I430" s="52">
        <f>IF(I13 &lt; 'General parameters'!$G$20 + 'Option-specific inputs'!$J$65 - 1,
0, IFERROR(
IF((I$14-$G$14+1)&lt;='General parameters'!$G$22,
'Option-specific inputs'!$J$112,0),
0))</f>
        <v>0</v>
      </c>
      <c r="J430" s="52">
        <f>IF(J13 &lt; 'General parameters'!$G$20 + 'Option-specific inputs'!$J$65 - 1,
0, IFERROR(
IF((J$14-$G$14+1)&lt;='General parameters'!$G$22,
'Option-specific inputs'!$J$112,0),
0))</f>
        <v>0</v>
      </c>
      <c r="K430" s="52">
        <f>IF(K13 &lt; 'General parameters'!$G$20 + 'Option-specific inputs'!$J$65 - 1,
0, IFERROR(
IF((K$14-$G$14+1)&lt;='General parameters'!$G$22,
'Option-specific inputs'!$J$112,0),
0))</f>
        <v>0</v>
      </c>
      <c r="L430" s="52">
        <f>IF(L13 &lt; 'General parameters'!$G$20 + 'Option-specific inputs'!$J$65 - 1,
0, IFERROR(
IF((L$14-$G$14+1)&lt;='General parameters'!$G$22,
'Option-specific inputs'!$J$112,0),
0))</f>
        <v>0</v>
      </c>
      <c r="M430" s="52">
        <f>IF(M13 &lt; 'General parameters'!$G$20 + 'Option-specific inputs'!$J$65 - 1,
0, IFERROR(
IF((M$14-$G$14+1)&lt;='General parameters'!$G$22,
'Option-specific inputs'!$J$112,0),
0))</f>
        <v>0</v>
      </c>
      <c r="N430" s="52">
        <f>IF(N13 &lt; 'General parameters'!$G$20 + 'Option-specific inputs'!$J$65 - 1,
0, IFERROR(
IF((N$14-$G$14+1)&lt;='General parameters'!$G$22,
'Option-specific inputs'!$J$112,0),
0))</f>
        <v>0</v>
      </c>
      <c r="O430" s="52">
        <f>IF(O13 &lt; 'General parameters'!$G$20 + 'Option-specific inputs'!$J$65 - 1,
0, IFERROR(
IF((O$14-$G$14+1)&lt;='General parameters'!$G$22,
'Option-specific inputs'!$J$112,0),
0))</f>
        <v>0</v>
      </c>
      <c r="P430" s="52">
        <f>IF(P13 &lt; 'General parameters'!$G$20 + 'Option-specific inputs'!$J$65 - 1,
0, IFERROR(
IF((P$14-$G$14+1)&lt;='General parameters'!$G$22,
'Option-specific inputs'!$J$112,0),
0))</f>
        <v>0</v>
      </c>
      <c r="Q430" s="52">
        <f>IF(Q13 &lt; 'General parameters'!$G$20 + 'Option-specific inputs'!$J$65 - 1,
0, IFERROR(
IF((Q$14-$G$14+1)&lt;='General parameters'!$G$22,
'Option-specific inputs'!$J$112,0),
0))</f>
        <v>0</v>
      </c>
      <c r="R430" s="52">
        <f>IF(R13 &lt; 'General parameters'!$G$20 + 'Option-specific inputs'!$J$65 - 1,
0, IFERROR(
IF((R$14-$G$14+1)&lt;='General parameters'!$G$22,
'Option-specific inputs'!$J$112,0),
0))</f>
        <v>0</v>
      </c>
      <c r="S430" s="52">
        <f>IF(S13 &lt; 'General parameters'!$G$20 + 'Option-specific inputs'!$J$65 - 1,
0, IFERROR(
IF((S$14-$G$14+1)&lt;='General parameters'!$G$22,
'Option-specific inputs'!$J$112,0),
0))</f>
        <v>0</v>
      </c>
      <c r="T430" s="52">
        <f>IF(T13 &lt; 'General parameters'!$G$20 + 'Option-specific inputs'!$J$65 - 1,
0, IFERROR(
IF((T$14-$G$14+1)&lt;='General parameters'!$G$22,
'Option-specific inputs'!$J$112,0),
0))</f>
        <v>0</v>
      </c>
      <c r="U430" s="52">
        <f>IF(U13 &lt; 'General parameters'!$G$20 + 'Option-specific inputs'!$J$65 - 1,
0, IFERROR(
IF((U$14-$G$14+1)&lt;='General parameters'!$G$22,
'Option-specific inputs'!$J$112,0),
0))</f>
        <v>0</v>
      </c>
      <c r="V430" s="52">
        <f>IF(V13 &lt; 'General parameters'!$G$20 + 'Option-specific inputs'!$J$65 - 1,
0, IFERROR(
IF((V$14-$G$14+1)&lt;='General parameters'!$G$22,
'Option-specific inputs'!$J$112,0),
0))</f>
        <v>0</v>
      </c>
      <c r="W430" s="52">
        <f>IF(W13 &lt; 'General parameters'!$G$20 + 'Option-specific inputs'!$J$65 - 1,
0, IFERROR(
IF((W$14-$G$14+1)&lt;='General parameters'!$G$22,
'Option-specific inputs'!$J$112,0),
0))</f>
        <v>0</v>
      </c>
      <c r="X430" s="52">
        <f>IF(X13 &lt; 'General parameters'!$G$20 + 'Option-specific inputs'!$J$65 - 1,
0, IFERROR(
IF((X$14-$G$14+1)&lt;='General parameters'!$G$22,
'Option-specific inputs'!$J$112,0),
0))</f>
        <v>0</v>
      </c>
      <c r="Y430" s="52">
        <f>IF(Y13 &lt; 'General parameters'!$G$20 + 'Option-specific inputs'!$J$65 - 1,
0, IFERROR(
IF((Y$14-$G$14+1)&lt;='General parameters'!$G$22,
'Option-specific inputs'!$J$112,0),
0))</f>
        <v>0</v>
      </c>
      <c r="Z430" s="52">
        <f>IF(Z13 &lt; 'General parameters'!$G$20 + 'Option-specific inputs'!$J$65 - 1,
0, IFERROR(
IF((Z$14-$G$14+1)&lt;='General parameters'!$G$22,
'Option-specific inputs'!$J$112,0),
0))</f>
        <v>0</v>
      </c>
      <c r="AA430" s="52">
        <f>IF(AA13 &lt; 'General parameters'!$G$20 + 'Option-specific inputs'!$J$65 - 1,
0, IFERROR(
IF((AA$14-$G$14+1)&lt;='General parameters'!$G$22,
'Option-specific inputs'!$J$112,0),
0))</f>
        <v>0</v>
      </c>
      <c r="AB430" s="52">
        <f>IF(AB13 &lt; 'General parameters'!$G$20 + 'Option-specific inputs'!$J$65 - 1,
0, IFERROR(
IF((AB$14-$G$14+1)&lt;='General parameters'!$G$22,
'Option-specific inputs'!$J$112,0),
0))</f>
        <v>0</v>
      </c>
      <c r="AC430" s="52">
        <f>IF(AC13 &lt; 'General parameters'!$G$20 + 'Option-specific inputs'!$J$65 - 1,
0, IFERROR(
IF((AC$14-$G$14+1)&lt;='General parameters'!$G$22,
'Option-specific inputs'!$J$112,0),
0))</f>
        <v>0</v>
      </c>
      <c r="AD430" s="52">
        <f>IF(AD13 &lt; 'General parameters'!$G$20 + 'Option-specific inputs'!$J$65 - 1,
0, IFERROR(
IF((AD$14-$G$14+1)&lt;='General parameters'!$G$22,
'Option-specific inputs'!$J$112,0),
0))</f>
        <v>0</v>
      </c>
      <c r="AE430" s="52">
        <f>IF(AE13 &lt; 'General parameters'!$G$20 + 'Option-specific inputs'!$J$65 - 1,
0, IFERROR(
IF((AE$14-$G$14+1)&lt;='General parameters'!$G$22,
'Option-specific inputs'!$J$112,0),
0))</f>
        <v>0</v>
      </c>
      <c r="AF430" s="52">
        <f>IF(AF13 &lt; 'General parameters'!$G$20 + 'Option-specific inputs'!$J$65 - 1,
0, IFERROR(
IF((AF$14-$G$14+1)&lt;='General parameters'!$G$22,
'Option-specific inputs'!$J$112,0),
0))</f>
        <v>0</v>
      </c>
      <c r="AG430" s="52">
        <f>IF(AG13 &lt; 'General parameters'!$G$20 + 'Option-specific inputs'!$J$65 - 1,
0, IFERROR(
IF((AG$14-$G$14+1)&lt;='General parameters'!$G$22,
'Option-specific inputs'!$J$112,0),
0))</f>
        <v>0</v>
      </c>
      <c r="AH430" s="52">
        <f>IF(AH13 &lt; 'General parameters'!$G$20 + 'Option-specific inputs'!$J$65 - 1,
0, IFERROR(
IF((AH$14-$G$14+1)&lt;='General parameters'!$G$22,
'Option-specific inputs'!$J$112,0),
0))</f>
        <v>0</v>
      </c>
      <c r="AI430" s="52">
        <f>IF(AI13 &lt; 'General parameters'!$G$20 + 'Option-specific inputs'!$J$65 - 1,
0, IFERROR(
IF((AI$14-$G$14+1)&lt;='General parameters'!$G$22,
'Option-specific inputs'!$J$112,0),
0))</f>
        <v>0</v>
      </c>
      <c r="AJ430" s="52">
        <f>IF(AJ13 &lt; 'General parameters'!$G$20 + 'Option-specific inputs'!$J$65 - 1,
0, IFERROR(
IF((AJ$14-$G$14+1)&lt;='General parameters'!$G$22,
'Option-specific inputs'!$J$112,0),
0))</f>
        <v>0</v>
      </c>
      <c r="AK430" s="52">
        <f>IF(AK13 &lt; 'General parameters'!$G$20 + 'Option-specific inputs'!$J$65 - 1,
0, IFERROR(
IF((AK$14-$G$14+1)&lt;='General parameters'!$G$22,
'Option-specific inputs'!$J$112,0),
0))</f>
        <v>0</v>
      </c>
      <c r="AL430" s="52">
        <f>IF(AL13 &lt; 'General parameters'!$G$20 + 'Option-specific inputs'!$J$65 - 1,
0, IFERROR(
IF((AL$14-$G$14+1)&lt;='General parameters'!$G$22,
'Option-specific inputs'!$J$112,0),
0))</f>
        <v>0</v>
      </c>
      <c r="AM430" s="52">
        <f>IF(AM13 &lt; 'General parameters'!$G$20 + 'Option-specific inputs'!$J$65 - 1,
0, IFERROR(
IF((AM$14-$G$14+1)&lt;='General parameters'!$G$22,
'Option-specific inputs'!$J$112,0),
0))</f>
        <v>0</v>
      </c>
      <c r="AN430" s="52">
        <f>IF(AN13 &lt; 'General parameters'!$G$20 + 'Option-specific inputs'!$J$65 - 1,
0, IFERROR(
IF((AN$14-$G$14+1)&lt;='General parameters'!$G$22,
'Option-specific inputs'!$J$112,0),
0))</f>
        <v>0</v>
      </c>
      <c r="AO430" s="52">
        <f>IF(AO13 &lt; 'General parameters'!$G$20 + 'Option-specific inputs'!$J$65 - 1,
0, IFERROR(
IF((AO$14-$G$14+1)&lt;='General parameters'!$G$22,
'Option-specific inputs'!$J$112,0),
0))</f>
        <v>0</v>
      </c>
      <c r="AP430" s="52">
        <f>IF(AP13 &lt; 'General parameters'!$G$20 + 'Option-specific inputs'!$J$65 - 1,
0, IFERROR(
IF((AP$14-$G$14+1)&lt;='General parameters'!$G$22,
'Option-specific inputs'!$J$112,0),
0))</f>
        <v>0</v>
      </c>
      <c r="AQ430" s="52">
        <f>IF(AQ13 &lt; 'General parameters'!$G$20 + 'Option-specific inputs'!$J$65 - 1,
0, IFERROR(
IF((AQ$14-$G$14+1)&lt;='General parameters'!$G$22,
'Option-specific inputs'!$J$112,0),
0))</f>
        <v>0</v>
      </c>
      <c r="AR430" s="52">
        <f>IF(AR13 &lt; 'General parameters'!$G$20 + 'Option-specific inputs'!$J$65 - 1,
0, IFERROR(
IF((AR$14-$G$14+1)&lt;='General parameters'!$G$22,
'Option-specific inputs'!$J$112,0),
0))</f>
        <v>0</v>
      </c>
      <c r="AS430" s="52">
        <f>IF(AS13 &lt; 'General parameters'!$G$20 + 'Option-specific inputs'!$J$65 - 1,
0, IFERROR(
IF((AS$14-$G$14+1)&lt;='General parameters'!$G$22,
'Option-specific inputs'!$J$112,0),
0))</f>
        <v>0</v>
      </c>
      <c r="AT430" s="52">
        <f>IF(AT13 &lt; 'General parameters'!$G$20 + 'Option-specific inputs'!$J$65 - 1,
0, IFERROR(
IF((AT$14-$G$14+1)&lt;='General parameters'!$G$22,
'Option-specific inputs'!$J$112,0),
0))</f>
        <v>0</v>
      </c>
      <c r="AU430" s="52">
        <f>IF(AU13 &lt; 'General parameters'!$G$20 + 'Option-specific inputs'!$J$65 - 1,
0, IFERROR(
IF((AU$14-$G$14+1)&lt;='General parameters'!$G$22,
'Option-specific inputs'!$J$112,0),
0))</f>
        <v>0</v>
      </c>
      <c r="AV430" s="52">
        <f>IF(AV13 &lt; 'General parameters'!$G$20 + 'Option-specific inputs'!$J$65 - 1,
0, IFERROR(
IF((AV$14-$G$14+1)&lt;='General parameters'!$G$22,
'Option-specific inputs'!$J$112,0),
0))</f>
        <v>0</v>
      </c>
      <c r="AW430" s="52">
        <f>IF(AW13 &lt; 'General parameters'!$G$20 + 'Option-specific inputs'!$J$65 - 1,
0, IFERROR(
IF((AW$14-$G$14+1)&lt;='General parameters'!$G$22,
'Option-specific inputs'!$J$112,0),
0))</f>
        <v>0</v>
      </c>
      <c r="AX430" s="52">
        <f>IF(AX13 &lt; 'General parameters'!$G$20 + 'Option-specific inputs'!$J$65 - 1,
0, IFERROR(
IF((AX$14-$G$14+1)&lt;='General parameters'!$G$22,
'Option-specific inputs'!$J$112,0),
0))</f>
        <v>0</v>
      </c>
      <c r="AY430" s="52">
        <f>IF(AY13 &lt; 'General parameters'!$G$20 + 'Option-specific inputs'!$J$65 - 1,
0, IFERROR(
IF((AY$14-$G$14+1)&lt;='General parameters'!$G$22,
'Option-specific inputs'!$J$112,0),
0))</f>
        <v>0</v>
      </c>
      <c r="AZ430" s="52">
        <f>IF(AZ13 &lt; 'General parameters'!$G$20 + 'Option-specific inputs'!$J$65 - 1,
0, IFERROR(
IF((AZ$14-$G$14+1)&lt;='General parameters'!$G$22,
'Option-specific inputs'!$J$112,0),
0))</f>
        <v>0</v>
      </c>
      <c r="BA430" s="52">
        <f>IF(BA13 &lt; 'General parameters'!$G$20 + 'Option-specific inputs'!$J$65 - 1,
0, IFERROR(
IF((BA$14-$G$14+1)&lt;='General parameters'!$G$22,
'Option-specific inputs'!$J$112,0),
0))</f>
        <v>0</v>
      </c>
      <c r="BB430" s="52">
        <f>IF(BB13 &lt; 'General parameters'!$G$20 + 'Option-specific inputs'!$J$65 - 1,
0, IFERROR(
IF((BB$14-$G$14+1)&lt;='General parameters'!$G$22,
'Option-specific inputs'!$J$112,0),
0))</f>
        <v>0</v>
      </c>
      <c r="BC430" s="52">
        <f>IF(BC13 &lt; 'General parameters'!$G$20 + 'Option-specific inputs'!$J$65 - 1,
0, IFERROR(
IF((BC$14-$G$14+1)&lt;='General parameters'!$G$22,
'Option-specific inputs'!$J$112,0),
0))</f>
        <v>0</v>
      </c>
      <c r="BD430" s="52">
        <f>IF(BD13 &lt; 'General parameters'!$G$20 + 'Option-specific inputs'!$J$65 - 1,
0, IFERROR(
IF((BD$14-$G$14+1)&lt;='General parameters'!$G$22,
'Option-specific inputs'!$J$112,0),
0))</f>
        <v>0</v>
      </c>
      <c r="BE430" s="52">
        <f>IF(BE13 &lt; 'General parameters'!$G$20 + 'Option-specific inputs'!$J$65 - 1,
0, IFERROR(
IF((BE$14-$G$14+1)&lt;='General parameters'!$G$22,
'Option-specific inputs'!$J$112,0),
0))</f>
        <v>0</v>
      </c>
      <c r="BF430" s="52">
        <f>IF(BF13 &lt; 'General parameters'!$G$20 + 'Option-specific inputs'!$J$65 - 1,
0, IFERROR(
IF((BF$14-$G$14+1)&lt;='General parameters'!$G$22,
'Option-specific inputs'!$J$112,0),
0))</f>
        <v>0</v>
      </c>
      <c r="BG430" s="52">
        <f>IF(BG13 &lt; 'General parameters'!$G$20 + 'Option-specific inputs'!$J$65 - 1,
0, IFERROR(
IF((BG$14-$G$14+1)&lt;='General parameters'!$G$22,
'Option-specific inputs'!$J$112,0),
0))</f>
        <v>0</v>
      </c>
      <c r="BH430" s="52">
        <f>IF(BH13 &lt; 'General parameters'!$G$20 + 'Option-specific inputs'!$J$65 - 1,
0, IFERROR(
IF((BH$14-$G$14+1)&lt;='General parameters'!$G$22,
'Option-specific inputs'!$J$112,0),
0))</f>
        <v>0</v>
      </c>
      <c r="BI430" s="52">
        <f>IF(BI13 &lt; 'General parameters'!$G$20 + 'Option-specific inputs'!$J$65 - 1,
0, IFERROR(
IF((BI$14-$G$14+1)&lt;='General parameters'!$G$22,
'Option-specific inputs'!$J$112,0),
0))</f>
        <v>0</v>
      </c>
      <c r="BJ430" s="52">
        <f>IF(BJ13 &lt; 'General parameters'!$G$20 + 'Option-specific inputs'!$J$65 - 1,
0, IFERROR(
IF((BJ$14-$G$14+1)&lt;='General parameters'!$G$22,
'Option-specific inputs'!$J$112,0),
0))</f>
        <v>0</v>
      </c>
      <c r="BK430" s="52">
        <f>IF(BK13 &lt; 'General parameters'!$G$20 + 'Option-specific inputs'!$J$65 - 1,
0, IFERROR(
IF((BK$14-$G$14+1)&lt;='General parameters'!$G$22,
'Option-specific inputs'!$J$112,0),
0))</f>
        <v>0</v>
      </c>
      <c r="BL430" s="52">
        <f>IF(BL13 &lt; 'General parameters'!$G$20 + 'Option-specific inputs'!$J$65 - 1,
0, IFERROR(
IF((BL$14-$G$14+1)&lt;='General parameters'!$G$22,
'Option-specific inputs'!$J$112,0),
0))</f>
        <v>0</v>
      </c>
      <c r="BM430" s="52">
        <f>IF(BM13 &lt; 'General parameters'!$G$20 + 'Option-specific inputs'!$J$65 - 1,
0, IFERROR(
IF((BM$14-$G$14+1)&lt;='General parameters'!$G$22,
'Option-specific inputs'!$J$112,0),
0))</f>
        <v>0</v>
      </c>
      <c r="BN430" s="52">
        <f>IF(BN13 &lt; 'General parameters'!$G$20 + 'Option-specific inputs'!$J$65 - 1,
0, IFERROR(
IF((BN$14-$G$14+1)&lt;='General parameters'!$G$22,
'Option-specific inputs'!$J$112,0),
0))</f>
        <v>0</v>
      </c>
      <c r="BO430" s="52">
        <f>IF(BO13 &lt; 'General parameters'!$G$20 + 'Option-specific inputs'!$J$65 - 1,
0, IFERROR(
IF((BO$14-$G$14+1)&lt;='General parameters'!$G$22,
'Option-specific inputs'!$J$112,0),
0))</f>
        <v>0</v>
      </c>
      <c r="BP430" s="52">
        <f>IF(BP13 &lt; 'General parameters'!$G$20 + 'Option-specific inputs'!$J$65 - 1,
0, IFERROR(
IF((BP$14-$G$14+1)&lt;='General parameters'!$G$22,
'Option-specific inputs'!$J$112,0),
0))</f>
        <v>0</v>
      </c>
      <c r="BQ430" s="52">
        <f>IF(BQ13 &lt; 'General parameters'!$G$20 + 'Option-specific inputs'!$J$65 - 1,
0, IFERROR(
IF((BQ$14-$G$14+1)&lt;='General parameters'!$G$22,
'Option-specific inputs'!$J$112,0),
0))</f>
        <v>0</v>
      </c>
      <c r="BR430" s="52">
        <f>IF(BR13 &lt; 'General parameters'!$G$20 + 'Option-specific inputs'!$J$65 - 1,
0, IFERROR(
IF((BR$14-$G$14+1)&lt;='General parameters'!$G$22,
'Option-specific inputs'!$J$112,0),
0))</f>
        <v>0</v>
      </c>
      <c r="BS430" s="52">
        <f>IF(BS13 &lt; 'General parameters'!$G$20 + 'Option-specific inputs'!$J$65 - 1,
0, IFERROR(
IF((BS$14-$G$14+1)&lt;='General parameters'!$G$22,
'Option-specific inputs'!$J$112,0),
0))</f>
        <v>0</v>
      </c>
      <c r="BT430" s="52">
        <f>IF(BT13 &lt; 'General parameters'!$G$20 + 'Option-specific inputs'!$J$65 - 1,
0, IFERROR(
IF((BT$14-$G$14+1)&lt;='General parameters'!$G$22,
'Option-specific inputs'!$J$112,0),
0))</f>
        <v>0</v>
      </c>
      <c r="BU430" s="52">
        <f>IF(BU13 &lt; 'General parameters'!$G$20 + 'Option-specific inputs'!$J$65 - 1,
0, IFERROR(
IF((BU$14-$G$14+1)&lt;='General parameters'!$G$22,
'Option-specific inputs'!$J$112,0),
0))</f>
        <v>0</v>
      </c>
      <c r="BV430" s="52">
        <f>IF(BV13 &lt; 'General parameters'!$G$20 + 'Option-specific inputs'!$J$65 - 1,
0, IFERROR(
IF((BV$14-$G$14+1)&lt;='General parameters'!$G$22,
'Option-specific inputs'!$J$112,0),
0))</f>
        <v>0</v>
      </c>
      <c r="BW430" s="52">
        <f>IF(BW13 &lt; 'General parameters'!$G$20 + 'Option-specific inputs'!$J$65 - 1,
0, IFERROR(
IF((BW$14-$G$14+1)&lt;='General parameters'!$G$22,
'Option-specific inputs'!$J$112,0),
0))</f>
        <v>0</v>
      </c>
      <c r="BX430" s="52">
        <f>IF(BX13 &lt; 'General parameters'!$G$20 + 'Option-specific inputs'!$J$65 - 1,
0, IFERROR(
IF((BX$14-$G$14+1)&lt;='General parameters'!$G$22,
'Option-specific inputs'!$J$112,0),
0))</f>
        <v>0</v>
      </c>
      <c r="BY430" s="52">
        <f>IF(BY13 &lt; 'General parameters'!$G$20 + 'Option-specific inputs'!$J$65 - 1,
0, IFERROR(
IF((BY$14-$G$14+1)&lt;='General parameters'!$G$22,
'Option-specific inputs'!$J$112,0),
0))</f>
        <v>0</v>
      </c>
      <c r="BZ430" s="52">
        <f>IF(BZ13 &lt; 'General parameters'!$G$20 + 'Option-specific inputs'!$J$65 - 1,
0, IFERROR(
IF((BZ$14-$G$14+1)&lt;='General parameters'!$G$22,
'Option-specific inputs'!$J$112,0),
0))</f>
        <v>0</v>
      </c>
      <c r="CA430" s="52">
        <f>IF(CA13 &lt; 'General parameters'!$G$20 + 'Option-specific inputs'!$J$65 - 1,
0, IFERROR(
IF((CA$14-$G$14+1)&lt;='General parameters'!$G$22,
'Option-specific inputs'!$J$112,0),
0))</f>
        <v>0</v>
      </c>
      <c r="CB430" s="52">
        <f>IF(CB13 &lt; 'General parameters'!$G$20 + 'Option-specific inputs'!$J$65 - 1,
0, IFERROR(
IF((CB$14-$G$14+1)&lt;='General parameters'!$G$22,
'Option-specific inputs'!$J$112,0),
0))</f>
        <v>0</v>
      </c>
      <c r="CC430" s="52">
        <f>IF(CC13 &lt; 'General parameters'!$G$20 + 'Option-specific inputs'!$J$65 - 1,
0, IFERROR(
IF((CC$14-$G$14+1)&lt;='General parameters'!$G$22,
'Option-specific inputs'!$J$112,0),
0))</f>
        <v>0</v>
      </c>
      <c r="CD430" s="52">
        <f>IF(CD13 &lt; 'General parameters'!$G$20 + 'Option-specific inputs'!$J$65 - 1,
0, IFERROR(
IF((CD$14-$G$14+1)&lt;='General parameters'!$G$22,
'Option-specific inputs'!$J$112,0),
0))</f>
        <v>0</v>
      </c>
      <c r="CE430" s="52">
        <f>IF(CE13 &lt; 'General parameters'!$G$20 + 'Option-specific inputs'!$J$65 - 1,
0, IFERROR(
IF((CE$14-$G$14+1)&lt;='General parameters'!$G$22,
'Option-specific inputs'!$J$112,0),
0))</f>
        <v>0</v>
      </c>
      <c r="CF430" s="52">
        <f>IF(CF13 &lt; 'General parameters'!$G$20 + 'Option-specific inputs'!$J$65 - 1,
0, IFERROR(
IF((CF$14-$G$14+1)&lt;='General parameters'!$G$22,
'Option-specific inputs'!$J$112,0),
0))</f>
        <v>0</v>
      </c>
      <c r="CG430" s="52">
        <f>IF(CG13 &lt; 'General parameters'!$G$20 + 'Option-specific inputs'!$J$65 - 1,
0, IFERROR(
IF((CG$14-$G$14+1)&lt;='General parameters'!$G$22,
'Option-specific inputs'!$J$112,0),
0))</f>
        <v>0</v>
      </c>
      <c r="CH430" s="52">
        <f>IF(CH13 &lt; 'General parameters'!$G$20 + 'Option-specific inputs'!$J$65 - 1,
0, IFERROR(
IF((CH$14-$G$14+1)&lt;='General parameters'!$G$22,
'Option-specific inputs'!$J$112,0),
0))</f>
        <v>0</v>
      </c>
      <c r="CI430" s="52">
        <f>IF(CI13 &lt; 'General parameters'!$G$20 + 'Option-specific inputs'!$J$65 - 1,
0, IFERROR(
IF((CI$14-$G$14+1)&lt;='General parameters'!$G$22,
'Option-specific inputs'!$J$112,0),
0))</f>
        <v>0</v>
      </c>
      <c r="CJ430" s="52">
        <f>IF(CJ13 &lt; 'General parameters'!$G$20 + 'Option-specific inputs'!$J$65 - 1,
0, IFERROR(
IF((CJ$14-$G$14+1)&lt;='General parameters'!$G$22,
'Option-specific inputs'!$J$112,0),
0))</f>
        <v>0</v>
      </c>
      <c r="CK430" s="52">
        <f>IF(CK13 &lt; 'General parameters'!$G$20 + 'Option-specific inputs'!$J$65 - 1,
0, IFERROR(
IF((CK$14-$G$14+1)&lt;='General parameters'!$G$22,
'Option-specific inputs'!$J$112,0),
0))</f>
        <v>0</v>
      </c>
      <c r="CL430" s="52">
        <f>IF(CL13 &lt; 'General parameters'!$G$20 + 'Option-specific inputs'!$J$65 - 1,
0, IFERROR(
IF((CL$14-$G$14+1)&lt;='General parameters'!$G$22,
'Option-specific inputs'!$J$112,0),
0))</f>
        <v>0</v>
      </c>
      <c r="CM430" s="52">
        <f>IF(CM13 &lt; 'General parameters'!$G$20 + 'Option-specific inputs'!$J$65 - 1,
0, IFERROR(
IF((CM$14-$G$14+1)&lt;='General parameters'!$G$22,
'Option-specific inputs'!$J$112,0),
0))</f>
        <v>0</v>
      </c>
      <c r="CN430" s="52">
        <f>IF(CN13 &lt; 'General parameters'!$G$20 + 'Option-specific inputs'!$J$65 - 1,
0, IFERROR(
IF((CN$14-$G$14+1)&lt;='General parameters'!$G$22,
'Option-specific inputs'!$J$112,0),
0))</f>
        <v>0</v>
      </c>
      <c r="CO430" s="52">
        <f>IF(CO13 &lt; 'General parameters'!$G$20 + 'Option-specific inputs'!$J$65 - 1,
0, IFERROR(
IF((CO$14-$G$14+1)&lt;='General parameters'!$G$22,
'Option-specific inputs'!$J$112,0),
0))</f>
        <v>0</v>
      </c>
      <c r="CP430" s="52">
        <f>IF(CP13 &lt; 'General parameters'!$G$20 + 'Option-specific inputs'!$J$65 - 1,
0, IFERROR(
IF((CP$14-$G$14+1)&lt;='General parameters'!$G$22,
'Option-specific inputs'!$J$112,0),
0))</f>
        <v>0</v>
      </c>
      <c r="CQ430" s="52">
        <f>IF(CQ13 &lt; 'General parameters'!$G$20 + 'Option-specific inputs'!$J$65 - 1,
0, IFERROR(
IF((CQ$14-$G$14+1)&lt;='General parameters'!$G$22,
'Option-specific inputs'!$J$112,0),
0))</f>
        <v>0</v>
      </c>
      <c r="CR430" s="52">
        <f>IF(CR13 &lt; 'General parameters'!$G$20 + 'Option-specific inputs'!$J$65 - 1,
0, IFERROR(
IF((CR$14-$G$14+1)&lt;='General parameters'!$G$22,
'Option-specific inputs'!$J$112,0),
0))</f>
        <v>0</v>
      </c>
      <c r="CS430" s="52">
        <f>IF(CS13 &lt; 'General parameters'!$G$20 + 'Option-specific inputs'!$J$65 - 1,
0, IFERROR(
IF((CS$14-$G$14+1)&lt;='General parameters'!$G$22,
'Option-specific inputs'!$J$112,0),
0))</f>
        <v>0</v>
      </c>
      <c r="CT430" s="52">
        <f>IF(CT13 &lt; 'General parameters'!$G$20 + 'Option-specific inputs'!$J$65 - 1,
0, IFERROR(
IF((CT$14-$G$14+1)&lt;='General parameters'!$G$22,
'Option-specific inputs'!$J$112,0),
0))</f>
        <v>0</v>
      </c>
      <c r="CU430" s="52">
        <f>IF(CU13 &lt; 'General parameters'!$G$20 + 'Option-specific inputs'!$J$65 - 1,
0, IFERROR(
IF((CU$14-$G$14+1)&lt;='General parameters'!$G$22,
'Option-specific inputs'!$J$112,0),
0))</f>
        <v>0</v>
      </c>
      <c r="CV430" s="52">
        <f>IF(CV13 &lt; 'General parameters'!$G$20 + 'Option-specific inputs'!$J$65 - 1,
0, IFERROR(
IF((CV$14-$G$14+1)&lt;='General parameters'!$G$22,
'Option-specific inputs'!$J$112,0),
0))</f>
        <v>0</v>
      </c>
      <c r="CW430" s="52">
        <f>IF(CW13 &lt; 'General parameters'!$G$20 + 'Option-specific inputs'!$J$65 - 1,
0, IFERROR(
IF((CW$14-$G$14+1)&lt;='General parameters'!$G$22,
'Option-specific inputs'!$J$112,0),
0))</f>
        <v>0</v>
      </c>
      <c r="CX430" s="52">
        <f>IF(CX13 &lt; 'General parameters'!$G$20 + 'Option-specific inputs'!$J$65 - 1,
0, IFERROR(
IF((CX$14-$G$14+1)&lt;='General parameters'!$G$22,
'Option-specific inputs'!$J$112,0),
0))</f>
        <v>0</v>
      </c>
      <c r="CY430" s="52">
        <f>IF(CY13 &lt; 'General parameters'!$G$20 + 'Option-specific inputs'!$J$65 - 1,
0, IFERROR(
IF((CY$14-$G$14+1)&lt;='General parameters'!$G$22,
'Option-specific inputs'!$J$112,0),
0))</f>
        <v>0</v>
      </c>
      <c r="CZ430" s="52">
        <f>IF(CZ13 &lt; 'General parameters'!$G$20 + 'Option-specific inputs'!$J$65 - 1,
0, IFERROR(
IF((CZ$14-$G$14+1)&lt;='General parameters'!$G$22,
'Option-specific inputs'!$J$112,0),
0))</f>
        <v>0</v>
      </c>
      <c r="DA430" s="52">
        <f>IF(DA13 &lt; 'General parameters'!$G$20 + 'Option-specific inputs'!$J$65 - 1,
0, IFERROR(
IF((DA$14-$G$14+1)&lt;='General parameters'!$G$22,
'Option-specific inputs'!$J$112,0),
0))</f>
        <v>0</v>
      </c>
      <c r="DB430" s="52">
        <f>IF(DB13 &lt; 'General parameters'!$G$20 + 'Option-specific inputs'!$J$65 - 1,
0, IFERROR(
IF((DB$14-$G$14+1)&lt;='General parameters'!$G$22,
'Option-specific inputs'!$J$112,0),
0))</f>
        <v>0</v>
      </c>
      <c r="DC430" s="25"/>
    </row>
    <row r="431" spans="1:107" s="61" customFormat="1" ht="22.5" customHeight="1">
      <c r="A431" s="25"/>
      <c r="B431" s="163"/>
      <c r="C431" s="170" t="s">
        <v>80</v>
      </c>
      <c r="D431" s="32"/>
      <c r="E431" s="37"/>
      <c r="F431" s="32"/>
      <c r="G431" s="52">
        <f>IF(G13 &lt; 'General parameters'!$G$20 + 'Option-specific inputs'!$J$65 - 1,
0, IFERROR(
IF((G$14-$G$14+1)&lt;='General parameters'!$G$22,
((IFERROR((G416/G416)*'Option-specific inputs'!$J$114,0)+IFERROR((G417/G417)*'Option-specific inputs'!$J$115,0)+IFERROR((G418/G418)*'Option-specific inputs'!$J$116,0)+IFERROR((G419/G419)*'Option-specific inputs'!$J$117,0)+IFERROR((G420/G420)*'Option-specific inputs'!$J$118,0))),
0),
0))</f>
        <v>0</v>
      </c>
      <c r="H431" s="52">
        <f>IF(H13 &lt; 'General parameters'!$G$20 + 'Option-specific inputs'!$J$65 - 1,
0, IFERROR(
IF((H$14-$G$14+1)&lt;='General parameters'!$G$22,
((IFERROR((H416/H416)*'Option-specific inputs'!$J$114,0)+IFERROR((H417/H417)*'Option-specific inputs'!$J$115,0)+IFERROR((H418/H418)*'Option-specific inputs'!$J$116,0)+IFERROR((H419/H419)*'Option-specific inputs'!$J$117,0)+IFERROR((H420/H420)*'Option-specific inputs'!$J$118,0))),
0),
0))</f>
        <v>0</v>
      </c>
      <c r="I431" s="52">
        <f>IF(I13 &lt; 'General parameters'!$G$20 + 'Option-specific inputs'!$J$65 - 1,
0, IFERROR(
IF((I$14-$G$14+1)&lt;='General parameters'!$G$22,
((IFERROR((I416/I416)*'Option-specific inputs'!$J$114,0)+IFERROR((I417/I417)*'Option-specific inputs'!$J$115,0)+IFERROR((I418/I418)*'Option-specific inputs'!$J$116,0)+IFERROR((I419/I419)*'Option-specific inputs'!$J$117,0)+IFERROR((I420/I420)*'Option-specific inputs'!$J$118,0))),
0),
0))</f>
        <v>0</v>
      </c>
      <c r="J431" s="52">
        <f>IF(J13 &lt; 'General parameters'!$G$20 + 'Option-specific inputs'!$J$65 - 1,
0, IFERROR(
IF((J$14-$G$14+1)&lt;='General parameters'!$G$22,
((IFERROR((J416/J416)*'Option-specific inputs'!$J$114,0)+IFERROR((J417/J417)*'Option-specific inputs'!$J$115,0)+IFERROR((J418/J418)*'Option-specific inputs'!$J$116,0)+IFERROR((J419/J419)*'Option-specific inputs'!$J$117,0)+IFERROR((J420/J420)*'Option-specific inputs'!$J$118,0))),
0),
0))</f>
        <v>0</v>
      </c>
      <c r="K431" s="52">
        <f>IF(K13 &lt; 'General parameters'!$G$20 + 'Option-specific inputs'!$J$65 - 1,
0, IFERROR(
IF((K$14-$G$14+1)&lt;='General parameters'!$G$22,
((IFERROR((K416/K416)*'Option-specific inputs'!$J$114,0)+IFERROR((K417/K417)*'Option-specific inputs'!$J$115,0)+IFERROR((K418/K418)*'Option-specific inputs'!$J$116,0)+IFERROR((K419/K419)*'Option-specific inputs'!$J$117,0)+IFERROR((K420/K420)*'Option-specific inputs'!$J$118,0))),
0),
0))</f>
        <v>0</v>
      </c>
      <c r="L431" s="52">
        <f>IF(L13 &lt; 'General parameters'!$G$20 + 'Option-specific inputs'!$J$65 - 1,
0, IFERROR(
IF((L$14-$G$14+1)&lt;='General parameters'!$G$22,
((IFERROR((L416/L416)*'Option-specific inputs'!$J$114,0)+IFERROR((L417/L417)*'Option-specific inputs'!$J$115,0)+IFERROR((L418/L418)*'Option-specific inputs'!$J$116,0)+IFERROR((L419/L419)*'Option-specific inputs'!$J$117,0)+IFERROR((L420/L420)*'Option-specific inputs'!$J$118,0))),
0),
0))</f>
        <v>0</v>
      </c>
      <c r="M431" s="52">
        <f>IF(M13 &lt; 'General parameters'!$G$20 + 'Option-specific inputs'!$J$65 - 1,
0, IFERROR(
IF((M$14-$G$14+1)&lt;='General parameters'!$G$22,
((IFERROR((M416/M416)*'Option-specific inputs'!$J$114,0)+IFERROR((M417/M417)*'Option-specific inputs'!$J$115,0)+IFERROR((M418/M418)*'Option-specific inputs'!$J$116,0)+IFERROR((M419/M419)*'Option-specific inputs'!$J$117,0)+IFERROR((M420/M420)*'Option-specific inputs'!$J$118,0))),
0),
0))</f>
        <v>0</v>
      </c>
      <c r="N431" s="52">
        <f>IF(N13 &lt; 'General parameters'!$G$20 + 'Option-specific inputs'!$J$65 - 1,
0, IFERROR(
IF((N$14-$G$14+1)&lt;='General parameters'!$G$22,
((IFERROR((N416/N416)*'Option-specific inputs'!$J$114,0)+IFERROR((N417/N417)*'Option-specific inputs'!$J$115,0)+IFERROR((N418/N418)*'Option-specific inputs'!$J$116,0)+IFERROR((N419/N419)*'Option-specific inputs'!$J$117,0)+IFERROR((N420/N420)*'Option-specific inputs'!$J$118,0))),
0),
0))</f>
        <v>0</v>
      </c>
      <c r="O431" s="52">
        <f>IF(O13 &lt; 'General parameters'!$G$20 + 'Option-specific inputs'!$J$65 - 1,
0, IFERROR(
IF((O$14-$G$14+1)&lt;='General parameters'!$G$22,
((IFERROR((O416/O416)*'Option-specific inputs'!$J$114,0)+IFERROR((O417/O417)*'Option-specific inputs'!$J$115,0)+IFERROR((O418/O418)*'Option-specific inputs'!$J$116,0)+IFERROR((O419/O419)*'Option-specific inputs'!$J$117,0)+IFERROR((O420/O420)*'Option-specific inputs'!$J$118,0))),
0),
0))</f>
        <v>0</v>
      </c>
      <c r="P431" s="52">
        <f>IF(P13 &lt; 'General parameters'!$G$20 + 'Option-specific inputs'!$J$65 - 1,
0, IFERROR(
IF((P$14-$G$14+1)&lt;='General parameters'!$G$22,
((IFERROR((P416/P416)*'Option-specific inputs'!$J$114,0)+IFERROR((P417/P417)*'Option-specific inputs'!$J$115,0)+IFERROR((P418/P418)*'Option-specific inputs'!$J$116,0)+IFERROR((P419/P419)*'Option-specific inputs'!$J$117,0)+IFERROR((P420/P420)*'Option-specific inputs'!$J$118,0))),
0),
0))</f>
        <v>0</v>
      </c>
      <c r="Q431" s="52">
        <f>IF(Q13 &lt; 'General parameters'!$G$20 + 'Option-specific inputs'!$J$65 - 1,
0, IFERROR(
IF((Q$14-$G$14+1)&lt;='General parameters'!$G$22,
((IFERROR((Q416/Q416)*'Option-specific inputs'!$J$114,0)+IFERROR((Q417/Q417)*'Option-specific inputs'!$J$115,0)+IFERROR((Q418/Q418)*'Option-specific inputs'!$J$116,0)+IFERROR((Q419/Q419)*'Option-specific inputs'!$J$117,0)+IFERROR((Q420/Q420)*'Option-specific inputs'!$J$118,0))),
0),
0))</f>
        <v>0</v>
      </c>
      <c r="R431" s="52">
        <f>IF(R13 &lt; 'General parameters'!$G$20 + 'Option-specific inputs'!$J$65 - 1,
0, IFERROR(
IF((R$14-$G$14+1)&lt;='General parameters'!$G$22,
((IFERROR((R416/R416)*'Option-specific inputs'!$J$114,0)+IFERROR((R417/R417)*'Option-specific inputs'!$J$115,0)+IFERROR((R418/R418)*'Option-specific inputs'!$J$116,0)+IFERROR((R419/R419)*'Option-specific inputs'!$J$117,0)+IFERROR((R420/R420)*'Option-specific inputs'!$J$118,0))),
0),
0))</f>
        <v>0</v>
      </c>
      <c r="S431" s="52">
        <f>IF(S13 &lt; 'General parameters'!$G$20 + 'Option-specific inputs'!$J$65 - 1,
0, IFERROR(
IF((S$14-$G$14+1)&lt;='General parameters'!$G$22,
((IFERROR((S416/S416)*'Option-specific inputs'!$J$114,0)+IFERROR((S417/S417)*'Option-specific inputs'!$J$115,0)+IFERROR((S418/S418)*'Option-specific inputs'!$J$116,0)+IFERROR((S419/S419)*'Option-specific inputs'!$J$117,0)+IFERROR((S420/S420)*'Option-specific inputs'!$J$118,0))),
0),
0))</f>
        <v>0</v>
      </c>
      <c r="T431" s="52">
        <f>IF(T13 &lt; 'General parameters'!$G$20 + 'Option-specific inputs'!$J$65 - 1,
0, IFERROR(
IF((T$14-$G$14+1)&lt;='General parameters'!$G$22,
((IFERROR((T416/T416)*'Option-specific inputs'!$J$114,0)+IFERROR((T417/T417)*'Option-specific inputs'!$J$115,0)+IFERROR((T418/T418)*'Option-specific inputs'!$J$116,0)+IFERROR((T419/T419)*'Option-specific inputs'!$J$117,0)+IFERROR((T420/T420)*'Option-specific inputs'!$J$118,0))),
0),
0))</f>
        <v>0</v>
      </c>
      <c r="U431" s="52">
        <f>IF(U13 &lt; 'General parameters'!$G$20 + 'Option-specific inputs'!$J$65 - 1,
0, IFERROR(
IF((U$14-$G$14+1)&lt;='General parameters'!$G$22,
((IFERROR((U416/U416)*'Option-specific inputs'!$J$114,0)+IFERROR((U417/U417)*'Option-specific inputs'!$J$115,0)+IFERROR((U418/U418)*'Option-specific inputs'!$J$116,0)+IFERROR((U419/U419)*'Option-specific inputs'!$J$117,0)+IFERROR((U420/U420)*'Option-specific inputs'!$J$118,0))),
0),
0))</f>
        <v>0</v>
      </c>
      <c r="V431" s="52">
        <f>IF(V13 &lt; 'General parameters'!$G$20 + 'Option-specific inputs'!$J$65 - 1,
0, IFERROR(
IF((V$14-$G$14+1)&lt;='General parameters'!$G$22,
((IFERROR((V416/V416)*'Option-specific inputs'!$J$114,0)+IFERROR((V417/V417)*'Option-specific inputs'!$J$115,0)+IFERROR((V418/V418)*'Option-specific inputs'!$J$116,0)+IFERROR((V419/V419)*'Option-specific inputs'!$J$117,0)+IFERROR((V420/V420)*'Option-specific inputs'!$J$118,0))),
0),
0))</f>
        <v>0</v>
      </c>
      <c r="W431" s="52">
        <f>IF(W13 &lt; 'General parameters'!$G$20 + 'Option-specific inputs'!$J$65 - 1,
0, IFERROR(
IF((W$14-$G$14+1)&lt;='General parameters'!$G$22,
((IFERROR((W416/W416)*'Option-specific inputs'!$J$114,0)+IFERROR((W417/W417)*'Option-specific inputs'!$J$115,0)+IFERROR((W418/W418)*'Option-specific inputs'!$J$116,0)+IFERROR((W419/W419)*'Option-specific inputs'!$J$117,0)+IFERROR((W420/W420)*'Option-specific inputs'!$J$118,0))),
0),
0))</f>
        <v>0</v>
      </c>
      <c r="X431" s="52">
        <f>IF(X13 &lt; 'General parameters'!$G$20 + 'Option-specific inputs'!$J$65 - 1,
0, IFERROR(
IF((X$14-$G$14+1)&lt;='General parameters'!$G$22,
((IFERROR((X416/X416)*'Option-specific inputs'!$J$114,0)+IFERROR((X417/X417)*'Option-specific inputs'!$J$115,0)+IFERROR((X418/X418)*'Option-specific inputs'!$J$116,0)+IFERROR((X419/X419)*'Option-specific inputs'!$J$117,0)+IFERROR((X420/X420)*'Option-specific inputs'!$J$118,0))),
0),
0))</f>
        <v>0</v>
      </c>
      <c r="Y431" s="52">
        <f>IF(Y13 &lt; 'General parameters'!$G$20 + 'Option-specific inputs'!$J$65 - 1,
0, IFERROR(
IF((Y$14-$G$14+1)&lt;='General parameters'!$G$22,
((IFERROR((Y416/Y416)*'Option-specific inputs'!$J$114,0)+IFERROR((Y417/Y417)*'Option-specific inputs'!$J$115,0)+IFERROR((Y418/Y418)*'Option-specific inputs'!$J$116,0)+IFERROR((Y419/Y419)*'Option-specific inputs'!$J$117,0)+IFERROR((Y420/Y420)*'Option-specific inputs'!$J$118,0))),
0),
0))</f>
        <v>0</v>
      </c>
      <c r="Z431" s="52">
        <f>IF(Z13 &lt; 'General parameters'!$G$20 + 'Option-specific inputs'!$J$65 - 1,
0, IFERROR(
IF((Z$14-$G$14+1)&lt;='General parameters'!$G$22,
((IFERROR((Z416/Z416)*'Option-specific inputs'!$J$114,0)+IFERROR((Z417/Z417)*'Option-specific inputs'!$J$115,0)+IFERROR((Z418/Z418)*'Option-specific inputs'!$J$116,0)+IFERROR((Z419/Z419)*'Option-specific inputs'!$J$117,0)+IFERROR((Z420/Z420)*'Option-specific inputs'!$J$118,0))),
0),
0))</f>
        <v>0</v>
      </c>
      <c r="AA431" s="52">
        <f>IF(AA13 &lt; 'General parameters'!$G$20 + 'Option-specific inputs'!$J$65 - 1,
0, IFERROR(
IF((AA$14-$G$14+1)&lt;='General parameters'!$G$22,
((IFERROR((AA416/AA416)*'Option-specific inputs'!$J$114,0)+IFERROR((AA417/AA417)*'Option-specific inputs'!$J$115,0)+IFERROR((AA418/AA418)*'Option-specific inputs'!$J$116,0)+IFERROR((AA419/AA419)*'Option-specific inputs'!$J$117,0)+IFERROR((AA420/AA420)*'Option-specific inputs'!$J$118,0))),
0),
0))</f>
        <v>0</v>
      </c>
      <c r="AB431" s="52">
        <f>IF(AB13 &lt; 'General parameters'!$G$20 + 'Option-specific inputs'!$J$65 - 1,
0, IFERROR(
IF((AB$14-$G$14+1)&lt;='General parameters'!$G$22,
((IFERROR((AB416/AB416)*'Option-specific inputs'!$J$114,0)+IFERROR((AB417/AB417)*'Option-specific inputs'!$J$115,0)+IFERROR((AB418/AB418)*'Option-specific inputs'!$J$116,0)+IFERROR((AB419/AB419)*'Option-specific inputs'!$J$117,0)+IFERROR((AB420/AB420)*'Option-specific inputs'!$J$118,0))),
0),
0))</f>
        <v>0</v>
      </c>
      <c r="AC431" s="52">
        <f>IF(AC13 &lt; 'General parameters'!$G$20 + 'Option-specific inputs'!$J$65 - 1,
0, IFERROR(
IF((AC$14-$G$14+1)&lt;='General parameters'!$G$22,
((IFERROR((AC416/AC416)*'Option-specific inputs'!$J$114,0)+IFERROR((AC417/AC417)*'Option-specific inputs'!$J$115,0)+IFERROR((AC418/AC418)*'Option-specific inputs'!$J$116,0)+IFERROR((AC419/AC419)*'Option-specific inputs'!$J$117,0)+IFERROR((AC420/AC420)*'Option-specific inputs'!$J$118,0))),
0),
0))</f>
        <v>0</v>
      </c>
      <c r="AD431" s="52">
        <f>IF(AD13 &lt; 'General parameters'!$G$20 + 'Option-specific inputs'!$J$65 - 1,
0, IFERROR(
IF((AD$14-$G$14+1)&lt;='General parameters'!$G$22,
((IFERROR((AD416/AD416)*'Option-specific inputs'!$J$114,0)+IFERROR((AD417/AD417)*'Option-specific inputs'!$J$115,0)+IFERROR((AD418/AD418)*'Option-specific inputs'!$J$116,0)+IFERROR((AD419/AD419)*'Option-specific inputs'!$J$117,0)+IFERROR((AD420/AD420)*'Option-specific inputs'!$J$118,0))),
0),
0))</f>
        <v>0</v>
      </c>
      <c r="AE431" s="52">
        <f>IF(AE13 &lt; 'General parameters'!$G$20 + 'Option-specific inputs'!$J$65 - 1,
0, IFERROR(
IF((AE$14-$G$14+1)&lt;='General parameters'!$G$22,
((IFERROR((AE416/AE416)*'Option-specific inputs'!$J$114,0)+IFERROR((AE417/AE417)*'Option-specific inputs'!$J$115,0)+IFERROR((AE418/AE418)*'Option-specific inputs'!$J$116,0)+IFERROR((AE419/AE419)*'Option-specific inputs'!$J$117,0)+IFERROR((AE420/AE420)*'Option-specific inputs'!$J$118,0))),
0),
0))</f>
        <v>0</v>
      </c>
      <c r="AF431" s="52">
        <f>IF(AF13 &lt; 'General parameters'!$G$20 + 'Option-specific inputs'!$J$65 - 1,
0, IFERROR(
IF((AF$14-$G$14+1)&lt;='General parameters'!$G$22,
((IFERROR((AF416/AF416)*'Option-specific inputs'!$J$114,0)+IFERROR((AF417/AF417)*'Option-specific inputs'!$J$115,0)+IFERROR((AF418/AF418)*'Option-specific inputs'!$J$116,0)+IFERROR((AF419/AF419)*'Option-specific inputs'!$J$117,0)+IFERROR((AF420/AF420)*'Option-specific inputs'!$J$118,0))),
0),
0))</f>
        <v>0</v>
      </c>
      <c r="AG431" s="52">
        <f>IF(AG13 &lt; 'General parameters'!$G$20 + 'Option-specific inputs'!$J$65 - 1,
0, IFERROR(
IF((AG$14-$G$14+1)&lt;='General parameters'!$G$22,
((IFERROR((AG416/AG416)*'Option-specific inputs'!$J$114,0)+IFERROR((AG417/AG417)*'Option-specific inputs'!$J$115,0)+IFERROR((AG418/AG418)*'Option-specific inputs'!$J$116,0)+IFERROR((AG419/AG419)*'Option-specific inputs'!$J$117,0)+IFERROR((AG420/AG420)*'Option-specific inputs'!$J$118,0))),
0),
0))</f>
        <v>0</v>
      </c>
      <c r="AH431" s="52">
        <f>IF(AH13 &lt; 'General parameters'!$G$20 + 'Option-specific inputs'!$J$65 - 1,
0, IFERROR(
IF((AH$14-$G$14+1)&lt;='General parameters'!$G$22,
((IFERROR((AH416/AH416)*'Option-specific inputs'!$J$114,0)+IFERROR((AH417/AH417)*'Option-specific inputs'!$J$115,0)+IFERROR((AH418/AH418)*'Option-specific inputs'!$J$116,0)+IFERROR((AH419/AH419)*'Option-specific inputs'!$J$117,0)+IFERROR((AH420/AH420)*'Option-specific inputs'!$J$118,0))),
0),
0))</f>
        <v>0</v>
      </c>
      <c r="AI431" s="52">
        <f>IF(AI13 &lt; 'General parameters'!$G$20 + 'Option-specific inputs'!$J$65 - 1,
0, IFERROR(
IF((AI$14-$G$14+1)&lt;='General parameters'!$G$22,
((IFERROR((AI416/AI416)*'Option-specific inputs'!$J$114,0)+IFERROR((AI417/AI417)*'Option-specific inputs'!$J$115,0)+IFERROR((AI418/AI418)*'Option-specific inputs'!$J$116,0)+IFERROR((AI419/AI419)*'Option-specific inputs'!$J$117,0)+IFERROR((AI420/AI420)*'Option-specific inputs'!$J$118,0))),
0),
0))</f>
        <v>0</v>
      </c>
      <c r="AJ431" s="52">
        <f>IF(AJ13 &lt; 'General parameters'!$G$20 + 'Option-specific inputs'!$J$65 - 1,
0, IFERROR(
IF((AJ$14-$G$14+1)&lt;='General parameters'!$G$22,
((IFERROR((AJ416/AJ416)*'Option-specific inputs'!$J$114,0)+IFERROR((AJ417/AJ417)*'Option-specific inputs'!$J$115,0)+IFERROR((AJ418/AJ418)*'Option-specific inputs'!$J$116,0)+IFERROR((AJ419/AJ419)*'Option-specific inputs'!$J$117,0)+IFERROR((AJ420/AJ420)*'Option-specific inputs'!$J$118,0))),
0),
0))</f>
        <v>0</v>
      </c>
      <c r="AK431" s="52">
        <f>IF(AK13 &lt; 'General parameters'!$G$20 + 'Option-specific inputs'!$J$65 - 1,
0, IFERROR(
IF((AK$14-$G$14+1)&lt;='General parameters'!$G$22,
((IFERROR((AK416/AK416)*'Option-specific inputs'!$J$114,0)+IFERROR((AK417/AK417)*'Option-specific inputs'!$J$115,0)+IFERROR((AK418/AK418)*'Option-specific inputs'!$J$116,0)+IFERROR((AK419/AK419)*'Option-specific inputs'!$J$117,0)+IFERROR((AK420/AK420)*'Option-specific inputs'!$J$118,0))),
0),
0))</f>
        <v>0</v>
      </c>
      <c r="AL431" s="52">
        <f>IF(AL13 &lt; 'General parameters'!$G$20 + 'Option-specific inputs'!$J$65 - 1,
0, IFERROR(
IF((AL$14-$G$14+1)&lt;='General parameters'!$G$22,
((IFERROR((AL416/AL416)*'Option-specific inputs'!$J$114,0)+IFERROR((AL417/AL417)*'Option-specific inputs'!$J$115,0)+IFERROR((AL418/AL418)*'Option-specific inputs'!$J$116,0)+IFERROR((AL419/AL419)*'Option-specific inputs'!$J$117,0)+IFERROR((AL420/AL420)*'Option-specific inputs'!$J$118,0))),
0),
0))</f>
        <v>0</v>
      </c>
      <c r="AM431" s="52">
        <f>IF(AM13 &lt; 'General parameters'!$G$20 + 'Option-specific inputs'!$J$65 - 1,
0, IFERROR(
IF((AM$14-$G$14+1)&lt;='General parameters'!$G$22,
((IFERROR((AM416/AM416)*'Option-specific inputs'!$J$114,0)+IFERROR((AM417/AM417)*'Option-specific inputs'!$J$115,0)+IFERROR((AM418/AM418)*'Option-specific inputs'!$J$116,0)+IFERROR((AM419/AM419)*'Option-specific inputs'!$J$117,0)+IFERROR((AM420/AM420)*'Option-specific inputs'!$J$118,0))),
0),
0))</f>
        <v>0</v>
      </c>
      <c r="AN431" s="52">
        <f>IF(AN13 &lt; 'General parameters'!$G$20 + 'Option-specific inputs'!$J$65 - 1,
0, IFERROR(
IF((AN$14-$G$14+1)&lt;='General parameters'!$G$22,
((IFERROR((AN416/AN416)*'Option-specific inputs'!$J$114,0)+IFERROR((AN417/AN417)*'Option-specific inputs'!$J$115,0)+IFERROR((AN418/AN418)*'Option-specific inputs'!$J$116,0)+IFERROR((AN419/AN419)*'Option-specific inputs'!$J$117,0)+IFERROR((AN420/AN420)*'Option-specific inputs'!$J$118,0))),
0),
0))</f>
        <v>0</v>
      </c>
      <c r="AO431" s="52">
        <f>IF(AO13 &lt; 'General parameters'!$G$20 + 'Option-specific inputs'!$J$65 - 1,
0, IFERROR(
IF((AO$14-$G$14+1)&lt;='General parameters'!$G$22,
((IFERROR((AO416/AO416)*'Option-specific inputs'!$J$114,0)+IFERROR((AO417/AO417)*'Option-specific inputs'!$J$115,0)+IFERROR((AO418/AO418)*'Option-specific inputs'!$J$116,0)+IFERROR((AO419/AO419)*'Option-specific inputs'!$J$117,0)+IFERROR((AO420/AO420)*'Option-specific inputs'!$J$118,0))),
0),
0))</f>
        <v>0</v>
      </c>
      <c r="AP431" s="52">
        <f>IF(AP13 &lt; 'General parameters'!$G$20 + 'Option-specific inputs'!$J$65 - 1,
0, IFERROR(
IF((AP$14-$G$14+1)&lt;='General parameters'!$G$22,
((IFERROR((AP416/AP416)*'Option-specific inputs'!$J$114,0)+IFERROR((AP417/AP417)*'Option-specific inputs'!$J$115,0)+IFERROR((AP418/AP418)*'Option-specific inputs'!$J$116,0)+IFERROR((AP419/AP419)*'Option-specific inputs'!$J$117,0)+IFERROR((AP420/AP420)*'Option-specific inputs'!$J$118,0))),
0),
0))</f>
        <v>0</v>
      </c>
      <c r="AQ431" s="52">
        <f>IF(AQ13 &lt; 'General parameters'!$G$20 + 'Option-specific inputs'!$J$65 - 1,
0, IFERROR(
IF((AQ$14-$G$14+1)&lt;='General parameters'!$G$22,
((IFERROR((AQ416/AQ416)*'Option-specific inputs'!$J$114,0)+IFERROR((AQ417/AQ417)*'Option-specific inputs'!$J$115,0)+IFERROR((AQ418/AQ418)*'Option-specific inputs'!$J$116,0)+IFERROR((AQ419/AQ419)*'Option-specific inputs'!$J$117,0)+IFERROR((AQ420/AQ420)*'Option-specific inputs'!$J$118,0))),
0),
0))</f>
        <v>0</v>
      </c>
      <c r="AR431" s="52">
        <f>IF(AR13 &lt; 'General parameters'!$G$20 + 'Option-specific inputs'!$J$65 - 1,
0, IFERROR(
IF((AR$14-$G$14+1)&lt;='General parameters'!$G$22,
((IFERROR((AR416/AR416)*'Option-specific inputs'!$J$114,0)+IFERROR((AR417/AR417)*'Option-specific inputs'!$J$115,0)+IFERROR((AR418/AR418)*'Option-specific inputs'!$J$116,0)+IFERROR((AR419/AR419)*'Option-specific inputs'!$J$117,0)+IFERROR((AR420/AR420)*'Option-specific inputs'!$J$118,0))),
0),
0))</f>
        <v>0</v>
      </c>
      <c r="AS431" s="52">
        <f>IF(AS13 &lt; 'General parameters'!$G$20 + 'Option-specific inputs'!$J$65 - 1,
0, IFERROR(
IF((AS$14-$G$14+1)&lt;='General parameters'!$G$22,
((IFERROR((AS416/AS416)*'Option-specific inputs'!$J$114,0)+IFERROR((AS417/AS417)*'Option-specific inputs'!$J$115,0)+IFERROR((AS418/AS418)*'Option-specific inputs'!$J$116,0)+IFERROR((AS419/AS419)*'Option-specific inputs'!$J$117,0)+IFERROR((AS420/AS420)*'Option-specific inputs'!$J$118,0))),
0),
0))</f>
        <v>0</v>
      </c>
      <c r="AT431" s="52">
        <f>IF(AT13 &lt; 'General parameters'!$G$20 + 'Option-specific inputs'!$J$65 - 1,
0, IFERROR(
IF((AT$14-$G$14+1)&lt;='General parameters'!$G$22,
((IFERROR((AT416/AT416)*'Option-specific inputs'!$J$114,0)+IFERROR((AT417/AT417)*'Option-specific inputs'!$J$115,0)+IFERROR((AT418/AT418)*'Option-specific inputs'!$J$116,0)+IFERROR((AT419/AT419)*'Option-specific inputs'!$J$117,0)+IFERROR((AT420/AT420)*'Option-specific inputs'!$J$118,0))),
0),
0))</f>
        <v>0</v>
      </c>
      <c r="AU431" s="52">
        <f>IF(AU13 &lt; 'General parameters'!$G$20 + 'Option-specific inputs'!$J$65 - 1,
0, IFERROR(
IF((AU$14-$G$14+1)&lt;='General parameters'!$G$22,
((IFERROR((AU416/AU416)*'Option-specific inputs'!$J$114,0)+IFERROR((AU417/AU417)*'Option-specific inputs'!$J$115,0)+IFERROR((AU418/AU418)*'Option-specific inputs'!$J$116,0)+IFERROR((AU419/AU419)*'Option-specific inputs'!$J$117,0)+IFERROR((AU420/AU420)*'Option-specific inputs'!$J$118,0))),
0),
0))</f>
        <v>0</v>
      </c>
      <c r="AV431" s="52">
        <f>IF(AV13 &lt; 'General parameters'!$G$20 + 'Option-specific inputs'!$J$65 - 1,
0, IFERROR(
IF((AV$14-$G$14+1)&lt;='General parameters'!$G$22,
((IFERROR((AV416/AV416)*'Option-specific inputs'!$J$114,0)+IFERROR((AV417/AV417)*'Option-specific inputs'!$J$115,0)+IFERROR((AV418/AV418)*'Option-specific inputs'!$J$116,0)+IFERROR((AV419/AV419)*'Option-specific inputs'!$J$117,0)+IFERROR((AV420/AV420)*'Option-specific inputs'!$J$118,0))),
0),
0))</f>
        <v>0</v>
      </c>
      <c r="AW431" s="52">
        <f>IF(AW13 &lt; 'General parameters'!$G$20 + 'Option-specific inputs'!$J$65 - 1,
0, IFERROR(
IF((AW$14-$G$14+1)&lt;='General parameters'!$G$22,
((IFERROR((AW416/AW416)*'Option-specific inputs'!$J$114,0)+IFERROR((AW417/AW417)*'Option-specific inputs'!$J$115,0)+IFERROR((AW418/AW418)*'Option-specific inputs'!$J$116,0)+IFERROR((AW419/AW419)*'Option-specific inputs'!$J$117,0)+IFERROR((AW420/AW420)*'Option-specific inputs'!$J$118,0))),
0),
0))</f>
        <v>0</v>
      </c>
      <c r="AX431" s="52">
        <f>IF(AX13 &lt; 'General parameters'!$G$20 + 'Option-specific inputs'!$J$65 - 1,
0, IFERROR(
IF((AX$14-$G$14+1)&lt;='General parameters'!$G$22,
((IFERROR((AX416/AX416)*'Option-specific inputs'!$J$114,0)+IFERROR((AX417/AX417)*'Option-specific inputs'!$J$115,0)+IFERROR((AX418/AX418)*'Option-specific inputs'!$J$116,0)+IFERROR((AX419/AX419)*'Option-specific inputs'!$J$117,0)+IFERROR((AX420/AX420)*'Option-specific inputs'!$J$118,0))),
0),
0))</f>
        <v>0</v>
      </c>
      <c r="AY431" s="52">
        <f>IF(AY13 &lt; 'General parameters'!$G$20 + 'Option-specific inputs'!$J$65 - 1,
0, IFERROR(
IF((AY$14-$G$14+1)&lt;='General parameters'!$G$22,
((IFERROR((AY416/AY416)*'Option-specific inputs'!$J$114,0)+IFERROR((AY417/AY417)*'Option-specific inputs'!$J$115,0)+IFERROR((AY418/AY418)*'Option-specific inputs'!$J$116,0)+IFERROR((AY419/AY419)*'Option-specific inputs'!$J$117,0)+IFERROR((AY420/AY420)*'Option-specific inputs'!$J$118,0))),
0),
0))</f>
        <v>0</v>
      </c>
      <c r="AZ431" s="52">
        <f>IF(AZ13 &lt; 'General parameters'!$G$20 + 'Option-specific inputs'!$J$65 - 1,
0, IFERROR(
IF((AZ$14-$G$14+1)&lt;='General parameters'!$G$22,
((IFERROR((AZ416/AZ416)*'Option-specific inputs'!$J$114,0)+IFERROR((AZ417/AZ417)*'Option-specific inputs'!$J$115,0)+IFERROR((AZ418/AZ418)*'Option-specific inputs'!$J$116,0)+IFERROR((AZ419/AZ419)*'Option-specific inputs'!$J$117,0)+IFERROR((AZ420/AZ420)*'Option-specific inputs'!$J$118,0))),
0),
0))</f>
        <v>0</v>
      </c>
      <c r="BA431" s="52">
        <f>IF(BA13 &lt; 'General parameters'!$G$20 + 'Option-specific inputs'!$J$65 - 1,
0, IFERROR(
IF((BA$14-$G$14+1)&lt;='General parameters'!$G$22,
((IFERROR((BA416/BA416)*'Option-specific inputs'!$J$114,0)+IFERROR((BA417/BA417)*'Option-specific inputs'!$J$115,0)+IFERROR((BA418/BA418)*'Option-specific inputs'!$J$116,0)+IFERROR((BA419/BA419)*'Option-specific inputs'!$J$117,0)+IFERROR((BA420/BA420)*'Option-specific inputs'!$J$118,0))),
0),
0))</f>
        <v>0</v>
      </c>
      <c r="BB431" s="52">
        <f>IF(BB13 &lt; 'General parameters'!$G$20 + 'Option-specific inputs'!$J$65 - 1,
0, IFERROR(
IF((BB$14-$G$14+1)&lt;='General parameters'!$G$22,
((IFERROR((BB416/BB416)*'Option-specific inputs'!$J$114,0)+IFERROR((BB417/BB417)*'Option-specific inputs'!$J$115,0)+IFERROR((BB418/BB418)*'Option-specific inputs'!$J$116,0)+IFERROR((BB419/BB419)*'Option-specific inputs'!$J$117,0)+IFERROR((BB420/BB420)*'Option-specific inputs'!$J$118,0))),
0),
0))</f>
        <v>0</v>
      </c>
      <c r="BC431" s="52">
        <f>IF(BC13 &lt; 'General parameters'!$G$20 + 'Option-specific inputs'!$J$65 - 1,
0, IFERROR(
IF((BC$14-$G$14+1)&lt;='General parameters'!$G$22,
((IFERROR((BC416/BC416)*'Option-specific inputs'!$J$114,0)+IFERROR((BC417/BC417)*'Option-specific inputs'!$J$115,0)+IFERROR((BC418/BC418)*'Option-specific inputs'!$J$116,0)+IFERROR((BC419/BC419)*'Option-specific inputs'!$J$117,0)+IFERROR((BC420/BC420)*'Option-specific inputs'!$J$118,0))),
0),
0))</f>
        <v>0</v>
      </c>
      <c r="BD431" s="52">
        <f>IF(BD13 &lt; 'General parameters'!$G$20 + 'Option-specific inputs'!$J$65 - 1,
0, IFERROR(
IF((BD$14-$G$14+1)&lt;='General parameters'!$G$22,
((IFERROR((BD416/BD416)*'Option-specific inputs'!$J$114,0)+IFERROR((BD417/BD417)*'Option-specific inputs'!$J$115,0)+IFERROR((BD418/BD418)*'Option-specific inputs'!$J$116,0)+IFERROR((BD419/BD419)*'Option-specific inputs'!$J$117,0)+IFERROR((BD420/BD420)*'Option-specific inputs'!$J$118,0))),
0),
0))</f>
        <v>0</v>
      </c>
      <c r="BE431" s="52">
        <f>IF(BE13 &lt; 'General parameters'!$G$20 + 'Option-specific inputs'!$J$65 - 1,
0, IFERROR(
IF((BE$14-$G$14+1)&lt;='General parameters'!$G$22,
((IFERROR((BE416/BE416)*'Option-specific inputs'!$J$114,0)+IFERROR((BE417/BE417)*'Option-specific inputs'!$J$115,0)+IFERROR((BE418/BE418)*'Option-specific inputs'!$J$116,0)+IFERROR((BE419/BE419)*'Option-specific inputs'!$J$117,0)+IFERROR((BE420/BE420)*'Option-specific inputs'!$J$118,0))),
0),
0))</f>
        <v>0</v>
      </c>
      <c r="BF431" s="52">
        <f>IF(BF13 &lt; 'General parameters'!$G$20 + 'Option-specific inputs'!$J$65 - 1,
0, IFERROR(
IF((BF$14-$G$14+1)&lt;='General parameters'!$G$22,
((IFERROR((BF416/BF416)*'Option-specific inputs'!$J$114,0)+IFERROR((BF417/BF417)*'Option-specific inputs'!$J$115,0)+IFERROR((BF418/BF418)*'Option-specific inputs'!$J$116,0)+IFERROR((BF419/BF419)*'Option-specific inputs'!$J$117,0)+IFERROR((BF420/BF420)*'Option-specific inputs'!$J$118,0))),
0),
0))</f>
        <v>0</v>
      </c>
      <c r="BG431" s="52">
        <f>IF(BG13 &lt; 'General parameters'!$G$20 + 'Option-specific inputs'!$J$65 - 1,
0, IFERROR(
IF((BG$14-$G$14+1)&lt;='General parameters'!$G$22,
((IFERROR((BG416/BG416)*'Option-specific inputs'!$J$114,0)+IFERROR((BG417/BG417)*'Option-specific inputs'!$J$115,0)+IFERROR((BG418/BG418)*'Option-specific inputs'!$J$116,0)+IFERROR((BG419/BG419)*'Option-specific inputs'!$J$117,0)+IFERROR((BG420/BG420)*'Option-specific inputs'!$J$118,0))),
0),
0))</f>
        <v>0</v>
      </c>
      <c r="BH431" s="52">
        <f>IF(BH13 &lt; 'General parameters'!$G$20 + 'Option-specific inputs'!$J$65 - 1,
0, IFERROR(
IF((BH$14-$G$14+1)&lt;='General parameters'!$G$22,
((IFERROR((BH416/BH416)*'Option-specific inputs'!$J$114,0)+IFERROR((BH417/BH417)*'Option-specific inputs'!$J$115,0)+IFERROR((BH418/BH418)*'Option-specific inputs'!$J$116,0)+IFERROR((BH419/BH419)*'Option-specific inputs'!$J$117,0)+IFERROR((BH420/BH420)*'Option-specific inputs'!$J$118,0))),
0),
0))</f>
        <v>0</v>
      </c>
      <c r="BI431" s="52">
        <f>IF(BI13 &lt; 'General parameters'!$G$20 + 'Option-specific inputs'!$J$65 - 1,
0, IFERROR(
IF((BI$14-$G$14+1)&lt;='General parameters'!$G$22,
((IFERROR((BI416/BI416)*'Option-specific inputs'!$J$114,0)+IFERROR((BI417/BI417)*'Option-specific inputs'!$J$115,0)+IFERROR((BI418/BI418)*'Option-specific inputs'!$J$116,0)+IFERROR((BI419/BI419)*'Option-specific inputs'!$J$117,0)+IFERROR((BI420/BI420)*'Option-specific inputs'!$J$118,0))),
0),
0))</f>
        <v>0</v>
      </c>
      <c r="BJ431" s="52">
        <f>IF(BJ13 &lt; 'General parameters'!$G$20 + 'Option-specific inputs'!$J$65 - 1,
0, IFERROR(
IF((BJ$14-$G$14+1)&lt;='General parameters'!$G$22,
((IFERROR((BJ416/BJ416)*'Option-specific inputs'!$J$114,0)+IFERROR((BJ417/BJ417)*'Option-specific inputs'!$J$115,0)+IFERROR((BJ418/BJ418)*'Option-specific inputs'!$J$116,0)+IFERROR((BJ419/BJ419)*'Option-specific inputs'!$J$117,0)+IFERROR((BJ420/BJ420)*'Option-specific inputs'!$J$118,0))),
0),
0))</f>
        <v>0</v>
      </c>
      <c r="BK431" s="52">
        <f>IF(BK13 &lt; 'General parameters'!$G$20 + 'Option-specific inputs'!$J$65 - 1,
0, IFERROR(
IF((BK$14-$G$14+1)&lt;='General parameters'!$G$22,
((IFERROR((BK416/BK416)*'Option-specific inputs'!$J$114,0)+IFERROR((BK417/BK417)*'Option-specific inputs'!$J$115,0)+IFERROR((BK418/BK418)*'Option-specific inputs'!$J$116,0)+IFERROR((BK419/BK419)*'Option-specific inputs'!$J$117,0)+IFERROR((BK420/BK420)*'Option-specific inputs'!$J$118,0))),
0),
0))</f>
        <v>0</v>
      </c>
      <c r="BL431" s="52">
        <f>IF(BL13 &lt; 'General parameters'!$G$20 + 'Option-specific inputs'!$J$65 - 1,
0, IFERROR(
IF((BL$14-$G$14+1)&lt;='General parameters'!$G$22,
((IFERROR((BL416/BL416)*'Option-specific inputs'!$J$114,0)+IFERROR((BL417/BL417)*'Option-specific inputs'!$J$115,0)+IFERROR((BL418/BL418)*'Option-specific inputs'!$J$116,0)+IFERROR((BL419/BL419)*'Option-specific inputs'!$J$117,0)+IFERROR((BL420/BL420)*'Option-specific inputs'!$J$118,0))),
0),
0))</f>
        <v>0</v>
      </c>
      <c r="BM431" s="52">
        <f>IF(BM13 &lt; 'General parameters'!$G$20 + 'Option-specific inputs'!$J$65 - 1,
0, IFERROR(
IF((BM$14-$G$14+1)&lt;='General parameters'!$G$22,
((IFERROR((BM416/BM416)*'Option-specific inputs'!$J$114,0)+IFERROR((BM417/BM417)*'Option-specific inputs'!$J$115,0)+IFERROR((BM418/BM418)*'Option-specific inputs'!$J$116,0)+IFERROR((BM419/BM419)*'Option-specific inputs'!$J$117,0)+IFERROR((BM420/BM420)*'Option-specific inputs'!$J$118,0))),
0),
0))</f>
        <v>0</v>
      </c>
      <c r="BN431" s="52">
        <f>IF(BN13 &lt; 'General parameters'!$G$20 + 'Option-specific inputs'!$J$65 - 1,
0, IFERROR(
IF((BN$14-$G$14+1)&lt;='General parameters'!$G$22,
((IFERROR((BN416/BN416)*'Option-specific inputs'!$J$114,0)+IFERROR((BN417/BN417)*'Option-specific inputs'!$J$115,0)+IFERROR((BN418/BN418)*'Option-specific inputs'!$J$116,0)+IFERROR((BN419/BN419)*'Option-specific inputs'!$J$117,0)+IFERROR((BN420/BN420)*'Option-specific inputs'!$J$118,0))),
0),
0))</f>
        <v>0</v>
      </c>
      <c r="BO431" s="52">
        <f>IF(BO13 &lt; 'General parameters'!$G$20 + 'Option-specific inputs'!$J$65 - 1,
0, IFERROR(
IF((BO$14-$G$14+1)&lt;='General parameters'!$G$22,
((IFERROR((BO416/BO416)*'Option-specific inputs'!$J$114,0)+IFERROR((BO417/BO417)*'Option-specific inputs'!$J$115,0)+IFERROR((BO418/BO418)*'Option-specific inputs'!$J$116,0)+IFERROR((BO419/BO419)*'Option-specific inputs'!$J$117,0)+IFERROR((BO420/BO420)*'Option-specific inputs'!$J$118,0))),
0),
0))</f>
        <v>0</v>
      </c>
      <c r="BP431" s="52">
        <f>IF(BP13 &lt; 'General parameters'!$G$20 + 'Option-specific inputs'!$J$65 - 1,
0, IFERROR(
IF((BP$14-$G$14+1)&lt;='General parameters'!$G$22,
((IFERROR((BP416/BP416)*'Option-specific inputs'!$J$114,0)+IFERROR((BP417/BP417)*'Option-specific inputs'!$J$115,0)+IFERROR((BP418/BP418)*'Option-specific inputs'!$J$116,0)+IFERROR((BP419/BP419)*'Option-specific inputs'!$J$117,0)+IFERROR((BP420/BP420)*'Option-specific inputs'!$J$118,0))),
0),
0))</f>
        <v>0</v>
      </c>
      <c r="BQ431" s="52">
        <f>IF(BQ13 &lt; 'General parameters'!$G$20 + 'Option-specific inputs'!$J$65 - 1,
0, IFERROR(
IF((BQ$14-$G$14+1)&lt;='General parameters'!$G$22,
((IFERROR((BQ416/BQ416)*'Option-specific inputs'!$J$114,0)+IFERROR((BQ417/BQ417)*'Option-specific inputs'!$J$115,0)+IFERROR((BQ418/BQ418)*'Option-specific inputs'!$J$116,0)+IFERROR((BQ419/BQ419)*'Option-specific inputs'!$J$117,0)+IFERROR((BQ420/BQ420)*'Option-specific inputs'!$J$118,0))),
0),
0))</f>
        <v>0</v>
      </c>
      <c r="BR431" s="52">
        <f>IF(BR13 &lt; 'General parameters'!$G$20 + 'Option-specific inputs'!$J$65 - 1,
0, IFERROR(
IF((BR$14-$G$14+1)&lt;='General parameters'!$G$22,
((IFERROR((BR416/BR416)*'Option-specific inputs'!$J$114,0)+IFERROR((BR417/BR417)*'Option-specific inputs'!$J$115,0)+IFERROR((BR418/BR418)*'Option-specific inputs'!$J$116,0)+IFERROR((BR419/BR419)*'Option-specific inputs'!$J$117,0)+IFERROR((BR420/BR420)*'Option-specific inputs'!$J$118,0))),
0),
0))</f>
        <v>0</v>
      </c>
      <c r="BS431" s="52">
        <f>IF(BS13 &lt; 'General parameters'!$G$20 + 'Option-specific inputs'!$J$65 - 1,
0, IFERROR(
IF((BS$14-$G$14+1)&lt;='General parameters'!$G$22,
((IFERROR((BS416/BS416)*'Option-specific inputs'!$J$114,0)+IFERROR((BS417/BS417)*'Option-specific inputs'!$J$115,0)+IFERROR((BS418/BS418)*'Option-specific inputs'!$J$116,0)+IFERROR((BS419/BS419)*'Option-specific inputs'!$J$117,0)+IFERROR((BS420/BS420)*'Option-specific inputs'!$J$118,0))),
0),
0))</f>
        <v>0</v>
      </c>
      <c r="BT431" s="52">
        <f>IF(BT13 &lt; 'General parameters'!$G$20 + 'Option-specific inputs'!$J$65 - 1,
0, IFERROR(
IF((BT$14-$G$14+1)&lt;='General parameters'!$G$22,
((IFERROR((BT416/BT416)*'Option-specific inputs'!$J$114,0)+IFERROR((BT417/BT417)*'Option-specific inputs'!$J$115,0)+IFERROR((BT418/BT418)*'Option-specific inputs'!$J$116,0)+IFERROR((BT419/BT419)*'Option-specific inputs'!$J$117,0)+IFERROR((BT420/BT420)*'Option-specific inputs'!$J$118,0))),
0),
0))</f>
        <v>0</v>
      </c>
      <c r="BU431" s="52">
        <f>IF(BU13 &lt; 'General parameters'!$G$20 + 'Option-specific inputs'!$J$65 - 1,
0, IFERROR(
IF((BU$14-$G$14+1)&lt;='General parameters'!$G$22,
((IFERROR((BU416/BU416)*'Option-specific inputs'!$J$114,0)+IFERROR((BU417/BU417)*'Option-specific inputs'!$J$115,0)+IFERROR((BU418/BU418)*'Option-specific inputs'!$J$116,0)+IFERROR((BU419/BU419)*'Option-specific inputs'!$J$117,0)+IFERROR((BU420/BU420)*'Option-specific inputs'!$J$118,0))),
0),
0))</f>
        <v>0</v>
      </c>
      <c r="BV431" s="52">
        <f>IF(BV13 &lt; 'General parameters'!$G$20 + 'Option-specific inputs'!$J$65 - 1,
0, IFERROR(
IF((BV$14-$G$14+1)&lt;='General parameters'!$G$22,
((IFERROR((BV416/BV416)*'Option-specific inputs'!$J$114,0)+IFERROR((BV417/BV417)*'Option-specific inputs'!$J$115,0)+IFERROR((BV418/BV418)*'Option-specific inputs'!$J$116,0)+IFERROR((BV419/BV419)*'Option-specific inputs'!$J$117,0)+IFERROR((BV420/BV420)*'Option-specific inputs'!$J$118,0))),
0),
0))</f>
        <v>0</v>
      </c>
      <c r="BW431" s="52">
        <f>IF(BW13 &lt; 'General parameters'!$G$20 + 'Option-specific inputs'!$J$65 - 1,
0, IFERROR(
IF((BW$14-$G$14+1)&lt;='General parameters'!$G$22,
((IFERROR((BW416/BW416)*'Option-specific inputs'!$J$114,0)+IFERROR((BW417/BW417)*'Option-specific inputs'!$J$115,0)+IFERROR((BW418/BW418)*'Option-specific inputs'!$J$116,0)+IFERROR((BW419/BW419)*'Option-specific inputs'!$J$117,0)+IFERROR((BW420/BW420)*'Option-specific inputs'!$J$118,0))),
0),
0))</f>
        <v>0</v>
      </c>
      <c r="BX431" s="52">
        <f>IF(BX13 &lt; 'General parameters'!$G$20 + 'Option-specific inputs'!$J$65 - 1,
0, IFERROR(
IF((BX$14-$G$14+1)&lt;='General parameters'!$G$22,
((IFERROR((BX416/BX416)*'Option-specific inputs'!$J$114,0)+IFERROR((BX417/BX417)*'Option-specific inputs'!$J$115,0)+IFERROR((BX418/BX418)*'Option-specific inputs'!$J$116,0)+IFERROR((BX419/BX419)*'Option-specific inputs'!$J$117,0)+IFERROR((BX420/BX420)*'Option-specific inputs'!$J$118,0))),
0),
0))</f>
        <v>0</v>
      </c>
      <c r="BY431" s="52">
        <f>IF(BY13 &lt; 'General parameters'!$G$20 + 'Option-specific inputs'!$J$65 - 1,
0, IFERROR(
IF((BY$14-$G$14+1)&lt;='General parameters'!$G$22,
((IFERROR((BY416/BY416)*'Option-specific inputs'!$J$114,0)+IFERROR((BY417/BY417)*'Option-specific inputs'!$J$115,0)+IFERROR((BY418/BY418)*'Option-specific inputs'!$J$116,0)+IFERROR((BY419/BY419)*'Option-specific inputs'!$J$117,0)+IFERROR((BY420/BY420)*'Option-specific inputs'!$J$118,0))),
0),
0))</f>
        <v>0</v>
      </c>
      <c r="BZ431" s="52">
        <f>IF(BZ13 &lt; 'General parameters'!$G$20 + 'Option-specific inputs'!$J$65 - 1,
0, IFERROR(
IF((BZ$14-$G$14+1)&lt;='General parameters'!$G$22,
((IFERROR((BZ416/BZ416)*'Option-specific inputs'!$J$114,0)+IFERROR((BZ417/BZ417)*'Option-specific inputs'!$J$115,0)+IFERROR((BZ418/BZ418)*'Option-specific inputs'!$J$116,0)+IFERROR((BZ419/BZ419)*'Option-specific inputs'!$J$117,0)+IFERROR((BZ420/BZ420)*'Option-specific inputs'!$J$118,0))),
0),
0))</f>
        <v>0</v>
      </c>
      <c r="CA431" s="52">
        <f>IF(CA13 &lt; 'General parameters'!$G$20 + 'Option-specific inputs'!$J$65 - 1,
0, IFERROR(
IF((CA$14-$G$14+1)&lt;='General parameters'!$G$22,
((IFERROR((CA416/CA416)*'Option-specific inputs'!$J$114,0)+IFERROR((CA417/CA417)*'Option-specific inputs'!$J$115,0)+IFERROR((CA418/CA418)*'Option-specific inputs'!$J$116,0)+IFERROR((CA419/CA419)*'Option-specific inputs'!$J$117,0)+IFERROR((CA420/CA420)*'Option-specific inputs'!$J$118,0))),
0),
0))</f>
        <v>0</v>
      </c>
      <c r="CB431" s="52">
        <f>IF(CB13 &lt; 'General parameters'!$G$20 + 'Option-specific inputs'!$J$65 - 1,
0, IFERROR(
IF((CB$14-$G$14+1)&lt;='General parameters'!$G$22,
((IFERROR((CB416/CB416)*'Option-specific inputs'!$J$114,0)+IFERROR((CB417/CB417)*'Option-specific inputs'!$J$115,0)+IFERROR((CB418/CB418)*'Option-specific inputs'!$J$116,0)+IFERROR((CB419/CB419)*'Option-specific inputs'!$J$117,0)+IFERROR((CB420/CB420)*'Option-specific inputs'!$J$118,0))),
0),
0))</f>
        <v>0</v>
      </c>
      <c r="CC431" s="52">
        <f>IF(CC13 &lt; 'General parameters'!$G$20 + 'Option-specific inputs'!$J$65 - 1,
0, IFERROR(
IF((CC$14-$G$14+1)&lt;='General parameters'!$G$22,
((IFERROR((CC416/CC416)*'Option-specific inputs'!$J$114,0)+IFERROR((CC417/CC417)*'Option-specific inputs'!$J$115,0)+IFERROR((CC418/CC418)*'Option-specific inputs'!$J$116,0)+IFERROR((CC419/CC419)*'Option-specific inputs'!$J$117,0)+IFERROR((CC420/CC420)*'Option-specific inputs'!$J$118,0))),
0),
0))</f>
        <v>0</v>
      </c>
      <c r="CD431" s="52">
        <f>IF(CD13 &lt; 'General parameters'!$G$20 + 'Option-specific inputs'!$J$65 - 1,
0, IFERROR(
IF((CD$14-$G$14+1)&lt;='General parameters'!$G$22,
((IFERROR((CD416/CD416)*'Option-specific inputs'!$J$114,0)+IFERROR((CD417/CD417)*'Option-specific inputs'!$J$115,0)+IFERROR((CD418/CD418)*'Option-specific inputs'!$J$116,0)+IFERROR((CD419/CD419)*'Option-specific inputs'!$J$117,0)+IFERROR((CD420/CD420)*'Option-specific inputs'!$J$118,0))),
0),
0))</f>
        <v>0</v>
      </c>
      <c r="CE431" s="52">
        <f>IF(CE13 &lt; 'General parameters'!$G$20 + 'Option-specific inputs'!$J$65 - 1,
0, IFERROR(
IF((CE$14-$G$14+1)&lt;='General parameters'!$G$22,
((IFERROR((CE416/CE416)*'Option-specific inputs'!$J$114,0)+IFERROR((CE417/CE417)*'Option-specific inputs'!$J$115,0)+IFERROR((CE418/CE418)*'Option-specific inputs'!$J$116,0)+IFERROR((CE419/CE419)*'Option-specific inputs'!$J$117,0)+IFERROR((CE420/CE420)*'Option-specific inputs'!$J$118,0))),
0),
0))</f>
        <v>0</v>
      </c>
      <c r="CF431" s="52">
        <f>IF(CF13 &lt; 'General parameters'!$G$20 + 'Option-specific inputs'!$J$65 - 1,
0, IFERROR(
IF((CF$14-$G$14+1)&lt;='General parameters'!$G$22,
((IFERROR((CF416/CF416)*'Option-specific inputs'!$J$114,0)+IFERROR((CF417/CF417)*'Option-specific inputs'!$J$115,0)+IFERROR((CF418/CF418)*'Option-specific inputs'!$J$116,0)+IFERROR((CF419/CF419)*'Option-specific inputs'!$J$117,0)+IFERROR((CF420/CF420)*'Option-specific inputs'!$J$118,0))),
0),
0))</f>
        <v>0</v>
      </c>
      <c r="CG431" s="52">
        <f>IF(CG13 &lt; 'General parameters'!$G$20 + 'Option-specific inputs'!$J$65 - 1,
0, IFERROR(
IF((CG$14-$G$14+1)&lt;='General parameters'!$G$22,
((IFERROR((CG416/CG416)*'Option-specific inputs'!$J$114,0)+IFERROR((CG417/CG417)*'Option-specific inputs'!$J$115,0)+IFERROR((CG418/CG418)*'Option-specific inputs'!$J$116,0)+IFERROR((CG419/CG419)*'Option-specific inputs'!$J$117,0)+IFERROR((CG420/CG420)*'Option-specific inputs'!$J$118,0))),
0),
0))</f>
        <v>0</v>
      </c>
      <c r="CH431" s="52">
        <f>IF(CH13 &lt; 'General parameters'!$G$20 + 'Option-specific inputs'!$J$65 - 1,
0, IFERROR(
IF((CH$14-$G$14+1)&lt;='General parameters'!$G$22,
((IFERROR((CH416/CH416)*'Option-specific inputs'!$J$114,0)+IFERROR((CH417/CH417)*'Option-specific inputs'!$J$115,0)+IFERROR((CH418/CH418)*'Option-specific inputs'!$J$116,0)+IFERROR((CH419/CH419)*'Option-specific inputs'!$J$117,0)+IFERROR((CH420/CH420)*'Option-specific inputs'!$J$118,0))),
0),
0))</f>
        <v>0</v>
      </c>
      <c r="CI431" s="52">
        <f>IF(CI13 &lt; 'General parameters'!$G$20 + 'Option-specific inputs'!$J$65 - 1,
0, IFERROR(
IF((CI$14-$G$14+1)&lt;='General parameters'!$G$22,
((IFERROR((CI416/CI416)*'Option-specific inputs'!$J$114,0)+IFERROR((CI417/CI417)*'Option-specific inputs'!$J$115,0)+IFERROR((CI418/CI418)*'Option-specific inputs'!$J$116,0)+IFERROR((CI419/CI419)*'Option-specific inputs'!$J$117,0)+IFERROR((CI420/CI420)*'Option-specific inputs'!$J$118,0))),
0),
0))</f>
        <v>0</v>
      </c>
      <c r="CJ431" s="52">
        <f>IF(CJ13 &lt; 'General parameters'!$G$20 + 'Option-specific inputs'!$J$65 - 1,
0, IFERROR(
IF((CJ$14-$G$14+1)&lt;='General parameters'!$G$22,
((IFERROR((CJ416/CJ416)*'Option-specific inputs'!$J$114,0)+IFERROR((CJ417/CJ417)*'Option-specific inputs'!$J$115,0)+IFERROR((CJ418/CJ418)*'Option-specific inputs'!$J$116,0)+IFERROR((CJ419/CJ419)*'Option-specific inputs'!$J$117,0)+IFERROR((CJ420/CJ420)*'Option-specific inputs'!$J$118,0))),
0),
0))</f>
        <v>0</v>
      </c>
      <c r="CK431" s="52">
        <f>IF(CK13 &lt; 'General parameters'!$G$20 + 'Option-specific inputs'!$J$65 - 1,
0, IFERROR(
IF((CK$14-$G$14+1)&lt;='General parameters'!$G$22,
((IFERROR((CK416/CK416)*'Option-specific inputs'!$J$114,0)+IFERROR((CK417/CK417)*'Option-specific inputs'!$J$115,0)+IFERROR((CK418/CK418)*'Option-specific inputs'!$J$116,0)+IFERROR((CK419/CK419)*'Option-specific inputs'!$J$117,0)+IFERROR((CK420/CK420)*'Option-specific inputs'!$J$118,0))),
0),
0))</f>
        <v>0</v>
      </c>
      <c r="CL431" s="52">
        <f>IF(CL13 &lt; 'General parameters'!$G$20 + 'Option-specific inputs'!$J$65 - 1,
0, IFERROR(
IF((CL$14-$G$14+1)&lt;='General parameters'!$G$22,
((IFERROR((CL416/CL416)*'Option-specific inputs'!$J$114,0)+IFERROR((CL417/CL417)*'Option-specific inputs'!$J$115,0)+IFERROR((CL418/CL418)*'Option-specific inputs'!$J$116,0)+IFERROR((CL419/CL419)*'Option-specific inputs'!$J$117,0)+IFERROR((CL420/CL420)*'Option-specific inputs'!$J$118,0))),
0),
0))</f>
        <v>0</v>
      </c>
      <c r="CM431" s="52">
        <f>IF(CM13 &lt; 'General parameters'!$G$20 + 'Option-specific inputs'!$J$65 - 1,
0, IFERROR(
IF((CM$14-$G$14+1)&lt;='General parameters'!$G$22,
((IFERROR((CM416/CM416)*'Option-specific inputs'!$J$114,0)+IFERROR((CM417/CM417)*'Option-specific inputs'!$J$115,0)+IFERROR((CM418/CM418)*'Option-specific inputs'!$J$116,0)+IFERROR((CM419/CM419)*'Option-specific inputs'!$J$117,0)+IFERROR((CM420/CM420)*'Option-specific inputs'!$J$118,0))),
0),
0))</f>
        <v>0</v>
      </c>
      <c r="CN431" s="52">
        <f>IF(CN13 &lt; 'General parameters'!$G$20 + 'Option-specific inputs'!$J$65 - 1,
0, IFERROR(
IF((CN$14-$G$14+1)&lt;='General parameters'!$G$22,
((IFERROR((CN416/CN416)*'Option-specific inputs'!$J$114,0)+IFERROR((CN417/CN417)*'Option-specific inputs'!$J$115,0)+IFERROR((CN418/CN418)*'Option-specific inputs'!$J$116,0)+IFERROR((CN419/CN419)*'Option-specific inputs'!$J$117,0)+IFERROR((CN420/CN420)*'Option-specific inputs'!$J$118,0))),
0),
0))</f>
        <v>0</v>
      </c>
      <c r="CO431" s="52">
        <f>IF(CO13 &lt; 'General parameters'!$G$20 + 'Option-specific inputs'!$J$65 - 1,
0, IFERROR(
IF((CO$14-$G$14+1)&lt;='General parameters'!$G$22,
((IFERROR((CO416/CO416)*'Option-specific inputs'!$J$114,0)+IFERROR((CO417/CO417)*'Option-specific inputs'!$J$115,0)+IFERROR((CO418/CO418)*'Option-specific inputs'!$J$116,0)+IFERROR((CO419/CO419)*'Option-specific inputs'!$J$117,0)+IFERROR((CO420/CO420)*'Option-specific inputs'!$J$118,0))),
0),
0))</f>
        <v>0</v>
      </c>
      <c r="CP431" s="52">
        <f>IF(CP13 &lt; 'General parameters'!$G$20 + 'Option-specific inputs'!$J$65 - 1,
0, IFERROR(
IF((CP$14-$G$14+1)&lt;='General parameters'!$G$22,
((IFERROR((CP416/CP416)*'Option-specific inputs'!$J$114,0)+IFERROR((CP417/CP417)*'Option-specific inputs'!$J$115,0)+IFERROR((CP418/CP418)*'Option-specific inputs'!$J$116,0)+IFERROR((CP419/CP419)*'Option-specific inputs'!$J$117,0)+IFERROR((CP420/CP420)*'Option-specific inputs'!$J$118,0))),
0),
0))</f>
        <v>0</v>
      </c>
      <c r="CQ431" s="52">
        <f>IF(CQ13 &lt; 'General parameters'!$G$20 + 'Option-specific inputs'!$J$65 - 1,
0, IFERROR(
IF((CQ$14-$G$14+1)&lt;='General parameters'!$G$22,
((IFERROR((CQ416/CQ416)*'Option-specific inputs'!$J$114,0)+IFERROR((CQ417/CQ417)*'Option-specific inputs'!$J$115,0)+IFERROR((CQ418/CQ418)*'Option-specific inputs'!$J$116,0)+IFERROR((CQ419/CQ419)*'Option-specific inputs'!$J$117,0)+IFERROR((CQ420/CQ420)*'Option-specific inputs'!$J$118,0))),
0),
0))</f>
        <v>0</v>
      </c>
      <c r="CR431" s="52">
        <f>IF(CR13 &lt; 'General parameters'!$G$20 + 'Option-specific inputs'!$J$65 - 1,
0, IFERROR(
IF((CR$14-$G$14+1)&lt;='General parameters'!$G$22,
((IFERROR((CR416/CR416)*'Option-specific inputs'!$J$114,0)+IFERROR((CR417/CR417)*'Option-specific inputs'!$J$115,0)+IFERROR((CR418/CR418)*'Option-specific inputs'!$J$116,0)+IFERROR((CR419/CR419)*'Option-specific inputs'!$J$117,0)+IFERROR((CR420/CR420)*'Option-specific inputs'!$J$118,0))),
0),
0))</f>
        <v>0</v>
      </c>
      <c r="CS431" s="52">
        <f>IF(CS13 &lt; 'General parameters'!$G$20 + 'Option-specific inputs'!$J$65 - 1,
0, IFERROR(
IF((CS$14-$G$14+1)&lt;='General parameters'!$G$22,
((IFERROR((CS416/CS416)*'Option-specific inputs'!$J$114,0)+IFERROR((CS417/CS417)*'Option-specific inputs'!$J$115,0)+IFERROR((CS418/CS418)*'Option-specific inputs'!$J$116,0)+IFERROR((CS419/CS419)*'Option-specific inputs'!$J$117,0)+IFERROR((CS420/CS420)*'Option-specific inputs'!$J$118,0))),
0),
0))</f>
        <v>0</v>
      </c>
      <c r="CT431" s="52">
        <f>IF(CT13 &lt; 'General parameters'!$G$20 + 'Option-specific inputs'!$J$65 - 1,
0, IFERROR(
IF((CT$14-$G$14+1)&lt;='General parameters'!$G$22,
((IFERROR((CT416/CT416)*'Option-specific inputs'!$J$114,0)+IFERROR((CT417/CT417)*'Option-specific inputs'!$J$115,0)+IFERROR((CT418/CT418)*'Option-specific inputs'!$J$116,0)+IFERROR((CT419/CT419)*'Option-specific inputs'!$J$117,0)+IFERROR((CT420/CT420)*'Option-specific inputs'!$J$118,0))),
0),
0))</f>
        <v>0</v>
      </c>
      <c r="CU431" s="52">
        <f>IF(CU13 &lt; 'General parameters'!$G$20 + 'Option-specific inputs'!$J$65 - 1,
0, IFERROR(
IF((CU$14-$G$14+1)&lt;='General parameters'!$G$22,
((IFERROR((CU416/CU416)*'Option-specific inputs'!$J$114,0)+IFERROR((CU417/CU417)*'Option-specific inputs'!$J$115,0)+IFERROR((CU418/CU418)*'Option-specific inputs'!$J$116,0)+IFERROR((CU419/CU419)*'Option-specific inputs'!$J$117,0)+IFERROR((CU420/CU420)*'Option-specific inputs'!$J$118,0))),
0),
0))</f>
        <v>0</v>
      </c>
      <c r="CV431" s="52">
        <f>IF(CV13 &lt; 'General parameters'!$G$20 + 'Option-specific inputs'!$J$65 - 1,
0, IFERROR(
IF((CV$14-$G$14+1)&lt;='General parameters'!$G$22,
((IFERROR((CV416/CV416)*'Option-specific inputs'!$J$114,0)+IFERROR((CV417/CV417)*'Option-specific inputs'!$J$115,0)+IFERROR((CV418/CV418)*'Option-specific inputs'!$J$116,0)+IFERROR((CV419/CV419)*'Option-specific inputs'!$J$117,0)+IFERROR((CV420/CV420)*'Option-specific inputs'!$J$118,0))),
0),
0))</f>
        <v>0</v>
      </c>
      <c r="CW431" s="52">
        <f>IF(CW13 &lt; 'General parameters'!$G$20 + 'Option-specific inputs'!$J$65 - 1,
0, IFERROR(
IF((CW$14-$G$14+1)&lt;='General parameters'!$G$22,
((IFERROR((CW416/CW416)*'Option-specific inputs'!$J$114,0)+IFERROR((CW417/CW417)*'Option-specific inputs'!$J$115,0)+IFERROR((CW418/CW418)*'Option-specific inputs'!$J$116,0)+IFERROR((CW419/CW419)*'Option-specific inputs'!$J$117,0)+IFERROR((CW420/CW420)*'Option-specific inputs'!$J$118,0))),
0),
0))</f>
        <v>0</v>
      </c>
      <c r="CX431" s="52">
        <f>IF(CX13 &lt; 'General parameters'!$G$20 + 'Option-specific inputs'!$J$65 - 1,
0, IFERROR(
IF((CX$14-$G$14+1)&lt;='General parameters'!$G$22,
((IFERROR((CX416/CX416)*'Option-specific inputs'!$J$114,0)+IFERROR((CX417/CX417)*'Option-specific inputs'!$J$115,0)+IFERROR((CX418/CX418)*'Option-specific inputs'!$J$116,0)+IFERROR((CX419/CX419)*'Option-specific inputs'!$J$117,0)+IFERROR((CX420/CX420)*'Option-specific inputs'!$J$118,0))),
0),
0))</f>
        <v>0</v>
      </c>
      <c r="CY431" s="52">
        <f>IF(CY13 &lt; 'General parameters'!$G$20 + 'Option-specific inputs'!$J$65 - 1,
0, IFERROR(
IF((CY$14-$G$14+1)&lt;='General parameters'!$G$22,
((IFERROR((CY416/CY416)*'Option-specific inputs'!$J$114,0)+IFERROR((CY417/CY417)*'Option-specific inputs'!$J$115,0)+IFERROR((CY418/CY418)*'Option-specific inputs'!$J$116,0)+IFERROR((CY419/CY419)*'Option-specific inputs'!$J$117,0)+IFERROR((CY420/CY420)*'Option-specific inputs'!$J$118,0))),
0),
0))</f>
        <v>0</v>
      </c>
      <c r="CZ431" s="52">
        <f>IF(CZ13 &lt; 'General parameters'!$G$20 + 'Option-specific inputs'!$J$65 - 1,
0, IFERROR(
IF((CZ$14-$G$14+1)&lt;='General parameters'!$G$22,
((IFERROR((CZ416/CZ416)*'Option-specific inputs'!$J$114,0)+IFERROR((CZ417/CZ417)*'Option-specific inputs'!$J$115,0)+IFERROR((CZ418/CZ418)*'Option-specific inputs'!$J$116,0)+IFERROR((CZ419/CZ419)*'Option-specific inputs'!$J$117,0)+IFERROR((CZ420/CZ420)*'Option-specific inputs'!$J$118,0))),
0),
0))</f>
        <v>0</v>
      </c>
      <c r="DA431" s="52">
        <f>IF(DA13 &lt; 'General parameters'!$G$20 + 'Option-specific inputs'!$J$65 - 1,
0, IFERROR(
IF((DA$14-$G$14+1)&lt;='General parameters'!$G$22,
((IFERROR((DA416/DA416)*'Option-specific inputs'!$J$114,0)+IFERROR((DA417/DA417)*'Option-specific inputs'!$J$115,0)+IFERROR((DA418/DA418)*'Option-specific inputs'!$J$116,0)+IFERROR((DA419/DA419)*'Option-specific inputs'!$J$117,0)+IFERROR((DA420/DA420)*'Option-specific inputs'!$J$118,0))),
0),
0))</f>
        <v>0</v>
      </c>
      <c r="DB431" s="52">
        <f>IF(DB13 &lt; 'General parameters'!$G$20 + 'Option-specific inputs'!$J$65 - 1,
0, IFERROR(
IF((DB$14-$G$14+1)&lt;='General parameters'!$G$22,
((IFERROR((DB416/DB416)*'Option-specific inputs'!$J$114,0)+IFERROR((DB417/DB417)*'Option-specific inputs'!$J$115,0)+IFERROR((DB418/DB418)*'Option-specific inputs'!$J$116,0)+IFERROR((DB419/DB419)*'Option-specific inputs'!$J$117,0)+IFERROR((DB420/DB420)*'Option-specific inputs'!$J$118,0))),
0),
0))</f>
        <v>0</v>
      </c>
      <c r="DC431" s="25"/>
    </row>
    <row r="432" spans="1:107" s="61" customFormat="1" ht="22.5" customHeight="1">
      <c r="A432" s="25"/>
      <c r="B432" s="163"/>
      <c r="C432" s="170" t="s">
        <v>289</v>
      </c>
      <c r="D432" s="32"/>
      <c r="E432" s="37"/>
      <c r="F432" s="32"/>
      <c r="G432" s="52">
        <f>IFERROR(IF(AND(MOD(G$14-$G$14+'Option-specific inputs'!$J$16-1,'Option-specific inputs'!$J$16-1)=0,G$14-$G$14&gt;='Option-specific inputs'!$J$16-1),
'Option-specific inputs'!$J$120,0),0)</f>
        <v>0</v>
      </c>
      <c r="H432" s="52">
        <f>IFERROR(IF(AND(MOD(H$14-$G$14+'Option-specific inputs'!$J$16-1,'Option-specific inputs'!$J$16-1)=0,H$14-$G$14&gt;='Option-specific inputs'!$J$16-1),
'Option-specific inputs'!$J$120,0),0)</f>
        <v>0</v>
      </c>
      <c r="I432" s="52">
        <f>IFERROR(IF(AND(MOD(I$14-$G$14+'Option-specific inputs'!$J$16-1,'Option-specific inputs'!$J$16-1)=0,I$14-$G$14&gt;='Option-specific inputs'!$J$16-1),
'Option-specific inputs'!$J$120,0),0)</f>
        <v>0</v>
      </c>
      <c r="J432" s="52">
        <f>IFERROR(IF(AND(MOD(J$14-$G$14+'Option-specific inputs'!$J$16-1,'Option-specific inputs'!$J$16-1)=0,J$14-$G$14&gt;='Option-specific inputs'!$J$16-1),
'Option-specific inputs'!$J$120,0),0)</f>
        <v>0</v>
      </c>
      <c r="K432" s="52">
        <f>IFERROR(IF(AND(MOD(K$14-$G$14+'Option-specific inputs'!$J$16-1,'Option-specific inputs'!$J$16-1)=0,K$14-$G$14&gt;='Option-specific inputs'!$J$16-1),
'Option-specific inputs'!$J$120,0),0)</f>
        <v>0</v>
      </c>
      <c r="L432" s="52">
        <f>IFERROR(IF(AND(MOD(L$14-$G$14+'Option-specific inputs'!$J$16-1,'Option-specific inputs'!$J$16-1)=0,L$14-$G$14&gt;='Option-specific inputs'!$J$16-1),
'Option-specific inputs'!$J$120,0),0)</f>
        <v>0</v>
      </c>
      <c r="M432" s="52">
        <f>IFERROR(IF(AND(MOD(M$14-$G$14+'Option-specific inputs'!$J$16-1,'Option-specific inputs'!$J$16-1)=0,M$14-$G$14&gt;='Option-specific inputs'!$J$16-1),
'Option-specific inputs'!$J$120,0),0)</f>
        <v>0</v>
      </c>
      <c r="N432" s="52">
        <f>IFERROR(IF(AND(MOD(N$14-$G$14+'Option-specific inputs'!$J$16-1,'Option-specific inputs'!$J$16-1)=0,N$14-$G$14&gt;='Option-specific inputs'!$J$16-1),
'Option-specific inputs'!$J$120,0),0)</f>
        <v>0</v>
      </c>
      <c r="O432" s="52">
        <f>IFERROR(IF(AND(MOD(O$14-$G$14+'Option-specific inputs'!$J$16-1,'Option-specific inputs'!$J$16-1)=0,O$14-$G$14&gt;='Option-specific inputs'!$J$16-1),
'Option-specific inputs'!$J$120,0),0)</f>
        <v>0</v>
      </c>
      <c r="P432" s="52">
        <f>IFERROR(IF(AND(MOD(P$14-$G$14+'Option-specific inputs'!$J$16-1,'Option-specific inputs'!$J$16-1)=0,P$14-$G$14&gt;='Option-specific inputs'!$J$16-1),
'Option-specific inputs'!$J$120,0),0)</f>
        <v>0</v>
      </c>
      <c r="Q432" s="52">
        <f>IFERROR(IF(AND(MOD(Q$14-$G$14+'Option-specific inputs'!$J$16-1,'Option-specific inputs'!$J$16-1)=0,Q$14-$G$14&gt;='Option-specific inputs'!$J$16-1),
'Option-specific inputs'!$J$120,0),0)</f>
        <v>0</v>
      </c>
      <c r="R432" s="52">
        <f>IFERROR(IF(AND(MOD(R$14-$G$14+'Option-specific inputs'!$J$16-1,'Option-specific inputs'!$J$16-1)=0,R$14-$G$14&gt;='Option-specific inputs'!$J$16-1),
'Option-specific inputs'!$J$120,0),0)</f>
        <v>0</v>
      </c>
      <c r="S432" s="52">
        <f>IFERROR(IF(AND(MOD(S$14-$G$14+'Option-specific inputs'!$J$16-1,'Option-specific inputs'!$J$16-1)=0,S$14-$G$14&gt;='Option-specific inputs'!$J$16-1),
'Option-specific inputs'!$J$120,0),0)</f>
        <v>0</v>
      </c>
      <c r="T432" s="52">
        <f>IFERROR(IF(AND(MOD(T$14-$G$14+'Option-specific inputs'!$J$16-1,'Option-specific inputs'!$J$16-1)=0,T$14-$G$14&gt;='Option-specific inputs'!$J$16-1),
'Option-specific inputs'!$J$120,0),0)</f>
        <v>0</v>
      </c>
      <c r="U432" s="52">
        <f>IFERROR(IF(AND(MOD(U$14-$G$14+'Option-specific inputs'!$J$16-1,'Option-specific inputs'!$J$16-1)=0,U$14-$G$14&gt;='Option-specific inputs'!$J$16-1),
'Option-specific inputs'!$J$120,0),0)</f>
        <v>0</v>
      </c>
      <c r="V432" s="52">
        <f>IFERROR(IF(AND(MOD(V$14-$G$14+'Option-specific inputs'!$J$16-1,'Option-specific inputs'!$J$16-1)=0,V$14-$G$14&gt;='Option-specific inputs'!$J$16-1),
'Option-specific inputs'!$J$120,0),0)</f>
        <v>0</v>
      </c>
      <c r="W432" s="52">
        <f>IFERROR(IF(AND(MOD(W$14-$G$14+'Option-specific inputs'!$J$16-1,'Option-specific inputs'!$J$16-1)=0,W$14-$G$14&gt;='Option-specific inputs'!$J$16-1),
'Option-specific inputs'!$J$120,0),0)</f>
        <v>0</v>
      </c>
      <c r="X432" s="52">
        <f>IFERROR(IF(AND(MOD(X$14-$G$14+'Option-specific inputs'!$J$16-1,'Option-specific inputs'!$J$16-1)=0,X$14-$G$14&gt;='Option-specific inputs'!$J$16-1),
'Option-specific inputs'!$J$120,0),0)</f>
        <v>0</v>
      </c>
      <c r="Y432" s="52">
        <f>IFERROR(IF(AND(MOD(Y$14-$G$14+'Option-specific inputs'!$J$16-1,'Option-specific inputs'!$J$16-1)=0,Y$14-$G$14&gt;='Option-specific inputs'!$J$16-1),
'Option-specific inputs'!$J$120,0),0)</f>
        <v>0</v>
      </c>
      <c r="Z432" s="52">
        <f>IFERROR(IF(AND(MOD(Z$14-$G$14+'Option-specific inputs'!$J$16-1,'Option-specific inputs'!$J$16-1)=0,Z$14-$G$14&gt;='Option-specific inputs'!$J$16-1),
'Option-specific inputs'!$J$120,0),0)</f>
        <v>0</v>
      </c>
      <c r="AA432" s="52">
        <f>IFERROR(IF(AND(MOD(AA$14-$G$14+'Option-specific inputs'!$J$16-1,'Option-specific inputs'!$J$16-1)=0,AA$14-$G$14&gt;='Option-specific inputs'!$J$16-1),
'Option-specific inputs'!$J$120,0),0)</f>
        <v>0</v>
      </c>
      <c r="AB432" s="52">
        <f>IFERROR(IF(AND(MOD(AB$14-$G$14+'Option-specific inputs'!$J$16-1,'Option-specific inputs'!$J$16-1)=0,AB$14-$G$14&gt;='Option-specific inputs'!$J$16-1),
'Option-specific inputs'!$J$120,0),0)</f>
        <v>0</v>
      </c>
      <c r="AC432" s="52">
        <f>IFERROR(IF(AND(MOD(AC$14-$G$14+'Option-specific inputs'!$J$16-1,'Option-specific inputs'!$J$16-1)=0,AC$14-$G$14&gt;='Option-specific inputs'!$J$16-1),
'Option-specific inputs'!$J$120,0),0)</f>
        <v>0</v>
      </c>
      <c r="AD432" s="52">
        <f>IFERROR(IF(AND(MOD(AD$14-$G$14+'Option-specific inputs'!$J$16-1,'Option-specific inputs'!$J$16-1)=0,AD$14-$G$14&gt;='Option-specific inputs'!$J$16-1),
'Option-specific inputs'!$J$120,0),0)</f>
        <v>0</v>
      </c>
      <c r="AE432" s="52">
        <f>IFERROR(IF(AND(MOD(AE$14-$G$14+'Option-specific inputs'!$J$16-1,'Option-specific inputs'!$J$16-1)=0,AE$14-$G$14&gt;='Option-specific inputs'!$J$16-1),
'Option-specific inputs'!$J$120,0),0)</f>
        <v>0</v>
      </c>
      <c r="AF432" s="52">
        <f>IFERROR(IF(AND(MOD(AF$14-$G$14+'Option-specific inputs'!$J$16-1,'Option-specific inputs'!$J$16-1)=0,AF$14-$G$14&gt;='Option-specific inputs'!$J$16-1),
'Option-specific inputs'!$J$120,0),0)</f>
        <v>0</v>
      </c>
      <c r="AG432" s="52">
        <f>IFERROR(IF(AND(MOD(AG$14-$G$14+'Option-specific inputs'!$J$16-1,'Option-specific inputs'!$J$16-1)=0,AG$14-$G$14&gt;='Option-specific inputs'!$J$16-1),
'Option-specific inputs'!$J$120,0),0)</f>
        <v>0</v>
      </c>
      <c r="AH432" s="52">
        <f>IFERROR(IF(AND(MOD(AH$14-$G$14+'Option-specific inputs'!$J$16-1,'Option-specific inputs'!$J$16-1)=0,AH$14-$G$14&gt;='Option-specific inputs'!$J$16-1),
'Option-specific inputs'!$J$120,0),0)</f>
        <v>0</v>
      </c>
      <c r="AI432" s="52">
        <f>IFERROR(IF(AND(MOD(AI$14-$G$14+'Option-specific inputs'!$J$16-1,'Option-specific inputs'!$J$16-1)=0,AI$14-$G$14&gt;='Option-specific inputs'!$J$16-1),
'Option-specific inputs'!$J$120,0),0)</f>
        <v>0</v>
      </c>
      <c r="AJ432" s="52">
        <f>IFERROR(IF(AND(MOD(AJ$14-$G$14+'Option-specific inputs'!$J$16-1,'Option-specific inputs'!$J$16-1)=0,AJ$14-$G$14&gt;='Option-specific inputs'!$J$16-1),
'Option-specific inputs'!$J$120,0),0)</f>
        <v>0</v>
      </c>
      <c r="AK432" s="52">
        <f>IFERROR(IF(AND(MOD(AK$14-$G$14+'Option-specific inputs'!$J$16-1,'Option-specific inputs'!$J$16-1)=0,AK$14-$G$14&gt;='Option-specific inputs'!$J$16-1),
'Option-specific inputs'!$J$120,0),0)</f>
        <v>0</v>
      </c>
      <c r="AL432" s="52">
        <f>IFERROR(IF(AND(MOD(AL$14-$G$14+'Option-specific inputs'!$J$16-1,'Option-specific inputs'!$J$16-1)=0,AL$14-$G$14&gt;='Option-specific inputs'!$J$16-1),
'Option-specific inputs'!$J$120,0),0)</f>
        <v>0</v>
      </c>
      <c r="AM432" s="52">
        <f>IFERROR(IF(AND(MOD(AM$14-$G$14+'Option-specific inputs'!$J$16-1,'Option-specific inputs'!$J$16-1)=0,AM$14-$G$14&gt;='Option-specific inputs'!$J$16-1),
'Option-specific inputs'!$J$120,0),0)</f>
        <v>0</v>
      </c>
      <c r="AN432" s="52">
        <f>IFERROR(IF(AND(MOD(AN$14-$G$14+'Option-specific inputs'!$J$16-1,'Option-specific inputs'!$J$16-1)=0,AN$14-$G$14&gt;='Option-specific inputs'!$J$16-1),
'Option-specific inputs'!$J$120,0),0)</f>
        <v>0</v>
      </c>
      <c r="AO432" s="52">
        <f>IFERROR(IF(AND(MOD(AO$14-$G$14+'Option-specific inputs'!$J$16-1,'Option-specific inputs'!$J$16-1)=0,AO$14-$G$14&gt;='Option-specific inputs'!$J$16-1),
'Option-specific inputs'!$J$120,0),0)</f>
        <v>0</v>
      </c>
      <c r="AP432" s="52">
        <f>IFERROR(IF(AND(MOD(AP$14-$G$14+'Option-specific inputs'!$J$16-1,'Option-specific inputs'!$J$16-1)=0,AP$14-$G$14&gt;='Option-specific inputs'!$J$16-1),
'Option-specific inputs'!$J$120,0),0)</f>
        <v>0</v>
      </c>
      <c r="AQ432" s="52">
        <f>IFERROR(IF(AND(MOD(AQ$14-$G$14+'Option-specific inputs'!$J$16-1,'Option-specific inputs'!$J$16-1)=0,AQ$14-$G$14&gt;='Option-specific inputs'!$J$16-1),
'Option-specific inputs'!$J$120,0),0)</f>
        <v>0</v>
      </c>
      <c r="AR432" s="52">
        <f>IFERROR(IF(AND(MOD(AR$14-$G$14+'Option-specific inputs'!$J$16-1,'Option-specific inputs'!$J$16-1)=0,AR$14-$G$14&gt;='Option-specific inputs'!$J$16-1),
'Option-specific inputs'!$J$120,0),0)</f>
        <v>0</v>
      </c>
      <c r="AS432" s="52">
        <f>IFERROR(IF(AND(MOD(AS$14-$G$14+'Option-specific inputs'!$J$16-1,'Option-specific inputs'!$J$16-1)=0,AS$14-$G$14&gt;='Option-specific inputs'!$J$16-1),
'Option-specific inputs'!$J$120,0),0)</f>
        <v>0</v>
      </c>
      <c r="AT432" s="52">
        <f>IFERROR(IF(AND(MOD(AT$14-$G$14+'Option-specific inputs'!$J$16-1,'Option-specific inputs'!$J$16-1)=0,AT$14-$G$14&gt;='Option-specific inputs'!$J$16-1),
'Option-specific inputs'!$J$120,0),0)</f>
        <v>0</v>
      </c>
      <c r="AU432" s="52">
        <f>IFERROR(IF(AND(MOD(AU$14-$G$14+'Option-specific inputs'!$J$16-1,'Option-specific inputs'!$J$16-1)=0,AU$14-$G$14&gt;='Option-specific inputs'!$J$16-1),
'Option-specific inputs'!$J$120,0),0)</f>
        <v>0</v>
      </c>
      <c r="AV432" s="52">
        <f>IFERROR(IF(AND(MOD(AV$14-$G$14+'Option-specific inputs'!$J$16-1,'Option-specific inputs'!$J$16-1)=0,AV$14-$G$14&gt;='Option-specific inputs'!$J$16-1),
'Option-specific inputs'!$J$120,0),0)</f>
        <v>0</v>
      </c>
      <c r="AW432" s="52">
        <f>IFERROR(IF(AND(MOD(AW$14-$G$14+'Option-specific inputs'!$J$16-1,'Option-specific inputs'!$J$16-1)=0,AW$14-$G$14&gt;='Option-specific inputs'!$J$16-1),
'Option-specific inputs'!$J$120,0),0)</f>
        <v>0</v>
      </c>
      <c r="AX432" s="52">
        <f>IFERROR(IF(AND(MOD(AX$14-$G$14+'Option-specific inputs'!$J$16-1,'Option-specific inputs'!$J$16-1)=0,AX$14-$G$14&gt;='Option-specific inputs'!$J$16-1),
'Option-specific inputs'!$J$120,0),0)</f>
        <v>0</v>
      </c>
      <c r="AY432" s="52">
        <f>IFERROR(IF(AND(MOD(AY$14-$G$14+'Option-specific inputs'!$J$16-1,'Option-specific inputs'!$J$16-1)=0,AY$14-$G$14&gt;='Option-specific inputs'!$J$16-1),
'Option-specific inputs'!$J$120,0),0)</f>
        <v>0</v>
      </c>
      <c r="AZ432" s="52">
        <f>IFERROR(IF(AND(MOD(AZ$14-$G$14+'Option-specific inputs'!$J$16-1,'Option-specific inputs'!$J$16-1)=0,AZ$14-$G$14&gt;='Option-specific inputs'!$J$16-1),
'Option-specific inputs'!$J$120,0),0)</f>
        <v>0</v>
      </c>
      <c r="BA432" s="52">
        <f>IFERROR(IF(AND(MOD(BA$14-$G$14+'Option-specific inputs'!$J$16-1,'Option-specific inputs'!$J$16-1)=0,BA$14-$G$14&gt;='Option-specific inputs'!$J$16-1),
'Option-specific inputs'!$J$120,0),0)</f>
        <v>0</v>
      </c>
      <c r="BB432" s="52">
        <f>IFERROR(IF(AND(MOD(BB$14-$G$14+'Option-specific inputs'!$J$16-1,'Option-specific inputs'!$J$16-1)=0,BB$14-$G$14&gt;='Option-specific inputs'!$J$16-1),
'Option-specific inputs'!$J$120,0),0)</f>
        <v>0</v>
      </c>
      <c r="BC432" s="52">
        <f>IFERROR(IF(AND(MOD(BC$14-$G$14+'Option-specific inputs'!$J$16-1,'Option-specific inputs'!$J$16-1)=0,BC$14-$G$14&gt;='Option-specific inputs'!$J$16-1),
'Option-specific inputs'!$J$120,0),0)</f>
        <v>0</v>
      </c>
      <c r="BD432" s="52">
        <f>IFERROR(IF(AND(MOD(BD$14-$G$14+'Option-specific inputs'!$J$16-1,'Option-specific inputs'!$J$16-1)=0,BD$14-$G$14&gt;='Option-specific inputs'!$J$16-1),
'Option-specific inputs'!$J$120,0),0)</f>
        <v>0</v>
      </c>
      <c r="BE432" s="52">
        <f>IFERROR(IF(AND(MOD(BE$14-$G$14+'Option-specific inputs'!$J$16-1,'Option-specific inputs'!$J$16-1)=0,BE$14-$G$14&gt;='Option-specific inputs'!$J$16-1),
'Option-specific inputs'!$J$120,0),0)</f>
        <v>0</v>
      </c>
      <c r="BF432" s="52">
        <f>IFERROR(IF(AND(MOD(BF$14-$G$14+'Option-specific inputs'!$J$16-1,'Option-specific inputs'!$J$16-1)=0,BF$14-$G$14&gt;='Option-specific inputs'!$J$16-1),
'Option-specific inputs'!$J$120,0),0)</f>
        <v>0</v>
      </c>
      <c r="BG432" s="52">
        <f>IFERROR(IF(AND(MOD(BG$14-$G$14+'Option-specific inputs'!$J$16-1,'Option-specific inputs'!$J$16-1)=0,BG$14-$G$14&gt;='Option-specific inputs'!$J$16-1),
'Option-specific inputs'!$J$120,0),0)</f>
        <v>0</v>
      </c>
      <c r="BH432" s="52">
        <f>IFERROR(IF(AND(MOD(BH$14-$G$14+'Option-specific inputs'!$J$16-1,'Option-specific inputs'!$J$16-1)=0,BH$14-$G$14&gt;='Option-specific inputs'!$J$16-1),
'Option-specific inputs'!$J$120,0),0)</f>
        <v>0</v>
      </c>
      <c r="BI432" s="52">
        <f>IFERROR(IF(AND(MOD(BI$14-$G$14+'Option-specific inputs'!$J$16-1,'Option-specific inputs'!$J$16-1)=0,BI$14-$G$14&gt;='Option-specific inputs'!$J$16-1),
'Option-specific inputs'!$J$120,0),0)</f>
        <v>0</v>
      </c>
      <c r="BJ432" s="52">
        <f>IFERROR(IF(AND(MOD(BJ$14-$G$14+'Option-specific inputs'!$J$16-1,'Option-specific inputs'!$J$16-1)=0,BJ$14-$G$14&gt;='Option-specific inputs'!$J$16-1),
'Option-specific inputs'!$J$120,0),0)</f>
        <v>0</v>
      </c>
      <c r="BK432" s="52">
        <f>IFERROR(IF(AND(MOD(BK$14-$G$14+'Option-specific inputs'!$J$16-1,'Option-specific inputs'!$J$16-1)=0,BK$14-$G$14&gt;='Option-specific inputs'!$J$16-1),
'Option-specific inputs'!$J$120,0),0)</f>
        <v>0</v>
      </c>
      <c r="BL432" s="52">
        <f>IFERROR(IF(AND(MOD(BL$14-$G$14+'Option-specific inputs'!$J$16-1,'Option-specific inputs'!$J$16-1)=0,BL$14-$G$14&gt;='Option-specific inputs'!$J$16-1),
'Option-specific inputs'!$J$120,0),0)</f>
        <v>0</v>
      </c>
      <c r="BM432" s="52">
        <f>IFERROR(IF(AND(MOD(BM$14-$G$14+'Option-specific inputs'!$J$16-1,'Option-specific inputs'!$J$16-1)=0,BM$14-$G$14&gt;='Option-specific inputs'!$J$16-1),
'Option-specific inputs'!$J$120,0),0)</f>
        <v>0</v>
      </c>
      <c r="BN432" s="52">
        <f>IFERROR(IF(AND(MOD(BN$14-$G$14+'Option-specific inputs'!$J$16-1,'Option-specific inputs'!$J$16-1)=0,BN$14-$G$14&gt;='Option-specific inputs'!$J$16-1),
'Option-specific inputs'!$J$120,0),0)</f>
        <v>0</v>
      </c>
      <c r="BO432" s="52">
        <f>IFERROR(IF(AND(MOD(BO$14-$G$14+'Option-specific inputs'!$J$16-1,'Option-specific inputs'!$J$16-1)=0,BO$14-$G$14&gt;='Option-specific inputs'!$J$16-1),
'Option-specific inputs'!$J$120,0),0)</f>
        <v>0</v>
      </c>
      <c r="BP432" s="52">
        <f>IFERROR(IF(AND(MOD(BP$14-$G$14+'Option-specific inputs'!$J$16-1,'Option-specific inputs'!$J$16-1)=0,BP$14-$G$14&gt;='Option-specific inputs'!$J$16-1),
'Option-specific inputs'!$J$120,0),0)</f>
        <v>0</v>
      </c>
      <c r="BQ432" s="52">
        <f>IFERROR(IF(AND(MOD(BQ$14-$G$14+'Option-specific inputs'!$J$16-1,'Option-specific inputs'!$J$16-1)=0,BQ$14-$G$14&gt;='Option-specific inputs'!$J$16-1),
'Option-specific inputs'!$J$120,0),0)</f>
        <v>0</v>
      </c>
      <c r="BR432" s="52">
        <f>IFERROR(IF(AND(MOD(BR$14-$G$14+'Option-specific inputs'!$J$16-1,'Option-specific inputs'!$J$16-1)=0,BR$14-$G$14&gt;='Option-specific inputs'!$J$16-1),
'Option-specific inputs'!$J$120,0),0)</f>
        <v>0</v>
      </c>
      <c r="BS432" s="52">
        <f>IFERROR(IF(AND(MOD(BS$14-$G$14+'Option-specific inputs'!$J$16-1,'Option-specific inputs'!$J$16-1)=0,BS$14-$G$14&gt;='Option-specific inputs'!$J$16-1),
'Option-specific inputs'!$J$120,0),0)</f>
        <v>0</v>
      </c>
      <c r="BT432" s="52">
        <f>IFERROR(IF(AND(MOD(BT$14-$G$14+'Option-specific inputs'!$J$16-1,'Option-specific inputs'!$J$16-1)=0,BT$14-$G$14&gt;='Option-specific inputs'!$J$16-1),
'Option-specific inputs'!$J$120,0),0)</f>
        <v>0</v>
      </c>
      <c r="BU432" s="52">
        <f>IFERROR(IF(AND(MOD(BU$14-$G$14+'Option-specific inputs'!$J$16-1,'Option-specific inputs'!$J$16-1)=0,BU$14-$G$14&gt;='Option-specific inputs'!$J$16-1),
'Option-specific inputs'!$J$120,0),0)</f>
        <v>0</v>
      </c>
      <c r="BV432" s="52">
        <f>IFERROR(IF(AND(MOD(BV$14-$G$14+'Option-specific inputs'!$J$16-1,'Option-specific inputs'!$J$16-1)=0,BV$14-$G$14&gt;='Option-specific inputs'!$J$16-1),
'Option-specific inputs'!$J$120,0),0)</f>
        <v>0</v>
      </c>
      <c r="BW432" s="52">
        <f>IFERROR(IF(AND(MOD(BW$14-$G$14+'Option-specific inputs'!$J$16-1,'Option-specific inputs'!$J$16-1)=0,BW$14-$G$14&gt;='Option-specific inputs'!$J$16-1),
'Option-specific inputs'!$J$120,0),0)</f>
        <v>0</v>
      </c>
      <c r="BX432" s="52">
        <f>IFERROR(IF(AND(MOD(BX$14-$G$14+'Option-specific inputs'!$J$16-1,'Option-specific inputs'!$J$16-1)=0,BX$14-$G$14&gt;='Option-specific inputs'!$J$16-1),
'Option-specific inputs'!$J$120,0),0)</f>
        <v>0</v>
      </c>
      <c r="BY432" s="52">
        <f>IFERROR(IF(AND(MOD(BY$14-$G$14+'Option-specific inputs'!$J$16-1,'Option-specific inputs'!$J$16-1)=0,BY$14-$G$14&gt;='Option-specific inputs'!$J$16-1),
'Option-specific inputs'!$J$120,0),0)</f>
        <v>0</v>
      </c>
      <c r="BZ432" s="52">
        <f>IFERROR(IF(AND(MOD(BZ$14-$G$14+'Option-specific inputs'!$J$16-1,'Option-specific inputs'!$J$16-1)=0,BZ$14-$G$14&gt;='Option-specific inputs'!$J$16-1),
'Option-specific inputs'!$J$120,0),0)</f>
        <v>0</v>
      </c>
      <c r="CA432" s="52">
        <f>IFERROR(IF(AND(MOD(CA$14-$G$14+'Option-specific inputs'!$J$16-1,'Option-specific inputs'!$J$16-1)=0,CA$14-$G$14&gt;='Option-specific inputs'!$J$16-1),
'Option-specific inputs'!$J$120,0),0)</f>
        <v>0</v>
      </c>
      <c r="CB432" s="52">
        <f>IFERROR(IF(AND(MOD(CB$14-$G$14+'Option-specific inputs'!$J$16-1,'Option-specific inputs'!$J$16-1)=0,CB$14-$G$14&gt;='Option-specific inputs'!$J$16-1),
'Option-specific inputs'!$J$120,0),0)</f>
        <v>0</v>
      </c>
      <c r="CC432" s="52">
        <f>IFERROR(IF(AND(MOD(CC$14-$G$14+'Option-specific inputs'!$J$16-1,'Option-specific inputs'!$J$16-1)=0,CC$14-$G$14&gt;='Option-specific inputs'!$J$16-1),
'Option-specific inputs'!$J$120,0),0)</f>
        <v>0</v>
      </c>
      <c r="CD432" s="52">
        <f>IFERROR(IF(AND(MOD(CD$14-$G$14+'Option-specific inputs'!$J$16-1,'Option-specific inputs'!$J$16-1)=0,CD$14-$G$14&gt;='Option-specific inputs'!$J$16-1),
'Option-specific inputs'!$J$120,0),0)</f>
        <v>0</v>
      </c>
      <c r="CE432" s="52">
        <f>IFERROR(IF(AND(MOD(CE$14-$G$14+'Option-specific inputs'!$J$16-1,'Option-specific inputs'!$J$16-1)=0,CE$14-$G$14&gt;='Option-specific inputs'!$J$16-1),
'Option-specific inputs'!$J$120,0),0)</f>
        <v>0</v>
      </c>
      <c r="CF432" s="52">
        <f>IFERROR(IF(AND(MOD(CF$14-$G$14+'Option-specific inputs'!$J$16-1,'Option-specific inputs'!$J$16-1)=0,CF$14-$G$14&gt;='Option-specific inputs'!$J$16-1),
'Option-specific inputs'!$J$120,0),0)</f>
        <v>0</v>
      </c>
      <c r="CG432" s="52">
        <f>IFERROR(IF(AND(MOD(CG$14-$G$14+'Option-specific inputs'!$J$16-1,'Option-specific inputs'!$J$16-1)=0,CG$14-$G$14&gt;='Option-specific inputs'!$J$16-1),
'Option-specific inputs'!$J$120,0),0)</f>
        <v>0</v>
      </c>
      <c r="CH432" s="52">
        <f>IFERROR(IF(AND(MOD(CH$14-$G$14+'Option-specific inputs'!$J$16-1,'Option-specific inputs'!$J$16-1)=0,CH$14-$G$14&gt;='Option-specific inputs'!$J$16-1),
'Option-specific inputs'!$J$120,0),0)</f>
        <v>0</v>
      </c>
      <c r="CI432" s="52">
        <f>IFERROR(IF(AND(MOD(CI$14-$G$14+'Option-specific inputs'!$J$16-1,'Option-specific inputs'!$J$16-1)=0,CI$14-$G$14&gt;='Option-specific inputs'!$J$16-1),
'Option-specific inputs'!$J$120,0),0)</f>
        <v>0</v>
      </c>
      <c r="CJ432" s="52">
        <f>IFERROR(IF(AND(MOD(CJ$14-$G$14+'Option-specific inputs'!$J$16-1,'Option-specific inputs'!$J$16-1)=0,CJ$14-$G$14&gt;='Option-specific inputs'!$J$16-1),
'Option-specific inputs'!$J$120,0),0)</f>
        <v>0</v>
      </c>
      <c r="CK432" s="52">
        <f>IFERROR(IF(AND(MOD(CK$14-$G$14+'Option-specific inputs'!$J$16-1,'Option-specific inputs'!$J$16-1)=0,CK$14-$G$14&gt;='Option-specific inputs'!$J$16-1),
'Option-specific inputs'!$J$120,0),0)</f>
        <v>0</v>
      </c>
      <c r="CL432" s="52">
        <f>IFERROR(IF(AND(MOD(CL$14-$G$14+'Option-specific inputs'!$J$16-1,'Option-specific inputs'!$J$16-1)=0,CL$14-$G$14&gt;='Option-specific inputs'!$J$16-1),
'Option-specific inputs'!$J$120,0),0)</f>
        <v>0</v>
      </c>
      <c r="CM432" s="52">
        <f>IFERROR(IF(AND(MOD(CM$14-$G$14+'Option-specific inputs'!$J$16-1,'Option-specific inputs'!$J$16-1)=0,CM$14-$G$14&gt;='Option-specific inputs'!$J$16-1),
'Option-specific inputs'!$J$120,0),0)</f>
        <v>0</v>
      </c>
      <c r="CN432" s="52">
        <f>IFERROR(IF(AND(MOD(CN$14-$G$14+'Option-specific inputs'!$J$16-1,'Option-specific inputs'!$J$16-1)=0,CN$14-$G$14&gt;='Option-specific inputs'!$J$16-1),
'Option-specific inputs'!$J$120,0),0)</f>
        <v>0</v>
      </c>
      <c r="CO432" s="52">
        <f>IFERROR(IF(AND(MOD(CO$14-$G$14+'Option-specific inputs'!$J$16-1,'Option-specific inputs'!$J$16-1)=0,CO$14-$G$14&gt;='Option-specific inputs'!$J$16-1),
'Option-specific inputs'!$J$120,0),0)</f>
        <v>0</v>
      </c>
      <c r="CP432" s="52">
        <f>IFERROR(IF(AND(MOD(CP$14-$G$14+'Option-specific inputs'!$J$16-1,'Option-specific inputs'!$J$16-1)=0,CP$14-$G$14&gt;='Option-specific inputs'!$J$16-1),
'Option-specific inputs'!$J$120,0),0)</f>
        <v>0</v>
      </c>
      <c r="CQ432" s="52">
        <f>IFERROR(IF(AND(MOD(CQ$14-$G$14+'Option-specific inputs'!$J$16-1,'Option-specific inputs'!$J$16-1)=0,CQ$14-$G$14&gt;='Option-specific inputs'!$J$16-1),
'Option-specific inputs'!$J$120,0),0)</f>
        <v>0</v>
      </c>
      <c r="CR432" s="52">
        <f>IFERROR(IF(AND(MOD(CR$14-$G$14+'Option-specific inputs'!$J$16-1,'Option-specific inputs'!$J$16-1)=0,CR$14-$G$14&gt;='Option-specific inputs'!$J$16-1),
'Option-specific inputs'!$J$120,0),0)</f>
        <v>0</v>
      </c>
      <c r="CS432" s="52">
        <f>IFERROR(IF(AND(MOD(CS$14-$G$14+'Option-specific inputs'!$J$16-1,'Option-specific inputs'!$J$16-1)=0,CS$14-$G$14&gt;='Option-specific inputs'!$J$16-1),
'Option-specific inputs'!$J$120,0),0)</f>
        <v>0</v>
      </c>
      <c r="CT432" s="52">
        <f>IFERROR(IF(AND(MOD(CT$14-$G$14+'Option-specific inputs'!$J$16-1,'Option-specific inputs'!$J$16-1)=0,CT$14-$G$14&gt;='Option-specific inputs'!$J$16-1),
'Option-specific inputs'!$J$120,0),0)</f>
        <v>0</v>
      </c>
      <c r="CU432" s="52">
        <f>IFERROR(IF(AND(MOD(CU$14-$G$14+'Option-specific inputs'!$J$16-1,'Option-specific inputs'!$J$16-1)=0,CU$14-$G$14&gt;='Option-specific inputs'!$J$16-1),
'Option-specific inputs'!$J$120,0),0)</f>
        <v>0</v>
      </c>
      <c r="CV432" s="52">
        <f>IFERROR(IF(AND(MOD(CV$14-$G$14+'Option-specific inputs'!$J$16-1,'Option-specific inputs'!$J$16-1)=0,CV$14-$G$14&gt;='Option-specific inputs'!$J$16-1),
'Option-specific inputs'!$J$120,0),0)</f>
        <v>0</v>
      </c>
      <c r="CW432" s="52">
        <f>IFERROR(IF(AND(MOD(CW$14-$G$14+'Option-specific inputs'!$J$16-1,'Option-specific inputs'!$J$16-1)=0,CW$14-$G$14&gt;='Option-specific inputs'!$J$16-1),
'Option-specific inputs'!$J$120,0),0)</f>
        <v>0</v>
      </c>
      <c r="CX432" s="52">
        <f>IFERROR(IF(AND(MOD(CX$14-$G$14+'Option-specific inputs'!$J$16-1,'Option-specific inputs'!$J$16-1)=0,CX$14-$G$14&gt;='Option-specific inputs'!$J$16-1),
'Option-specific inputs'!$J$120,0),0)</f>
        <v>0</v>
      </c>
      <c r="CY432" s="52">
        <f>IFERROR(IF(AND(MOD(CY$14-$G$14+'Option-specific inputs'!$J$16-1,'Option-specific inputs'!$J$16-1)=0,CY$14-$G$14&gt;='Option-specific inputs'!$J$16-1),
'Option-specific inputs'!$J$120,0),0)</f>
        <v>0</v>
      </c>
      <c r="CZ432" s="52">
        <f>IFERROR(IF(AND(MOD(CZ$14-$G$14+'Option-specific inputs'!$J$16-1,'Option-specific inputs'!$J$16-1)=0,CZ$14-$G$14&gt;='Option-specific inputs'!$J$16-1),
'Option-specific inputs'!$J$120,0),0)</f>
        <v>0</v>
      </c>
      <c r="DA432" s="52">
        <f>IFERROR(IF(AND(MOD(DA$14-$G$14+'Option-specific inputs'!$J$16-1,'Option-specific inputs'!$J$16-1)=0,DA$14-$G$14&gt;='Option-specific inputs'!$J$16-1),
'Option-specific inputs'!$J$120,0),0)</f>
        <v>0</v>
      </c>
      <c r="DB432" s="52">
        <f>IFERROR(IF(AND(MOD(DB$14-$G$14+'Option-specific inputs'!$J$16-1,'Option-specific inputs'!$J$16-1)=0,DB$14-$G$14&gt;='Option-specific inputs'!$J$16-1),
'Option-specific inputs'!$J$120,0),0)</f>
        <v>0</v>
      </c>
      <c r="DC432" s="25"/>
    </row>
    <row r="433" spans="1:107" s="61" customFormat="1" ht="12.6" customHeight="1">
      <c r="A433" s="25"/>
      <c r="B433" s="163"/>
      <c r="C433" s="163"/>
      <c r="D433" s="32"/>
      <c r="E433" s="37"/>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c r="AL433" s="32"/>
      <c r="AM433" s="32"/>
      <c r="AN433" s="32"/>
      <c r="AO433" s="32"/>
      <c r="AP433" s="32"/>
      <c r="AQ433" s="32"/>
      <c r="AR433" s="32"/>
      <c r="AS433" s="32"/>
      <c r="AT433" s="32"/>
      <c r="AU433" s="32"/>
      <c r="AV433" s="32"/>
      <c r="AW433" s="32"/>
      <c r="AX433" s="32"/>
      <c r="AY433" s="32"/>
      <c r="AZ433" s="32"/>
      <c r="BA433" s="32"/>
      <c r="BB433" s="32"/>
      <c r="BC433" s="32"/>
      <c r="BD433" s="32"/>
      <c r="BE433" s="32"/>
      <c r="BF433" s="32"/>
      <c r="BG433" s="32"/>
      <c r="BH433" s="32"/>
      <c r="BI433" s="32"/>
      <c r="BJ433" s="32"/>
      <c r="BK433" s="32"/>
      <c r="BL433" s="32"/>
      <c r="BM433" s="32"/>
      <c r="BN433" s="32"/>
      <c r="BO433" s="32"/>
      <c r="BP433" s="32"/>
      <c r="BQ433" s="32"/>
      <c r="BR433" s="32"/>
      <c r="BS433" s="32"/>
      <c r="BT433" s="32"/>
      <c r="BU433" s="32"/>
      <c r="BV433" s="32"/>
      <c r="BW433" s="32"/>
      <c r="BX433" s="32"/>
      <c r="BY433" s="32"/>
      <c r="BZ433" s="32"/>
      <c r="CA433" s="32"/>
      <c r="CB433" s="32"/>
      <c r="CC433" s="32"/>
      <c r="CD433" s="32"/>
      <c r="CE433" s="32"/>
      <c r="CF433" s="32"/>
      <c r="CG433" s="32"/>
      <c r="CH433" s="32"/>
      <c r="CI433" s="32"/>
      <c r="CJ433" s="32"/>
      <c r="CK433" s="32"/>
      <c r="CL433" s="32"/>
      <c r="CM433" s="32"/>
      <c r="CN433" s="32"/>
      <c r="CO433" s="32"/>
      <c r="CP433" s="32"/>
      <c r="CQ433" s="32"/>
      <c r="CR433" s="32"/>
      <c r="CS433" s="32"/>
      <c r="CT433" s="32"/>
      <c r="CU433" s="32"/>
      <c r="CV433" s="32"/>
      <c r="CW433" s="32"/>
      <c r="CX433" s="32"/>
      <c r="CY433" s="32"/>
      <c r="CZ433" s="32"/>
      <c r="DA433" s="32"/>
      <c r="DB433" s="32"/>
      <c r="DC433" s="25"/>
    </row>
    <row r="434" spans="1:107" s="61" customFormat="1" ht="22.5" customHeight="1">
      <c r="A434" s="25"/>
      <c r="B434" s="163"/>
      <c r="C434" s="170" t="s">
        <v>286</v>
      </c>
      <c r="D434" s="32"/>
      <c r="E434" s="37"/>
      <c r="F434" s="32"/>
      <c r="G434" s="53">
        <f t="shared" ref="G434:AL434" si="154">SUM(G428:G432)</f>
        <v>0</v>
      </c>
      <c r="H434" s="53">
        <f t="shared" si="154"/>
        <v>0</v>
      </c>
      <c r="I434" s="53">
        <f t="shared" si="154"/>
        <v>0</v>
      </c>
      <c r="J434" s="53">
        <f t="shared" si="154"/>
        <v>0</v>
      </c>
      <c r="K434" s="53">
        <f t="shared" si="154"/>
        <v>0</v>
      </c>
      <c r="L434" s="53">
        <f t="shared" si="154"/>
        <v>0</v>
      </c>
      <c r="M434" s="53">
        <f t="shared" si="154"/>
        <v>0</v>
      </c>
      <c r="N434" s="53">
        <f t="shared" si="154"/>
        <v>0</v>
      </c>
      <c r="O434" s="53">
        <f t="shared" si="154"/>
        <v>0</v>
      </c>
      <c r="P434" s="53">
        <f t="shared" si="154"/>
        <v>0</v>
      </c>
      <c r="Q434" s="53">
        <f t="shared" si="154"/>
        <v>0</v>
      </c>
      <c r="R434" s="53">
        <f t="shared" si="154"/>
        <v>0</v>
      </c>
      <c r="S434" s="53">
        <f t="shared" si="154"/>
        <v>0</v>
      </c>
      <c r="T434" s="53">
        <f t="shared" si="154"/>
        <v>0</v>
      </c>
      <c r="U434" s="53">
        <f t="shared" si="154"/>
        <v>0</v>
      </c>
      <c r="V434" s="53">
        <f t="shared" si="154"/>
        <v>0</v>
      </c>
      <c r="W434" s="53">
        <f t="shared" si="154"/>
        <v>0</v>
      </c>
      <c r="X434" s="53">
        <f t="shared" si="154"/>
        <v>0</v>
      </c>
      <c r="Y434" s="53">
        <f t="shared" si="154"/>
        <v>0</v>
      </c>
      <c r="Z434" s="53">
        <f t="shared" si="154"/>
        <v>0</v>
      </c>
      <c r="AA434" s="53">
        <f t="shared" si="154"/>
        <v>0</v>
      </c>
      <c r="AB434" s="53">
        <f t="shared" si="154"/>
        <v>0</v>
      </c>
      <c r="AC434" s="53">
        <f t="shared" si="154"/>
        <v>0</v>
      </c>
      <c r="AD434" s="53">
        <f t="shared" si="154"/>
        <v>0</v>
      </c>
      <c r="AE434" s="53">
        <f t="shared" si="154"/>
        <v>0</v>
      </c>
      <c r="AF434" s="53">
        <f t="shared" si="154"/>
        <v>0</v>
      </c>
      <c r="AG434" s="53">
        <f t="shared" si="154"/>
        <v>0</v>
      </c>
      <c r="AH434" s="53">
        <f t="shared" si="154"/>
        <v>0</v>
      </c>
      <c r="AI434" s="53">
        <f t="shared" si="154"/>
        <v>0</v>
      </c>
      <c r="AJ434" s="53">
        <f t="shared" si="154"/>
        <v>0</v>
      </c>
      <c r="AK434" s="53">
        <f t="shared" si="154"/>
        <v>0</v>
      </c>
      <c r="AL434" s="53">
        <f t="shared" si="154"/>
        <v>0</v>
      </c>
      <c r="AM434" s="53">
        <f t="shared" ref="AM434:BR434" si="155">SUM(AM428:AM432)</f>
        <v>0</v>
      </c>
      <c r="AN434" s="53">
        <f t="shared" si="155"/>
        <v>0</v>
      </c>
      <c r="AO434" s="53">
        <f t="shared" si="155"/>
        <v>0</v>
      </c>
      <c r="AP434" s="53">
        <f t="shared" si="155"/>
        <v>0</v>
      </c>
      <c r="AQ434" s="53">
        <f t="shared" si="155"/>
        <v>0</v>
      </c>
      <c r="AR434" s="53">
        <f t="shared" si="155"/>
        <v>0</v>
      </c>
      <c r="AS434" s="53">
        <f t="shared" si="155"/>
        <v>0</v>
      </c>
      <c r="AT434" s="53">
        <f t="shared" si="155"/>
        <v>0</v>
      </c>
      <c r="AU434" s="53">
        <f t="shared" si="155"/>
        <v>0</v>
      </c>
      <c r="AV434" s="53">
        <f t="shared" si="155"/>
        <v>0</v>
      </c>
      <c r="AW434" s="53">
        <f t="shared" si="155"/>
        <v>0</v>
      </c>
      <c r="AX434" s="53">
        <f t="shared" si="155"/>
        <v>0</v>
      </c>
      <c r="AY434" s="53">
        <f t="shared" si="155"/>
        <v>0</v>
      </c>
      <c r="AZ434" s="53">
        <f t="shared" si="155"/>
        <v>0</v>
      </c>
      <c r="BA434" s="53">
        <f t="shared" si="155"/>
        <v>0</v>
      </c>
      <c r="BB434" s="53">
        <f t="shared" si="155"/>
        <v>0</v>
      </c>
      <c r="BC434" s="53">
        <f t="shared" si="155"/>
        <v>0</v>
      </c>
      <c r="BD434" s="53">
        <f t="shared" si="155"/>
        <v>0</v>
      </c>
      <c r="BE434" s="53">
        <f t="shared" si="155"/>
        <v>0</v>
      </c>
      <c r="BF434" s="53">
        <f t="shared" si="155"/>
        <v>0</v>
      </c>
      <c r="BG434" s="53">
        <f t="shared" si="155"/>
        <v>0</v>
      </c>
      <c r="BH434" s="53">
        <f t="shared" si="155"/>
        <v>0</v>
      </c>
      <c r="BI434" s="53">
        <f t="shared" si="155"/>
        <v>0</v>
      </c>
      <c r="BJ434" s="53">
        <f t="shared" si="155"/>
        <v>0</v>
      </c>
      <c r="BK434" s="53">
        <f t="shared" si="155"/>
        <v>0</v>
      </c>
      <c r="BL434" s="53">
        <f t="shared" si="155"/>
        <v>0</v>
      </c>
      <c r="BM434" s="53">
        <f t="shared" si="155"/>
        <v>0</v>
      </c>
      <c r="BN434" s="53">
        <f t="shared" si="155"/>
        <v>0</v>
      </c>
      <c r="BO434" s="53">
        <f t="shared" si="155"/>
        <v>0</v>
      </c>
      <c r="BP434" s="53">
        <f t="shared" si="155"/>
        <v>0</v>
      </c>
      <c r="BQ434" s="53">
        <f t="shared" si="155"/>
        <v>0</v>
      </c>
      <c r="BR434" s="53">
        <f t="shared" si="155"/>
        <v>0</v>
      </c>
      <c r="BS434" s="53">
        <f t="shared" ref="BS434:CX434" si="156">SUM(BS428:BS432)</f>
        <v>0</v>
      </c>
      <c r="BT434" s="53">
        <f t="shared" si="156"/>
        <v>0</v>
      </c>
      <c r="BU434" s="53">
        <f t="shared" si="156"/>
        <v>0</v>
      </c>
      <c r="BV434" s="53">
        <f t="shared" si="156"/>
        <v>0</v>
      </c>
      <c r="BW434" s="53">
        <f t="shared" si="156"/>
        <v>0</v>
      </c>
      <c r="BX434" s="53">
        <f t="shared" si="156"/>
        <v>0</v>
      </c>
      <c r="BY434" s="53">
        <f t="shared" si="156"/>
        <v>0</v>
      </c>
      <c r="BZ434" s="53">
        <f t="shared" si="156"/>
        <v>0</v>
      </c>
      <c r="CA434" s="53">
        <f t="shared" si="156"/>
        <v>0</v>
      </c>
      <c r="CB434" s="53">
        <f t="shared" si="156"/>
        <v>0</v>
      </c>
      <c r="CC434" s="53">
        <f t="shared" si="156"/>
        <v>0</v>
      </c>
      <c r="CD434" s="53">
        <f t="shared" si="156"/>
        <v>0</v>
      </c>
      <c r="CE434" s="53">
        <f t="shared" si="156"/>
        <v>0</v>
      </c>
      <c r="CF434" s="53">
        <f t="shared" si="156"/>
        <v>0</v>
      </c>
      <c r="CG434" s="53">
        <f t="shared" si="156"/>
        <v>0</v>
      </c>
      <c r="CH434" s="53">
        <f t="shared" si="156"/>
        <v>0</v>
      </c>
      <c r="CI434" s="53">
        <f t="shared" si="156"/>
        <v>0</v>
      </c>
      <c r="CJ434" s="53">
        <f t="shared" si="156"/>
        <v>0</v>
      </c>
      <c r="CK434" s="53">
        <f t="shared" si="156"/>
        <v>0</v>
      </c>
      <c r="CL434" s="53">
        <f t="shared" si="156"/>
        <v>0</v>
      </c>
      <c r="CM434" s="53">
        <f t="shared" si="156"/>
        <v>0</v>
      </c>
      <c r="CN434" s="53">
        <f t="shared" si="156"/>
        <v>0</v>
      </c>
      <c r="CO434" s="53">
        <f t="shared" si="156"/>
        <v>0</v>
      </c>
      <c r="CP434" s="53">
        <f t="shared" si="156"/>
        <v>0</v>
      </c>
      <c r="CQ434" s="53">
        <f t="shared" si="156"/>
        <v>0</v>
      </c>
      <c r="CR434" s="53">
        <f t="shared" si="156"/>
        <v>0</v>
      </c>
      <c r="CS434" s="53">
        <f t="shared" si="156"/>
        <v>0</v>
      </c>
      <c r="CT434" s="53">
        <f t="shared" si="156"/>
        <v>0</v>
      </c>
      <c r="CU434" s="53">
        <f t="shared" si="156"/>
        <v>0</v>
      </c>
      <c r="CV434" s="53">
        <f t="shared" si="156"/>
        <v>0</v>
      </c>
      <c r="CW434" s="53">
        <f t="shared" si="156"/>
        <v>0</v>
      </c>
      <c r="CX434" s="53">
        <f t="shared" si="156"/>
        <v>0</v>
      </c>
      <c r="CY434" s="53">
        <f t="shared" ref="CY434:DB434" si="157">SUM(CY428:CY432)</f>
        <v>0</v>
      </c>
      <c r="CZ434" s="53">
        <f t="shared" si="157"/>
        <v>0</v>
      </c>
      <c r="DA434" s="53">
        <f t="shared" si="157"/>
        <v>0</v>
      </c>
      <c r="DB434" s="53">
        <f t="shared" si="157"/>
        <v>0</v>
      </c>
      <c r="DC434" s="25"/>
    </row>
    <row r="435" spans="1:107" s="61" customFormat="1" ht="22.5" customHeight="1">
      <c r="A435" s="25"/>
      <c r="B435" s="163"/>
      <c r="C435" s="170" t="s">
        <v>156</v>
      </c>
      <c r="D435" s="25"/>
      <c r="E435" s="51" t="s">
        <v>28</v>
      </c>
      <c r="F435" s="25"/>
      <c r="G435" s="54">
        <f>SUM(G434:DB434)</f>
        <v>0</v>
      </c>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25"/>
      <c r="AM435" s="25"/>
      <c r="AN435" s="25"/>
      <c r="AO435" s="25"/>
      <c r="AP435" s="25"/>
      <c r="AQ435" s="25"/>
      <c r="AR435" s="25"/>
      <c r="AS435" s="25"/>
      <c r="AT435" s="25"/>
      <c r="AU435" s="25"/>
      <c r="AV435" s="25"/>
      <c r="AW435" s="25"/>
      <c r="AX435" s="25"/>
      <c r="AY435" s="25"/>
      <c r="AZ435" s="25"/>
      <c r="BA435" s="25"/>
      <c r="BB435" s="25"/>
      <c r="BC435" s="25"/>
      <c r="BD435" s="25"/>
      <c r="BE435" s="25"/>
      <c r="BF435" s="25"/>
      <c r="BG435" s="25"/>
      <c r="BH435" s="25"/>
      <c r="BI435" s="25"/>
      <c r="BJ435" s="25"/>
      <c r="BK435" s="25"/>
      <c r="BL435" s="25"/>
      <c r="BM435" s="25"/>
      <c r="BN435" s="25"/>
      <c r="BO435" s="25"/>
      <c r="BP435" s="25"/>
      <c r="BQ435" s="25"/>
      <c r="BR435" s="25"/>
      <c r="BS435" s="25"/>
      <c r="BT435" s="25"/>
      <c r="BU435" s="25"/>
      <c r="BV435" s="25"/>
      <c r="BW435" s="25"/>
      <c r="BX435" s="25"/>
      <c r="BY435" s="25"/>
      <c r="BZ435" s="25"/>
      <c r="CA435" s="25"/>
      <c r="CB435" s="25"/>
      <c r="CC435" s="25"/>
      <c r="CD435" s="25"/>
      <c r="CE435" s="25"/>
      <c r="CF435" s="25"/>
      <c r="CG435" s="25"/>
      <c r="CH435" s="25"/>
      <c r="CI435" s="25"/>
      <c r="CJ435" s="25"/>
      <c r="CK435" s="25"/>
      <c r="CL435" s="25"/>
      <c r="CM435" s="25"/>
      <c r="CN435" s="25"/>
      <c r="CO435" s="25"/>
      <c r="CP435" s="25"/>
      <c r="CQ435" s="25"/>
      <c r="CR435" s="25"/>
      <c r="CS435" s="25"/>
      <c r="CT435" s="25"/>
      <c r="CU435" s="25"/>
      <c r="CV435" s="25"/>
      <c r="CW435" s="25"/>
      <c r="CX435" s="25"/>
      <c r="CY435" s="25"/>
      <c r="CZ435" s="25"/>
      <c r="DA435" s="25"/>
      <c r="DB435" s="25"/>
      <c r="DC435" s="25"/>
    </row>
    <row r="436" spans="1:107" s="61" customFormat="1" ht="12.6" customHeight="1">
      <c r="A436" s="25"/>
      <c r="B436" s="163"/>
      <c r="C436" s="163"/>
      <c r="D436" s="32"/>
      <c r="E436" s="37"/>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2"/>
      <c r="AE436" s="32"/>
      <c r="AF436" s="32"/>
      <c r="AG436" s="32"/>
      <c r="AH436" s="32"/>
      <c r="AI436" s="32"/>
      <c r="AJ436" s="32"/>
      <c r="AK436" s="32"/>
      <c r="AL436" s="32"/>
      <c r="AM436" s="32"/>
      <c r="AN436" s="32"/>
      <c r="AO436" s="32"/>
      <c r="AP436" s="32"/>
      <c r="AQ436" s="32"/>
      <c r="AR436" s="32"/>
      <c r="AS436" s="32"/>
      <c r="AT436" s="32"/>
      <c r="AU436" s="32"/>
      <c r="AV436" s="32"/>
      <c r="AW436" s="32"/>
      <c r="AX436" s="32"/>
      <c r="AY436" s="32"/>
      <c r="AZ436" s="32"/>
      <c r="BA436" s="32"/>
      <c r="BB436" s="32"/>
      <c r="BC436" s="32"/>
      <c r="BD436" s="32"/>
      <c r="BE436" s="32"/>
      <c r="BF436" s="32"/>
      <c r="BG436" s="32"/>
      <c r="BH436" s="32"/>
      <c r="BI436" s="32"/>
      <c r="BJ436" s="32"/>
      <c r="BK436" s="32"/>
      <c r="BL436" s="32"/>
      <c r="BM436" s="32"/>
      <c r="BN436" s="32"/>
      <c r="BO436" s="32"/>
      <c r="BP436" s="32"/>
      <c r="BQ436" s="32"/>
      <c r="BR436" s="32"/>
      <c r="BS436" s="32"/>
      <c r="BT436" s="32"/>
      <c r="BU436" s="32"/>
      <c r="BV436" s="32"/>
      <c r="BW436" s="32"/>
      <c r="BX436" s="32"/>
      <c r="BY436" s="32"/>
      <c r="BZ436" s="32"/>
      <c r="CA436" s="32"/>
      <c r="CB436" s="32"/>
      <c r="CC436" s="32"/>
      <c r="CD436" s="32"/>
      <c r="CE436" s="32"/>
      <c r="CF436" s="32"/>
      <c r="CG436" s="32"/>
      <c r="CH436" s="32"/>
      <c r="CI436" s="32"/>
      <c r="CJ436" s="32"/>
      <c r="CK436" s="32"/>
      <c r="CL436" s="32"/>
      <c r="CM436" s="32"/>
      <c r="CN436" s="32"/>
      <c r="CO436" s="32"/>
      <c r="CP436" s="32"/>
      <c r="CQ436" s="32"/>
      <c r="CR436" s="32"/>
      <c r="CS436" s="32"/>
      <c r="CT436" s="32"/>
      <c r="CU436" s="32"/>
      <c r="CV436" s="32"/>
      <c r="CW436" s="32"/>
      <c r="CX436" s="32"/>
      <c r="CY436" s="32"/>
      <c r="CZ436" s="32"/>
      <c r="DA436" s="32"/>
      <c r="DB436" s="32"/>
      <c r="DC436" s="25"/>
    </row>
    <row r="437" spans="1:107" s="61" customFormat="1" ht="22.5" customHeight="1">
      <c r="A437" s="25"/>
      <c r="B437" s="152" t="s">
        <v>102</v>
      </c>
      <c r="C437" s="153" t="s">
        <v>157</v>
      </c>
      <c r="D437" s="48"/>
      <c r="E437" s="40"/>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2"/>
      <c r="AE437" s="32"/>
      <c r="AF437" s="32"/>
      <c r="AG437" s="32"/>
      <c r="AH437" s="32"/>
      <c r="AI437" s="32"/>
      <c r="AJ437" s="32"/>
      <c r="AK437" s="32"/>
      <c r="AL437" s="32"/>
      <c r="AM437" s="32"/>
      <c r="AN437" s="32"/>
      <c r="AO437" s="32"/>
      <c r="AP437" s="32"/>
      <c r="AQ437" s="32"/>
      <c r="AR437" s="32"/>
      <c r="AS437" s="32"/>
      <c r="AT437" s="32"/>
      <c r="AU437" s="32"/>
      <c r="AV437" s="32"/>
      <c r="AW437" s="32"/>
      <c r="AX437" s="32"/>
      <c r="AY437" s="32"/>
      <c r="AZ437" s="32"/>
      <c r="BA437" s="32"/>
      <c r="BB437" s="32"/>
      <c r="BC437" s="32"/>
      <c r="BD437" s="32"/>
      <c r="BE437" s="32"/>
      <c r="BF437" s="32"/>
      <c r="BG437" s="32"/>
      <c r="BH437" s="32"/>
      <c r="BI437" s="32"/>
      <c r="BJ437" s="32"/>
      <c r="BK437" s="32"/>
      <c r="BL437" s="32"/>
      <c r="BM437" s="32"/>
      <c r="BN437" s="32"/>
      <c r="BO437" s="32"/>
      <c r="BP437" s="32"/>
      <c r="BQ437" s="32"/>
      <c r="BR437" s="32"/>
      <c r="BS437" s="32"/>
      <c r="BT437" s="32"/>
      <c r="BU437" s="32"/>
      <c r="BV437" s="32"/>
      <c r="BW437" s="32"/>
      <c r="BX437" s="32"/>
      <c r="BY437" s="32"/>
      <c r="BZ437" s="32"/>
      <c r="CA437" s="32"/>
      <c r="CB437" s="32"/>
      <c r="CC437" s="32"/>
      <c r="CD437" s="32"/>
      <c r="CE437" s="32"/>
      <c r="CF437" s="32"/>
      <c r="CG437" s="32"/>
      <c r="CH437" s="32"/>
      <c r="CI437" s="32"/>
      <c r="CJ437" s="32"/>
      <c r="CK437" s="32"/>
      <c r="CL437" s="32"/>
      <c r="CM437" s="32"/>
      <c r="CN437" s="32"/>
      <c r="CO437" s="32"/>
      <c r="CP437" s="32"/>
      <c r="CQ437" s="32"/>
      <c r="CR437" s="32"/>
      <c r="CS437" s="32"/>
      <c r="CT437" s="32"/>
      <c r="CU437" s="32"/>
      <c r="CV437" s="32"/>
      <c r="CW437" s="32"/>
      <c r="CX437" s="32"/>
      <c r="CY437" s="32"/>
      <c r="CZ437" s="32"/>
      <c r="DA437" s="32"/>
      <c r="DB437" s="32"/>
      <c r="DC437" s="25"/>
    </row>
    <row r="438" spans="1:107" s="61" customFormat="1" ht="12.6" customHeight="1">
      <c r="A438" s="25"/>
      <c r="B438" s="163"/>
      <c r="C438" s="163"/>
      <c r="D438" s="32"/>
      <c r="E438" s="37"/>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c r="AE438" s="32"/>
      <c r="AF438" s="32"/>
      <c r="AG438" s="32"/>
      <c r="AH438" s="32"/>
      <c r="AI438" s="32"/>
      <c r="AJ438" s="32"/>
      <c r="AK438" s="32"/>
      <c r="AL438" s="32"/>
      <c r="AM438" s="32"/>
      <c r="AN438" s="32"/>
      <c r="AO438" s="32"/>
      <c r="AP438" s="32"/>
      <c r="AQ438" s="32"/>
      <c r="AR438" s="32"/>
      <c r="AS438" s="32"/>
      <c r="AT438" s="32"/>
      <c r="AU438" s="32"/>
      <c r="AV438" s="32"/>
      <c r="AW438" s="32"/>
      <c r="AX438" s="32"/>
      <c r="AY438" s="32"/>
      <c r="AZ438" s="32"/>
      <c r="BA438" s="32"/>
      <c r="BB438" s="32"/>
      <c r="BC438" s="32"/>
      <c r="BD438" s="32"/>
      <c r="BE438" s="32"/>
      <c r="BF438" s="32"/>
      <c r="BG438" s="32"/>
      <c r="BH438" s="32"/>
      <c r="BI438" s="32"/>
      <c r="BJ438" s="32"/>
      <c r="BK438" s="32"/>
      <c r="BL438" s="32"/>
      <c r="BM438" s="32"/>
      <c r="BN438" s="32"/>
      <c r="BO438" s="32"/>
      <c r="BP438" s="32"/>
      <c r="BQ438" s="32"/>
      <c r="BR438" s="32"/>
      <c r="BS438" s="32"/>
      <c r="BT438" s="32"/>
      <c r="BU438" s="32"/>
      <c r="BV438" s="32"/>
      <c r="BW438" s="32"/>
      <c r="BX438" s="32"/>
      <c r="BY438" s="32"/>
      <c r="BZ438" s="32"/>
      <c r="CA438" s="32"/>
      <c r="CB438" s="32"/>
      <c r="CC438" s="32"/>
      <c r="CD438" s="32"/>
      <c r="CE438" s="32"/>
      <c r="CF438" s="32"/>
      <c r="CG438" s="32"/>
      <c r="CH438" s="32"/>
      <c r="CI438" s="32"/>
      <c r="CJ438" s="32"/>
      <c r="CK438" s="32"/>
      <c r="CL438" s="32"/>
      <c r="CM438" s="32"/>
      <c r="CN438" s="32"/>
      <c r="CO438" s="32"/>
      <c r="CP438" s="32"/>
      <c r="CQ438" s="32"/>
      <c r="CR438" s="32"/>
      <c r="CS438" s="32"/>
      <c r="CT438" s="32"/>
      <c r="CU438" s="32"/>
      <c r="CV438" s="32"/>
      <c r="CW438" s="32"/>
      <c r="CX438" s="32"/>
      <c r="CY438" s="32"/>
      <c r="CZ438" s="32"/>
      <c r="DA438" s="32"/>
      <c r="DB438" s="32"/>
      <c r="DC438" s="25"/>
    </row>
    <row r="439" spans="1:107" ht="22.5" customHeight="1">
      <c r="A439" s="25"/>
      <c r="B439" s="163"/>
      <c r="C439" s="178" t="s">
        <v>191</v>
      </c>
      <c r="D439" s="32"/>
      <c r="E439" s="37"/>
      <c r="F439" s="32"/>
      <c r="G439" s="57">
        <f>G357+G369+G383-G393</f>
        <v>0</v>
      </c>
      <c r="H439" s="57">
        <f t="shared" ref="H439:BS439" si="158">H357+H369+H383-H393</f>
        <v>0</v>
      </c>
      <c r="I439" s="57">
        <f t="shared" si="158"/>
        <v>0</v>
      </c>
      <c r="J439" s="57">
        <f t="shared" si="158"/>
        <v>0</v>
      </c>
      <c r="K439" s="57">
        <f t="shared" si="158"/>
        <v>0</v>
      </c>
      <c r="L439" s="57">
        <f t="shared" si="158"/>
        <v>0</v>
      </c>
      <c r="M439" s="57">
        <f t="shared" si="158"/>
        <v>0</v>
      </c>
      <c r="N439" s="57">
        <f t="shared" si="158"/>
        <v>0</v>
      </c>
      <c r="O439" s="57">
        <f t="shared" si="158"/>
        <v>0</v>
      </c>
      <c r="P439" s="57">
        <f t="shared" si="158"/>
        <v>0</v>
      </c>
      <c r="Q439" s="57">
        <f t="shared" si="158"/>
        <v>0</v>
      </c>
      <c r="R439" s="57">
        <f t="shared" si="158"/>
        <v>0</v>
      </c>
      <c r="S439" s="57">
        <f t="shared" si="158"/>
        <v>0</v>
      </c>
      <c r="T439" s="57">
        <f t="shared" si="158"/>
        <v>0</v>
      </c>
      <c r="U439" s="57">
        <f t="shared" si="158"/>
        <v>0</v>
      </c>
      <c r="V439" s="57">
        <f t="shared" si="158"/>
        <v>0</v>
      </c>
      <c r="W439" s="57">
        <f t="shared" si="158"/>
        <v>0</v>
      </c>
      <c r="X439" s="57">
        <f t="shared" si="158"/>
        <v>0</v>
      </c>
      <c r="Y439" s="57">
        <f t="shared" si="158"/>
        <v>0</v>
      </c>
      <c r="Z439" s="57">
        <f t="shared" si="158"/>
        <v>0</v>
      </c>
      <c r="AA439" s="57">
        <f t="shared" si="158"/>
        <v>0</v>
      </c>
      <c r="AB439" s="57">
        <f t="shared" si="158"/>
        <v>0</v>
      </c>
      <c r="AC439" s="57">
        <f t="shared" si="158"/>
        <v>0</v>
      </c>
      <c r="AD439" s="57">
        <f t="shared" si="158"/>
        <v>0</v>
      </c>
      <c r="AE439" s="57">
        <f t="shared" si="158"/>
        <v>0</v>
      </c>
      <c r="AF439" s="57">
        <f t="shared" si="158"/>
        <v>0</v>
      </c>
      <c r="AG439" s="57">
        <f t="shared" si="158"/>
        <v>0</v>
      </c>
      <c r="AH439" s="57">
        <f t="shared" si="158"/>
        <v>0</v>
      </c>
      <c r="AI439" s="57">
        <f t="shared" si="158"/>
        <v>0</v>
      </c>
      <c r="AJ439" s="57">
        <f t="shared" si="158"/>
        <v>0</v>
      </c>
      <c r="AK439" s="57">
        <f t="shared" si="158"/>
        <v>0</v>
      </c>
      <c r="AL439" s="57">
        <f t="shared" si="158"/>
        <v>0</v>
      </c>
      <c r="AM439" s="57">
        <f t="shared" si="158"/>
        <v>0</v>
      </c>
      <c r="AN439" s="57">
        <f t="shared" si="158"/>
        <v>0</v>
      </c>
      <c r="AO439" s="57">
        <f t="shared" si="158"/>
        <v>0</v>
      </c>
      <c r="AP439" s="57">
        <f t="shared" si="158"/>
        <v>0</v>
      </c>
      <c r="AQ439" s="57">
        <f t="shared" si="158"/>
        <v>0</v>
      </c>
      <c r="AR439" s="57">
        <f t="shared" si="158"/>
        <v>0</v>
      </c>
      <c r="AS439" s="57">
        <f t="shared" si="158"/>
        <v>0</v>
      </c>
      <c r="AT439" s="57">
        <f t="shared" si="158"/>
        <v>0</v>
      </c>
      <c r="AU439" s="57">
        <f t="shared" si="158"/>
        <v>0</v>
      </c>
      <c r="AV439" s="57">
        <f t="shared" si="158"/>
        <v>0</v>
      </c>
      <c r="AW439" s="57">
        <f t="shared" si="158"/>
        <v>0</v>
      </c>
      <c r="AX439" s="57">
        <f t="shared" si="158"/>
        <v>0</v>
      </c>
      <c r="AY439" s="57">
        <f t="shared" si="158"/>
        <v>0</v>
      </c>
      <c r="AZ439" s="57">
        <f t="shared" si="158"/>
        <v>0</v>
      </c>
      <c r="BA439" s="57">
        <f t="shared" si="158"/>
        <v>0</v>
      </c>
      <c r="BB439" s="57">
        <f t="shared" si="158"/>
        <v>0</v>
      </c>
      <c r="BC439" s="57">
        <f t="shared" si="158"/>
        <v>0</v>
      </c>
      <c r="BD439" s="57">
        <f t="shared" si="158"/>
        <v>0</v>
      </c>
      <c r="BE439" s="57">
        <f t="shared" si="158"/>
        <v>0</v>
      </c>
      <c r="BF439" s="57">
        <f t="shared" si="158"/>
        <v>0</v>
      </c>
      <c r="BG439" s="57">
        <f t="shared" si="158"/>
        <v>0</v>
      </c>
      <c r="BH439" s="57">
        <f t="shared" si="158"/>
        <v>0</v>
      </c>
      <c r="BI439" s="57">
        <f t="shared" si="158"/>
        <v>0</v>
      </c>
      <c r="BJ439" s="57">
        <f t="shared" si="158"/>
        <v>0</v>
      </c>
      <c r="BK439" s="57">
        <f t="shared" si="158"/>
        <v>0</v>
      </c>
      <c r="BL439" s="57">
        <f t="shared" si="158"/>
        <v>0</v>
      </c>
      <c r="BM439" s="57">
        <f t="shared" si="158"/>
        <v>0</v>
      </c>
      <c r="BN439" s="57">
        <f t="shared" si="158"/>
        <v>0</v>
      </c>
      <c r="BO439" s="57">
        <f t="shared" si="158"/>
        <v>0</v>
      </c>
      <c r="BP439" s="57">
        <f t="shared" si="158"/>
        <v>0</v>
      </c>
      <c r="BQ439" s="57">
        <f t="shared" si="158"/>
        <v>0</v>
      </c>
      <c r="BR439" s="57">
        <f t="shared" si="158"/>
        <v>0</v>
      </c>
      <c r="BS439" s="57">
        <f t="shared" si="158"/>
        <v>0</v>
      </c>
      <c r="BT439" s="57">
        <f t="shared" ref="BT439:DB439" si="159">BT357+BT369+BT383-BT393</f>
        <v>0</v>
      </c>
      <c r="BU439" s="57">
        <f t="shared" si="159"/>
        <v>0</v>
      </c>
      <c r="BV439" s="57">
        <f t="shared" si="159"/>
        <v>0</v>
      </c>
      <c r="BW439" s="57">
        <f t="shared" si="159"/>
        <v>0</v>
      </c>
      <c r="BX439" s="57">
        <f t="shared" si="159"/>
        <v>0</v>
      </c>
      <c r="BY439" s="57">
        <f t="shared" si="159"/>
        <v>0</v>
      </c>
      <c r="BZ439" s="57">
        <f t="shared" si="159"/>
        <v>0</v>
      </c>
      <c r="CA439" s="57">
        <f t="shared" si="159"/>
        <v>0</v>
      </c>
      <c r="CB439" s="57">
        <f t="shared" si="159"/>
        <v>0</v>
      </c>
      <c r="CC439" s="57">
        <f t="shared" si="159"/>
        <v>0</v>
      </c>
      <c r="CD439" s="57">
        <f t="shared" si="159"/>
        <v>0</v>
      </c>
      <c r="CE439" s="57">
        <f t="shared" si="159"/>
        <v>0</v>
      </c>
      <c r="CF439" s="57">
        <f t="shared" si="159"/>
        <v>0</v>
      </c>
      <c r="CG439" s="57">
        <f t="shared" si="159"/>
        <v>0</v>
      </c>
      <c r="CH439" s="57">
        <f t="shared" si="159"/>
        <v>0</v>
      </c>
      <c r="CI439" s="57">
        <f t="shared" si="159"/>
        <v>0</v>
      </c>
      <c r="CJ439" s="57">
        <f t="shared" si="159"/>
        <v>0</v>
      </c>
      <c r="CK439" s="57">
        <f t="shared" si="159"/>
        <v>0</v>
      </c>
      <c r="CL439" s="57">
        <f t="shared" si="159"/>
        <v>0</v>
      </c>
      <c r="CM439" s="57">
        <f t="shared" si="159"/>
        <v>0</v>
      </c>
      <c r="CN439" s="57">
        <f t="shared" si="159"/>
        <v>0</v>
      </c>
      <c r="CO439" s="57">
        <f t="shared" si="159"/>
        <v>0</v>
      </c>
      <c r="CP439" s="57">
        <f t="shared" si="159"/>
        <v>0</v>
      </c>
      <c r="CQ439" s="57">
        <f t="shared" si="159"/>
        <v>0</v>
      </c>
      <c r="CR439" s="57">
        <f t="shared" si="159"/>
        <v>0</v>
      </c>
      <c r="CS439" s="57">
        <f t="shared" si="159"/>
        <v>0</v>
      </c>
      <c r="CT439" s="57">
        <f t="shared" si="159"/>
        <v>0</v>
      </c>
      <c r="CU439" s="57">
        <f t="shared" si="159"/>
        <v>0</v>
      </c>
      <c r="CV439" s="57">
        <f t="shared" si="159"/>
        <v>0</v>
      </c>
      <c r="CW439" s="57">
        <f t="shared" si="159"/>
        <v>0</v>
      </c>
      <c r="CX439" s="57">
        <f t="shared" si="159"/>
        <v>0</v>
      </c>
      <c r="CY439" s="57">
        <f t="shared" si="159"/>
        <v>0</v>
      </c>
      <c r="CZ439" s="57">
        <f t="shared" si="159"/>
        <v>0</v>
      </c>
      <c r="DA439" s="57">
        <f t="shared" si="159"/>
        <v>0</v>
      </c>
      <c r="DB439" s="57">
        <f t="shared" si="159"/>
        <v>0</v>
      </c>
      <c r="DC439" s="58"/>
    </row>
    <row r="440" spans="1:107" s="61" customFormat="1" ht="22.5" customHeight="1">
      <c r="A440" s="25"/>
      <c r="B440" s="163"/>
      <c r="C440" s="178" t="s">
        <v>192</v>
      </c>
      <c r="D440" s="32"/>
      <c r="E440" s="37"/>
      <c r="F440" s="32"/>
      <c r="G440" s="56">
        <f>SUM(G439:DB439)</f>
        <v>0</v>
      </c>
      <c r="H440" s="32"/>
      <c r="I440" s="32"/>
      <c r="J440" s="32"/>
      <c r="K440" s="32"/>
      <c r="L440" s="32"/>
      <c r="M440" s="32"/>
      <c r="N440" s="32"/>
      <c r="O440" s="32"/>
      <c r="P440" s="32"/>
      <c r="Q440" s="32"/>
      <c r="R440" s="32"/>
      <c r="S440" s="32"/>
      <c r="T440" s="32"/>
      <c r="U440" s="32"/>
      <c r="V440" s="32"/>
      <c r="W440" s="32"/>
      <c r="X440" s="32"/>
      <c r="Y440" s="32"/>
      <c r="Z440" s="32"/>
      <c r="AA440" s="32"/>
      <c r="AB440" s="32"/>
      <c r="AC440" s="32"/>
      <c r="AD440" s="32"/>
      <c r="AE440" s="32"/>
      <c r="AF440" s="32"/>
      <c r="AG440" s="32"/>
      <c r="AH440" s="32"/>
      <c r="AI440" s="32"/>
      <c r="AJ440" s="32"/>
      <c r="AK440" s="32"/>
      <c r="AL440" s="32"/>
      <c r="AM440" s="32"/>
      <c r="AN440" s="32"/>
      <c r="AO440" s="32"/>
      <c r="AP440" s="32"/>
      <c r="AQ440" s="32"/>
      <c r="AR440" s="32"/>
      <c r="AS440" s="32"/>
      <c r="AT440" s="32"/>
      <c r="AU440" s="32"/>
      <c r="AV440" s="32"/>
      <c r="AW440" s="32"/>
      <c r="AX440" s="32"/>
      <c r="AY440" s="32"/>
      <c r="AZ440" s="32"/>
      <c r="BA440" s="32"/>
      <c r="BB440" s="32"/>
      <c r="BC440" s="32"/>
      <c r="BD440" s="32"/>
      <c r="BE440" s="32"/>
      <c r="BF440" s="32"/>
      <c r="BG440" s="32"/>
      <c r="BH440" s="32"/>
      <c r="BI440" s="32"/>
      <c r="BJ440" s="32"/>
      <c r="BK440" s="32"/>
      <c r="BL440" s="32"/>
      <c r="BM440" s="32"/>
      <c r="BN440" s="32"/>
      <c r="BO440" s="32"/>
      <c r="BP440" s="32"/>
      <c r="BQ440" s="32"/>
      <c r="BR440" s="32"/>
      <c r="BS440" s="32"/>
      <c r="BT440" s="32"/>
      <c r="BU440" s="32"/>
      <c r="BV440" s="32"/>
      <c r="BW440" s="32"/>
      <c r="BX440" s="32"/>
      <c r="BY440" s="32"/>
      <c r="BZ440" s="32"/>
      <c r="CA440" s="32"/>
      <c r="CB440" s="32"/>
      <c r="CC440" s="32"/>
      <c r="CD440" s="32"/>
      <c r="CE440" s="32"/>
      <c r="CF440" s="32"/>
      <c r="CG440" s="32"/>
      <c r="CH440" s="32"/>
      <c r="CI440" s="32"/>
      <c r="CJ440" s="32"/>
      <c r="CK440" s="32"/>
      <c r="CL440" s="32"/>
      <c r="CM440" s="32"/>
      <c r="CN440" s="32"/>
      <c r="CO440" s="32"/>
      <c r="CP440" s="32"/>
      <c r="CQ440" s="32"/>
      <c r="CR440" s="32"/>
      <c r="CS440" s="32"/>
      <c r="CT440" s="32"/>
      <c r="CU440" s="32"/>
      <c r="CV440" s="32"/>
      <c r="CW440" s="32"/>
      <c r="CX440" s="32"/>
      <c r="CY440" s="32"/>
      <c r="CZ440" s="32"/>
      <c r="DA440" s="32"/>
      <c r="DB440" s="32"/>
      <c r="DC440" s="25"/>
    </row>
    <row r="441" spans="1:107" s="61" customFormat="1" ht="12.6" customHeight="1">
      <c r="A441" s="25"/>
      <c r="B441" s="163"/>
      <c r="C441" s="178"/>
      <c r="D441" s="32"/>
      <c r="E441" s="37"/>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2"/>
      <c r="AE441" s="32"/>
      <c r="AF441" s="32"/>
      <c r="AG441" s="32"/>
      <c r="AH441" s="32"/>
      <c r="AI441" s="32"/>
      <c r="AJ441" s="32"/>
      <c r="AK441" s="32"/>
      <c r="AL441" s="32"/>
      <c r="AM441" s="32"/>
      <c r="AN441" s="32"/>
      <c r="AO441" s="32"/>
      <c r="AP441" s="32"/>
      <c r="AQ441" s="32"/>
      <c r="AR441" s="32"/>
      <c r="AS441" s="32"/>
      <c r="AT441" s="32"/>
      <c r="AU441" s="32"/>
      <c r="AV441" s="32"/>
      <c r="AW441" s="32"/>
      <c r="AX441" s="32"/>
      <c r="AY441" s="32"/>
      <c r="AZ441" s="32"/>
      <c r="BA441" s="32"/>
      <c r="BB441" s="32"/>
      <c r="BC441" s="32"/>
      <c r="BD441" s="32"/>
      <c r="BE441" s="32"/>
      <c r="BF441" s="32"/>
      <c r="BG441" s="32"/>
      <c r="BH441" s="32"/>
      <c r="BI441" s="32"/>
      <c r="BJ441" s="32"/>
      <c r="BK441" s="32"/>
      <c r="BL441" s="32"/>
      <c r="BM441" s="32"/>
      <c r="BN441" s="32"/>
      <c r="BO441" s="32"/>
      <c r="BP441" s="32"/>
      <c r="BQ441" s="32"/>
      <c r="BR441" s="32"/>
      <c r="BS441" s="32"/>
      <c r="BT441" s="32"/>
      <c r="BU441" s="32"/>
      <c r="BV441" s="32"/>
      <c r="BW441" s="32"/>
      <c r="BX441" s="32"/>
      <c r="BY441" s="32"/>
      <c r="BZ441" s="32"/>
      <c r="CA441" s="32"/>
      <c r="CB441" s="32"/>
      <c r="CC441" s="32"/>
      <c r="CD441" s="32"/>
      <c r="CE441" s="32"/>
      <c r="CF441" s="32"/>
      <c r="CG441" s="32"/>
      <c r="CH441" s="32"/>
      <c r="CI441" s="32"/>
      <c r="CJ441" s="32"/>
      <c r="CK441" s="32"/>
      <c r="CL441" s="32"/>
      <c r="CM441" s="32"/>
      <c r="CN441" s="32"/>
      <c r="CO441" s="32"/>
      <c r="CP441" s="32"/>
      <c r="CQ441" s="32"/>
      <c r="CR441" s="32"/>
      <c r="CS441" s="32"/>
      <c r="CT441" s="32"/>
      <c r="CU441" s="32"/>
      <c r="CV441" s="32"/>
      <c r="CW441" s="32"/>
      <c r="CX441" s="32"/>
      <c r="CY441" s="32"/>
      <c r="CZ441" s="32"/>
      <c r="DA441" s="32"/>
      <c r="DB441" s="32"/>
      <c r="DC441" s="25"/>
    </row>
    <row r="442" spans="1:107" s="99" customFormat="1" ht="22.5" customHeight="1">
      <c r="A442" s="25"/>
      <c r="B442" s="163"/>
      <c r="C442" s="178" t="s">
        <v>196</v>
      </c>
      <c r="D442" s="32"/>
      <c r="E442" s="37"/>
      <c r="F442" s="32"/>
      <c r="G442" s="57">
        <f>G360+G372+G386-G396</f>
        <v>0</v>
      </c>
      <c r="H442" s="57">
        <f t="shared" ref="H442:BS442" si="160">H360+H372+H386-H396</f>
        <v>0</v>
      </c>
      <c r="I442" s="57">
        <f t="shared" si="160"/>
        <v>0</v>
      </c>
      <c r="J442" s="57">
        <f t="shared" si="160"/>
        <v>0</v>
      </c>
      <c r="K442" s="57">
        <f t="shared" si="160"/>
        <v>0</v>
      </c>
      <c r="L442" s="57">
        <f t="shared" si="160"/>
        <v>0</v>
      </c>
      <c r="M442" s="57">
        <f t="shared" si="160"/>
        <v>0</v>
      </c>
      <c r="N442" s="57">
        <f t="shared" si="160"/>
        <v>0</v>
      </c>
      <c r="O442" s="57">
        <f t="shared" si="160"/>
        <v>0</v>
      </c>
      <c r="P442" s="57">
        <f t="shared" si="160"/>
        <v>0</v>
      </c>
      <c r="Q442" s="57">
        <f t="shared" si="160"/>
        <v>0</v>
      </c>
      <c r="R442" s="57">
        <f t="shared" si="160"/>
        <v>0</v>
      </c>
      <c r="S442" s="57">
        <f t="shared" si="160"/>
        <v>0</v>
      </c>
      <c r="T442" s="57">
        <f t="shared" si="160"/>
        <v>0</v>
      </c>
      <c r="U442" s="57">
        <f t="shared" si="160"/>
        <v>0</v>
      </c>
      <c r="V442" s="57">
        <f t="shared" si="160"/>
        <v>0</v>
      </c>
      <c r="W442" s="57">
        <f t="shared" si="160"/>
        <v>0</v>
      </c>
      <c r="X442" s="57">
        <f t="shared" si="160"/>
        <v>0</v>
      </c>
      <c r="Y442" s="57">
        <f t="shared" si="160"/>
        <v>0</v>
      </c>
      <c r="Z442" s="57">
        <f t="shared" si="160"/>
        <v>0</v>
      </c>
      <c r="AA442" s="57">
        <f t="shared" si="160"/>
        <v>0</v>
      </c>
      <c r="AB442" s="57">
        <f t="shared" si="160"/>
        <v>0</v>
      </c>
      <c r="AC442" s="57">
        <f t="shared" si="160"/>
        <v>0</v>
      </c>
      <c r="AD442" s="57">
        <f t="shared" si="160"/>
        <v>0</v>
      </c>
      <c r="AE442" s="57">
        <f t="shared" si="160"/>
        <v>0</v>
      </c>
      <c r="AF442" s="57">
        <f t="shared" si="160"/>
        <v>0</v>
      </c>
      <c r="AG442" s="57">
        <f t="shared" si="160"/>
        <v>0</v>
      </c>
      <c r="AH442" s="57">
        <f t="shared" si="160"/>
        <v>0</v>
      </c>
      <c r="AI442" s="57">
        <f t="shared" si="160"/>
        <v>0</v>
      </c>
      <c r="AJ442" s="57">
        <f t="shared" si="160"/>
        <v>0</v>
      </c>
      <c r="AK442" s="57">
        <f t="shared" si="160"/>
        <v>0</v>
      </c>
      <c r="AL442" s="57">
        <f t="shared" si="160"/>
        <v>0</v>
      </c>
      <c r="AM442" s="57">
        <f t="shared" si="160"/>
        <v>0</v>
      </c>
      <c r="AN442" s="57">
        <f t="shared" si="160"/>
        <v>0</v>
      </c>
      <c r="AO442" s="57">
        <f t="shared" si="160"/>
        <v>0</v>
      </c>
      <c r="AP442" s="57">
        <f t="shared" si="160"/>
        <v>0</v>
      </c>
      <c r="AQ442" s="57">
        <f t="shared" si="160"/>
        <v>0</v>
      </c>
      <c r="AR442" s="57">
        <f t="shared" si="160"/>
        <v>0</v>
      </c>
      <c r="AS442" s="57">
        <f t="shared" si="160"/>
        <v>0</v>
      </c>
      <c r="AT442" s="57">
        <f t="shared" si="160"/>
        <v>0</v>
      </c>
      <c r="AU442" s="57">
        <f t="shared" si="160"/>
        <v>0</v>
      </c>
      <c r="AV442" s="57">
        <f t="shared" si="160"/>
        <v>0</v>
      </c>
      <c r="AW442" s="57">
        <f t="shared" si="160"/>
        <v>0</v>
      </c>
      <c r="AX442" s="57">
        <f t="shared" si="160"/>
        <v>0</v>
      </c>
      <c r="AY442" s="57">
        <f t="shared" si="160"/>
        <v>0</v>
      </c>
      <c r="AZ442" s="57">
        <f t="shared" si="160"/>
        <v>0</v>
      </c>
      <c r="BA442" s="57">
        <f t="shared" si="160"/>
        <v>0</v>
      </c>
      <c r="BB442" s="57">
        <f t="shared" si="160"/>
        <v>0</v>
      </c>
      <c r="BC442" s="57">
        <f t="shared" si="160"/>
        <v>0</v>
      </c>
      <c r="BD442" s="57">
        <f t="shared" si="160"/>
        <v>0</v>
      </c>
      <c r="BE442" s="57">
        <f t="shared" si="160"/>
        <v>0</v>
      </c>
      <c r="BF442" s="57">
        <f t="shared" si="160"/>
        <v>0</v>
      </c>
      <c r="BG442" s="57">
        <f t="shared" si="160"/>
        <v>0</v>
      </c>
      <c r="BH442" s="57">
        <f t="shared" si="160"/>
        <v>0</v>
      </c>
      <c r="BI442" s="57">
        <f t="shared" si="160"/>
        <v>0</v>
      </c>
      <c r="BJ442" s="57">
        <f t="shared" si="160"/>
        <v>0</v>
      </c>
      <c r="BK442" s="57">
        <f t="shared" si="160"/>
        <v>0</v>
      </c>
      <c r="BL442" s="57">
        <f t="shared" si="160"/>
        <v>0</v>
      </c>
      <c r="BM442" s="57">
        <f t="shared" si="160"/>
        <v>0</v>
      </c>
      <c r="BN442" s="57">
        <f t="shared" si="160"/>
        <v>0</v>
      </c>
      <c r="BO442" s="57">
        <f t="shared" si="160"/>
        <v>0</v>
      </c>
      <c r="BP442" s="57">
        <f t="shared" si="160"/>
        <v>0</v>
      </c>
      <c r="BQ442" s="57">
        <f t="shared" si="160"/>
        <v>0</v>
      </c>
      <c r="BR442" s="57">
        <f t="shared" si="160"/>
        <v>0</v>
      </c>
      <c r="BS442" s="57">
        <f t="shared" si="160"/>
        <v>0</v>
      </c>
      <c r="BT442" s="57">
        <f t="shared" ref="BT442:DB442" si="161">BT360+BT372+BT386-BT396</f>
        <v>0</v>
      </c>
      <c r="BU442" s="57">
        <f t="shared" si="161"/>
        <v>0</v>
      </c>
      <c r="BV442" s="57">
        <f t="shared" si="161"/>
        <v>0</v>
      </c>
      <c r="BW442" s="57">
        <f t="shared" si="161"/>
        <v>0</v>
      </c>
      <c r="BX442" s="57">
        <f t="shared" si="161"/>
        <v>0</v>
      </c>
      <c r="BY442" s="57">
        <f t="shared" si="161"/>
        <v>0</v>
      </c>
      <c r="BZ442" s="57">
        <f t="shared" si="161"/>
        <v>0</v>
      </c>
      <c r="CA442" s="57">
        <f t="shared" si="161"/>
        <v>0</v>
      </c>
      <c r="CB442" s="57">
        <f t="shared" si="161"/>
        <v>0</v>
      </c>
      <c r="CC442" s="57">
        <f t="shared" si="161"/>
        <v>0</v>
      </c>
      <c r="CD442" s="57">
        <f t="shared" si="161"/>
        <v>0</v>
      </c>
      <c r="CE442" s="57">
        <f t="shared" si="161"/>
        <v>0</v>
      </c>
      <c r="CF442" s="57">
        <f t="shared" si="161"/>
        <v>0</v>
      </c>
      <c r="CG442" s="57">
        <f t="shared" si="161"/>
        <v>0</v>
      </c>
      <c r="CH442" s="57">
        <f t="shared" si="161"/>
        <v>0</v>
      </c>
      <c r="CI442" s="57">
        <f t="shared" si="161"/>
        <v>0</v>
      </c>
      <c r="CJ442" s="57">
        <f t="shared" si="161"/>
        <v>0</v>
      </c>
      <c r="CK442" s="57">
        <f t="shared" si="161"/>
        <v>0</v>
      </c>
      <c r="CL442" s="57">
        <f t="shared" si="161"/>
        <v>0</v>
      </c>
      <c r="CM442" s="57">
        <f t="shared" si="161"/>
        <v>0</v>
      </c>
      <c r="CN442" s="57">
        <f t="shared" si="161"/>
        <v>0</v>
      </c>
      <c r="CO442" s="57">
        <f t="shared" si="161"/>
        <v>0</v>
      </c>
      <c r="CP442" s="57">
        <f t="shared" si="161"/>
        <v>0</v>
      </c>
      <c r="CQ442" s="57">
        <f t="shared" si="161"/>
        <v>0</v>
      </c>
      <c r="CR442" s="57">
        <f t="shared" si="161"/>
        <v>0</v>
      </c>
      <c r="CS442" s="57">
        <f t="shared" si="161"/>
        <v>0</v>
      </c>
      <c r="CT442" s="57">
        <f t="shared" si="161"/>
        <v>0</v>
      </c>
      <c r="CU442" s="57">
        <f t="shared" si="161"/>
        <v>0</v>
      </c>
      <c r="CV442" s="57">
        <f t="shared" si="161"/>
        <v>0</v>
      </c>
      <c r="CW442" s="57">
        <f t="shared" si="161"/>
        <v>0</v>
      </c>
      <c r="CX442" s="57">
        <f t="shared" si="161"/>
        <v>0</v>
      </c>
      <c r="CY442" s="57">
        <f t="shared" si="161"/>
        <v>0</v>
      </c>
      <c r="CZ442" s="57">
        <f t="shared" si="161"/>
        <v>0</v>
      </c>
      <c r="DA442" s="57">
        <f t="shared" si="161"/>
        <v>0</v>
      </c>
      <c r="DB442" s="57">
        <f t="shared" si="161"/>
        <v>0</v>
      </c>
      <c r="DC442" s="58"/>
    </row>
    <row r="443" spans="1:107" s="61" customFormat="1" ht="22.5" customHeight="1">
      <c r="A443" s="25"/>
      <c r="B443" s="163"/>
      <c r="C443" s="178" t="s">
        <v>190</v>
      </c>
      <c r="D443" s="32"/>
      <c r="E443" s="37"/>
      <c r="F443" s="32"/>
      <c r="G443" s="56">
        <f>SUM(G442:DB442)</f>
        <v>0</v>
      </c>
      <c r="H443" s="32"/>
      <c r="I443" s="32"/>
      <c r="J443" s="32"/>
      <c r="K443" s="32"/>
      <c r="L443" s="32"/>
      <c r="M443" s="32"/>
      <c r="N443" s="32"/>
      <c r="O443" s="32"/>
      <c r="P443" s="32"/>
      <c r="Q443" s="32"/>
      <c r="R443" s="32"/>
      <c r="S443" s="32"/>
      <c r="T443" s="32"/>
      <c r="U443" s="32"/>
      <c r="V443" s="32"/>
      <c r="W443" s="32"/>
      <c r="X443" s="32"/>
      <c r="Y443" s="32"/>
      <c r="Z443" s="32"/>
      <c r="AA443" s="32"/>
      <c r="AB443" s="32"/>
      <c r="AC443" s="32"/>
      <c r="AD443" s="32"/>
      <c r="AE443" s="32"/>
      <c r="AF443" s="32"/>
      <c r="AG443" s="32"/>
      <c r="AH443" s="32"/>
      <c r="AI443" s="32"/>
      <c r="AJ443" s="32"/>
      <c r="AK443" s="32"/>
      <c r="AL443" s="32"/>
      <c r="AM443" s="32"/>
      <c r="AN443" s="32"/>
      <c r="AO443" s="32"/>
      <c r="AP443" s="32"/>
      <c r="AQ443" s="32"/>
      <c r="AR443" s="32"/>
      <c r="AS443" s="32"/>
      <c r="AT443" s="32"/>
      <c r="AU443" s="32"/>
      <c r="AV443" s="32"/>
      <c r="AW443" s="32"/>
      <c r="AX443" s="32"/>
      <c r="AY443" s="32"/>
      <c r="AZ443" s="32"/>
      <c r="BA443" s="32"/>
      <c r="BB443" s="32"/>
      <c r="BC443" s="32"/>
      <c r="BD443" s="32"/>
      <c r="BE443" s="32"/>
      <c r="BF443" s="32"/>
      <c r="BG443" s="32"/>
      <c r="BH443" s="32"/>
      <c r="BI443" s="32"/>
      <c r="BJ443" s="32"/>
      <c r="BK443" s="32"/>
      <c r="BL443" s="32"/>
      <c r="BM443" s="32"/>
      <c r="BN443" s="32"/>
      <c r="BO443" s="32"/>
      <c r="BP443" s="32"/>
      <c r="BQ443" s="32"/>
      <c r="BR443" s="32"/>
      <c r="BS443" s="32"/>
      <c r="BT443" s="32"/>
      <c r="BU443" s="32"/>
      <c r="BV443" s="32"/>
      <c r="BW443" s="32"/>
      <c r="BX443" s="32"/>
      <c r="BY443" s="32"/>
      <c r="BZ443" s="32"/>
      <c r="CA443" s="32"/>
      <c r="CB443" s="32"/>
      <c r="CC443" s="32"/>
      <c r="CD443" s="32"/>
      <c r="CE443" s="32"/>
      <c r="CF443" s="32"/>
      <c r="CG443" s="32"/>
      <c r="CH443" s="32"/>
      <c r="CI443" s="32"/>
      <c r="CJ443" s="32"/>
      <c r="CK443" s="32"/>
      <c r="CL443" s="32"/>
      <c r="CM443" s="32"/>
      <c r="CN443" s="32"/>
      <c r="CO443" s="32"/>
      <c r="CP443" s="32"/>
      <c r="CQ443" s="32"/>
      <c r="CR443" s="32"/>
      <c r="CS443" s="32"/>
      <c r="CT443" s="32"/>
      <c r="CU443" s="32"/>
      <c r="CV443" s="32"/>
      <c r="CW443" s="32"/>
      <c r="CX443" s="32"/>
      <c r="CY443" s="32"/>
      <c r="CZ443" s="32"/>
      <c r="DA443" s="32"/>
      <c r="DB443" s="32"/>
      <c r="DC443" s="25"/>
    </row>
    <row r="444" spans="1:107" s="61" customFormat="1" ht="12.6" customHeight="1">
      <c r="A444" s="25"/>
      <c r="B444" s="163"/>
      <c r="C444" s="163"/>
      <c r="D444" s="32"/>
      <c r="E444" s="37"/>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c r="AE444" s="32"/>
      <c r="AF444" s="32"/>
      <c r="AG444" s="32"/>
      <c r="AH444" s="32"/>
      <c r="AI444" s="32"/>
      <c r="AJ444" s="32"/>
      <c r="AK444" s="32"/>
      <c r="AL444" s="32"/>
      <c r="AM444" s="32"/>
      <c r="AN444" s="32"/>
      <c r="AO444" s="32"/>
      <c r="AP444" s="32"/>
      <c r="AQ444" s="32"/>
      <c r="AR444" s="32"/>
      <c r="AS444" s="32"/>
      <c r="AT444" s="32"/>
      <c r="AU444" s="32"/>
      <c r="AV444" s="32"/>
      <c r="AW444" s="32"/>
      <c r="AX444" s="32"/>
      <c r="AY444" s="32"/>
      <c r="AZ444" s="32"/>
      <c r="BA444" s="32"/>
      <c r="BB444" s="32"/>
      <c r="BC444" s="32"/>
      <c r="BD444" s="32"/>
      <c r="BE444" s="32"/>
      <c r="BF444" s="32"/>
      <c r="BG444" s="32"/>
      <c r="BH444" s="32"/>
      <c r="BI444" s="32"/>
      <c r="BJ444" s="32"/>
      <c r="BK444" s="32"/>
      <c r="BL444" s="32"/>
      <c r="BM444" s="32"/>
      <c r="BN444" s="32"/>
      <c r="BO444" s="32"/>
      <c r="BP444" s="32"/>
      <c r="BQ444" s="32"/>
      <c r="BR444" s="32"/>
      <c r="BS444" s="32"/>
      <c r="BT444" s="32"/>
      <c r="BU444" s="32"/>
      <c r="BV444" s="32"/>
      <c r="BW444" s="32"/>
      <c r="BX444" s="32"/>
      <c r="BY444" s="32"/>
      <c r="BZ444" s="32"/>
      <c r="CA444" s="32"/>
      <c r="CB444" s="32"/>
      <c r="CC444" s="32"/>
      <c r="CD444" s="32"/>
      <c r="CE444" s="32"/>
      <c r="CF444" s="32"/>
      <c r="CG444" s="32"/>
      <c r="CH444" s="32"/>
      <c r="CI444" s="32"/>
      <c r="CJ444" s="32"/>
      <c r="CK444" s="32"/>
      <c r="CL444" s="32"/>
      <c r="CM444" s="32"/>
      <c r="CN444" s="32"/>
      <c r="CO444" s="32"/>
      <c r="CP444" s="32"/>
      <c r="CQ444" s="32"/>
      <c r="CR444" s="32"/>
      <c r="CS444" s="32"/>
      <c r="CT444" s="32"/>
      <c r="CU444" s="32"/>
      <c r="CV444" s="32"/>
      <c r="CW444" s="32"/>
      <c r="CX444" s="32"/>
      <c r="CY444" s="32"/>
      <c r="CZ444" s="32"/>
      <c r="DA444" s="32"/>
      <c r="DB444" s="32"/>
      <c r="DC444" s="25"/>
    </row>
    <row r="445" spans="1:107" s="61" customFormat="1" ht="22.5" customHeight="1">
      <c r="A445" s="25"/>
      <c r="B445" s="163"/>
      <c r="C445" s="163" t="s">
        <v>243</v>
      </c>
      <c r="D445" s="32"/>
      <c r="E445" s="37"/>
      <c r="F445" s="32"/>
      <c r="G445" s="57">
        <f t="shared" ref="G445:BR445" si="162">G424</f>
        <v>0</v>
      </c>
      <c r="H445" s="57">
        <f t="shared" si="162"/>
        <v>0</v>
      </c>
      <c r="I445" s="57">
        <f t="shared" si="162"/>
        <v>0</v>
      </c>
      <c r="J445" s="57">
        <f t="shared" si="162"/>
        <v>0</v>
      </c>
      <c r="K445" s="57">
        <f t="shared" si="162"/>
        <v>0</v>
      </c>
      <c r="L445" s="57">
        <f t="shared" si="162"/>
        <v>0</v>
      </c>
      <c r="M445" s="57">
        <f t="shared" si="162"/>
        <v>0</v>
      </c>
      <c r="N445" s="57">
        <f t="shared" si="162"/>
        <v>0</v>
      </c>
      <c r="O445" s="57">
        <f t="shared" si="162"/>
        <v>0</v>
      </c>
      <c r="P445" s="57">
        <f t="shared" si="162"/>
        <v>0</v>
      </c>
      <c r="Q445" s="57">
        <f t="shared" si="162"/>
        <v>0</v>
      </c>
      <c r="R445" s="57">
        <f t="shared" si="162"/>
        <v>0</v>
      </c>
      <c r="S445" s="57">
        <f t="shared" si="162"/>
        <v>0</v>
      </c>
      <c r="T445" s="57">
        <f t="shared" si="162"/>
        <v>0</v>
      </c>
      <c r="U445" s="57">
        <f t="shared" si="162"/>
        <v>0</v>
      </c>
      <c r="V445" s="57">
        <f t="shared" si="162"/>
        <v>0</v>
      </c>
      <c r="W445" s="57">
        <f t="shared" si="162"/>
        <v>0</v>
      </c>
      <c r="X445" s="57">
        <f t="shared" si="162"/>
        <v>0</v>
      </c>
      <c r="Y445" s="57">
        <f t="shared" si="162"/>
        <v>0</v>
      </c>
      <c r="Z445" s="57">
        <f t="shared" si="162"/>
        <v>0</v>
      </c>
      <c r="AA445" s="57">
        <f t="shared" si="162"/>
        <v>0</v>
      </c>
      <c r="AB445" s="57">
        <f t="shared" si="162"/>
        <v>0</v>
      </c>
      <c r="AC445" s="57">
        <f t="shared" si="162"/>
        <v>0</v>
      </c>
      <c r="AD445" s="57">
        <f t="shared" si="162"/>
        <v>0</v>
      </c>
      <c r="AE445" s="57">
        <f t="shared" si="162"/>
        <v>0</v>
      </c>
      <c r="AF445" s="57">
        <f t="shared" si="162"/>
        <v>0</v>
      </c>
      <c r="AG445" s="57">
        <f t="shared" si="162"/>
        <v>0</v>
      </c>
      <c r="AH445" s="57">
        <f t="shared" si="162"/>
        <v>0</v>
      </c>
      <c r="AI445" s="57">
        <f t="shared" si="162"/>
        <v>0</v>
      </c>
      <c r="AJ445" s="57">
        <f t="shared" si="162"/>
        <v>0</v>
      </c>
      <c r="AK445" s="57">
        <f t="shared" si="162"/>
        <v>0</v>
      </c>
      <c r="AL445" s="57">
        <f t="shared" si="162"/>
        <v>0</v>
      </c>
      <c r="AM445" s="57">
        <f t="shared" si="162"/>
        <v>0</v>
      </c>
      <c r="AN445" s="57">
        <f t="shared" si="162"/>
        <v>0</v>
      </c>
      <c r="AO445" s="57">
        <f t="shared" si="162"/>
        <v>0</v>
      </c>
      <c r="AP445" s="57">
        <f t="shared" si="162"/>
        <v>0</v>
      </c>
      <c r="AQ445" s="57">
        <f t="shared" si="162"/>
        <v>0</v>
      </c>
      <c r="AR445" s="57">
        <f t="shared" si="162"/>
        <v>0</v>
      </c>
      <c r="AS445" s="57">
        <f t="shared" si="162"/>
        <v>0</v>
      </c>
      <c r="AT445" s="57">
        <f t="shared" si="162"/>
        <v>0</v>
      </c>
      <c r="AU445" s="57">
        <f t="shared" si="162"/>
        <v>0</v>
      </c>
      <c r="AV445" s="57">
        <f t="shared" si="162"/>
        <v>0</v>
      </c>
      <c r="AW445" s="57">
        <f t="shared" si="162"/>
        <v>0</v>
      </c>
      <c r="AX445" s="57">
        <f t="shared" si="162"/>
        <v>0</v>
      </c>
      <c r="AY445" s="57">
        <f t="shared" si="162"/>
        <v>0</v>
      </c>
      <c r="AZ445" s="57">
        <f t="shared" si="162"/>
        <v>0</v>
      </c>
      <c r="BA445" s="57">
        <f t="shared" si="162"/>
        <v>0</v>
      </c>
      <c r="BB445" s="57">
        <f t="shared" si="162"/>
        <v>0</v>
      </c>
      <c r="BC445" s="57">
        <f t="shared" si="162"/>
        <v>0</v>
      </c>
      <c r="BD445" s="57">
        <f t="shared" si="162"/>
        <v>0</v>
      </c>
      <c r="BE445" s="57">
        <f t="shared" si="162"/>
        <v>0</v>
      </c>
      <c r="BF445" s="57">
        <f t="shared" si="162"/>
        <v>0</v>
      </c>
      <c r="BG445" s="57">
        <f t="shared" si="162"/>
        <v>0</v>
      </c>
      <c r="BH445" s="57">
        <f t="shared" si="162"/>
        <v>0</v>
      </c>
      <c r="BI445" s="57">
        <f t="shared" si="162"/>
        <v>0</v>
      </c>
      <c r="BJ445" s="57">
        <f t="shared" si="162"/>
        <v>0</v>
      </c>
      <c r="BK445" s="57">
        <f t="shared" si="162"/>
        <v>0</v>
      </c>
      <c r="BL445" s="57">
        <f t="shared" si="162"/>
        <v>0</v>
      </c>
      <c r="BM445" s="57">
        <f t="shared" si="162"/>
        <v>0</v>
      </c>
      <c r="BN445" s="57">
        <f t="shared" si="162"/>
        <v>0</v>
      </c>
      <c r="BO445" s="57">
        <f t="shared" si="162"/>
        <v>0</v>
      </c>
      <c r="BP445" s="57">
        <f t="shared" si="162"/>
        <v>0</v>
      </c>
      <c r="BQ445" s="57">
        <f t="shared" si="162"/>
        <v>0</v>
      </c>
      <c r="BR445" s="57">
        <f t="shared" si="162"/>
        <v>0</v>
      </c>
      <c r="BS445" s="57">
        <f t="shared" ref="BS445:DB445" si="163">BS424</f>
        <v>0</v>
      </c>
      <c r="BT445" s="57">
        <f t="shared" si="163"/>
        <v>0</v>
      </c>
      <c r="BU445" s="57">
        <f t="shared" si="163"/>
        <v>0</v>
      </c>
      <c r="BV445" s="57">
        <f t="shared" si="163"/>
        <v>0</v>
      </c>
      <c r="BW445" s="57">
        <f t="shared" si="163"/>
        <v>0</v>
      </c>
      <c r="BX445" s="57">
        <f t="shared" si="163"/>
        <v>0</v>
      </c>
      <c r="BY445" s="57">
        <f t="shared" si="163"/>
        <v>0</v>
      </c>
      <c r="BZ445" s="57">
        <f t="shared" si="163"/>
        <v>0</v>
      </c>
      <c r="CA445" s="57">
        <f t="shared" si="163"/>
        <v>0</v>
      </c>
      <c r="CB445" s="57">
        <f t="shared" si="163"/>
        <v>0</v>
      </c>
      <c r="CC445" s="57">
        <f t="shared" si="163"/>
        <v>0</v>
      </c>
      <c r="CD445" s="57">
        <f t="shared" si="163"/>
        <v>0</v>
      </c>
      <c r="CE445" s="57">
        <f t="shared" si="163"/>
        <v>0</v>
      </c>
      <c r="CF445" s="57">
        <f t="shared" si="163"/>
        <v>0</v>
      </c>
      <c r="CG445" s="57">
        <f t="shared" si="163"/>
        <v>0</v>
      </c>
      <c r="CH445" s="57">
        <f t="shared" si="163"/>
        <v>0</v>
      </c>
      <c r="CI445" s="57">
        <f t="shared" si="163"/>
        <v>0</v>
      </c>
      <c r="CJ445" s="57">
        <f t="shared" si="163"/>
        <v>0</v>
      </c>
      <c r="CK445" s="57">
        <f t="shared" si="163"/>
        <v>0</v>
      </c>
      <c r="CL445" s="57">
        <f t="shared" si="163"/>
        <v>0</v>
      </c>
      <c r="CM445" s="57">
        <f t="shared" si="163"/>
        <v>0</v>
      </c>
      <c r="CN445" s="57">
        <f t="shared" si="163"/>
        <v>0</v>
      </c>
      <c r="CO445" s="57">
        <f t="shared" si="163"/>
        <v>0</v>
      </c>
      <c r="CP445" s="57">
        <f t="shared" si="163"/>
        <v>0</v>
      </c>
      <c r="CQ445" s="57">
        <f t="shared" si="163"/>
        <v>0</v>
      </c>
      <c r="CR445" s="57">
        <f t="shared" si="163"/>
        <v>0</v>
      </c>
      <c r="CS445" s="57">
        <f t="shared" si="163"/>
        <v>0</v>
      </c>
      <c r="CT445" s="57">
        <f t="shared" si="163"/>
        <v>0</v>
      </c>
      <c r="CU445" s="57">
        <f t="shared" si="163"/>
        <v>0</v>
      </c>
      <c r="CV445" s="57">
        <f t="shared" si="163"/>
        <v>0</v>
      </c>
      <c r="CW445" s="57">
        <f t="shared" si="163"/>
        <v>0</v>
      </c>
      <c r="CX445" s="57">
        <f t="shared" si="163"/>
        <v>0</v>
      </c>
      <c r="CY445" s="57">
        <f t="shared" si="163"/>
        <v>0</v>
      </c>
      <c r="CZ445" s="57">
        <f t="shared" si="163"/>
        <v>0</v>
      </c>
      <c r="DA445" s="57">
        <f t="shared" si="163"/>
        <v>0</v>
      </c>
      <c r="DB445" s="57">
        <f t="shared" si="163"/>
        <v>0</v>
      </c>
      <c r="DC445" s="25"/>
    </row>
    <row r="446" spans="1:107" s="61" customFormat="1" ht="22.5" customHeight="1">
      <c r="A446" s="25"/>
      <c r="B446" s="163"/>
      <c r="C446" s="163" t="s">
        <v>244</v>
      </c>
      <c r="D446" s="32"/>
      <c r="E446" s="37" t="s">
        <v>28</v>
      </c>
      <c r="F446" s="32"/>
      <c r="G446" s="56">
        <f>SUM(G445:DB445)</f>
        <v>0</v>
      </c>
      <c r="H446" s="32"/>
      <c r="I446" s="32"/>
      <c r="J446" s="32"/>
      <c r="K446" s="32"/>
      <c r="L446" s="32"/>
      <c r="M446" s="32"/>
      <c r="N446" s="32"/>
      <c r="O446" s="32"/>
      <c r="P446" s="32"/>
      <c r="Q446" s="32"/>
      <c r="R446" s="32"/>
      <c r="S446" s="32"/>
      <c r="T446" s="32"/>
      <c r="U446" s="32"/>
      <c r="V446" s="32"/>
      <c r="W446" s="32"/>
      <c r="X446" s="32"/>
      <c r="Y446" s="32"/>
      <c r="Z446" s="32"/>
      <c r="AA446" s="32"/>
      <c r="AB446" s="32"/>
      <c r="AC446" s="32"/>
      <c r="AD446" s="32"/>
      <c r="AE446" s="32"/>
      <c r="AF446" s="32"/>
      <c r="AG446" s="32"/>
      <c r="AH446" s="32"/>
      <c r="AI446" s="32"/>
      <c r="AJ446" s="32"/>
      <c r="AK446" s="32"/>
      <c r="AL446" s="32"/>
      <c r="AM446" s="32"/>
      <c r="AN446" s="32"/>
      <c r="AO446" s="32"/>
      <c r="AP446" s="32"/>
      <c r="AQ446" s="32"/>
      <c r="AR446" s="32"/>
      <c r="AS446" s="32"/>
      <c r="AT446" s="32"/>
      <c r="AU446" s="32"/>
      <c r="AV446" s="32"/>
      <c r="AW446" s="32"/>
      <c r="AX446" s="32"/>
      <c r="AY446" s="32"/>
      <c r="AZ446" s="32"/>
      <c r="BA446" s="32"/>
      <c r="BB446" s="32"/>
      <c r="BC446" s="32"/>
      <c r="BD446" s="32"/>
      <c r="BE446" s="32"/>
      <c r="BF446" s="32"/>
      <c r="BG446" s="32"/>
      <c r="BH446" s="32"/>
      <c r="BI446" s="32"/>
      <c r="BJ446" s="32"/>
      <c r="BK446" s="32"/>
      <c r="BL446" s="32"/>
      <c r="BM446" s="32"/>
      <c r="BN446" s="32"/>
      <c r="BO446" s="32"/>
      <c r="BP446" s="32"/>
      <c r="BQ446" s="32"/>
      <c r="BR446" s="32"/>
      <c r="BS446" s="32"/>
      <c r="BT446" s="32"/>
      <c r="BU446" s="32"/>
      <c r="BV446" s="32"/>
      <c r="BW446" s="32"/>
      <c r="BX446" s="32"/>
      <c r="BY446" s="32"/>
      <c r="BZ446" s="32"/>
      <c r="CA446" s="32"/>
      <c r="CB446" s="32"/>
      <c r="CC446" s="32"/>
      <c r="CD446" s="32"/>
      <c r="CE446" s="32"/>
      <c r="CF446" s="32"/>
      <c r="CG446" s="32"/>
      <c r="CH446" s="32"/>
      <c r="CI446" s="32"/>
      <c r="CJ446" s="32"/>
      <c r="CK446" s="32"/>
      <c r="CL446" s="32"/>
      <c r="CM446" s="32"/>
      <c r="CN446" s="32"/>
      <c r="CO446" s="32"/>
      <c r="CP446" s="32"/>
      <c r="CQ446" s="32"/>
      <c r="CR446" s="32"/>
      <c r="CS446" s="32"/>
      <c r="CT446" s="32"/>
      <c r="CU446" s="32"/>
      <c r="CV446" s="32"/>
      <c r="CW446" s="32"/>
      <c r="CX446" s="32"/>
      <c r="CY446" s="32"/>
      <c r="CZ446" s="32"/>
      <c r="DA446" s="32"/>
      <c r="DB446" s="32"/>
      <c r="DC446" s="25"/>
    </row>
    <row r="447" spans="1:107" s="2" customFormat="1" ht="12.6" customHeight="1">
      <c r="B447" s="142"/>
      <c r="C447" s="142"/>
      <c r="D447" s="142"/>
      <c r="E447" s="142"/>
      <c r="F447" s="142"/>
      <c r="G447" s="142"/>
      <c r="H447" s="142"/>
      <c r="I447" s="142"/>
      <c r="J447" s="142"/>
      <c r="K447" s="142"/>
      <c r="L447" s="142"/>
      <c r="M447" s="142"/>
      <c r="N447" s="142"/>
      <c r="O447" s="143"/>
      <c r="P447" s="143"/>
      <c r="Q447" s="143"/>
      <c r="R447" s="143"/>
      <c r="S447" s="143"/>
      <c r="T447" s="143"/>
      <c r="U447" s="143"/>
      <c r="V447" s="143"/>
      <c r="W447" s="143"/>
      <c r="X447" s="143"/>
      <c r="Y447" s="143"/>
      <c r="Z447" s="143"/>
      <c r="AA447" s="143"/>
      <c r="AB447" s="143"/>
      <c r="AC447" s="143"/>
      <c r="AD447" s="143"/>
      <c r="AE447" s="143"/>
      <c r="AF447" s="143"/>
      <c r="AG447" s="143"/>
      <c r="AH447" s="143"/>
      <c r="AI447" s="143"/>
      <c r="AJ447" s="143"/>
      <c r="AK447" s="143"/>
      <c r="AL447" s="143"/>
      <c r="AM447" s="143"/>
      <c r="AN447" s="143"/>
      <c r="AO447" s="143"/>
      <c r="AP447" s="143"/>
      <c r="AQ447" s="143"/>
      <c r="AR447" s="143"/>
      <c r="AS447" s="143"/>
      <c r="AT447" s="143"/>
      <c r="AU447" s="143"/>
      <c r="AV447" s="143"/>
      <c r="AW447" s="143"/>
      <c r="AX447" s="143"/>
      <c r="AY447" s="143"/>
      <c r="AZ447" s="143"/>
      <c r="BA447" s="143"/>
      <c r="BB447" s="143"/>
      <c r="BC447" s="143"/>
      <c r="BD447" s="143"/>
      <c r="BE447" s="143"/>
      <c r="BF447" s="143"/>
      <c r="BG447" s="143"/>
      <c r="BH447" s="143"/>
      <c r="BI447" s="143"/>
      <c r="BJ447" s="143"/>
      <c r="BK447" s="143"/>
      <c r="BL447" s="143"/>
      <c r="BM447" s="143"/>
      <c r="BN447" s="143"/>
      <c r="BO447" s="143"/>
      <c r="BP447" s="143"/>
      <c r="BQ447" s="143"/>
      <c r="BR447" s="143"/>
      <c r="BS447" s="143"/>
      <c r="BT447" s="143"/>
      <c r="BU447" s="143"/>
      <c r="BV447" s="143"/>
      <c r="BW447" s="143"/>
      <c r="BX447" s="143"/>
      <c r="BY447" s="143"/>
      <c r="BZ447" s="143"/>
      <c r="CA447" s="143"/>
      <c r="CB447" s="143"/>
      <c r="CC447" s="143"/>
      <c r="CD447" s="143"/>
      <c r="CE447" s="143"/>
      <c r="CF447" s="143"/>
      <c r="CG447" s="143"/>
      <c r="CH447" s="143"/>
      <c r="CI447" s="143"/>
      <c r="CJ447" s="143"/>
      <c r="CK447" s="143"/>
      <c r="CL447" s="143"/>
      <c r="CM447" s="143"/>
      <c r="CN447" s="143"/>
      <c r="CO447" s="143"/>
      <c r="CP447" s="143"/>
      <c r="CQ447" s="143"/>
      <c r="CR447" s="143"/>
      <c r="CS447" s="143"/>
      <c r="CT447" s="143"/>
      <c r="CU447" s="143"/>
      <c r="CV447" s="143"/>
      <c r="CW447" s="143"/>
      <c r="CX447" s="143"/>
      <c r="CY447" s="143"/>
      <c r="CZ447" s="143"/>
      <c r="DA447" s="143"/>
      <c r="DB447" s="143"/>
      <c r="DC447" s="143"/>
    </row>
    <row r="448" spans="1:107" s="119" customFormat="1" ht="39.950000000000003" customHeight="1">
      <c r="B448" s="307" t="s">
        <v>337</v>
      </c>
      <c r="C448" s="307"/>
      <c r="D448" s="307"/>
      <c r="E448" s="307"/>
      <c r="F448" s="307"/>
      <c r="G448" s="307"/>
      <c r="H448" s="307"/>
      <c r="I448" s="307"/>
      <c r="J448" s="307"/>
      <c r="K448" s="307"/>
      <c r="L448" s="307"/>
      <c r="M448" s="307"/>
      <c r="N448" s="307"/>
    </row>
    <row r="449" spans="1:107" s="61" customFormat="1" ht="12.6" customHeight="1">
      <c r="A449" s="25"/>
      <c r="B449" s="32"/>
      <c r="C449" s="32"/>
      <c r="D449" s="32"/>
      <c r="E449" s="37"/>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2"/>
      <c r="AE449" s="32"/>
      <c r="AF449" s="32"/>
      <c r="AG449" s="32"/>
      <c r="AH449" s="32"/>
      <c r="AI449" s="32"/>
      <c r="AJ449" s="32"/>
      <c r="AK449" s="32"/>
      <c r="AL449" s="32"/>
      <c r="AM449" s="32"/>
      <c r="AN449" s="32"/>
      <c r="AO449" s="32"/>
      <c r="AP449" s="32"/>
      <c r="AQ449" s="32"/>
      <c r="AR449" s="32"/>
      <c r="AS449" s="32"/>
      <c r="AT449" s="32"/>
      <c r="AU449" s="32"/>
      <c r="AV449" s="32"/>
      <c r="AW449" s="32"/>
      <c r="AX449" s="32"/>
      <c r="AY449" s="32"/>
      <c r="AZ449" s="32"/>
      <c r="BA449" s="32"/>
      <c r="BB449" s="32"/>
      <c r="BC449" s="32"/>
      <c r="BD449" s="32"/>
      <c r="BE449" s="32"/>
      <c r="BF449" s="32"/>
      <c r="BG449" s="32"/>
      <c r="BH449" s="32"/>
      <c r="BI449" s="32"/>
      <c r="BJ449" s="32"/>
      <c r="BK449" s="32"/>
      <c r="BL449" s="32"/>
      <c r="BM449" s="32"/>
      <c r="BN449" s="32"/>
      <c r="BO449" s="32"/>
      <c r="BP449" s="32"/>
      <c r="BQ449" s="32"/>
      <c r="BR449" s="32"/>
      <c r="BS449" s="32"/>
      <c r="BT449" s="32"/>
      <c r="BU449" s="32"/>
      <c r="BV449" s="32"/>
      <c r="BW449" s="32"/>
      <c r="BX449" s="32"/>
      <c r="BY449" s="32"/>
      <c r="BZ449" s="32"/>
      <c r="CA449" s="32"/>
      <c r="CB449" s="32"/>
      <c r="CC449" s="32"/>
      <c r="CD449" s="32"/>
      <c r="CE449" s="32"/>
      <c r="CF449" s="32"/>
      <c r="CG449" s="32"/>
      <c r="CH449" s="32"/>
      <c r="CI449" s="32"/>
      <c r="CJ449" s="32"/>
      <c r="CK449" s="32"/>
      <c r="CL449" s="32"/>
      <c r="CM449" s="32"/>
      <c r="CN449" s="32"/>
      <c r="CO449" s="32"/>
      <c r="CP449" s="32"/>
      <c r="CQ449" s="32"/>
      <c r="CR449" s="32"/>
      <c r="CS449" s="32"/>
      <c r="CT449" s="32"/>
      <c r="CU449" s="32"/>
      <c r="CV449" s="32"/>
      <c r="CW449" s="32"/>
      <c r="CX449" s="32"/>
      <c r="CY449" s="32"/>
      <c r="CZ449" s="32"/>
      <c r="DA449" s="32"/>
      <c r="DB449" s="32"/>
      <c r="DC449" s="25"/>
    </row>
    <row r="450" spans="1:107" s="98" customFormat="1" ht="22.5" customHeight="1">
      <c r="A450" s="36"/>
      <c r="B450" s="210" t="s">
        <v>34</v>
      </c>
      <c r="C450" s="211" t="s">
        <v>122</v>
      </c>
      <c r="D450" s="41"/>
      <c r="E450" s="40"/>
      <c r="F450" s="36"/>
      <c r="G450" s="36"/>
      <c r="H450" s="36"/>
      <c r="I450" s="36"/>
      <c r="J450" s="36"/>
      <c r="K450" s="36"/>
      <c r="L450" s="36"/>
      <c r="M450" s="36"/>
      <c r="N450" s="36"/>
      <c r="O450" s="36"/>
      <c r="P450" s="36"/>
      <c r="Q450" s="36"/>
      <c r="R450" s="36"/>
      <c r="S450" s="36"/>
      <c r="T450" s="36"/>
      <c r="U450" s="36"/>
      <c r="V450" s="36"/>
      <c r="W450" s="36"/>
      <c r="X450" s="36"/>
      <c r="Y450" s="36"/>
      <c r="Z450" s="36"/>
      <c r="AA450" s="36"/>
      <c r="AB450" s="36"/>
      <c r="AC450" s="36"/>
      <c r="AD450" s="36"/>
      <c r="AE450" s="36"/>
      <c r="AF450" s="36"/>
      <c r="AG450" s="36"/>
      <c r="AH450" s="36"/>
      <c r="AI450" s="36"/>
      <c r="AJ450" s="36"/>
      <c r="AK450" s="36"/>
      <c r="AL450" s="36"/>
      <c r="AM450" s="36"/>
      <c r="AN450" s="36"/>
      <c r="AO450" s="36"/>
      <c r="AP450" s="36"/>
      <c r="AQ450" s="36"/>
      <c r="AR450" s="36"/>
      <c r="AS450" s="36"/>
      <c r="AT450" s="36"/>
      <c r="AU450" s="36"/>
      <c r="AV450" s="36"/>
      <c r="AW450" s="36"/>
      <c r="AX450" s="36"/>
      <c r="AY450" s="36"/>
      <c r="AZ450" s="36"/>
      <c r="BA450" s="36"/>
      <c r="BB450" s="36"/>
      <c r="BC450" s="36"/>
      <c r="BD450" s="36"/>
      <c r="BE450" s="36"/>
      <c r="BF450" s="36"/>
      <c r="BG450" s="36"/>
      <c r="BH450" s="36"/>
      <c r="BI450" s="36"/>
      <c r="BJ450" s="36"/>
      <c r="BK450" s="36"/>
      <c r="BL450" s="36"/>
      <c r="BM450" s="36"/>
      <c r="BN450" s="36"/>
      <c r="BO450" s="36"/>
      <c r="BP450" s="36"/>
      <c r="BQ450" s="36"/>
      <c r="BR450" s="36"/>
      <c r="BS450" s="36"/>
      <c r="BT450" s="36"/>
      <c r="BU450" s="36"/>
      <c r="BV450" s="36"/>
      <c r="BW450" s="36"/>
      <c r="BX450" s="36"/>
      <c r="BY450" s="36"/>
      <c r="BZ450" s="36"/>
      <c r="CA450" s="36"/>
      <c r="CB450" s="36"/>
      <c r="CC450" s="36"/>
      <c r="CD450" s="36"/>
      <c r="CE450" s="36"/>
      <c r="CF450" s="36"/>
      <c r="CG450" s="36"/>
      <c r="CH450" s="36"/>
      <c r="CI450" s="36"/>
      <c r="CJ450" s="36"/>
      <c r="CK450" s="36"/>
      <c r="CL450" s="36"/>
      <c r="CM450" s="36"/>
      <c r="CN450" s="36"/>
      <c r="CO450" s="36"/>
      <c r="CP450" s="36"/>
      <c r="CQ450" s="36"/>
      <c r="CR450" s="36"/>
      <c r="CS450" s="36"/>
      <c r="CT450" s="36"/>
      <c r="CU450" s="36"/>
      <c r="CV450" s="36"/>
      <c r="CW450" s="36"/>
      <c r="CX450" s="36"/>
      <c r="CY450" s="36"/>
      <c r="CZ450" s="36"/>
      <c r="DA450" s="36"/>
      <c r="DB450" s="36"/>
      <c r="DC450" s="36"/>
    </row>
    <row r="451" spans="1:107" s="61" customFormat="1" ht="22.5" customHeight="1">
      <c r="A451" s="25"/>
      <c r="B451" s="163"/>
      <c r="C451" s="163" t="s">
        <v>123</v>
      </c>
      <c r="D451" s="32"/>
      <c r="E451" s="37"/>
      <c r="F451" s="42"/>
      <c r="G451" s="43" cm="1">
        <f t="array" ref="G451">IFERROR(
IF(G$14 - $G$14 + 1 = _xlfn.NUMBERVALUE(TRIM(_xlfn.TEXTAFTER($C451, " ", -1))),
_xlfn.IFS(
'Option-specific inputs'!$K$19="Percentage cost method",('Option-specific inputs'!$K$27*'Option-specific inputs'!$K29*G$22),
'Option-specific inputs'!$K$19="Total cost method",('Option-specific inputs'!$K52*G$22)),0),0)</f>
        <v>0</v>
      </c>
      <c r="H451" s="43" cm="1">
        <f t="array" ref="H451">IFERROR(
IF(H$14 - $G$14 + 1 = _xlfn.NUMBERVALUE(TRIM(_xlfn.TEXTAFTER($C451, " ", -1))),
_xlfn.IFS(
'Option-specific inputs'!$K$19="Percentage cost method",('Option-specific inputs'!$K$27*'Option-specific inputs'!$K29*H$22),
'Option-specific inputs'!$K$19="Total cost method",('Option-specific inputs'!$K52*H$22)),0),0)</f>
        <v>0</v>
      </c>
      <c r="I451" s="43" cm="1">
        <f t="array" ref="I451">IFERROR(
IF(I$14 - $G$14 + 1 = _xlfn.NUMBERVALUE(TRIM(_xlfn.TEXTAFTER($C451, " ", -1))),
_xlfn.IFS(
'Option-specific inputs'!$K$19="Percentage cost method",('Option-specific inputs'!$K$27*'Option-specific inputs'!$K29*I$22),
'Option-specific inputs'!$K$19="Total cost method",('Option-specific inputs'!$K52*I$22)),0),0)</f>
        <v>0</v>
      </c>
      <c r="J451" s="43" cm="1">
        <f t="array" ref="J451">IFERROR(
IF(J$14 - $G$14 + 1 = _xlfn.NUMBERVALUE(TRIM(_xlfn.TEXTAFTER($C451, " ", -1))),
_xlfn.IFS(
'Option-specific inputs'!$K$19="Percentage cost method",('Option-specific inputs'!$K$27*'Option-specific inputs'!$K29*J$22),
'Option-specific inputs'!$K$19="Total cost method",('Option-specific inputs'!$K52*J$22)),0),0)</f>
        <v>0</v>
      </c>
      <c r="K451" s="43" cm="1">
        <f t="array" ref="K451">IFERROR(
IF(K$14 - $G$14 + 1 = _xlfn.NUMBERVALUE(TRIM(_xlfn.TEXTAFTER($C451, " ", -1))),
_xlfn.IFS(
'Option-specific inputs'!$K$19="Percentage cost method",('Option-specific inputs'!$K$27*'Option-specific inputs'!$K29*K$22),
'Option-specific inputs'!$K$19="Total cost method",('Option-specific inputs'!$K52*K$22)),0),0)</f>
        <v>0</v>
      </c>
      <c r="L451" s="43" cm="1">
        <f t="array" ref="L451">IFERROR(
IF(L$14 - $G$14 + 1 = _xlfn.NUMBERVALUE(TRIM(_xlfn.TEXTAFTER($C451, " ", -1))),
_xlfn.IFS(
'Option-specific inputs'!$K$19="Percentage cost method",('Option-specific inputs'!$K$27*'Option-specific inputs'!$K29*L$22),
'Option-specific inputs'!$K$19="Total cost method",('Option-specific inputs'!$K52*L$22)),0),0)</f>
        <v>0</v>
      </c>
      <c r="M451" s="43" cm="1">
        <f t="array" ref="M451">IFERROR(
IF(M$14 - $G$14 + 1 = _xlfn.NUMBERVALUE(TRIM(_xlfn.TEXTAFTER($C451, " ", -1))),
_xlfn.IFS(
'Option-specific inputs'!$K$19="Percentage cost method",('Option-specific inputs'!$K$27*'Option-specific inputs'!$K29*M$22),
'Option-specific inputs'!$K$19="Total cost method",('Option-specific inputs'!$K52*M$22)),0),0)</f>
        <v>0</v>
      </c>
      <c r="N451" s="43" cm="1">
        <f t="array" ref="N451">IFERROR(
IF(N$14 - $G$14 + 1 = _xlfn.NUMBERVALUE(TRIM(_xlfn.TEXTAFTER($C451, " ", -1))),
_xlfn.IFS(
'Option-specific inputs'!$K$19="Percentage cost method",('Option-specific inputs'!$K$27*'Option-specific inputs'!$K29*N$22),
'Option-specific inputs'!$K$19="Total cost method",('Option-specific inputs'!$K52*N$22)),0),0)</f>
        <v>0</v>
      </c>
      <c r="O451" s="43" cm="1">
        <f t="array" ref="O451">IFERROR(
IF(O$14 - $G$14 + 1 = _xlfn.NUMBERVALUE(TRIM(_xlfn.TEXTAFTER($C451, " ", -1))),
_xlfn.IFS(
'Option-specific inputs'!$K$19="Percentage cost method",('Option-specific inputs'!$K$27*'Option-specific inputs'!$K29*O$22),
'Option-specific inputs'!$K$19="Total cost method",('Option-specific inputs'!$K52*O$22)),0),0)</f>
        <v>0</v>
      </c>
      <c r="P451" s="43" cm="1">
        <f t="array" ref="P451">IFERROR(
IF(P$14 - $G$14 + 1 = _xlfn.NUMBERVALUE(TRIM(_xlfn.TEXTAFTER($C451, " ", -1))),
_xlfn.IFS(
'Option-specific inputs'!$K$19="Percentage cost method",('Option-specific inputs'!$K$27*'Option-specific inputs'!$K29*P$22),
'Option-specific inputs'!$K$19="Total cost method",('Option-specific inputs'!$K52*P$22)),0),0)</f>
        <v>0</v>
      </c>
      <c r="Q451" s="43" cm="1">
        <f t="array" ref="Q451">IFERROR(
IF(Q$14 - $G$14 + 1 = _xlfn.NUMBERVALUE(TRIM(_xlfn.TEXTAFTER($C451, " ", -1))),
_xlfn.IFS(
'Option-specific inputs'!$K$19="Percentage cost method",('Option-specific inputs'!$K$27*'Option-specific inputs'!$K29*Q$22),
'Option-specific inputs'!$K$19="Total cost method",('Option-specific inputs'!$K52*Q$22)),0),0)</f>
        <v>0</v>
      </c>
      <c r="R451" s="43" cm="1">
        <f t="array" ref="R451">IFERROR(
IF(R$14 - $G$14 + 1 = _xlfn.NUMBERVALUE(TRIM(_xlfn.TEXTAFTER($C451, " ", -1))),
_xlfn.IFS(
'Option-specific inputs'!$K$19="Percentage cost method",('Option-specific inputs'!$K$27*'Option-specific inputs'!$K29*R$22),
'Option-specific inputs'!$K$19="Total cost method",('Option-specific inputs'!$K52*R$22)),0),0)</f>
        <v>0</v>
      </c>
      <c r="S451" s="43" cm="1">
        <f t="array" ref="S451">IFERROR(
IF(S$14 - $G$14 + 1 = _xlfn.NUMBERVALUE(TRIM(_xlfn.TEXTAFTER($C451, " ", -1))),
_xlfn.IFS(
'Option-specific inputs'!$K$19="Percentage cost method",('Option-specific inputs'!$K$27*'Option-specific inputs'!$K29*S$22),
'Option-specific inputs'!$K$19="Total cost method",('Option-specific inputs'!$K52*S$22)),0),0)</f>
        <v>0</v>
      </c>
      <c r="T451" s="43" cm="1">
        <f t="array" ref="T451">IFERROR(
IF(T$14 - $G$14 + 1 = _xlfn.NUMBERVALUE(TRIM(_xlfn.TEXTAFTER($C451, " ", -1))),
_xlfn.IFS(
'Option-specific inputs'!$K$19="Percentage cost method",('Option-specific inputs'!$K$27*'Option-specific inputs'!$K29*T$22),
'Option-specific inputs'!$K$19="Total cost method",('Option-specific inputs'!$K52*T$22)),0),0)</f>
        <v>0</v>
      </c>
      <c r="U451" s="43" cm="1">
        <f t="array" ref="U451">IFERROR(
IF(U$14 - $G$14 + 1 = _xlfn.NUMBERVALUE(TRIM(_xlfn.TEXTAFTER($C451, " ", -1))),
_xlfn.IFS(
'Option-specific inputs'!$K$19="Percentage cost method",('Option-specific inputs'!$K$27*'Option-specific inputs'!$K29*U$22),
'Option-specific inputs'!$K$19="Total cost method",('Option-specific inputs'!$K52*U$22)),0),0)</f>
        <v>0</v>
      </c>
      <c r="V451" s="43" cm="1">
        <f t="array" ref="V451">IFERROR(
IF(V$14 - $G$14 + 1 = _xlfn.NUMBERVALUE(TRIM(_xlfn.TEXTAFTER($C451, " ", -1))),
_xlfn.IFS(
'Option-specific inputs'!$K$19="Percentage cost method",('Option-specific inputs'!$K$27*'Option-specific inputs'!$K29*V$22),
'Option-specific inputs'!$K$19="Total cost method",('Option-specific inputs'!$K52*V$22)),0),0)</f>
        <v>0</v>
      </c>
      <c r="W451" s="43" cm="1">
        <f t="array" ref="W451">IFERROR(
IF(W$14 - $G$14 + 1 = _xlfn.NUMBERVALUE(TRIM(_xlfn.TEXTAFTER($C451, " ", -1))),
_xlfn.IFS(
'Option-specific inputs'!$K$19="Percentage cost method",('Option-specific inputs'!$K$27*'Option-specific inputs'!$K29*W$22),
'Option-specific inputs'!$K$19="Total cost method",('Option-specific inputs'!$K52*W$22)),0),0)</f>
        <v>0</v>
      </c>
      <c r="X451" s="43" cm="1">
        <f t="array" ref="X451">IFERROR(
IF(X$14 - $G$14 + 1 = _xlfn.NUMBERVALUE(TRIM(_xlfn.TEXTAFTER($C451, " ", -1))),
_xlfn.IFS(
'Option-specific inputs'!$K$19="Percentage cost method",('Option-specific inputs'!$K$27*'Option-specific inputs'!$K29*X$22),
'Option-specific inputs'!$K$19="Total cost method",('Option-specific inputs'!$K52*X$22)),0),0)</f>
        <v>0</v>
      </c>
      <c r="Y451" s="43" cm="1">
        <f t="array" ref="Y451">IFERROR(
IF(Y$14 - $G$14 + 1 = _xlfn.NUMBERVALUE(TRIM(_xlfn.TEXTAFTER($C451, " ", -1))),
_xlfn.IFS(
'Option-specific inputs'!$K$19="Percentage cost method",('Option-specific inputs'!$K$27*'Option-specific inputs'!$K29*Y$22),
'Option-specific inputs'!$K$19="Total cost method",('Option-specific inputs'!$K52*Y$22)),0),0)</f>
        <v>0</v>
      </c>
      <c r="Z451" s="43" cm="1">
        <f t="array" ref="Z451">IFERROR(
IF(Z$14 - $G$14 + 1 = _xlfn.NUMBERVALUE(TRIM(_xlfn.TEXTAFTER($C451, " ", -1))),
_xlfn.IFS(
'Option-specific inputs'!$K$19="Percentage cost method",('Option-specific inputs'!$K$27*'Option-specific inputs'!$K29*Z$22),
'Option-specific inputs'!$K$19="Total cost method",('Option-specific inputs'!$K52*Z$22)),0),0)</f>
        <v>0</v>
      </c>
      <c r="AA451" s="43" cm="1">
        <f t="array" ref="AA451">IFERROR(
IF(AA$14 - $G$14 + 1 = _xlfn.NUMBERVALUE(TRIM(_xlfn.TEXTAFTER($C451, " ", -1))),
_xlfn.IFS(
'Option-specific inputs'!$K$19="Percentage cost method",('Option-specific inputs'!$K$27*'Option-specific inputs'!$K29*AA$22),
'Option-specific inputs'!$K$19="Total cost method",('Option-specific inputs'!$K52*AA$22)),0),0)</f>
        <v>0</v>
      </c>
      <c r="AB451" s="43" cm="1">
        <f t="array" ref="AB451">IFERROR(
IF(AB$14 - $G$14 + 1 = _xlfn.NUMBERVALUE(TRIM(_xlfn.TEXTAFTER($C451, " ", -1))),
_xlfn.IFS(
'Option-specific inputs'!$K$19="Percentage cost method",('Option-specific inputs'!$K$27*'Option-specific inputs'!$K29*AB$22),
'Option-specific inputs'!$K$19="Total cost method",('Option-specific inputs'!$K52*AB$22)),0),0)</f>
        <v>0</v>
      </c>
      <c r="AC451" s="43" cm="1">
        <f t="array" ref="AC451">IFERROR(
IF(AC$14 - $G$14 + 1 = _xlfn.NUMBERVALUE(TRIM(_xlfn.TEXTAFTER($C451, " ", -1))),
_xlfn.IFS(
'Option-specific inputs'!$K$19="Percentage cost method",('Option-specific inputs'!$K$27*'Option-specific inputs'!$K29*AC$22),
'Option-specific inputs'!$K$19="Total cost method",('Option-specific inputs'!$K52*AC$22)),0),0)</f>
        <v>0</v>
      </c>
      <c r="AD451" s="43" cm="1">
        <f t="array" ref="AD451">IFERROR(
IF(AD$14 - $G$14 + 1 = _xlfn.NUMBERVALUE(TRIM(_xlfn.TEXTAFTER($C451, " ", -1))),
_xlfn.IFS(
'Option-specific inputs'!$K$19="Percentage cost method",('Option-specific inputs'!$K$27*'Option-specific inputs'!$K29*AD$22),
'Option-specific inputs'!$K$19="Total cost method",('Option-specific inputs'!$K52*AD$22)),0),0)</f>
        <v>0</v>
      </c>
      <c r="AE451" s="43" cm="1">
        <f t="array" ref="AE451">IFERROR(
IF(AE$14 - $G$14 + 1 = _xlfn.NUMBERVALUE(TRIM(_xlfn.TEXTAFTER($C451, " ", -1))),
_xlfn.IFS(
'Option-specific inputs'!$K$19="Percentage cost method",('Option-specific inputs'!$K$27*'Option-specific inputs'!$K29*AE$22),
'Option-specific inputs'!$K$19="Total cost method",('Option-specific inputs'!$K52*AE$22)),0),0)</f>
        <v>0</v>
      </c>
      <c r="AF451" s="43" cm="1">
        <f t="array" ref="AF451">IFERROR(
IF(AF$14 - $G$14 + 1 = _xlfn.NUMBERVALUE(TRIM(_xlfn.TEXTAFTER($C451, " ", -1))),
_xlfn.IFS(
'Option-specific inputs'!$K$19="Percentage cost method",('Option-specific inputs'!$K$27*'Option-specific inputs'!$K29*AF$22),
'Option-specific inputs'!$K$19="Total cost method",('Option-specific inputs'!$K52*AF$22)),0),0)</f>
        <v>0</v>
      </c>
      <c r="AG451" s="43" cm="1">
        <f t="array" ref="AG451">IFERROR(
IF(AG$14 - $G$14 + 1 = _xlfn.NUMBERVALUE(TRIM(_xlfn.TEXTAFTER($C451, " ", -1))),
_xlfn.IFS(
'Option-specific inputs'!$K$19="Percentage cost method",('Option-specific inputs'!$K$27*'Option-specific inputs'!$K29*AG$22),
'Option-specific inputs'!$K$19="Total cost method",('Option-specific inputs'!$K52*AG$22)),0),0)</f>
        <v>0</v>
      </c>
      <c r="AH451" s="43" cm="1">
        <f t="array" ref="AH451">IFERROR(
IF(AH$14 - $G$14 + 1 = _xlfn.NUMBERVALUE(TRIM(_xlfn.TEXTAFTER($C451, " ", -1))),
_xlfn.IFS(
'Option-specific inputs'!$K$19="Percentage cost method",('Option-specific inputs'!$K$27*'Option-specific inputs'!$K29*AH$22),
'Option-specific inputs'!$K$19="Total cost method",('Option-specific inputs'!$K52*AH$22)),0),0)</f>
        <v>0</v>
      </c>
      <c r="AI451" s="43" cm="1">
        <f t="array" ref="AI451">IFERROR(
IF(AI$14 - $G$14 + 1 = _xlfn.NUMBERVALUE(TRIM(_xlfn.TEXTAFTER($C451, " ", -1))),
_xlfn.IFS(
'Option-specific inputs'!$K$19="Percentage cost method",('Option-specific inputs'!$K$27*'Option-specific inputs'!$K29*AI$22),
'Option-specific inputs'!$K$19="Total cost method",('Option-specific inputs'!$K52*AI$22)),0),0)</f>
        <v>0</v>
      </c>
      <c r="AJ451" s="43" cm="1">
        <f t="array" ref="AJ451">IFERROR(
IF(AJ$14 - $G$14 + 1 = _xlfn.NUMBERVALUE(TRIM(_xlfn.TEXTAFTER($C451, " ", -1))),
_xlfn.IFS(
'Option-specific inputs'!$K$19="Percentage cost method",('Option-specific inputs'!$K$27*'Option-specific inputs'!$K29*AJ$22),
'Option-specific inputs'!$K$19="Total cost method",('Option-specific inputs'!$K52*AJ$22)),0),0)</f>
        <v>0</v>
      </c>
      <c r="AK451" s="43" cm="1">
        <f t="array" ref="AK451">IFERROR(
IF(AK$14 - $G$14 + 1 = _xlfn.NUMBERVALUE(TRIM(_xlfn.TEXTAFTER($C451, " ", -1))),
_xlfn.IFS(
'Option-specific inputs'!$K$19="Percentage cost method",('Option-specific inputs'!$K$27*'Option-specific inputs'!$K29*AK$22),
'Option-specific inputs'!$K$19="Total cost method",('Option-specific inputs'!$K52*AK$22)),0),0)</f>
        <v>0</v>
      </c>
      <c r="AL451" s="43" cm="1">
        <f t="array" ref="AL451">IFERROR(
IF(AL$14 - $G$14 + 1 = _xlfn.NUMBERVALUE(TRIM(_xlfn.TEXTAFTER($C451, " ", -1))),
_xlfn.IFS(
'Option-specific inputs'!$K$19="Percentage cost method",('Option-specific inputs'!$K$27*'Option-specific inputs'!$K29*AL$22),
'Option-specific inputs'!$K$19="Total cost method",('Option-specific inputs'!$K52*AL$22)),0),0)</f>
        <v>0</v>
      </c>
      <c r="AM451" s="43" cm="1">
        <f t="array" ref="AM451">IFERROR(
IF(AM$14 - $G$14 + 1 = _xlfn.NUMBERVALUE(TRIM(_xlfn.TEXTAFTER($C451, " ", -1))),
_xlfn.IFS(
'Option-specific inputs'!$K$19="Percentage cost method",('Option-specific inputs'!$K$27*'Option-specific inputs'!$K29*AM$22),
'Option-specific inputs'!$K$19="Total cost method",('Option-specific inputs'!$K52*AM$22)),0),0)</f>
        <v>0</v>
      </c>
      <c r="AN451" s="43" cm="1">
        <f t="array" ref="AN451">IFERROR(
IF(AN$14 - $G$14 + 1 = _xlfn.NUMBERVALUE(TRIM(_xlfn.TEXTAFTER($C451, " ", -1))),
_xlfn.IFS(
'Option-specific inputs'!$K$19="Percentage cost method",('Option-specific inputs'!$K$27*'Option-specific inputs'!$K29*AN$22),
'Option-specific inputs'!$K$19="Total cost method",('Option-specific inputs'!$K52*AN$22)),0),0)</f>
        <v>0</v>
      </c>
      <c r="AO451" s="43" cm="1">
        <f t="array" ref="AO451">IFERROR(
IF(AO$14 - $G$14 + 1 = _xlfn.NUMBERVALUE(TRIM(_xlfn.TEXTAFTER($C451, " ", -1))),
_xlfn.IFS(
'Option-specific inputs'!$K$19="Percentage cost method",('Option-specific inputs'!$K$27*'Option-specific inputs'!$K29*AO$22),
'Option-specific inputs'!$K$19="Total cost method",('Option-specific inputs'!$K52*AO$22)),0),0)</f>
        <v>0</v>
      </c>
      <c r="AP451" s="43" cm="1">
        <f t="array" ref="AP451">IFERROR(
IF(AP$14 - $G$14 + 1 = _xlfn.NUMBERVALUE(TRIM(_xlfn.TEXTAFTER($C451, " ", -1))),
_xlfn.IFS(
'Option-specific inputs'!$K$19="Percentage cost method",('Option-specific inputs'!$K$27*'Option-specific inputs'!$K29*AP$22),
'Option-specific inputs'!$K$19="Total cost method",('Option-specific inputs'!$K52*AP$22)),0),0)</f>
        <v>0</v>
      </c>
      <c r="AQ451" s="43" cm="1">
        <f t="array" ref="AQ451">IFERROR(
IF(AQ$14 - $G$14 + 1 = _xlfn.NUMBERVALUE(TRIM(_xlfn.TEXTAFTER($C451, " ", -1))),
_xlfn.IFS(
'Option-specific inputs'!$K$19="Percentage cost method",('Option-specific inputs'!$K$27*'Option-specific inputs'!$K29*AQ$22),
'Option-specific inputs'!$K$19="Total cost method",('Option-specific inputs'!$K52*AQ$22)),0),0)</f>
        <v>0</v>
      </c>
      <c r="AR451" s="43" cm="1">
        <f t="array" ref="AR451">IFERROR(
IF(AR$14 - $G$14 + 1 = _xlfn.NUMBERVALUE(TRIM(_xlfn.TEXTAFTER($C451, " ", -1))),
_xlfn.IFS(
'Option-specific inputs'!$K$19="Percentage cost method",('Option-specific inputs'!$K$27*'Option-specific inputs'!$K29*AR$22),
'Option-specific inputs'!$K$19="Total cost method",('Option-specific inputs'!$K52*AR$22)),0),0)</f>
        <v>0</v>
      </c>
      <c r="AS451" s="43" cm="1">
        <f t="array" ref="AS451">IFERROR(
IF(AS$14 - $G$14 + 1 = _xlfn.NUMBERVALUE(TRIM(_xlfn.TEXTAFTER($C451, " ", -1))),
_xlfn.IFS(
'Option-specific inputs'!$K$19="Percentage cost method",('Option-specific inputs'!$K$27*'Option-specific inputs'!$K29*AS$22),
'Option-specific inputs'!$K$19="Total cost method",('Option-specific inputs'!$K52*AS$22)),0),0)</f>
        <v>0</v>
      </c>
      <c r="AT451" s="43" cm="1">
        <f t="array" ref="AT451">IFERROR(
IF(AT$14 - $G$14 + 1 = _xlfn.NUMBERVALUE(TRIM(_xlfn.TEXTAFTER($C451, " ", -1))),
_xlfn.IFS(
'Option-specific inputs'!$K$19="Percentage cost method",('Option-specific inputs'!$K$27*'Option-specific inputs'!$K29*AT$22),
'Option-specific inputs'!$K$19="Total cost method",('Option-specific inputs'!$K52*AT$22)),0),0)</f>
        <v>0</v>
      </c>
      <c r="AU451" s="43" cm="1">
        <f t="array" ref="AU451">IFERROR(
IF(AU$14 - $G$14 + 1 = _xlfn.NUMBERVALUE(TRIM(_xlfn.TEXTAFTER($C451, " ", -1))),
_xlfn.IFS(
'Option-specific inputs'!$K$19="Percentage cost method",('Option-specific inputs'!$K$27*'Option-specific inputs'!$K29*AU$22),
'Option-specific inputs'!$K$19="Total cost method",('Option-specific inputs'!$K52*AU$22)),0),0)</f>
        <v>0</v>
      </c>
      <c r="AV451" s="43" cm="1">
        <f t="array" ref="AV451">IFERROR(
IF(AV$14 - $G$14 + 1 = _xlfn.NUMBERVALUE(TRIM(_xlfn.TEXTAFTER($C451, " ", -1))),
_xlfn.IFS(
'Option-specific inputs'!$K$19="Percentage cost method",('Option-specific inputs'!$K$27*'Option-specific inputs'!$K29*AV$22),
'Option-specific inputs'!$K$19="Total cost method",('Option-specific inputs'!$K52*AV$22)),0),0)</f>
        <v>0</v>
      </c>
      <c r="AW451" s="43" cm="1">
        <f t="array" ref="AW451">IFERROR(
IF(AW$14 - $G$14 + 1 = _xlfn.NUMBERVALUE(TRIM(_xlfn.TEXTAFTER($C451, " ", -1))),
_xlfn.IFS(
'Option-specific inputs'!$K$19="Percentage cost method",('Option-specific inputs'!$K$27*'Option-specific inputs'!$K29*AW$22),
'Option-specific inputs'!$K$19="Total cost method",('Option-specific inputs'!$K52*AW$22)),0),0)</f>
        <v>0</v>
      </c>
      <c r="AX451" s="43" cm="1">
        <f t="array" ref="AX451">IFERROR(
IF(AX$14 - $G$14 + 1 = _xlfn.NUMBERVALUE(TRIM(_xlfn.TEXTAFTER($C451, " ", -1))),
_xlfn.IFS(
'Option-specific inputs'!$K$19="Percentage cost method",('Option-specific inputs'!$K$27*'Option-specific inputs'!$K29*AX$22),
'Option-specific inputs'!$K$19="Total cost method",('Option-specific inputs'!$K52*AX$22)),0),0)</f>
        <v>0</v>
      </c>
      <c r="AY451" s="43" cm="1">
        <f t="array" ref="AY451">IFERROR(
IF(AY$14 - $G$14 + 1 = _xlfn.NUMBERVALUE(TRIM(_xlfn.TEXTAFTER($C451, " ", -1))),
_xlfn.IFS(
'Option-specific inputs'!$K$19="Percentage cost method",('Option-specific inputs'!$K$27*'Option-specific inputs'!$K29*AY$22),
'Option-specific inputs'!$K$19="Total cost method",('Option-specific inputs'!$K52*AY$22)),0),0)</f>
        <v>0</v>
      </c>
      <c r="AZ451" s="43" cm="1">
        <f t="array" ref="AZ451">IFERROR(
IF(AZ$14 - $G$14 + 1 = _xlfn.NUMBERVALUE(TRIM(_xlfn.TEXTAFTER($C451, " ", -1))),
_xlfn.IFS(
'Option-specific inputs'!$K$19="Percentage cost method",('Option-specific inputs'!$K$27*'Option-specific inputs'!$K29*AZ$22),
'Option-specific inputs'!$K$19="Total cost method",('Option-specific inputs'!$K52*AZ$22)),0),0)</f>
        <v>0</v>
      </c>
      <c r="BA451" s="43" cm="1">
        <f t="array" ref="BA451">IFERROR(
IF(BA$14 - $G$14 + 1 = _xlfn.NUMBERVALUE(TRIM(_xlfn.TEXTAFTER($C451, " ", -1))),
_xlfn.IFS(
'Option-specific inputs'!$K$19="Percentage cost method",('Option-specific inputs'!$K$27*'Option-specific inputs'!$K29*BA$22),
'Option-specific inputs'!$K$19="Total cost method",('Option-specific inputs'!$K52*BA$22)),0),0)</f>
        <v>0</v>
      </c>
      <c r="BB451" s="43" cm="1">
        <f t="array" ref="BB451">IFERROR(
IF(BB$14 - $G$14 + 1 = _xlfn.NUMBERVALUE(TRIM(_xlfn.TEXTAFTER($C451, " ", -1))),
_xlfn.IFS(
'Option-specific inputs'!$K$19="Percentage cost method",('Option-specific inputs'!$K$27*'Option-specific inputs'!$K29*BB$22),
'Option-specific inputs'!$K$19="Total cost method",('Option-specific inputs'!$K52*BB$22)),0),0)</f>
        <v>0</v>
      </c>
      <c r="BC451" s="43" cm="1">
        <f t="array" ref="BC451">IFERROR(
IF(BC$14 - $G$14 + 1 = _xlfn.NUMBERVALUE(TRIM(_xlfn.TEXTAFTER($C451, " ", -1))),
_xlfn.IFS(
'Option-specific inputs'!$K$19="Percentage cost method",('Option-specific inputs'!$K$27*'Option-specific inputs'!$K29*BC$22),
'Option-specific inputs'!$K$19="Total cost method",('Option-specific inputs'!$K52*BC$22)),0),0)</f>
        <v>0</v>
      </c>
      <c r="BD451" s="43" cm="1">
        <f t="array" ref="BD451">IFERROR(
IF(BD$14 - $G$14 + 1 = _xlfn.NUMBERVALUE(TRIM(_xlfn.TEXTAFTER($C451, " ", -1))),
_xlfn.IFS(
'Option-specific inputs'!$K$19="Percentage cost method",('Option-specific inputs'!$K$27*'Option-specific inputs'!$K29*BD$22),
'Option-specific inputs'!$K$19="Total cost method",('Option-specific inputs'!$K52*BD$22)),0),0)</f>
        <v>0</v>
      </c>
      <c r="BE451" s="43" cm="1">
        <f t="array" ref="BE451">IFERROR(
IF(BE$14 - $G$14 + 1 = _xlfn.NUMBERVALUE(TRIM(_xlfn.TEXTAFTER($C451, " ", -1))),
_xlfn.IFS(
'Option-specific inputs'!$K$19="Percentage cost method",('Option-specific inputs'!$K$27*'Option-specific inputs'!$K29*BE$22),
'Option-specific inputs'!$K$19="Total cost method",('Option-specific inputs'!$K52*BE$22)),0),0)</f>
        <v>0</v>
      </c>
      <c r="BF451" s="43" cm="1">
        <f t="array" ref="BF451">IFERROR(
IF(BF$14 - $G$14 + 1 = _xlfn.NUMBERVALUE(TRIM(_xlfn.TEXTAFTER($C451, " ", -1))),
_xlfn.IFS(
'Option-specific inputs'!$K$19="Percentage cost method",('Option-specific inputs'!$K$27*'Option-specific inputs'!$K29*BF$22),
'Option-specific inputs'!$K$19="Total cost method",('Option-specific inputs'!$K52*BF$22)),0),0)</f>
        <v>0</v>
      </c>
      <c r="BG451" s="43" cm="1">
        <f t="array" ref="BG451">IFERROR(
IF(BG$14 - $G$14 + 1 = _xlfn.NUMBERVALUE(TRIM(_xlfn.TEXTAFTER($C451, " ", -1))),
_xlfn.IFS(
'Option-specific inputs'!$K$19="Percentage cost method",('Option-specific inputs'!$K$27*'Option-specific inputs'!$K29*BG$22),
'Option-specific inputs'!$K$19="Total cost method",('Option-specific inputs'!$K52*BG$22)),0),0)</f>
        <v>0</v>
      </c>
      <c r="BH451" s="43" cm="1">
        <f t="array" ref="BH451">IFERROR(
IF(BH$14 - $G$14 + 1 = _xlfn.NUMBERVALUE(TRIM(_xlfn.TEXTAFTER($C451, " ", -1))),
_xlfn.IFS(
'Option-specific inputs'!$K$19="Percentage cost method",('Option-specific inputs'!$K$27*'Option-specific inputs'!$K29*BH$22),
'Option-specific inputs'!$K$19="Total cost method",('Option-specific inputs'!$K52*BH$22)),0),0)</f>
        <v>0</v>
      </c>
      <c r="BI451" s="43" cm="1">
        <f t="array" ref="BI451">IFERROR(
IF(BI$14 - $G$14 + 1 = _xlfn.NUMBERVALUE(TRIM(_xlfn.TEXTAFTER($C451, " ", -1))),
_xlfn.IFS(
'Option-specific inputs'!$K$19="Percentage cost method",('Option-specific inputs'!$K$27*'Option-specific inputs'!$K29*BI$22),
'Option-specific inputs'!$K$19="Total cost method",('Option-specific inputs'!$K52*BI$22)),0),0)</f>
        <v>0</v>
      </c>
      <c r="BJ451" s="43" cm="1">
        <f t="array" ref="BJ451">IFERROR(
IF(BJ$14 - $G$14 + 1 = _xlfn.NUMBERVALUE(TRIM(_xlfn.TEXTAFTER($C451, " ", -1))),
_xlfn.IFS(
'Option-specific inputs'!$K$19="Percentage cost method",('Option-specific inputs'!$K$27*'Option-specific inputs'!$K29*BJ$22),
'Option-specific inputs'!$K$19="Total cost method",('Option-specific inputs'!$K52*BJ$22)),0),0)</f>
        <v>0</v>
      </c>
      <c r="BK451" s="43" cm="1">
        <f t="array" ref="BK451">IFERROR(
IF(BK$14 - $G$14 + 1 = _xlfn.NUMBERVALUE(TRIM(_xlfn.TEXTAFTER($C451, " ", -1))),
_xlfn.IFS(
'Option-specific inputs'!$K$19="Percentage cost method",('Option-specific inputs'!$K$27*'Option-specific inputs'!$K29*BK$22),
'Option-specific inputs'!$K$19="Total cost method",('Option-specific inputs'!$K52*BK$22)),0),0)</f>
        <v>0</v>
      </c>
      <c r="BL451" s="43" cm="1">
        <f t="array" ref="BL451">IFERROR(
IF(BL$14 - $G$14 + 1 = _xlfn.NUMBERVALUE(TRIM(_xlfn.TEXTAFTER($C451, " ", -1))),
_xlfn.IFS(
'Option-specific inputs'!$K$19="Percentage cost method",('Option-specific inputs'!$K$27*'Option-specific inputs'!$K29*BL$22),
'Option-specific inputs'!$K$19="Total cost method",('Option-specific inputs'!$K52*BL$22)),0),0)</f>
        <v>0</v>
      </c>
      <c r="BM451" s="43" cm="1">
        <f t="array" ref="BM451">IFERROR(
IF(BM$14 - $G$14 + 1 = _xlfn.NUMBERVALUE(TRIM(_xlfn.TEXTAFTER($C451, " ", -1))),
_xlfn.IFS(
'Option-specific inputs'!$K$19="Percentage cost method",('Option-specific inputs'!$K$27*'Option-specific inputs'!$K29*BM$22),
'Option-specific inputs'!$K$19="Total cost method",('Option-specific inputs'!$K52*BM$22)),0),0)</f>
        <v>0</v>
      </c>
      <c r="BN451" s="43" cm="1">
        <f t="array" ref="BN451">IFERROR(
IF(BN$14 - $G$14 + 1 = _xlfn.NUMBERVALUE(TRIM(_xlfn.TEXTAFTER($C451, " ", -1))),
_xlfn.IFS(
'Option-specific inputs'!$K$19="Percentage cost method",('Option-specific inputs'!$K$27*'Option-specific inputs'!$K29*BN$22),
'Option-specific inputs'!$K$19="Total cost method",('Option-specific inputs'!$K52*BN$22)),0),0)</f>
        <v>0</v>
      </c>
      <c r="BO451" s="43" cm="1">
        <f t="array" ref="BO451">IFERROR(
IF(BO$14 - $G$14 + 1 = _xlfn.NUMBERVALUE(TRIM(_xlfn.TEXTAFTER($C451, " ", -1))),
_xlfn.IFS(
'Option-specific inputs'!$K$19="Percentage cost method",('Option-specific inputs'!$K$27*'Option-specific inputs'!$K29*BO$22),
'Option-specific inputs'!$K$19="Total cost method",('Option-specific inputs'!$K52*BO$22)),0),0)</f>
        <v>0</v>
      </c>
      <c r="BP451" s="43" cm="1">
        <f t="array" ref="BP451">IFERROR(
IF(BP$14 - $G$14 + 1 = _xlfn.NUMBERVALUE(TRIM(_xlfn.TEXTAFTER($C451, " ", -1))),
_xlfn.IFS(
'Option-specific inputs'!$K$19="Percentage cost method",('Option-specific inputs'!$K$27*'Option-specific inputs'!$K29*BP$22),
'Option-specific inputs'!$K$19="Total cost method",('Option-specific inputs'!$K52*BP$22)),0),0)</f>
        <v>0</v>
      </c>
      <c r="BQ451" s="43" cm="1">
        <f t="array" ref="BQ451">IFERROR(
IF(BQ$14 - $G$14 + 1 = _xlfn.NUMBERVALUE(TRIM(_xlfn.TEXTAFTER($C451, " ", -1))),
_xlfn.IFS(
'Option-specific inputs'!$K$19="Percentage cost method",('Option-specific inputs'!$K$27*'Option-specific inputs'!$K29*BQ$22),
'Option-specific inputs'!$K$19="Total cost method",('Option-specific inputs'!$K52*BQ$22)),0),0)</f>
        <v>0</v>
      </c>
      <c r="BR451" s="43" cm="1">
        <f t="array" ref="BR451">IFERROR(
IF(BR$14 - $G$14 + 1 = _xlfn.NUMBERVALUE(TRIM(_xlfn.TEXTAFTER($C451, " ", -1))),
_xlfn.IFS(
'Option-specific inputs'!$K$19="Percentage cost method",('Option-specific inputs'!$K$27*'Option-specific inputs'!$K29*BR$22),
'Option-specific inputs'!$K$19="Total cost method",('Option-specific inputs'!$K52*BR$22)),0),0)</f>
        <v>0</v>
      </c>
      <c r="BS451" s="43" cm="1">
        <f t="array" ref="BS451">IFERROR(
IF(BS$14 - $G$14 + 1 = _xlfn.NUMBERVALUE(TRIM(_xlfn.TEXTAFTER($C451, " ", -1))),
_xlfn.IFS(
'Option-specific inputs'!$K$19="Percentage cost method",('Option-specific inputs'!$K$27*'Option-specific inputs'!$K29*BS$22),
'Option-specific inputs'!$K$19="Total cost method",('Option-specific inputs'!$K52*BS$22)),0),0)</f>
        <v>0</v>
      </c>
      <c r="BT451" s="43" cm="1">
        <f t="array" ref="BT451">IFERROR(
IF(BT$14 - $G$14 + 1 = _xlfn.NUMBERVALUE(TRIM(_xlfn.TEXTAFTER($C451, " ", -1))),
_xlfn.IFS(
'Option-specific inputs'!$K$19="Percentage cost method",('Option-specific inputs'!$K$27*'Option-specific inputs'!$K29*BT$22),
'Option-specific inputs'!$K$19="Total cost method",('Option-specific inputs'!$K52*BT$22)),0),0)</f>
        <v>0</v>
      </c>
      <c r="BU451" s="43" cm="1">
        <f t="array" ref="BU451">IFERROR(
IF(BU$14 - $G$14 + 1 = _xlfn.NUMBERVALUE(TRIM(_xlfn.TEXTAFTER($C451, " ", -1))),
_xlfn.IFS(
'Option-specific inputs'!$K$19="Percentage cost method",('Option-specific inputs'!$K$27*'Option-specific inputs'!$K29*BU$22),
'Option-specific inputs'!$K$19="Total cost method",('Option-specific inputs'!$K52*BU$22)),0),0)</f>
        <v>0</v>
      </c>
      <c r="BV451" s="43" cm="1">
        <f t="array" ref="BV451">IFERROR(
IF(BV$14 - $G$14 + 1 = _xlfn.NUMBERVALUE(TRIM(_xlfn.TEXTAFTER($C451, " ", -1))),
_xlfn.IFS(
'Option-specific inputs'!$K$19="Percentage cost method",('Option-specific inputs'!$K$27*'Option-specific inputs'!$K29*BV$22),
'Option-specific inputs'!$K$19="Total cost method",('Option-specific inputs'!$K52*BV$22)),0),0)</f>
        <v>0</v>
      </c>
      <c r="BW451" s="43" cm="1">
        <f t="array" ref="BW451">IFERROR(
IF(BW$14 - $G$14 + 1 = _xlfn.NUMBERVALUE(TRIM(_xlfn.TEXTAFTER($C451, " ", -1))),
_xlfn.IFS(
'Option-specific inputs'!$K$19="Percentage cost method",('Option-specific inputs'!$K$27*'Option-specific inputs'!$K29*BW$22),
'Option-specific inputs'!$K$19="Total cost method",('Option-specific inputs'!$K52*BW$22)),0),0)</f>
        <v>0</v>
      </c>
      <c r="BX451" s="43" cm="1">
        <f t="array" ref="BX451">IFERROR(
IF(BX$14 - $G$14 + 1 = _xlfn.NUMBERVALUE(TRIM(_xlfn.TEXTAFTER($C451, " ", -1))),
_xlfn.IFS(
'Option-specific inputs'!$K$19="Percentage cost method",('Option-specific inputs'!$K$27*'Option-specific inputs'!$K29*BX$22),
'Option-specific inputs'!$K$19="Total cost method",('Option-specific inputs'!$K52*BX$22)),0),0)</f>
        <v>0</v>
      </c>
      <c r="BY451" s="43" cm="1">
        <f t="array" ref="BY451">IFERROR(
IF(BY$14 - $G$14 + 1 = _xlfn.NUMBERVALUE(TRIM(_xlfn.TEXTAFTER($C451, " ", -1))),
_xlfn.IFS(
'Option-specific inputs'!$K$19="Percentage cost method",('Option-specific inputs'!$K$27*'Option-specific inputs'!$K29*BY$22),
'Option-specific inputs'!$K$19="Total cost method",('Option-specific inputs'!$K52*BY$22)),0),0)</f>
        <v>0</v>
      </c>
      <c r="BZ451" s="43" cm="1">
        <f t="array" ref="BZ451">IFERROR(
IF(BZ$14 - $G$14 + 1 = _xlfn.NUMBERVALUE(TRIM(_xlfn.TEXTAFTER($C451, " ", -1))),
_xlfn.IFS(
'Option-specific inputs'!$K$19="Percentage cost method",('Option-specific inputs'!$K$27*'Option-specific inputs'!$K29*BZ$22),
'Option-specific inputs'!$K$19="Total cost method",('Option-specific inputs'!$K52*BZ$22)),0),0)</f>
        <v>0</v>
      </c>
      <c r="CA451" s="43" cm="1">
        <f t="array" ref="CA451">IFERROR(
IF(CA$14 - $G$14 + 1 = _xlfn.NUMBERVALUE(TRIM(_xlfn.TEXTAFTER($C451, " ", -1))),
_xlfn.IFS(
'Option-specific inputs'!$K$19="Percentage cost method",('Option-specific inputs'!$K$27*'Option-specific inputs'!$K29*CA$22),
'Option-specific inputs'!$K$19="Total cost method",('Option-specific inputs'!$K52*CA$22)),0),0)</f>
        <v>0</v>
      </c>
      <c r="CB451" s="43" cm="1">
        <f t="array" ref="CB451">IFERROR(
IF(CB$14 - $G$14 + 1 = _xlfn.NUMBERVALUE(TRIM(_xlfn.TEXTAFTER($C451, " ", -1))),
_xlfn.IFS(
'Option-specific inputs'!$K$19="Percentage cost method",('Option-specific inputs'!$K$27*'Option-specific inputs'!$K29*CB$22),
'Option-specific inputs'!$K$19="Total cost method",('Option-specific inputs'!$K52*CB$22)),0),0)</f>
        <v>0</v>
      </c>
      <c r="CC451" s="43" cm="1">
        <f t="array" ref="CC451">IFERROR(
IF(CC$14 - $G$14 + 1 = _xlfn.NUMBERVALUE(TRIM(_xlfn.TEXTAFTER($C451, " ", -1))),
_xlfn.IFS(
'Option-specific inputs'!$K$19="Percentage cost method",('Option-specific inputs'!$K$27*'Option-specific inputs'!$K29*CC$22),
'Option-specific inputs'!$K$19="Total cost method",('Option-specific inputs'!$K52*CC$22)),0),0)</f>
        <v>0</v>
      </c>
      <c r="CD451" s="43" cm="1">
        <f t="array" ref="CD451">IFERROR(
IF(CD$14 - $G$14 + 1 = _xlfn.NUMBERVALUE(TRIM(_xlfn.TEXTAFTER($C451, " ", -1))),
_xlfn.IFS(
'Option-specific inputs'!$K$19="Percentage cost method",('Option-specific inputs'!$K$27*'Option-specific inputs'!$K29*CD$22),
'Option-specific inputs'!$K$19="Total cost method",('Option-specific inputs'!$K52*CD$22)),0),0)</f>
        <v>0</v>
      </c>
      <c r="CE451" s="43" cm="1">
        <f t="array" ref="CE451">IFERROR(
IF(CE$14 - $G$14 + 1 = _xlfn.NUMBERVALUE(TRIM(_xlfn.TEXTAFTER($C451, " ", -1))),
_xlfn.IFS(
'Option-specific inputs'!$K$19="Percentage cost method",('Option-specific inputs'!$K$27*'Option-specific inputs'!$K29*CE$22),
'Option-specific inputs'!$K$19="Total cost method",('Option-specific inputs'!$K52*CE$22)),0),0)</f>
        <v>0</v>
      </c>
      <c r="CF451" s="43" cm="1">
        <f t="array" ref="CF451">IFERROR(
IF(CF$14 - $G$14 + 1 = _xlfn.NUMBERVALUE(TRIM(_xlfn.TEXTAFTER($C451, " ", -1))),
_xlfn.IFS(
'Option-specific inputs'!$K$19="Percentage cost method",('Option-specific inputs'!$K$27*'Option-specific inputs'!$K29*CF$22),
'Option-specific inputs'!$K$19="Total cost method",('Option-specific inputs'!$K52*CF$22)),0),0)</f>
        <v>0</v>
      </c>
      <c r="CG451" s="43" cm="1">
        <f t="array" ref="CG451">IFERROR(
IF(CG$14 - $G$14 + 1 = _xlfn.NUMBERVALUE(TRIM(_xlfn.TEXTAFTER($C451, " ", -1))),
_xlfn.IFS(
'Option-specific inputs'!$K$19="Percentage cost method",('Option-specific inputs'!$K$27*'Option-specific inputs'!$K29*CG$22),
'Option-specific inputs'!$K$19="Total cost method",('Option-specific inputs'!$K52*CG$22)),0),0)</f>
        <v>0</v>
      </c>
      <c r="CH451" s="43" cm="1">
        <f t="array" ref="CH451">IFERROR(
IF(CH$14 - $G$14 + 1 = _xlfn.NUMBERVALUE(TRIM(_xlfn.TEXTAFTER($C451, " ", -1))),
_xlfn.IFS(
'Option-specific inputs'!$K$19="Percentage cost method",('Option-specific inputs'!$K$27*'Option-specific inputs'!$K29*CH$22),
'Option-specific inputs'!$K$19="Total cost method",('Option-specific inputs'!$K52*CH$22)),0),0)</f>
        <v>0</v>
      </c>
      <c r="CI451" s="43" cm="1">
        <f t="array" ref="CI451">IFERROR(
IF(CI$14 - $G$14 + 1 = _xlfn.NUMBERVALUE(TRIM(_xlfn.TEXTAFTER($C451, " ", -1))),
_xlfn.IFS(
'Option-specific inputs'!$K$19="Percentage cost method",('Option-specific inputs'!$K$27*'Option-specific inputs'!$K29*CI$22),
'Option-specific inputs'!$K$19="Total cost method",('Option-specific inputs'!$K52*CI$22)),0),0)</f>
        <v>0</v>
      </c>
      <c r="CJ451" s="43" cm="1">
        <f t="array" ref="CJ451">IFERROR(
IF(CJ$14 - $G$14 + 1 = _xlfn.NUMBERVALUE(TRIM(_xlfn.TEXTAFTER($C451, " ", -1))),
_xlfn.IFS(
'Option-specific inputs'!$K$19="Percentage cost method",('Option-specific inputs'!$K$27*'Option-specific inputs'!$K29*CJ$22),
'Option-specific inputs'!$K$19="Total cost method",('Option-specific inputs'!$K52*CJ$22)),0),0)</f>
        <v>0</v>
      </c>
      <c r="CK451" s="43" cm="1">
        <f t="array" ref="CK451">IFERROR(
IF(CK$14 - $G$14 + 1 = _xlfn.NUMBERVALUE(TRIM(_xlfn.TEXTAFTER($C451, " ", -1))),
_xlfn.IFS(
'Option-specific inputs'!$K$19="Percentage cost method",('Option-specific inputs'!$K$27*'Option-specific inputs'!$K29*CK$22),
'Option-specific inputs'!$K$19="Total cost method",('Option-specific inputs'!$K52*CK$22)),0),0)</f>
        <v>0</v>
      </c>
      <c r="CL451" s="43" cm="1">
        <f t="array" ref="CL451">IFERROR(
IF(CL$14 - $G$14 + 1 = _xlfn.NUMBERVALUE(TRIM(_xlfn.TEXTAFTER($C451, " ", -1))),
_xlfn.IFS(
'Option-specific inputs'!$K$19="Percentage cost method",('Option-specific inputs'!$K$27*'Option-specific inputs'!$K29*CL$22),
'Option-specific inputs'!$K$19="Total cost method",('Option-specific inputs'!$K52*CL$22)),0),0)</f>
        <v>0</v>
      </c>
      <c r="CM451" s="43" cm="1">
        <f t="array" ref="CM451">IFERROR(
IF(CM$14 - $G$14 + 1 = _xlfn.NUMBERVALUE(TRIM(_xlfn.TEXTAFTER($C451, " ", -1))),
_xlfn.IFS(
'Option-specific inputs'!$K$19="Percentage cost method",('Option-specific inputs'!$K$27*'Option-specific inputs'!$K29*CM$22),
'Option-specific inputs'!$K$19="Total cost method",('Option-specific inputs'!$K52*CM$22)),0),0)</f>
        <v>0</v>
      </c>
      <c r="CN451" s="43" cm="1">
        <f t="array" ref="CN451">IFERROR(
IF(CN$14 - $G$14 + 1 = _xlfn.NUMBERVALUE(TRIM(_xlfn.TEXTAFTER($C451, " ", -1))),
_xlfn.IFS(
'Option-specific inputs'!$K$19="Percentage cost method",('Option-specific inputs'!$K$27*'Option-specific inputs'!$K29*CN$22),
'Option-specific inputs'!$K$19="Total cost method",('Option-specific inputs'!$K52*CN$22)),0),0)</f>
        <v>0</v>
      </c>
      <c r="CO451" s="43" cm="1">
        <f t="array" ref="CO451">IFERROR(
IF(CO$14 - $G$14 + 1 = _xlfn.NUMBERVALUE(TRIM(_xlfn.TEXTAFTER($C451, " ", -1))),
_xlfn.IFS(
'Option-specific inputs'!$K$19="Percentage cost method",('Option-specific inputs'!$K$27*'Option-specific inputs'!$K29*CO$22),
'Option-specific inputs'!$K$19="Total cost method",('Option-specific inputs'!$K52*CO$22)),0),0)</f>
        <v>0</v>
      </c>
      <c r="CP451" s="43" cm="1">
        <f t="array" ref="CP451">IFERROR(
IF(CP$14 - $G$14 + 1 = _xlfn.NUMBERVALUE(TRIM(_xlfn.TEXTAFTER($C451, " ", -1))),
_xlfn.IFS(
'Option-specific inputs'!$K$19="Percentage cost method",('Option-specific inputs'!$K$27*'Option-specific inputs'!$K29*CP$22),
'Option-specific inputs'!$K$19="Total cost method",('Option-specific inputs'!$K52*CP$22)),0),0)</f>
        <v>0</v>
      </c>
      <c r="CQ451" s="43" cm="1">
        <f t="array" ref="CQ451">IFERROR(
IF(CQ$14 - $G$14 + 1 = _xlfn.NUMBERVALUE(TRIM(_xlfn.TEXTAFTER($C451, " ", -1))),
_xlfn.IFS(
'Option-specific inputs'!$K$19="Percentage cost method",('Option-specific inputs'!$K$27*'Option-specific inputs'!$K29*CQ$22),
'Option-specific inputs'!$K$19="Total cost method",('Option-specific inputs'!$K52*CQ$22)),0),0)</f>
        <v>0</v>
      </c>
      <c r="CR451" s="43" cm="1">
        <f t="array" ref="CR451">IFERROR(
IF(CR$14 - $G$14 + 1 = _xlfn.NUMBERVALUE(TRIM(_xlfn.TEXTAFTER($C451, " ", -1))),
_xlfn.IFS(
'Option-specific inputs'!$K$19="Percentage cost method",('Option-specific inputs'!$K$27*'Option-specific inputs'!$K29*CR$22),
'Option-specific inputs'!$K$19="Total cost method",('Option-specific inputs'!$K52*CR$22)),0),0)</f>
        <v>0</v>
      </c>
      <c r="CS451" s="43" cm="1">
        <f t="array" ref="CS451">IFERROR(
IF(CS$14 - $G$14 + 1 = _xlfn.NUMBERVALUE(TRIM(_xlfn.TEXTAFTER($C451, " ", -1))),
_xlfn.IFS(
'Option-specific inputs'!$K$19="Percentage cost method",('Option-specific inputs'!$K$27*'Option-specific inputs'!$K29*CS$22),
'Option-specific inputs'!$K$19="Total cost method",('Option-specific inputs'!$K52*CS$22)),0),0)</f>
        <v>0</v>
      </c>
      <c r="CT451" s="43" cm="1">
        <f t="array" ref="CT451">IFERROR(
IF(CT$14 - $G$14 + 1 = _xlfn.NUMBERVALUE(TRIM(_xlfn.TEXTAFTER($C451, " ", -1))),
_xlfn.IFS(
'Option-specific inputs'!$K$19="Percentage cost method",('Option-specific inputs'!$K$27*'Option-specific inputs'!$K29*CT$22),
'Option-specific inputs'!$K$19="Total cost method",('Option-specific inputs'!$K52*CT$22)),0),0)</f>
        <v>0</v>
      </c>
      <c r="CU451" s="43" cm="1">
        <f t="array" ref="CU451">IFERROR(
IF(CU$14 - $G$14 + 1 = _xlfn.NUMBERVALUE(TRIM(_xlfn.TEXTAFTER($C451, " ", -1))),
_xlfn.IFS(
'Option-specific inputs'!$K$19="Percentage cost method",('Option-specific inputs'!$K$27*'Option-specific inputs'!$K29*CU$22),
'Option-specific inputs'!$K$19="Total cost method",('Option-specific inputs'!$K52*CU$22)),0),0)</f>
        <v>0</v>
      </c>
      <c r="CV451" s="43" cm="1">
        <f t="array" ref="CV451">IFERROR(
IF(CV$14 - $G$14 + 1 = _xlfn.NUMBERVALUE(TRIM(_xlfn.TEXTAFTER($C451, " ", -1))),
_xlfn.IFS(
'Option-specific inputs'!$K$19="Percentage cost method",('Option-specific inputs'!$K$27*'Option-specific inputs'!$K29*CV$22),
'Option-specific inputs'!$K$19="Total cost method",('Option-specific inputs'!$K52*CV$22)),0),0)</f>
        <v>0</v>
      </c>
      <c r="CW451" s="43" cm="1">
        <f t="array" ref="CW451">IFERROR(
IF(CW$14 - $G$14 + 1 = _xlfn.NUMBERVALUE(TRIM(_xlfn.TEXTAFTER($C451, " ", -1))),
_xlfn.IFS(
'Option-specific inputs'!$K$19="Percentage cost method",('Option-specific inputs'!$K$27*'Option-specific inputs'!$K29*CW$22),
'Option-specific inputs'!$K$19="Total cost method",('Option-specific inputs'!$K52*CW$22)),0),0)</f>
        <v>0</v>
      </c>
      <c r="CX451" s="43" cm="1">
        <f t="array" ref="CX451">IFERROR(
IF(CX$14 - $G$14 + 1 = _xlfn.NUMBERVALUE(TRIM(_xlfn.TEXTAFTER($C451, " ", -1))),
_xlfn.IFS(
'Option-specific inputs'!$K$19="Percentage cost method",('Option-specific inputs'!$K$27*'Option-specific inputs'!$K29*CX$22),
'Option-specific inputs'!$K$19="Total cost method",('Option-specific inputs'!$K52*CX$22)),0),0)</f>
        <v>0</v>
      </c>
      <c r="CY451" s="43" cm="1">
        <f t="array" ref="CY451">IFERROR(
IF(CY$14 - $G$14 + 1 = _xlfn.NUMBERVALUE(TRIM(_xlfn.TEXTAFTER($C451, " ", -1))),
_xlfn.IFS(
'Option-specific inputs'!$K$19="Percentage cost method",('Option-specific inputs'!$K$27*'Option-specific inputs'!$K29*CY$22),
'Option-specific inputs'!$K$19="Total cost method",('Option-specific inputs'!$K52*CY$22)),0),0)</f>
        <v>0</v>
      </c>
      <c r="CZ451" s="43" cm="1">
        <f t="array" ref="CZ451">IFERROR(
IF(CZ$14 - $G$14 + 1 = _xlfn.NUMBERVALUE(TRIM(_xlfn.TEXTAFTER($C451, " ", -1))),
_xlfn.IFS(
'Option-specific inputs'!$K$19="Percentage cost method",('Option-specific inputs'!$K$27*'Option-specific inputs'!$K29*CZ$22),
'Option-specific inputs'!$K$19="Total cost method",('Option-specific inputs'!$K52*CZ$22)),0),0)</f>
        <v>0</v>
      </c>
      <c r="DA451" s="43" cm="1">
        <f t="array" ref="DA451">IFERROR(
IF(DA$14 - $G$14 + 1 = _xlfn.NUMBERVALUE(TRIM(_xlfn.TEXTAFTER($C451, " ", -1))),
_xlfn.IFS(
'Option-specific inputs'!$K$19="Percentage cost method",('Option-specific inputs'!$K$27*'Option-specific inputs'!$K29*DA$22),
'Option-specific inputs'!$K$19="Total cost method",('Option-specific inputs'!$K52*DA$22)),0),0)</f>
        <v>0</v>
      </c>
      <c r="DB451" s="43" cm="1">
        <f t="array" ref="DB451">IFERROR(
IF(DB$14 - $G$14 + 1 = _xlfn.NUMBERVALUE(TRIM(_xlfn.TEXTAFTER($C451, " ", -1))),
_xlfn.IFS(
'Option-specific inputs'!$K$19="Percentage cost method",('Option-specific inputs'!$K$27*'Option-specific inputs'!$K29*DB$22),
'Option-specific inputs'!$K$19="Total cost method",('Option-specific inputs'!$K52*DB$22)),0),0)</f>
        <v>0</v>
      </c>
      <c r="DC451" s="25"/>
    </row>
    <row r="452" spans="1:107" s="61" customFormat="1" ht="22.5" customHeight="1">
      <c r="A452" s="25"/>
      <c r="B452" s="163"/>
      <c r="C452" s="163" t="s">
        <v>124</v>
      </c>
      <c r="D452" s="32"/>
      <c r="E452" s="37"/>
      <c r="F452" s="42"/>
      <c r="G452" s="43" cm="1">
        <f t="array" ref="G452">IFERROR(
IF(G$14 - $G$14 + 1 = _xlfn.NUMBERVALUE(TRIM(_xlfn.TEXTAFTER($C452, " ", -1))),
_xlfn.IFS(
'Option-specific inputs'!$K$19="Percentage cost method",('Option-specific inputs'!$K$27*'Option-specific inputs'!$K30*G$22),
'Option-specific inputs'!$K$19="Total cost method",('Option-specific inputs'!$K53*G$22)),0),0)</f>
        <v>0</v>
      </c>
      <c r="H452" s="43" cm="1">
        <f t="array" ref="H452">IFERROR(
IF(H$14 - $G$14 + 1 = _xlfn.NUMBERVALUE(TRIM(_xlfn.TEXTAFTER($C452, " ", -1))),
_xlfn.IFS(
'Option-specific inputs'!$K$19="Percentage cost method",('Option-specific inputs'!$K$27*'Option-specific inputs'!$K30*H$22),
'Option-specific inputs'!$K$19="Total cost method",('Option-specific inputs'!$K53*H$22)),0),0)</f>
        <v>0</v>
      </c>
      <c r="I452" s="43" cm="1">
        <f t="array" ref="I452">IFERROR(
IF(I$14 - $G$14 + 1 = _xlfn.NUMBERVALUE(TRIM(_xlfn.TEXTAFTER($C452, " ", -1))),
_xlfn.IFS(
'Option-specific inputs'!$K$19="Percentage cost method",('Option-specific inputs'!$K$27*'Option-specific inputs'!$K30*I$22),
'Option-specific inputs'!$K$19="Total cost method",('Option-specific inputs'!$K53*I$22)),0),0)</f>
        <v>0</v>
      </c>
      <c r="J452" s="43" cm="1">
        <f t="array" ref="J452">IFERROR(
IF(J$14 - $G$14 + 1 = _xlfn.NUMBERVALUE(TRIM(_xlfn.TEXTAFTER($C452, " ", -1))),
_xlfn.IFS(
'Option-specific inputs'!$K$19="Percentage cost method",('Option-specific inputs'!$K$27*'Option-specific inputs'!$K30*J$22),
'Option-specific inputs'!$K$19="Total cost method",('Option-specific inputs'!$K53*J$22)),0),0)</f>
        <v>0</v>
      </c>
      <c r="K452" s="43" cm="1">
        <f t="array" ref="K452">IFERROR(
IF(K$14 - $G$14 + 1 = _xlfn.NUMBERVALUE(TRIM(_xlfn.TEXTAFTER($C452, " ", -1))),
_xlfn.IFS(
'Option-specific inputs'!$K$19="Percentage cost method",('Option-specific inputs'!$K$27*'Option-specific inputs'!$K30*K$22),
'Option-specific inputs'!$K$19="Total cost method",('Option-specific inputs'!$K53*K$22)),0),0)</f>
        <v>0</v>
      </c>
      <c r="L452" s="43" cm="1">
        <f t="array" ref="L452">IFERROR(
IF(L$14 - $G$14 + 1 = _xlfn.NUMBERVALUE(TRIM(_xlfn.TEXTAFTER($C452, " ", -1))),
_xlfn.IFS(
'Option-specific inputs'!$K$19="Percentage cost method",('Option-specific inputs'!$K$27*'Option-specific inputs'!$K30*L$22),
'Option-specific inputs'!$K$19="Total cost method",('Option-specific inputs'!$K53*L$22)),0),0)</f>
        <v>0</v>
      </c>
      <c r="M452" s="43" cm="1">
        <f t="array" ref="M452">IFERROR(
IF(M$14 - $G$14 + 1 = _xlfn.NUMBERVALUE(TRIM(_xlfn.TEXTAFTER($C452, " ", -1))),
_xlfn.IFS(
'Option-specific inputs'!$K$19="Percentage cost method",('Option-specific inputs'!$K$27*'Option-specific inputs'!$K30*M$22),
'Option-specific inputs'!$K$19="Total cost method",('Option-specific inputs'!$K53*M$22)),0),0)</f>
        <v>0</v>
      </c>
      <c r="N452" s="43" cm="1">
        <f t="array" ref="N452">IFERROR(
IF(N$14 - $G$14 + 1 = _xlfn.NUMBERVALUE(TRIM(_xlfn.TEXTAFTER($C452, " ", -1))),
_xlfn.IFS(
'Option-specific inputs'!$K$19="Percentage cost method",('Option-specific inputs'!$K$27*'Option-specific inputs'!$K30*N$22),
'Option-specific inputs'!$K$19="Total cost method",('Option-specific inputs'!$K53*N$22)),0),0)</f>
        <v>0</v>
      </c>
      <c r="O452" s="43" cm="1">
        <f t="array" ref="O452">IFERROR(
IF(O$14 - $G$14 + 1 = _xlfn.NUMBERVALUE(TRIM(_xlfn.TEXTAFTER($C452, " ", -1))),
_xlfn.IFS(
'Option-specific inputs'!$K$19="Percentage cost method",('Option-specific inputs'!$K$27*'Option-specific inputs'!$K30*O$22),
'Option-specific inputs'!$K$19="Total cost method",('Option-specific inputs'!$K53*O$22)),0),0)</f>
        <v>0</v>
      </c>
      <c r="P452" s="43" cm="1">
        <f t="array" ref="P452">IFERROR(
IF(P$14 - $G$14 + 1 = _xlfn.NUMBERVALUE(TRIM(_xlfn.TEXTAFTER($C452, " ", -1))),
_xlfn.IFS(
'Option-specific inputs'!$K$19="Percentage cost method",('Option-specific inputs'!$K$27*'Option-specific inputs'!$K30*P$22),
'Option-specific inputs'!$K$19="Total cost method",('Option-specific inputs'!$K53*P$22)),0),0)</f>
        <v>0</v>
      </c>
      <c r="Q452" s="43" cm="1">
        <f t="array" ref="Q452">IFERROR(
IF(Q$14 - $G$14 + 1 = _xlfn.NUMBERVALUE(TRIM(_xlfn.TEXTAFTER($C452, " ", -1))),
_xlfn.IFS(
'Option-specific inputs'!$K$19="Percentage cost method",('Option-specific inputs'!$K$27*'Option-specific inputs'!$K30*Q$22),
'Option-specific inputs'!$K$19="Total cost method",('Option-specific inputs'!$K53*Q$22)),0),0)</f>
        <v>0</v>
      </c>
      <c r="R452" s="43" cm="1">
        <f t="array" ref="R452">IFERROR(
IF(R$14 - $G$14 + 1 = _xlfn.NUMBERVALUE(TRIM(_xlfn.TEXTAFTER($C452, " ", -1))),
_xlfn.IFS(
'Option-specific inputs'!$K$19="Percentage cost method",('Option-specific inputs'!$K$27*'Option-specific inputs'!$K30*R$22),
'Option-specific inputs'!$K$19="Total cost method",('Option-specific inputs'!$K53*R$22)),0),0)</f>
        <v>0</v>
      </c>
      <c r="S452" s="43" cm="1">
        <f t="array" ref="S452">IFERROR(
IF(S$14 - $G$14 + 1 = _xlfn.NUMBERVALUE(TRIM(_xlfn.TEXTAFTER($C452, " ", -1))),
_xlfn.IFS(
'Option-specific inputs'!$K$19="Percentage cost method",('Option-specific inputs'!$K$27*'Option-specific inputs'!$K30*S$22),
'Option-specific inputs'!$K$19="Total cost method",('Option-specific inputs'!$K53*S$22)),0),0)</f>
        <v>0</v>
      </c>
      <c r="T452" s="43" cm="1">
        <f t="array" ref="T452">IFERROR(
IF(T$14 - $G$14 + 1 = _xlfn.NUMBERVALUE(TRIM(_xlfn.TEXTAFTER($C452, " ", -1))),
_xlfn.IFS(
'Option-specific inputs'!$K$19="Percentage cost method",('Option-specific inputs'!$K$27*'Option-specific inputs'!$K30*T$22),
'Option-specific inputs'!$K$19="Total cost method",('Option-specific inputs'!$K53*T$22)),0),0)</f>
        <v>0</v>
      </c>
      <c r="U452" s="43" cm="1">
        <f t="array" ref="U452">IFERROR(
IF(U$14 - $G$14 + 1 = _xlfn.NUMBERVALUE(TRIM(_xlfn.TEXTAFTER($C452, " ", -1))),
_xlfn.IFS(
'Option-specific inputs'!$K$19="Percentage cost method",('Option-specific inputs'!$K$27*'Option-specific inputs'!$K30*U$22),
'Option-specific inputs'!$K$19="Total cost method",('Option-specific inputs'!$K53*U$22)),0),0)</f>
        <v>0</v>
      </c>
      <c r="V452" s="43" cm="1">
        <f t="array" ref="V452">IFERROR(
IF(V$14 - $G$14 + 1 = _xlfn.NUMBERVALUE(TRIM(_xlfn.TEXTAFTER($C452, " ", -1))),
_xlfn.IFS(
'Option-specific inputs'!$K$19="Percentage cost method",('Option-specific inputs'!$K$27*'Option-specific inputs'!$K30*V$22),
'Option-specific inputs'!$K$19="Total cost method",('Option-specific inputs'!$K53*V$22)),0),0)</f>
        <v>0</v>
      </c>
      <c r="W452" s="43" cm="1">
        <f t="array" ref="W452">IFERROR(
IF(W$14 - $G$14 + 1 = _xlfn.NUMBERVALUE(TRIM(_xlfn.TEXTAFTER($C452, " ", -1))),
_xlfn.IFS(
'Option-specific inputs'!$K$19="Percentage cost method",('Option-specific inputs'!$K$27*'Option-specific inputs'!$K30*W$22),
'Option-specific inputs'!$K$19="Total cost method",('Option-specific inputs'!$K53*W$22)),0),0)</f>
        <v>0</v>
      </c>
      <c r="X452" s="43" cm="1">
        <f t="array" ref="X452">IFERROR(
IF(X$14 - $G$14 + 1 = _xlfn.NUMBERVALUE(TRIM(_xlfn.TEXTAFTER($C452, " ", -1))),
_xlfn.IFS(
'Option-specific inputs'!$K$19="Percentage cost method",('Option-specific inputs'!$K$27*'Option-specific inputs'!$K30*X$22),
'Option-specific inputs'!$K$19="Total cost method",('Option-specific inputs'!$K53*X$22)),0),0)</f>
        <v>0</v>
      </c>
      <c r="Y452" s="43" cm="1">
        <f t="array" ref="Y452">IFERROR(
IF(Y$14 - $G$14 + 1 = _xlfn.NUMBERVALUE(TRIM(_xlfn.TEXTAFTER($C452, " ", -1))),
_xlfn.IFS(
'Option-specific inputs'!$K$19="Percentage cost method",('Option-specific inputs'!$K$27*'Option-specific inputs'!$K30*Y$22),
'Option-specific inputs'!$K$19="Total cost method",('Option-specific inputs'!$K53*Y$22)),0),0)</f>
        <v>0</v>
      </c>
      <c r="Z452" s="43" cm="1">
        <f t="array" ref="Z452">IFERROR(
IF(Z$14 - $G$14 + 1 = _xlfn.NUMBERVALUE(TRIM(_xlfn.TEXTAFTER($C452, " ", -1))),
_xlfn.IFS(
'Option-specific inputs'!$K$19="Percentage cost method",('Option-specific inputs'!$K$27*'Option-specific inputs'!$K30*Z$22),
'Option-specific inputs'!$K$19="Total cost method",('Option-specific inputs'!$K53*Z$22)),0),0)</f>
        <v>0</v>
      </c>
      <c r="AA452" s="43" cm="1">
        <f t="array" ref="AA452">IFERROR(
IF(AA$14 - $G$14 + 1 = _xlfn.NUMBERVALUE(TRIM(_xlfn.TEXTAFTER($C452, " ", -1))),
_xlfn.IFS(
'Option-specific inputs'!$K$19="Percentage cost method",('Option-specific inputs'!$K$27*'Option-specific inputs'!$K30*AA$22),
'Option-specific inputs'!$K$19="Total cost method",('Option-specific inputs'!$K53*AA$22)),0),0)</f>
        <v>0</v>
      </c>
      <c r="AB452" s="43" cm="1">
        <f t="array" ref="AB452">IFERROR(
IF(AB$14 - $G$14 + 1 = _xlfn.NUMBERVALUE(TRIM(_xlfn.TEXTAFTER($C452, " ", -1))),
_xlfn.IFS(
'Option-specific inputs'!$K$19="Percentage cost method",('Option-specific inputs'!$K$27*'Option-specific inputs'!$K30*AB$22),
'Option-specific inputs'!$K$19="Total cost method",('Option-specific inputs'!$K53*AB$22)),0),0)</f>
        <v>0</v>
      </c>
      <c r="AC452" s="43" cm="1">
        <f t="array" ref="AC452">IFERROR(
IF(AC$14 - $G$14 + 1 = _xlfn.NUMBERVALUE(TRIM(_xlfn.TEXTAFTER($C452, " ", -1))),
_xlfn.IFS(
'Option-specific inputs'!$K$19="Percentage cost method",('Option-specific inputs'!$K$27*'Option-specific inputs'!$K30*AC$22),
'Option-specific inputs'!$K$19="Total cost method",('Option-specific inputs'!$K53*AC$22)),0),0)</f>
        <v>0</v>
      </c>
      <c r="AD452" s="43" cm="1">
        <f t="array" ref="AD452">IFERROR(
IF(AD$14 - $G$14 + 1 = _xlfn.NUMBERVALUE(TRIM(_xlfn.TEXTAFTER($C452, " ", -1))),
_xlfn.IFS(
'Option-specific inputs'!$K$19="Percentage cost method",('Option-specific inputs'!$K$27*'Option-specific inputs'!$K30*AD$22),
'Option-specific inputs'!$K$19="Total cost method",('Option-specific inputs'!$K53*AD$22)),0),0)</f>
        <v>0</v>
      </c>
      <c r="AE452" s="43" cm="1">
        <f t="array" ref="AE452">IFERROR(
IF(AE$14 - $G$14 + 1 = _xlfn.NUMBERVALUE(TRIM(_xlfn.TEXTAFTER($C452, " ", -1))),
_xlfn.IFS(
'Option-specific inputs'!$K$19="Percentage cost method",('Option-specific inputs'!$K$27*'Option-specific inputs'!$K30*AE$22),
'Option-specific inputs'!$K$19="Total cost method",('Option-specific inputs'!$K53*AE$22)),0),0)</f>
        <v>0</v>
      </c>
      <c r="AF452" s="43" cm="1">
        <f t="array" ref="AF452">IFERROR(
IF(AF$14 - $G$14 + 1 = _xlfn.NUMBERVALUE(TRIM(_xlfn.TEXTAFTER($C452, " ", -1))),
_xlfn.IFS(
'Option-specific inputs'!$K$19="Percentage cost method",('Option-specific inputs'!$K$27*'Option-specific inputs'!$K30*AF$22),
'Option-specific inputs'!$K$19="Total cost method",('Option-specific inputs'!$K53*AF$22)),0),0)</f>
        <v>0</v>
      </c>
      <c r="AG452" s="43" cm="1">
        <f t="array" ref="AG452">IFERROR(
IF(AG$14 - $G$14 + 1 = _xlfn.NUMBERVALUE(TRIM(_xlfn.TEXTAFTER($C452, " ", -1))),
_xlfn.IFS(
'Option-specific inputs'!$K$19="Percentage cost method",('Option-specific inputs'!$K$27*'Option-specific inputs'!$K30*AG$22),
'Option-specific inputs'!$K$19="Total cost method",('Option-specific inputs'!$K53*AG$22)),0),0)</f>
        <v>0</v>
      </c>
      <c r="AH452" s="43" cm="1">
        <f t="array" ref="AH452">IFERROR(
IF(AH$14 - $G$14 + 1 = _xlfn.NUMBERVALUE(TRIM(_xlfn.TEXTAFTER($C452, " ", -1))),
_xlfn.IFS(
'Option-specific inputs'!$K$19="Percentage cost method",('Option-specific inputs'!$K$27*'Option-specific inputs'!$K30*AH$22),
'Option-specific inputs'!$K$19="Total cost method",('Option-specific inputs'!$K53*AH$22)),0),0)</f>
        <v>0</v>
      </c>
      <c r="AI452" s="43" cm="1">
        <f t="array" ref="AI452">IFERROR(
IF(AI$14 - $G$14 + 1 = _xlfn.NUMBERVALUE(TRIM(_xlfn.TEXTAFTER($C452, " ", -1))),
_xlfn.IFS(
'Option-specific inputs'!$K$19="Percentage cost method",('Option-specific inputs'!$K$27*'Option-specific inputs'!$K30*AI$22),
'Option-specific inputs'!$K$19="Total cost method",('Option-specific inputs'!$K53*AI$22)),0),0)</f>
        <v>0</v>
      </c>
      <c r="AJ452" s="43" cm="1">
        <f t="array" ref="AJ452">IFERROR(
IF(AJ$14 - $G$14 + 1 = _xlfn.NUMBERVALUE(TRIM(_xlfn.TEXTAFTER($C452, " ", -1))),
_xlfn.IFS(
'Option-specific inputs'!$K$19="Percentage cost method",('Option-specific inputs'!$K$27*'Option-specific inputs'!$K30*AJ$22),
'Option-specific inputs'!$K$19="Total cost method",('Option-specific inputs'!$K53*AJ$22)),0),0)</f>
        <v>0</v>
      </c>
      <c r="AK452" s="43" cm="1">
        <f t="array" ref="AK452">IFERROR(
IF(AK$14 - $G$14 + 1 = _xlfn.NUMBERVALUE(TRIM(_xlfn.TEXTAFTER($C452, " ", -1))),
_xlfn.IFS(
'Option-specific inputs'!$K$19="Percentage cost method",('Option-specific inputs'!$K$27*'Option-specific inputs'!$K30*AK$22),
'Option-specific inputs'!$K$19="Total cost method",('Option-specific inputs'!$K53*AK$22)),0),0)</f>
        <v>0</v>
      </c>
      <c r="AL452" s="43" cm="1">
        <f t="array" ref="AL452">IFERROR(
IF(AL$14 - $G$14 + 1 = _xlfn.NUMBERVALUE(TRIM(_xlfn.TEXTAFTER($C452, " ", -1))),
_xlfn.IFS(
'Option-specific inputs'!$K$19="Percentage cost method",('Option-specific inputs'!$K$27*'Option-specific inputs'!$K30*AL$22),
'Option-specific inputs'!$K$19="Total cost method",('Option-specific inputs'!$K53*AL$22)),0),0)</f>
        <v>0</v>
      </c>
      <c r="AM452" s="43" cm="1">
        <f t="array" ref="AM452">IFERROR(
IF(AM$14 - $G$14 + 1 = _xlfn.NUMBERVALUE(TRIM(_xlfn.TEXTAFTER($C452, " ", -1))),
_xlfn.IFS(
'Option-specific inputs'!$K$19="Percentage cost method",('Option-specific inputs'!$K$27*'Option-specific inputs'!$K30*AM$22),
'Option-specific inputs'!$K$19="Total cost method",('Option-specific inputs'!$K53*AM$22)),0),0)</f>
        <v>0</v>
      </c>
      <c r="AN452" s="43" cm="1">
        <f t="array" ref="AN452">IFERROR(
IF(AN$14 - $G$14 + 1 = _xlfn.NUMBERVALUE(TRIM(_xlfn.TEXTAFTER($C452, " ", -1))),
_xlfn.IFS(
'Option-specific inputs'!$K$19="Percentage cost method",('Option-specific inputs'!$K$27*'Option-specific inputs'!$K30*AN$22),
'Option-specific inputs'!$K$19="Total cost method",('Option-specific inputs'!$K53*AN$22)),0),0)</f>
        <v>0</v>
      </c>
      <c r="AO452" s="43" cm="1">
        <f t="array" ref="AO452">IFERROR(
IF(AO$14 - $G$14 + 1 = _xlfn.NUMBERVALUE(TRIM(_xlfn.TEXTAFTER($C452, " ", -1))),
_xlfn.IFS(
'Option-specific inputs'!$K$19="Percentage cost method",('Option-specific inputs'!$K$27*'Option-specific inputs'!$K30*AO$22),
'Option-specific inputs'!$K$19="Total cost method",('Option-specific inputs'!$K53*AO$22)),0),0)</f>
        <v>0</v>
      </c>
      <c r="AP452" s="43" cm="1">
        <f t="array" ref="AP452">IFERROR(
IF(AP$14 - $G$14 + 1 = _xlfn.NUMBERVALUE(TRIM(_xlfn.TEXTAFTER($C452, " ", -1))),
_xlfn.IFS(
'Option-specific inputs'!$K$19="Percentage cost method",('Option-specific inputs'!$K$27*'Option-specific inputs'!$K30*AP$22),
'Option-specific inputs'!$K$19="Total cost method",('Option-specific inputs'!$K53*AP$22)),0),0)</f>
        <v>0</v>
      </c>
      <c r="AQ452" s="43" cm="1">
        <f t="array" ref="AQ452">IFERROR(
IF(AQ$14 - $G$14 + 1 = _xlfn.NUMBERVALUE(TRIM(_xlfn.TEXTAFTER($C452, " ", -1))),
_xlfn.IFS(
'Option-specific inputs'!$K$19="Percentage cost method",('Option-specific inputs'!$K$27*'Option-specific inputs'!$K30*AQ$22),
'Option-specific inputs'!$K$19="Total cost method",('Option-specific inputs'!$K53*AQ$22)),0),0)</f>
        <v>0</v>
      </c>
      <c r="AR452" s="43" cm="1">
        <f t="array" ref="AR452">IFERROR(
IF(AR$14 - $G$14 + 1 = _xlfn.NUMBERVALUE(TRIM(_xlfn.TEXTAFTER($C452, " ", -1))),
_xlfn.IFS(
'Option-specific inputs'!$K$19="Percentage cost method",('Option-specific inputs'!$K$27*'Option-specific inputs'!$K30*AR$22),
'Option-specific inputs'!$K$19="Total cost method",('Option-specific inputs'!$K53*AR$22)),0),0)</f>
        <v>0</v>
      </c>
      <c r="AS452" s="43" cm="1">
        <f t="array" ref="AS452">IFERROR(
IF(AS$14 - $G$14 + 1 = _xlfn.NUMBERVALUE(TRIM(_xlfn.TEXTAFTER($C452, " ", -1))),
_xlfn.IFS(
'Option-specific inputs'!$K$19="Percentage cost method",('Option-specific inputs'!$K$27*'Option-specific inputs'!$K30*AS$22),
'Option-specific inputs'!$K$19="Total cost method",('Option-specific inputs'!$K53*AS$22)),0),0)</f>
        <v>0</v>
      </c>
      <c r="AT452" s="43" cm="1">
        <f t="array" ref="AT452">IFERROR(
IF(AT$14 - $G$14 + 1 = _xlfn.NUMBERVALUE(TRIM(_xlfn.TEXTAFTER($C452, " ", -1))),
_xlfn.IFS(
'Option-specific inputs'!$K$19="Percentage cost method",('Option-specific inputs'!$K$27*'Option-specific inputs'!$K30*AT$22),
'Option-specific inputs'!$K$19="Total cost method",('Option-specific inputs'!$K53*AT$22)),0),0)</f>
        <v>0</v>
      </c>
      <c r="AU452" s="43" cm="1">
        <f t="array" ref="AU452">IFERROR(
IF(AU$14 - $G$14 + 1 = _xlfn.NUMBERVALUE(TRIM(_xlfn.TEXTAFTER($C452, " ", -1))),
_xlfn.IFS(
'Option-specific inputs'!$K$19="Percentage cost method",('Option-specific inputs'!$K$27*'Option-specific inputs'!$K30*AU$22),
'Option-specific inputs'!$K$19="Total cost method",('Option-specific inputs'!$K53*AU$22)),0),0)</f>
        <v>0</v>
      </c>
      <c r="AV452" s="43" cm="1">
        <f t="array" ref="AV452">IFERROR(
IF(AV$14 - $G$14 + 1 = _xlfn.NUMBERVALUE(TRIM(_xlfn.TEXTAFTER($C452, " ", -1))),
_xlfn.IFS(
'Option-specific inputs'!$K$19="Percentage cost method",('Option-specific inputs'!$K$27*'Option-specific inputs'!$K30*AV$22),
'Option-specific inputs'!$K$19="Total cost method",('Option-specific inputs'!$K53*AV$22)),0),0)</f>
        <v>0</v>
      </c>
      <c r="AW452" s="43" cm="1">
        <f t="array" ref="AW452">IFERROR(
IF(AW$14 - $G$14 + 1 = _xlfn.NUMBERVALUE(TRIM(_xlfn.TEXTAFTER($C452, " ", -1))),
_xlfn.IFS(
'Option-specific inputs'!$K$19="Percentage cost method",('Option-specific inputs'!$K$27*'Option-specific inputs'!$K30*AW$22),
'Option-specific inputs'!$K$19="Total cost method",('Option-specific inputs'!$K53*AW$22)),0),0)</f>
        <v>0</v>
      </c>
      <c r="AX452" s="43" cm="1">
        <f t="array" ref="AX452">IFERROR(
IF(AX$14 - $G$14 + 1 = _xlfn.NUMBERVALUE(TRIM(_xlfn.TEXTAFTER($C452, " ", -1))),
_xlfn.IFS(
'Option-specific inputs'!$K$19="Percentage cost method",('Option-specific inputs'!$K$27*'Option-specific inputs'!$K30*AX$22),
'Option-specific inputs'!$K$19="Total cost method",('Option-specific inputs'!$K53*AX$22)),0),0)</f>
        <v>0</v>
      </c>
      <c r="AY452" s="43" cm="1">
        <f t="array" ref="AY452">IFERROR(
IF(AY$14 - $G$14 + 1 = _xlfn.NUMBERVALUE(TRIM(_xlfn.TEXTAFTER($C452, " ", -1))),
_xlfn.IFS(
'Option-specific inputs'!$K$19="Percentage cost method",('Option-specific inputs'!$K$27*'Option-specific inputs'!$K30*AY$22),
'Option-specific inputs'!$K$19="Total cost method",('Option-specific inputs'!$K53*AY$22)),0),0)</f>
        <v>0</v>
      </c>
      <c r="AZ452" s="43" cm="1">
        <f t="array" ref="AZ452">IFERROR(
IF(AZ$14 - $G$14 + 1 = _xlfn.NUMBERVALUE(TRIM(_xlfn.TEXTAFTER($C452, " ", -1))),
_xlfn.IFS(
'Option-specific inputs'!$K$19="Percentage cost method",('Option-specific inputs'!$K$27*'Option-specific inputs'!$K30*AZ$22),
'Option-specific inputs'!$K$19="Total cost method",('Option-specific inputs'!$K53*AZ$22)),0),0)</f>
        <v>0</v>
      </c>
      <c r="BA452" s="43" cm="1">
        <f t="array" ref="BA452">IFERROR(
IF(BA$14 - $G$14 + 1 = _xlfn.NUMBERVALUE(TRIM(_xlfn.TEXTAFTER($C452, " ", -1))),
_xlfn.IFS(
'Option-specific inputs'!$K$19="Percentage cost method",('Option-specific inputs'!$K$27*'Option-specific inputs'!$K30*BA$22),
'Option-specific inputs'!$K$19="Total cost method",('Option-specific inputs'!$K53*BA$22)),0),0)</f>
        <v>0</v>
      </c>
      <c r="BB452" s="43" cm="1">
        <f t="array" ref="BB452">IFERROR(
IF(BB$14 - $G$14 + 1 = _xlfn.NUMBERVALUE(TRIM(_xlfn.TEXTAFTER($C452, " ", -1))),
_xlfn.IFS(
'Option-specific inputs'!$K$19="Percentage cost method",('Option-specific inputs'!$K$27*'Option-specific inputs'!$K30*BB$22),
'Option-specific inputs'!$K$19="Total cost method",('Option-specific inputs'!$K53*BB$22)),0),0)</f>
        <v>0</v>
      </c>
      <c r="BC452" s="43" cm="1">
        <f t="array" ref="BC452">IFERROR(
IF(BC$14 - $G$14 + 1 = _xlfn.NUMBERVALUE(TRIM(_xlfn.TEXTAFTER($C452, " ", -1))),
_xlfn.IFS(
'Option-specific inputs'!$K$19="Percentage cost method",('Option-specific inputs'!$K$27*'Option-specific inputs'!$K30*BC$22),
'Option-specific inputs'!$K$19="Total cost method",('Option-specific inputs'!$K53*BC$22)),0),0)</f>
        <v>0</v>
      </c>
      <c r="BD452" s="43" cm="1">
        <f t="array" ref="BD452">IFERROR(
IF(BD$14 - $G$14 + 1 = _xlfn.NUMBERVALUE(TRIM(_xlfn.TEXTAFTER($C452, " ", -1))),
_xlfn.IFS(
'Option-specific inputs'!$K$19="Percentage cost method",('Option-specific inputs'!$K$27*'Option-specific inputs'!$K30*BD$22),
'Option-specific inputs'!$K$19="Total cost method",('Option-specific inputs'!$K53*BD$22)),0),0)</f>
        <v>0</v>
      </c>
      <c r="BE452" s="43" cm="1">
        <f t="array" ref="BE452">IFERROR(
IF(BE$14 - $G$14 + 1 = _xlfn.NUMBERVALUE(TRIM(_xlfn.TEXTAFTER($C452, " ", -1))),
_xlfn.IFS(
'Option-specific inputs'!$K$19="Percentage cost method",('Option-specific inputs'!$K$27*'Option-specific inputs'!$K30*BE$22),
'Option-specific inputs'!$K$19="Total cost method",('Option-specific inputs'!$K53*BE$22)),0),0)</f>
        <v>0</v>
      </c>
      <c r="BF452" s="43" cm="1">
        <f t="array" ref="BF452">IFERROR(
IF(BF$14 - $G$14 + 1 = _xlfn.NUMBERVALUE(TRIM(_xlfn.TEXTAFTER($C452, " ", -1))),
_xlfn.IFS(
'Option-specific inputs'!$K$19="Percentage cost method",('Option-specific inputs'!$K$27*'Option-specific inputs'!$K30*BF$22),
'Option-specific inputs'!$K$19="Total cost method",('Option-specific inputs'!$K53*BF$22)),0),0)</f>
        <v>0</v>
      </c>
      <c r="BG452" s="43" cm="1">
        <f t="array" ref="BG452">IFERROR(
IF(BG$14 - $G$14 + 1 = _xlfn.NUMBERVALUE(TRIM(_xlfn.TEXTAFTER($C452, " ", -1))),
_xlfn.IFS(
'Option-specific inputs'!$K$19="Percentage cost method",('Option-specific inputs'!$K$27*'Option-specific inputs'!$K30*BG$22),
'Option-specific inputs'!$K$19="Total cost method",('Option-specific inputs'!$K53*BG$22)),0),0)</f>
        <v>0</v>
      </c>
      <c r="BH452" s="43" cm="1">
        <f t="array" ref="BH452">IFERROR(
IF(BH$14 - $G$14 + 1 = _xlfn.NUMBERVALUE(TRIM(_xlfn.TEXTAFTER($C452, " ", -1))),
_xlfn.IFS(
'Option-specific inputs'!$K$19="Percentage cost method",('Option-specific inputs'!$K$27*'Option-specific inputs'!$K30*BH$22),
'Option-specific inputs'!$K$19="Total cost method",('Option-specific inputs'!$K53*BH$22)),0),0)</f>
        <v>0</v>
      </c>
      <c r="BI452" s="43" cm="1">
        <f t="array" ref="BI452">IFERROR(
IF(BI$14 - $G$14 + 1 = _xlfn.NUMBERVALUE(TRIM(_xlfn.TEXTAFTER($C452, " ", -1))),
_xlfn.IFS(
'Option-specific inputs'!$K$19="Percentage cost method",('Option-specific inputs'!$K$27*'Option-specific inputs'!$K30*BI$22),
'Option-specific inputs'!$K$19="Total cost method",('Option-specific inputs'!$K53*BI$22)),0),0)</f>
        <v>0</v>
      </c>
      <c r="BJ452" s="43" cm="1">
        <f t="array" ref="BJ452">IFERROR(
IF(BJ$14 - $G$14 + 1 = _xlfn.NUMBERVALUE(TRIM(_xlfn.TEXTAFTER($C452, " ", -1))),
_xlfn.IFS(
'Option-specific inputs'!$K$19="Percentage cost method",('Option-specific inputs'!$K$27*'Option-specific inputs'!$K30*BJ$22),
'Option-specific inputs'!$K$19="Total cost method",('Option-specific inputs'!$K53*BJ$22)),0),0)</f>
        <v>0</v>
      </c>
      <c r="BK452" s="43" cm="1">
        <f t="array" ref="BK452">IFERROR(
IF(BK$14 - $G$14 + 1 = _xlfn.NUMBERVALUE(TRIM(_xlfn.TEXTAFTER($C452, " ", -1))),
_xlfn.IFS(
'Option-specific inputs'!$K$19="Percentage cost method",('Option-specific inputs'!$K$27*'Option-specific inputs'!$K30*BK$22),
'Option-specific inputs'!$K$19="Total cost method",('Option-specific inputs'!$K53*BK$22)),0),0)</f>
        <v>0</v>
      </c>
      <c r="BL452" s="43" cm="1">
        <f t="array" ref="BL452">IFERROR(
IF(BL$14 - $G$14 + 1 = _xlfn.NUMBERVALUE(TRIM(_xlfn.TEXTAFTER($C452, " ", -1))),
_xlfn.IFS(
'Option-specific inputs'!$K$19="Percentage cost method",('Option-specific inputs'!$K$27*'Option-specific inputs'!$K30*BL$22),
'Option-specific inputs'!$K$19="Total cost method",('Option-specific inputs'!$K53*BL$22)),0),0)</f>
        <v>0</v>
      </c>
      <c r="BM452" s="43" cm="1">
        <f t="array" ref="BM452">IFERROR(
IF(BM$14 - $G$14 + 1 = _xlfn.NUMBERVALUE(TRIM(_xlfn.TEXTAFTER($C452, " ", -1))),
_xlfn.IFS(
'Option-specific inputs'!$K$19="Percentage cost method",('Option-specific inputs'!$K$27*'Option-specific inputs'!$K30*BM$22),
'Option-specific inputs'!$K$19="Total cost method",('Option-specific inputs'!$K53*BM$22)),0),0)</f>
        <v>0</v>
      </c>
      <c r="BN452" s="43" cm="1">
        <f t="array" ref="BN452">IFERROR(
IF(BN$14 - $G$14 + 1 = _xlfn.NUMBERVALUE(TRIM(_xlfn.TEXTAFTER($C452, " ", -1))),
_xlfn.IFS(
'Option-specific inputs'!$K$19="Percentage cost method",('Option-specific inputs'!$K$27*'Option-specific inputs'!$K30*BN$22),
'Option-specific inputs'!$K$19="Total cost method",('Option-specific inputs'!$K53*BN$22)),0),0)</f>
        <v>0</v>
      </c>
      <c r="BO452" s="43" cm="1">
        <f t="array" ref="BO452">IFERROR(
IF(BO$14 - $G$14 + 1 = _xlfn.NUMBERVALUE(TRIM(_xlfn.TEXTAFTER($C452, " ", -1))),
_xlfn.IFS(
'Option-specific inputs'!$K$19="Percentage cost method",('Option-specific inputs'!$K$27*'Option-specific inputs'!$K30*BO$22),
'Option-specific inputs'!$K$19="Total cost method",('Option-specific inputs'!$K53*BO$22)),0),0)</f>
        <v>0</v>
      </c>
      <c r="BP452" s="43" cm="1">
        <f t="array" ref="BP452">IFERROR(
IF(BP$14 - $G$14 + 1 = _xlfn.NUMBERVALUE(TRIM(_xlfn.TEXTAFTER($C452, " ", -1))),
_xlfn.IFS(
'Option-specific inputs'!$K$19="Percentage cost method",('Option-specific inputs'!$K$27*'Option-specific inputs'!$K30*BP$22),
'Option-specific inputs'!$K$19="Total cost method",('Option-specific inputs'!$K53*BP$22)),0),0)</f>
        <v>0</v>
      </c>
      <c r="BQ452" s="43" cm="1">
        <f t="array" ref="BQ452">IFERROR(
IF(BQ$14 - $G$14 + 1 = _xlfn.NUMBERVALUE(TRIM(_xlfn.TEXTAFTER($C452, " ", -1))),
_xlfn.IFS(
'Option-specific inputs'!$K$19="Percentage cost method",('Option-specific inputs'!$K$27*'Option-specific inputs'!$K30*BQ$22),
'Option-specific inputs'!$K$19="Total cost method",('Option-specific inputs'!$K53*BQ$22)),0),0)</f>
        <v>0</v>
      </c>
      <c r="BR452" s="43" cm="1">
        <f t="array" ref="BR452">IFERROR(
IF(BR$14 - $G$14 + 1 = _xlfn.NUMBERVALUE(TRIM(_xlfn.TEXTAFTER($C452, " ", -1))),
_xlfn.IFS(
'Option-specific inputs'!$K$19="Percentage cost method",('Option-specific inputs'!$K$27*'Option-specific inputs'!$K30*BR$22),
'Option-specific inputs'!$K$19="Total cost method",('Option-specific inputs'!$K53*BR$22)),0),0)</f>
        <v>0</v>
      </c>
      <c r="BS452" s="43" cm="1">
        <f t="array" ref="BS452">IFERROR(
IF(BS$14 - $G$14 + 1 = _xlfn.NUMBERVALUE(TRIM(_xlfn.TEXTAFTER($C452, " ", -1))),
_xlfn.IFS(
'Option-specific inputs'!$K$19="Percentage cost method",('Option-specific inputs'!$K$27*'Option-specific inputs'!$K30*BS$22),
'Option-specific inputs'!$K$19="Total cost method",('Option-specific inputs'!$K53*BS$22)),0),0)</f>
        <v>0</v>
      </c>
      <c r="BT452" s="43" cm="1">
        <f t="array" ref="BT452">IFERROR(
IF(BT$14 - $G$14 + 1 = _xlfn.NUMBERVALUE(TRIM(_xlfn.TEXTAFTER($C452, " ", -1))),
_xlfn.IFS(
'Option-specific inputs'!$K$19="Percentage cost method",('Option-specific inputs'!$K$27*'Option-specific inputs'!$K30*BT$22),
'Option-specific inputs'!$K$19="Total cost method",('Option-specific inputs'!$K53*BT$22)),0),0)</f>
        <v>0</v>
      </c>
      <c r="BU452" s="43" cm="1">
        <f t="array" ref="BU452">IFERROR(
IF(BU$14 - $G$14 + 1 = _xlfn.NUMBERVALUE(TRIM(_xlfn.TEXTAFTER($C452, " ", -1))),
_xlfn.IFS(
'Option-specific inputs'!$K$19="Percentage cost method",('Option-specific inputs'!$K$27*'Option-specific inputs'!$K30*BU$22),
'Option-specific inputs'!$K$19="Total cost method",('Option-specific inputs'!$K53*BU$22)),0),0)</f>
        <v>0</v>
      </c>
      <c r="BV452" s="43" cm="1">
        <f t="array" ref="BV452">IFERROR(
IF(BV$14 - $G$14 + 1 = _xlfn.NUMBERVALUE(TRIM(_xlfn.TEXTAFTER($C452, " ", -1))),
_xlfn.IFS(
'Option-specific inputs'!$K$19="Percentage cost method",('Option-specific inputs'!$K$27*'Option-specific inputs'!$K30*BV$22),
'Option-specific inputs'!$K$19="Total cost method",('Option-specific inputs'!$K53*BV$22)),0),0)</f>
        <v>0</v>
      </c>
      <c r="BW452" s="43" cm="1">
        <f t="array" ref="BW452">IFERROR(
IF(BW$14 - $G$14 + 1 = _xlfn.NUMBERVALUE(TRIM(_xlfn.TEXTAFTER($C452, " ", -1))),
_xlfn.IFS(
'Option-specific inputs'!$K$19="Percentage cost method",('Option-specific inputs'!$K$27*'Option-specific inputs'!$K30*BW$22),
'Option-specific inputs'!$K$19="Total cost method",('Option-specific inputs'!$K53*BW$22)),0),0)</f>
        <v>0</v>
      </c>
      <c r="BX452" s="43" cm="1">
        <f t="array" ref="BX452">IFERROR(
IF(BX$14 - $G$14 + 1 = _xlfn.NUMBERVALUE(TRIM(_xlfn.TEXTAFTER($C452, " ", -1))),
_xlfn.IFS(
'Option-specific inputs'!$K$19="Percentage cost method",('Option-specific inputs'!$K$27*'Option-specific inputs'!$K30*BX$22),
'Option-specific inputs'!$K$19="Total cost method",('Option-specific inputs'!$K53*BX$22)),0),0)</f>
        <v>0</v>
      </c>
      <c r="BY452" s="43" cm="1">
        <f t="array" ref="BY452">IFERROR(
IF(BY$14 - $G$14 + 1 = _xlfn.NUMBERVALUE(TRIM(_xlfn.TEXTAFTER($C452, " ", -1))),
_xlfn.IFS(
'Option-specific inputs'!$K$19="Percentage cost method",('Option-specific inputs'!$K$27*'Option-specific inputs'!$K30*BY$22),
'Option-specific inputs'!$K$19="Total cost method",('Option-specific inputs'!$K53*BY$22)),0),0)</f>
        <v>0</v>
      </c>
      <c r="BZ452" s="43" cm="1">
        <f t="array" ref="BZ452">IFERROR(
IF(BZ$14 - $G$14 + 1 = _xlfn.NUMBERVALUE(TRIM(_xlfn.TEXTAFTER($C452, " ", -1))),
_xlfn.IFS(
'Option-specific inputs'!$K$19="Percentage cost method",('Option-specific inputs'!$K$27*'Option-specific inputs'!$K30*BZ$22),
'Option-specific inputs'!$K$19="Total cost method",('Option-specific inputs'!$K53*BZ$22)),0),0)</f>
        <v>0</v>
      </c>
      <c r="CA452" s="43" cm="1">
        <f t="array" ref="CA452">IFERROR(
IF(CA$14 - $G$14 + 1 = _xlfn.NUMBERVALUE(TRIM(_xlfn.TEXTAFTER($C452, " ", -1))),
_xlfn.IFS(
'Option-specific inputs'!$K$19="Percentage cost method",('Option-specific inputs'!$K$27*'Option-specific inputs'!$K30*CA$22),
'Option-specific inputs'!$K$19="Total cost method",('Option-specific inputs'!$K53*CA$22)),0),0)</f>
        <v>0</v>
      </c>
      <c r="CB452" s="43" cm="1">
        <f t="array" ref="CB452">IFERROR(
IF(CB$14 - $G$14 + 1 = _xlfn.NUMBERVALUE(TRIM(_xlfn.TEXTAFTER($C452, " ", -1))),
_xlfn.IFS(
'Option-specific inputs'!$K$19="Percentage cost method",('Option-specific inputs'!$K$27*'Option-specific inputs'!$K30*CB$22),
'Option-specific inputs'!$K$19="Total cost method",('Option-specific inputs'!$K53*CB$22)),0),0)</f>
        <v>0</v>
      </c>
      <c r="CC452" s="43" cm="1">
        <f t="array" ref="CC452">IFERROR(
IF(CC$14 - $G$14 + 1 = _xlfn.NUMBERVALUE(TRIM(_xlfn.TEXTAFTER($C452, " ", -1))),
_xlfn.IFS(
'Option-specific inputs'!$K$19="Percentage cost method",('Option-specific inputs'!$K$27*'Option-specific inputs'!$K30*CC$22),
'Option-specific inputs'!$K$19="Total cost method",('Option-specific inputs'!$K53*CC$22)),0),0)</f>
        <v>0</v>
      </c>
      <c r="CD452" s="43" cm="1">
        <f t="array" ref="CD452">IFERROR(
IF(CD$14 - $G$14 + 1 = _xlfn.NUMBERVALUE(TRIM(_xlfn.TEXTAFTER($C452, " ", -1))),
_xlfn.IFS(
'Option-specific inputs'!$K$19="Percentage cost method",('Option-specific inputs'!$K$27*'Option-specific inputs'!$K30*CD$22),
'Option-specific inputs'!$K$19="Total cost method",('Option-specific inputs'!$K53*CD$22)),0),0)</f>
        <v>0</v>
      </c>
      <c r="CE452" s="43" cm="1">
        <f t="array" ref="CE452">IFERROR(
IF(CE$14 - $G$14 + 1 = _xlfn.NUMBERVALUE(TRIM(_xlfn.TEXTAFTER($C452, " ", -1))),
_xlfn.IFS(
'Option-specific inputs'!$K$19="Percentage cost method",('Option-specific inputs'!$K$27*'Option-specific inputs'!$K30*CE$22),
'Option-specific inputs'!$K$19="Total cost method",('Option-specific inputs'!$K53*CE$22)),0),0)</f>
        <v>0</v>
      </c>
      <c r="CF452" s="43" cm="1">
        <f t="array" ref="CF452">IFERROR(
IF(CF$14 - $G$14 + 1 = _xlfn.NUMBERVALUE(TRIM(_xlfn.TEXTAFTER($C452, " ", -1))),
_xlfn.IFS(
'Option-specific inputs'!$K$19="Percentage cost method",('Option-specific inputs'!$K$27*'Option-specific inputs'!$K30*CF$22),
'Option-specific inputs'!$K$19="Total cost method",('Option-specific inputs'!$K53*CF$22)),0),0)</f>
        <v>0</v>
      </c>
      <c r="CG452" s="43" cm="1">
        <f t="array" ref="CG452">IFERROR(
IF(CG$14 - $G$14 + 1 = _xlfn.NUMBERVALUE(TRIM(_xlfn.TEXTAFTER($C452, " ", -1))),
_xlfn.IFS(
'Option-specific inputs'!$K$19="Percentage cost method",('Option-specific inputs'!$K$27*'Option-specific inputs'!$K30*CG$22),
'Option-specific inputs'!$K$19="Total cost method",('Option-specific inputs'!$K53*CG$22)),0),0)</f>
        <v>0</v>
      </c>
      <c r="CH452" s="43" cm="1">
        <f t="array" ref="CH452">IFERROR(
IF(CH$14 - $G$14 + 1 = _xlfn.NUMBERVALUE(TRIM(_xlfn.TEXTAFTER($C452, " ", -1))),
_xlfn.IFS(
'Option-specific inputs'!$K$19="Percentage cost method",('Option-specific inputs'!$K$27*'Option-specific inputs'!$K30*CH$22),
'Option-specific inputs'!$K$19="Total cost method",('Option-specific inputs'!$K53*CH$22)),0),0)</f>
        <v>0</v>
      </c>
      <c r="CI452" s="43" cm="1">
        <f t="array" ref="CI452">IFERROR(
IF(CI$14 - $G$14 + 1 = _xlfn.NUMBERVALUE(TRIM(_xlfn.TEXTAFTER($C452, " ", -1))),
_xlfn.IFS(
'Option-specific inputs'!$K$19="Percentage cost method",('Option-specific inputs'!$K$27*'Option-specific inputs'!$K30*CI$22),
'Option-specific inputs'!$K$19="Total cost method",('Option-specific inputs'!$K53*CI$22)),0),0)</f>
        <v>0</v>
      </c>
      <c r="CJ452" s="43" cm="1">
        <f t="array" ref="CJ452">IFERROR(
IF(CJ$14 - $G$14 + 1 = _xlfn.NUMBERVALUE(TRIM(_xlfn.TEXTAFTER($C452, " ", -1))),
_xlfn.IFS(
'Option-specific inputs'!$K$19="Percentage cost method",('Option-specific inputs'!$K$27*'Option-specific inputs'!$K30*CJ$22),
'Option-specific inputs'!$K$19="Total cost method",('Option-specific inputs'!$K53*CJ$22)),0),0)</f>
        <v>0</v>
      </c>
      <c r="CK452" s="43" cm="1">
        <f t="array" ref="CK452">IFERROR(
IF(CK$14 - $G$14 + 1 = _xlfn.NUMBERVALUE(TRIM(_xlfn.TEXTAFTER($C452, " ", -1))),
_xlfn.IFS(
'Option-specific inputs'!$K$19="Percentage cost method",('Option-specific inputs'!$K$27*'Option-specific inputs'!$K30*CK$22),
'Option-specific inputs'!$K$19="Total cost method",('Option-specific inputs'!$K53*CK$22)),0),0)</f>
        <v>0</v>
      </c>
      <c r="CL452" s="43" cm="1">
        <f t="array" ref="CL452">IFERROR(
IF(CL$14 - $G$14 + 1 = _xlfn.NUMBERVALUE(TRIM(_xlfn.TEXTAFTER($C452, " ", -1))),
_xlfn.IFS(
'Option-specific inputs'!$K$19="Percentage cost method",('Option-specific inputs'!$K$27*'Option-specific inputs'!$K30*CL$22),
'Option-specific inputs'!$K$19="Total cost method",('Option-specific inputs'!$K53*CL$22)),0),0)</f>
        <v>0</v>
      </c>
      <c r="CM452" s="43" cm="1">
        <f t="array" ref="CM452">IFERROR(
IF(CM$14 - $G$14 + 1 = _xlfn.NUMBERVALUE(TRIM(_xlfn.TEXTAFTER($C452, " ", -1))),
_xlfn.IFS(
'Option-specific inputs'!$K$19="Percentage cost method",('Option-specific inputs'!$K$27*'Option-specific inputs'!$K30*CM$22),
'Option-specific inputs'!$K$19="Total cost method",('Option-specific inputs'!$K53*CM$22)),0),0)</f>
        <v>0</v>
      </c>
      <c r="CN452" s="43" cm="1">
        <f t="array" ref="CN452">IFERROR(
IF(CN$14 - $G$14 + 1 = _xlfn.NUMBERVALUE(TRIM(_xlfn.TEXTAFTER($C452, " ", -1))),
_xlfn.IFS(
'Option-specific inputs'!$K$19="Percentage cost method",('Option-specific inputs'!$K$27*'Option-specific inputs'!$K30*CN$22),
'Option-specific inputs'!$K$19="Total cost method",('Option-specific inputs'!$K53*CN$22)),0),0)</f>
        <v>0</v>
      </c>
      <c r="CO452" s="43" cm="1">
        <f t="array" ref="CO452">IFERROR(
IF(CO$14 - $G$14 + 1 = _xlfn.NUMBERVALUE(TRIM(_xlfn.TEXTAFTER($C452, " ", -1))),
_xlfn.IFS(
'Option-specific inputs'!$K$19="Percentage cost method",('Option-specific inputs'!$K$27*'Option-specific inputs'!$K30*CO$22),
'Option-specific inputs'!$K$19="Total cost method",('Option-specific inputs'!$K53*CO$22)),0),0)</f>
        <v>0</v>
      </c>
      <c r="CP452" s="43" cm="1">
        <f t="array" ref="CP452">IFERROR(
IF(CP$14 - $G$14 + 1 = _xlfn.NUMBERVALUE(TRIM(_xlfn.TEXTAFTER($C452, " ", -1))),
_xlfn.IFS(
'Option-specific inputs'!$K$19="Percentage cost method",('Option-specific inputs'!$K$27*'Option-specific inputs'!$K30*CP$22),
'Option-specific inputs'!$K$19="Total cost method",('Option-specific inputs'!$K53*CP$22)),0),0)</f>
        <v>0</v>
      </c>
      <c r="CQ452" s="43" cm="1">
        <f t="array" ref="CQ452">IFERROR(
IF(CQ$14 - $G$14 + 1 = _xlfn.NUMBERVALUE(TRIM(_xlfn.TEXTAFTER($C452, " ", -1))),
_xlfn.IFS(
'Option-specific inputs'!$K$19="Percentage cost method",('Option-specific inputs'!$K$27*'Option-specific inputs'!$K30*CQ$22),
'Option-specific inputs'!$K$19="Total cost method",('Option-specific inputs'!$K53*CQ$22)),0),0)</f>
        <v>0</v>
      </c>
      <c r="CR452" s="43" cm="1">
        <f t="array" ref="CR452">IFERROR(
IF(CR$14 - $G$14 + 1 = _xlfn.NUMBERVALUE(TRIM(_xlfn.TEXTAFTER($C452, " ", -1))),
_xlfn.IFS(
'Option-specific inputs'!$K$19="Percentage cost method",('Option-specific inputs'!$K$27*'Option-specific inputs'!$K30*CR$22),
'Option-specific inputs'!$K$19="Total cost method",('Option-specific inputs'!$K53*CR$22)),0),0)</f>
        <v>0</v>
      </c>
      <c r="CS452" s="43" cm="1">
        <f t="array" ref="CS452">IFERROR(
IF(CS$14 - $G$14 + 1 = _xlfn.NUMBERVALUE(TRIM(_xlfn.TEXTAFTER($C452, " ", -1))),
_xlfn.IFS(
'Option-specific inputs'!$K$19="Percentage cost method",('Option-specific inputs'!$K$27*'Option-specific inputs'!$K30*CS$22),
'Option-specific inputs'!$K$19="Total cost method",('Option-specific inputs'!$K53*CS$22)),0),0)</f>
        <v>0</v>
      </c>
      <c r="CT452" s="43" cm="1">
        <f t="array" ref="CT452">IFERROR(
IF(CT$14 - $G$14 + 1 = _xlfn.NUMBERVALUE(TRIM(_xlfn.TEXTAFTER($C452, " ", -1))),
_xlfn.IFS(
'Option-specific inputs'!$K$19="Percentage cost method",('Option-specific inputs'!$K$27*'Option-specific inputs'!$K30*CT$22),
'Option-specific inputs'!$K$19="Total cost method",('Option-specific inputs'!$K53*CT$22)),0),0)</f>
        <v>0</v>
      </c>
      <c r="CU452" s="43" cm="1">
        <f t="array" ref="CU452">IFERROR(
IF(CU$14 - $G$14 + 1 = _xlfn.NUMBERVALUE(TRIM(_xlfn.TEXTAFTER($C452, " ", -1))),
_xlfn.IFS(
'Option-specific inputs'!$K$19="Percentage cost method",('Option-specific inputs'!$K$27*'Option-specific inputs'!$K30*CU$22),
'Option-specific inputs'!$K$19="Total cost method",('Option-specific inputs'!$K53*CU$22)),0),0)</f>
        <v>0</v>
      </c>
      <c r="CV452" s="43" cm="1">
        <f t="array" ref="CV452">IFERROR(
IF(CV$14 - $G$14 + 1 = _xlfn.NUMBERVALUE(TRIM(_xlfn.TEXTAFTER($C452, " ", -1))),
_xlfn.IFS(
'Option-specific inputs'!$K$19="Percentage cost method",('Option-specific inputs'!$K$27*'Option-specific inputs'!$K30*CV$22),
'Option-specific inputs'!$K$19="Total cost method",('Option-specific inputs'!$K53*CV$22)),0),0)</f>
        <v>0</v>
      </c>
      <c r="CW452" s="43" cm="1">
        <f t="array" ref="CW452">IFERROR(
IF(CW$14 - $G$14 + 1 = _xlfn.NUMBERVALUE(TRIM(_xlfn.TEXTAFTER($C452, " ", -1))),
_xlfn.IFS(
'Option-specific inputs'!$K$19="Percentage cost method",('Option-specific inputs'!$K$27*'Option-specific inputs'!$K30*CW$22),
'Option-specific inputs'!$K$19="Total cost method",('Option-specific inputs'!$K53*CW$22)),0),0)</f>
        <v>0</v>
      </c>
      <c r="CX452" s="43" cm="1">
        <f t="array" ref="CX452">IFERROR(
IF(CX$14 - $G$14 + 1 = _xlfn.NUMBERVALUE(TRIM(_xlfn.TEXTAFTER($C452, " ", -1))),
_xlfn.IFS(
'Option-specific inputs'!$K$19="Percentage cost method",('Option-specific inputs'!$K$27*'Option-specific inputs'!$K30*CX$22),
'Option-specific inputs'!$K$19="Total cost method",('Option-specific inputs'!$K53*CX$22)),0),0)</f>
        <v>0</v>
      </c>
      <c r="CY452" s="43" cm="1">
        <f t="array" ref="CY452">IFERROR(
IF(CY$14 - $G$14 + 1 = _xlfn.NUMBERVALUE(TRIM(_xlfn.TEXTAFTER($C452, " ", -1))),
_xlfn.IFS(
'Option-specific inputs'!$K$19="Percentage cost method",('Option-specific inputs'!$K$27*'Option-specific inputs'!$K30*CY$22),
'Option-specific inputs'!$K$19="Total cost method",('Option-specific inputs'!$K53*CY$22)),0),0)</f>
        <v>0</v>
      </c>
      <c r="CZ452" s="43" cm="1">
        <f t="array" ref="CZ452">IFERROR(
IF(CZ$14 - $G$14 + 1 = _xlfn.NUMBERVALUE(TRIM(_xlfn.TEXTAFTER($C452, " ", -1))),
_xlfn.IFS(
'Option-specific inputs'!$K$19="Percentage cost method",('Option-specific inputs'!$K$27*'Option-specific inputs'!$K30*CZ$22),
'Option-specific inputs'!$K$19="Total cost method",('Option-specific inputs'!$K53*CZ$22)),0),0)</f>
        <v>0</v>
      </c>
      <c r="DA452" s="43" cm="1">
        <f t="array" ref="DA452">IFERROR(
IF(DA$14 - $G$14 + 1 = _xlfn.NUMBERVALUE(TRIM(_xlfn.TEXTAFTER($C452, " ", -1))),
_xlfn.IFS(
'Option-specific inputs'!$K$19="Percentage cost method",('Option-specific inputs'!$K$27*'Option-specific inputs'!$K30*DA$22),
'Option-specific inputs'!$K$19="Total cost method",('Option-specific inputs'!$K53*DA$22)),0),0)</f>
        <v>0</v>
      </c>
      <c r="DB452" s="43" cm="1">
        <f t="array" ref="DB452">IFERROR(
IF(DB$14 - $G$14 + 1 = _xlfn.NUMBERVALUE(TRIM(_xlfn.TEXTAFTER($C452, " ", -1))),
_xlfn.IFS(
'Option-specific inputs'!$K$19="Percentage cost method",('Option-specific inputs'!$K$27*'Option-specific inputs'!$K30*DB$22),
'Option-specific inputs'!$K$19="Total cost method",('Option-specific inputs'!$K53*DB$22)),0),0)</f>
        <v>0</v>
      </c>
      <c r="DC452" s="25"/>
    </row>
    <row r="453" spans="1:107" s="61" customFormat="1" ht="22.5" customHeight="1">
      <c r="A453" s="25"/>
      <c r="B453" s="163"/>
      <c r="C453" s="163" t="s">
        <v>125</v>
      </c>
      <c r="D453" s="32"/>
      <c r="E453" s="37"/>
      <c r="F453" s="42"/>
      <c r="G453" s="43" cm="1">
        <f t="array" ref="G453">IFERROR(
IF(G$14 - $G$14 + 1 = _xlfn.NUMBERVALUE(TRIM(_xlfn.TEXTAFTER($C453, " ", -1))),
_xlfn.IFS(
'Option-specific inputs'!$K$19="Percentage cost method",('Option-specific inputs'!$K$27*'Option-specific inputs'!$K31*G$22),
'Option-specific inputs'!$K$19="Total cost method",('Option-specific inputs'!$K54*G$22)),0),0)</f>
        <v>0</v>
      </c>
      <c r="H453" s="43" cm="1">
        <f t="array" ref="H453">IFERROR(
IF(H$14 - $G$14 + 1 = _xlfn.NUMBERVALUE(TRIM(_xlfn.TEXTAFTER($C453, " ", -1))),
_xlfn.IFS(
'Option-specific inputs'!$K$19="Percentage cost method",('Option-specific inputs'!$K$27*'Option-specific inputs'!$K31*H$22),
'Option-specific inputs'!$K$19="Total cost method",('Option-specific inputs'!$K54*H$22)),0),0)</f>
        <v>0</v>
      </c>
      <c r="I453" s="43" cm="1">
        <f t="array" ref="I453">IFERROR(
IF(I$14 - $G$14 + 1 = _xlfn.NUMBERVALUE(TRIM(_xlfn.TEXTAFTER($C453, " ", -1))),
_xlfn.IFS(
'Option-specific inputs'!$K$19="Percentage cost method",('Option-specific inputs'!$K$27*'Option-specific inputs'!$K31*I$22),
'Option-specific inputs'!$K$19="Total cost method",('Option-specific inputs'!$K54*I$22)),0),0)</f>
        <v>0</v>
      </c>
      <c r="J453" s="43" cm="1">
        <f t="array" ref="J453">IFERROR(
IF(J$14 - $G$14 + 1 = _xlfn.NUMBERVALUE(TRIM(_xlfn.TEXTAFTER($C453, " ", -1))),
_xlfn.IFS(
'Option-specific inputs'!$K$19="Percentage cost method",('Option-specific inputs'!$K$27*'Option-specific inputs'!$K31*J$22),
'Option-specific inputs'!$K$19="Total cost method",('Option-specific inputs'!$K54*J$22)),0),0)</f>
        <v>0</v>
      </c>
      <c r="K453" s="43" cm="1">
        <f t="array" ref="K453">IFERROR(
IF(K$14 - $G$14 + 1 = _xlfn.NUMBERVALUE(TRIM(_xlfn.TEXTAFTER($C453, " ", -1))),
_xlfn.IFS(
'Option-specific inputs'!$K$19="Percentage cost method",('Option-specific inputs'!$K$27*'Option-specific inputs'!$K31*K$22),
'Option-specific inputs'!$K$19="Total cost method",('Option-specific inputs'!$K54*K$22)),0),0)</f>
        <v>0</v>
      </c>
      <c r="L453" s="43" cm="1">
        <f t="array" ref="L453">IFERROR(
IF(L$14 - $G$14 + 1 = _xlfn.NUMBERVALUE(TRIM(_xlfn.TEXTAFTER($C453, " ", -1))),
_xlfn.IFS(
'Option-specific inputs'!$K$19="Percentage cost method",('Option-specific inputs'!$K$27*'Option-specific inputs'!$K31*L$22),
'Option-specific inputs'!$K$19="Total cost method",('Option-specific inputs'!$K54*L$22)),0),0)</f>
        <v>0</v>
      </c>
      <c r="M453" s="43" cm="1">
        <f t="array" ref="M453">IFERROR(
IF(M$14 - $G$14 + 1 = _xlfn.NUMBERVALUE(TRIM(_xlfn.TEXTAFTER($C453, " ", -1))),
_xlfn.IFS(
'Option-specific inputs'!$K$19="Percentage cost method",('Option-specific inputs'!$K$27*'Option-specific inputs'!$K31*M$22),
'Option-specific inputs'!$K$19="Total cost method",('Option-specific inputs'!$K54*M$22)),0),0)</f>
        <v>0</v>
      </c>
      <c r="N453" s="43" cm="1">
        <f t="array" ref="N453">IFERROR(
IF(N$14 - $G$14 + 1 = _xlfn.NUMBERVALUE(TRIM(_xlfn.TEXTAFTER($C453, " ", -1))),
_xlfn.IFS(
'Option-specific inputs'!$K$19="Percentage cost method",('Option-specific inputs'!$K$27*'Option-specific inputs'!$K31*N$22),
'Option-specific inputs'!$K$19="Total cost method",('Option-specific inputs'!$K54*N$22)),0),0)</f>
        <v>0</v>
      </c>
      <c r="O453" s="43" cm="1">
        <f t="array" ref="O453">IFERROR(
IF(O$14 - $G$14 + 1 = _xlfn.NUMBERVALUE(TRIM(_xlfn.TEXTAFTER($C453, " ", -1))),
_xlfn.IFS(
'Option-specific inputs'!$K$19="Percentage cost method",('Option-specific inputs'!$K$27*'Option-specific inputs'!$K31*O$22),
'Option-specific inputs'!$K$19="Total cost method",('Option-specific inputs'!$K54*O$22)),0),0)</f>
        <v>0</v>
      </c>
      <c r="P453" s="43" cm="1">
        <f t="array" ref="P453">IFERROR(
IF(P$14 - $G$14 + 1 = _xlfn.NUMBERVALUE(TRIM(_xlfn.TEXTAFTER($C453, " ", -1))),
_xlfn.IFS(
'Option-specific inputs'!$K$19="Percentage cost method",('Option-specific inputs'!$K$27*'Option-specific inputs'!$K31*P$22),
'Option-specific inputs'!$K$19="Total cost method",('Option-specific inputs'!$K54*P$22)),0),0)</f>
        <v>0</v>
      </c>
      <c r="Q453" s="43" cm="1">
        <f t="array" ref="Q453">IFERROR(
IF(Q$14 - $G$14 + 1 = _xlfn.NUMBERVALUE(TRIM(_xlfn.TEXTAFTER($C453, " ", -1))),
_xlfn.IFS(
'Option-specific inputs'!$K$19="Percentage cost method",('Option-specific inputs'!$K$27*'Option-specific inputs'!$K31*Q$22),
'Option-specific inputs'!$K$19="Total cost method",('Option-specific inputs'!$K54*Q$22)),0),0)</f>
        <v>0</v>
      </c>
      <c r="R453" s="43" cm="1">
        <f t="array" ref="R453">IFERROR(
IF(R$14 - $G$14 + 1 = _xlfn.NUMBERVALUE(TRIM(_xlfn.TEXTAFTER($C453, " ", -1))),
_xlfn.IFS(
'Option-specific inputs'!$K$19="Percentage cost method",('Option-specific inputs'!$K$27*'Option-specific inputs'!$K31*R$22),
'Option-specific inputs'!$K$19="Total cost method",('Option-specific inputs'!$K54*R$22)),0),0)</f>
        <v>0</v>
      </c>
      <c r="S453" s="43" cm="1">
        <f t="array" ref="S453">IFERROR(
IF(S$14 - $G$14 + 1 = _xlfn.NUMBERVALUE(TRIM(_xlfn.TEXTAFTER($C453, " ", -1))),
_xlfn.IFS(
'Option-specific inputs'!$K$19="Percentage cost method",('Option-specific inputs'!$K$27*'Option-specific inputs'!$K31*S$22),
'Option-specific inputs'!$K$19="Total cost method",('Option-specific inputs'!$K54*S$22)),0),0)</f>
        <v>0</v>
      </c>
      <c r="T453" s="43" cm="1">
        <f t="array" ref="T453">IFERROR(
IF(T$14 - $G$14 + 1 = _xlfn.NUMBERVALUE(TRIM(_xlfn.TEXTAFTER($C453, " ", -1))),
_xlfn.IFS(
'Option-specific inputs'!$K$19="Percentage cost method",('Option-specific inputs'!$K$27*'Option-specific inputs'!$K31*T$22),
'Option-specific inputs'!$K$19="Total cost method",('Option-specific inputs'!$K54*T$22)),0),0)</f>
        <v>0</v>
      </c>
      <c r="U453" s="43" cm="1">
        <f t="array" ref="U453">IFERROR(
IF(U$14 - $G$14 + 1 = _xlfn.NUMBERVALUE(TRIM(_xlfn.TEXTAFTER($C453, " ", -1))),
_xlfn.IFS(
'Option-specific inputs'!$K$19="Percentage cost method",('Option-specific inputs'!$K$27*'Option-specific inputs'!$K31*U$22),
'Option-specific inputs'!$K$19="Total cost method",('Option-specific inputs'!$K54*U$22)),0),0)</f>
        <v>0</v>
      </c>
      <c r="V453" s="43" cm="1">
        <f t="array" ref="V453">IFERROR(
IF(V$14 - $G$14 + 1 = _xlfn.NUMBERVALUE(TRIM(_xlfn.TEXTAFTER($C453, " ", -1))),
_xlfn.IFS(
'Option-specific inputs'!$K$19="Percentage cost method",('Option-specific inputs'!$K$27*'Option-specific inputs'!$K31*V$22),
'Option-specific inputs'!$K$19="Total cost method",('Option-specific inputs'!$K54*V$22)),0),0)</f>
        <v>0</v>
      </c>
      <c r="W453" s="43" cm="1">
        <f t="array" ref="W453">IFERROR(
IF(W$14 - $G$14 + 1 = _xlfn.NUMBERVALUE(TRIM(_xlfn.TEXTAFTER($C453, " ", -1))),
_xlfn.IFS(
'Option-specific inputs'!$K$19="Percentage cost method",('Option-specific inputs'!$K$27*'Option-specific inputs'!$K31*W$22),
'Option-specific inputs'!$K$19="Total cost method",('Option-specific inputs'!$K54*W$22)),0),0)</f>
        <v>0</v>
      </c>
      <c r="X453" s="43" cm="1">
        <f t="array" ref="X453">IFERROR(
IF(X$14 - $G$14 + 1 = _xlfn.NUMBERVALUE(TRIM(_xlfn.TEXTAFTER($C453, " ", -1))),
_xlfn.IFS(
'Option-specific inputs'!$K$19="Percentage cost method",('Option-specific inputs'!$K$27*'Option-specific inputs'!$K31*X$22),
'Option-specific inputs'!$K$19="Total cost method",('Option-specific inputs'!$K54*X$22)),0),0)</f>
        <v>0</v>
      </c>
      <c r="Y453" s="43" cm="1">
        <f t="array" ref="Y453">IFERROR(
IF(Y$14 - $G$14 + 1 = _xlfn.NUMBERVALUE(TRIM(_xlfn.TEXTAFTER($C453, " ", -1))),
_xlfn.IFS(
'Option-specific inputs'!$K$19="Percentage cost method",('Option-specific inputs'!$K$27*'Option-specific inputs'!$K31*Y$22),
'Option-specific inputs'!$K$19="Total cost method",('Option-specific inputs'!$K54*Y$22)),0),0)</f>
        <v>0</v>
      </c>
      <c r="Z453" s="43" cm="1">
        <f t="array" ref="Z453">IFERROR(
IF(Z$14 - $G$14 + 1 = _xlfn.NUMBERVALUE(TRIM(_xlfn.TEXTAFTER($C453, " ", -1))),
_xlfn.IFS(
'Option-specific inputs'!$K$19="Percentage cost method",('Option-specific inputs'!$K$27*'Option-specific inputs'!$K31*Z$22),
'Option-specific inputs'!$K$19="Total cost method",('Option-specific inputs'!$K54*Z$22)),0),0)</f>
        <v>0</v>
      </c>
      <c r="AA453" s="43" cm="1">
        <f t="array" ref="AA453">IFERROR(
IF(AA$14 - $G$14 + 1 = _xlfn.NUMBERVALUE(TRIM(_xlfn.TEXTAFTER($C453, " ", -1))),
_xlfn.IFS(
'Option-specific inputs'!$K$19="Percentage cost method",('Option-specific inputs'!$K$27*'Option-specific inputs'!$K31*AA$22),
'Option-specific inputs'!$K$19="Total cost method",('Option-specific inputs'!$K54*AA$22)),0),0)</f>
        <v>0</v>
      </c>
      <c r="AB453" s="43" cm="1">
        <f t="array" ref="AB453">IFERROR(
IF(AB$14 - $G$14 + 1 = _xlfn.NUMBERVALUE(TRIM(_xlfn.TEXTAFTER($C453, " ", -1))),
_xlfn.IFS(
'Option-specific inputs'!$K$19="Percentage cost method",('Option-specific inputs'!$K$27*'Option-specific inputs'!$K31*AB$22),
'Option-specific inputs'!$K$19="Total cost method",('Option-specific inputs'!$K54*AB$22)),0),0)</f>
        <v>0</v>
      </c>
      <c r="AC453" s="43" cm="1">
        <f t="array" ref="AC453">IFERROR(
IF(AC$14 - $G$14 + 1 = _xlfn.NUMBERVALUE(TRIM(_xlfn.TEXTAFTER($C453, " ", -1))),
_xlfn.IFS(
'Option-specific inputs'!$K$19="Percentage cost method",('Option-specific inputs'!$K$27*'Option-specific inputs'!$K31*AC$22),
'Option-specific inputs'!$K$19="Total cost method",('Option-specific inputs'!$K54*AC$22)),0),0)</f>
        <v>0</v>
      </c>
      <c r="AD453" s="43" cm="1">
        <f t="array" ref="AD453">IFERROR(
IF(AD$14 - $G$14 + 1 = _xlfn.NUMBERVALUE(TRIM(_xlfn.TEXTAFTER($C453, " ", -1))),
_xlfn.IFS(
'Option-specific inputs'!$K$19="Percentage cost method",('Option-specific inputs'!$K$27*'Option-specific inputs'!$K31*AD$22),
'Option-specific inputs'!$K$19="Total cost method",('Option-specific inputs'!$K54*AD$22)),0),0)</f>
        <v>0</v>
      </c>
      <c r="AE453" s="43" cm="1">
        <f t="array" ref="AE453">IFERROR(
IF(AE$14 - $G$14 + 1 = _xlfn.NUMBERVALUE(TRIM(_xlfn.TEXTAFTER($C453, " ", -1))),
_xlfn.IFS(
'Option-specific inputs'!$K$19="Percentage cost method",('Option-specific inputs'!$K$27*'Option-specific inputs'!$K31*AE$22),
'Option-specific inputs'!$K$19="Total cost method",('Option-specific inputs'!$K54*AE$22)),0),0)</f>
        <v>0</v>
      </c>
      <c r="AF453" s="43" cm="1">
        <f t="array" ref="AF453">IFERROR(
IF(AF$14 - $G$14 + 1 = _xlfn.NUMBERVALUE(TRIM(_xlfn.TEXTAFTER($C453, " ", -1))),
_xlfn.IFS(
'Option-specific inputs'!$K$19="Percentage cost method",('Option-specific inputs'!$K$27*'Option-specific inputs'!$K31*AF$22),
'Option-specific inputs'!$K$19="Total cost method",('Option-specific inputs'!$K54*AF$22)),0),0)</f>
        <v>0</v>
      </c>
      <c r="AG453" s="43" cm="1">
        <f t="array" ref="AG453">IFERROR(
IF(AG$14 - $G$14 + 1 = _xlfn.NUMBERVALUE(TRIM(_xlfn.TEXTAFTER($C453, " ", -1))),
_xlfn.IFS(
'Option-specific inputs'!$K$19="Percentage cost method",('Option-specific inputs'!$K$27*'Option-specific inputs'!$K31*AG$22),
'Option-specific inputs'!$K$19="Total cost method",('Option-specific inputs'!$K54*AG$22)),0),0)</f>
        <v>0</v>
      </c>
      <c r="AH453" s="43" cm="1">
        <f t="array" ref="AH453">IFERROR(
IF(AH$14 - $G$14 + 1 = _xlfn.NUMBERVALUE(TRIM(_xlfn.TEXTAFTER($C453, " ", -1))),
_xlfn.IFS(
'Option-specific inputs'!$K$19="Percentage cost method",('Option-specific inputs'!$K$27*'Option-specific inputs'!$K31*AH$22),
'Option-specific inputs'!$K$19="Total cost method",('Option-specific inputs'!$K54*AH$22)),0),0)</f>
        <v>0</v>
      </c>
      <c r="AI453" s="43" cm="1">
        <f t="array" ref="AI453">IFERROR(
IF(AI$14 - $G$14 + 1 = _xlfn.NUMBERVALUE(TRIM(_xlfn.TEXTAFTER($C453, " ", -1))),
_xlfn.IFS(
'Option-specific inputs'!$K$19="Percentage cost method",('Option-specific inputs'!$K$27*'Option-specific inputs'!$K31*AI$22),
'Option-specific inputs'!$K$19="Total cost method",('Option-specific inputs'!$K54*AI$22)),0),0)</f>
        <v>0</v>
      </c>
      <c r="AJ453" s="43" cm="1">
        <f t="array" ref="AJ453">IFERROR(
IF(AJ$14 - $G$14 + 1 = _xlfn.NUMBERVALUE(TRIM(_xlfn.TEXTAFTER($C453, " ", -1))),
_xlfn.IFS(
'Option-specific inputs'!$K$19="Percentage cost method",('Option-specific inputs'!$K$27*'Option-specific inputs'!$K31*AJ$22),
'Option-specific inputs'!$K$19="Total cost method",('Option-specific inputs'!$K54*AJ$22)),0),0)</f>
        <v>0</v>
      </c>
      <c r="AK453" s="43" cm="1">
        <f t="array" ref="AK453">IFERROR(
IF(AK$14 - $G$14 + 1 = _xlfn.NUMBERVALUE(TRIM(_xlfn.TEXTAFTER($C453, " ", -1))),
_xlfn.IFS(
'Option-specific inputs'!$K$19="Percentage cost method",('Option-specific inputs'!$K$27*'Option-specific inputs'!$K31*AK$22),
'Option-specific inputs'!$K$19="Total cost method",('Option-specific inputs'!$K54*AK$22)),0),0)</f>
        <v>0</v>
      </c>
      <c r="AL453" s="43" cm="1">
        <f t="array" ref="AL453">IFERROR(
IF(AL$14 - $G$14 + 1 = _xlfn.NUMBERVALUE(TRIM(_xlfn.TEXTAFTER($C453, " ", -1))),
_xlfn.IFS(
'Option-specific inputs'!$K$19="Percentage cost method",('Option-specific inputs'!$K$27*'Option-specific inputs'!$K31*AL$22),
'Option-specific inputs'!$K$19="Total cost method",('Option-specific inputs'!$K54*AL$22)),0),0)</f>
        <v>0</v>
      </c>
      <c r="AM453" s="43" cm="1">
        <f t="array" ref="AM453">IFERROR(
IF(AM$14 - $G$14 + 1 = _xlfn.NUMBERVALUE(TRIM(_xlfn.TEXTAFTER($C453, " ", -1))),
_xlfn.IFS(
'Option-specific inputs'!$K$19="Percentage cost method",('Option-specific inputs'!$K$27*'Option-specific inputs'!$K31*AM$22),
'Option-specific inputs'!$K$19="Total cost method",('Option-specific inputs'!$K54*AM$22)),0),0)</f>
        <v>0</v>
      </c>
      <c r="AN453" s="43" cm="1">
        <f t="array" ref="AN453">IFERROR(
IF(AN$14 - $G$14 + 1 = _xlfn.NUMBERVALUE(TRIM(_xlfn.TEXTAFTER($C453, " ", -1))),
_xlfn.IFS(
'Option-specific inputs'!$K$19="Percentage cost method",('Option-specific inputs'!$K$27*'Option-specific inputs'!$K31*AN$22),
'Option-specific inputs'!$K$19="Total cost method",('Option-specific inputs'!$K54*AN$22)),0),0)</f>
        <v>0</v>
      </c>
      <c r="AO453" s="43" cm="1">
        <f t="array" ref="AO453">IFERROR(
IF(AO$14 - $G$14 + 1 = _xlfn.NUMBERVALUE(TRIM(_xlfn.TEXTAFTER($C453, " ", -1))),
_xlfn.IFS(
'Option-specific inputs'!$K$19="Percentage cost method",('Option-specific inputs'!$K$27*'Option-specific inputs'!$K31*AO$22),
'Option-specific inputs'!$K$19="Total cost method",('Option-specific inputs'!$K54*AO$22)),0),0)</f>
        <v>0</v>
      </c>
      <c r="AP453" s="43" cm="1">
        <f t="array" ref="AP453">IFERROR(
IF(AP$14 - $G$14 + 1 = _xlfn.NUMBERVALUE(TRIM(_xlfn.TEXTAFTER($C453, " ", -1))),
_xlfn.IFS(
'Option-specific inputs'!$K$19="Percentage cost method",('Option-specific inputs'!$K$27*'Option-specific inputs'!$K31*AP$22),
'Option-specific inputs'!$K$19="Total cost method",('Option-specific inputs'!$K54*AP$22)),0),0)</f>
        <v>0</v>
      </c>
      <c r="AQ453" s="43" cm="1">
        <f t="array" ref="AQ453">IFERROR(
IF(AQ$14 - $G$14 + 1 = _xlfn.NUMBERVALUE(TRIM(_xlfn.TEXTAFTER($C453, " ", -1))),
_xlfn.IFS(
'Option-specific inputs'!$K$19="Percentage cost method",('Option-specific inputs'!$K$27*'Option-specific inputs'!$K31*AQ$22),
'Option-specific inputs'!$K$19="Total cost method",('Option-specific inputs'!$K54*AQ$22)),0),0)</f>
        <v>0</v>
      </c>
      <c r="AR453" s="43" cm="1">
        <f t="array" ref="AR453">IFERROR(
IF(AR$14 - $G$14 + 1 = _xlfn.NUMBERVALUE(TRIM(_xlfn.TEXTAFTER($C453, " ", -1))),
_xlfn.IFS(
'Option-specific inputs'!$K$19="Percentage cost method",('Option-specific inputs'!$K$27*'Option-specific inputs'!$K31*AR$22),
'Option-specific inputs'!$K$19="Total cost method",('Option-specific inputs'!$K54*AR$22)),0),0)</f>
        <v>0</v>
      </c>
      <c r="AS453" s="43" cm="1">
        <f t="array" ref="AS453">IFERROR(
IF(AS$14 - $G$14 + 1 = _xlfn.NUMBERVALUE(TRIM(_xlfn.TEXTAFTER($C453, " ", -1))),
_xlfn.IFS(
'Option-specific inputs'!$K$19="Percentage cost method",('Option-specific inputs'!$K$27*'Option-specific inputs'!$K31*AS$22),
'Option-specific inputs'!$K$19="Total cost method",('Option-specific inputs'!$K54*AS$22)),0),0)</f>
        <v>0</v>
      </c>
      <c r="AT453" s="43" cm="1">
        <f t="array" ref="AT453">IFERROR(
IF(AT$14 - $G$14 + 1 = _xlfn.NUMBERVALUE(TRIM(_xlfn.TEXTAFTER($C453, " ", -1))),
_xlfn.IFS(
'Option-specific inputs'!$K$19="Percentage cost method",('Option-specific inputs'!$K$27*'Option-specific inputs'!$K31*AT$22),
'Option-specific inputs'!$K$19="Total cost method",('Option-specific inputs'!$K54*AT$22)),0),0)</f>
        <v>0</v>
      </c>
      <c r="AU453" s="43" cm="1">
        <f t="array" ref="AU453">IFERROR(
IF(AU$14 - $G$14 + 1 = _xlfn.NUMBERVALUE(TRIM(_xlfn.TEXTAFTER($C453, " ", -1))),
_xlfn.IFS(
'Option-specific inputs'!$K$19="Percentage cost method",('Option-specific inputs'!$K$27*'Option-specific inputs'!$K31*AU$22),
'Option-specific inputs'!$K$19="Total cost method",('Option-specific inputs'!$K54*AU$22)),0),0)</f>
        <v>0</v>
      </c>
      <c r="AV453" s="43" cm="1">
        <f t="array" ref="AV453">IFERROR(
IF(AV$14 - $G$14 + 1 = _xlfn.NUMBERVALUE(TRIM(_xlfn.TEXTAFTER($C453, " ", -1))),
_xlfn.IFS(
'Option-specific inputs'!$K$19="Percentage cost method",('Option-specific inputs'!$K$27*'Option-specific inputs'!$K31*AV$22),
'Option-specific inputs'!$K$19="Total cost method",('Option-specific inputs'!$K54*AV$22)),0),0)</f>
        <v>0</v>
      </c>
      <c r="AW453" s="43" cm="1">
        <f t="array" ref="AW453">IFERROR(
IF(AW$14 - $G$14 + 1 = _xlfn.NUMBERVALUE(TRIM(_xlfn.TEXTAFTER($C453, " ", -1))),
_xlfn.IFS(
'Option-specific inputs'!$K$19="Percentage cost method",('Option-specific inputs'!$K$27*'Option-specific inputs'!$K31*AW$22),
'Option-specific inputs'!$K$19="Total cost method",('Option-specific inputs'!$K54*AW$22)),0),0)</f>
        <v>0</v>
      </c>
      <c r="AX453" s="43" cm="1">
        <f t="array" ref="AX453">IFERROR(
IF(AX$14 - $G$14 + 1 = _xlfn.NUMBERVALUE(TRIM(_xlfn.TEXTAFTER($C453, " ", -1))),
_xlfn.IFS(
'Option-specific inputs'!$K$19="Percentage cost method",('Option-specific inputs'!$K$27*'Option-specific inputs'!$K31*AX$22),
'Option-specific inputs'!$K$19="Total cost method",('Option-specific inputs'!$K54*AX$22)),0),0)</f>
        <v>0</v>
      </c>
      <c r="AY453" s="43" cm="1">
        <f t="array" ref="AY453">IFERROR(
IF(AY$14 - $G$14 + 1 = _xlfn.NUMBERVALUE(TRIM(_xlfn.TEXTAFTER($C453, " ", -1))),
_xlfn.IFS(
'Option-specific inputs'!$K$19="Percentage cost method",('Option-specific inputs'!$K$27*'Option-specific inputs'!$K31*AY$22),
'Option-specific inputs'!$K$19="Total cost method",('Option-specific inputs'!$K54*AY$22)),0),0)</f>
        <v>0</v>
      </c>
      <c r="AZ453" s="43" cm="1">
        <f t="array" ref="AZ453">IFERROR(
IF(AZ$14 - $G$14 + 1 = _xlfn.NUMBERVALUE(TRIM(_xlfn.TEXTAFTER($C453, " ", -1))),
_xlfn.IFS(
'Option-specific inputs'!$K$19="Percentage cost method",('Option-specific inputs'!$K$27*'Option-specific inputs'!$K31*AZ$22),
'Option-specific inputs'!$K$19="Total cost method",('Option-specific inputs'!$K54*AZ$22)),0),0)</f>
        <v>0</v>
      </c>
      <c r="BA453" s="43" cm="1">
        <f t="array" ref="BA453">IFERROR(
IF(BA$14 - $G$14 + 1 = _xlfn.NUMBERVALUE(TRIM(_xlfn.TEXTAFTER($C453, " ", -1))),
_xlfn.IFS(
'Option-specific inputs'!$K$19="Percentage cost method",('Option-specific inputs'!$K$27*'Option-specific inputs'!$K31*BA$22),
'Option-specific inputs'!$K$19="Total cost method",('Option-specific inputs'!$K54*BA$22)),0),0)</f>
        <v>0</v>
      </c>
      <c r="BB453" s="43" cm="1">
        <f t="array" ref="BB453">IFERROR(
IF(BB$14 - $G$14 + 1 = _xlfn.NUMBERVALUE(TRIM(_xlfn.TEXTAFTER($C453, " ", -1))),
_xlfn.IFS(
'Option-specific inputs'!$K$19="Percentage cost method",('Option-specific inputs'!$K$27*'Option-specific inputs'!$K31*BB$22),
'Option-specific inputs'!$K$19="Total cost method",('Option-specific inputs'!$K54*BB$22)),0),0)</f>
        <v>0</v>
      </c>
      <c r="BC453" s="43" cm="1">
        <f t="array" ref="BC453">IFERROR(
IF(BC$14 - $G$14 + 1 = _xlfn.NUMBERVALUE(TRIM(_xlfn.TEXTAFTER($C453, " ", -1))),
_xlfn.IFS(
'Option-specific inputs'!$K$19="Percentage cost method",('Option-specific inputs'!$K$27*'Option-specific inputs'!$K31*BC$22),
'Option-specific inputs'!$K$19="Total cost method",('Option-specific inputs'!$K54*BC$22)),0),0)</f>
        <v>0</v>
      </c>
      <c r="BD453" s="43" cm="1">
        <f t="array" ref="BD453">IFERROR(
IF(BD$14 - $G$14 + 1 = _xlfn.NUMBERVALUE(TRIM(_xlfn.TEXTAFTER($C453, " ", -1))),
_xlfn.IFS(
'Option-specific inputs'!$K$19="Percentage cost method",('Option-specific inputs'!$K$27*'Option-specific inputs'!$K31*BD$22),
'Option-specific inputs'!$K$19="Total cost method",('Option-specific inputs'!$K54*BD$22)),0),0)</f>
        <v>0</v>
      </c>
      <c r="BE453" s="43" cm="1">
        <f t="array" ref="BE453">IFERROR(
IF(BE$14 - $G$14 + 1 = _xlfn.NUMBERVALUE(TRIM(_xlfn.TEXTAFTER($C453, " ", -1))),
_xlfn.IFS(
'Option-specific inputs'!$K$19="Percentage cost method",('Option-specific inputs'!$K$27*'Option-specific inputs'!$K31*BE$22),
'Option-specific inputs'!$K$19="Total cost method",('Option-specific inputs'!$K54*BE$22)),0),0)</f>
        <v>0</v>
      </c>
      <c r="BF453" s="43" cm="1">
        <f t="array" ref="BF453">IFERROR(
IF(BF$14 - $G$14 + 1 = _xlfn.NUMBERVALUE(TRIM(_xlfn.TEXTAFTER($C453, " ", -1))),
_xlfn.IFS(
'Option-specific inputs'!$K$19="Percentage cost method",('Option-specific inputs'!$K$27*'Option-specific inputs'!$K31*BF$22),
'Option-specific inputs'!$K$19="Total cost method",('Option-specific inputs'!$K54*BF$22)),0),0)</f>
        <v>0</v>
      </c>
      <c r="BG453" s="43" cm="1">
        <f t="array" ref="BG453">IFERROR(
IF(BG$14 - $G$14 + 1 = _xlfn.NUMBERVALUE(TRIM(_xlfn.TEXTAFTER($C453, " ", -1))),
_xlfn.IFS(
'Option-specific inputs'!$K$19="Percentage cost method",('Option-specific inputs'!$K$27*'Option-specific inputs'!$K31*BG$22),
'Option-specific inputs'!$K$19="Total cost method",('Option-specific inputs'!$K54*BG$22)),0),0)</f>
        <v>0</v>
      </c>
      <c r="BH453" s="43" cm="1">
        <f t="array" ref="BH453">IFERROR(
IF(BH$14 - $G$14 + 1 = _xlfn.NUMBERVALUE(TRIM(_xlfn.TEXTAFTER($C453, " ", -1))),
_xlfn.IFS(
'Option-specific inputs'!$K$19="Percentage cost method",('Option-specific inputs'!$K$27*'Option-specific inputs'!$K31*BH$22),
'Option-specific inputs'!$K$19="Total cost method",('Option-specific inputs'!$K54*BH$22)),0),0)</f>
        <v>0</v>
      </c>
      <c r="BI453" s="43" cm="1">
        <f t="array" ref="BI453">IFERROR(
IF(BI$14 - $G$14 + 1 = _xlfn.NUMBERVALUE(TRIM(_xlfn.TEXTAFTER($C453, " ", -1))),
_xlfn.IFS(
'Option-specific inputs'!$K$19="Percentage cost method",('Option-specific inputs'!$K$27*'Option-specific inputs'!$K31*BI$22),
'Option-specific inputs'!$K$19="Total cost method",('Option-specific inputs'!$K54*BI$22)),0),0)</f>
        <v>0</v>
      </c>
      <c r="BJ453" s="43" cm="1">
        <f t="array" ref="BJ453">IFERROR(
IF(BJ$14 - $G$14 + 1 = _xlfn.NUMBERVALUE(TRIM(_xlfn.TEXTAFTER($C453, " ", -1))),
_xlfn.IFS(
'Option-specific inputs'!$K$19="Percentage cost method",('Option-specific inputs'!$K$27*'Option-specific inputs'!$K31*BJ$22),
'Option-specific inputs'!$K$19="Total cost method",('Option-specific inputs'!$K54*BJ$22)),0),0)</f>
        <v>0</v>
      </c>
      <c r="BK453" s="43" cm="1">
        <f t="array" ref="BK453">IFERROR(
IF(BK$14 - $G$14 + 1 = _xlfn.NUMBERVALUE(TRIM(_xlfn.TEXTAFTER($C453, " ", -1))),
_xlfn.IFS(
'Option-specific inputs'!$K$19="Percentage cost method",('Option-specific inputs'!$K$27*'Option-specific inputs'!$K31*BK$22),
'Option-specific inputs'!$K$19="Total cost method",('Option-specific inputs'!$K54*BK$22)),0),0)</f>
        <v>0</v>
      </c>
      <c r="BL453" s="43" cm="1">
        <f t="array" ref="BL453">IFERROR(
IF(BL$14 - $G$14 + 1 = _xlfn.NUMBERVALUE(TRIM(_xlfn.TEXTAFTER($C453, " ", -1))),
_xlfn.IFS(
'Option-specific inputs'!$K$19="Percentage cost method",('Option-specific inputs'!$K$27*'Option-specific inputs'!$K31*BL$22),
'Option-specific inputs'!$K$19="Total cost method",('Option-specific inputs'!$K54*BL$22)),0),0)</f>
        <v>0</v>
      </c>
      <c r="BM453" s="43" cm="1">
        <f t="array" ref="BM453">IFERROR(
IF(BM$14 - $G$14 + 1 = _xlfn.NUMBERVALUE(TRIM(_xlfn.TEXTAFTER($C453, " ", -1))),
_xlfn.IFS(
'Option-specific inputs'!$K$19="Percentage cost method",('Option-specific inputs'!$K$27*'Option-specific inputs'!$K31*BM$22),
'Option-specific inputs'!$K$19="Total cost method",('Option-specific inputs'!$K54*BM$22)),0),0)</f>
        <v>0</v>
      </c>
      <c r="BN453" s="43" cm="1">
        <f t="array" ref="BN453">IFERROR(
IF(BN$14 - $G$14 + 1 = _xlfn.NUMBERVALUE(TRIM(_xlfn.TEXTAFTER($C453, " ", -1))),
_xlfn.IFS(
'Option-specific inputs'!$K$19="Percentage cost method",('Option-specific inputs'!$K$27*'Option-specific inputs'!$K31*BN$22),
'Option-specific inputs'!$K$19="Total cost method",('Option-specific inputs'!$K54*BN$22)),0),0)</f>
        <v>0</v>
      </c>
      <c r="BO453" s="43" cm="1">
        <f t="array" ref="BO453">IFERROR(
IF(BO$14 - $G$14 + 1 = _xlfn.NUMBERVALUE(TRIM(_xlfn.TEXTAFTER($C453, " ", -1))),
_xlfn.IFS(
'Option-specific inputs'!$K$19="Percentage cost method",('Option-specific inputs'!$K$27*'Option-specific inputs'!$K31*BO$22),
'Option-specific inputs'!$K$19="Total cost method",('Option-specific inputs'!$K54*BO$22)),0),0)</f>
        <v>0</v>
      </c>
      <c r="BP453" s="43" cm="1">
        <f t="array" ref="BP453">IFERROR(
IF(BP$14 - $G$14 + 1 = _xlfn.NUMBERVALUE(TRIM(_xlfn.TEXTAFTER($C453, " ", -1))),
_xlfn.IFS(
'Option-specific inputs'!$K$19="Percentage cost method",('Option-specific inputs'!$K$27*'Option-specific inputs'!$K31*BP$22),
'Option-specific inputs'!$K$19="Total cost method",('Option-specific inputs'!$K54*BP$22)),0),0)</f>
        <v>0</v>
      </c>
      <c r="BQ453" s="43" cm="1">
        <f t="array" ref="BQ453">IFERROR(
IF(BQ$14 - $G$14 + 1 = _xlfn.NUMBERVALUE(TRIM(_xlfn.TEXTAFTER($C453, " ", -1))),
_xlfn.IFS(
'Option-specific inputs'!$K$19="Percentage cost method",('Option-specific inputs'!$K$27*'Option-specific inputs'!$K31*BQ$22),
'Option-specific inputs'!$K$19="Total cost method",('Option-specific inputs'!$K54*BQ$22)),0),0)</f>
        <v>0</v>
      </c>
      <c r="BR453" s="43" cm="1">
        <f t="array" ref="BR453">IFERROR(
IF(BR$14 - $G$14 + 1 = _xlfn.NUMBERVALUE(TRIM(_xlfn.TEXTAFTER($C453, " ", -1))),
_xlfn.IFS(
'Option-specific inputs'!$K$19="Percentage cost method",('Option-specific inputs'!$K$27*'Option-specific inputs'!$K31*BR$22),
'Option-specific inputs'!$K$19="Total cost method",('Option-specific inputs'!$K54*BR$22)),0),0)</f>
        <v>0</v>
      </c>
      <c r="BS453" s="43" cm="1">
        <f t="array" ref="BS453">IFERROR(
IF(BS$14 - $G$14 + 1 = _xlfn.NUMBERVALUE(TRIM(_xlfn.TEXTAFTER($C453, " ", -1))),
_xlfn.IFS(
'Option-specific inputs'!$K$19="Percentage cost method",('Option-specific inputs'!$K$27*'Option-specific inputs'!$K31*BS$22),
'Option-specific inputs'!$K$19="Total cost method",('Option-specific inputs'!$K54*BS$22)),0),0)</f>
        <v>0</v>
      </c>
      <c r="BT453" s="43" cm="1">
        <f t="array" ref="BT453">IFERROR(
IF(BT$14 - $G$14 + 1 = _xlfn.NUMBERVALUE(TRIM(_xlfn.TEXTAFTER($C453, " ", -1))),
_xlfn.IFS(
'Option-specific inputs'!$K$19="Percentage cost method",('Option-specific inputs'!$K$27*'Option-specific inputs'!$K31*BT$22),
'Option-specific inputs'!$K$19="Total cost method",('Option-specific inputs'!$K54*BT$22)),0),0)</f>
        <v>0</v>
      </c>
      <c r="BU453" s="43" cm="1">
        <f t="array" ref="BU453">IFERROR(
IF(BU$14 - $G$14 + 1 = _xlfn.NUMBERVALUE(TRIM(_xlfn.TEXTAFTER($C453, " ", -1))),
_xlfn.IFS(
'Option-specific inputs'!$K$19="Percentage cost method",('Option-specific inputs'!$K$27*'Option-specific inputs'!$K31*BU$22),
'Option-specific inputs'!$K$19="Total cost method",('Option-specific inputs'!$K54*BU$22)),0),0)</f>
        <v>0</v>
      </c>
      <c r="BV453" s="43" cm="1">
        <f t="array" ref="BV453">IFERROR(
IF(BV$14 - $G$14 + 1 = _xlfn.NUMBERVALUE(TRIM(_xlfn.TEXTAFTER($C453, " ", -1))),
_xlfn.IFS(
'Option-specific inputs'!$K$19="Percentage cost method",('Option-specific inputs'!$K$27*'Option-specific inputs'!$K31*BV$22),
'Option-specific inputs'!$K$19="Total cost method",('Option-specific inputs'!$K54*BV$22)),0),0)</f>
        <v>0</v>
      </c>
      <c r="BW453" s="43" cm="1">
        <f t="array" ref="BW453">IFERROR(
IF(BW$14 - $G$14 + 1 = _xlfn.NUMBERVALUE(TRIM(_xlfn.TEXTAFTER($C453, " ", -1))),
_xlfn.IFS(
'Option-specific inputs'!$K$19="Percentage cost method",('Option-specific inputs'!$K$27*'Option-specific inputs'!$K31*BW$22),
'Option-specific inputs'!$K$19="Total cost method",('Option-specific inputs'!$K54*BW$22)),0),0)</f>
        <v>0</v>
      </c>
      <c r="BX453" s="43" cm="1">
        <f t="array" ref="BX453">IFERROR(
IF(BX$14 - $G$14 + 1 = _xlfn.NUMBERVALUE(TRIM(_xlfn.TEXTAFTER($C453, " ", -1))),
_xlfn.IFS(
'Option-specific inputs'!$K$19="Percentage cost method",('Option-specific inputs'!$K$27*'Option-specific inputs'!$K31*BX$22),
'Option-specific inputs'!$K$19="Total cost method",('Option-specific inputs'!$K54*BX$22)),0),0)</f>
        <v>0</v>
      </c>
      <c r="BY453" s="43" cm="1">
        <f t="array" ref="BY453">IFERROR(
IF(BY$14 - $G$14 + 1 = _xlfn.NUMBERVALUE(TRIM(_xlfn.TEXTAFTER($C453, " ", -1))),
_xlfn.IFS(
'Option-specific inputs'!$K$19="Percentage cost method",('Option-specific inputs'!$K$27*'Option-specific inputs'!$K31*BY$22),
'Option-specific inputs'!$K$19="Total cost method",('Option-specific inputs'!$K54*BY$22)),0),0)</f>
        <v>0</v>
      </c>
      <c r="BZ453" s="43" cm="1">
        <f t="array" ref="BZ453">IFERROR(
IF(BZ$14 - $G$14 + 1 = _xlfn.NUMBERVALUE(TRIM(_xlfn.TEXTAFTER($C453, " ", -1))),
_xlfn.IFS(
'Option-specific inputs'!$K$19="Percentage cost method",('Option-specific inputs'!$K$27*'Option-specific inputs'!$K31*BZ$22),
'Option-specific inputs'!$K$19="Total cost method",('Option-specific inputs'!$K54*BZ$22)),0),0)</f>
        <v>0</v>
      </c>
      <c r="CA453" s="43" cm="1">
        <f t="array" ref="CA453">IFERROR(
IF(CA$14 - $G$14 + 1 = _xlfn.NUMBERVALUE(TRIM(_xlfn.TEXTAFTER($C453, " ", -1))),
_xlfn.IFS(
'Option-specific inputs'!$K$19="Percentage cost method",('Option-specific inputs'!$K$27*'Option-specific inputs'!$K31*CA$22),
'Option-specific inputs'!$K$19="Total cost method",('Option-specific inputs'!$K54*CA$22)),0),0)</f>
        <v>0</v>
      </c>
      <c r="CB453" s="43" cm="1">
        <f t="array" ref="CB453">IFERROR(
IF(CB$14 - $G$14 + 1 = _xlfn.NUMBERVALUE(TRIM(_xlfn.TEXTAFTER($C453, " ", -1))),
_xlfn.IFS(
'Option-specific inputs'!$K$19="Percentage cost method",('Option-specific inputs'!$K$27*'Option-specific inputs'!$K31*CB$22),
'Option-specific inputs'!$K$19="Total cost method",('Option-specific inputs'!$K54*CB$22)),0),0)</f>
        <v>0</v>
      </c>
      <c r="CC453" s="43" cm="1">
        <f t="array" ref="CC453">IFERROR(
IF(CC$14 - $G$14 + 1 = _xlfn.NUMBERVALUE(TRIM(_xlfn.TEXTAFTER($C453, " ", -1))),
_xlfn.IFS(
'Option-specific inputs'!$K$19="Percentage cost method",('Option-specific inputs'!$K$27*'Option-specific inputs'!$K31*CC$22),
'Option-specific inputs'!$K$19="Total cost method",('Option-specific inputs'!$K54*CC$22)),0),0)</f>
        <v>0</v>
      </c>
      <c r="CD453" s="43" cm="1">
        <f t="array" ref="CD453">IFERROR(
IF(CD$14 - $G$14 + 1 = _xlfn.NUMBERVALUE(TRIM(_xlfn.TEXTAFTER($C453, " ", -1))),
_xlfn.IFS(
'Option-specific inputs'!$K$19="Percentage cost method",('Option-specific inputs'!$K$27*'Option-specific inputs'!$K31*CD$22),
'Option-specific inputs'!$K$19="Total cost method",('Option-specific inputs'!$K54*CD$22)),0),0)</f>
        <v>0</v>
      </c>
      <c r="CE453" s="43" cm="1">
        <f t="array" ref="CE453">IFERROR(
IF(CE$14 - $G$14 + 1 = _xlfn.NUMBERVALUE(TRIM(_xlfn.TEXTAFTER($C453, " ", -1))),
_xlfn.IFS(
'Option-specific inputs'!$K$19="Percentage cost method",('Option-specific inputs'!$K$27*'Option-specific inputs'!$K31*CE$22),
'Option-specific inputs'!$K$19="Total cost method",('Option-specific inputs'!$K54*CE$22)),0),0)</f>
        <v>0</v>
      </c>
      <c r="CF453" s="43" cm="1">
        <f t="array" ref="CF453">IFERROR(
IF(CF$14 - $G$14 + 1 = _xlfn.NUMBERVALUE(TRIM(_xlfn.TEXTAFTER($C453, " ", -1))),
_xlfn.IFS(
'Option-specific inputs'!$K$19="Percentage cost method",('Option-specific inputs'!$K$27*'Option-specific inputs'!$K31*CF$22),
'Option-specific inputs'!$K$19="Total cost method",('Option-specific inputs'!$K54*CF$22)),0),0)</f>
        <v>0</v>
      </c>
      <c r="CG453" s="43" cm="1">
        <f t="array" ref="CG453">IFERROR(
IF(CG$14 - $G$14 + 1 = _xlfn.NUMBERVALUE(TRIM(_xlfn.TEXTAFTER($C453, " ", -1))),
_xlfn.IFS(
'Option-specific inputs'!$K$19="Percentage cost method",('Option-specific inputs'!$K$27*'Option-specific inputs'!$K31*CG$22),
'Option-specific inputs'!$K$19="Total cost method",('Option-specific inputs'!$K54*CG$22)),0),0)</f>
        <v>0</v>
      </c>
      <c r="CH453" s="43" cm="1">
        <f t="array" ref="CH453">IFERROR(
IF(CH$14 - $G$14 + 1 = _xlfn.NUMBERVALUE(TRIM(_xlfn.TEXTAFTER($C453, " ", -1))),
_xlfn.IFS(
'Option-specific inputs'!$K$19="Percentage cost method",('Option-specific inputs'!$K$27*'Option-specific inputs'!$K31*CH$22),
'Option-specific inputs'!$K$19="Total cost method",('Option-specific inputs'!$K54*CH$22)),0),0)</f>
        <v>0</v>
      </c>
      <c r="CI453" s="43" cm="1">
        <f t="array" ref="CI453">IFERROR(
IF(CI$14 - $G$14 + 1 = _xlfn.NUMBERVALUE(TRIM(_xlfn.TEXTAFTER($C453, " ", -1))),
_xlfn.IFS(
'Option-specific inputs'!$K$19="Percentage cost method",('Option-specific inputs'!$K$27*'Option-specific inputs'!$K31*CI$22),
'Option-specific inputs'!$K$19="Total cost method",('Option-specific inputs'!$K54*CI$22)),0),0)</f>
        <v>0</v>
      </c>
      <c r="CJ453" s="43" cm="1">
        <f t="array" ref="CJ453">IFERROR(
IF(CJ$14 - $G$14 + 1 = _xlfn.NUMBERVALUE(TRIM(_xlfn.TEXTAFTER($C453, " ", -1))),
_xlfn.IFS(
'Option-specific inputs'!$K$19="Percentage cost method",('Option-specific inputs'!$K$27*'Option-specific inputs'!$K31*CJ$22),
'Option-specific inputs'!$K$19="Total cost method",('Option-specific inputs'!$K54*CJ$22)),0),0)</f>
        <v>0</v>
      </c>
      <c r="CK453" s="43" cm="1">
        <f t="array" ref="CK453">IFERROR(
IF(CK$14 - $G$14 + 1 = _xlfn.NUMBERVALUE(TRIM(_xlfn.TEXTAFTER($C453, " ", -1))),
_xlfn.IFS(
'Option-specific inputs'!$K$19="Percentage cost method",('Option-specific inputs'!$K$27*'Option-specific inputs'!$K31*CK$22),
'Option-specific inputs'!$K$19="Total cost method",('Option-specific inputs'!$K54*CK$22)),0),0)</f>
        <v>0</v>
      </c>
      <c r="CL453" s="43" cm="1">
        <f t="array" ref="CL453">IFERROR(
IF(CL$14 - $G$14 + 1 = _xlfn.NUMBERVALUE(TRIM(_xlfn.TEXTAFTER($C453, " ", -1))),
_xlfn.IFS(
'Option-specific inputs'!$K$19="Percentage cost method",('Option-specific inputs'!$K$27*'Option-specific inputs'!$K31*CL$22),
'Option-specific inputs'!$K$19="Total cost method",('Option-specific inputs'!$K54*CL$22)),0),0)</f>
        <v>0</v>
      </c>
      <c r="CM453" s="43" cm="1">
        <f t="array" ref="CM453">IFERROR(
IF(CM$14 - $G$14 + 1 = _xlfn.NUMBERVALUE(TRIM(_xlfn.TEXTAFTER($C453, " ", -1))),
_xlfn.IFS(
'Option-specific inputs'!$K$19="Percentage cost method",('Option-specific inputs'!$K$27*'Option-specific inputs'!$K31*CM$22),
'Option-specific inputs'!$K$19="Total cost method",('Option-specific inputs'!$K54*CM$22)),0),0)</f>
        <v>0</v>
      </c>
      <c r="CN453" s="43" cm="1">
        <f t="array" ref="CN453">IFERROR(
IF(CN$14 - $G$14 + 1 = _xlfn.NUMBERVALUE(TRIM(_xlfn.TEXTAFTER($C453, " ", -1))),
_xlfn.IFS(
'Option-specific inputs'!$K$19="Percentage cost method",('Option-specific inputs'!$K$27*'Option-specific inputs'!$K31*CN$22),
'Option-specific inputs'!$K$19="Total cost method",('Option-specific inputs'!$K54*CN$22)),0),0)</f>
        <v>0</v>
      </c>
      <c r="CO453" s="43" cm="1">
        <f t="array" ref="CO453">IFERROR(
IF(CO$14 - $G$14 + 1 = _xlfn.NUMBERVALUE(TRIM(_xlfn.TEXTAFTER($C453, " ", -1))),
_xlfn.IFS(
'Option-specific inputs'!$K$19="Percentage cost method",('Option-specific inputs'!$K$27*'Option-specific inputs'!$K31*CO$22),
'Option-specific inputs'!$K$19="Total cost method",('Option-specific inputs'!$K54*CO$22)),0),0)</f>
        <v>0</v>
      </c>
      <c r="CP453" s="43" cm="1">
        <f t="array" ref="CP453">IFERROR(
IF(CP$14 - $G$14 + 1 = _xlfn.NUMBERVALUE(TRIM(_xlfn.TEXTAFTER($C453, " ", -1))),
_xlfn.IFS(
'Option-specific inputs'!$K$19="Percentage cost method",('Option-specific inputs'!$K$27*'Option-specific inputs'!$K31*CP$22),
'Option-specific inputs'!$K$19="Total cost method",('Option-specific inputs'!$K54*CP$22)),0),0)</f>
        <v>0</v>
      </c>
      <c r="CQ453" s="43" cm="1">
        <f t="array" ref="CQ453">IFERROR(
IF(CQ$14 - $G$14 + 1 = _xlfn.NUMBERVALUE(TRIM(_xlfn.TEXTAFTER($C453, " ", -1))),
_xlfn.IFS(
'Option-specific inputs'!$K$19="Percentage cost method",('Option-specific inputs'!$K$27*'Option-specific inputs'!$K31*CQ$22),
'Option-specific inputs'!$K$19="Total cost method",('Option-specific inputs'!$K54*CQ$22)),0),0)</f>
        <v>0</v>
      </c>
      <c r="CR453" s="43" cm="1">
        <f t="array" ref="CR453">IFERROR(
IF(CR$14 - $G$14 + 1 = _xlfn.NUMBERVALUE(TRIM(_xlfn.TEXTAFTER($C453, " ", -1))),
_xlfn.IFS(
'Option-specific inputs'!$K$19="Percentage cost method",('Option-specific inputs'!$K$27*'Option-specific inputs'!$K31*CR$22),
'Option-specific inputs'!$K$19="Total cost method",('Option-specific inputs'!$K54*CR$22)),0),0)</f>
        <v>0</v>
      </c>
      <c r="CS453" s="43" cm="1">
        <f t="array" ref="CS453">IFERROR(
IF(CS$14 - $G$14 + 1 = _xlfn.NUMBERVALUE(TRIM(_xlfn.TEXTAFTER($C453, " ", -1))),
_xlfn.IFS(
'Option-specific inputs'!$K$19="Percentage cost method",('Option-specific inputs'!$K$27*'Option-specific inputs'!$K31*CS$22),
'Option-specific inputs'!$K$19="Total cost method",('Option-specific inputs'!$K54*CS$22)),0),0)</f>
        <v>0</v>
      </c>
      <c r="CT453" s="43" cm="1">
        <f t="array" ref="CT453">IFERROR(
IF(CT$14 - $G$14 + 1 = _xlfn.NUMBERVALUE(TRIM(_xlfn.TEXTAFTER($C453, " ", -1))),
_xlfn.IFS(
'Option-specific inputs'!$K$19="Percentage cost method",('Option-specific inputs'!$K$27*'Option-specific inputs'!$K31*CT$22),
'Option-specific inputs'!$K$19="Total cost method",('Option-specific inputs'!$K54*CT$22)),0),0)</f>
        <v>0</v>
      </c>
      <c r="CU453" s="43" cm="1">
        <f t="array" ref="CU453">IFERROR(
IF(CU$14 - $G$14 + 1 = _xlfn.NUMBERVALUE(TRIM(_xlfn.TEXTAFTER($C453, " ", -1))),
_xlfn.IFS(
'Option-specific inputs'!$K$19="Percentage cost method",('Option-specific inputs'!$K$27*'Option-specific inputs'!$K31*CU$22),
'Option-specific inputs'!$K$19="Total cost method",('Option-specific inputs'!$K54*CU$22)),0),0)</f>
        <v>0</v>
      </c>
      <c r="CV453" s="43" cm="1">
        <f t="array" ref="CV453">IFERROR(
IF(CV$14 - $G$14 + 1 = _xlfn.NUMBERVALUE(TRIM(_xlfn.TEXTAFTER($C453, " ", -1))),
_xlfn.IFS(
'Option-specific inputs'!$K$19="Percentage cost method",('Option-specific inputs'!$K$27*'Option-specific inputs'!$K31*CV$22),
'Option-specific inputs'!$K$19="Total cost method",('Option-specific inputs'!$K54*CV$22)),0),0)</f>
        <v>0</v>
      </c>
      <c r="CW453" s="43" cm="1">
        <f t="array" ref="CW453">IFERROR(
IF(CW$14 - $G$14 + 1 = _xlfn.NUMBERVALUE(TRIM(_xlfn.TEXTAFTER($C453, " ", -1))),
_xlfn.IFS(
'Option-specific inputs'!$K$19="Percentage cost method",('Option-specific inputs'!$K$27*'Option-specific inputs'!$K31*CW$22),
'Option-specific inputs'!$K$19="Total cost method",('Option-specific inputs'!$K54*CW$22)),0),0)</f>
        <v>0</v>
      </c>
      <c r="CX453" s="43" cm="1">
        <f t="array" ref="CX453">IFERROR(
IF(CX$14 - $G$14 + 1 = _xlfn.NUMBERVALUE(TRIM(_xlfn.TEXTAFTER($C453, " ", -1))),
_xlfn.IFS(
'Option-specific inputs'!$K$19="Percentage cost method",('Option-specific inputs'!$K$27*'Option-specific inputs'!$K31*CX$22),
'Option-specific inputs'!$K$19="Total cost method",('Option-specific inputs'!$K54*CX$22)),0),0)</f>
        <v>0</v>
      </c>
      <c r="CY453" s="43" cm="1">
        <f t="array" ref="CY453">IFERROR(
IF(CY$14 - $G$14 + 1 = _xlfn.NUMBERVALUE(TRIM(_xlfn.TEXTAFTER($C453, " ", -1))),
_xlfn.IFS(
'Option-specific inputs'!$K$19="Percentage cost method",('Option-specific inputs'!$K$27*'Option-specific inputs'!$K31*CY$22),
'Option-specific inputs'!$K$19="Total cost method",('Option-specific inputs'!$K54*CY$22)),0),0)</f>
        <v>0</v>
      </c>
      <c r="CZ453" s="43" cm="1">
        <f t="array" ref="CZ453">IFERROR(
IF(CZ$14 - $G$14 + 1 = _xlfn.NUMBERVALUE(TRIM(_xlfn.TEXTAFTER($C453, " ", -1))),
_xlfn.IFS(
'Option-specific inputs'!$K$19="Percentage cost method",('Option-specific inputs'!$K$27*'Option-specific inputs'!$K31*CZ$22),
'Option-specific inputs'!$K$19="Total cost method",('Option-specific inputs'!$K54*CZ$22)),0),0)</f>
        <v>0</v>
      </c>
      <c r="DA453" s="43" cm="1">
        <f t="array" ref="DA453">IFERROR(
IF(DA$14 - $G$14 + 1 = _xlfn.NUMBERVALUE(TRIM(_xlfn.TEXTAFTER($C453, " ", -1))),
_xlfn.IFS(
'Option-specific inputs'!$K$19="Percentage cost method",('Option-specific inputs'!$K$27*'Option-specific inputs'!$K31*DA$22),
'Option-specific inputs'!$K$19="Total cost method",('Option-specific inputs'!$K54*DA$22)),0),0)</f>
        <v>0</v>
      </c>
      <c r="DB453" s="43" cm="1">
        <f t="array" ref="DB453">IFERROR(
IF(DB$14 - $G$14 + 1 = _xlfn.NUMBERVALUE(TRIM(_xlfn.TEXTAFTER($C453, " ", -1))),
_xlfn.IFS(
'Option-specific inputs'!$K$19="Percentage cost method",('Option-specific inputs'!$K$27*'Option-specific inputs'!$K31*DB$22),
'Option-specific inputs'!$K$19="Total cost method",('Option-specific inputs'!$K54*DB$22)),0),0)</f>
        <v>0</v>
      </c>
      <c r="DC453" s="25"/>
    </row>
    <row r="454" spans="1:107" s="61" customFormat="1" ht="22.5" customHeight="1">
      <c r="A454" s="25"/>
      <c r="B454" s="163"/>
      <c r="C454" s="163" t="s">
        <v>126</v>
      </c>
      <c r="D454" s="32"/>
      <c r="E454" s="37"/>
      <c r="F454" s="42"/>
      <c r="G454" s="43" cm="1">
        <f t="array" ref="G454">IFERROR(
IF(G$14 - $G$14 + 1 = _xlfn.NUMBERVALUE(TRIM(_xlfn.TEXTAFTER($C454, " ", -1))),
_xlfn.IFS(
'Option-specific inputs'!$K$19="Percentage cost method",('Option-specific inputs'!$K$27*'Option-specific inputs'!$K32*G$22),
'Option-specific inputs'!$K$19="Total cost method",('Option-specific inputs'!$K55*G$22)),0),0)</f>
        <v>0</v>
      </c>
      <c r="H454" s="43" cm="1">
        <f t="array" ref="H454">IFERROR(
IF(H$14 - $G$14 + 1 = _xlfn.NUMBERVALUE(TRIM(_xlfn.TEXTAFTER($C454, " ", -1))),
_xlfn.IFS(
'Option-specific inputs'!$K$19="Percentage cost method",('Option-specific inputs'!$K$27*'Option-specific inputs'!$K32*H$22),
'Option-specific inputs'!$K$19="Total cost method",('Option-specific inputs'!$K55*H$22)),0),0)</f>
        <v>0</v>
      </c>
      <c r="I454" s="43" cm="1">
        <f t="array" ref="I454">IFERROR(
IF(I$14 - $G$14 + 1 = _xlfn.NUMBERVALUE(TRIM(_xlfn.TEXTAFTER($C454, " ", -1))),
_xlfn.IFS(
'Option-specific inputs'!$K$19="Percentage cost method",('Option-specific inputs'!$K$27*'Option-specific inputs'!$K32*I$22),
'Option-specific inputs'!$K$19="Total cost method",('Option-specific inputs'!$K55*I$22)),0),0)</f>
        <v>0</v>
      </c>
      <c r="J454" s="43" cm="1">
        <f t="array" ref="J454">IFERROR(
IF(J$14 - $G$14 + 1 = _xlfn.NUMBERVALUE(TRIM(_xlfn.TEXTAFTER($C454, " ", -1))),
_xlfn.IFS(
'Option-specific inputs'!$K$19="Percentage cost method",('Option-specific inputs'!$K$27*'Option-specific inputs'!$K32*J$22),
'Option-specific inputs'!$K$19="Total cost method",('Option-specific inputs'!$K55*J$22)),0),0)</f>
        <v>0</v>
      </c>
      <c r="K454" s="43" cm="1">
        <f t="array" ref="K454">IFERROR(
IF(K$14 - $G$14 + 1 = _xlfn.NUMBERVALUE(TRIM(_xlfn.TEXTAFTER($C454, " ", -1))),
_xlfn.IFS(
'Option-specific inputs'!$K$19="Percentage cost method",('Option-specific inputs'!$K$27*'Option-specific inputs'!$K32*K$22),
'Option-specific inputs'!$K$19="Total cost method",('Option-specific inputs'!$K55*K$22)),0),0)</f>
        <v>0</v>
      </c>
      <c r="L454" s="43" cm="1">
        <f t="array" ref="L454">IFERROR(
IF(L$14 - $G$14 + 1 = _xlfn.NUMBERVALUE(TRIM(_xlfn.TEXTAFTER($C454, " ", -1))),
_xlfn.IFS(
'Option-specific inputs'!$K$19="Percentage cost method",('Option-specific inputs'!$K$27*'Option-specific inputs'!$K32*L$22),
'Option-specific inputs'!$K$19="Total cost method",('Option-specific inputs'!$K55*L$22)),0),0)</f>
        <v>0</v>
      </c>
      <c r="M454" s="43" cm="1">
        <f t="array" ref="M454">IFERROR(
IF(M$14 - $G$14 + 1 = _xlfn.NUMBERVALUE(TRIM(_xlfn.TEXTAFTER($C454, " ", -1))),
_xlfn.IFS(
'Option-specific inputs'!$K$19="Percentage cost method",('Option-specific inputs'!$K$27*'Option-specific inputs'!$K32*M$22),
'Option-specific inputs'!$K$19="Total cost method",('Option-specific inputs'!$K55*M$22)),0),0)</f>
        <v>0</v>
      </c>
      <c r="N454" s="43" cm="1">
        <f t="array" ref="N454">IFERROR(
IF(N$14 - $G$14 + 1 = _xlfn.NUMBERVALUE(TRIM(_xlfn.TEXTAFTER($C454, " ", -1))),
_xlfn.IFS(
'Option-specific inputs'!$K$19="Percentage cost method",('Option-specific inputs'!$K$27*'Option-specific inputs'!$K32*N$22),
'Option-specific inputs'!$K$19="Total cost method",('Option-specific inputs'!$K55*N$22)),0),0)</f>
        <v>0</v>
      </c>
      <c r="O454" s="43" cm="1">
        <f t="array" ref="O454">IFERROR(
IF(O$14 - $G$14 + 1 = _xlfn.NUMBERVALUE(TRIM(_xlfn.TEXTAFTER($C454, " ", -1))),
_xlfn.IFS(
'Option-specific inputs'!$K$19="Percentage cost method",('Option-specific inputs'!$K$27*'Option-specific inputs'!$K32*O$22),
'Option-specific inputs'!$K$19="Total cost method",('Option-specific inputs'!$K55*O$22)),0),0)</f>
        <v>0</v>
      </c>
      <c r="P454" s="43" cm="1">
        <f t="array" ref="P454">IFERROR(
IF(P$14 - $G$14 + 1 = _xlfn.NUMBERVALUE(TRIM(_xlfn.TEXTAFTER($C454, " ", -1))),
_xlfn.IFS(
'Option-specific inputs'!$K$19="Percentage cost method",('Option-specific inputs'!$K$27*'Option-specific inputs'!$K32*P$22),
'Option-specific inputs'!$K$19="Total cost method",('Option-specific inputs'!$K55*P$22)),0),0)</f>
        <v>0</v>
      </c>
      <c r="Q454" s="43" cm="1">
        <f t="array" ref="Q454">IFERROR(
IF(Q$14 - $G$14 + 1 = _xlfn.NUMBERVALUE(TRIM(_xlfn.TEXTAFTER($C454, " ", -1))),
_xlfn.IFS(
'Option-specific inputs'!$K$19="Percentage cost method",('Option-specific inputs'!$K$27*'Option-specific inputs'!$K32*Q$22),
'Option-specific inputs'!$K$19="Total cost method",('Option-specific inputs'!$K55*Q$22)),0),0)</f>
        <v>0</v>
      </c>
      <c r="R454" s="43" cm="1">
        <f t="array" ref="R454">IFERROR(
IF(R$14 - $G$14 + 1 = _xlfn.NUMBERVALUE(TRIM(_xlfn.TEXTAFTER($C454, " ", -1))),
_xlfn.IFS(
'Option-specific inputs'!$K$19="Percentage cost method",('Option-specific inputs'!$K$27*'Option-specific inputs'!$K32*R$22),
'Option-specific inputs'!$K$19="Total cost method",('Option-specific inputs'!$K55*R$22)),0),0)</f>
        <v>0</v>
      </c>
      <c r="S454" s="43" cm="1">
        <f t="array" ref="S454">IFERROR(
IF(S$14 - $G$14 + 1 = _xlfn.NUMBERVALUE(TRIM(_xlfn.TEXTAFTER($C454, " ", -1))),
_xlfn.IFS(
'Option-specific inputs'!$K$19="Percentage cost method",('Option-specific inputs'!$K$27*'Option-specific inputs'!$K32*S$22),
'Option-specific inputs'!$K$19="Total cost method",('Option-specific inputs'!$K55*S$22)),0),0)</f>
        <v>0</v>
      </c>
      <c r="T454" s="43" cm="1">
        <f t="array" ref="T454">IFERROR(
IF(T$14 - $G$14 + 1 = _xlfn.NUMBERVALUE(TRIM(_xlfn.TEXTAFTER($C454, " ", -1))),
_xlfn.IFS(
'Option-specific inputs'!$K$19="Percentage cost method",('Option-specific inputs'!$K$27*'Option-specific inputs'!$K32*T$22),
'Option-specific inputs'!$K$19="Total cost method",('Option-specific inputs'!$K55*T$22)),0),0)</f>
        <v>0</v>
      </c>
      <c r="U454" s="43" cm="1">
        <f t="array" ref="U454">IFERROR(
IF(U$14 - $G$14 + 1 = _xlfn.NUMBERVALUE(TRIM(_xlfn.TEXTAFTER($C454, " ", -1))),
_xlfn.IFS(
'Option-specific inputs'!$K$19="Percentage cost method",('Option-specific inputs'!$K$27*'Option-specific inputs'!$K32*U$22),
'Option-specific inputs'!$K$19="Total cost method",('Option-specific inputs'!$K55*U$22)),0),0)</f>
        <v>0</v>
      </c>
      <c r="V454" s="43" cm="1">
        <f t="array" ref="V454">IFERROR(
IF(V$14 - $G$14 + 1 = _xlfn.NUMBERVALUE(TRIM(_xlfn.TEXTAFTER($C454, " ", -1))),
_xlfn.IFS(
'Option-specific inputs'!$K$19="Percentage cost method",('Option-specific inputs'!$K$27*'Option-specific inputs'!$K32*V$22),
'Option-specific inputs'!$K$19="Total cost method",('Option-specific inputs'!$K55*V$22)),0),0)</f>
        <v>0</v>
      </c>
      <c r="W454" s="43" cm="1">
        <f t="array" ref="W454">IFERROR(
IF(W$14 - $G$14 + 1 = _xlfn.NUMBERVALUE(TRIM(_xlfn.TEXTAFTER($C454, " ", -1))),
_xlfn.IFS(
'Option-specific inputs'!$K$19="Percentage cost method",('Option-specific inputs'!$K$27*'Option-specific inputs'!$K32*W$22),
'Option-specific inputs'!$K$19="Total cost method",('Option-specific inputs'!$K55*W$22)),0),0)</f>
        <v>0</v>
      </c>
      <c r="X454" s="43" cm="1">
        <f t="array" ref="X454">IFERROR(
IF(X$14 - $G$14 + 1 = _xlfn.NUMBERVALUE(TRIM(_xlfn.TEXTAFTER($C454, " ", -1))),
_xlfn.IFS(
'Option-specific inputs'!$K$19="Percentage cost method",('Option-specific inputs'!$K$27*'Option-specific inputs'!$K32*X$22),
'Option-specific inputs'!$K$19="Total cost method",('Option-specific inputs'!$K55*X$22)),0),0)</f>
        <v>0</v>
      </c>
      <c r="Y454" s="43" cm="1">
        <f t="array" ref="Y454">IFERROR(
IF(Y$14 - $G$14 + 1 = _xlfn.NUMBERVALUE(TRIM(_xlfn.TEXTAFTER($C454, " ", -1))),
_xlfn.IFS(
'Option-specific inputs'!$K$19="Percentage cost method",('Option-specific inputs'!$K$27*'Option-specific inputs'!$K32*Y$22),
'Option-specific inputs'!$K$19="Total cost method",('Option-specific inputs'!$K55*Y$22)),0),0)</f>
        <v>0</v>
      </c>
      <c r="Z454" s="43" cm="1">
        <f t="array" ref="Z454">IFERROR(
IF(Z$14 - $G$14 + 1 = _xlfn.NUMBERVALUE(TRIM(_xlfn.TEXTAFTER($C454, " ", -1))),
_xlfn.IFS(
'Option-specific inputs'!$K$19="Percentage cost method",('Option-specific inputs'!$K$27*'Option-specific inputs'!$K32*Z$22),
'Option-specific inputs'!$K$19="Total cost method",('Option-specific inputs'!$K55*Z$22)),0),0)</f>
        <v>0</v>
      </c>
      <c r="AA454" s="43" cm="1">
        <f t="array" ref="AA454">IFERROR(
IF(AA$14 - $G$14 + 1 = _xlfn.NUMBERVALUE(TRIM(_xlfn.TEXTAFTER($C454, " ", -1))),
_xlfn.IFS(
'Option-specific inputs'!$K$19="Percentage cost method",('Option-specific inputs'!$K$27*'Option-specific inputs'!$K32*AA$22),
'Option-specific inputs'!$K$19="Total cost method",('Option-specific inputs'!$K55*AA$22)),0),0)</f>
        <v>0</v>
      </c>
      <c r="AB454" s="43" cm="1">
        <f t="array" ref="AB454">IFERROR(
IF(AB$14 - $G$14 + 1 = _xlfn.NUMBERVALUE(TRIM(_xlfn.TEXTAFTER($C454, " ", -1))),
_xlfn.IFS(
'Option-specific inputs'!$K$19="Percentage cost method",('Option-specific inputs'!$K$27*'Option-specific inputs'!$K32*AB$22),
'Option-specific inputs'!$K$19="Total cost method",('Option-specific inputs'!$K55*AB$22)),0),0)</f>
        <v>0</v>
      </c>
      <c r="AC454" s="43" cm="1">
        <f t="array" ref="AC454">IFERROR(
IF(AC$14 - $G$14 + 1 = _xlfn.NUMBERVALUE(TRIM(_xlfn.TEXTAFTER($C454, " ", -1))),
_xlfn.IFS(
'Option-specific inputs'!$K$19="Percentage cost method",('Option-specific inputs'!$K$27*'Option-specific inputs'!$K32*AC$22),
'Option-specific inputs'!$K$19="Total cost method",('Option-specific inputs'!$K55*AC$22)),0),0)</f>
        <v>0</v>
      </c>
      <c r="AD454" s="43" cm="1">
        <f t="array" ref="AD454">IFERROR(
IF(AD$14 - $G$14 + 1 = _xlfn.NUMBERVALUE(TRIM(_xlfn.TEXTAFTER($C454, " ", -1))),
_xlfn.IFS(
'Option-specific inputs'!$K$19="Percentage cost method",('Option-specific inputs'!$K$27*'Option-specific inputs'!$K32*AD$22),
'Option-specific inputs'!$K$19="Total cost method",('Option-specific inputs'!$K55*AD$22)),0),0)</f>
        <v>0</v>
      </c>
      <c r="AE454" s="43" cm="1">
        <f t="array" ref="AE454">IFERROR(
IF(AE$14 - $G$14 + 1 = _xlfn.NUMBERVALUE(TRIM(_xlfn.TEXTAFTER($C454, " ", -1))),
_xlfn.IFS(
'Option-specific inputs'!$K$19="Percentage cost method",('Option-specific inputs'!$K$27*'Option-specific inputs'!$K32*AE$22),
'Option-specific inputs'!$K$19="Total cost method",('Option-specific inputs'!$K55*AE$22)),0),0)</f>
        <v>0</v>
      </c>
      <c r="AF454" s="43" cm="1">
        <f t="array" ref="AF454">IFERROR(
IF(AF$14 - $G$14 + 1 = _xlfn.NUMBERVALUE(TRIM(_xlfn.TEXTAFTER($C454, " ", -1))),
_xlfn.IFS(
'Option-specific inputs'!$K$19="Percentage cost method",('Option-specific inputs'!$K$27*'Option-specific inputs'!$K32*AF$22),
'Option-specific inputs'!$K$19="Total cost method",('Option-specific inputs'!$K55*AF$22)),0),0)</f>
        <v>0</v>
      </c>
      <c r="AG454" s="43" cm="1">
        <f t="array" ref="AG454">IFERROR(
IF(AG$14 - $G$14 + 1 = _xlfn.NUMBERVALUE(TRIM(_xlfn.TEXTAFTER($C454, " ", -1))),
_xlfn.IFS(
'Option-specific inputs'!$K$19="Percentage cost method",('Option-specific inputs'!$K$27*'Option-specific inputs'!$K32*AG$22),
'Option-specific inputs'!$K$19="Total cost method",('Option-specific inputs'!$K55*AG$22)),0),0)</f>
        <v>0</v>
      </c>
      <c r="AH454" s="43" cm="1">
        <f t="array" ref="AH454">IFERROR(
IF(AH$14 - $G$14 + 1 = _xlfn.NUMBERVALUE(TRIM(_xlfn.TEXTAFTER($C454, " ", -1))),
_xlfn.IFS(
'Option-specific inputs'!$K$19="Percentage cost method",('Option-specific inputs'!$K$27*'Option-specific inputs'!$K32*AH$22),
'Option-specific inputs'!$K$19="Total cost method",('Option-specific inputs'!$K55*AH$22)),0),0)</f>
        <v>0</v>
      </c>
      <c r="AI454" s="43" cm="1">
        <f t="array" ref="AI454">IFERROR(
IF(AI$14 - $G$14 + 1 = _xlfn.NUMBERVALUE(TRIM(_xlfn.TEXTAFTER($C454, " ", -1))),
_xlfn.IFS(
'Option-specific inputs'!$K$19="Percentage cost method",('Option-specific inputs'!$K$27*'Option-specific inputs'!$K32*AI$22),
'Option-specific inputs'!$K$19="Total cost method",('Option-specific inputs'!$K55*AI$22)),0),0)</f>
        <v>0</v>
      </c>
      <c r="AJ454" s="43" cm="1">
        <f t="array" ref="AJ454">IFERROR(
IF(AJ$14 - $G$14 + 1 = _xlfn.NUMBERVALUE(TRIM(_xlfn.TEXTAFTER($C454, " ", -1))),
_xlfn.IFS(
'Option-specific inputs'!$K$19="Percentage cost method",('Option-specific inputs'!$K$27*'Option-specific inputs'!$K32*AJ$22),
'Option-specific inputs'!$K$19="Total cost method",('Option-specific inputs'!$K55*AJ$22)),0),0)</f>
        <v>0</v>
      </c>
      <c r="AK454" s="43" cm="1">
        <f t="array" ref="AK454">IFERROR(
IF(AK$14 - $G$14 + 1 = _xlfn.NUMBERVALUE(TRIM(_xlfn.TEXTAFTER($C454, " ", -1))),
_xlfn.IFS(
'Option-specific inputs'!$K$19="Percentage cost method",('Option-specific inputs'!$K$27*'Option-specific inputs'!$K32*AK$22),
'Option-specific inputs'!$K$19="Total cost method",('Option-specific inputs'!$K55*AK$22)),0),0)</f>
        <v>0</v>
      </c>
      <c r="AL454" s="43" cm="1">
        <f t="array" ref="AL454">IFERROR(
IF(AL$14 - $G$14 + 1 = _xlfn.NUMBERVALUE(TRIM(_xlfn.TEXTAFTER($C454, " ", -1))),
_xlfn.IFS(
'Option-specific inputs'!$K$19="Percentage cost method",('Option-specific inputs'!$K$27*'Option-specific inputs'!$K32*AL$22),
'Option-specific inputs'!$K$19="Total cost method",('Option-specific inputs'!$K55*AL$22)),0),0)</f>
        <v>0</v>
      </c>
      <c r="AM454" s="43" cm="1">
        <f t="array" ref="AM454">IFERROR(
IF(AM$14 - $G$14 + 1 = _xlfn.NUMBERVALUE(TRIM(_xlfn.TEXTAFTER($C454, " ", -1))),
_xlfn.IFS(
'Option-specific inputs'!$K$19="Percentage cost method",('Option-specific inputs'!$K$27*'Option-specific inputs'!$K32*AM$22),
'Option-specific inputs'!$K$19="Total cost method",('Option-specific inputs'!$K55*AM$22)),0),0)</f>
        <v>0</v>
      </c>
      <c r="AN454" s="43" cm="1">
        <f t="array" ref="AN454">IFERROR(
IF(AN$14 - $G$14 + 1 = _xlfn.NUMBERVALUE(TRIM(_xlfn.TEXTAFTER($C454, " ", -1))),
_xlfn.IFS(
'Option-specific inputs'!$K$19="Percentage cost method",('Option-specific inputs'!$K$27*'Option-specific inputs'!$K32*AN$22),
'Option-specific inputs'!$K$19="Total cost method",('Option-specific inputs'!$K55*AN$22)),0),0)</f>
        <v>0</v>
      </c>
      <c r="AO454" s="43" cm="1">
        <f t="array" ref="AO454">IFERROR(
IF(AO$14 - $G$14 + 1 = _xlfn.NUMBERVALUE(TRIM(_xlfn.TEXTAFTER($C454, " ", -1))),
_xlfn.IFS(
'Option-specific inputs'!$K$19="Percentage cost method",('Option-specific inputs'!$K$27*'Option-specific inputs'!$K32*AO$22),
'Option-specific inputs'!$K$19="Total cost method",('Option-specific inputs'!$K55*AO$22)),0),0)</f>
        <v>0</v>
      </c>
      <c r="AP454" s="43" cm="1">
        <f t="array" ref="AP454">IFERROR(
IF(AP$14 - $G$14 + 1 = _xlfn.NUMBERVALUE(TRIM(_xlfn.TEXTAFTER($C454, " ", -1))),
_xlfn.IFS(
'Option-specific inputs'!$K$19="Percentage cost method",('Option-specific inputs'!$K$27*'Option-specific inputs'!$K32*AP$22),
'Option-specific inputs'!$K$19="Total cost method",('Option-specific inputs'!$K55*AP$22)),0),0)</f>
        <v>0</v>
      </c>
      <c r="AQ454" s="43" cm="1">
        <f t="array" ref="AQ454">IFERROR(
IF(AQ$14 - $G$14 + 1 = _xlfn.NUMBERVALUE(TRIM(_xlfn.TEXTAFTER($C454, " ", -1))),
_xlfn.IFS(
'Option-specific inputs'!$K$19="Percentage cost method",('Option-specific inputs'!$K$27*'Option-specific inputs'!$K32*AQ$22),
'Option-specific inputs'!$K$19="Total cost method",('Option-specific inputs'!$K55*AQ$22)),0),0)</f>
        <v>0</v>
      </c>
      <c r="AR454" s="43" cm="1">
        <f t="array" ref="AR454">IFERROR(
IF(AR$14 - $G$14 + 1 = _xlfn.NUMBERVALUE(TRIM(_xlfn.TEXTAFTER($C454, " ", -1))),
_xlfn.IFS(
'Option-specific inputs'!$K$19="Percentage cost method",('Option-specific inputs'!$K$27*'Option-specific inputs'!$K32*AR$22),
'Option-specific inputs'!$K$19="Total cost method",('Option-specific inputs'!$K55*AR$22)),0),0)</f>
        <v>0</v>
      </c>
      <c r="AS454" s="43" cm="1">
        <f t="array" ref="AS454">IFERROR(
IF(AS$14 - $G$14 + 1 = _xlfn.NUMBERVALUE(TRIM(_xlfn.TEXTAFTER($C454, " ", -1))),
_xlfn.IFS(
'Option-specific inputs'!$K$19="Percentage cost method",('Option-specific inputs'!$K$27*'Option-specific inputs'!$K32*AS$22),
'Option-specific inputs'!$K$19="Total cost method",('Option-specific inputs'!$K55*AS$22)),0),0)</f>
        <v>0</v>
      </c>
      <c r="AT454" s="43" cm="1">
        <f t="array" ref="AT454">IFERROR(
IF(AT$14 - $G$14 + 1 = _xlfn.NUMBERVALUE(TRIM(_xlfn.TEXTAFTER($C454, " ", -1))),
_xlfn.IFS(
'Option-specific inputs'!$K$19="Percentage cost method",('Option-specific inputs'!$K$27*'Option-specific inputs'!$K32*AT$22),
'Option-specific inputs'!$K$19="Total cost method",('Option-specific inputs'!$K55*AT$22)),0),0)</f>
        <v>0</v>
      </c>
      <c r="AU454" s="43" cm="1">
        <f t="array" ref="AU454">IFERROR(
IF(AU$14 - $G$14 + 1 = _xlfn.NUMBERVALUE(TRIM(_xlfn.TEXTAFTER($C454, " ", -1))),
_xlfn.IFS(
'Option-specific inputs'!$K$19="Percentage cost method",('Option-specific inputs'!$K$27*'Option-specific inputs'!$K32*AU$22),
'Option-specific inputs'!$K$19="Total cost method",('Option-specific inputs'!$K55*AU$22)),0),0)</f>
        <v>0</v>
      </c>
      <c r="AV454" s="43" cm="1">
        <f t="array" ref="AV454">IFERROR(
IF(AV$14 - $G$14 + 1 = _xlfn.NUMBERVALUE(TRIM(_xlfn.TEXTAFTER($C454, " ", -1))),
_xlfn.IFS(
'Option-specific inputs'!$K$19="Percentage cost method",('Option-specific inputs'!$K$27*'Option-specific inputs'!$K32*AV$22),
'Option-specific inputs'!$K$19="Total cost method",('Option-specific inputs'!$K55*AV$22)),0),0)</f>
        <v>0</v>
      </c>
      <c r="AW454" s="43" cm="1">
        <f t="array" ref="AW454">IFERROR(
IF(AW$14 - $G$14 + 1 = _xlfn.NUMBERVALUE(TRIM(_xlfn.TEXTAFTER($C454, " ", -1))),
_xlfn.IFS(
'Option-specific inputs'!$K$19="Percentage cost method",('Option-specific inputs'!$K$27*'Option-specific inputs'!$K32*AW$22),
'Option-specific inputs'!$K$19="Total cost method",('Option-specific inputs'!$K55*AW$22)),0),0)</f>
        <v>0</v>
      </c>
      <c r="AX454" s="43" cm="1">
        <f t="array" ref="AX454">IFERROR(
IF(AX$14 - $G$14 + 1 = _xlfn.NUMBERVALUE(TRIM(_xlfn.TEXTAFTER($C454, " ", -1))),
_xlfn.IFS(
'Option-specific inputs'!$K$19="Percentage cost method",('Option-specific inputs'!$K$27*'Option-specific inputs'!$K32*AX$22),
'Option-specific inputs'!$K$19="Total cost method",('Option-specific inputs'!$K55*AX$22)),0),0)</f>
        <v>0</v>
      </c>
      <c r="AY454" s="43" cm="1">
        <f t="array" ref="AY454">IFERROR(
IF(AY$14 - $G$14 + 1 = _xlfn.NUMBERVALUE(TRIM(_xlfn.TEXTAFTER($C454, " ", -1))),
_xlfn.IFS(
'Option-specific inputs'!$K$19="Percentage cost method",('Option-specific inputs'!$K$27*'Option-specific inputs'!$K32*AY$22),
'Option-specific inputs'!$K$19="Total cost method",('Option-specific inputs'!$K55*AY$22)),0),0)</f>
        <v>0</v>
      </c>
      <c r="AZ454" s="43" cm="1">
        <f t="array" ref="AZ454">IFERROR(
IF(AZ$14 - $G$14 + 1 = _xlfn.NUMBERVALUE(TRIM(_xlfn.TEXTAFTER($C454, " ", -1))),
_xlfn.IFS(
'Option-specific inputs'!$K$19="Percentage cost method",('Option-specific inputs'!$K$27*'Option-specific inputs'!$K32*AZ$22),
'Option-specific inputs'!$K$19="Total cost method",('Option-specific inputs'!$K55*AZ$22)),0),0)</f>
        <v>0</v>
      </c>
      <c r="BA454" s="43" cm="1">
        <f t="array" ref="BA454">IFERROR(
IF(BA$14 - $G$14 + 1 = _xlfn.NUMBERVALUE(TRIM(_xlfn.TEXTAFTER($C454, " ", -1))),
_xlfn.IFS(
'Option-specific inputs'!$K$19="Percentage cost method",('Option-specific inputs'!$K$27*'Option-specific inputs'!$K32*BA$22),
'Option-specific inputs'!$K$19="Total cost method",('Option-specific inputs'!$K55*BA$22)),0),0)</f>
        <v>0</v>
      </c>
      <c r="BB454" s="43" cm="1">
        <f t="array" ref="BB454">IFERROR(
IF(BB$14 - $G$14 + 1 = _xlfn.NUMBERVALUE(TRIM(_xlfn.TEXTAFTER($C454, " ", -1))),
_xlfn.IFS(
'Option-specific inputs'!$K$19="Percentage cost method",('Option-specific inputs'!$K$27*'Option-specific inputs'!$K32*BB$22),
'Option-specific inputs'!$K$19="Total cost method",('Option-specific inputs'!$K55*BB$22)),0),0)</f>
        <v>0</v>
      </c>
      <c r="BC454" s="43" cm="1">
        <f t="array" ref="BC454">IFERROR(
IF(BC$14 - $G$14 + 1 = _xlfn.NUMBERVALUE(TRIM(_xlfn.TEXTAFTER($C454, " ", -1))),
_xlfn.IFS(
'Option-specific inputs'!$K$19="Percentage cost method",('Option-specific inputs'!$K$27*'Option-specific inputs'!$K32*BC$22),
'Option-specific inputs'!$K$19="Total cost method",('Option-specific inputs'!$K55*BC$22)),0),0)</f>
        <v>0</v>
      </c>
      <c r="BD454" s="43" cm="1">
        <f t="array" ref="BD454">IFERROR(
IF(BD$14 - $G$14 + 1 = _xlfn.NUMBERVALUE(TRIM(_xlfn.TEXTAFTER($C454, " ", -1))),
_xlfn.IFS(
'Option-specific inputs'!$K$19="Percentage cost method",('Option-specific inputs'!$K$27*'Option-specific inputs'!$K32*BD$22),
'Option-specific inputs'!$K$19="Total cost method",('Option-specific inputs'!$K55*BD$22)),0),0)</f>
        <v>0</v>
      </c>
      <c r="BE454" s="43" cm="1">
        <f t="array" ref="BE454">IFERROR(
IF(BE$14 - $G$14 + 1 = _xlfn.NUMBERVALUE(TRIM(_xlfn.TEXTAFTER($C454, " ", -1))),
_xlfn.IFS(
'Option-specific inputs'!$K$19="Percentage cost method",('Option-specific inputs'!$K$27*'Option-specific inputs'!$K32*BE$22),
'Option-specific inputs'!$K$19="Total cost method",('Option-specific inputs'!$K55*BE$22)),0),0)</f>
        <v>0</v>
      </c>
      <c r="BF454" s="43" cm="1">
        <f t="array" ref="BF454">IFERROR(
IF(BF$14 - $G$14 + 1 = _xlfn.NUMBERVALUE(TRIM(_xlfn.TEXTAFTER($C454, " ", -1))),
_xlfn.IFS(
'Option-specific inputs'!$K$19="Percentage cost method",('Option-specific inputs'!$K$27*'Option-specific inputs'!$K32*BF$22),
'Option-specific inputs'!$K$19="Total cost method",('Option-specific inputs'!$K55*BF$22)),0),0)</f>
        <v>0</v>
      </c>
      <c r="BG454" s="43" cm="1">
        <f t="array" ref="BG454">IFERROR(
IF(BG$14 - $G$14 + 1 = _xlfn.NUMBERVALUE(TRIM(_xlfn.TEXTAFTER($C454, " ", -1))),
_xlfn.IFS(
'Option-specific inputs'!$K$19="Percentage cost method",('Option-specific inputs'!$K$27*'Option-specific inputs'!$K32*BG$22),
'Option-specific inputs'!$K$19="Total cost method",('Option-specific inputs'!$K55*BG$22)),0),0)</f>
        <v>0</v>
      </c>
      <c r="BH454" s="43" cm="1">
        <f t="array" ref="BH454">IFERROR(
IF(BH$14 - $G$14 + 1 = _xlfn.NUMBERVALUE(TRIM(_xlfn.TEXTAFTER($C454, " ", -1))),
_xlfn.IFS(
'Option-specific inputs'!$K$19="Percentage cost method",('Option-specific inputs'!$K$27*'Option-specific inputs'!$K32*BH$22),
'Option-specific inputs'!$K$19="Total cost method",('Option-specific inputs'!$K55*BH$22)),0),0)</f>
        <v>0</v>
      </c>
      <c r="BI454" s="43" cm="1">
        <f t="array" ref="BI454">IFERROR(
IF(BI$14 - $G$14 + 1 = _xlfn.NUMBERVALUE(TRIM(_xlfn.TEXTAFTER($C454, " ", -1))),
_xlfn.IFS(
'Option-specific inputs'!$K$19="Percentage cost method",('Option-specific inputs'!$K$27*'Option-specific inputs'!$K32*BI$22),
'Option-specific inputs'!$K$19="Total cost method",('Option-specific inputs'!$K55*BI$22)),0),0)</f>
        <v>0</v>
      </c>
      <c r="BJ454" s="43" cm="1">
        <f t="array" ref="BJ454">IFERROR(
IF(BJ$14 - $G$14 + 1 = _xlfn.NUMBERVALUE(TRIM(_xlfn.TEXTAFTER($C454, " ", -1))),
_xlfn.IFS(
'Option-specific inputs'!$K$19="Percentage cost method",('Option-specific inputs'!$K$27*'Option-specific inputs'!$K32*BJ$22),
'Option-specific inputs'!$K$19="Total cost method",('Option-specific inputs'!$K55*BJ$22)),0),0)</f>
        <v>0</v>
      </c>
      <c r="BK454" s="43" cm="1">
        <f t="array" ref="BK454">IFERROR(
IF(BK$14 - $G$14 + 1 = _xlfn.NUMBERVALUE(TRIM(_xlfn.TEXTAFTER($C454, " ", -1))),
_xlfn.IFS(
'Option-specific inputs'!$K$19="Percentage cost method",('Option-specific inputs'!$K$27*'Option-specific inputs'!$K32*BK$22),
'Option-specific inputs'!$K$19="Total cost method",('Option-specific inputs'!$K55*BK$22)),0),0)</f>
        <v>0</v>
      </c>
      <c r="BL454" s="43" cm="1">
        <f t="array" ref="BL454">IFERROR(
IF(BL$14 - $G$14 + 1 = _xlfn.NUMBERVALUE(TRIM(_xlfn.TEXTAFTER($C454, " ", -1))),
_xlfn.IFS(
'Option-specific inputs'!$K$19="Percentage cost method",('Option-specific inputs'!$K$27*'Option-specific inputs'!$K32*BL$22),
'Option-specific inputs'!$K$19="Total cost method",('Option-specific inputs'!$K55*BL$22)),0),0)</f>
        <v>0</v>
      </c>
      <c r="BM454" s="43" cm="1">
        <f t="array" ref="BM454">IFERROR(
IF(BM$14 - $G$14 + 1 = _xlfn.NUMBERVALUE(TRIM(_xlfn.TEXTAFTER($C454, " ", -1))),
_xlfn.IFS(
'Option-specific inputs'!$K$19="Percentage cost method",('Option-specific inputs'!$K$27*'Option-specific inputs'!$K32*BM$22),
'Option-specific inputs'!$K$19="Total cost method",('Option-specific inputs'!$K55*BM$22)),0),0)</f>
        <v>0</v>
      </c>
      <c r="BN454" s="43" cm="1">
        <f t="array" ref="BN454">IFERROR(
IF(BN$14 - $G$14 + 1 = _xlfn.NUMBERVALUE(TRIM(_xlfn.TEXTAFTER($C454, " ", -1))),
_xlfn.IFS(
'Option-specific inputs'!$K$19="Percentage cost method",('Option-specific inputs'!$K$27*'Option-specific inputs'!$K32*BN$22),
'Option-specific inputs'!$K$19="Total cost method",('Option-specific inputs'!$K55*BN$22)),0),0)</f>
        <v>0</v>
      </c>
      <c r="BO454" s="43" cm="1">
        <f t="array" ref="BO454">IFERROR(
IF(BO$14 - $G$14 + 1 = _xlfn.NUMBERVALUE(TRIM(_xlfn.TEXTAFTER($C454, " ", -1))),
_xlfn.IFS(
'Option-specific inputs'!$K$19="Percentage cost method",('Option-specific inputs'!$K$27*'Option-specific inputs'!$K32*BO$22),
'Option-specific inputs'!$K$19="Total cost method",('Option-specific inputs'!$K55*BO$22)),0),0)</f>
        <v>0</v>
      </c>
      <c r="BP454" s="43" cm="1">
        <f t="array" ref="BP454">IFERROR(
IF(BP$14 - $G$14 + 1 = _xlfn.NUMBERVALUE(TRIM(_xlfn.TEXTAFTER($C454, " ", -1))),
_xlfn.IFS(
'Option-specific inputs'!$K$19="Percentage cost method",('Option-specific inputs'!$K$27*'Option-specific inputs'!$K32*BP$22),
'Option-specific inputs'!$K$19="Total cost method",('Option-specific inputs'!$K55*BP$22)),0),0)</f>
        <v>0</v>
      </c>
      <c r="BQ454" s="43" cm="1">
        <f t="array" ref="BQ454">IFERROR(
IF(BQ$14 - $G$14 + 1 = _xlfn.NUMBERVALUE(TRIM(_xlfn.TEXTAFTER($C454, " ", -1))),
_xlfn.IFS(
'Option-specific inputs'!$K$19="Percentage cost method",('Option-specific inputs'!$K$27*'Option-specific inputs'!$K32*BQ$22),
'Option-specific inputs'!$K$19="Total cost method",('Option-specific inputs'!$K55*BQ$22)),0),0)</f>
        <v>0</v>
      </c>
      <c r="BR454" s="43" cm="1">
        <f t="array" ref="BR454">IFERROR(
IF(BR$14 - $G$14 + 1 = _xlfn.NUMBERVALUE(TRIM(_xlfn.TEXTAFTER($C454, " ", -1))),
_xlfn.IFS(
'Option-specific inputs'!$K$19="Percentage cost method",('Option-specific inputs'!$K$27*'Option-specific inputs'!$K32*BR$22),
'Option-specific inputs'!$K$19="Total cost method",('Option-specific inputs'!$K55*BR$22)),0),0)</f>
        <v>0</v>
      </c>
      <c r="BS454" s="43" cm="1">
        <f t="array" ref="BS454">IFERROR(
IF(BS$14 - $G$14 + 1 = _xlfn.NUMBERVALUE(TRIM(_xlfn.TEXTAFTER($C454, " ", -1))),
_xlfn.IFS(
'Option-specific inputs'!$K$19="Percentage cost method",('Option-specific inputs'!$K$27*'Option-specific inputs'!$K32*BS$22),
'Option-specific inputs'!$K$19="Total cost method",('Option-specific inputs'!$K55*BS$22)),0),0)</f>
        <v>0</v>
      </c>
      <c r="BT454" s="43" cm="1">
        <f t="array" ref="BT454">IFERROR(
IF(BT$14 - $G$14 + 1 = _xlfn.NUMBERVALUE(TRIM(_xlfn.TEXTAFTER($C454, " ", -1))),
_xlfn.IFS(
'Option-specific inputs'!$K$19="Percentage cost method",('Option-specific inputs'!$K$27*'Option-specific inputs'!$K32*BT$22),
'Option-specific inputs'!$K$19="Total cost method",('Option-specific inputs'!$K55*BT$22)),0),0)</f>
        <v>0</v>
      </c>
      <c r="BU454" s="43" cm="1">
        <f t="array" ref="BU454">IFERROR(
IF(BU$14 - $G$14 + 1 = _xlfn.NUMBERVALUE(TRIM(_xlfn.TEXTAFTER($C454, " ", -1))),
_xlfn.IFS(
'Option-specific inputs'!$K$19="Percentage cost method",('Option-specific inputs'!$K$27*'Option-specific inputs'!$K32*BU$22),
'Option-specific inputs'!$K$19="Total cost method",('Option-specific inputs'!$K55*BU$22)),0),0)</f>
        <v>0</v>
      </c>
      <c r="BV454" s="43" cm="1">
        <f t="array" ref="BV454">IFERROR(
IF(BV$14 - $G$14 + 1 = _xlfn.NUMBERVALUE(TRIM(_xlfn.TEXTAFTER($C454, " ", -1))),
_xlfn.IFS(
'Option-specific inputs'!$K$19="Percentage cost method",('Option-specific inputs'!$K$27*'Option-specific inputs'!$K32*BV$22),
'Option-specific inputs'!$K$19="Total cost method",('Option-specific inputs'!$K55*BV$22)),0),0)</f>
        <v>0</v>
      </c>
      <c r="BW454" s="43" cm="1">
        <f t="array" ref="BW454">IFERROR(
IF(BW$14 - $G$14 + 1 = _xlfn.NUMBERVALUE(TRIM(_xlfn.TEXTAFTER($C454, " ", -1))),
_xlfn.IFS(
'Option-specific inputs'!$K$19="Percentage cost method",('Option-specific inputs'!$K$27*'Option-specific inputs'!$K32*BW$22),
'Option-specific inputs'!$K$19="Total cost method",('Option-specific inputs'!$K55*BW$22)),0),0)</f>
        <v>0</v>
      </c>
      <c r="BX454" s="43" cm="1">
        <f t="array" ref="BX454">IFERROR(
IF(BX$14 - $G$14 + 1 = _xlfn.NUMBERVALUE(TRIM(_xlfn.TEXTAFTER($C454, " ", -1))),
_xlfn.IFS(
'Option-specific inputs'!$K$19="Percentage cost method",('Option-specific inputs'!$K$27*'Option-specific inputs'!$K32*BX$22),
'Option-specific inputs'!$K$19="Total cost method",('Option-specific inputs'!$K55*BX$22)),0),0)</f>
        <v>0</v>
      </c>
      <c r="BY454" s="43" cm="1">
        <f t="array" ref="BY454">IFERROR(
IF(BY$14 - $G$14 + 1 = _xlfn.NUMBERVALUE(TRIM(_xlfn.TEXTAFTER($C454, " ", -1))),
_xlfn.IFS(
'Option-specific inputs'!$K$19="Percentage cost method",('Option-specific inputs'!$K$27*'Option-specific inputs'!$K32*BY$22),
'Option-specific inputs'!$K$19="Total cost method",('Option-specific inputs'!$K55*BY$22)),0),0)</f>
        <v>0</v>
      </c>
      <c r="BZ454" s="43" cm="1">
        <f t="array" ref="BZ454">IFERROR(
IF(BZ$14 - $G$14 + 1 = _xlfn.NUMBERVALUE(TRIM(_xlfn.TEXTAFTER($C454, " ", -1))),
_xlfn.IFS(
'Option-specific inputs'!$K$19="Percentage cost method",('Option-specific inputs'!$K$27*'Option-specific inputs'!$K32*BZ$22),
'Option-specific inputs'!$K$19="Total cost method",('Option-specific inputs'!$K55*BZ$22)),0),0)</f>
        <v>0</v>
      </c>
      <c r="CA454" s="43" cm="1">
        <f t="array" ref="CA454">IFERROR(
IF(CA$14 - $G$14 + 1 = _xlfn.NUMBERVALUE(TRIM(_xlfn.TEXTAFTER($C454, " ", -1))),
_xlfn.IFS(
'Option-specific inputs'!$K$19="Percentage cost method",('Option-specific inputs'!$K$27*'Option-specific inputs'!$K32*CA$22),
'Option-specific inputs'!$K$19="Total cost method",('Option-specific inputs'!$K55*CA$22)),0),0)</f>
        <v>0</v>
      </c>
      <c r="CB454" s="43" cm="1">
        <f t="array" ref="CB454">IFERROR(
IF(CB$14 - $G$14 + 1 = _xlfn.NUMBERVALUE(TRIM(_xlfn.TEXTAFTER($C454, " ", -1))),
_xlfn.IFS(
'Option-specific inputs'!$K$19="Percentage cost method",('Option-specific inputs'!$K$27*'Option-specific inputs'!$K32*CB$22),
'Option-specific inputs'!$K$19="Total cost method",('Option-specific inputs'!$K55*CB$22)),0),0)</f>
        <v>0</v>
      </c>
      <c r="CC454" s="43" cm="1">
        <f t="array" ref="CC454">IFERROR(
IF(CC$14 - $G$14 + 1 = _xlfn.NUMBERVALUE(TRIM(_xlfn.TEXTAFTER($C454, " ", -1))),
_xlfn.IFS(
'Option-specific inputs'!$K$19="Percentage cost method",('Option-specific inputs'!$K$27*'Option-specific inputs'!$K32*CC$22),
'Option-specific inputs'!$K$19="Total cost method",('Option-specific inputs'!$K55*CC$22)),0),0)</f>
        <v>0</v>
      </c>
      <c r="CD454" s="43" cm="1">
        <f t="array" ref="CD454">IFERROR(
IF(CD$14 - $G$14 + 1 = _xlfn.NUMBERVALUE(TRIM(_xlfn.TEXTAFTER($C454, " ", -1))),
_xlfn.IFS(
'Option-specific inputs'!$K$19="Percentage cost method",('Option-specific inputs'!$K$27*'Option-specific inputs'!$K32*CD$22),
'Option-specific inputs'!$K$19="Total cost method",('Option-specific inputs'!$K55*CD$22)),0),0)</f>
        <v>0</v>
      </c>
      <c r="CE454" s="43" cm="1">
        <f t="array" ref="CE454">IFERROR(
IF(CE$14 - $G$14 + 1 = _xlfn.NUMBERVALUE(TRIM(_xlfn.TEXTAFTER($C454, " ", -1))),
_xlfn.IFS(
'Option-specific inputs'!$K$19="Percentage cost method",('Option-specific inputs'!$K$27*'Option-specific inputs'!$K32*CE$22),
'Option-specific inputs'!$K$19="Total cost method",('Option-specific inputs'!$K55*CE$22)),0),0)</f>
        <v>0</v>
      </c>
      <c r="CF454" s="43" cm="1">
        <f t="array" ref="CF454">IFERROR(
IF(CF$14 - $G$14 + 1 = _xlfn.NUMBERVALUE(TRIM(_xlfn.TEXTAFTER($C454, " ", -1))),
_xlfn.IFS(
'Option-specific inputs'!$K$19="Percentage cost method",('Option-specific inputs'!$K$27*'Option-specific inputs'!$K32*CF$22),
'Option-specific inputs'!$K$19="Total cost method",('Option-specific inputs'!$K55*CF$22)),0),0)</f>
        <v>0</v>
      </c>
      <c r="CG454" s="43" cm="1">
        <f t="array" ref="CG454">IFERROR(
IF(CG$14 - $G$14 + 1 = _xlfn.NUMBERVALUE(TRIM(_xlfn.TEXTAFTER($C454, " ", -1))),
_xlfn.IFS(
'Option-specific inputs'!$K$19="Percentage cost method",('Option-specific inputs'!$K$27*'Option-specific inputs'!$K32*CG$22),
'Option-specific inputs'!$K$19="Total cost method",('Option-specific inputs'!$K55*CG$22)),0),0)</f>
        <v>0</v>
      </c>
      <c r="CH454" s="43" cm="1">
        <f t="array" ref="CH454">IFERROR(
IF(CH$14 - $G$14 + 1 = _xlfn.NUMBERVALUE(TRIM(_xlfn.TEXTAFTER($C454, " ", -1))),
_xlfn.IFS(
'Option-specific inputs'!$K$19="Percentage cost method",('Option-specific inputs'!$K$27*'Option-specific inputs'!$K32*CH$22),
'Option-specific inputs'!$K$19="Total cost method",('Option-specific inputs'!$K55*CH$22)),0),0)</f>
        <v>0</v>
      </c>
      <c r="CI454" s="43" cm="1">
        <f t="array" ref="CI454">IFERROR(
IF(CI$14 - $G$14 + 1 = _xlfn.NUMBERVALUE(TRIM(_xlfn.TEXTAFTER($C454, " ", -1))),
_xlfn.IFS(
'Option-specific inputs'!$K$19="Percentage cost method",('Option-specific inputs'!$K$27*'Option-specific inputs'!$K32*CI$22),
'Option-specific inputs'!$K$19="Total cost method",('Option-specific inputs'!$K55*CI$22)),0),0)</f>
        <v>0</v>
      </c>
      <c r="CJ454" s="43" cm="1">
        <f t="array" ref="CJ454">IFERROR(
IF(CJ$14 - $G$14 + 1 = _xlfn.NUMBERVALUE(TRIM(_xlfn.TEXTAFTER($C454, " ", -1))),
_xlfn.IFS(
'Option-specific inputs'!$K$19="Percentage cost method",('Option-specific inputs'!$K$27*'Option-specific inputs'!$K32*CJ$22),
'Option-specific inputs'!$K$19="Total cost method",('Option-specific inputs'!$K55*CJ$22)),0),0)</f>
        <v>0</v>
      </c>
      <c r="CK454" s="43" cm="1">
        <f t="array" ref="CK454">IFERROR(
IF(CK$14 - $G$14 + 1 = _xlfn.NUMBERVALUE(TRIM(_xlfn.TEXTAFTER($C454, " ", -1))),
_xlfn.IFS(
'Option-specific inputs'!$K$19="Percentage cost method",('Option-specific inputs'!$K$27*'Option-specific inputs'!$K32*CK$22),
'Option-specific inputs'!$K$19="Total cost method",('Option-specific inputs'!$K55*CK$22)),0),0)</f>
        <v>0</v>
      </c>
      <c r="CL454" s="43" cm="1">
        <f t="array" ref="CL454">IFERROR(
IF(CL$14 - $G$14 + 1 = _xlfn.NUMBERVALUE(TRIM(_xlfn.TEXTAFTER($C454, " ", -1))),
_xlfn.IFS(
'Option-specific inputs'!$K$19="Percentage cost method",('Option-specific inputs'!$K$27*'Option-specific inputs'!$K32*CL$22),
'Option-specific inputs'!$K$19="Total cost method",('Option-specific inputs'!$K55*CL$22)),0),0)</f>
        <v>0</v>
      </c>
      <c r="CM454" s="43" cm="1">
        <f t="array" ref="CM454">IFERROR(
IF(CM$14 - $G$14 + 1 = _xlfn.NUMBERVALUE(TRIM(_xlfn.TEXTAFTER($C454, " ", -1))),
_xlfn.IFS(
'Option-specific inputs'!$K$19="Percentage cost method",('Option-specific inputs'!$K$27*'Option-specific inputs'!$K32*CM$22),
'Option-specific inputs'!$K$19="Total cost method",('Option-specific inputs'!$K55*CM$22)),0),0)</f>
        <v>0</v>
      </c>
      <c r="CN454" s="43" cm="1">
        <f t="array" ref="CN454">IFERROR(
IF(CN$14 - $G$14 + 1 = _xlfn.NUMBERVALUE(TRIM(_xlfn.TEXTAFTER($C454, " ", -1))),
_xlfn.IFS(
'Option-specific inputs'!$K$19="Percentage cost method",('Option-specific inputs'!$K$27*'Option-specific inputs'!$K32*CN$22),
'Option-specific inputs'!$K$19="Total cost method",('Option-specific inputs'!$K55*CN$22)),0),0)</f>
        <v>0</v>
      </c>
      <c r="CO454" s="43" cm="1">
        <f t="array" ref="CO454">IFERROR(
IF(CO$14 - $G$14 + 1 = _xlfn.NUMBERVALUE(TRIM(_xlfn.TEXTAFTER($C454, " ", -1))),
_xlfn.IFS(
'Option-specific inputs'!$K$19="Percentage cost method",('Option-specific inputs'!$K$27*'Option-specific inputs'!$K32*CO$22),
'Option-specific inputs'!$K$19="Total cost method",('Option-specific inputs'!$K55*CO$22)),0),0)</f>
        <v>0</v>
      </c>
      <c r="CP454" s="43" cm="1">
        <f t="array" ref="CP454">IFERROR(
IF(CP$14 - $G$14 + 1 = _xlfn.NUMBERVALUE(TRIM(_xlfn.TEXTAFTER($C454, " ", -1))),
_xlfn.IFS(
'Option-specific inputs'!$K$19="Percentage cost method",('Option-specific inputs'!$K$27*'Option-specific inputs'!$K32*CP$22),
'Option-specific inputs'!$K$19="Total cost method",('Option-specific inputs'!$K55*CP$22)),0),0)</f>
        <v>0</v>
      </c>
      <c r="CQ454" s="43" cm="1">
        <f t="array" ref="CQ454">IFERROR(
IF(CQ$14 - $G$14 + 1 = _xlfn.NUMBERVALUE(TRIM(_xlfn.TEXTAFTER($C454, " ", -1))),
_xlfn.IFS(
'Option-specific inputs'!$K$19="Percentage cost method",('Option-specific inputs'!$K$27*'Option-specific inputs'!$K32*CQ$22),
'Option-specific inputs'!$K$19="Total cost method",('Option-specific inputs'!$K55*CQ$22)),0),0)</f>
        <v>0</v>
      </c>
      <c r="CR454" s="43" cm="1">
        <f t="array" ref="CR454">IFERROR(
IF(CR$14 - $G$14 + 1 = _xlfn.NUMBERVALUE(TRIM(_xlfn.TEXTAFTER($C454, " ", -1))),
_xlfn.IFS(
'Option-specific inputs'!$K$19="Percentage cost method",('Option-specific inputs'!$K$27*'Option-specific inputs'!$K32*CR$22),
'Option-specific inputs'!$K$19="Total cost method",('Option-specific inputs'!$K55*CR$22)),0),0)</f>
        <v>0</v>
      </c>
      <c r="CS454" s="43" cm="1">
        <f t="array" ref="CS454">IFERROR(
IF(CS$14 - $G$14 + 1 = _xlfn.NUMBERVALUE(TRIM(_xlfn.TEXTAFTER($C454, " ", -1))),
_xlfn.IFS(
'Option-specific inputs'!$K$19="Percentage cost method",('Option-specific inputs'!$K$27*'Option-specific inputs'!$K32*CS$22),
'Option-specific inputs'!$K$19="Total cost method",('Option-specific inputs'!$K55*CS$22)),0),0)</f>
        <v>0</v>
      </c>
      <c r="CT454" s="43" cm="1">
        <f t="array" ref="CT454">IFERROR(
IF(CT$14 - $G$14 + 1 = _xlfn.NUMBERVALUE(TRIM(_xlfn.TEXTAFTER($C454, " ", -1))),
_xlfn.IFS(
'Option-specific inputs'!$K$19="Percentage cost method",('Option-specific inputs'!$K$27*'Option-specific inputs'!$K32*CT$22),
'Option-specific inputs'!$K$19="Total cost method",('Option-specific inputs'!$K55*CT$22)),0),0)</f>
        <v>0</v>
      </c>
      <c r="CU454" s="43" cm="1">
        <f t="array" ref="CU454">IFERROR(
IF(CU$14 - $G$14 + 1 = _xlfn.NUMBERVALUE(TRIM(_xlfn.TEXTAFTER($C454, " ", -1))),
_xlfn.IFS(
'Option-specific inputs'!$K$19="Percentage cost method",('Option-specific inputs'!$K$27*'Option-specific inputs'!$K32*CU$22),
'Option-specific inputs'!$K$19="Total cost method",('Option-specific inputs'!$K55*CU$22)),0),0)</f>
        <v>0</v>
      </c>
      <c r="CV454" s="43" cm="1">
        <f t="array" ref="CV454">IFERROR(
IF(CV$14 - $G$14 + 1 = _xlfn.NUMBERVALUE(TRIM(_xlfn.TEXTAFTER($C454, " ", -1))),
_xlfn.IFS(
'Option-specific inputs'!$K$19="Percentage cost method",('Option-specific inputs'!$K$27*'Option-specific inputs'!$K32*CV$22),
'Option-specific inputs'!$K$19="Total cost method",('Option-specific inputs'!$K55*CV$22)),0),0)</f>
        <v>0</v>
      </c>
      <c r="CW454" s="43" cm="1">
        <f t="array" ref="CW454">IFERROR(
IF(CW$14 - $G$14 + 1 = _xlfn.NUMBERVALUE(TRIM(_xlfn.TEXTAFTER($C454, " ", -1))),
_xlfn.IFS(
'Option-specific inputs'!$K$19="Percentage cost method",('Option-specific inputs'!$K$27*'Option-specific inputs'!$K32*CW$22),
'Option-specific inputs'!$K$19="Total cost method",('Option-specific inputs'!$K55*CW$22)),0),0)</f>
        <v>0</v>
      </c>
      <c r="CX454" s="43" cm="1">
        <f t="array" ref="CX454">IFERROR(
IF(CX$14 - $G$14 + 1 = _xlfn.NUMBERVALUE(TRIM(_xlfn.TEXTAFTER($C454, " ", -1))),
_xlfn.IFS(
'Option-specific inputs'!$K$19="Percentage cost method",('Option-specific inputs'!$K$27*'Option-specific inputs'!$K32*CX$22),
'Option-specific inputs'!$K$19="Total cost method",('Option-specific inputs'!$K55*CX$22)),0),0)</f>
        <v>0</v>
      </c>
      <c r="CY454" s="43" cm="1">
        <f t="array" ref="CY454">IFERROR(
IF(CY$14 - $G$14 + 1 = _xlfn.NUMBERVALUE(TRIM(_xlfn.TEXTAFTER($C454, " ", -1))),
_xlfn.IFS(
'Option-specific inputs'!$K$19="Percentage cost method",('Option-specific inputs'!$K$27*'Option-specific inputs'!$K32*CY$22),
'Option-specific inputs'!$K$19="Total cost method",('Option-specific inputs'!$K55*CY$22)),0),0)</f>
        <v>0</v>
      </c>
      <c r="CZ454" s="43" cm="1">
        <f t="array" ref="CZ454">IFERROR(
IF(CZ$14 - $G$14 + 1 = _xlfn.NUMBERVALUE(TRIM(_xlfn.TEXTAFTER($C454, " ", -1))),
_xlfn.IFS(
'Option-specific inputs'!$K$19="Percentage cost method",('Option-specific inputs'!$K$27*'Option-specific inputs'!$K32*CZ$22),
'Option-specific inputs'!$K$19="Total cost method",('Option-specific inputs'!$K55*CZ$22)),0),0)</f>
        <v>0</v>
      </c>
      <c r="DA454" s="43" cm="1">
        <f t="array" ref="DA454">IFERROR(
IF(DA$14 - $G$14 + 1 = _xlfn.NUMBERVALUE(TRIM(_xlfn.TEXTAFTER($C454, " ", -1))),
_xlfn.IFS(
'Option-specific inputs'!$K$19="Percentage cost method",('Option-specific inputs'!$K$27*'Option-specific inputs'!$K32*DA$22),
'Option-specific inputs'!$K$19="Total cost method",('Option-specific inputs'!$K55*DA$22)),0),0)</f>
        <v>0</v>
      </c>
      <c r="DB454" s="43" cm="1">
        <f t="array" ref="DB454">IFERROR(
IF(DB$14 - $G$14 + 1 = _xlfn.NUMBERVALUE(TRIM(_xlfn.TEXTAFTER($C454, " ", -1))),
_xlfn.IFS(
'Option-specific inputs'!$K$19="Percentage cost method",('Option-specific inputs'!$K$27*'Option-specific inputs'!$K32*DB$22),
'Option-specific inputs'!$K$19="Total cost method",('Option-specific inputs'!$K55*DB$22)),0),0)</f>
        <v>0</v>
      </c>
      <c r="DC454" s="25"/>
    </row>
    <row r="455" spans="1:107" s="61" customFormat="1" ht="22.5" customHeight="1">
      <c r="A455" s="25"/>
      <c r="B455" s="163"/>
      <c r="C455" s="163" t="s">
        <v>127</v>
      </c>
      <c r="D455" s="32"/>
      <c r="E455" s="37"/>
      <c r="F455" s="42"/>
      <c r="G455" s="43" cm="1">
        <f t="array" ref="G455">IFERROR(
IF(G$14 - $G$14 + 1 = _xlfn.NUMBERVALUE(TRIM(_xlfn.TEXTAFTER($C455, " ", -1))),
_xlfn.IFS(
'Option-specific inputs'!$K$19="Percentage cost method",('Option-specific inputs'!$K$27*'Option-specific inputs'!$K33*G$22),
'Option-specific inputs'!$K$19="Total cost method",('Option-specific inputs'!$K56*G$22)),0),0)</f>
        <v>0</v>
      </c>
      <c r="H455" s="43" cm="1">
        <f t="array" ref="H455">IFERROR(
IF(H$14 - $G$14 + 1 = _xlfn.NUMBERVALUE(TRIM(_xlfn.TEXTAFTER($C455, " ", -1))),
_xlfn.IFS(
'Option-specific inputs'!$K$19="Percentage cost method",('Option-specific inputs'!$K$27*'Option-specific inputs'!$K33*H$22),
'Option-specific inputs'!$K$19="Total cost method",('Option-specific inputs'!$K56*H$22)),0),0)</f>
        <v>0</v>
      </c>
      <c r="I455" s="43" cm="1">
        <f t="array" ref="I455">IFERROR(
IF(I$14 - $G$14 + 1 = _xlfn.NUMBERVALUE(TRIM(_xlfn.TEXTAFTER($C455, " ", -1))),
_xlfn.IFS(
'Option-specific inputs'!$K$19="Percentage cost method",('Option-specific inputs'!$K$27*'Option-specific inputs'!$K33*I$22),
'Option-specific inputs'!$K$19="Total cost method",('Option-specific inputs'!$K56*I$22)),0),0)</f>
        <v>0</v>
      </c>
      <c r="J455" s="43" cm="1">
        <f t="array" ref="J455">IFERROR(
IF(J$14 - $G$14 + 1 = _xlfn.NUMBERVALUE(TRIM(_xlfn.TEXTAFTER($C455, " ", -1))),
_xlfn.IFS(
'Option-specific inputs'!$K$19="Percentage cost method",('Option-specific inputs'!$K$27*'Option-specific inputs'!$K33*J$22),
'Option-specific inputs'!$K$19="Total cost method",('Option-specific inputs'!$K56*J$22)),0),0)</f>
        <v>0</v>
      </c>
      <c r="K455" s="43" cm="1">
        <f t="array" ref="K455">IFERROR(
IF(K$14 - $G$14 + 1 = _xlfn.NUMBERVALUE(TRIM(_xlfn.TEXTAFTER($C455, " ", -1))),
_xlfn.IFS(
'Option-specific inputs'!$K$19="Percentage cost method",('Option-specific inputs'!$K$27*'Option-specific inputs'!$K33*K$22),
'Option-specific inputs'!$K$19="Total cost method",('Option-specific inputs'!$K56*K$22)),0),0)</f>
        <v>0</v>
      </c>
      <c r="L455" s="43" cm="1">
        <f t="array" ref="L455">IFERROR(
IF(L$14 - $G$14 + 1 = _xlfn.NUMBERVALUE(TRIM(_xlfn.TEXTAFTER($C455, " ", -1))),
_xlfn.IFS(
'Option-specific inputs'!$K$19="Percentage cost method",('Option-specific inputs'!$K$27*'Option-specific inputs'!$K33*L$22),
'Option-specific inputs'!$K$19="Total cost method",('Option-specific inputs'!$K56*L$22)),0),0)</f>
        <v>0</v>
      </c>
      <c r="M455" s="43" cm="1">
        <f t="array" ref="M455">IFERROR(
IF(M$14 - $G$14 + 1 = _xlfn.NUMBERVALUE(TRIM(_xlfn.TEXTAFTER($C455, " ", -1))),
_xlfn.IFS(
'Option-specific inputs'!$K$19="Percentage cost method",('Option-specific inputs'!$K$27*'Option-specific inputs'!$K33*M$22),
'Option-specific inputs'!$K$19="Total cost method",('Option-specific inputs'!$K56*M$22)),0),0)</f>
        <v>0</v>
      </c>
      <c r="N455" s="43" cm="1">
        <f t="array" ref="N455">IFERROR(
IF(N$14 - $G$14 + 1 = _xlfn.NUMBERVALUE(TRIM(_xlfn.TEXTAFTER($C455, " ", -1))),
_xlfn.IFS(
'Option-specific inputs'!$K$19="Percentage cost method",('Option-specific inputs'!$K$27*'Option-specific inputs'!$K33*N$22),
'Option-specific inputs'!$K$19="Total cost method",('Option-specific inputs'!$K56*N$22)),0),0)</f>
        <v>0</v>
      </c>
      <c r="O455" s="43" cm="1">
        <f t="array" ref="O455">IFERROR(
IF(O$14 - $G$14 + 1 = _xlfn.NUMBERVALUE(TRIM(_xlfn.TEXTAFTER($C455, " ", -1))),
_xlfn.IFS(
'Option-specific inputs'!$K$19="Percentage cost method",('Option-specific inputs'!$K$27*'Option-specific inputs'!$K33*O$22),
'Option-specific inputs'!$K$19="Total cost method",('Option-specific inputs'!$K56*O$22)),0),0)</f>
        <v>0</v>
      </c>
      <c r="P455" s="43" cm="1">
        <f t="array" ref="P455">IFERROR(
IF(P$14 - $G$14 + 1 = _xlfn.NUMBERVALUE(TRIM(_xlfn.TEXTAFTER($C455, " ", -1))),
_xlfn.IFS(
'Option-specific inputs'!$K$19="Percentage cost method",('Option-specific inputs'!$K$27*'Option-specific inputs'!$K33*P$22),
'Option-specific inputs'!$K$19="Total cost method",('Option-specific inputs'!$K56*P$22)),0),0)</f>
        <v>0</v>
      </c>
      <c r="Q455" s="43" cm="1">
        <f t="array" ref="Q455">IFERROR(
IF(Q$14 - $G$14 + 1 = _xlfn.NUMBERVALUE(TRIM(_xlfn.TEXTAFTER($C455, " ", -1))),
_xlfn.IFS(
'Option-specific inputs'!$K$19="Percentage cost method",('Option-specific inputs'!$K$27*'Option-specific inputs'!$K33*Q$22),
'Option-specific inputs'!$K$19="Total cost method",('Option-specific inputs'!$K56*Q$22)),0),0)</f>
        <v>0</v>
      </c>
      <c r="R455" s="43" cm="1">
        <f t="array" ref="R455">IFERROR(
IF(R$14 - $G$14 + 1 = _xlfn.NUMBERVALUE(TRIM(_xlfn.TEXTAFTER($C455, " ", -1))),
_xlfn.IFS(
'Option-specific inputs'!$K$19="Percentage cost method",('Option-specific inputs'!$K$27*'Option-specific inputs'!$K33*R$22),
'Option-specific inputs'!$K$19="Total cost method",('Option-specific inputs'!$K56*R$22)),0),0)</f>
        <v>0</v>
      </c>
      <c r="S455" s="43" cm="1">
        <f t="array" ref="S455">IFERROR(
IF(S$14 - $G$14 + 1 = _xlfn.NUMBERVALUE(TRIM(_xlfn.TEXTAFTER($C455, " ", -1))),
_xlfn.IFS(
'Option-specific inputs'!$K$19="Percentage cost method",('Option-specific inputs'!$K$27*'Option-specific inputs'!$K33*S$22),
'Option-specific inputs'!$K$19="Total cost method",('Option-specific inputs'!$K56*S$22)),0),0)</f>
        <v>0</v>
      </c>
      <c r="T455" s="43" cm="1">
        <f t="array" ref="T455">IFERROR(
IF(T$14 - $G$14 + 1 = _xlfn.NUMBERVALUE(TRIM(_xlfn.TEXTAFTER($C455, " ", -1))),
_xlfn.IFS(
'Option-specific inputs'!$K$19="Percentage cost method",('Option-specific inputs'!$K$27*'Option-specific inputs'!$K33*T$22),
'Option-specific inputs'!$K$19="Total cost method",('Option-specific inputs'!$K56*T$22)),0),0)</f>
        <v>0</v>
      </c>
      <c r="U455" s="43" cm="1">
        <f t="array" ref="U455">IFERROR(
IF(U$14 - $G$14 + 1 = _xlfn.NUMBERVALUE(TRIM(_xlfn.TEXTAFTER($C455, " ", -1))),
_xlfn.IFS(
'Option-specific inputs'!$K$19="Percentage cost method",('Option-specific inputs'!$K$27*'Option-specific inputs'!$K33*U$22),
'Option-specific inputs'!$K$19="Total cost method",('Option-specific inputs'!$K56*U$22)),0),0)</f>
        <v>0</v>
      </c>
      <c r="V455" s="43" cm="1">
        <f t="array" ref="V455">IFERROR(
IF(V$14 - $G$14 + 1 = _xlfn.NUMBERVALUE(TRIM(_xlfn.TEXTAFTER($C455, " ", -1))),
_xlfn.IFS(
'Option-specific inputs'!$K$19="Percentage cost method",('Option-specific inputs'!$K$27*'Option-specific inputs'!$K33*V$22),
'Option-specific inputs'!$K$19="Total cost method",('Option-specific inputs'!$K56*V$22)),0),0)</f>
        <v>0</v>
      </c>
      <c r="W455" s="43" cm="1">
        <f t="array" ref="W455">IFERROR(
IF(W$14 - $G$14 + 1 = _xlfn.NUMBERVALUE(TRIM(_xlfn.TEXTAFTER($C455, " ", -1))),
_xlfn.IFS(
'Option-specific inputs'!$K$19="Percentage cost method",('Option-specific inputs'!$K$27*'Option-specific inputs'!$K33*W$22),
'Option-specific inputs'!$K$19="Total cost method",('Option-specific inputs'!$K56*W$22)),0),0)</f>
        <v>0</v>
      </c>
      <c r="X455" s="43" cm="1">
        <f t="array" ref="X455">IFERROR(
IF(X$14 - $G$14 + 1 = _xlfn.NUMBERVALUE(TRIM(_xlfn.TEXTAFTER($C455, " ", -1))),
_xlfn.IFS(
'Option-specific inputs'!$K$19="Percentage cost method",('Option-specific inputs'!$K$27*'Option-specific inputs'!$K33*X$22),
'Option-specific inputs'!$K$19="Total cost method",('Option-specific inputs'!$K56*X$22)),0),0)</f>
        <v>0</v>
      </c>
      <c r="Y455" s="43" cm="1">
        <f t="array" ref="Y455">IFERROR(
IF(Y$14 - $G$14 + 1 = _xlfn.NUMBERVALUE(TRIM(_xlfn.TEXTAFTER($C455, " ", -1))),
_xlfn.IFS(
'Option-specific inputs'!$K$19="Percentage cost method",('Option-specific inputs'!$K$27*'Option-specific inputs'!$K33*Y$22),
'Option-specific inputs'!$K$19="Total cost method",('Option-specific inputs'!$K56*Y$22)),0),0)</f>
        <v>0</v>
      </c>
      <c r="Z455" s="43" cm="1">
        <f t="array" ref="Z455">IFERROR(
IF(Z$14 - $G$14 + 1 = _xlfn.NUMBERVALUE(TRIM(_xlfn.TEXTAFTER($C455, " ", -1))),
_xlfn.IFS(
'Option-specific inputs'!$K$19="Percentage cost method",('Option-specific inputs'!$K$27*'Option-specific inputs'!$K33*Z$22),
'Option-specific inputs'!$K$19="Total cost method",('Option-specific inputs'!$K56*Z$22)),0),0)</f>
        <v>0</v>
      </c>
      <c r="AA455" s="43" cm="1">
        <f t="array" ref="AA455">IFERROR(
IF(AA$14 - $G$14 + 1 = _xlfn.NUMBERVALUE(TRIM(_xlfn.TEXTAFTER($C455, " ", -1))),
_xlfn.IFS(
'Option-specific inputs'!$K$19="Percentage cost method",('Option-specific inputs'!$K$27*'Option-specific inputs'!$K33*AA$22),
'Option-specific inputs'!$K$19="Total cost method",('Option-specific inputs'!$K56*AA$22)),0),0)</f>
        <v>0</v>
      </c>
      <c r="AB455" s="43" cm="1">
        <f t="array" ref="AB455">IFERROR(
IF(AB$14 - $G$14 + 1 = _xlfn.NUMBERVALUE(TRIM(_xlfn.TEXTAFTER($C455, " ", -1))),
_xlfn.IFS(
'Option-specific inputs'!$K$19="Percentage cost method",('Option-specific inputs'!$K$27*'Option-specific inputs'!$K33*AB$22),
'Option-specific inputs'!$K$19="Total cost method",('Option-specific inputs'!$K56*AB$22)),0),0)</f>
        <v>0</v>
      </c>
      <c r="AC455" s="43" cm="1">
        <f t="array" ref="AC455">IFERROR(
IF(AC$14 - $G$14 + 1 = _xlfn.NUMBERVALUE(TRIM(_xlfn.TEXTAFTER($C455, " ", -1))),
_xlfn.IFS(
'Option-specific inputs'!$K$19="Percentage cost method",('Option-specific inputs'!$K$27*'Option-specific inputs'!$K33*AC$22),
'Option-specific inputs'!$K$19="Total cost method",('Option-specific inputs'!$K56*AC$22)),0),0)</f>
        <v>0</v>
      </c>
      <c r="AD455" s="43" cm="1">
        <f t="array" ref="AD455">IFERROR(
IF(AD$14 - $G$14 + 1 = _xlfn.NUMBERVALUE(TRIM(_xlfn.TEXTAFTER($C455, " ", -1))),
_xlfn.IFS(
'Option-specific inputs'!$K$19="Percentage cost method",('Option-specific inputs'!$K$27*'Option-specific inputs'!$K33*AD$22),
'Option-specific inputs'!$K$19="Total cost method",('Option-specific inputs'!$K56*AD$22)),0),0)</f>
        <v>0</v>
      </c>
      <c r="AE455" s="43" cm="1">
        <f t="array" ref="AE455">IFERROR(
IF(AE$14 - $G$14 + 1 = _xlfn.NUMBERVALUE(TRIM(_xlfn.TEXTAFTER($C455, " ", -1))),
_xlfn.IFS(
'Option-specific inputs'!$K$19="Percentage cost method",('Option-specific inputs'!$K$27*'Option-specific inputs'!$K33*AE$22),
'Option-specific inputs'!$K$19="Total cost method",('Option-specific inputs'!$K56*AE$22)),0),0)</f>
        <v>0</v>
      </c>
      <c r="AF455" s="43" cm="1">
        <f t="array" ref="AF455">IFERROR(
IF(AF$14 - $G$14 + 1 = _xlfn.NUMBERVALUE(TRIM(_xlfn.TEXTAFTER($C455, " ", -1))),
_xlfn.IFS(
'Option-specific inputs'!$K$19="Percentage cost method",('Option-specific inputs'!$K$27*'Option-specific inputs'!$K33*AF$22),
'Option-specific inputs'!$K$19="Total cost method",('Option-specific inputs'!$K56*AF$22)),0),0)</f>
        <v>0</v>
      </c>
      <c r="AG455" s="43" cm="1">
        <f t="array" ref="AG455">IFERROR(
IF(AG$14 - $G$14 + 1 = _xlfn.NUMBERVALUE(TRIM(_xlfn.TEXTAFTER($C455, " ", -1))),
_xlfn.IFS(
'Option-specific inputs'!$K$19="Percentage cost method",('Option-specific inputs'!$K$27*'Option-specific inputs'!$K33*AG$22),
'Option-specific inputs'!$K$19="Total cost method",('Option-specific inputs'!$K56*AG$22)),0),0)</f>
        <v>0</v>
      </c>
      <c r="AH455" s="43" cm="1">
        <f t="array" ref="AH455">IFERROR(
IF(AH$14 - $G$14 + 1 = _xlfn.NUMBERVALUE(TRIM(_xlfn.TEXTAFTER($C455, " ", -1))),
_xlfn.IFS(
'Option-specific inputs'!$K$19="Percentage cost method",('Option-specific inputs'!$K$27*'Option-specific inputs'!$K33*AH$22),
'Option-specific inputs'!$K$19="Total cost method",('Option-specific inputs'!$K56*AH$22)),0),0)</f>
        <v>0</v>
      </c>
      <c r="AI455" s="43" cm="1">
        <f t="array" ref="AI455">IFERROR(
IF(AI$14 - $G$14 + 1 = _xlfn.NUMBERVALUE(TRIM(_xlfn.TEXTAFTER($C455, " ", -1))),
_xlfn.IFS(
'Option-specific inputs'!$K$19="Percentage cost method",('Option-specific inputs'!$K$27*'Option-specific inputs'!$K33*AI$22),
'Option-specific inputs'!$K$19="Total cost method",('Option-specific inputs'!$K56*AI$22)),0),0)</f>
        <v>0</v>
      </c>
      <c r="AJ455" s="43" cm="1">
        <f t="array" ref="AJ455">IFERROR(
IF(AJ$14 - $G$14 + 1 = _xlfn.NUMBERVALUE(TRIM(_xlfn.TEXTAFTER($C455, " ", -1))),
_xlfn.IFS(
'Option-specific inputs'!$K$19="Percentage cost method",('Option-specific inputs'!$K$27*'Option-specific inputs'!$K33*AJ$22),
'Option-specific inputs'!$K$19="Total cost method",('Option-specific inputs'!$K56*AJ$22)),0),0)</f>
        <v>0</v>
      </c>
      <c r="AK455" s="43" cm="1">
        <f t="array" ref="AK455">IFERROR(
IF(AK$14 - $G$14 + 1 = _xlfn.NUMBERVALUE(TRIM(_xlfn.TEXTAFTER($C455, " ", -1))),
_xlfn.IFS(
'Option-specific inputs'!$K$19="Percentage cost method",('Option-specific inputs'!$K$27*'Option-specific inputs'!$K33*AK$22),
'Option-specific inputs'!$K$19="Total cost method",('Option-specific inputs'!$K56*AK$22)),0),0)</f>
        <v>0</v>
      </c>
      <c r="AL455" s="43" cm="1">
        <f t="array" ref="AL455">IFERROR(
IF(AL$14 - $G$14 + 1 = _xlfn.NUMBERVALUE(TRIM(_xlfn.TEXTAFTER($C455, " ", -1))),
_xlfn.IFS(
'Option-specific inputs'!$K$19="Percentage cost method",('Option-specific inputs'!$K$27*'Option-specific inputs'!$K33*AL$22),
'Option-specific inputs'!$K$19="Total cost method",('Option-specific inputs'!$K56*AL$22)),0),0)</f>
        <v>0</v>
      </c>
      <c r="AM455" s="43" cm="1">
        <f t="array" ref="AM455">IFERROR(
IF(AM$14 - $G$14 + 1 = _xlfn.NUMBERVALUE(TRIM(_xlfn.TEXTAFTER($C455, " ", -1))),
_xlfn.IFS(
'Option-specific inputs'!$K$19="Percentage cost method",('Option-specific inputs'!$K$27*'Option-specific inputs'!$K33*AM$22),
'Option-specific inputs'!$K$19="Total cost method",('Option-specific inputs'!$K56*AM$22)),0),0)</f>
        <v>0</v>
      </c>
      <c r="AN455" s="43" cm="1">
        <f t="array" ref="AN455">IFERROR(
IF(AN$14 - $G$14 + 1 = _xlfn.NUMBERVALUE(TRIM(_xlfn.TEXTAFTER($C455, " ", -1))),
_xlfn.IFS(
'Option-specific inputs'!$K$19="Percentage cost method",('Option-specific inputs'!$K$27*'Option-specific inputs'!$K33*AN$22),
'Option-specific inputs'!$K$19="Total cost method",('Option-specific inputs'!$K56*AN$22)),0),0)</f>
        <v>0</v>
      </c>
      <c r="AO455" s="43" cm="1">
        <f t="array" ref="AO455">IFERROR(
IF(AO$14 - $G$14 + 1 = _xlfn.NUMBERVALUE(TRIM(_xlfn.TEXTAFTER($C455, " ", -1))),
_xlfn.IFS(
'Option-specific inputs'!$K$19="Percentage cost method",('Option-specific inputs'!$K$27*'Option-specific inputs'!$K33*AO$22),
'Option-specific inputs'!$K$19="Total cost method",('Option-specific inputs'!$K56*AO$22)),0),0)</f>
        <v>0</v>
      </c>
      <c r="AP455" s="43" cm="1">
        <f t="array" ref="AP455">IFERROR(
IF(AP$14 - $G$14 + 1 = _xlfn.NUMBERVALUE(TRIM(_xlfn.TEXTAFTER($C455, " ", -1))),
_xlfn.IFS(
'Option-specific inputs'!$K$19="Percentage cost method",('Option-specific inputs'!$K$27*'Option-specific inputs'!$K33*AP$22),
'Option-specific inputs'!$K$19="Total cost method",('Option-specific inputs'!$K56*AP$22)),0),0)</f>
        <v>0</v>
      </c>
      <c r="AQ455" s="43" cm="1">
        <f t="array" ref="AQ455">IFERROR(
IF(AQ$14 - $G$14 + 1 = _xlfn.NUMBERVALUE(TRIM(_xlfn.TEXTAFTER($C455, " ", -1))),
_xlfn.IFS(
'Option-specific inputs'!$K$19="Percentage cost method",('Option-specific inputs'!$K$27*'Option-specific inputs'!$K33*AQ$22),
'Option-specific inputs'!$K$19="Total cost method",('Option-specific inputs'!$K56*AQ$22)),0),0)</f>
        <v>0</v>
      </c>
      <c r="AR455" s="43" cm="1">
        <f t="array" ref="AR455">IFERROR(
IF(AR$14 - $G$14 + 1 = _xlfn.NUMBERVALUE(TRIM(_xlfn.TEXTAFTER($C455, " ", -1))),
_xlfn.IFS(
'Option-specific inputs'!$K$19="Percentage cost method",('Option-specific inputs'!$K$27*'Option-specific inputs'!$K33*AR$22),
'Option-specific inputs'!$K$19="Total cost method",('Option-specific inputs'!$K56*AR$22)),0),0)</f>
        <v>0</v>
      </c>
      <c r="AS455" s="43" cm="1">
        <f t="array" ref="AS455">IFERROR(
IF(AS$14 - $G$14 + 1 = _xlfn.NUMBERVALUE(TRIM(_xlfn.TEXTAFTER($C455, " ", -1))),
_xlfn.IFS(
'Option-specific inputs'!$K$19="Percentage cost method",('Option-specific inputs'!$K$27*'Option-specific inputs'!$K33*AS$22),
'Option-specific inputs'!$K$19="Total cost method",('Option-specific inputs'!$K56*AS$22)),0),0)</f>
        <v>0</v>
      </c>
      <c r="AT455" s="43" cm="1">
        <f t="array" ref="AT455">IFERROR(
IF(AT$14 - $G$14 + 1 = _xlfn.NUMBERVALUE(TRIM(_xlfn.TEXTAFTER($C455, " ", -1))),
_xlfn.IFS(
'Option-specific inputs'!$K$19="Percentage cost method",('Option-specific inputs'!$K$27*'Option-specific inputs'!$K33*AT$22),
'Option-specific inputs'!$K$19="Total cost method",('Option-specific inputs'!$K56*AT$22)),0),0)</f>
        <v>0</v>
      </c>
      <c r="AU455" s="43" cm="1">
        <f t="array" ref="AU455">IFERROR(
IF(AU$14 - $G$14 + 1 = _xlfn.NUMBERVALUE(TRIM(_xlfn.TEXTAFTER($C455, " ", -1))),
_xlfn.IFS(
'Option-specific inputs'!$K$19="Percentage cost method",('Option-specific inputs'!$K$27*'Option-specific inputs'!$K33*AU$22),
'Option-specific inputs'!$K$19="Total cost method",('Option-specific inputs'!$K56*AU$22)),0),0)</f>
        <v>0</v>
      </c>
      <c r="AV455" s="43" cm="1">
        <f t="array" ref="AV455">IFERROR(
IF(AV$14 - $G$14 + 1 = _xlfn.NUMBERVALUE(TRIM(_xlfn.TEXTAFTER($C455, " ", -1))),
_xlfn.IFS(
'Option-specific inputs'!$K$19="Percentage cost method",('Option-specific inputs'!$K$27*'Option-specific inputs'!$K33*AV$22),
'Option-specific inputs'!$K$19="Total cost method",('Option-specific inputs'!$K56*AV$22)),0),0)</f>
        <v>0</v>
      </c>
      <c r="AW455" s="43" cm="1">
        <f t="array" ref="AW455">IFERROR(
IF(AW$14 - $G$14 + 1 = _xlfn.NUMBERVALUE(TRIM(_xlfn.TEXTAFTER($C455, " ", -1))),
_xlfn.IFS(
'Option-specific inputs'!$K$19="Percentage cost method",('Option-specific inputs'!$K$27*'Option-specific inputs'!$K33*AW$22),
'Option-specific inputs'!$K$19="Total cost method",('Option-specific inputs'!$K56*AW$22)),0),0)</f>
        <v>0</v>
      </c>
      <c r="AX455" s="43" cm="1">
        <f t="array" ref="AX455">IFERROR(
IF(AX$14 - $G$14 + 1 = _xlfn.NUMBERVALUE(TRIM(_xlfn.TEXTAFTER($C455, " ", -1))),
_xlfn.IFS(
'Option-specific inputs'!$K$19="Percentage cost method",('Option-specific inputs'!$K$27*'Option-specific inputs'!$K33*AX$22),
'Option-specific inputs'!$K$19="Total cost method",('Option-specific inputs'!$K56*AX$22)),0),0)</f>
        <v>0</v>
      </c>
      <c r="AY455" s="43" cm="1">
        <f t="array" ref="AY455">IFERROR(
IF(AY$14 - $G$14 + 1 = _xlfn.NUMBERVALUE(TRIM(_xlfn.TEXTAFTER($C455, " ", -1))),
_xlfn.IFS(
'Option-specific inputs'!$K$19="Percentage cost method",('Option-specific inputs'!$K$27*'Option-specific inputs'!$K33*AY$22),
'Option-specific inputs'!$K$19="Total cost method",('Option-specific inputs'!$K56*AY$22)),0),0)</f>
        <v>0</v>
      </c>
      <c r="AZ455" s="43" cm="1">
        <f t="array" ref="AZ455">IFERROR(
IF(AZ$14 - $G$14 + 1 = _xlfn.NUMBERVALUE(TRIM(_xlfn.TEXTAFTER($C455, " ", -1))),
_xlfn.IFS(
'Option-specific inputs'!$K$19="Percentage cost method",('Option-specific inputs'!$K$27*'Option-specific inputs'!$K33*AZ$22),
'Option-specific inputs'!$K$19="Total cost method",('Option-specific inputs'!$K56*AZ$22)),0),0)</f>
        <v>0</v>
      </c>
      <c r="BA455" s="43" cm="1">
        <f t="array" ref="BA455">IFERROR(
IF(BA$14 - $G$14 + 1 = _xlfn.NUMBERVALUE(TRIM(_xlfn.TEXTAFTER($C455, " ", -1))),
_xlfn.IFS(
'Option-specific inputs'!$K$19="Percentage cost method",('Option-specific inputs'!$K$27*'Option-specific inputs'!$K33*BA$22),
'Option-specific inputs'!$K$19="Total cost method",('Option-specific inputs'!$K56*BA$22)),0),0)</f>
        <v>0</v>
      </c>
      <c r="BB455" s="43" cm="1">
        <f t="array" ref="BB455">IFERROR(
IF(BB$14 - $G$14 + 1 = _xlfn.NUMBERVALUE(TRIM(_xlfn.TEXTAFTER($C455, " ", -1))),
_xlfn.IFS(
'Option-specific inputs'!$K$19="Percentage cost method",('Option-specific inputs'!$K$27*'Option-specific inputs'!$K33*BB$22),
'Option-specific inputs'!$K$19="Total cost method",('Option-specific inputs'!$K56*BB$22)),0),0)</f>
        <v>0</v>
      </c>
      <c r="BC455" s="43" cm="1">
        <f t="array" ref="BC455">IFERROR(
IF(BC$14 - $G$14 + 1 = _xlfn.NUMBERVALUE(TRIM(_xlfn.TEXTAFTER($C455, " ", -1))),
_xlfn.IFS(
'Option-specific inputs'!$K$19="Percentage cost method",('Option-specific inputs'!$K$27*'Option-specific inputs'!$K33*BC$22),
'Option-specific inputs'!$K$19="Total cost method",('Option-specific inputs'!$K56*BC$22)),0),0)</f>
        <v>0</v>
      </c>
      <c r="BD455" s="43" cm="1">
        <f t="array" ref="BD455">IFERROR(
IF(BD$14 - $G$14 + 1 = _xlfn.NUMBERVALUE(TRIM(_xlfn.TEXTAFTER($C455, " ", -1))),
_xlfn.IFS(
'Option-specific inputs'!$K$19="Percentage cost method",('Option-specific inputs'!$K$27*'Option-specific inputs'!$K33*BD$22),
'Option-specific inputs'!$K$19="Total cost method",('Option-specific inputs'!$K56*BD$22)),0),0)</f>
        <v>0</v>
      </c>
      <c r="BE455" s="43" cm="1">
        <f t="array" ref="BE455">IFERROR(
IF(BE$14 - $G$14 + 1 = _xlfn.NUMBERVALUE(TRIM(_xlfn.TEXTAFTER($C455, " ", -1))),
_xlfn.IFS(
'Option-specific inputs'!$K$19="Percentage cost method",('Option-specific inputs'!$K$27*'Option-specific inputs'!$K33*BE$22),
'Option-specific inputs'!$K$19="Total cost method",('Option-specific inputs'!$K56*BE$22)),0),0)</f>
        <v>0</v>
      </c>
      <c r="BF455" s="43" cm="1">
        <f t="array" ref="BF455">IFERROR(
IF(BF$14 - $G$14 + 1 = _xlfn.NUMBERVALUE(TRIM(_xlfn.TEXTAFTER($C455, " ", -1))),
_xlfn.IFS(
'Option-specific inputs'!$K$19="Percentage cost method",('Option-specific inputs'!$K$27*'Option-specific inputs'!$K33*BF$22),
'Option-specific inputs'!$K$19="Total cost method",('Option-specific inputs'!$K56*BF$22)),0),0)</f>
        <v>0</v>
      </c>
      <c r="BG455" s="43" cm="1">
        <f t="array" ref="BG455">IFERROR(
IF(BG$14 - $G$14 + 1 = _xlfn.NUMBERVALUE(TRIM(_xlfn.TEXTAFTER($C455, " ", -1))),
_xlfn.IFS(
'Option-specific inputs'!$K$19="Percentage cost method",('Option-specific inputs'!$K$27*'Option-specific inputs'!$K33*BG$22),
'Option-specific inputs'!$K$19="Total cost method",('Option-specific inputs'!$K56*BG$22)),0),0)</f>
        <v>0</v>
      </c>
      <c r="BH455" s="43" cm="1">
        <f t="array" ref="BH455">IFERROR(
IF(BH$14 - $G$14 + 1 = _xlfn.NUMBERVALUE(TRIM(_xlfn.TEXTAFTER($C455, " ", -1))),
_xlfn.IFS(
'Option-specific inputs'!$K$19="Percentage cost method",('Option-specific inputs'!$K$27*'Option-specific inputs'!$K33*BH$22),
'Option-specific inputs'!$K$19="Total cost method",('Option-specific inputs'!$K56*BH$22)),0),0)</f>
        <v>0</v>
      </c>
      <c r="BI455" s="43" cm="1">
        <f t="array" ref="BI455">IFERROR(
IF(BI$14 - $G$14 + 1 = _xlfn.NUMBERVALUE(TRIM(_xlfn.TEXTAFTER($C455, " ", -1))),
_xlfn.IFS(
'Option-specific inputs'!$K$19="Percentage cost method",('Option-specific inputs'!$K$27*'Option-specific inputs'!$K33*BI$22),
'Option-specific inputs'!$K$19="Total cost method",('Option-specific inputs'!$K56*BI$22)),0),0)</f>
        <v>0</v>
      </c>
      <c r="BJ455" s="43" cm="1">
        <f t="array" ref="BJ455">IFERROR(
IF(BJ$14 - $G$14 + 1 = _xlfn.NUMBERVALUE(TRIM(_xlfn.TEXTAFTER($C455, " ", -1))),
_xlfn.IFS(
'Option-specific inputs'!$K$19="Percentage cost method",('Option-specific inputs'!$K$27*'Option-specific inputs'!$K33*BJ$22),
'Option-specific inputs'!$K$19="Total cost method",('Option-specific inputs'!$K56*BJ$22)),0),0)</f>
        <v>0</v>
      </c>
      <c r="BK455" s="43" cm="1">
        <f t="array" ref="BK455">IFERROR(
IF(BK$14 - $G$14 + 1 = _xlfn.NUMBERVALUE(TRIM(_xlfn.TEXTAFTER($C455, " ", -1))),
_xlfn.IFS(
'Option-specific inputs'!$K$19="Percentage cost method",('Option-specific inputs'!$K$27*'Option-specific inputs'!$K33*BK$22),
'Option-specific inputs'!$K$19="Total cost method",('Option-specific inputs'!$K56*BK$22)),0),0)</f>
        <v>0</v>
      </c>
      <c r="BL455" s="43" cm="1">
        <f t="array" ref="BL455">IFERROR(
IF(BL$14 - $G$14 + 1 = _xlfn.NUMBERVALUE(TRIM(_xlfn.TEXTAFTER($C455, " ", -1))),
_xlfn.IFS(
'Option-specific inputs'!$K$19="Percentage cost method",('Option-specific inputs'!$K$27*'Option-specific inputs'!$K33*BL$22),
'Option-specific inputs'!$K$19="Total cost method",('Option-specific inputs'!$K56*BL$22)),0),0)</f>
        <v>0</v>
      </c>
      <c r="BM455" s="43" cm="1">
        <f t="array" ref="BM455">IFERROR(
IF(BM$14 - $G$14 + 1 = _xlfn.NUMBERVALUE(TRIM(_xlfn.TEXTAFTER($C455, " ", -1))),
_xlfn.IFS(
'Option-specific inputs'!$K$19="Percentage cost method",('Option-specific inputs'!$K$27*'Option-specific inputs'!$K33*BM$22),
'Option-specific inputs'!$K$19="Total cost method",('Option-specific inputs'!$K56*BM$22)),0),0)</f>
        <v>0</v>
      </c>
      <c r="BN455" s="43" cm="1">
        <f t="array" ref="BN455">IFERROR(
IF(BN$14 - $G$14 + 1 = _xlfn.NUMBERVALUE(TRIM(_xlfn.TEXTAFTER($C455, " ", -1))),
_xlfn.IFS(
'Option-specific inputs'!$K$19="Percentage cost method",('Option-specific inputs'!$K$27*'Option-specific inputs'!$K33*BN$22),
'Option-specific inputs'!$K$19="Total cost method",('Option-specific inputs'!$K56*BN$22)),0),0)</f>
        <v>0</v>
      </c>
      <c r="BO455" s="43" cm="1">
        <f t="array" ref="BO455">IFERROR(
IF(BO$14 - $G$14 + 1 = _xlfn.NUMBERVALUE(TRIM(_xlfn.TEXTAFTER($C455, " ", -1))),
_xlfn.IFS(
'Option-specific inputs'!$K$19="Percentage cost method",('Option-specific inputs'!$K$27*'Option-specific inputs'!$K33*BO$22),
'Option-specific inputs'!$K$19="Total cost method",('Option-specific inputs'!$K56*BO$22)),0),0)</f>
        <v>0</v>
      </c>
      <c r="BP455" s="43" cm="1">
        <f t="array" ref="BP455">IFERROR(
IF(BP$14 - $G$14 + 1 = _xlfn.NUMBERVALUE(TRIM(_xlfn.TEXTAFTER($C455, " ", -1))),
_xlfn.IFS(
'Option-specific inputs'!$K$19="Percentage cost method",('Option-specific inputs'!$K$27*'Option-specific inputs'!$K33*BP$22),
'Option-specific inputs'!$K$19="Total cost method",('Option-specific inputs'!$K56*BP$22)),0),0)</f>
        <v>0</v>
      </c>
      <c r="BQ455" s="43" cm="1">
        <f t="array" ref="BQ455">IFERROR(
IF(BQ$14 - $G$14 + 1 = _xlfn.NUMBERVALUE(TRIM(_xlfn.TEXTAFTER($C455, " ", -1))),
_xlfn.IFS(
'Option-specific inputs'!$K$19="Percentage cost method",('Option-specific inputs'!$K$27*'Option-specific inputs'!$K33*BQ$22),
'Option-specific inputs'!$K$19="Total cost method",('Option-specific inputs'!$K56*BQ$22)),0),0)</f>
        <v>0</v>
      </c>
      <c r="BR455" s="43" cm="1">
        <f t="array" ref="BR455">IFERROR(
IF(BR$14 - $G$14 + 1 = _xlfn.NUMBERVALUE(TRIM(_xlfn.TEXTAFTER($C455, " ", -1))),
_xlfn.IFS(
'Option-specific inputs'!$K$19="Percentage cost method",('Option-specific inputs'!$K$27*'Option-specific inputs'!$K33*BR$22),
'Option-specific inputs'!$K$19="Total cost method",('Option-specific inputs'!$K56*BR$22)),0),0)</f>
        <v>0</v>
      </c>
      <c r="BS455" s="43" cm="1">
        <f t="array" ref="BS455">IFERROR(
IF(BS$14 - $G$14 + 1 = _xlfn.NUMBERVALUE(TRIM(_xlfn.TEXTAFTER($C455, " ", -1))),
_xlfn.IFS(
'Option-specific inputs'!$K$19="Percentage cost method",('Option-specific inputs'!$K$27*'Option-specific inputs'!$K33*BS$22),
'Option-specific inputs'!$K$19="Total cost method",('Option-specific inputs'!$K56*BS$22)),0),0)</f>
        <v>0</v>
      </c>
      <c r="BT455" s="43" cm="1">
        <f t="array" ref="BT455">IFERROR(
IF(BT$14 - $G$14 + 1 = _xlfn.NUMBERVALUE(TRIM(_xlfn.TEXTAFTER($C455, " ", -1))),
_xlfn.IFS(
'Option-specific inputs'!$K$19="Percentage cost method",('Option-specific inputs'!$K$27*'Option-specific inputs'!$K33*BT$22),
'Option-specific inputs'!$K$19="Total cost method",('Option-specific inputs'!$K56*BT$22)),0),0)</f>
        <v>0</v>
      </c>
      <c r="BU455" s="43" cm="1">
        <f t="array" ref="BU455">IFERROR(
IF(BU$14 - $G$14 + 1 = _xlfn.NUMBERVALUE(TRIM(_xlfn.TEXTAFTER($C455, " ", -1))),
_xlfn.IFS(
'Option-specific inputs'!$K$19="Percentage cost method",('Option-specific inputs'!$K$27*'Option-specific inputs'!$K33*BU$22),
'Option-specific inputs'!$K$19="Total cost method",('Option-specific inputs'!$K56*BU$22)),0),0)</f>
        <v>0</v>
      </c>
      <c r="BV455" s="43" cm="1">
        <f t="array" ref="BV455">IFERROR(
IF(BV$14 - $G$14 + 1 = _xlfn.NUMBERVALUE(TRIM(_xlfn.TEXTAFTER($C455, " ", -1))),
_xlfn.IFS(
'Option-specific inputs'!$K$19="Percentage cost method",('Option-specific inputs'!$K$27*'Option-specific inputs'!$K33*BV$22),
'Option-specific inputs'!$K$19="Total cost method",('Option-specific inputs'!$K56*BV$22)),0),0)</f>
        <v>0</v>
      </c>
      <c r="BW455" s="43" cm="1">
        <f t="array" ref="BW455">IFERROR(
IF(BW$14 - $G$14 + 1 = _xlfn.NUMBERVALUE(TRIM(_xlfn.TEXTAFTER($C455, " ", -1))),
_xlfn.IFS(
'Option-specific inputs'!$K$19="Percentage cost method",('Option-specific inputs'!$K$27*'Option-specific inputs'!$K33*BW$22),
'Option-specific inputs'!$K$19="Total cost method",('Option-specific inputs'!$K56*BW$22)),0),0)</f>
        <v>0</v>
      </c>
      <c r="BX455" s="43" cm="1">
        <f t="array" ref="BX455">IFERROR(
IF(BX$14 - $G$14 + 1 = _xlfn.NUMBERVALUE(TRIM(_xlfn.TEXTAFTER($C455, " ", -1))),
_xlfn.IFS(
'Option-specific inputs'!$K$19="Percentage cost method",('Option-specific inputs'!$K$27*'Option-specific inputs'!$K33*BX$22),
'Option-specific inputs'!$K$19="Total cost method",('Option-specific inputs'!$K56*BX$22)),0),0)</f>
        <v>0</v>
      </c>
      <c r="BY455" s="43" cm="1">
        <f t="array" ref="BY455">IFERROR(
IF(BY$14 - $G$14 + 1 = _xlfn.NUMBERVALUE(TRIM(_xlfn.TEXTAFTER($C455, " ", -1))),
_xlfn.IFS(
'Option-specific inputs'!$K$19="Percentage cost method",('Option-specific inputs'!$K$27*'Option-specific inputs'!$K33*BY$22),
'Option-specific inputs'!$K$19="Total cost method",('Option-specific inputs'!$K56*BY$22)),0),0)</f>
        <v>0</v>
      </c>
      <c r="BZ455" s="43" cm="1">
        <f t="array" ref="BZ455">IFERROR(
IF(BZ$14 - $G$14 + 1 = _xlfn.NUMBERVALUE(TRIM(_xlfn.TEXTAFTER($C455, " ", -1))),
_xlfn.IFS(
'Option-specific inputs'!$K$19="Percentage cost method",('Option-specific inputs'!$K$27*'Option-specific inputs'!$K33*BZ$22),
'Option-specific inputs'!$K$19="Total cost method",('Option-specific inputs'!$K56*BZ$22)),0),0)</f>
        <v>0</v>
      </c>
      <c r="CA455" s="43" cm="1">
        <f t="array" ref="CA455">IFERROR(
IF(CA$14 - $G$14 + 1 = _xlfn.NUMBERVALUE(TRIM(_xlfn.TEXTAFTER($C455, " ", -1))),
_xlfn.IFS(
'Option-specific inputs'!$K$19="Percentage cost method",('Option-specific inputs'!$K$27*'Option-specific inputs'!$K33*CA$22),
'Option-specific inputs'!$K$19="Total cost method",('Option-specific inputs'!$K56*CA$22)),0),0)</f>
        <v>0</v>
      </c>
      <c r="CB455" s="43" cm="1">
        <f t="array" ref="CB455">IFERROR(
IF(CB$14 - $G$14 + 1 = _xlfn.NUMBERVALUE(TRIM(_xlfn.TEXTAFTER($C455, " ", -1))),
_xlfn.IFS(
'Option-specific inputs'!$K$19="Percentage cost method",('Option-specific inputs'!$K$27*'Option-specific inputs'!$K33*CB$22),
'Option-specific inputs'!$K$19="Total cost method",('Option-specific inputs'!$K56*CB$22)),0),0)</f>
        <v>0</v>
      </c>
      <c r="CC455" s="43" cm="1">
        <f t="array" ref="CC455">IFERROR(
IF(CC$14 - $G$14 + 1 = _xlfn.NUMBERVALUE(TRIM(_xlfn.TEXTAFTER($C455, " ", -1))),
_xlfn.IFS(
'Option-specific inputs'!$K$19="Percentage cost method",('Option-specific inputs'!$K$27*'Option-specific inputs'!$K33*CC$22),
'Option-specific inputs'!$K$19="Total cost method",('Option-specific inputs'!$K56*CC$22)),0),0)</f>
        <v>0</v>
      </c>
      <c r="CD455" s="43" cm="1">
        <f t="array" ref="CD455">IFERROR(
IF(CD$14 - $G$14 + 1 = _xlfn.NUMBERVALUE(TRIM(_xlfn.TEXTAFTER($C455, " ", -1))),
_xlfn.IFS(
'Option-specific inputs'!$K$19="Percentage cost method",('Option-specific inputs'!$K$27*'Option-specific inputs'!$K33*CD$22),
'Option-specific inputs'!$K$19="Total cost method",('Option-specific inputs'!$K56*CD$22)),0),0)</f>
        <v>0</v>
      </c>
      <c r="CE455" s="43" cm="1">
        <f t="array" ref="CE455">IFERROR(
IF(CE$14 - $G$14 + 1 = _xlfn.NUMBERVALUE(TRIM(_xlfn.TEXTAFTER($C455, " ", -1))),
_xlfn.IFS(
'Option-specific inputs'!$K$19="Percentage cost method",('Option-specific inputs'!$K$27*'Option-specific inputs'!$K33*CE$22),
'Option-specific inputs'!$K$19="Total cost method",('Option-specific inputs'!$K56*CE$22)),0),0)</f>
        <v>0</v>
      </c>
      <c r="CF455" s="43" cm="1">
        <f t="array" ref="CF455">IFERROR(
IF(CF$14 - $G$14 + 1 = _xlfn.NUMBERVALUE(TRIM(_xlfn.TEXTAFTER($C455, " ", -1))),
_xlfn.IFS(
'Option-specific inputs'!$K$19="Percentage cost method",('Option-specific inputs'!$K$27*'Option-specific inputs'!$K33*CF$22),
'Option-specific inputs'!$K$19="Total cost method",('Option-specific inputs'!$K56*CF$22)),0),0)</f>
        <v>0</v>
      </c>
      <c r="CG455" s="43" cm="1">
        <f t="array" ref="CG455">IFERROR(
IF(CG$14 - $G$14 + 1 = _xlfn.NUMBERVALUE(TRIM(_xlfn.TEXTAFTER($C455, " ", -1))),
_xlfn.IFS(
'Option-specific inputs'!$K$19="Percentage cost method",('Option-specific inputs'!$K$27*'Option-specific inputs'!$K33*CG$22),
'Option-specific inputs'!$K$19="Total cost method",('Option-specific inputs'!$K56*CG$22)),0),0)</f>
        <v>0</v>
      </c>
      <c r="CH455" s="43" cm="1">
        <f t="array" ref="CH455">IFERROR(
IF(CH$14 - $G$14 + 1 = _xlfn.NUMBERVALUE(TRIM(_xlfn.TEXTAFTER($C455, " ", -1))),
_xlfn.IFS(
'Option-specific inputs'!$K$19="Percentage cost method",('Option-specific inputs'!$K$27*'Option-specific inputs'!$K33*CH$22),
'Option-specific inputs'!$K$19="Total cost method",('Option-specific inputs'!$K56*CH$22)),0),0)</f>
        <v>0</v>
      </c>
      <c r="CI455" s="43" cm="1">
        <f t="array" ref="CI455">IFERROR(
IF(CI$14 - $G$14 + 1 = _xlfn.NUMBERVALUE(TRIM(_xlfn.TEXTAFTER($C455, " ", -1))),
_xlfn.IFS(
'Option-specific inputs'!$K$19="Percentage cost method",('Option-specific inputs'!$K$27*'Option-specific inputs'!$K33*CI$22),
'Option-specific inputs'!$K$19="Total cost method",('Option-specific inputs'!$K56*CI$22)),0),0)</f>
        <v>0</v>
      </c>
      <c r="CJ455" s="43" cm="1">
        <f t="array" ref="CJ455">IFERROR(
IF(CJ$14 - $G$14 + 1 = _xlfn.NUMBERVALUE(TRIM(_xlfn.TEXTAFTER($C455, " ", -1))),
_xlfn.IFS(
'Option-specific inputs'!$K$19="Percentage cost method",('Option-specific inputs'!$K$27*'Option-specific inputs'!$K33*CJ$22),
'Option-specific inputs'!$K$19="Total cost method",('Option-specific inputs'!$K56*CJ$22)),0),0)</f>
        <v>0</v>
      </c>
      <c r="CK455" s="43" cm="1">
        <f t="array" ref="CK455">IFERROR(
IF(CK$14 - $G$14 + 1 = _xlfn.NUMBERVALUE(TRIM(_xlfn.TEXTAFTER($C455, " ", -1))),
_xlfn.IFS(
'Option-specific inputs'!$K$19="Percentage cost method",('Option-specific inputs'!$K$27*'Option-specific inputs'!$K33*CK$22),
'Option-specific inputs'!$K$19="Total cost method",('Option-specific inputs'!$K56*CK$22)),0),0)</f>
        <v>0</v>
      </c>
      <c r="CL455" s="43" cm="1">
        <f t="array" ref="CL455">IFERROR(
IF(CL$14 - $G$14 + 1 = _xlfn.NUMBERVALUE(TRIM(_xlfn.TEXTAFTER($C455, " ", -1))),
_xlfn.IFS(
'Option-specific inputs'!$K$19="Percentage cost method",('Option-specific inputs'!$K$27*'Option-specific inputs'!$K33*CL$22),
'Option-specific inputs'!$K$19="Total cost method",('Option-specific inputs'!$K56*CL$22)),0),0)</f>
        <v>0</v>
      </c>
      <c r="CM455" s="43" cm="1">
        <f t="array" ref="CM455">IFERROR(
IF(CM$14 - $G$14 + 1 = _xlfn.NUMBERVALUE(TRIM(_xlfn.TEXTAFTER($C455, " ", -1))),
_xlfn.IFS(
'Option-specific inputs'!$K$19="Percentage cost method",('Option-specific inputs'!$K$27*'Option-specific inputs'!$K33*CM$22),
'Option-specific inputs'!$K$19="Total cost method",('Option-specific inputs'!$K56*CM$22)),0),0)</f>
        <v>0</v>
      </c>
      <c r="CN455" s="43" cm="1">
        <f t="array" ref="CN455">IFERROR(
IF(CN$14 - $G$14 + 1 = _xlfn.NUMBERVALUE(TRIM(_xlfn.TEXTAFTER($C455, " ", -1))),
_xlfn.IFS(
'Option-specific inputs'!$K$19="Percentage cost method",('Option-specific inputs'!$K$27*'Option-specific inputs'!$K33*CN$22),
'Option-specific inputs'!$K$19="Total cost method",('Option-specific inputs'!$K56*CN$22)),0),0)</f>
        <v>0</v>
      </c>
      <c r="CO455" s="43" cm="1">
        <f t="array" ref="CO455">IFERROR(
IF(CO$14 - $G$14 + 1 = _xlfn.NUMBERVALUE(TRIM(_xlfn.TEXTAFTER($C455, " ", -1))),
_xlfn.IFS(
'Option-specific inputs'!$K$19="Percentage cost method",('Option-specific inputs'!$K$27*'Option-specific inputs'!$K33*CO$22),
'Option-specific inputs'!$K$19="Total cost method",('Option-specific inputs'!$K56*CO$22)),0),0)</f>
        <v>0</v>
      </c>
      <c r="CP455" s="43" cm="1">
        <f t="array" ref="CP455">IFERROR(
IF(CP$14 - $G$14 + 1 = _xlfn.NUMBERVALUE(TRIM(_xlfn.TEXTAFTER($C455, " ", -1))),
_xlfn.IFS(
'Option-specific inputs'!$K$19="Percentage cost method",('Option-specific inputs'!$K$27*'Option-specific inputs'!$K33*CP$22),
'Option-specific inputs'!$K$19="Total cost method",('Option-specific inputs'!$K56*CP$22)),0),0)</f>
        <v>0</v>
      </c>
      <c r="CQ455" s="43" cm="1">
        <f t="array" ref="CQ455">IFERROR(
IF(CQ$14 - $G$14 + 1 = _xlfn.NUMBERVALUE(TRIM(_xlfn.TEXTAFTER($C455, " ", -1))),
_xlfn.IFS(
'Option-specific inputs'!$K$19="Percentage cost method",('Option-specific inputs'!$K$27*'Option-specific inputs'!$K33*CQ$22),
'Option-specific inputs'!$K$19="Total cost method",('Option-specific inputs'!$K56*CQ$22)),0),0)</f>
        <v>0</v>
      </c>
      <c r="CR455" s="43" cm="1">
        <f t="array" ref="CR455">IFERROR(
IF(CR$14 - $G$14 + 1 = _xlfn.NUMBERVALUE(TRIM(_xlfn.TEXTAFTER($C455, " ", -1))),
_xlfn.IFS(
'Option-specific inputs'!$K$19="Percentage cost method",('Option-specific inputs'!$K$27*'Option-specific inputs'!$K33*CR$22),
'Option-specific inputs'!$K$19="Total cost method",('Option-specific inputs'!$K56*CR$22)),0),0)</f>
        <v>0</v>
      </c>
      <c r="CS455" s="43" cm="1">
        <f t="array" ref="CS455">IFERROR(
IF(CS$14 - $G$14 + 1 = _xlfn.NUMBERVALUE(TRIM(_xlfn.TEXTAFTER($C455, " ", -1))),
_xlfn.IFS(
'Option-specific inputs'!$K$19="Percentage cost method",('Option-specific inputs'!$K$27*'Option-specific inputs'!$K33*CS$22),
'Option-specific inputs'!$K$19="Total cost method",('Option-specific inputs'!$K56*CS$22)),0),0)</f>
        <v>0</v>
      </c>
      <c r="CT455" s="43" cm="1">
        <f t="array" ref="CT455">IFERROR(
IF(CT$14 - $G$14 + 1 = _xlfn.NUMBERVALUE(TRIM(_xlfn.TEXTAFTER($C455, " ", -1))),
_xlfn.IFS(
'Option-specific inputs'!$K$19="Percentage cost method",('Option-specific inputs'!$K$27*'Option-specific inputs'!$K33*CT$22),
'Option-specific inputs'!$K$19="Total cost method",('Option-specific inputs'!$K56*CT$22)),0),0)</f>
        <v>0</v>
      </c>
      <c r="CU455" s="43" cm="1">
        <f t="array" ref="CU455">IFERROR(
IF(CU$14 - $G$14 + 1 = _xlfn.NUMBERVALUE(TRIM(_xlfn.TEXTAFTER($C455, " ", -1))),
_xlfn.IFS(
'Option-specific inputs'!$K$19="Percentage cost method",('Option-specific inputs'!$K$27*'Option-specific inputs'!$K33*CU$22),
'Option-specific inputs'!$K$19="Total cost method",('Option-specific inputs'!$K56*CU$22)),0),0)</f>
        <v>0</v>
      </c>
      <c r="CV455" s="43" cm="1">
        <f t="array" ref="CV455">IFERROR(
IF(CV$14 - $G$14 + 1 = _xlfn.NUMBERVALUE(TRIM(_xlfn.TEXTAFTER($C455, " ", -1))),
_xlfn.IFS(
'Option-specific inputs'!$K$19="Percentage cost method",('Option-specific inputs'!$K$27*'Option-specific inputs'!$K33*CV$22),
'Option-specific inputs'!$K$19="Total cost method",('Option-specific inputs'!$K56*CV$22)),0),0)</f>
        <v>0</v>
      </c>
      <c r="CW455" s="43" cm="1">
        <f t="array" ref="CW455">IFERROR(
IF(CW$14 - $G$14 + 1 = _xlfn.NUMBERVALUE(TRIM(_xlfn.TEXTAFTER($C455, " ", -1))),
_xlfn.IFS(
'Option-specific inputs'!$K$19="Percentage cost method",('Option-specific inputs'!$K$27*'Option-specific inputs'!$K33*CW$22),
'Option-specific inputs'!$K$19="Total cost method",('Option-specific inputs'!$K56*CW$22)),0),0)</f>
        <v>0</v>
      </c>
      <c r="CX455" s="43" cm="1">
        <f t="array" ref="CX455">IFERROR(
IF(CX$14 - $G$14 + 1 = _xlfn.NUMBERVALUE(TRIM(_xlfn.TEXTAFTER($C455, " ", -1))),
_xlfn.IFS(
'Option-specific inputs'!$K$19="Percentage cost method",('Option-specific inputs'!$K$27*'Option-specific inputs'!$K33*CX$22),
'Option-specific inputs'!$K$19="Total cost method",('Option-specific inputs'!$K56*CX$22)),0),0)</f>
        <v>0</v>
      </c>
      <c r="CY455" s="43" cm="1">
        <f t="array" ref="CY455">IFERROR(
IF(CY$14 - $G$14 + 1 = _xlfn.NUMBERVALUE(TRIM(_xlfn.TEXTAFTER($C455, " ", -1))),
_xlfn.IFS(
'Option-specific inputs'!$K$19="Percentage cost method",('Option-specific inputs'!$K$27*'Option-specific inputs'!$K33*CY$22),
'Option-specific inputs'!$K$19="Total cost method",('Option-specific inputs'!$K56*CY$22)),0),0)</f>
        <v>0</v>
      </c>
      <c r="CZ455" s="43" cm="1">
        <f t="array" ref="CZ455">IFERROR(
IF(CZ$14 - $G$14 + 1 = _xlfn.NUMBERVALUE(TRIM(_xlfn.TEXTAFTER($C455, " ", -1))),
_xlfn.IFS(
'Option-specific inputs'!$K$19="Percentage cost method",('Option-specific inputs'!$K$27*'Option-specific inputs'!$K33*CZ$22),
'Option-specific inputs'!$K$19="Total cost method",('Option-specific inputs'!$K56*CZ$22)),0),0)</f>
        <v>0</v>
      </c>
      <c r="DA455" s="43" cm="1">
        <f t="array" ref="DA455">IFERROR(
IF(DA$14 - $G$14 + 1 = _xlfn.NUMBERVALUE(TRIM(_xlfn.TEXTAFTER($C455, " ", -1))),
_xlfn.IFS(
'Option-specific inputs'!$K$19="Percentage cost method",('Option-specific inputs'!$K$27*'Option-specific inputs'!$K33*DA$22),
'Option-specific inputs'!$K$19="Total cost method",('Option-specific inputs'!$K56*DA$22)),0),0)</f>
        <v>0</v>
      </c>
      <c r="DB455" s="43" cm="1">
        <f t="array" ref="DB455">IFERROR(
IF(DB$14 - $G$14 + 1 = _xlfn.NUMBERVALUE(TRIM(_xlfn.TEXTAFTER($C455, " ", -1))),
_xlfn.IFS(
'Option-specific inputs'!$K$19="Percentage cost method",('Option-specific inputs'!$K$27*'Option-specific inputs'!$K33*DB$22),
'Option-specific inputs'!$K$19="Total cost method",('Option-specific inputs'!$K56*DB$22)),0),0)</f>
        <v>0</v>
      </c>
      <c r="DC455" s="25"/>
    </row>
    <row r="456" spans="1:107" s="61" customFormat="1" ht="22.5" customHeight="1">
      <c r="A456" s="25"/>
      <c r="B456" s="163"/>
      <c r="C456" s="163" t="s">
        <v>128</v>
      </c>
      <c r="D456" s="32"/>
      <c r="E456" s="37"/>
      <c r="F456" s="42"/>
      <c r="G456" s="43" cm="1">
        <f t="array" ref="G456">IFERROR(
IF(G$14 - $G$14 + 1 = _xlfn.NUMBERVALUE(TRIM(_xlfn.TEXTAFTER($C456, " ", -1))),
_xlfn.IFS(
'Option-specific inputs'!$K$19="Percentage cost method",('Option-specific inputs'!$K$27*'Option-specific inputs'!$K34*G$22),
'Option-specific inputs'!$K$19="Total cost method",('Option-specific inputs'!$K57*G$22)),0),0)</f>
        <v>0</v>
      </c>
      <c r="H456" s="43" cm="1">
        <f t="array" ref="H456">IFERROR(
IF(H$14 - $G$14 + 1 = _xlfn.NUMBERVALUE(TRIM(_xlfn.TEXTAFTER($C456, " ", -1))),
_xlfn.IFS(
'Option-specific inputs'!$K$19="Percentage cost method",('Option-specific inputs'!$K$27*'Option-specific inputs'!$K34*H$22),
'Option-specific inputs'!$K$19="Total cost method",('Option-specific inputs'!$K57*H$22)),0),0)</f>
        <v>0</v>
      </c>
      <c r="I456" s="43" cm="1">
        <f t="array" ref="I456">IFERROR(
IF(I$14 - $G$14 + 1 = _xlfn.NUMBERVALUE(TRIM(_xlfn.TEXTAFTER($C456, " ", -1))),
_xlfn.IFS(
'Option-specific inputs'!$K$19="Percentage cost method",('Option-specific inputs'!$K$27*'Option-specific inputs'!$K34*I$22),
'Option-specific inputs'!$K$19="Total cost method",('Option-specific inputs'!$K57*I$22)),0),0)</f>
        <v>0</v>
      </c>
      <c r="J456" s="43" cm="1">
        <f t="array" ref="J456">IFERROR(
IF(J$14 - $G$14 + 1 = _xlfn.NUMBERVALUE(TRIM(_xlfn.TEXTAFTER($C456, " ", -1))),
_xlfn.IFS(
'Option-specific inputs'!$K$19="Percentage cost method",('Option-specific inputs'!$K$27*'Option-specific inputs'!$K34*J$22),
'Option-specific inputs'!$K$19="Total cost method",('Option-specific inputs'!$K57*J$22)),0),0)</f>
        <v>0</v>
      </c>
      <c r="K456" s="43" cm="1">
        <f t="array" ref="K456">IFERROR(
IF(K$14 - $G$14 + 1 = _xlfn.NUMBERVALUE(TRIM(_xlfn.TEXTAFTER($C456, " ", -1))),
_xlfn.IFS(
'Option-specific inputs'!$K$19="Percentage cost method",('Option-specific inputs'!$K$27*'Option-specific inputs'!$K34*K$22),
'Option-specific inputs'!$K$19="Total cost method",('Option-specific inputs'!$K57*K$22)),0),0)</f>
        <v>0</v>
      </c>
      <c r="L456" s="43" cm="1">
        <f t="array" ref="L456">IFERROR(
IF(L$14 - $G$14 + 1 = _xlfn.NUMBERVALUE(TRIM(_xlfn.TEXTAFTER($C456, " ", -1))),
_xlfn.IFS(
'Option-specific inputs'!$K$19="Percentage cost method",('Option-specific inputs'!$K$27*'Option-specific inputs'!$K34*L$22),
'Option-specific inputs'!$K$19="Total cost method",('Option-specific inputs'!$K57*L$22)),0),0)</f>
        <v>0</v>
      </c>
      <c r="M456" s="43" cm="1">
        <f t="array" ref="M456">IFERROR(
IF(M$14 - $G$14 + 1 = _xlfn.NUMBERVALUE(TRIM(_xlfn.TEXTAFTER($C456, " ", -1))),
_xlfn.IFS(
'Option-specific inputs'!$K$19="Percentage cost method",('Option-specific inputs'!$K$27*'Option-specific inputs'!$K34*M$22),
'Option-specific inputs'!$K$19="Total cost method",('Option-specific inputs'!$K57*M$22)),0),0)</f>
        <v>0</v>
      </c>
      <c r="N456" s="43" cm="1">
        <f t="array" ref="N456">IFERROR(
IF(N$14 - $G$14 + 1 = _xlfn.NUMBERVALUE(TRIM(_xlfn.TEXTAFTER($C456, " ", -1))),
_xlfn.IFS(
'Option-specific inputs'!$K$19="Percentage cost method",('Option-specific inputs'!$K$27*'Option-specific inputs'!$K34*N$22),
'Option-specific inputs'!$K$19="Total cost method",('Option-specific inputs'!$K57*N$22)),0),0)</f>
        <v>0</v>
      </c>
      <c r="O456" s="43" cm="1">
        <f t="array" ref="O456">IFERROR(
IF(O$14 - $G$14 + 1 = _xlfn.NUMBERVALUE(TRIM(_xlfn.TEXTAFTER($C456, " ", -1))),
_xlfn.IFS(
'Option-specific inputs'!$K$19="Percentage cost method",('Option-specific inputs'!$K$27*'Option-specific inputs'!$K34*O$22),
'Option-specific inputs'!$K$19="Total cost method",('Option-specific inputs'!$K57*O$22)),0),0)</f>
        <v>0</v>
      </c>
      <c r="P456" s="43" cm="1">
        <f t="array" ref="P456">IFERROR(
IF(P$14 - $G$14 + 1 = _xlfn.NUMBERVALUE(TRIM(_xlfn.TEXTAFTER($C456, " ", -1))),
_xlfn.IFS(
'Option-specific inputs'!$K$19="Percentage cost method",('Option-specific inputs'!$K$27*'Option-specific inputs'!$K34*P$22),
'Option-specific inputs'!$K$19="Total cost method",('Option-specific inputs'!$K57*P$22)),0),0)</f>
        <v>0</v>
      </c>
      <c r="Q456" s="43" cm="1">
        <f t="array" ref="Q456">IFERROR(
IF(Q$14 - $G$14 + 1 = _xlfn.NUMBERVALUE(TRIM(_xlfn.TEXTAFTER($C456, " ", -1))),
_xlfn.IFS(
'Option-specific inputs'!$K$19="Percentage cost method",('Option-specific inputs'!$K$27*'Option-specific inputs'!$K34*Q$22),
'Option-specific inputs'!$K$19="Total cost method",('Option-specific inputs'!$K57*Q$22)),0),0)</f>
        <v>0</v>
      </c>
      <c r="R456" s="43" cm="1">
        <f t="array" ref="R456">IFERROR(
IF(R$14 - $G$14 + 1 = _xlfn.NUMBERVALUE(TRIM(_xlfn.TEXTAFTER($C456, " ", -1))),
_xlfn.IFS(
'Option-specific inputs'!$K$19="Percentage cost method",('Option-specific inputs'!$K$27*'Option-specific inputs'!$K34*R$22),
'Option-specific inputs'!$K$19="Total cost method",('Option-specific inputs'!$K57*R$22)),0),0)</f>
        <v>0</v>
      </c>
      <c r="S456" s="43" cm="1">
        <f t="array" ref="S456">IFERROR(
IF(S$14 - $G$14 + 1 = _xlfn.NUMBERVALUE(TRIM(_xlfn.TEXTAFTER($C456, " ", -1))),
_xlfn.IFS(
'Option-specific inputs'!$K$19="Percentage cost method",('Option-specific inputs'!$K$27*'Option-specific inputs'!$K34*S$22),
'Option-specific inputs'!$K$19="Total cost method",('Option-specific inputs'!$K57*S$22)),0),0)</f>
        <v>0</v>
      </c>
      <c r="T456" s="43" cm="1">
        <f t="array" ref="T456">IFERROR(
IF(T$14 - $G$14 + 1 = _xlfn.NUMBERVALUE(TRIM(_xlfn.TEXTAFTER($C456, " ", -1))),
_xlfn.IFS(
'Option-specific inputs'!$K$19="Percentage cost method",('Option-specific inputs'!$K$27*'Option-specific inputs'!$K34*T$22),
'Option-specific inputs'!$K$19="Total cost method",('Option-specific inputs'!$K57*T$22)),0),0)</f>
        <v>0</v>
      </c>
      <c r="U456" s="43" cm="1">
        <f t="array" ref="U456">IFERROR(
IF(U$14 - $G$14 + 1 = _xlfn.NUMBERVALUE(TRIM(_xlfn.TEXTAFTER($C456, " ", -1))),
_xlfn.IFS(
'Option-specific inputs'!$K$19="Percentage cost method",('Option-specific inputs'!$K$27*'Option-specific inputs'!$K34*U$22),
'Option-specific inputs'!$K$19="Total cost method",('Option-specific inputs'!$K57*U$22)),0),0)</f>
        <v>0</v>
      </c>
      <c r="V456" s="43" cm="1">
        <f t="array" ref="V456">IFERROR(
IF(V$14 - $G$14 + 1 = _xlfn.NUMBERVALUE(TRIM(_xlfn.TEXTAFTER($C456, " ", -1))),
_xlfn.IFS(
'Option-specific inputs'!$K$19="Percentage cost method",('Option-specific inputs'!$K$27*'Option-specific inputs'!$K34*V$22),
'Option-specific inputs'!$K$19="Total cost method",('Option-specific inputs'!$K57*V$22)),0),0)</f>
        <v>0</v>
      </c>
      <c r="W456" s="43" cm="1">
        <f t="array" ref="W456">IFERROR(
IF(W$14 - $G$14 + 1 = _xlfn.NUMBERVALUE(TRIM(_xlfn.TEXTAFTER($C456, " ", -1))),
_xlfn.IFS(
'Option-specific inputs'!$K$19="Percentage cost method",('Option-specific inputs'!$K$27*'Option-specific inputs'!$K34*W$22),
'Option-specific inputs'!$K$19="Total cost method",('Option-specific inputs'!$K57*W$22)),0),0)</f>
        <v>0</v>
      </c>
      <c r="X456" s="43" cm="1">
        <f t="array" ref="X456">IFERROR(
IF(X$14 - $G$14 + 1 = _xlfn.NUMBERVALUE(TRIM(_xlfn.TEXTAFTER($C456, " ", -1))),
_xlfn.IFS(
'Option-specific inputs'!$K$19="Percentage cost method",('Option-specific inputs'!$K$27*'Option-specific inputs'!$K34*X$22),
'Option-specific inputs'!$K$19="Total cost method",('Option-specific inputs'!$K57*X$22)),0),0)</f>
        <v>0</v>
      </c>
      <c r="Y456" s="43" cm="1">
        <f t="array" ref="Y456">IFERROR(
IF(Y$14 - $G$14 + 1 = _xlfn.NUMBERVALUE(TRIM(_xlfn.TEXTAFTER($C456, " ", -1))),
_xlfn.IFS(
'Option-specific inputs'!$K$19="Percentage cost method",('Option-specific inputs'!$K$27*'Option-specific inputs'!$K34*Y$22),
'Option-specific inputs'!$K$19="Total cost method",('Option-specific inputs'!$K57*Y$22)),0),0)</f>
        <v>0</v>
      </c>
      <c r="Z456" s="43" cm="1">
        <f t="array" ref="Z456">IFERROR(
IF(Z$14 - $G$14 + 1 = _xlfn.NUMBERVALUE(TRIM(_xlfn.TEXTAFTER($C456, " ", -1))),
_xlfn.IFS(
'Option-specific inputs'!$K$19="Percentage cost method",('Option-specific inputs'!$K$27*'Option-specific inputs'!$K34*Z$22),
'Option-specific inputs'!$K$19="Total cost method",('Option-specific inputs'!$K57*Z$22)),0),0)</f>
        <v>0</v>
      </c>
      <c r="AA456" s="43" cm="1">
        <f t="array" ref="AA456">IFERROR(
IF(AA$14 - $G$14 + 1 = _xlfn.NUMBERVALUE(TRIM(_xlfn.TEXTAFTER($C456, " ", -1))),
_xlfn.IFS(
'Option-specific inputs'!$K$19="Percentage cost method",('Option-specific inputs'!$K$27*'Option-specific inputs'!$K34*AA$22),
'Option-specific inputs'!$K$19="Total cost method",('Option-specific inputs'!$K57*AA$22)),0),0)</f>
        <v>0</v>
      </c>
      <c r="AB456" s="43" cm="1">
        <f t="array" ref="AB456">IFERROR(
IF(AB$14 - $G$14 + 1 = _xlfn.NUMBERVALUE(TRIM(_xlfn.TEXTAFTER($C456, " ", -1))),
_xlfn.IFS(
'Option-specific inputs'!$K$19="Percentage cost method",('Option-specific inputs'!$K$27*'Option-specific inputs'!$K34*AB$22),
'Option-specific inputs'!$K$19="Total cost method",('Option-specific inputs'!$K57*AB$22)),0),0)</f>
        <v>0</v>
      </c>
      <c r="AC456" s="43" cm="1">
        <f t="array" ref="AC456">IFERROR(
IF(AC$14 - $G$14 + 1 = _xlfn.NUMBERVALUE(TRIM(_xlfn.TEXTAFTER($C456, " ", -1))),
_xlfn.IFS(
'Option-specific inputs'!$K$19="Percentage cost method",('Option-specific inputs'!$K$27*'Option-specific inputs'!$K34*AC$22),
'Option-specific inputs'!$K$19="Total cost method",('Option-specific inputs'!$K57*AC$22)),0),0)</f>
        <v>0</v>
      </c>
      <c r="AD456" s="43" cm="1">
        <f t="array" ref="AD456">IFERROR(
IF(AD$14 - $G$14 + 1 = _xlfn.NUMBERVALUE(TRIM(_xlfn.TEXTAFTER($C456, " ", -1))),
_xlfn.IFS(
'Option-specific inputs'!$K$19="Percentage cost method",('Option-specific inputs'!$K$27*'Option-specific inputs'!$K34*AD$22),
'Option-specific inputs'!$K$19="Total cost method",('Option-specific inputs'!$K57*AD$22)),0),0)</f>
        <v>0</v>
      </c>
      <c r="AE456" s="43" cm="1">
        <f t="array" ref="AE456">IFERROR(
IF(AE$14 - $G$14 + 1 = _xlfn.NUMBERVALUE(TRIM(_xlfn.TEXTAFTER($C456, " ", -1))),
_xlfn.IFS(
'Option-specific inputs'!$K$19="Percentage cost method",('Option-specific inputs'!$K$27*'Option-specific inputs'!$K34*AE$22),
'Option-specific inputs'!$K$19="Total cost method",('Option-specific inputs'!$K57*AE$22)),0),0)</f>
        <v>0</v>
      </c>
      <c r="AF456" s="43" cm="1">
        <f t="array" ref="AF456">IFERROR(
IF(AF$14 - $G$14 + 1 = _xlfn.NUMBERVALUE(TRIM(_xlfn.TEXTAFTER($C456, " ", -1))),
_xlfn.IFS(
'Option-specific inputs'!$K$19="Percentage cost method",('Option-specific inputs'!$K$27*'Option-specific inputs'!$K34*AF$22),
'Option-specific inputs'!$K$19="Total cost method",('Option-specific inputs'!$K57*AF$22)),0),0)</f>
        <v>0</v>
      </c>
      <c r="AG456" s="43" cm="1">
        <f t="array" ref="AG456">IFERROR(
IF(AG$14 - $G$14 + 1 = _xlfn.NUMBERVALUE(TRIM(_xlfn.TEXTAFTER($C456, " ", -1))),
_xlfn.IFS(
'Option-specific inputs'!$K$19="Percentage cost method",('Option-specific inputs'!$K$27*'Option-specific inputs'!$K34*AG$22),
'Option-specific inputs'!$K$19="Total cost method",('Option-specific inputs'!$K57*AG$22)),0),0)</f>
        <v>0</v>
      </c>
      <c r="AH456" s="43" cm="1">
        <f t="array" ref="AH456">IFERROR(
IF(AH$14 - $G$14 + 1 = _xlfn.NUMBERVALUE(TRIM(_xlfn.TEXTAFTER($C456, " ", -1))),
_xlfn.IFS(
'Option-specific inputs'!$K$19="Percentage cost method",('Option-specific inputs'!$K$27*'Option-specific inputs'!$K34*AH$22),
'Option-specific inputs'!$K$19="Total cost method",('Option-specific inputs'!$K57*AH$22)),0),0)</f>
        <v>0</v>
      </c>
      <c r="AI456" s="43" cm="1">
        <f t="array" ref="AI456">IFERROR(
IF(AI$14 - $G$14 + 1 = _xlfn.NUMBERVALUE(TRIM(_xlfn.TEXTAFTER($C456, " ", -1))),
_xlfn.IFS(
'Option-specific inputs'!$K$19="Percentage cost method",('Option-specific inputs'!$K$27*'Option-specific inputs'!$K34*AI$22),
'Option-specific inputs'!$K$19="Total cost method",('Option-specific inputs'!$K57*AI$22)),0),0)</f>
        <v>0</v>
      </c>
      <c r="AJ456" s="43" cm="1">
        <f t="array" ref="AJ456">IFERROR(
IF(AJ$14 - $G$14 + 1 = _xlfn.NUMBERVALUE(TRIM(_xlfn.TEXTAFTER($C456, " ", -1))),
_xlfn.IFS(
'Option-specific inputs'!$K$19="Percentage cost method",('Option-specific inputs'!$K$27*'Option-specific inputs'!$K34*AJ$22),
'Option-specific inputs'!$K$19="Total cost method",('Option-specific inputs'!$K57*AJ$22)),0),0)</f>
        <v>0</v>
      </c>
      <c r="AK456" s="43" cm="1">
        <f t="array" ref="AK456">IFERROR(
IF(AK$14 - $G$14 + 1 = _xlfn.NUMBERVALUE(TRIM(_xlfn.TEXTAFTER($C456, " ", -1))),
_xlfn.IFS(
'Option-specific inputs'!$K$19="Percentage cost method",('Option-specific inputs'!$K$27*'Option-specific inputs'!$K34*AK$22),
'Option-specific inputs'!$K$19="Total cost method",('Option-specific inputs'!$K57*AK$22)),0),0)</f>
        <v>0</v>
      </c>
      <c r="AL456" s="43" cm="1">
        <f t="array" ref="AL456">IFERROR(
IF(AL$14 - $G$14 + 1 = _xlfn.NUMBERVALUE(TRIM(_xlfn.TEXTAFTER($C456, " ", -1))),
_xlfn.IFS(
'Option-specific inputs'!$K$19="Percentage cost method",('Option-specific inputs'!$K$27*'Option-specific inputs'!$K34*AL$22),
'Option-specific inputs'!$K$19="Total cost method",('Option-specific inputs'!$K57*AL$22)),0),0)</f>
        <v>0</v>
      </c>
      <c r="AM456" s="43" cm="1">
        <f t="array" ref="AM456">IFERROR(
IF(AM$14 - $G$14 + 1 = _xlfn.NUMBERVALUE(TRIM(_xlfn.TEXTAFTER($C456, " ", -1))),
_xlfn.IFS(
'Option-specific inputs'!$K$19="Percentage cost method",('Option-specific inputs'!$K$27*'Option-specific inputs'!$K34*AM$22),
'Option-specific inputs'!$K$19="Total cost method",('Option-specific inputs'!$K57*AM$22)),0),0)</f>
        <v>0</v>
      </c>
      <c r="AN456" s="43" cm="1">
        <f t="array" ref="AN456">IFERROR(
IF(AN$14 - $G$14 + 1 = _xlfn.NUMBERVALUE(TRIM(_xlfn.TEXTAFTER($C456, " ", -1))),
_xlfn.IFS(
'Option-specific inputs'!$K$19="Percentage cost method",('Option-specific inputs'!$K$27*'Option-specific inputs'!$K34*AN$22),
'Option-specific inputs'!$K$19="Total cost method",('Option-specific inputs'!$K57*AN$22)),0),0)</f>
        <v>0</v>
      </c>
      <c r="AO456" s="43" cm="1">
        <f t="array" ref="AO456">IFERROR(
IF(AO$14 - $G$14 + 1 = _xlfn.NUMBERVALUE(TRIM(_xlfn.TEXTAFTER($C456, " ", -1))),
_xlfn.IFS(
'Option-specific inputs'!$K$19="Percentage cost method",('Option-specific inputs'!$K$27*'Option-specific inputs'!$K34*AO$22),
'Option-specific inputs'!$K$19="Total cost method",('Option-specific inputs'!$K57*AO$22)),0),0)</f>
        <v>0</v>
      </c>
      <c r="AP456" s="43" cm="1">
        <f t="array" ref="AP456">IFERROR(
IF(AP$14 - $G$14 + 1 = _xlfn.NUMBERVALUE(TRIM(_xlfn.TEXTAFTER($C456, " ", -1))),
_xlfn.IFS(
'Option-specific inputs'!$K$19="Percentage cost method",('Option-specific inputs'!$K$27*'Option-specific inputs'!$K34*AP$22),
'Option-specific inputs'!$K$19="Total cost method",('Option-specific inputs'!$K57*AP$22)),0),0)</f>
        <v>0</v>
      </c>
      <c r="AQ456" s="43" cm="1">
        <f t="array" ref="AQ456">IFERROR(
IF(AQ$14 - $G$14 + 1 = _xlfn.NUMBERVALUE(TRIM(_xlfn.TEXTAFTER($C456, " ", -1))),
_xlfn.IFS(
'Option-specific inputs'!$K$19="Percentage cost method",('Option-specific inputs'!$K$27*'Option-specific inputs'!$K34*AQ$22),
'Option-specific inputs'!$K$19="Total cost method",('Option-specific inputs'!$K57*AQ$22)),0),0)</f>
        <v>0</v>
      </c>
      <c r="AR456" s="43" cm="1">
        <f t="array" ref="AR456">IFERROR(
IF(AR$14 - $G$14 + 1 = _xlfn.NUMBERVALUE(TRIM(_xlfn.TEXTAFTER($C456, " ", -1))),
_xlfn.IFS(
'Option-specific inputs'!$K$19="Percentage cost method",('Option-specific inputs'!$K$27*'Option-specific inputs'!$K34*AR$22),
'Option-specific inputs'!$K$19="Total cost method",('Option-specific inputs'!$K57*AR$22)),0),0)</f>
        <v>0</v>
      </c>
      <c r="AS456" s="43" cm="1">
        <f t="array" ref="AS456">IFERROR(
IF(AS$14 - $G$14 + 1 = _xlfn.NUMBERVALUE(TRIM(_xlfn.TEXTAFTER($C456, " ", -1))),
_xlfn.IFS(
'Option-specific inputs'!$K$19="Percentage cost method",('Option-specific inputs'!$K$27*'Option-specific inputs'!$K34*AS$22),
'Option-specific inputs'!$K$19="Total cost method",('Option-specific inputs'!$K57*AS$22)),0),0)</f>
        <v>0</v>
      </c>
      <c r="AT456" s="43" cm="1">
        <f t="array" ref="AT456">IFERROR(
IF(AT$14 - $G$14 + 1 = _xlfn.NUMBERVALUE(TRIM(_xlfn.TEXTAFTER($C456, " ", -1))),
_xlfn.IFS(
'Option-specific inputs'!$K$19="Percentage cost method",('Option-specific inputs'!$K$27*'Option-specific inputs'!$K34*AT$22),
'Option-specific inputs'!$K$19="Total cost method",('Option-specific inputs'!$K57*AT$22)),0),0)</f>
        <v>0</v>
      </c>
      <c r="AU456" s="43" cm="1">
        <f t="array" ref="AU456">IFERROR(
IF(AU$14 - $G$14 + 1 = _xlfn.NUMBERVALUE(TRIM(_xlfn.TEXTAFTER($C456, " ", -1))),
_xlfn.IFS(
'Option-specific inputs'!$K$19="Percentage cost method",('Option-specific inputs'!$K$27*'Option-specific inputs'!$K34*AU$22),
'Option-specific inputs'!$K$19="Total cost method",('Option-specific inputs'!$K57*AU$22)),0),0)</f>
        <v>0</v>
      </c>
      <c r="AV456" s="43" cm="1">
        <f t="array" ref="AV456">IFERROR(
IF(AV$14 - $G$14 + 1 = _xlfn.NUMBERVALUE(TRIM(_xlfn.TEXTAFTER($C456, " ", -1))),
_xlfn.IFS(
'Option-specific inputs'!$K$19="Percentage cost method",('Option-specific inputs'!$K$27*'Option-specific inputs'!$K34*AV$22),
'Option-specific inputs'!$K$19="Total cost method",('Option-specific inputs'!$K57*AV$22)),0),0)</f>
        <v>0</v>
      </c>
      <c r="AW456" s="43" cm="1">
        <f t="array" ref="AW456">IFERROR(
IF(AW$14 - $G$14 + 1 = _xlfn.NUMBERVALUE(TRIM(_xlfn.TEXTAFTER($C456, " ", -1))),
_xlfn.IFS(
'Option-specific inputs'!$K$19="Percentage cost method",('Option-specific inputs'!$K$27*'Option-specific inputs'!$K34*AW$22),
'Option-specific inputs'!$K$19="Total cost method",('Option-specific inputs'!$K57*AW$22)),0),0)</f>
        <v>0</v>
      </c>
      <c r="AX456" s="43" cm="1">
        <f t="array" ref="AX456">IFERROR(
IF(AX$14 - $G$14 + 1 = _xlfn.NUMBERVALUE(TRIM(_xlfn.TEXTAFTER($C456, " ", -1))),
_xlfn.IFS(
'Option-specific inputs'!$K$19="Percentage cost method",('Option-specific inputs'!$K$27*'Option-specific inputs'!$K34*AX$22),
'Option-specific inputs'!$K$19="Total cost method",('Option-specific inputs'!$K57*AX$22)),0),0)</f>
        <v>0</v>
      </c>
      <c r="AY456" s="43" cm="1">
        <f t="array" ref="AY456">IFERROR(
IF(AY$14 - $G$14 + 1 = _xlfn.NUMBERVALUE(TRIM(_xlfn.TEXTAFTER($C456, " ", -1))),
_xlfn.IFS(
'Option-specific inputs'!$K$19="Percentage cost method",('Option-specific inputs'!$K$27*'Option-specific inputs'!$K34*AY$22),
'Option-specific inputs'!$K$19="Total cost method",('Option-specific inputs'!$K57*AY$22)),0),0)</f>
        <v>0</v>
      </c>
      <c r="AZ456" s="43" cm="1">
        <f t="array" ref="AZ456">IFERROR(
IF(AZ$14 - $G$14 + 1 = _xlfn.NUMBERVALUE(TRIM(_xlfn.TEXTAFTER($C456, " ", -1))),
_xlfn.IFS(
'Option-specific inputs'!$K$19="Percentage cost method",('Option-specific inputs'!$K$27*'Option-specific inputs'!$K34*AZ$22),
'Option-specific inputs'!$K$19="Total cost method",('Option-specific inputs'!$K57*AZ$22)),0),0)</f>
        <v>0</v>
      </c>
      <c r="BA456" s="43" cm="1">
        <f t="array" ref="BA456">IFERROR(
IF(BA$14 - $G$14 + 1 = _xlfn.NUMBERVALUE(TRIM(_xlfn.TEXTAFTER($C456, " ", -1))),
_xlfn.IFS(
'Option-specific inputs'!$K$19="Percentage cost method",('Option-specific inputs'!$K$27*'Option-specific inputs'!$K34*BA$22),
'Option-specific inputs'!$K$19="Total cost method",('Option-specific inputs'!$K57*BA$22)),0),0)</f>
        <v>0</v>
      </c>
      <c r="BB456" s="43" cm="1">
        <f t="array" ref="BB456">IFERROR(
IF(BB$14 - $G$14 + 1 = _xlfn.NUMBERVALUE(TRIM(_xlfn.TEXTAFTER($C456, " ", -1))),
_xlfn.IFS(
'Option-specific inputs'!$K$19="Percentage cost method",('Option-specific inputs'!$K$27*'Option-specific inputs'!$K34*BB$22),
'Option-specific inputs'!$K$19="Total cost method",('Option-specific inputs'!$K57*BB$22)),0),0)</f>
        <v>0</v>
      </c>
      <c r="BC456" s="43" cm="1">
        <f t="array" ref="BC456">IFERROR(
IF(BC$14 - $G$14 + 1 = _xlfn.NUMBERVALUE(TRIM(_xlfn.TEXTAFTER($C456, " ", -1))),
_xlfn.IFS(
'Option-specific inputs'!$K$19="Percentage cost method",('Option-specific inputs'!$K$27*'Option-specific inputs'!$K34*BC$22),
'Option-specific inputs'!$K$19="Total cost method",('Option-specific inputs'!$K57*BC$22)),0),0)</f>
        <v>0</v>
      </c>
      <c r="BD456" s="43" cm="1">
        <f t="array" ref="BD456">IFERROR(
IF(BD$14 - $G$14 + 1 = _xlfn.NUMBERVALUE(TRIM(_xlfn.TEXTAFTER($C456, " ", -1))),
_xlfn.IFS(
'Option-specific inputs'!$K$19="Percentage cost method",('Option-specific inputs'!$K$27*'Option-specific inputs'!$K34*BD$22),
'Option-specific inputs'!$K$19="Total cost method",('Option-specific inputs'!$K57*BD$22)),0),0)</f>
        <v>0</v>
      </c>
      <c r="BE456" s="43" cm="1">
        <f t="array" ref="BE456">IFERROR(
IF(BE$14 - $G$14 + 1 = _xlfn.NUMBERVALUE(TRIM(_xlfn.TEXTAFTER($C456, " ", -1))),
_xlfn.IFS(
'Option-specific inputs'!$K$19="Percentage cost method",('Option-specific inputs'!$K$27*'Option-specific inputs'!$K34*BE$22),
'Option-specific inputs'!$K$19="Total cost method",('Option-specific inputs'!$K57*BE$22)),0),0)</f>
        <v>0</v>
      </c>
      <c r="BF456" s="43" cm="1">
        <f t="array" ref="BF456">IFERROR(
IF(BF$14 - $G$14 + 1 = _xlfn.NUMBERVALUE(TRIM(_xlfn.TEXTAFTER($C456, " ", -1))),
_xlfn.IFS(
'Option-specific inputs'!$K$19="Percentage cost method",('Option-specific inputs'!$K$27*'Option-specific inputs'!$K34*BF$22),
'Option-specific inputs'!$K$19="Total cost method",('Option-specific inputs'!$K57*BF$22)),0),0)</f>
        <v>0</v>
      </c>
      <c r="BG456" s="43" cm="1">
        <f t="array" ref="BG456">IFERROR(
IF(BG$14 - $G$14 + 1 = _xlfn.NUMBERVALUE(TRIM(_xlfn.TEXTAFTER($C456, " ", -1))),
_xlfn.IFS(
'Option-specific inputs'!$K$19="Percentage cost method",('Option-specific inputs'!$K$27*'Option-specific inputs'!$K34*BG$22),
'Option-specific inputs'!$K$19="Total cost method",('Option-specific inputs'!$K57*BG$22)),0),0)</f>
        <v>0</v>
      </c>
      <c r="BH456" s="43" cm="1">
        <f t="array" ref="BH456">IFERROR(
IF(BH$14 - $G$14 + 1 = _xlfn.NUMBERVALUE(TRIM(_xlfn.TEXTAFTER($C456, " ", -1))),
_xlfn.IFS(
'Option-specific inputs'!$K$19="Percentage cost method",('Option-specific inputs'!$K$27*'Option-specific inputs'!$K34*BH$22),
'Option-specific inputs'!$K$19="Total cost method",('Option-specific inputs'!$K57*BH$22)),0),0)</f>
        <v>0</v>
      </c>
      <c r="BI456" s="43" cm="1">
        <f t="array" ref="BI456">IFERROR(
IF(BI$14 - $G$14 + 1 = _xlfn.NUMBERVALUE(TRIM(_xlfn.TEXTAFTER($C456, " ", -1))),
_xlfn.IFS(
'Option-specific inputs'!$K$19="Percentage cost method",('Option-specific inputs'!$K$27*'Option-specific inputs'!$K34*BI$22),
'Option-specific inputs'!$K$19="Total cost method",('Option-specific inputs'!$K57*BI$22)),0),0)</f>
        <v>0</v>
      </c>
      <c r="BJ456" s="43" cm="1">
        <f t="array" ref="BJ456">IFERROR(
IF(BJ$14 - $G$14 + 1 = _xlfn.NUMBERVALUE(TRIM(_xlfn.TEXTAFTER($C456, " ", -1))),
_xlfn.IFS(
'Option-specific inputs'!$K$19="Percentage cost method",('Option-specific inputs'!$K$27*'Option-specific inputs'!$K34*BJ$22),
'Option-specific inputs'!$K$19="Total cost method",('Option-specific inputs'!$K57*BJ$22)),0),0)</f>
        <v>0</v>
      </c>
      <c r="BK456" s="43" cm="1">
        <f t="array" ref="BK456">IFERROR(
IF(BK$14 - $G$14 + 1 = _xlfn.NUMBERVALUE(TRIM(_xlfn.TEXTAFTER($C456, " ", -1))),
_xlfn.IFS(
'Option-specific inputs'!$K$19="Percentage cost method",('Option-specific inputs'!$K$27*'Option-specific inputs'!$K34*BK$22),
'Option-specific inputs'!$K$19="Total cost method",('Option-specific inputs'!$K57*BK$22)),0),0)</f>
        <v>0</v>
      </c>
      <c r="BL456" s="43" cm="1">
        <f t="array" ref="BL456">IFERROR(
IF(BL$14 - $G$14 + 1 = _xlfn.NUMBERVALUE(TRIM(_xlfn.TEXTAFTER($C456, " ", -1))),
_xlfn.IFS(
'Option-specific inputs'!$K$19="Percentage cost method",('Option-specific inputs'!$K$27*'Option-specific inputs'!$K34*BL$22),
'Option-specific inputs'!$K$19="Total cost method",('Option-specific inputs'!$K57*BL$22)),0),0)</f>
        <v>0</v>
      </c>
      <c r="BM456" s="43" cm="1">
        <f t="array" ref="BM456">IFERROR(
IF(BM$14 - $G$14 + 1 = _xlfn.NUMBERVALUE(TRIM(_xlfn.TEXTAFTER($C456, " ", -1))),
_xlfn.IFS(
'Option-specific inputs'!$K$19="Percentage cost method",('Option-specific inputs'!$K$27*'Option-specific inputs'!$K34*BM$22),
'Option-specific inputs'!$K$19="Total cost method",('Option-specific inputs'!$K57*BM$22)),0),0)</f>
        <v>0</v>
      </c>
      <c r="BN456" s="43" cm="1">
        <f t="array" ref="BN456">IFERROR(
IF(BN$14 - $G$14 + 1 = _xlfn.NUMBERVALUE(TRIM(_xlfn.TEXTAFTER($C456, " ", -1))),
_xlfn.IFS(
'Option-specific inputs'!$K$19="Percentage cost method",('Option-specific inputs'!$K$27*'Option-specific inputs'!$K34*BN$22),
'Option-specific inputs'!$K$19="Total cost method",('Option-specific inputs'!$K57*BN$22)),0),0)</f>
        <v>0</v>
      </c>
      <c r="BO456" s="43" cm="1">
        <f t="array" ref="BO456">IFERROR(
IF(BO$14 - $G$14 + 1 = _xlfn.NUMBERVALUE(TRIM(_xlfn.TEXTAFTER($C456, " ", -1))),
_xlfn.IFS(
'Option-specific inputs'!$K$19="Percentage cost method",('Option-specific inputs'!$K$27*'Option-specific inputs'!$K34*BO$22),
'Option-specific inputs'!$K$19="Total cost method",('Option-specific inputs'!$K57*BO$22)),0),0)</f>
        <v>0</v>
      </c>
      <c r="BP456" s="43" cm="1">
        <f t="array" ref="BP456">IFERROR(
IF(BP$14 - $G$14 + 1 = _xlfn.NUMBERVALUE(TRIM(_xlfn.TEXTAFTER($C456, " ", -1))),
_xlfn.IFS(
'Option-specific inputs'!$K$19="Percentage cost method",('Option-specific inputs'!$K$27*'Option-specific inputs'!$K34*BP$22),
'Option-specific inputs'!$K$19="Total cost method",('Option-specific inputs'!$K57*BP$22)),0),0)</f>
        <v>0</v>
      </c>
      <c r="BQ456" s="43" cm="1">
        <f t="array" ref="BQ456">IFERROR(
IF(BQ$14 - $G$14 + 1 = _xlfn.NUMBERVALUE(TRIM(_xlfn.TEXTAFTER($C456, " ", -1))),
_xlfn.IFS(
'Option-specific inputs'!$K$19="Percentage cost method",('Option-specific inputs'!$K$27*'Option-specific inputs'!$K34*BQ$22),
'Option-specific inputs'!$K$19="Total cost method",('Option-specific inputs'!$K57*BQ$22)),0),0)</f>
        <v>0</v>
      </c>
      <c r="BR456" s="43" cm="1">
        <f t="array" ref="BR456">IFERROR(
IF(BR$14 - $G$14 + 1 = _xlfn.NUMBERVALUE(TRIM(_xlfn.TEXTAFTER($C456, " ", -1))),
_xlfn.IFS(
'Option-specific inputs'!$K$19="Percentage cost method",('Option-specific inputs'!$K$27*'Option-specific inputs'!$K34*BR$22),
'Option-specific inputs'!$K$19="Total cost method",('Option-specific inputs'!$K57*BR$22)),0),0)</f>
        <v>0</v>
      </c>
      <c r="BS456" s="43" cm="1">
        <f t="array" ref="BS456">IFERROR(
IF(BS$14 - $G$14 + 1 = _xlfn.NUMBERVALUE(TRIM(_xlfn.TEXTAFTER($C456, " ", -1))),
_xlfn.IFS(
'Option-specific inputs'!$K$19="Percentage cost method",('Option-specific inputs'!$K$27*'Option-specific inputs'!$K34*BS$22),
'Option-specific inputs'!$K$19="Total cost method",('Option-specific inputs'!$K57*BS$22)),0),0)</f>
        <v>0</v>
      </c>
      <c r="BT456" s="43" cm="1">
        <f t="array" ref="BT456">IFERROR(
IF(BT$14 - $G$14 + 1 = _xlfn.NUMBERVALUE(TRIM(_xlfn.TEXTAFTER($C456, " ", -1))),
_xlfn.IFS(
'Option-specific inputs'!$K$19="Percentage cost method",('Option-specific inputs'!$K$27*'Option-specific inputs'!$K34*BT$22),
'Option-specific inputs'!$K$19="Total cost method",('Option-specific inputs'!$K57*BT$22)),0),0)</f>
        <v>0</v>
      </c>
      <c r="BU456" s="43" cm="1">
        <f t="array" ref="BU456">IFERROR(
IF(BU$14 - $G$14 + 1 = _xlfn.NUMBERVALUE(TRIM(_xlfn.TEXTAFTER($C456, " ", -1))),
_xlfn.IFS(
'Option-specific inputs'!$K$19="Percentage cost method",('Option-specific inputs'!$K$27*'Option-specific inputs'!$K34*BU$22),
'Option-specific inputs'!$K$19="Total cost method",('Option-specific inputs'!$K57*BU$22)),0),0)</f>
        <v>0</v>
      </c>
      <c r="BV456" s="43" cm="1">
        <f t="array" ref="BV456">IFERROR(
IF(BV$14 - $G$14 + 1 = _xlfn.NUMBERVALUE(TRIM(_xlfn.TEXTAFTER($C456, " ", -1))),
_xlfn.IFS(
'Option-specific inputs'!$K$19="Percentage cost method",('Option-specific inputs'!$K$27*'Option-specific inputs'!$K34*BV$22),
'Option-specific inputs'!$K$19="Total cost method",('Option-specific inputs'!$K57*BV$22)),0),0)</f>
        <v>0</v>
      </c>
      <c r="BW456" s="43" cm="1">
        <f t="array" ref="BW456">IFERROR(
IF(BW$14 - $G$14 + 1 = _xlfn.NUMBERVALUE(TRIM(_xlfn.TEXTAFTER($C456, " ", -1))),
_xlfn.IFS(
'Option-specific inputs'!$K$19="Percentage cost method",('Option-specific inputs'!$K$27*'Option-specific inputs'!$K34*BW$22),
'Option-specific inputs'!$K$19="Total cost method",('Option-specific inputs'!$K57*BW$22)),0),0)</f>
        <v>0</v>
      </c>
      <c r="BX456" s="43" cm="1">
        <f t="array" ref="BX456">IFERROR(
IF(BX$14 - $G$14 + 1 = _xlfn.NUMBERVALUE(TRIM(_xlfn.TEXTAFTER($C456, " ", -1))),
_xlfn.IFS(
'Option-specific inputs'!$K$19="Percentage cost method",('Option-specific inputs'!$K$27*'Option-specific inputs'!$K34*BX$22),
'Option-specific inputs'!$K$19="Total cost method",('Option-specific inputs'!$K57*BX$22)),0),0)</f>
        <v>0</v>
      </c>
      <c r="BY456" s="43" cm="1">
        <f t="array" ref="BY456">IFERROR(
IF(BY$14 - $G$14 + 1 = _xlfn.NUMBERVALUE(TRIM(_xlfn.TEXTAFTER($C456, " ", -1))),
_xlfn.IFS(
'Option-specific inputs'!$K$19="Percentage cost method",('Option-specific inputs'!$K$27*'Option-specific inputs'!$K34*BY$22),
'Option-specific inputs'!$K$19="Total cost method",('Option-specific inputs'!$K57*BY$22)),0),0)</f>
        <v>0</v>
      </c>
      <c r="BZ456" s="43" cm="1">
        <f t="array" ref="BZ456">IFERROR(
IF(BZ$14 - $G$14 + 1 = _xlfn.NUMBERVALUE(TRIM(_xlfn.TEXTAFTER($C456, " ", -1))),
_xlfn.IFS(
'Option-specific inputs'!$K$19="Percentage cost method",('Option-specific inputs'!$K$27*'Option-specific inputs'!$K34*BZ$22),
'Option-specific inputs'!$K$19="Total cost method",('Option-specific inputs'!$K57*BZ$22)),0),0)</f>
        <v>0</v>
      </c>
      <c r="CA456" s="43" cm="1">
        <f t="array" ref="CA456">IFERROR(
IF(CA$14 - $G$14 + 1 = _xlfn.NUMBERVALUE(TRIM(_xlfn.TEXTAFTER($C456, " ", -1))),
_xlfn.IFS(
'Option-specific inputs'!$K$19="Percentage cost method",('Option-specific inputs'!$K$27*'Option-specific inputs'!$K34*CA$22),
'Option-specific inputs'!$K$19="Total cost method",('Option-specific inputs'!$K57*CA$22)),0),0)</f>
        <v>0</v>
      </c>
      <c r="CB456" s="43" cm="1">
        <f t="array" ref="CB456">IFERROR(
IF(CB$14 - $G$14 + 1 = _xlfn.NUMBERVALUE(TRIM(_xlfn.TEXTAFTER($C456, " ", -1))),
_xlfn.IFS(
'Option-specific inputs'!$K$19="Percentage cost method",('Option-specific inputs'!$K$27*'Option-specific inputs'!$K34*CB$22),
'Option-specific inputs'!$K$19="Total cost method",('Option-specific inputs'!$K57*CB$22)),0),0)</f>
        <v>0</v>
      </c>
      <c r="CC456" s="43" cm="1">
        <f t="array" ref="CC456">IFERROR(
IF(CC$14 - $G$14 + 1 = _xlfn.NUMBERVALUE(TRIM(_xlfn.TEXTAFTER($C456, " ", -1))),
_xlfn.IFS(
'Option-specific inputs'!$K$19="Percentage cost method",('Option-specific inputs'!$K$27*'Option-specific inputs'!$K34*CC$22),
'Option-specific inputs'!$K$19="Total cost method",('Option-specific inputs'!$K57*CC$22)),0),0)</f>
        <v>0</v>
      </c>
      <c r="CD456" s="43" cm="1">
        <f t="array" ref="CD456">IFERROR(
IF(CD$14 - $G$14 + 1 = _xlfn.NUMBERVALUE(TRIM(_xlfn.TEXTAFTER($C456, " ", -1))),
_xlfn.IFS(
'Option-specific inputs'!$K$19="Percentage cost method",('Option-specific inputs'!$K$27*'Option-specific inputs'!$K34*CD$22),
'Option-specific inputs'!$K$19="Total cost method",('Option-specific inputs'!$K57*CD$22)),0),0)</f>
        <v>0</v>
      </c>
      <c r="CE456" s="43" cm="1">
        <f t="array" ref="CE456">IFERROR(
IF(CE$14 - $G$14 + 1 = _xlfn.NUMBERVALUE(TRIM(_xlfn.TEXTAFTER($C456, " ", -1))),
_xlfn.IFS(
'Option-specific inputs'!$K$19="Percentage cost method",('Option-specific inputs'!$K$27*'Option-specific inputs'!$K34*CE$22),
'Option-specific inputs'!$K$19="Total cost method",('Option-specific inputs'!$K57*CE$22)),0),0)</f>
        <v>0</v>
      </c>
      <c r="CF456" s="43" cm="1">
        <f t="array" ref="CF456">IFERROR(
IF(CF$14 - $G$14 + 1 = _xlfn.NUMBERVALUE(TRIM(_xlfn.TEXTAFTER($C456, " ", -1))),
_xlfn.IFS(
'Option-specific inputs'!$K$19="Percentage cost method",('Option-specific inputs'!$K$27*'Option-specific inputs'!$K34*CF$22),
'Option-specific inputs'!$K$19="Total cost method",('Option-specific inputs'!$K57*CF$22)),0),0)</f>
        <v>0</v>
      </c>
      <c r="CG456" s="43" cm="1">
        <f t="array" ref="CG456">IFERROR(
IF(CG$14 - $G$14 + 1 = _xlfn.NUMBERVALUE(TRIM(_xlfn.TEXTAFTER($C456, " ", -1))),
_xlfn.IFS(
'Option-specific inputs'!$K$19="Percentage cost method",('Option-specific inputs'!$K$27*'Option-specific inputs'!$K34*CG$22),
'Option-specific inputs'!$K$19="Total cost method",('Option-specific inputs'!$K57*CG$22)),0),0)</f>
        <v>0</v>
      </c>
      <c r="CH456" s="43" cm="1">
        <f t="array" ref="CH456">IFERROR(
IF(CH$14 - $G$14 + 1 = _xlfn.NUMBERVALUE(TRIM(_xlfn.TEXTAFTER($C456, " ", -1))),
_xlfn.IFS(
'Option-specific inputs'!$K$19="Percentage cost method",('Option-specific inputs'!$K$27*'Option-specific inputs'!$K34*CH$22),
'Option-specific inputs'!$K$19="Total cost method",('Option-specific inputs'!$K57*CH$22)),0),0)</f>
        <v>0</v>
      </c>
      <c r="CI456" s="43" cm="1">
        <f t="array" ref="CI456">IFERROR(
IF(CI$14 - $G$14 + 1 = _xlfn.NUMBERVALUE(TRIM(_xlfn.TEXTAFTER($C456, " ", -1))),
_xlfn.IFS(
'Option-specific inputs'!$K$19="Percentage cost method",('Option-specific inputs'!$K$27*'Option-specific inputs'!$K34*CI$22),
'Option-specific inputs'!$K$19="Total cost method",('Option-specific inputs'!$K57*CI$22)),0),0)</f>
        <v>0</v>
      </c>
      <c r="CJ456" s="43" cm="1">
        <f t="array" ref="CJ456">IFERROR(
IF(CJ$14 - $G$14 + 1 = _xlfn.NUMBERVALUE(TRIM(_xlfn.TEXTAFTER($C456, " ", -1))),
_xlfn.IFS(
'Option-specific inputs'!$K$19="Percentage cost method",('Option-specific inputs'!$K$27*'Option-specific inputs'!$K34*CJ$22),
'Option-specific inputs'!$K$19="Total cost method",('Option-specific inputs'!$K57*CJ$22)),0),0)</f>
        <v>0</v>
      </c>
      <c r="CK456" s="43" cm="1">
        <f t="array" ref="CK456">IFERROR(
IF(CK$14 - $G$14 + 1 = _xlfn.NUMBERVALUE(TRIM(_xlfn.TEXTAFTER($C456, " ", -1))),
_xlfn.IFS(
'Option-specific inputs'!$K$19="Percentage cost method",('Option-specific inputs'!$K$27*'Option-specific inputs'!$K34*CK$22),
'Option-specific inputs'!$K$19="Total cost method",('Option-specific inputs'!$K57*CK$22)),0),0)</f>
        <v>0</v>
      </c>
      <c r="CL456" s="43" cm="1">
        <f t="array" ref="CL456">IFERROR(
IF(CL$14 - $G$14 + 1 = _xlfn.NUMBERVALUE(TRIM(_xlfn.TEXTAFTER($C456, " ", -1))),
_xlfn.IFS(
'Option-specific inputs'!$K$19="Percentage cost method",('Option-specific inputs'!$K$27*'Option-specific inputs'!$K34*CL$22),
'Option-specific inputs'!$K$19="Total cost method",('Option-specific inputs'!$K57*CL$22)),0),0)</f>
        <v>0</v>
      </c>
      <c r="CM456" s="43" cm="1">
        <f t="array" ref="CM456">IFERROR(
IF(CM$14 - $G$14 + 1 = _xlfn.NUMBERVALUE(TRIM(_xlfn.TEXTAFTER($C456, " ", -1))),
_xlfn.IFS(
'Option-specific inputs'!$K$19="Percentage cost method",('Option-specific inputs'!$K$27*'Option-specific inputs'!$K34*CM$22),
'Option-specific inputs'!$K$19="Total cost method",('Option-specific inputs'!$K57*CM$22)),0),0)</f>
        <v>0</v>
      </c>
      <c r="CN456" s="43" cm="1">
        <f t="array" ref="CN456">IFERROR(
IF(CN$14 - $G$14 + 1 = _xlfn.NUMBERVALUE(TRIM(_xlfn.TEXTAFTER($C456, " ", -1))),
_xlfn.IFS(
'Option-specific inputs'!$K$19="Percentage cost method",('Option-specific inputs'!$K$27*'Option-specific inputs'!$K34*CN$22),
'Option-specific inputs'!$K$19="Total cost method",('Option-specific inputs'!$K57*CN$22)),0),0)</f>
        <v>0</v>
      </c>
      <c r="CO456" s="43" cm="1">
        <f t="array" ref="CO456">IFERROR(
IF(CO$14 - $G$14 + 1 = _xlfn.NUMBERVALUE(TRIM(_xlfn.TEXTAFTER($C456, " ", -1))),
_xlfn.IFS(
'Option-specific inputs'!$K$19="Percentage cost method",('Option-specific inputs'!$K$27*'Option-specific inputs'!$K34*CO$22),
'Option-specific inputs'!$K$19="Total cost method",('Option-specific inputs'!$K57*CO$22)),0),0)</f>
        <v>0</v>
      </c>
      <c r="CP456" s="43" cm="1">
        <f t="array" ref="CP456">IFERROR(
IF(CP$14 - $G$14 + 1 = _xlfn.NUMBERVALUE(TRIM(_xlfn.TEXTAFTER($C456, " ", -1))),
_xlfn.IFS(
'Option-specific inputs'!$K$19="Percentage cost method",('Option-specific inputs'!$K$27*'Option-specific inputs'!$K34*CP$22),
'Option-specific inputs'!$K$19="Total cost method",('Option-specific inputs'!$K57*CP$22)),0),0)</f>
        <v>0</v>
      </c>
      <c r="CQ456" s="43" cm="1">
        <f t="array" ref="CQ456">IFERROR(
IF(CQ$14 - $G$14 + 1 = _xlfn.NUMBERVALUE(TRIM(_xlfn.TEXTAFTER($C456, " ", -1))),
_xlfn.IFS(
'Option-specific inputs'!$K$19="Percentage cost method",('Option-specific inputs'!$K$27*'Option-specific inputs'!$K34*CQ$22),
'Option-specific inputs'!$K$19="Total cost method",('Option-specific inputs'!$K57*CQ$22)),0),0)</f>
        <v>0</v>
      </c>
      <c r="CR456" s="43" cm="1">
        <f t="array" ref="CR456">IFERROR(
IF(CR$14 - $G$14 + 1 = _xlfn.NUMBERVALUE(TRIM(_xlfn.TEXTAFTER($C456, " ", -1))),
_xlfn.IFS(
'Option-specific inputs'!$K$19="Percentage cost method",('Option-specific inputs'!$K$27*'Option-specific inputs'!$K34*CR$22),
'Option-specific inputs'!$K$19="Total cost method",('Option-specific inputs'!$K57*CR$22)),0),0)</f>
        <v>0</v>
      </c>
      <c r="CS456" s="43" cm="1">
        <f t="array" ref="CS456">IFERROR(
IF(CS$14 - $G$14 + 1 = _xlfn.NUMBERVALUE(TRIM(_xlfn.TEXTAFTER($C456, " ", -1))),
_xlfn.IFS(
'Option-specific inputs'!$K$19="Percentage cost method",('Option-specific inputs'!$K$27*'Option-specific inputs'!$K34*CS$22),
'Option-specific inputs'!$K$19="Total cost method",('Option-specific inputs'!$K57*CS$22)),0),0)</f>
        <v>0</v>
      </c>
      <c r="CT456" s="43" cm="1">
        <f t="array" ref="CT456">IFERROR(
IF(CT$14 - $G$14 + 1 = _xlfn.NUMBERVALUE(TRIM(_xlfn.TEXTAFTER($C456, " ", -1))),
_xlfn.IFS(
'Option-specific inputs'!$K$19="Percentage cost method",('Option-specific inputs'!$K$27*'Option-specific inputs'!$K34*CT$22),
'Option-specific inputs'!$K$19="Total cost method",('Option-specific inputs'!$K57*CT$22)),0),0)</f>
        <v>0</v>
      </c>
      <c r="CU456" s="43" cm="1">
        <f t="array" ref="CU456">IFERROR(
IF(CU$14 - $G$14 + 1 = _xlfn.NUMBERVALUE(TRIM(_xlfn.TEXTAFTER($C456, " ", -1))),
_xlfn.IFS(
'Option-specific inputs'!$K$19="Percentage cost method",('Option-specific inputs'!$K$27*'Option-specific inputs'!$K34*CU$22),
'Option-specific inputs'!$K$19="Total cost method",('Option-specific inputs'!$K57*CU$22)),0),0)</f>
        <v>0</v>
      </c>
      <c r="CV456" s="43" cm="1">
        <f t="array" ref="CV456">IFERROR(
IF(CV$14 - $G$14 + 1 = _xlfn.NUMBERVALUE(TRIM(_xlfn.TEXTAFTER($C456, " ", -1))),
_xlfn.IFS(
'Option-specific inputs'!$K$19="Percentage cost method",('Option-specific inputs'!$K$27*'Option-specific inputs'!$K34*CV$22),
'Option-specific inputs'!$K$19="Total cost method",('Option-specific inputs'!$K57*CV$22)),0),0)</f>
        <v>0</v>
      </c>
      <c r="CW456" s="43" cm="1">
        <f t="array" ref="CW456">IFERROR(
IF(CW$14 - $G$14 + 1 = _xlfn.NUMBERVALUE(TRIM(_xlfn.TEXTAFTER($C456, " ", -1))),
_xlfn.IFS(
'Option-specific inputs'!$K$19="Percentage cost method",('Option-specific inputs'!$K$27*'Option-specific inputs'!$K34*CW$22),
'Option-specific inputs'!$K$19="Total cost method",('Option-specific inputs'!$K57*CW$22)),0),0)</f>
        <v>0</v>
      </c>
      <c r="CX456" s="43" cm="1">
        <f t="array" ref="CX456">IFERROR(
IF(CX$14 - $G$14 + 1 = _xlfn.NUMBERVALUE(TRIM(_xlfn.TEXTAFTER($C456, " ", -1))),
_xlfn.IFS(
'Option-specific inputs'!$K$19="Percentage cost method",('Option-specific inputs'!$K$27*'Option-specific inputs'!$K34*CX$22),
'Option-specific inputs'!$K$19="Total cost method",('Option-specific inputs'!$K57*CX$22)),0),0)</f>
        <v>0</v>
      </c>
      <c r="CY456" s="43" cm="1">
        <f t="array" ref="CY456">IFERROR(
IF(CY$14 - $G$14 + 1 = _xlfn.NUMBERVALUE(TRIM(_xlfn.TEXTAFTER($C456, " ", -1))),
_xlfn.IFS(
'Option-specific inputs'!$K$19="Percentage cost method",('Option-specific inputs'!$K$27*'Option-specific inputs'!$K34*CY$22),
'Option-specific inputs'!$K$19="Total cost method",('Option-specific inputs'!$K57*CY$22)),0),0)</f>
        <v>0</v>
      </c>
      <c r="CZ456" s="43" cm="1">
        <f t="array" ref="CZ456">IFERROR(
IF(CZ$14 - $G$14 + 1 = _xlfn.NUMBERVALUE(TRIM(_xlfn.TEXTAFTER($C456, " ", -1))),
_xlfn.IFS(
'Option-specific inputs'!$K$19="Percentage cost method",('Option-specific inputs'!$K$27*'Option-specific inputs'!$K34*CZ$22),
'Option-specific inputs'!$K$19="Total cost method",('Option-specific inputs'!$K57*CZ$22)),0),0)</f>
        <v>0</v>
      </c>
      <c r="DA456" s="43" cm="1">
        <f t="array" ref="DA456">IFERROR(
IF(DA$14 - $G$14 + 1 = _xlfn.NUMBERVALUE(TRIM(_xlfn.TEXTAFTER($C456, " ", -1))),
_xlfn.IFS(
'Option-specific inputs'!$K$19="Percentage cost method",('Option-specific inputs'!$K$27*'Option-specific inputs'!$K34*DA$22),
'Option-specific inputs'!$K$19="Total cost method",('Option-specific inputs'!$K57*DA$22)),0),0)</f>
        <v>0</v>
      </c>
      <c r="DB456" s="43" cm="1">
        <f t="array" ref="DB456">IFERROR(
IF(DB$14 - $G$14 + 1 = _xlfn.NUMBERVALUE(TRIM(_xlfn.TEXTAFTER($C456, " ", -1))),
_xlfn.IFS(
'Option-specific inputs'!$K$19="Percentage cost method",('Option-specific inputs'!$K$27*'Option-specific inputs'!$K34*DB$22),
'Option-specific inputs'!$K$19="Total cost method",('Option-specific inputs'!$K57*DB$22)),0),0)</f>
        <v>0</v>
      </c>
      <c r="DC456" s="25"/>
    </row>
    <row r="457" spans="1:107" s="61" customFormat="1" ht="22.5" customHeight="1">
      <c r="A457" s="25"/>
      <c r="B457" s="163"/>
      <c r="C457" s="163" t="s">
        <v>129</v>
      </c>
      <c r="D457" s="32"/>
      <c r="E457" s="37"/>
      <c r="F457" s="42"/>
      <c r="G457" s="43" cm="1">
        <f t="array" ref="G457">IFERROR(
IF(G$14 - $G$14 + 1 = _xlfn.NUMBERVALUE(TRIM(_xlfn.TEXTAFTER($C457, " ", -1))),
_xlfn.IFS(
'Option-specific inputs'!$K$19="Percentage cost method",('Option-specific inputs'!$K$27*'Option-specific inputs'!$K35*G$22),
'Option-specific inputs'!$K$19="Total cost method",('Option-specific inputs'!$K58*G$22)),0),0)</f>
        <v>0</v>
      </c>
      <c r="H457" s="43" cm="1">
        <f t="array" ref="H457">IFERROR(
IF(H$14 - $G$14 + 1 = _xlfn.NUMBERVALUE(TRIM(_xlfn.TEXTAFTER($C457, " ", -1))),
_xlfn.IFS(
'Option-specific inputs'!$K$19="Percentage cost method",('Option-specific inputs'!$K$27*'Option-specific inputs'!$K35*H$22),
'Option-specific inputs'!$K$19="Total cost method",('Option-specific inputs'!$K58*H$22)),0),0)</f>
        <v>0</v>
      </c>
      <c r="I457" s="43" cm="1">
        <f t="array" ref="I457">IFERROR(
IF(I$14 - $G$14 + 1 = _xlfn.NUMBERVALUE(TRIM(_xlfn.TEXTAFTER($C457, " ", -1))),
_xlfn.IFS(
'Option-specific inputs'!$K$19="Percentage cost method",('Option-specific inputs'!$K$27*'Option-specific inputs'!$K35*I$22),
'Option-specific inputs'!$K$19="Total cost method",('Option-specific inputs'!$K58*I$22)),0),0)</f>
        <v>0</v>
      </c>
      <c r="J457" s="43" cm="1">
        <f t="array" ref="J457">IFERROR(
IF(J$14 - $G$14 + 1 = _xlfn.NUMBERVALUE(TRIM(_xlfn.TEXTAFTER($C457, " ", -1))),
_xlfn.IFS(
'Option-specific inputs'!$K$19="Percentage cost method",('Option-specific inputs'!$K$27*'Option-specific inputs'!$K35*J$22),
'Option-specific inputs'!$K$19="Total cost method",('Option-specific inputs'!$K58*J$22)),0),0)</f>
        <v>0</v>
      </c>
      <c r="K457" s="43" cm="1">
        <f t="array" ref="K457">IFERROR(
IF(K$14 - $G$14 + 1 = _xlfn.NUMBERVALUE(TRIM(_xlfn.TEXTAFTER($C457, " ", -1))),
_xlfn.IFS(
'Option-specific inputs'!$K$19="Percentage cost method",('Option-specific inputs'!$K$27*'Option-specific inputs'!$K35*K$22),
'Option-specific inputs'!$K$19="Total cost method",('Option-specific inputs'!$K58*K$22)),0),0)</f>
        <v>0</v>
      </c>
      <c r="L457" s="43" cm="1">
        <f t="array" ref="L457">IFERROR(
IF(L$14 - $G$14 + 1 = _xlfn.NUMBERVALUE(TRIM(_xlfn.TEXTAFTER($C457, " ", -1))),
_xlfn.IFS(
'Option-specific inputs'!$K$19="Percentage cost method",('Option-specific inputs'!$K$27*'Option-specific inputs'!$K35*L$22),
'Option-specific inputs'!$K$19="Total cost method",('Option-specific inputs'!$K58*L$22)),0),0)</f>
        <v>0</v>
      </c>
      <c r="M457" s="43" cm="1">
        <f t="array" ref="M457">IFERROR(
IF(M$14 - $G$14 + 1 = _xlfn.NUMBERVALUE(TRIM(_xlfn.TEXTAFTER($C457, " ", -1))),
_xlfn.IFS(
'Option-specific inputs'!$K$19="Percentage cost method",('Option-specific inputs'!$K$27*'Option-specific inputs'!$K35*M$22),
'Option-specific inputs'!$K$19="Total cost method",('Option-specific inputs'!$K58*M$22)),0),0)</f>
        <v>0</v>
      </c>
      <c r="N457" s="43" cm="1">
        <f t="array" ref="N457">IFERROR(
IF(N$14 - $G$14 + 1 = _xlfn.NUMBERVALUE(TRIM(_xlfn.TEXTAFTER($C457, " ", -1))),
_xlfn.IFS(
'Option-specific inputs'!$K$19="Percentage cost method",('Option-specific inputs'!$K$27*'Option-specific inputs'!$K35*N$22),
'Option-specific inputs'!$K$19="Total cost method",('Option-specific inputs'!$K58*N$22)),0),0)</f>
        <v>0</v>
      </c>
      <c r="O457" s="43" cm="1">
        <f t="array" ref="O457">IFERROR(
IF(O$14 - $G$14 + 1 = _xlfn.NUMBERVALUE(TRIM(_xlfn.TEXTAFTER($C457, " ", -1))),
_xlfn.IFS(
'Option-specific inputs'!$K$19="Percentage cost method",('Option-specific inputs'!$K$27*'Option-specific inputs'!$K35*O$22),
'Option-specific inputs'!$K$19="Total cost method",('Option-specific inputs'!$K58*O$22)),0),0)</f>
        <v>0</v>
      </c>
      <c r="P457" s="43" cm="1">
        <f t="array" ref="P457">IFERROR(
IF(P$14 - $G$14 + 1 = _xlfn.NUMBERVALUE(TRIM(_xlfn.TEXTAFTER($C457, " ", -1))),
_xlfn.IFS(
'Option-specific inputs'!$K$19="Percentage cost method",('Option-specific inputs'!$K$27*'Option-specific inputs'!$K35*P$22),
'Option-specific inputs'!$K$19="Total cost method",('Option-specific inputs'!$K58*P$22)),0),0)</f>
        <v>0</v>
      </c>
      <c r="Q457" s="43" cm="1">
        <f t="array" ref="Q457">IFERROR(
IF(Q$14 - $G$14 + 1 = _xlfn.NUMBERVALUE(TRIM(_xlfn.TEXTAFTER($C457, " ", -1))),
_xlfn.IFS(
'Option-specific inputs'!$K$19="Percentage cost method",('Option-specific inputs'!$K$27*'Option-specific inputs'!$K35*Q$22),
'Option-specific inputs'!$K$19="Total cost method",('Option-specific inputs'!$K58*Q$22)),0),0)</f>
        <v>0</v>
      </c>
      <c r="R457" s="43" cm="1">
        <f t="array" ref="R457">IFERROR(
IF(R$14 - $G$14 + 1 = _xlfn.NUMBERVALUE(TRIM(_xlfn.TEXTAFTER($C457, " ", -1))),
_xlfn.IFS(
'Option-specific inputs'!$K$19="Percentage cost method",('Option-specific inputs'!$K$27*'Option-specific inputs'!$K35*R$22),
'Option-specific inputs'!$K$19="Total cost method",('Option-specific inputs'!$K58*R$22)),0),0)</f>
        <v>0</v>
      </c>
      <c r="S457" s="43" cm="1">
        <f t="array" ref="S457">IFERROR(
IF(S$14 - $G$14 + 1 = _xlfn.NUMBERVALUE(TRIM(_xlfn.TEXTAFTER($C457, " ", -1))),
_xlfn.IFS(
'Option-specific inputs'!$K$19="Percentage cost method",('Option-specific inputs'!$K$27*'Option-specific inputs'!$K35*S$22),
'Option-specific inputs'!$K$19="Total cost method",('Option-specific inputs'!$K58*S$22)),0),0)</f>
        <v>0</v>
      </c>
      <c r="T457" s="43" cm="1">
        <f t="array" ref="T457">IFERROR(
IF(T$14 - $G$14 + 1 = _xlfn.NUMBERVALUE(TRIM(_xlfn.TEXTAFTER($C457, " ", -1))),
_xlfn.IFS(
'Option-specific inputs'!$K$19="Percentage cost method",('Option-specific inputs'!$K$27*'Option-specific inputs'!$K35*T$22),
'Option-specific inputs'!$K$19="Total cost method",('Option-specific inputs'!$K58*T$22)),0),0)</f>
        <v>0</v>
      </c>
      <c r="U457" s="43" cm="1">
        <f t="array" ref="U457">IFERROR(
IF(U$14 - $G$14 + 1 = _xlfn.NUMBERVALUE(TRIM(_xlfn.TEXTAFTER($C457, " ", -1))),
_xlfn.IFS(
'Option-specific inputs'!$K$19="Percentage cost method",('Option-specific inputs'!$K$27*'Option-specific inputs'!$K35*U$22),
'Option-specific inputs'!$K$19="Total cost method",('Option-specific inputs'!$K58*U$22)),0),0)</f>
        <v>0</v>
      </c>
      <c r="V457" s="43" cm="1">
        <f t="array" ref="V457">IFERROR(
IF(V$14 - $G$14 + 1 = _xlfn.NUMBERVALUE(TRIM(_xlfn.TEXTAFTER($C457, " ", -1))),
_xlfn.IFS(
'Option-specific inputs'!$K$19="Percentage cost method",('Option-specific inputs'!$K$27*'Option-specific inputs'!$K35*V$22),
'Option-specific inputs'!$K$19="Total cost method",('Option-specific inputs'!$K58*V$22)),0),0)</f>
        <v>0</v>
      </c>
      <c r="W457" s="43" cm="1">
        <f t="array" ref="W457">IFERROR(
IF(W$14 - $G$14 + 1 = _xlfn.NUMBERVALUE(TRIM(_xlfn.TEXTAFTER($C457, " ", -1))),
_xlfn.IFS(
'Option-specific inputs'!$K$19="Percentage cost method",('Option-specific inputs'!$K$27*'Option-specific inputs'!$K35*W$22),
'Option-specific inputs'!$K$19="Total cost method",('Option-specific inputs'!$K58*W$22)),0),0)</f>
        <v>0</v>
      </c>
      <c r="X457" s="43" cm="1">
        <f t="array" ref="X457">IFERROR(
IF(X$14 - $G$14 + 1 = _xlfn.NUMBERVALUE(TRIM(_xlfn.TEXTAFTER($C457, " ", -1))),
_xlfn.IFS(
'Option-specific inputs'!$K$19="Percentage cost method",('Option-specific inputs'!$K$27*'Option-specific inputs'!$K35*X$22),
'Option-specific inputs'!$K$19="Total cost method",('Option-specific inputs'!$K58*X$22)),0),0)</f>
        <v>0</v>
      </c>
      <c r="Y457" s="43" cm="1">
        <f t="array" ref="Y457">IFERROR(
IF(Y$14 - $G$14 + 1 = _xlfn.NUMBERVALUE(TRIM(_xlfn.TEXTAFTER($C457, " ", -1))),
_xlfn.IFS(
'Option-specific inputs'!$K$19="Percentage cost method",('Option-specific inputs'!$K$27*'Option-specific inputs'!$K35*Y$22),
'Option-specific inputs'!$K$19="Total cost method",('Option-specific inputs'!$K58*Y$22)),0),0)</f>
        <v>0</v>
      </c>
      <c r="Z457" s="43" cm="1">
        <f t="array" ref="Z457">IFERROR(
IF(Z$14 - $G$14 + 1 = _xlfn.NUMBERVALUE(TRIM(_xlfn.TEXTAFTER($C457, " ", -1))),
_xlfn.IFS(
'Option-specific inputs'!$K$19="Percentage cost method",('Option-specific inputs'!$K$27*'Option-specific inputs'!$K35*Z$22),
'Option-specific inputs'!$K$19="Total cost method",('Option-specific inputs'!$K58*Z$22)),0),0)</f>
        <v>0</v>
      </c>
      <c r="AA457" s="43" cm="1">
        <f t="array" ref="AA457">IFERROR(
IF(AA$14 - $G$14 + 1 = _xlfn.NUMBERVALUE(TRIM(_xlfn.TEXTAFTER($C457, " ", -1))),
_xlfn.IFS(
'Option-specific inputs'!$K$19="Percentage cost method",('Option-specific inputs'!$K$27*'Option-specific inputs'!$K35*AA$22),
'Option-specific inputs'!$K$19="Total cost method",('Option-specific inputs'!$K58*AA$22)),0),0)</f>
        <v>0</v>
      </c>
      <c r="AB457" s="43" cm="1">
        <f t="array" ref="AB457">IFERROR(
IF(AB$14 - $G$14 + 1 = _xlfn.NUMBERVALUE(TRIM(_xlfn.TEXTAFTER($C457, " ", -1))),
_xlfn.IFS(
'Option-specific inputs'!$K$19="Percentage cost method",('Option-specific inputs'!$K$27*'Option-specific inputs'!$K35*AB$22),
'Option-specific inputs'!$K$19="Total cost method",('Option-specific inputs'!$K58*AB$22)),0),0)</f>
        <v>0</v>
      </c>
      <c r="AC457" s="43" cm="1">
        <f t="array" ref="AC457">IFERROR(
IF(AC$14 - $G$14 + 1 = _xlfn.NUMBERVALUE(TRIM(_xlfn.TEXTAFTER($C457, " ", -1))),
_xlfn.IFS(
'Option-specific inputs'!$K$19="Percentage cost method",('Option-specific inputs'!$K$27*'Option-specific inputs'!$K35*AC$22),
'Option-specific inputs'!$K$19="Total cost method",('Option-specific inputs'!$K58*AC$22)),0),0)</f>
        <v>0</v>
      </c>
      <c r="AD457" s="43" cm="1">
        <f t="array" ref="AD457">IFERROR(
IF(AD$14 - $G$14 + 1 = _xlfn.NUMBERVALUE(TRIM(_xlfn.TEXTAFTER($C457, " ", -1))),
_xlfn.IFS(
'Option-specific inputs'!$K$19="Percentage cost method",('Option-specific inputs'!$K$27*'Option-specific inputs'!$K35*AD$22),
'Option-specific inputs'!$K$19="Total cost method",('Option-specific inputs'!$K58*AD$22)),0),0)</f>
        <v>0</v>
      </c>
      <c r="AE457" s="43" cm="1">
        <f t="array" ref="AE457">IFERROR(
IF(AE$14 - $G$14 + 1 = _xlfn.NUMBERVALUE(TRIM(_xlfn.TEXTAFTER($C457, " ", -1))),
_xlfn.IFS(
'Option-specific inputs'!$K$19="Percentage cost method",('Option-specific inputs'!$K$27*'Option-specific inputs'!$K35*AE$22),
'Option-specific inputs'!$K$19="Total cost method",('Option-specific inputs'!$K58*AE$22)),0),0)</f>
        <v>0</v>
      </c>
      <c r="AF457" s="43" cm="1">
        <f t="array" ref="AF457">IFERROR(
IF(AF$14 - $G$14 + 1 = _xlfn.NUMBERVALUE(TRIM(_xlfn.TEXTAFTER($C457, " ", -1))),
_xlfn.IFS(
'Option-specific inputs'!$K$19="Percentage cost method",('Option-specific inputs'!$K$27*'Option-specific inputs'!$K35*AF$22),
'Option-specific inputs'!$K$19="Total cost method",('Option-specific inputs'!$K58*AF$22)),0),0)</f>
        <v>0</v>
      </c>
      <c r="AG457" s="43" cm="1">
        <f t="array" ref="AG457">IFERROR(
IF(AG$14 - $G$14 + 1 = _xlfn.NUMBERVALUE(TRIM(_xlfn.TEXTAFTER($C457, " ", -1))),
_xlfn.IFS(
'Option-specific inputs'!$K$19="Percentage cost method",('Option-specific inputs'!$K$27*'Option-specific inputs'!$K35*AG$22),
'Option-specific inputs'!$K$19="Total cost method",('Option-specific inputs'!$K58*AG$22)),0),0)</f>
        <v>0</v>
      </c>
      <c r="AH457" s="43" cm="1">
        <f t="array" ref="AH457">IFERROR(
IF(AH$14 - $G$14 + 1 = _xlfn.NUMBERVALUE(TRIM(_xlfn.TEXTAFTER($C457, " ", -1))),
_xlfn.IFS(
'Option-specific inputs'!$K$19="Percentage cost method",('Option-specific inputs'!$K$27*'Option-specific inputs'!$K35*AH$22),
'Option-specific inputs'!$K$19="Total cost method",('Option-specific inputs'!$K58*AH$22)),0),0)</f>
        <v>0</v>
      </c>
      <c r="AI457" s="43" cm="1">
        <f t="array" ref="AI457">IFERROR(
IF(AI$14 - $G$14 + 1 = _xlfn.NUMBERVALUE(TRIM(_xlfn.TEXTAFTER($C457, " ", -1))),
_xlfn.IFS(
'Option-specific inputs'!$K$19="Percentage cost method",('Option-specific inputs'!$K$27*'Option-specific inputs'!$K35*AI$22),
'Option-specific inputs'!$K$19="Total cost method",('Option-specific inputs'!$K58*AI$22)),0),0)</f>
        <v>0</v>
      </c>
      <c r="AJ457" s="43" cm="1">
        <f t="array" ref="AJ457">IFERROR(
IF(AJ$14 - $G$14 + 1 = _xlfn.NUMBERVALUE(TRIM(_xlfn.TEXTAFTER($C457, " ", -1))),
_xlfn.IFS(
'Option-specific inputs'!$K$19="Percentage cost method",('Option-specific inputs'!$K$27*'Option-specific inputs'!$K35*AJ$22),
'Option-specific inputs'!$K$19="Total cost method",('Option-specific inputs'!$K58*AJ$22)),0),0)</f>
        <v>0</v>
      </c>
      <c r="AK457" s="43" cm="1">
        <f t="array" ref="AK457">IFERROR(
IF(AK$14 - $G$14 + 1 = _xlfn.NUMBERVALUE(TRIM(_xlfn.TEXTAFTER($C457, " ", -1))),
_xlfn.IFS(
'Option-specific inputs'!$K$19="Percentage cost method",('Option-specific inputs'!$K$27*'Option-specific inputs'!$K35*AK$22),
'Option-specific inputs'!$K$19="Total cost method",('Option-specific inputs'!$K58*AK$22)),0),0)</f>
        <v>0</v>
      </c>
      <c r="AL457" s="43" cm="1">
        <f t="array" ref="AL457">IFERROR(
IF(AL$14 - $G$14 + 1 = _xlfn.NUMBERVALUE(TRIM(_xlfn.TEXTAFTER($C457, " ", -1))),
_xlfn.IFS(
'Option-specific inputs'!$K$19="Percentage cost method",('Option-specific inputs'!$K$27*'Option-specific inputs'!$K35*AL$22),
'Option-specific inputs'!$K$19="Total cost method",('Option-specific inputs'!$K58*AL$22)),0),0)</f>
        <v>0</v>
      </c>
      <c r="AM457" s="43" cm="1">
        <f t="array" ref="AM457">IFERROR(
IF(AM$14 - $G$14 + 1 = _xlfn.NUMBERVALUE(TRIM(_xlfn.TEXTAFTER($C457, " ", -1))),
_xlfn.IFS(
'Option-specific inputs'!$K$19="Percentage cost method",('Option-specific inputs'!$K$27*'Option-specific inputs'!$K35*AM$22),
'Option-specific inputs'!$K$19="Total cost method",('Option-specific inputs'!$K58*AM$22)),0),0)</f>
        <v>0</v>
      </c>
      <c r="AN457" s="43" cm="1">
        <f t="array" ref="AN457">IFERROR(
IF(AN$14 - $G$14 + 1 = _xlfn.NUMBERVALUE(TRIM(_xlfn.TEXTAFTER($C457, " ", -1))),
_xlfn.IFS(
'Option-specific inputs'!$K$19="Percentage cost method",('Option-specific inputs'!$K$27*'Option-specific inputs'!$K35*AN$22),
'Option-specific inputs'!$K$19="Total cost method",('Option-specific inputs'!$K58*AN$22)),0),0)</f>
        <v>0</v>
      </c>
      <c r="AO457" s="43" cm="1">
        <f t="array" ref="AO457">IFERROR(
IF(AO$14 - $G$14 + 1 = _xlfn.NUMBERVALUE(TRIM(_xlfn.TEXTAFTER($C457, " ", -1))),
_xlfn.IFS(
'Option-specific inputs'!$K$19="Percentage cost method",('Option-specific inputs'!$K$27*'Option-specific inputs'!$K35*AO$22),
'Option-specific inputs'!$K$19="Total cost method",('Option-specific inputs'!$K58*AO$22)),0),0)</f>
        <v>0</v>
      </c>
      <c r="AP457" s="43" cm="1">
        <f t="array" ref="AP457">IFERROR(
IF(AP$14 - $G$14 + 1 = _xlfn.NUMBERVALUE(TRIM(_xlfn.TEXTAFTER($C457, " ", -1))),
_xlfn.IFS(
'Option-specific inputs'!$K$19="Percentage cost method",('Option-specific inputs'!$K$27*'Option-specific inputs'!$K35*AP$22),
'Option-specific inputs'!$K$19="Total cost method",('Option-specific inputs'!$K58*AP$22)),0),0)</f>
        <v>0</v>
      </c>
      <c r="AQ457" s="43" cm="1">
        <f t="array" ref="AQ457">IFERROR(
IF(AQ$14 - $G$14 + 1 = _xlfn.NUMBERVALUE(TRIM(_xlfn.TEXTAFTER($C457, " ", -1))),
_xlfn.IFS(
'Option-specific inputs'!$K$19="Percentage cost method",('Option-specific inputs'!$K$27*'Option-specific inputs'!$K35*AQ$22),
'Option-specific inputs'!$K$19="Total cost method",('Option-specific inputs'!$K58*AQ$22)),0),0)</f>
        <v>0</v>
      </c>
      <c r="AR457" s="43" cm="1">
        <f t="array" ref="AR457">IFERROR(
IF(AR$14 - $G$14 + 1 = _xlfn.NUMBERVALUE(TRIM(_xlfn.TEXTAFTER($C457, " ", -1))),
_xlfn.IFS(
'Option-specific inputs'!$K$19="Percentage cost method",('Option-specific inputs'!$K$27*'Option-specific inputs'!$K35*AR$22),
'Option-specific inputs'!$K$19="Total cost method",('Option-specific inputs'!$K58*AR$22)),0),0)</f>
        <v>0</v>
      </c>
      <c r="AS457" s="43" cm="1">
        <f t="array" ref="AS457">IFERROR(
IF(AS$14 - $G$14 + 1 = _xlfn.NUMBERVALUE(TRIM(_xlfn.TEXTAFTER($C457, " ", -1))),
_xlfn.IFS(
'Option-specific inputs'!$K$19="Percentage cost method",('Option-specific inputs'!$K$27*'Option-specific inputs'!$K35*AS$22),
'Option-specific inputs'!$K$19="Total cost method",('Option-specific inputs'!$K58*AS$22)),0),0)</f>
        <v>0</v>
      </c>
      <c r="AT457" s="43" cm="1">
        <f t="array" ref="AT457">IFERROR(
IF(AT$14 - $G$14 + 1 = _xlfn.NUMBERVALUE(TRIM(_xlfn.TEXTAFTER($C457, " ", -1))),
_xlfn.IFS(
'Option-specific inputs'!$K$19="Percentage cost method",('Option-specific inputs'!$K$27*'Option-specific inputs'!$K35*AT$22),
'Option-specific inputs'!$K$19="Total cost method",('Option-specific inputs'!$K58*AT$22)),0),0)</f>
        <v>0</v>
      </c>
      <c r="AU457" s="43" cm="1">
        <f t="array" ref="AU457">IFERROR(
IF(AU$14 - $G$14 + 1 = _xlfn.NUMBERVALUE(TRIM(_xlfn.TEXTAFTER($C457, " ", -1))),
_xlfn.IFS(
'Option-specific inputs'!$K$19="Percentage cost method",('Option-specific inputs'!$K$27*'Option-specific inputs'!$K35*AU$22),
'Option-specific inputs'!$K$19="Total cost method",('Option-specific inputs'!$K58*AU$22)),0),0)</f>
        <v>0</v>
      </c>
      <c r="AV457" s="43" cm="1">
        <f t="array" ref="AV457">IFERROR(
IF(AV$14 - $G$14 + 1 = _xlfn.NUMBERVALUE(TRIM(_xlfn.TEXTAFTER($C457, " ", -1))),
_xlfn.IFS(
'Option-specific inputs'!$K$19="Percentage cost method",('Option-specific inputs'!$K$27*'Option-specific inputs'!$K35*AV$22),
'Option-specific inputs'!$K$19="Total cost method",('Option-specific inputs'!$K58*AV$22)),0),0)</f>
        <v>0</v>
      </c>
      <c r="AW457" s="43" cm="1">
        <f t="array" ref="AW457">IFERROR(
IF(AW$14 - $G$14 + 1 = _xlfn.NUMBERVALUE(TRIM(_xlfn.TEXTAFTER($C457, " ", -1))),
_xlfn.IFS(
'Option-specific inputs'!$K$19="Percentage cost method",('Option-specific inputs'!$K$27*'Option-specific inputs'!$K35*AW$22),
'Option-specific inputs'!$K$19="Total cost method",('Option-specific inputs'!$K58*AW$22)),0),0)</f>
        <v>0</v>
      </c>
      <c r="AX457" s="43" cm="1">
        <f t="array" ref="AX457">IFERROR(
IF(AX$14 - $G$14 + 1 = _xlfn.NUMBERVALUE(TRIM(_xlfn.TEXTAFTER($C457, " ", -1))),
_xlfn.IFS(
'Option-specific inputs'!$K$19="Percentage cost method",('Option-specific inputs'!$K$27*'Option-specific inputs'!$K35*AX$22),
'Option-specific inputs'!$K$19="Total cost method",('Option-specific inputs'!$K58*AX$22)),0),0)</f>
        <v>0</v>
      </c>
      <c r="AY457" s="43" cm="1">
        <f t="array" ref="AY457">IFERROR(
IF(AY$14 - $G$14 + 1 = _xlfn.NUMBERVALUE(TRIM(_xlfn.TEXTAFTER($C457, " ", -1))),
_xlfn.IFS(
'Option-specific inputs'!$K$19="Percentage cost method",('Option-specific inputs'!$K$27*'Option-specific inputs'!$K35*AY$22),
'Option-specific inputs'!$K$19="Total cost method",('Option-specific inputs'!$K58*AY$22)),0),0)</f>
        <v>0</v>
      </c>
      <c r="AZ457" s="43" cm="1">
        <f t="array" ref="AZ457">IFERROR(
IF(AZ$14 - $G$14 + 1 = _xlfn.NUMBERVALUE(TRIM(_xlfn.TEXTAFTER($C457, " ", -1))),
_xlfn.IFS(
'Option-specific inputs'!$K$19="Percentage cost method",('Option-specific inputs'!$K$27*'Option-specific inputs'!$K35*AZ$22),
'Option-specific inputs'!$K$19="Total cost method",('Option-specific inputs'!$K58*AZ$22)),0),0)</f>
        <v>0</v>
      </c>
      <c r="BA457" s="43" cm="1">
        <f t="array" ref="BA457">IFERROR(
IF(BA$14 - $G$14 + 1 = _xlfn.NUMBERVALUE(TRIM(_xlfn.TEXTAFTER($C457, " ", -1))),
_xlfn.IFS(
'Option-specific inputs'!$K$19="Percentage cost method",('Option-specific inputs'!$K$27*'Option-specific inputs'!$K35*BA$22),
'Option-specific inputs'!$K$19="Total cost method",('Option-specific inputs'!$K58*BA$22)),0),0)</f>
        <v>0</v>
      </c>
      <c r="BB457" s="43" cm="1">
        <f t="array" ref="BB457">IFERROR(
IF(BB$14 - $G$14 + 1 = _xlfn.NUMBERVALUE(TRIM(_xlfn.TEXTAFTER($C457, " ", -1))),
_xlfn.IFS(
'Option-specific inputs'!$K$19="Percentage cost method",('Option-specific inputs'!$K$27*'Option-specific inputs'!$K35*BB$22),
'Option-specific inputs'!$K$19="Total cost method",('Option-specific inputs'!$K58*BB$22)),0),0)</f>
        <v>0</v>
      </c>
      <c r="BC457" s="43" cm="1">
        <f t="array" ref="BC457">IFERROR(
IF(BC$14 - $G$14 + 1 = _xlfn.NUMBERVALUE(TRIM(_xlfn.TEXTAFTER($C457, " ", -1))),
_xlfn.IFS(
'Option-specific inputs'!$K$19="Percentage cost method",('Option-specific inputs'!$K$27*'Option-specific inputs'!$K35*BC$22),
'Option-specific inputs'!$K$19="Total cost method",('Option-specific inputs'!$K58*BC$22)),0),0)</f>
        <v>0</v>
      </c>
      <c r="BD457" s="43" cm="1">
        <f t="array" ref="BD457">IFERROR(
IF(BD$14 - $G$14 + 1 = _xlfn.NUMBERVALUE(TRIM(_xlfn.TEXTAFTER($C457, " ", -1))),
_xlfn.IFS(
'Option-specific inputs'!$K$19="Percentage cost method",('Option-specific inputs'!$K$27*'Option-specific inputs'!$K35*BD$22),
'Option-specific inputs'!$K$19="Total cost method",('Option-specific inputs'!$K58*BD$22)),0),0)</f>
        <v>0</v>
      </c>
      <c r="BE457" s="43" cm="1">
        <f t="array" ref="BE457">IFERROR(
IF(BE$14 - $G$14 + 1 = _xlfn.NUMBERVALUE(TRIM(_xlfn.TEXTAFTER($C457, " ", -1))),
_xlfn.IFS(
'Option-specific inputs'!$K$19="Percentage cost method",('Option-specific inputs'!$K$27*'Option-specific inputs'!$K35*BE$22),
'Option-specific inputs'!$K$19="Total cost method",('Option-specific inputs'!$K58*BE$22)),0),0)</f>
        <v>0</v>
      </c>
      <c r="BF457" s="43" cm="1">
        <f t="array" ref="BF457">IFERROR(
IF(BF$14 - $G$14 + 1 = _xlfn.NUMBERVALUE(TRIM(_xlfn.TEXTAFTER($C457, " ", -1))),
_xlfn.IFS(
'Option-specific inputs'!$K$19="Percentage cost method",('Option-specific inputs'!$K$27*'Option-specific inputs'!$K35*BF$22),
'Option-specific inputs'!$K$19="Total cost method",('Option-specific inputs'!$K58*BF$22)),0),0)</f>
        <v>0</v>
      </c>
      <c r="BG457" s="43" cm="1">
        <f t="array" ref="BG457">IFERROR(
IF(BG$14 - $G$14 + 1 = _xlfn.NUMBERVALUE(TRIM(_xlfn.TEXTAFTER($C457, " ", -1))),
_xlfn.IFS(
'Option-specific inputs'!$K$19="Percentage cost method",('Option-specific inputs'!$K$27*'Option-specific inputs'!$K35*BG$22),
'Option-specific inputs'!$K$19="Total cost method",('Option-specific inputs'!$K58*BG$22)),0),0)</f>
        <v>0</v>
      </c>
      <c r="BH457" s="43" cm="1">
        <f t="array" ref="BH457">IFERROR(
IF(BH$14 - $G$14 + 1 = _xlfn.NUMBERVALUE(TRIM(_xlfn.TEXTAFTER($C457, " ", -1))),
_xlfn.IFS(
'Option-specific inputs'!$K$19="Percentage cost method",('Option-specific inputs'!$K$27*'Option-specific inputs'!$K35*BH$22),
'Option-specific inputs'!$K$19="Total cost method",('Option-specific inputs'!$K58*BH$22)),0),0)</f>
        <v>0</v>
      </c>
      <c r="BI457" s="43" cm="1">
        <f t="array" ref="BI457">IFERROR(
IF(BI$14 - $G$14 + 1 = _xlfn.NUMBERVALUE(TRIM(_xlfn.TEXTAFTER($C457, " ", -1))),
_xlfn.IFS(
'Option-specific inputs'!$K$19="Percentage cost method",('Option-specific inputs'!$K$27*'Option-specific inputs'!$K35*BI$22),
'Option-specific inputs'!$K$19="Total cost method",('Option-specific inputs'!$K58*BI$22)),0),0)</f>
        <v>0</v>
      </c>
      <c r="BJ457" s="43" cm="1">
        <f t="array" ref="BJ457">IFERROR(
IF(BJ$14 - $G$14 + 1 = _xlfn.NUMBERVALUE(TRIM(_xlfn.TEXTAFTER($C457, " ", -1))),
_xlfn.IFS(
'Option-specific inputs'!$K$19="Percentage cost method",('Option-specific inputs'!$K$27*'Option-specific inputs'!$K35*BJ$22),
'Option-specific inputs'!$K$19="Total cost method",('Option-specific inputs'!$K58*BJ$22)),0),0)</f>
        <v>0</v>
      </c>
      <c r="BK457" s="43" cm="1">
        <f t="array" ref="BK457">IFERROR(
IF(BK$14 - $G$14 + 1 = _xlfn.NUMBERVALUE(TRIM(_xlfn.TEXTAFTER($C457, " ", -1))),
_xlfn.IFS(
'Option-specific inputs'!$K$19="Percentage cost method",('Option-specific inputs'!$K$27*'Option-specific inputs'!$K35*BK$22),
'Option-specific inputs'!$K$19="Total cost method",('Option-specific inputs'!$K58*BK$22)),0),0)</f>
        <v>0</v>
      </c>
      <c r="BL457" s="43" cm="1">
        <f t="array" ref="BL457">IFERROR(
IF(BL$14 - $G$14 + 1 = _xlfn.NUMBERVALUE(TRIM(_xlfn.TEXTAFTER($C457, " ", -1))),
_xlfn.IFS(
'Option-specific inputs'!$K$19="Percentage cost method",('Option-specific inputs'!$K$27*'Option-specific inputs'!$K35*BL$22),
'Option-specific inputs'!$K$19="Total cost method",('Option-specific inputs'!$K58*BL$22)),0),0)</f>
        <v>0</v>
      </c>
      <c r="BM457" s="43" cm="1">
        <f t="array" ref="BM457">IFERROR(
IF(BM$14 - $G$14 + 1 = _xlfn.NUMBERVALUE(TRIM(_xlfn.TEXTAFTER($C457, " ", -1))),
_xlfn.IFS(
'Option-specific inputs'!$K$19="Percentage cost method",('Option-specific inputs'!$K$27*'Option-specific inputs'!$K35*BM$22),
'Option-specific inputs'!$K$19="Total cost method",('Option-specific inputs'!$K58*BM$22)),0),0)</f>
        <v>0</v>
      </c>
      <c r="BN457" s="43" cm="1">
        <f t="array" ref="BN457">IFERROR(
IF(BN$14 - $G$14 + 1 = _xlfn.NUMBERVALUE(TRIM(_xlfn.TEXTAFTER($C457, " ", -1))),
_xlfn.IFS(
'Option-specific inputs'!$K$19="Percentage cost method",('Option-specific inputs'!$K$27*'Option-specific inputs'!$K35*BN$22),
'Option-specific inputs'!$K$19="Total cost method",('Option-specific inputs'!$K58*BN$22)),0),0)</f>
        <v>0</v>
      </c>
      <c r="BO457" s="43" cm="1">
        <f t="array" ref="BO457">IFERROR(
IF(BO$14 - $G$14 + 1 = _xlfn.NUMBERVALUE(TRIM(_xlfn.TEXTAFTER($C457, " ", -1))),
_xlfn.IFS(
'Option-specific inputs'!$K$19="Percentage cost method",('Option-specific inputs'!$K$27*'Option-specific inputs'!$K35*BO$22),
'Option-specific inputs'!$K$19="Total cost method",('Option-specific inputs'!$K58*BO$22)),0),0)</f>
        <v>0</v>
      </c>
      <c r="BP457" s="43" cm="1">
        <f t="array" ref="BP457">IFERROR(
IF(BP$14 - $G$14 + 1 = _xlfn.NUMBERVALUE(TRIM(_xlfn.TEXTAFTER($C457, " ", -1))),
_xlfn.IFS(
'Option-specific inputs'!$K$19="Percentage cost method",('Option-specific inputs'!$K$27*'Option-specific inputs'!$K35*BP$22),
'Option-specific inputs'!$K$19="Total cost method",('Option-specific inputs'!$K58*BP$22)),0),0)</f>
        <v>0</v>
      </c>
      <c r="BQ457" s="43" cm="1">
        <f t="array" ref="BQ457">IFERROR(
IF(BQ$14 - $G$14 + 1 = _xlfn.NUMBERVALUE(TRIM(_xlfn.TEXTAFTER($C457, " ", -1))),
_xlfn.IFS(
'Option-specific inputs'!$K$19="Percentage cost method",('Option-specific inputs'!$K$27*'Option-specific inputs'!$K35*BQ$22),
'Option-specific inputs'!$K$19="Total cost method",('Option-specific inputs'!$K58*BQ$22)),0),0)</f>
        <v>0</v>
      </c>
      <c r="BR457" s="43" cm="1">
        <f t="array" ref="BR457">IFERROR(
IF(BR$14 - $G$14 + 1 = _xlfn.NUMBERVALUE(TRIM(_xlfn.TEXTAFTER($C457, " ", -1))),
_xlfn.IFS(
'Option-specific inputs'!$K$19="Percentage cost method",('Option-specific inputs'!$K$27*'Option-specific inputs'!$K35*BR$22),
'Option-specific inputs'!$K$19="Total cost method",('Option-specific inputs'!$K58*BR$22)),0),0)</f>
        <v>0</v>
      </c>
      <c r="BS457" s="43" cm="1">
        <f t="array" ref="BS457">IFERROR(
IF(BS$14 - $G$14 + 1 = _xlfn.NUMBERVALUE(TRIM(_xlfn.TEXTAFTER($C457, " ", -1))),
_xlfn.IFS(
'Option-specific inputs'!$K$19="Percentage cost method",('Option-specific inputs'!$K$27*'Option-specific inputs'!$K35*BS$22),
'Option-specific inputs'!$K$19="Total cost method",('Option-specific inputs'!$K58*BS$22)),0),0)</f>
        <v>0</v>
      </c>
      <c r="BT457" s="43" cm="1">
        <f t="array" ref="BT457">IFERROR(
IF(BT$14 - $G$14 + 1 = _xlfn.NUMBERVALUE(TRIM(_xlfn.TEXTAFTER($C457, " ", -1))),
_xlfn.IFS(
'Option-specific inputs'!$K$19="Percentage cost method",('Option-specific inputs'!$K$27*'Option-specific inputs'!$K35*BT$22),
'Option-specific inputs'!$K$19="Total cost method",('Option-specific inputs'!$K58*BT$22)),0),0)</f>
        <v>0</v>
      </c>
      <c r="BU457" s="43" cm="1">
        <f t="array" ref="BU457">IFERROR(
IF(BU$14 - $G$14 + 1 = _xlfn.NUMBERVALUE(TRIM(_xlfn.TEXTAFTER($C457, " ", -1))),
_xlfn.IFS(
'Option-specific inputs'!$K$19="Percentage cost method",('Option-specific inputs'!$K$27*'Option-specific inputs'!$K35*BU$22),
'Option-specific inputs'!$K$19="Total cost method",('Option-specific inputs'!$K58*BU$22)),0),0)</f>
        <v>0</v>
      </c>
      <c r="BV457" s="43" cm="1">
        <f t="array" ref="BV457">IFERROR(
IF(BV$14 - $G$14 + 1 = _xlfn.NUMBERVALUE(TRIM(_xlfn.TEXTAFTER($C457, " ", -1))),
_xlfn.IFS(
'Option-specific inputs'!$K$19="Percentage cost method",('Option-specific inputs'!$K$27*'Option-specific inputs'!$K35*BV$22),
'Option-specific inputs'!$K$19="Total cost method",('Option-specific inputs'!$K58*BV$22)),0),0)</f>
        <v>0</v>
      </c>
      <c r="BW457" s="43" cm="1">
        <f t="array" ref="BW457">IFERROR(
IF(BW$14 - $G$14 + 1 = _xlfn.NUMBERVALUE(TRIM(_xlfn.TEXTAFTER($C457, " ", -1))),
_xlfn.IFS(
'Option-specific inputs'!$K$19="Percentage cost method",('Option-specific inputs'!$K$27*'Option-specific inputs'!$K35*BW$22),
'Option-specific inputs'!$K$19="Total cost method",('Option-specific inputs'!$K58*BW$22)),0),0)</f>
        <v>0</v>
      </c>
      <c r="BX457" s="43" cm="1">
        <f t="array" ref="BX457">IFERROR(
IF(BX$14 - $G$14 + 1 = _xlfn.NUMBERVALUE(TRIM(_xlfn.TEXTAFTER($C457, " ", -1))),
_xlfn.IFS(
'Option-specific inputs'!$K$19="Percentage cost method",('Option-specific inputs'!$K$27*'Option-specific inputs'!$K35*BX$22),
'Option-specific inputs'!$K$19="Total cost method",('Option-specific inputs'!$K58*BX$22)),0),0)</f>
        <v>0</v>
      </c>
      <c r="BY457" s="43" cm="1">
        <f t="array" ref="BY457">IFERROR(
IF(BY$14 - $G$14 + 1 = _xlfn.NUMBERVALUE(TRIM(_xlfn.TEXTAFTER($C457, " ", -1))),
_xlfn.IFS(
'Option-specific inputs'!$K$19="Percentage cost method",('Option-specific inputs'!$K$27*'Option-specific inputs'!$K35*BY$22),
'Option-specific inputs'!$K$19="Total cost method",('Option-specific inputs'!$K58*BY$22)),0),0)</f>
        <v>0</v>
      </c>
      <c r="BZ457" s="43" cm="1">
        <f t="array" ref="BZ457">IFERROR(
IF(BZ$14 - $G$14 + 1 = _xlfn.NUMBERVALUE(TRIM(_xlfn.TEXTAFTER($C457, " ", -1))),
_xlfn.IFS(
'Option-specific inputs'!$K$19="Percentage cost method",('Option-specific inputs'!$K$27*'Option-specific inputs'!$K35*BZ$22),
'Option-specific inputs'!$K$19="Total cost method",('Option-specific inputs'!$K58*BZ$22)),0),0)</f>
        <v>0</v>
      </c>
      <c r="CA457" s="43" cm="1">
        <f t="array" ref="CA457">IFERROR(
IF(CA$14 - $G$14 + 1 = _xlfn.NUMBERVALUE(TRIM(_xlfn.TEXTAFTER($C457, " ", -1))),
_xlfn.IFS(
'Option-specific inputs'!$K$19="Percentage cost method",('Option-specific inputs'!$K$27*'Option-specific inputs'!$K35*CA$22),
'Option-specific inputs'!$K$19="Total cost method",('Option-specific inputs'!$K58*CA$22)),0),0)</f>
        <v>0</v>
      </c>
      <c r="CB457" s="43" cm="1">
        <f t="array" ref="CB457">IFERROR(
IF(CB$14 - $G$14 + 1 = _xlfn.NUMBERVALUE(TRIM(_xlfn.TEXTAFTER($C457, " ", -1))),
_xlfn.IFS(
'Option-specific inputs'!$K$19="Percentage cost method",('Option-specific inputs'!$K$27*'Option-specific inputs'!$K35*CB$22),
'Option-specific inputs'!$K$19="Total cost method",('Option-specific inputs'!$K58*CB$22)),0),0)</f>
        <v>0</v>
      </c>
      <c r="CC457" s="43" cm="1">
        <f t="array" ref="CC457">IFERROR(
IF(CC$14 - $G$14 + 1 = _xlfn.NUMBERVALUE(TRIM(_xlfn.TEXTAFTER($C457, " ", -1))),
_xlfn.IFS(
'Option-specific inputs'!$K$19="Percentage cost method",('Option-specific inputs'!$K$27*'Option-specific inputs'!$K35*CC$22),
'Option-specific inputs'!$K$19="Total cost method",('Option-specific inputs'!$K58*CC$22)),0),0)</f>
        <v>0</v>
      </c>
      <c r="CD457" s="43" cm="1">
        <f t="array" ref="CD457">IFERROR(
IF(CD$14 - $G$14 + 1 = _xlfn.NUMBERVALUE(TRIM(_xlfn.TEXTAFTER($C457, " ", -1))),
_xlfn.IFS(
'Option-specific inputs'!$K$19="Percentage cost method",('Option-specific inputs'!$K$27*'Option-specific inputs'!$K35*CD$22),
'Option-specific inputs'!$K$19="Total cost method",('Option-specific inputs'!$K58*CD$22)),0),0)</f>
        <v>0</v>
      </c>
      <c r="CE457" s="43" cm="1">
        <f t="array" ref="CE457">IFERROR(
IF(CE$14 - $G$14 + 1 = _xlfn.NUMBERVALUE(TRIM(_xlfn.TEXTAFTER($C457, " ", -1))),
_xlfn.IFS(
'Option-specific inputs'!$K$19="Percentage cost method",('Option-specific inputs'!$K$27*'Option-specific inputs'!$K35*CE$22),
'Option-specific inputs'!$K$19="Total cost method",('Option-specific inputs'!$K58*CE$22)),0),0)</f>
        <v>0</v>
      </c>
      <c r="CF457" s="43" cm="1">
        <f t="array" ref="CF457">IFERROR(
IF(CF$14 - $G$14 + 1 = _xlfn.NUMBERVALUE(TRIM(_xlfn.TEXTAFTER($C457, " ", -1))),
_xlfn.IFS(
'Option-specific inputs'!$K$19="Percentage cost method",('Option-specific inputs'!$K$27*'Option-specific inputs'!$K35*CF$22),
'Option-specific inputs'!$K$19="Total cost method",('Option-specific inputs'!$K58*CF$22)),0),0)</f>
        <v>0</v>
      </c>
      <c r="CG457" s="43" cm="1">
        <f t="array" ref="CG457">IFERROR(
IF(CG$14 - $G$14 + 1 = _xlfn.NUMBERVALUE(TRIM(_xlfn.TEXTAFTER($C457, " ", -1))),
_xlfn.IFS(
'Option-specific inputs'!$K$19="Percentage cost method",('Option-specific inputs'!$K$27*'Option-specific inputs'!$K35*CG$22),
'Option-specific inputs'!$K$19="Total cost method",('Option-specific inputs'!$K58*CG$22)),0),0)</f>
        <v>0</v>
      </c>
      <c r="CH457" s="43" cm="1">
        <f t="array" ref="CH457">IFERROR(
IF(CH$14 - $G$14 + 1 = _xlfn.NUMBERVALUE(TRIM(_xlfn.TEXTAFTER($C457, " ", -1))),
_xlfn.IFS(
'Option-specific inputs'!$K$19="Percentage cost method",('Option-specific inputs'!$K$27*'Option-specific inputs'!$K35*CH$22),
'Option-specific inputs'!$K$19="Total cost method",('Option-specific inputs'!$K58*CH$22)),0),0)</f>
        <v>0</v>
      </c>
      <c r="CI457" s="43" cm="1">
        <f t="array" ref="CI457">IFERROR(
IF(CI$14 - $G$14 + 1 = _xlfn.NUMBERVALUE(TRIM(_xlfn.TEXTAFTER($C457, " ", -1))),
_xlfn.IFS(
'Option-specific inputs'!$K$19="Percentage cost method",('Option-specific inputs'!$K$27*'Option-specific inputs'!$K35*CI$22),
'Option-specific inputs'!$K$19="Total cost method",('Option-specific inputs'!$K58*CI$22)),0),0)</f>
        <v>0</v>
      </c>
      <c r="CJ457" s="43" cm="1">
        <f t="array" ref="CJ457">IFERROR(
IF(CJ$14 - $G$14 + 1 = _xlfn.NUMBERVALUE(TRIM(_xlfn.TEXTAFTER($C457, " ", -1))),
_xlfn.IFS(
'Option-specific inputs'!$K$19="Percentage cost method",('Option-specific inputs'!$K$27*'Option-specific inputs'!$K35*CJ$22),
'Option-specific inputs'!$K$19="Total cost method",('Option-specific inputs'!$K58*CJ$22)),0),0)</f>
        <v>0</v>
      </c>
      <c r="CK457" s="43" cm="1">
        <f t="array" ref="CK457">IFERROR(
IF(CK$14 - $G$14 + 1 = _xlfn.NUMBERVALUE(TRIM(_xlfn.TEXTAFTER($C457, " ", -1))),
_xlfn.IFS(
'Option-specific inputs'!$K$19="Percentage cost method",('Option-specific inputs'!$K$27*'Option-specific inputs'!$K35*CK$22),
'Option-specific inputs'!$K$19="Total cost method",('Option-specific inputs'!$K58*CK$22)),0),0)</f>
        <v>0</v>
      </c>
      <c r="CL457" s="43" cm="1">
        <f t="array" ref="CL457">IFERROR(
IF(CL$14 - $G$14 + 1 = _xlfn.NUMBERVALUE(TRIM(_xlfn.TEXTAFTER($C457, " ", -1))),
_xlfn.IFS(
'Option-specific inputs'!$K$19="Percentage cost method",('Option-specific inputs'!$K$27*'Option-specific inputs'!$K35*CL$22),
'Option-specific inputs'!$K$19="Total cost method",('Option-specific inputs'!$K58*CL$22)),0),0)</f>
        <v>0</v>
      </c>
      <c r="CM457" s="43" cm="1">
        <f t="array" ref="CM457">IFERROR(
IF(CM$14 - $G$14 + 1 = _xlfn.NUMBERVALUE(TRIM(_xlfn.TEXTAFTER($C457, " ", -1))),
_xlfn.IFS(
'Option-specific inputs'!$K$19="Percentage cost method",('Option-specific inputs'!$K$27*'Option-specific inputs'!$K35*CM$22),
'Option-specific inputs'!$K$19="Total cost method",('Option-specific inputs'!$K58*CM$22)),0),0)</f>
        <v>0</v>
      </c>
      <c r="CN457" s="43" cm="1">
        <f t="array" ref="CN457">IFERROR(
IF(CN$14 - $G$14 + 1 = _xlfn.NUMBERVALUE(TRIM(_xlfn.TEXTAFTER($C457, " ", -1))),
_xlfn.IFS(
'Option-specific inputs'!$K$19="Percentage cost method",('Option-specific inputs'!$K$27*'Option-specific inputs'!$K35*CN$22),
'Option-specific inputs'!$K$19="Total cost method",('Option-specific inputs'!$K58*CN$22)),0),0)</f>
        <v>0</v>
      </c>
      <c r="CO457" s="43" cm="1">
        <f t="array" ref="CO457">IFERROR(
IF(CO$14 - $G$14 + 1 = _xlfn.NUMBERVALUE(TRIM(_xlfn.TEXTAFTER($C457, " ", -1))),
_xlfn.IFS(
'Option-specific inputs'!$K$19="Percentage cost method",('Option-specific inputs'!$K$27*'Option-specific inputs'!$K35*CO$22),
'Option-specific inputs'!$K$19="Total cost method",('Option-specific inputs'!$K58*CO$22)),0),0)</f>
        <v>0</v>
      </c>
      <c r="CP457" s="43" cm="1">
        <f t="array" ref="CP457">IFERROR(
IF(CP$14 - $G$14 + 1 = _xlfn.NUMBERVALUE(TRIM(_xlfn.TEXTAFTER($C457, " ", -1))),
_xlfn.IFS(
'Option-specific inputs'!$K$19="Percentage cost method",('Option-specific inputs'!$K$27*'Option-specific inputs'!$K35*CP$22),
'Option-specific inputs'!$K$19="Total cost method",('Option-specific inputs'!$K58*CP$22)),0),0)</f>
        <v>0</v>
      </c>
      <c r="CQ457" s="43" cm="1">
        <f t="array" ref="CQ457">IFERROR(
IF(CQ$14 - $G$14 + 1 = _xlfn.NUMBERVALUE(TRIM(_xlfn.TEXTAFTER($C457, " ", -1))),
_xlfn.IFS(
'Option-specific inputs'!$K$19="Percentage cost method",('Option-specific inputs'!$K$27*'Option-specific inputs'!$K35*CQ$22),
'Option-specific inputs'!$K$19="Total cost method",('Option-specific inputs'!$K58*CQ$22)),0),0)</f>
        <v>0</v>
      </c>
      <c r="CR457" s="43" cm="1">
        <f t="array" ref="CR457">IFERROR(
IF(CR$14 - $G$14 + 1 = _xlfn.NUMBERVALUE(TRIM(_xlfn.TEXTAFTER($C457, " ", -1))),
_xlfn.IFS(
'Option-specific inputs'!$K$19="Percentage cost method",('Option-specific inputs'!$K$27*'Option-specific inputs'!$K35*CR$22),
'Option-specific inputs'!$K$19="Total cost method",('Option-specific inputs'!$K58*CR$22)),0),0)</f>
        <v>0</v>
      </c>
      <c r="CS457" s="43" cm="1">
        <f t="array" ref="CS457">IFERROR(
IF(CS$14 - $G$14 + 1 = _xlfn.NUMBERVALUE(TRIM(_xlfn.TEXTAFTER($C457, " ", -1))),
_xlfn.IFS(
'Option-specific inputs'!$K$19="Percentage cost method",('Option-specific inputs'!$K$27*'Option-specific inputs'!$K35*CS$22),
'Option-specific inputs'!$K$19="Total cost method",('Option-specific inputs'!$K58*CS$22)),0),0)</f>
        <v>0</v>
      </c>
      <c r="CT457" s="43" cm="1">
        <f t="array" ref="CT457">IFERROR(
IF(CT$14 - $G$14 + 1 = _xlfn.NUMBERVALUE(TRIM(_xlfn.TEXTAFTER($C457, " ", -1))),
_xlfn.IFS(
'Option-specific inputs'!$K$19="Percentage cost method",('Option-specific inputs'!$K$27*'Option-specific inputs'!$K35*CT$22),
'Option-specific inputs'!$K$19="Total cost method",('Option-specific inputs'!$K58*CT$22)),0),0)</f>
        <v>0</v>
      </c>
      <c r="CU457" s="43" cm="1">
        <f t="array" ref="CU457">IFERROR(
IF(CU$14 - $G$14 + 1 = _xlfn.NUMBERVALUE(TRIM(_xlfn.TEXTAFTER($C457, " ", -1))),
_xlfn.IFS(
'Option-specific inputs'!$K$19="Percentage cost method",('Option-specific inputs'!$K$27*'Option-specific inputs'!$K35*CU$22),
'Option-specific inputs'!$K$19="Total cost method",('Option-specific inputs'!$K58*CU$22)),0),0)</f>
        <v>0</v>
      </c>
      <c r="CV457" s="43" cm="1">
        <f t="array" ref="CV457">IFERROR(
IF(CV$14 - $G$14 + 1 = _xlfn.NUMBERVALUE(TRIM(_xlfn.TEXTAFTER($C457, " ", -1))),
_xlfn.IFS(
'Option-specific inputs'!$K$19="Percentage cost method",('Option-specific inputs'!$K$27*'Option-specific inputs'!$K35*CV$22),
'Option-specific inputs'!$K$19="Total cost method",('Option-specific inputs'!$K58*CV$22)),0),0)</f>
        <v>0</v>
      </c>
      <c r="CW457" s="43" cm="1">
        <f t="array" ref="CW457">IFERROR(
IF(CW$14 - $G$14 + 1 = _xlfn.NUMBERVALUE(TRIM(_xlfn.TEXTAFTER($C457, " ", -1))),
_xlfn.IFS(
'Option-specific inputs'!$K$19="Percentage cost method",('Option-specific inputs'!$K$27*'Option-specific inputs'!$K35*CW$22),
'Option-specific inputs'!$K$19="Total cost method",('Option-specific inputs'!$K58*CW$22)),0),0)</f>
        <v>0</v>
      </c>
      <c r="CX457" s="43" cm="1">
        <f t="array" ref="CX457">IFERROR(
IF(CX$14 - $G$14 + 1 = _xlfn.NUMBERVALUE(TRIM(_xlfn.TEXTAFTER($C457, " ", -1))),
_xlfn.IFS(
'Option-specific inputs'!$K$19="Percentage cost method",('Option-specific inputs'!$K$27*'Option-specific inputs'!$K35*CX$22),
'Option-specific inputs'!$K$19="Total cost method",('Option-specific inputs'!$K58*CX$22)),0),0)</f>
        <v>0</v>
      </c>
      <c r="CY457" s="43" cm="1">
        <f t="array" ref="CY457">IFERROR(
IF(CY$14 - $G$14 + 1 = _xlfn.NUMBERVALUE(TRIM(_xlfn.TEXTAFTER($C457, " ", -1))),
_xlfn.IFS(
'Option-specific inputs'!$K$19="Percentage cost method",('Option-specific inputs'!$K$27*'Option-specific inputs'!$K35*CY$22),
'Option-specific inputs'!$K$19="Total cost method",('Option-specific inputs'!$K58*CY$22)),0),0)</f>
        <v>0</v>
      </c>
      <c r="CZ457" s="43" cm="1">
        <f t="array" ref="CZ457">IFERROR(
IF(CZ$14 - $G$14 + 1 = _xlfn.NUMBERVALUE(TRIM(_xlfn.TEXTAFTER($C457, " ", -1))),
_xlfn.IFS(
'Option-specific inputs'!$K$19="Percentage cost method",('Option-specific inputs'!$K$27*'Option-specific inputs'!$K35*CZ$22),
'Option-specific inputs'!$K$19="Total cost method",('Option-specific inputs'!$K58*CZ$22)),0),0)</f>
        <v>0</v>
      </c>
      <c r="DA457" s="43" cm="1">
        <f t="array" ref="DA457">IFERROR(
IF(DA$14 - $G$14 + 1 = _xlfn.NUMBERVALUE(TRIM(_xlfn.TEXTAFTER($C457, " ", -1))),
_xlfn.IFS(
'Option-specific inputs'!$K$19="Percentage cost method",('Option-specific inputs'!$K$27*'Option-specific inputs'!$K35*DA$22),
'Option-specific inputs'!$K$19="Total cost method",('Option-specific inputs'!$K58*DA$22)),0),0)</f>
        <v>0</v>
      </c>
      <c r="DB457" s="43" cm="1">
        <f t="array" ref="DB457">IFERROR(
IF(DB$14 - $G$14 + 1 = _xlfn.NUMBERVALUE(TRIM(_xlfn.TEXTAFTER($C457, " ", -1))),
_xlfn.IFS(
'Option-specific inputs'!$K$19="Percentage cost method",('Option-specific inputs'!$K$27*'Option-specific inputs'!$K35*DB$22),
'Option-specific inputs'!$K$19="Total cost method",('Option-specific inputs'!$K58*DB$22)),0),0)</f>
        <v>0</v>
      </c>
      <c r="DC457" s="25"/>
    </row>
    <row r="458" spans="1:107" s="61" customFormat="1" ht="22.5" customHeight="1">
      <c r="A458" s="25"/>
      <c r="B458" s="163"/>
      <c r="C458" s="163" t="s">
        <v>130</v>
      </c>
      <c r="D458" s="32"/>
      <c r="E458" s="37"/>
      <c r="F458" s="42"/>
      <c r="G458" s="43" cm="1">
        <f t="array" ref="G458">IFERROR(
IF(G$14 - $G$14 + 1 = _xlfn.NUMBERVALUE(TRIM(_xlfn.TEXTAFTER($C458, " ", -1))),
_xlfn.IFS(
'Option-specific inputs'!$K$19="Percentage cost method",('Option-specific inputs'!$K$27*'Option-specific inputs'!$K36*G$22),
'Option-specific inputs'!$K$19="Total cost method",('Option-specific inputs'!$K59*G$22)),0),0)</f>
        <v>0</v>
      </c>
      <c r="H458" s="43" cm="1">
        <f t="array" ref="H458">IFERROR(
IF(H$14 - $G$14 + 1 = _xlfn.NUMBERVALUE(TRIM(_xlfn.TEXTAFTER($C458, " ", -1))),
_xlfn.IFS(
'Option-specific inputs'!$K$19="Percentage cost method",('Option-specific inputs'!$K$27*'Option-specific inputs'!$K36*H$22),
'Option-specific inputs'!$K$19="Total cost method",('Option-specific inputs'!$K59*H$22)),0),0)</f>
        <v>0</v>
      </c>
      <c r="I458" s="43" cm="1">
        <f t="array" ref="I458">IFERROR(
IF(I$14 - $G$14 + 1 = _xlfn.NUMBERVALUE(TRIM(_xlfn.TEXTAFTER($C458, " ", -1))),
_xlfn.IFS(
'Option-specific inputs'!$K$19="Percentage cost method",('Option-specific inputs'!$K$27*'Option-specific inputs'!$K36*I$22),
'Option-specific inputs'!$K$19="Total cost method",('Option-specific inputs'!$K59*I$22)),0),0)</f>
        <v>0</v>
      </c>
      <c r="J458" s="43" cm="1">
        <f t="array" ref="J458">IFERROR(
IF(J$14 - $G$14 + 1 = _xlfn.NUMBERVALUE(TRIM(_xlfn.TEXTAFTER($C458, " ", -1))),
_xlfn.IFS(
'Option-specific inputs'!$K$19="Percentage cost method",('Option-specific inputs'!$K$27*'Option-specific inputs'!$K36*J$22),
'Option-specific inputs'!$K$19="Total cost method",('Option-specific inputs'!$K59*J$22)),0),0)</f>
        <v>0</v>
      </c>
      <c r="K458" s="43" cm="1">
        <f t="array" ref="K458">IFERROR(
IF(K$14 - $G$14 + 1 = _xlfn.NUMBERVALUE(TRIM(_xlfn.TEXTAFTER($C458, " ", -1))),
_xlfn.IFS(
'Option-specific inputs'!$K$19="Percentage cost method",('Option-specific inputs'!$K$27*'Option-specific inputs'!$K36*K$22),
'Option-specific inputs'!$K$19="Total cost method",('Option-specific inputs'!$K59*K$22)),0),0)</f>
        <v>0</v>
      </c>
      <c r="L458" s="43" cm="1">
        <f t="array" ref="L458">IFERROR(
IF(L$14 - $G$14 + 1 = _xlfn.NUMBERVALUE(TRIM(_xlfn.TEXTAFTER($C458, " ", -1))),
_xlfn.IFS(
'Option-specific inputs'!$K$19="Percentage cost method",('Option-specific inputs'!$K$27*'Option-specific inputs'!$K36*L$22),
'Option-specific inputs'!$K$19="Total cost method",('Option-specific inputs'!$K59*L$22)),0),0)</f>
        <v>0</v>
      </c>
      <c r="M458" s="43" cm="1">
        <f t="array" ref="M458">IFERROR(
IF(M$14 - $G$14 + 1 = _xlfn.NUMBERVALUE(TRIM(_xlfn.TEXTAFTER($C458, " ", -1))),
_xlfn.IFS(
'Option-specific inputs'!$K$19="Percentage cost method",('Option-specific inputs'!$K$27*'Option-specific inputs'!$K36*M$22),
'Option-specific inputs'!$K$19="Total cost method",('Option-specific inputs'!$K59*M$22)),0),0)</f>
        <v>0</v>
      </c>
      <c r="N458" s="43" cm="1">
        <f t="array" ref="N458">IFERROR(
IF(N$14 - $G$14 + 1 = _xlfn.NUMBERVALUE(TRIM(_xlfn.TEXTAFTER($C458, " ", -1))),
_xlfn.IFS(
'Option-specific inputs'!$K$19="Percentage cost method",('Option-specific inputs'!$K$27*'Option-specific inputs'!$K36*N$22),
'Option-specific inputs'!$K$19="Total cost method",('Option-specific inputs'!$K59*N$22)),0),0)</f>
        <v>0</v>
      </c>
      <c r="O458" s="43" cm="1">
        <f t="array" ref="O458">IFERROR(
IF(O$14 - $G$14 + 1 = _xlfn.NUMBERVALUE(TRIM(_xlfn.TEXTAFTER($C458, " ", -1))),
_xlfn.IFS(
'Option-specific inputs'!$K$19="Percentage cost method",('Option-specific inputs'!$K$27*'Option-specific inputs'!$K36*O$22),
'Option-specific inputs'!$K$19="Total cost method",('Option-specific inputs'!$K59*O$22)),0),0)</f>
        <v>0</v>
      </c>
      <c r="P458" s="43" cm="1">
        <f t="array" ref="P458">IFERROR(
IF(P$14 - $G$14 + 1 = _xlfn.NUMBERVALUE(TRIM(_xlfn.TEXTAFTER($C458, " ", -1))),
_xlfn.IFS(
'Option-specific inputs'!$K$19="Percentage cost method",('Option-specific inputs'!$K$27*'Option-specific inputs'!$K36*P$22),
'Option-specific inputs'!$K$19="Total cost method",('Option-specific inputs'!$K59*P$22)),0),0)</f>
        <v>0</v>
      </c>
      <c r="Q458" s="43" cm="1">
        <f t="array" ref="Q458">IFERROR(
IF(Q$14 - $G$14 + 1 = _xlfn.NUMBERVALUE(TRIM(_xlfn.TEXTAFTER($C458, " ", -1))),
_xlfn.IFS(
'Option-specific inputs'!$K$19="Percentage cost method",('Option-specific inputs'!$K$27*'Option-specific inputs'!$K36*Q$22),
'Option-specific inputs'!$K$19="Total cost method",('Option-specific inputs'!$K59*Q$22)),0),0)</f>
        <v>0</v>
      </c>
      <c r="R458" s="43" cm="1">
        <f t="array" ref="R458">IFERROR(
IF(R$14 - $G$14 + 1 = _xlfn.NUMBERVALUE(TRIM(_xlfn.TEXTAFTER($C458, " ", -1))),
_xlfn.IFS(
'Option-specific inputs'!$K$19="Percentage cost method",('Option-specific inputs'!$K$27*'Option-specific inputs'!$K36*R$22),
'Option-specific inputs'!$K$19="Total cost method",('Option-specific inputs'!$K59*R$22)),0),0)</f>
        <v>0</v>
      </c>
      <c r="S458" s="43" cm="1">
        <f t="array" ref="S458">IFERROR(
IF(S$14 - $G$14 + 1 = _xlfn.NUMBERVALUE(TRIM(_xlfn.TEXTAFTER($C458, " ", -1))),
_xlfn.IFS(
'Option-specific inputs'!$K$19="Percentage cost method",('Option-specific inputs'!$K$27*'Option-specific inputs'!$K36*S$22),
'Option-specific inputs'!$K$19="Total cost method",('Option-specific inputs'!$K59*S$22)),0),0)</f>
        <v>0</v>
      </c>
      <c r="T458" s="43" cm="1">
        <f t="array" ref="T458">IFERROR(
IF(T$14 - $G$14 + 1 = _xlfn.NUMBERVALUE(TRIM(_xlfn.TEXTAFTER($C458, " ", -1))),
_xlfn.IFS(
'Option-specific inputs'!$K$19="Percentage cost method",('Option-specific inputs'!$K$27*'Option-specific inputs'!$K36*T$22),
'Option-specific inputs'!$K$19="Total cost method",('Option-specific inputs'!$K59*T$22)),0),0)</f>
        <v>0</v>
      </c>
      <c r="U458" s="43" cm="1">
        <f t="array" ref="U458">IFERROR(
IF(U$14 - $G$14 + 1 = _xlfn.NUMBERVALUE(TRIM(_xlfn.TEXTAFTER($C458, " ", -1))),
_xlfn.IFS(
'Option-specific inputs'!$K$19="Percentage cost method",('Option-specific inputs'!$K$27*'Option-specific inputs'!$K36*U$22),
'Option-specific inputs'!$K$19="Total cost method",('Option-specific inputs'!$K59*U$22)),0),0)</f>
        <v>0</v>
      </c>
      <c r="V458" s="43" cm="1">
        <f t="array" ref="V458">IFERROR(
IF(V$14 - $G$14 + 1 = _xlfn.NUMBERVALUE(TRIM(_xlfn.TEXTAFTER($C458, " ", -1))),
_xlfn.IFS(
'Option-specific inputs'!$K$19="Percentage cost method",('Option-specific inputs'!$K$27*'Option-specific inputs'!$K36*V$22),
'Option-specific inputs'!$K$19="Total cost method",('Option-specific inputs'!$K59*V$22)),0),0)</f>
        <v>0</v>
      </c>
      <c r="W458" s="43" cm="1">
        <f t="array" ref="W458">IFERROR(
IF(W$14 - $G$14 + 1 = _xlfn.NUMBERVALUE(TRIM(_xlfn.TEXTAFTER($C458, " ", -1))),
_xlfn.IFS(
'Option-specific inputs'!$K$19="Percentage cost method",('Option-specific inputs'!$K$27*'Option-specific inputs'!$K36*W$22),
'Option-specific inputs'!$K$19="Total cost method",('Option-specific inputs'!$K59*W$22)),0),0)</f>
        <v>0</v>
      </c>
      <c r="X458" s="43" cm="1">
        <f t="array" ref="X458">IFERROR(
IF(X$14 - $G$14 + 1 = _xlfn.NUMBERVALUE(TRIM(_xlfn.TEXTAFTER($C458, " ", -1))),
_xlfn.IFS(
'Option-specific inputs'!$K$19="Percentage cost method",('Option-specific inputs'!$K$27*'Option-specific inputs'!$K36*X$22),
'Option-specific inputs'!$K$19="Total cost method",('Option-specific inputs'!$K59*X$22)),0),0)</f>
        <v>0</v>
      </c>
      <c r="Y458" s="43" cm="1">
        <f t="array" ref="Y458">IFERROR(
IF(Y$14 - $G$14 + 1 = _xlfn.NUMBERVALUE(TRIM(_xlfn.TEXTAFTER($C458, " ", -1))),
_xlfn.IFS(
'Option-specific inputs'!$K$19="Percentage cost method",('Option-specific inputs'!$K$27*'Option-specific inputs'!$K36*Y$22),
'Option-specific inputs'!$K$19="Total cost method",('Option-specific inputs'!$K59*Y$22)),0),0)</f>
        <v>0</v>
      </c>
      <c r="Z458" s="43" cm="1">
        <f t="array" ref="Z458">IFERROR(
IF(Z$14 - $G$14 + 1 = _xlfn.NUMBERVALUE(TRIM(_xlfn.TEXTAFTER($C458, " ", -1))),
_xlfn.IFS(
'Option-specific inputs'!$K$19="Percentage cost method",('Option-specific inputs'!$K$27*'Option-specific inputs'!$K36*Z$22),
'Option-specific inputs'!$K$19="Total cost method",('Option-specific inputs'!$K59*Z$22)),0),0)</f>
        <v>0</v>
      </c>
      <c r="AA458" s="43" cm="1">
        <f t="array" ref="AA458">IFERROR(
IF(AA$14 - $G$14 + 1 = _xlfn.NUMBERVALUE(TRIM(_xlfn.TEXTAFTER($C458, " ", -1))),
_xlfn.IFS(
'Option-specific inputs'!$K$19="Percentage cost method",('Option-specific inputs'!$K$27*'Option-specific inputs'!$K36*AA$22),
'Option-specific inputs'!$K$19="Total cost method",('Option-specific inputs'!$K59*AA$22)),0),0)</f>
        <v>0</v>
      </c>
      <c r="AB458" s="43" cm="1">
        <f t="array" ref="AB458">IFERROR(
IF(AB$14 - $G$14 + 1 = _xlfn.NUMBERVALUE(TRIM(_xlfn.TEXTAFTER($C458, " ", -1))),
_xlfn.IFS(
'Option-specific inputs'!$K$19="Percentage cost method",('Option-specific inputs'!$K$27*'Option-specific inputs'!$K36*AB$22),
'Option-specific inputs'!$K$19="Total cost method",('Option-specific inputs'!$K59*AB$22)),0),0)</f>
        <v>0</v>
      </c>
      <c r="AC458" s="43" cm="1">
        <f t="array" ref="AC458">IFERROR(
IF(AC$14 - $G$14 + 1 = _xlfn.NUMBERVALUE(TRIM(_xlfn.TEXTAFTER($C458, " ", -1))),
_xlfn.IFS(
'Option-specific inputs'!$K$19="Percentage cost method",('Option-specific inputs'!$K$27*'Option-specific inputs'!$K36*AC$22),
'Option-specific inputs'!$K$19="Total cost method",('Option-specific inputs'!$K59*AC$22)),0),0)</f>
        <v>0</v>
      </c>
      <c r="AD458" s="43" cm="1">
        <f t="array" ref="AD458">IFERROR(
IF(AD$14 - $G$14 + 1 = _xlfn.NUMBERVALUE(TRIM(_xlfn.TEXTAFTER($C458, " ", -1))),
_xlfn.IFS(
'Option-specific inputs'!$K$19="Percentage cost method",('Option-specific inputs'!$K$27*'Option-specific inputs'!$K36*AD$22),
'Option-specific inputs'!$K$19="Total cost method",('Option-specific inputs'!$K59*AD$22)),0),0)</f>
        <v>0</v>
      </c>
      <c r="AE458" s="43" cm="1">
        <f t="array" ref="AE458">IFERROR(
IF(AE$14 - $G$14 + 1 = _xlfn.NUMBERVALUE(TRIM(_xlfn.TEXTAFTER($C458, " ", -1))),
_xlfn.IFS(
'Option-specific inputs'!$K$19="Percentage cost method",('Option-specific inputs'!$K$27*'Option-specific inputs'!$K36*AE$22),
'Option-specific inputs'!$K$19="Total cost method",('Option-specific inputs'!$K59*AE$22)),0),0)</f>
        <v>0</v>
      </c>
      <c r="AF458" s="43" cm="1">
        <f t="array" ref="AF458">IFERROR(
IF(AF$14 - $G$14 + 1 = _xlfn.NUMBERVALUE(TRIM(_xlfn.TEXTAFTER($C458, " ", -1))),
_xlfn.IFS(
'Option-specific inputs'!$K$19="Percentage cost method",('Option-specific inputs'!$K$27*'Option-specific inputs'!$K36*AF$22),
'Option-specific inputs'!$K$19="Total cost method",('Option-specific inputs'!$K59*AF$22)),0),0)</f>
        <v>0</v>
      </c>
      <c r="AG458" s="43" cm="1">
        <f t="array" ref="AG458">IFERROR(
IF(AG$14 - $G$14 + 1 = _xlfn.NUMBERVALUE(TRIM(_xlfn.TEXTAFTER($C458, " ", -1))),
_xlfn.IFS(
'Option-specific inputs'!$K$19="Percentage cost method",('Option-specific inputs'!$K$27*'Option-specific inputs'!$K36*AG$22),
'Option-specific inputs'!$K$19="Total cost method",('Option-specific inputs'!$K59*AG$22)),0),0)</f>
        <v>0</v>
      </c>
      <c r="AH458" s="43" cm="1">
        <f t="array" ref="AH458">IFERROR(
IF(AH$14 - $G$14 + 1 = _xlfn.NUMBERVALUE(TRIM(_xlfn.TEXTAFTER($C458, " ", -1))),
_xlfn.IFS(
'Option-specific inputs'!$K$19="Percentage cost method",('Option-specific inputs'!$K$27*'Option-specific inputs'!$K36*AH$22),
'Option-specific inputs'!$K$19="Total cost method",('Option-specific inputs'!$K59*AH$22)),0),0)</f>
        <v>0</v>
      </c>
      <c r="AI458" s="43" cm="1">
        <f t="array" ref="AI458">IFERROR(
IF(AI$14 - $G$14 + 1 = _xlfn.NUMBERVALUE(TRIM(_xlfn.TEXTAFTER($C458, " ", -1))),
_xlfn.IFS(
'Option-specific inputs'!$K$19="Percentage cost method",('Option-specific inputs'!$K$27*'Option-specific inputs'!$K36*AI$22),
'Option-specific inputs'!$K$19="Total cost method",('Option-specific inputs'!$K59*AI$22)),0),0)</f>
        <v>0</v>
      </c>
      <c r="AJ458" s="43" cm="1">
        <f t="array" ref="AJ458">IFERROR(
IF(AJ$14 - $G$14 + 1 = _xlfn.NUMBERVALUE(TRIM(_xlfn.TEXTAFTER($C458, " ", -1))),
_xlfn.IFS(
'Option-specific inputs'!$K$19="Percentage cost method",('Option-specific inputs'!$K$27*'Option-specific inputs'!$K36*AJ$22),
'Option-specific inputs'!$K$19="Total cost method",('Option-specific inputs'!$K59*AJ$22)),0),0)</f>
        <v>0</v>
      </c>
      <c r="AK458" s="43" cm="1">
        <f t="array" ref="AK458">IFERROR(
IF(AK$14 - $G$14 + 1 = _xlfn.NUMBERVALUE(TRIM(_xlfn.TEXTAFTER($C458, " ", -1))),
_xlfn.IFS(
'Option-specific inputs'!$K$19="Percentage cost method",('Option-specific inputs'!$K$27*'Option-specific inputs'!$K36*AK$22),
'Option-specific inputs'!$K$19="Total cost method",('Option-specific inputs'!$K59*AK$22)),0),0)</f>
        <v>0</v>
      </c>
      <c r="AL458" s="43" cm="1">
        <f t="array" ref="AL458">IFERROR(
IF(AL$14 - $G$14 + 1 = _xlfn.NUMBERVALUE(TRIM(_xlfn.TEXTAFTER($C458, " ", -1))),
_xlfn.IFS(
'Option-specific inputs'!$K$19="Percentage cost method",('Option-specific inputs'!$K$27*'Option-specific inputs'!$K36*AL$22),
'Option-specific inputs'!$K$19="Total cost method",('Option-specific inputs'!$K59*AL$22)),0),0)</f>
        <v>0</v>
      </c>
      <c r="AM458" s="43" cm="1">
        <f t="array" ref="AM458">IFERROR(
IF(AM$14 - $G$14 + 1 = _xlfn.NUMBERVALUE(TRIM(_xlfn.TEXTAFTER($C458, " ", -1))),
_xlfn.IFS(
'Option-specific inputs'!$K$19="Percentage cost method",('Option-specific inputs'!$K$27*'Option-specific inputs'!$K36*AM$22),
'Option-specific inputs'!$K$19="Total cost method",('Option-specific inputs'!$K59*AM$22)),0),0)</f>
        <v>0</v>
      </c>
      <c r="AN458" s="43" cm="1">
        <f t="array" ref="AN458">IFERROR(
IF(AN$14 - $G$14 + 1 = _xlfn.NUMBERVALUE(TRIM(_xlfn.TEXTAFTER($C458, " ", -1))),
_xlfn.IFS(
'Option-specific inputs'!$K$19="Percentage cost method",('Option-specific inputs'!$K$27*'Option-specific inputs'!$K36*AN$22),
'Option-specific inputs'!$K$19="Total cost method",('Option-specific inputs'!$K59*AN$22)),0),0)</f>
        <v>0</v>
      </c>
      <c r="AO458" s="43" cm="1">
        <f t="array" ref="AO458">IFERROR(
IF(AO$14 - $G$14 + 1 = _xlfn.NUMBERVALUE(TRIM(_xlfn.TEXTAFTER($C458, " ", -1))),
_xlfn.IFS(
'Option-specific inputs'!$K$19="Percentage cost method",('Option-specific inputs'!$K$27*'Option-specific inputs'!$K36*AO$22),
'Option-specific inputs'!$K$19="Total cost method",('Option-specific inputs'!$K59*AO$22)),0),0)</f>
        <v>0</v>
      </c>
      <c r="AP458" s="43" cm="1">
        <f t="array" ref="AP458">IFERROR(
IF(AP$14 - $G$14 + 1 = _xlfn.NUMBERVALUE(TRIM(_xlfn.TEXTAFTER($C458, " ", -1))),
_xlfn.IFS(
'Option-specific inputs'!$K$19="Percentage cost method",('Option-specific inputs'!$K$27*'Option-specific inputs'!$K36*AP$22),
'Option-specific inputs'!$K$19="Total cost method",('Option-specific inputs'!$K59*AP$22)),0),0)</f>
        <v>0</v>
      </c>
      <c r="AQ458" s="43" cm="1">
        <f t="array" ref="AQ458">IFERROR(
IF(AQ$14 - $G$14 + 1 = _xlfn.NUMBERVALUE(TRIM(_xlfn.TEXTAFTER($C458, " ", -1))),
_xlfn.IFS(
'Option-specific inputs'!$K$19="Percentage cost method",('Option-specific inputs'!$K$27*'Option-specific inputs'!$K36*AQ$22),
'Option-specific inputs'!$K$19="Total cost method",('Option-specific inputs'!$K59*AQ$22)),0),0)</f>
        <v>0</v>
      </c>
      <c r="AR458" s="43" cm="1">
        <f t="array" ref="AR458">IFERROR(
IF(AR$14 - $G$14 + 1 = _xlfn.NUMBERVALUE(TRIM(_xlfn.TEXTAFTER($C458, " ", -1))),
_xlfn.IFS(
'Option-specific inputs'!$K$19="Percentage cost method",('Option-specific inputs'!$K$27*'Option-specific inputs'!$K36*AR$22),
'Option-specific inputs'!$K$19="Total cost method",('Option-specific inputs'!$K59*AR$22)),0),0)</f>
        <v>0</v>
      </c>
      <c r="AS458" s="43" cm="1">
        <f t="array" ref="AS458">IFERROR(
IF(AS$14 - $G$14 + 1 = _xlfn.NUMBERVALUE(TRIM(_xlfn.TEXTAFTER($C458, " ", -1))),
_xlfn.IFS(
'Option-specific inputs'!$K$19="Percentage cost method",('Option-specific inputs'!$K$27*'Option-specific inputs'!$K36*AS$22),
'Option-specific inputs'!$K$19="Total cost method",('Option-specific inputs'!$K59*AS$22)),0),0)</f>
        <v>0</v>
      </c>
      <c r="AT458" s="43" cm="1">
        <f t="array" ref="AT458">IFERROR(
IF(AT$14 - $G$14 + 1 = _xlfn.NUMBERVALUE(TRIM(_xlfn.TEXTAFTER($C458, " ", -1))),
_xlfn.IFS(
'Option-specific inputs'!$K$19="Percentage cost method",('Option-specific inputs'!$K$27*'Option-specific inputs'!$K36*AT$22),
'Option-specific inputs'!$K$19="Total cost method",('Option-specific inputs'!$K59*AT$22)),0),0)</f>
        <v>0</v>
      </c>
      <c r="AU458" s="43" cm="1">
        <f t="array" ref="AU458">IFERROR(
IF(AU$14 - $G$14 + 1 = _xlfn.NUMBERVALUE(TRIM(_xlfn.TEXTAFTER($C458, " ", -1))),
_xlfn.IFS(
'Option-specific inputs'!$K$19="Percentage cost method",('Option-specific inputs'!$K$27*'Option-specific inputs'!$K36*AU$22),
'Option-specific inputs'!$K$19="Total cost method",('Option-specific inputs'!$K59*AU$22)),0),0)</f>
        <v>0</v>
      </c>
      <c r="AV458" s="43" cm="1">
        <f t="array" ref="AV458">IFERROR(
IF(AV$14 - $G$14 + 1 = _xlfn.NUMBERVALUE(TRIM(_xlfn.TEXTAFTER($C458, " ", -1))),
_xlfn.IFS(
'Option-specific inputs'!$K$19="Percentage cost method",('Option-specific inputs'!$K$27*'Option-specific inputs'!$K36*AV$22),
'Option-specific inputs'!$K$19="Total cost method",('Option-specific inputs'!$K59*AV$22)),0),0)</f>
        <v>0</v>
      </c>
      <c r="AW458" s="43" cm="1">
        <f t="array" ref="AW458">IFERROR(
IF(AW$14 - $G$14 + 1 = _xlfn.NUMBERVALUE(TRIM(_xlfn.TEXTAFTER($C458, " ", -1))),
_xlfn.IFS(
'Option-specific inputs'!$K$19="Percentage cost method",('Option-specific inputs'!$K$27*'Option-specific inputs'!$K36*AW$22),
'Option-specific inputs'!$K$19="Total cost method",('Option-specific inputs'!$K59*AW$22)),0),0)</f>
        <v>0</v>
      </c>
      <c r="AX458" s="43" cm="1">
        <f t="array" ref="AX458">IFERROR(
IF(AX$14 - $G$14 + 1 = _xlfn.NUMBERVALUE(TRIM(_xlfn.TEXTAFTER($C458, " ", -1))),
_xlfn.IFS(
'Option-specific inputs'!$K$19="Percentage cost method",('Option-specific inputs'!$K$27*'Option-specific inputs'!$K36*AX$22),
'Option-specific inputs'!$K$19="Total cost method",('Option-specific inputs'!$K59*AX$22)),0),0)</f>
        <v>0</v>
      </c>
      <c r="AY458" s="43" cm="1">
        <f t="array" ref="AY458">IFERROR(
IF(AY$14 - $G$14 + 1 = _xlfn.NUMBERVALUE(TRIM(_xlfn.TEXTAFTER($C458, " ", -1))),
_xlfn.IFS(
'Option-specific inputs'!$K$19="Percentage cost method",('Option-specific inputs'!$K$27*'Option-specific inputs'!$K36*AY$22),
'Option-specific inputs'!$K$19="Total cost method",('Option-specific inputs'!$K59*AY$22)),0),0)</f>
        <v>0</v>
      </c>
      <c r="AZ458" s="43" cm="1">
        <f t="array" ref="AZ458">IFERROR(
IF(AZ$14 - $G$14 + 1 = _xlfn.NUMBERVALUE(TRIM(_xlfn.TEXTAFTER($C458, " ", -1))),
_xlfn.IFS(
'Option-specific inputs'!$K$19="Percentage cost method",('Option-specific inputs'!$K$27*'Option-specific inputs'!$K36*AZ$22),
'Option-specific inputs'!$K$19="Total cost method",('Option-specific inputs'!$K59*AZ$22)),0),0)</f>
        <v>0</v>
      </c>
      <c r="BA458" s="43" cm="1">
        <f t="array" ref="BA458">IFERROR(
IF(BA$14 - $G$14 + 1 = _xlfn.NUMBERVALUE(TRIM(_xlfn.TEXTAFTER($C458, " ", -1))),
_xlfn.IFS(
'Option-specific inputs'!$K$19="Percentage cost method",('Option-specific inputs'!$K$27*'Option-specific inputs'!$K36*BA$22),
'Option-specific inputs'!$K$19="Total cost method",('Option-specific inputs'!$K59*BA$22)),0),0)</f>
        <v>0</v>
      </c>
      <c r="BB458" s="43" cm="1">
        <f t="array" ref="BB458">IFERROR(
IF(BB$14 - $G$14 + 1 = _xlfn.NUMBERVALUE(TRIM(_xlfn.TEXTAFTER($C458, " ", -1))),
_xlfn.IFS(
'Option-specific inputs'!$K$19="Percentage cost method",('Option-specific inputs'!$K$27*'Option-specific inputs'!$K36*BB$22),
'Option-specific inputs'!$K$19="Total cost method",('Option-specific inputs'!$K59*BB$22)),0),0)</f>
        <v>0</v>
      </c>
      <c r="BC458" s="43" cm="1">
        <f t="array" ref="BC458">IFERROR(
IF(BC$14 - $G$14 + 1 = _xlfn.NUMBERVALUE(TRIM(_xlfn.TEXTAFTER($C458, " ", -1))),
_xlfn.IFS(
'Option-specific inputs'!$K$19="Percentage cost method",('Option-specific inputs'!$K$27*'Option-specific inputs'!$K36*BC$22),
'Option-specific inputs'!$K$19="Total cost method",('Option-specific inputs'!$K59*BC$22)),0),0)</f>
        <v>0</v>
      </c>
      <c r="BD458" s="43" cm="1">
        <f t="array" ref="BD458">IFERROR(
IF(BD$14 - $G$14 + 1 = _xlfn.NUMBERVALUE(TRIM(_xlfn.TEXTAFTER($C458, " ", -1))),
_xlfn.IFS(
'Option-specific inputs'!$K$19="Percentage cost method",('Option-specific inputs'!$K$27*'Option-specific inputs'!$K36*BD$22),
'Option-specific inputs'!$K$19="Total cost method",('Option-specific inputs'!$K59*BD$22)),0),0)</f>
        <v>0</v>
      </c>
      <c r="BE458" s="43" cm="1">
        <f t="array" ref="BE458">IFERROR(
IF(BE$14 - $G$14 + 1 = _xlfn.NUMBERVALUE(TRIM(_xlfn.TEXTAFTER($C458, " ", -1))),
_xlfn.IFS(
'Option-specific inputs'!$K$19="Percentage cost method",('Option-specific inputs'!$K$27*'Option-specific inputs'!$K36*BE$22),
'Option-specific inputs'!$K$19="Total cost method",('Option-specific inputs'!$K59*BE$22)),0),0)</f>
        <v>0</v>
      </c>
      <c r="BF458" s="43" cm="1">
        <f t="array" ref="BF458">IFERROR(
IF(BF$14 - $G$14 + 1 = _xlfn.NUMBERVALUE(TRIM(_xlfn.TEXTAFTER($C458, " ", -1))),
_xlfn.IFS(
'Option-specific inputs'!$K$19="Percentage cost method",('Option-specific inputs'!$K$27*'Option-specific inputs'!$K36*BF$22),
'Option-specific inputs'!$K$19="Total cost method",('Option-specific inputs'!$K59*BF$22)),0),0)</f>
        <v>0</v>
      </c>
      <c r="BG458" s="43" cm="1">
        <f t="array" ref="BG458">IFERROR(
IF(BG$14 - $G$14 + 1 = _xlfn.NUMBERVALUE(TRIM(_xlfn.TEXTAFTER($C458, " ", -1))),
_xlfn.IFS(
'Option-specific inputs'!$K$19="Percentage cost method",('Option-specific inputs'!$K$27*'Option-specific inputs'!$K36*BG$22),
'Option-specific inputs'!$K$19="Total cost method",('Option-specific inputs'!$K59*BG$22)),0),0)</f>
        <v>0</v>
      </c>
      <c r="BH458" s="43" cm="1">
        <f t="array" ref="BH458">IFERROR(
IF(BH$14 - $G$14 + 1 = _xlfn.NUMBERVALUE(TRIM(_xlfn.TEXTAFTER($C458, " ", -1))),
_xlfn.IFS(
'Option-specific inputs'!$K$19="Percentage cost method",('Option-specific inputs'!$K$27*'Option-specific inputs'!$K36*BH$22),
'Option-specific inputs'!$K$19="Total cost method",('Option-specific inputs'!$K59*BH$22)),0),0)</f>
        <v>0</v>
      </c>
      <c r="BI458" s="43" cm="1">
        <f t="array" ref="BI458">IFERROR(
IF(BI$14 - $G$14 + 1 = _xlfn.NUMBERVALUE(TRIM(_xlfn.TEXTAFTER($C458, " ", -1))),
_xlfn.IFS(
'Option-specific inputs'!$K$19="Percentage cost method",('Option-specific inputs'!$K$27*'Option-specific inputs'!$K36*BI$22),
'Option-specific inputs'!$K$19="Total cost method",('Option-specific inputs'!$K59*BI$22)),0),0)</f>
        <v>0</v>
      </c>
      <c r="BJ458" s="43" cm="1">
        <f t="array" ref="BJ458">IFERROR(
IF(BJ$14 - $G$14 + 1 = _xlfn.NUMBERVALUE(TRIM(_xlfn.TEXTAFTER($C458, " ", -1))),
_xlfn.IFS(
'Option-specific inputs'!$K$19="Percentage cost method",('Option-specific inputs'!$K$27*'Option-specific inputs'!$K36*BJ$22),
'Option-specific inputs'!$K$19="Total cost method",('Option-specific inputs'!$K59*BJ$22)),0),0)</f>
        <v>0</v>
      </c>
      <c r="BK458" s="43" cm="1">
        <f t="array" ref="BK458">IFERROR(
IF(BK$14 - $G$14 + 1 = _xlfn.NUMBERVALUE(TRIM(_xlfn.TEXTAFTER($C458, " ", -1))),
_xlfn.IFS(
'Option-specific inputs'!$K$19="Percentage cost method",('Option-specific inputs'!$K$27*'Option-specific inputs'!$K36*BK$22),
'Option-specific inputs'!$K$19="Total cost method",('Option-specific inputs'!$K59*BK$22)),0),0)</f>
        <v>0</v>
      </c>
      <c r="BL458" s="43" cm="1">
        <f t="array" ref="BL458">IFERROR(
IF(BL$14 - $G$14 + 1 = _xlfn.NUMBERVALUE(TRIM(_xlfn.TEXTAFTER($C458, " ", -1))),
_xlfn.IFS(
'Option-specific inputs'!$K$19="Percentage cost method",('Option-specific inputs'!$K$27*'Option-specific inputs'!$K36*BL$22),
'Option-specific inputs'!$K$19="Total cost method",('Option-specific inputs'!$K59*BL$22)),0),0)</f>
        <v>0</v>
      </c>
      <c r="BM458" s="43" cm="1">
        <f t="array" ref="BM458">IFERROR(
IF(BM$14 - $G$14 + 1 = _xlfn.NUMBERVALUE(TRIM(_xlfn.TEXTAFTER($C458, " ", -1))),
_xlfn.IFS(
'Option-specific inputs'!$K$19="Percentage cost method",('Option-specific inputs'!$K$27*'Option-specific inputs'!$K36*BM$22),
'Option-specific inputs'!$K$19="Total cost method",('Option-specific inputs'!$K59*BM$22)),0),0)</f>
        <v>0</v>
      </c>
      <c r="BN458" s="43" cm="1">
        <f t="array" ref="BN458">IFERROR(
IF(BN$14 - $G$14 + 1 = _xlfn.NUMBERVALUE(TRIM(_xlfn.TEXTAFTER($C458, " ", -1))),
_xlfn.IFS(
'Option-specific inputs'!$K$19="Percentage cost method",('Option-specific inputs'!$K$27*'Option-specific inputs'!$K36*BN$22),
'Option-specific inputs'!$K$19="Total cost method",('Option-specific inputs'!$K59*BN$22)),0),0)</f>
        <v>0</v>
      </c>
      <c r="BO458" s="43" cm="1">
        <f t="array" ref="BO458">IFERROR(
IF(BO$14 - $G$14 + 1 = _xlfn.NUMBERVALUE(TRIM(_xlfn.TEXTAFTER($C458, " ", -1))),
_xlfn.IFS(
'Option-specific inputs'!$K$19="Percentage cost method",('Option-specific inputs'!$K$27*'Option-specific inputs'!$K36*BO$22),
'Option-specific inputs'!$K$19="Total cost method",('Option-specific inputs'!$K59*BO$22)),0),0)</f>
        <v>0</v>
      </c>
      <c r="BP458" s="43" cm="1">
        <f t="array" ref="BP458">IFERROR(
IF(BP$14 - $G$14 + 1 = _xlfn.NUMBERVALUE(TRIM(_xlfn.TEXTAFTER($C458, " ", -1))),
_xlfn.IFS(
'Option-specific inputs'!$K$19="Percentage cost method",('Option-specific inputs'!$K$27*'Option-specific inputs'!$K36*BP$22),
'Option-specific inputs'!$K$19="Total cost method",('Option-specific inputs'!$K59*BP$22)),0),0)</f>
        <v>0</v>
      </c>
      <c r="BQ458" s="43" cm="1">
        <f t="array" ref="BQ458">IFERROR(
IF(BQ$14 - $G$14 + 1 = _xlfn.NUMBERVALUE(TRIM(_xlfn.TEXTAFTER($C458, " ", -1))),
_xlfn.IFS(
'Option-specific inputs'!$K$19="Percentage cost method",('Option-specific inputs'!$K$27*'Option-specific inputs'!$K36*BQ$22),
'Option-specific inputs'!$K$19="Total cost method",('Option-specific inputs'!$K59*BQ$22)),0),0)</f>
        <v>0</v>
      </c>
      <c r="BR458" s="43" cm="1">
        <f t="array" ref="BR458">IFERROR(
IF(BR$14 - $G$14 + 1 = _xlfn.NUMBERVALUE(TRIM(_xlfn.TEXTAFTER($C458, " ", -1))),
_xlfn.IFS(
'Option-specific inputs'!$K$19="Percentage cost method",('Option-specific inputs'!$K$27*'Option-specific inputs'!$K36*BR$22),
'Option-specific inputs'!$K$19="Total cost method",('Option-specific inputs'!$K59*BR$22)),0),0)</f>
        <v>0</v>
      </c>
      <c r="BS458" s="43" cm="1">
        <f t="array" ref="BS458">IFERROR(
IF(BS$14 - $G$14 + 1 = _xlfn.NUMBERVALUE(TRIM(_xlfn.TEXTAFTER($C458, " ", -1))),
_xlfn.IFS(
'Option-specific inputs'!$K$19="Percentage cost method",('Option-specific inputs'!$K$27*'Option-specific inputs'!$K36*BS$22),
'Option-specific inputs'!$K$19="Total cost method",('Option-specific inputs'!$K59*BS$22)),0),0)</f>
        <v>0</v>
      </c>
      <c r="BT458" s="43" cm="1">
        <f t="array" ref="BT458">IFERROR(
IF(BT$14 - $G$14 + 1 = _xlfn.NUMBERVALUE(TRIM(_xlfn.TEXTAFTER($C458, " ", -1))),
_xlfn.IFS(
'Option-specific inputs'!$K$19="Percentage cost method",('Option-specific inputs'!$K$27*'Option-specific inputs'!$K36*BT$22),
'Option-specific inputs'!$K$19="Total cost method",('Option-specific inputs'!$K59*BT$22)),0),0)</f>
        <v>0</v>
      </c>
      <c r="BU458" s="43" cm="1">
        <f t="array" ref="BU458">IFERROR(
IF(BU$14 - $G$14 + 1 = _xlfn.NUMBERVALUE(TRIM(_xlfn.TEXTAFTER($C458, " ", -1))),
_xlfn.IFS(
'Option-specific inputs'!$K$19="Percentage cost method",('Option-specific inputs'!$K$27*'Option-specific inputs'!$K36*BU$22),
'Option-specific inputs'!$K$19="Total cost method",('Option-specific inputs'!$K59*BU$22)),0),0)</f>
        <v>0</v>
      </c>
      <c r="BV458" s="43" cm="1">
        <f t="array" ref="BV458">IFERROR(
IF(BV$14 - $G$14 + 1 = _xlfn.NUMBERVALUE(TRIM(_xlfn.TEXTAFTER($C458, " ", -1))),
_xlfn.IFS(
'Option-specific inputs'!$K$19="Percentage cost method",('Option-specific inputs'!$K$27*'Option-specific inputs'!$K36*BV$22),
'Option-specific inputs'!$K$19="Total cost method",('Option-specific inputs'!$K59*BV$22)),0),0)</f>
        <v>0</v>
      </c>
      <c r="BW458" s="43" cm="1">
        <f t="array" ref="BW458">IFERROR(
IF(BW$14 - $G$14 + 1 = _xlfn.NUMBERVALUE(TRIM(_xlfn.TEXTAFTER($C458, " ", -1))),
_xlfn.IFS(
'Option-specific inputs'!$K$19="Percentage cost method",('Option-specific inputs'!$K$27*'Option-specific inputs'!$K36*BW$22),
'Option-specific inputs'!$K$19="Total cost method",('Option-specific inputs'!$K59*BW$22)),0),0)</f>
        <v>0</v>
      </c>
      <c r="BX458" s="43" cm="1">
        <f t="array" ref="BX458">IFERROR(
IF(BX$14 - $G$14 + 1 = _xlfn.NUMBERVALUE(TRIM(_xlfn.TEXTAFTER($C458, " ", -1))),
_xlfn.IFS(
'Option-specific inputs'!$K$19="Percentage cost method",('Option-specific inputs'!$K$27*'Option-specific inputs'!$K36*BX$22),
'Option-specific inputs'!$K$19="Total cost method",('Option-specific inputs'!$K59*BX$22)),0),0)</f>
        <v>0</v>
      </c>
      <c r="BY458" s="43" cm="1">
        <f t="array" ref="BY458">IFERROR(
IF(BY$14 - $G$14 + 1 = _xlfn.NUMBERVALUE(TRIM(_xlfn.TEXTAFTER($C458, " ", -1))),
_xlfn.IFS(
'Option-specific inputs'!$K$19="Percentage cost method",('Option-specific inputs'!$K$27*'Option-specific inputs'!$K36*BY$22),
'Option-specific inputs'!$K$19="Total cost method",('Option-specific inputs'!$K59*BY$22)),0),0)</f>
        <v>0</v>
      </c>
      <c r="BZ458" s="43" cm="1">
        <f t="array" ref="BZ458">IFERROR(
IF(BZ$14 - $G$14 + 1 = _xlfn.NUMBERVALUE(TRIM(_xlfn.TEXTAFTER($C458, " ", -1))),
_xlfn.IFS(
'Option-specific inputs'!$K$19="Percentage cost method",('Option-specific inputs'!$K$27*'Option-specific inputs'!$K36*BZ$22),
'Option-specific inputs'!$K$19="Total cost method",('Option-specific inputs'!$K59*BZ$22)),0),0)</f>
        <v>0</v>
      </c>
      <c r="CA458" s="43" cm="1">
        <f t="array" ref="CA458">IFERROR(
IF(CA$14 - $G$14 + 1 = _xlfn.NUMBERVALUE(TRIM(_xlfn.TEXTAFTER($C458, " ", -1))),
_xlfn.IFS(
'Option-specific inputs'!$K$19="Percentage cost method",('Option-specific inputs'!$K$27*'Option-specific inputs'!$K36*CA$22),
'Option-specific inputs'!$K$19="Total cost method",('Option-specific inputs'!$K59*CA$22)),0),0)</f>
        <v>0</v>
      </c>
      <c r="CB458" s="43" cm="1">
        <f t="array" ref="CB458">IFERROR(
IF(CB$14 - $G$14 + 1 = _xlfn.NUMBERVALUE(TRIM(_xlfn.TEXTAFTER($C458, " ", -1))),
_xlfn.IFS(
'Option-specific inputs'!$K$19="Percentage cost method",('Option-specific inputs'!$K$27*'Option-specific inputs'!$K36*CB$22),
'Option-specific inputs'!$K$19="Total cost method",('Option-specific inputs'!$K59*CB$22)),0),0)</f>
        <v>0</v>
      </c>
      <c r="CC458" s="43" cm="1">
        <f t="array" ref="CC458">IFERROR(
IF(CC$14 - $G$14 + 1 = _xlfn.NUMBERVALUE(TRIM(_xlfn.TEXTAFTER($C458, " ", -1))),
_xlfn.IFS(
'Option-specific inputs'!$K$19="Percentage cost method",('Option-specific inputs'!$K$27*'Option-specific inputs'!$K36*CC$22),
'Option-specific inputs'!$K$19="Total cost method",('Option-specific inputs'!$K59*CC$22)),0),0)</f>
        <v>0</v>
      </c>
      <c r="CD458" s="43" cm="1">
        <f t="array" ref="CD458">IFERROR(
IF(CD$14 - $G$14 + 1 = _xlfn.NUMBERVALUE(TRIM(_xlfn.TEXTAFTER($C458, " ", -1))),
_xlfn.IFS(
'Option-specific inputs'!$K$19="Percentage cost method",('Option-specific inputs'!$K$27*'Option-specific inputs'!$K36*CD$22),
'Option-specific inputs'!$K$19="Total cost method",('Option-specific inputs'!$K59*CD$22)),0),0)</f>
        <v>0</v>
      </c>
      <c r="CE458" s="43" cm="1">
        <f t="array" ref="CE458">IFERROR(
IF(CE$14 - $G$14 + 1 = _xlfn.NUMBERVALUE(TRIM(_xlfn.TEXTAFTER($C458, " ", -1))),
_xlfn.IFS(
'Option-specific inputs'!$K$19="Percentage cost method",('Option-specific inputs'!$K$27*'Option-specific inputs'!$K36*CE$22),
'Option-specific inputs'!$K$19="Total cost method",('Option-specific inputs'!$K59*CE$22)),0),0)</f>
        <v>0</v>
      </c>
      <c r="CF458" s="43" cm="1">
        <f t="array" ref="CF458">IFERROR(
IF(CF$14 - $G$14 + 1 = _xlfn.NUMBERVALUE(TRIM(_xlfn.TEXTAFTER($C458, " ", -1))),
_xlfn.IFS(
'Option-specific inputs'!$K$19="Percentage cost method",('Option-specific inputs'!$K$27*'Option-specific inputs'!$K36*CF$22),
'Option-specific inputs'!$K$19="Total cost method",('Option-specific inputs'!$K59*CF$22)),0),0)</f>
        <v>0</v>
      </c>
      <c r="CG458" s="43" cm="1">
        <f t="array" ref="CG458">IFERROR(
IF(CG$14 - $G$14 + 1 = _xlfn.NUMBERVALUE(TRIM(_xlfn.TEXTAFTER($C458, " ", -1))),
_xlfn.IFS(
'Option-specific inputs'!$K$19="Percentage cost method",('Option-specific inputs'!$K$27*'Option-specific inputs'!$K36*CG$22),
'Option-specific inputs'!$K$19="Total cost method",('Option-specific inputs'!$K59*CG$22)),0),0)</f>
        <v>0</v>
      </c>
      <c r="CH458" s="43" cm="1">
        <f t="array" ref="CH458">IFERROR(
IF(CH$14 - $G$14 + 1 = _xlfn.NUMBERVALUE(TRIM(_xlfn.TEXTAFTER($C458, " ", -1))),
_xlfn.IFS(
'Option-specific inputs'!$K$19="Percentage cost method",('Option-specific inputs'!$K$27*'Option-specific inputs'!$K36*CH$22),
'Option-specific inputs'!$K$19="Total cost method",('Option-specific inputs'!$K59*CH$22)),0),0)</f>
        <v>0</v>
      </c>
      <c r="CI458" s="43" cm="1">
        <f t="array" ref="CI458">IFERROR(
IF(CI$14 - $G$14 + 1 = _xlfn.NUMBERVALUE(TRIM(_xlfn.TEXTAFTER($C458, " ", -1))),
_xlfn.IFS(
'Option-specific inputs'!$K$19="Percentage cost method",('Option-specific inputs'!$K$27*'Option-specific inputs'!$K36*CI$22),
'Option-specific inputs'!$K$19="Total cost method",('Option-specific inputs'!$K59*CI$22)),0),0)</f>
        <v>0</v>
      </c>
      <c r="CJ458" s="43" cm="1">
        <f t="array" ref="CJ458">IFERROR(
IF(CJ$14 - $G$14 + 1 = _xlfn.NUMBERVALUE(TRIM(_xlfn.TEXTAFTER($C458, " ", -1))),
_xlfn.IFS(
'Option-specific inputs'!$K$19="Percentage cost method",('Option-specific inputs'!$K$27*'Option-specific inputs'!$K36*CJ$22),
'Option-specific inputs'!$K$19="Total cost method",('Option-specific inputs'!$K59*CJ$22)),0),0)</f>
        <v>0</v>
      </c>
      <c r="CK458" s="43" cm="1">
        <f t="array" ref="CK458">IFERROR(
IF(CK$14 - $G$14 + 1 = _xlfn.NUMBERVALUE(TRIM(_xlfn.TEXTAFTER($C458, " ", -1))),
_xlfn.IFS(
'Option-specific inputs'!$K$19="Percentage cost method",('Option-specific inputs'!$K$27*'Option-specific inputs'!$K36*CK$22),
'Option-specific inputs'!$K$19="Total cost method",('Option-specific inputs'!$K59*CK$22)),0),0)</f>
        <v>0</v>
      </c>
      <c r="CL458" s="43" cm="1">
        <f t="array" ref="CL458">IFERROR(
IF(CL$14 - $G$14 + 1 = _xlfn.NUMBERVALUE(TRIM(_xlfn.TEXTAFTER($C458, " ", -1))),
_xlfn.IFS(
'Option-specific inputs'!$K$19="Percentage cost method",('Option-specific inputs'!$K$27*'Option-specific inputs'!$K36*CL$22),
'Option-specific inputs'!$K$19="Total cost method",('Option-specific inputs'!$K59*CL$22)),0),0)</f>
        <v>0</v>
      </c>
      <c r="CM458" s="43" cm="1">
        <f t="array" ref="CM458">IFERROR(
IF(CM$14 - $G$14 + 1 = _xlfn.NUMBERVALUE(TRIM(_xlfn.TEXTAFTER($C458, " ", -1))),
_xlfn.IFS(
'Option-specific inputs'!$K$19="Percentage cost method",('Option-specific inputs'!$K$27*'Option-specific inputs'!$K36*CM$22),
'Option-specific inputs'!$K$19="Total cost method",('Option-specific inputs'!$K59*CM$22)),0),0)</f>
        <v>0</v>
      </c>
      <c r="CN458" s="43" cm="1">
        <f t="array" ref="CN458">IFERROR(
IF(CN$14 - $G$14 + 1 = _xlfn.NUMBERVALUE(TRIM(_xlfn.TEXTAFTER($C458, " ", -1))),
_xlfn.IFS(
'Option-specific inputs'!$K$19="Percentage cost method",('Option-specific inputs'!$K$27*'Option-specific inputs'!$K36*CN$22),
'Option-specific inputs'!$K$19="Total cost method",('Option-specific inputs'!$K59*CN$22)),0),0)</f>
        <v>0</v>
      </c>
      <c r="CO458" s="43" cm="1">
        <f t="array" ref="CO458">IFERROR(
IF(CO$14 - $G$14 + 1 = _xlfn.NUMBERVALUE(TRIM(_xlfn.TEXTAFTER($C458, " ", -1))),
_xlfn.IFS(
'Option-specific inputs'!$K$19="Percentage cost method",('Option-specific inputs'!$K$27*'Option-specific inputs'!$K36*CO$22),
'Option-specific inputs'!$K$19="Total cost method",('Option-specific inputs'!$K59*CO$22)),0),0)</f>
        <v>0</v>
      </c>
      <c r="CP458" s="43" cm="1">
        <f t="array" ref="CP458">IFERROR(
IF(CP$14 - $G$14 + 1 = _xlfn.NUMBERVALUE(TRIM(_xlfn.TEXTAFTER($C458, " ", -1))),
_xlfn.IFS(
'Option-specific inputs'!$K$19="Percentage cost method",('Option-specific inputs'!$K$27*'Option-specific inputs'!$K36*CP$22),
'Option-specific inputs'!$K$19="Total cost method",('Option-specific inputs'!$K59*CP$22)),0),0)</f>
        <v>0</v>
      </c>
      <c r="CQ458" s="43" cm="1">
        <f t="array" ref="CQ458">IFERROR(
IF(CQ$14 - $G$14 + 1 = _xlfn.NUMBERVALUE(TRIM(_xlfn.TEXTAFTER($C458, " ", -1))),
_xlfn.IFS(
'Option-specific inputs'!$K$19="Percentage cost method",('Option-specific inputs'!$K$27*'Option-specific inputs'!$K36*CQ$22),
'Option-specific inputs'!$K$19="Total cost method",('Option-specific inputs'!$K59*CQ$22)),0),0)</f>
        <v>0</v>
      </c>
      <c r="CR458" s="43" cm="1">
        <f t="array" ref="CR458">IFERROR(
IF(CR$14 - $G$14 + 1 = _xlfn.NUMBERVALUE(TRIM(_xlfn.TEXTAFTER($C458, " ", -1))),
_xlfn.IFS(
'Option-specific inputs'!$K$19="Percentage cost method",('Option-specific inputs'!$K$27*'Option-specific inputs'!$K36*CR$22),
'Option-specific inputs'!$K$19="Total cost method",('Option-specific inputs'!$K59*CR$22)),0),0)</f>
        <v>0</v>
      </c>
      <c r="CS458" s="43" cm="1">
        <f t="array" ref="CS458">IFERROR(
IF(CS$14 - $G$14 + 1 = _xlfn.NUMBERVALUE(TRIM(_xlfn.TEXTAFTER($C458, " ", -1))),
_xlfn.IFS(
'Option-specific inputs'!$K$19="Percentage cost method",('Option-specific inputs'!$K$27*'Option-specific inputs'!$K36*CS$22),
'Option-specific inputs'!$K$19="Total cost method",('Option-specific inputs'!$K59*CS$22)),0),0)</f>
        <v>0</v>
      </c>
      <c r="CT458" s="43" cm="1">
        <f t="array" ref="CT458">IFERROR(
IF(CT$14 - $G$14 + 1 = _xlfn.NUMBERVALUE(TRIM(_xlfn.TEXTAFTER($C458, " ", -1))),
_xlfn.IFS(
'Option-specific inputs'!$K$19="Percentage cost method",('Option-specific inputs'!$K$27*'Option-specific inputs'!$K36*CT$22),
'Option-specific inputs'!$K$19="Total cost method",('Option-specific inputs'!$K59*CT$22)),0),0)</f>
        <v>0</v>
      </c>
      <c r="CU458" s="43" cm="1">
        <f t="array" ref="CU458">IFERROR(
IF(CU$14 - $G$14 + 1 = _xlfn.NUMBERVALUE(TRIM(_xlfn.TEXTAFTER($C458, " ", -1))),
_xlfn.IFS(
'Option-specific inputs'!$K$19="Percentage cost method",('Option-specific inputs'!$K$27*'Option-specific inputs'!$K36*CU$22),
'Option-specific inputs'!$K$19="Total cost method",('Option-specific inputs'!$K59*CU$22)),0),0)</f>
        <v>0</v>
      </c>
      <c r="CV458" s="43" cm="1">
        <f t="array" ref="CV458">IFERROR(
IF(CV$14 - $G$14 + 1 = _xlfn.NUMBERVALUE(TRIM(_xlfn.TEXTAFTER($C458, " ", -1))),
_xlfn.IFS(
'Option-specific inputs'!$K$19="Percentage cost method",('Option-specific inputs'!$K$27*'Option-specific inputs'!$K36*CV$22),
'Option-specific inputs'!$K$19="Total cost method",('Option-specific inputs'!$K59*CV$22)),0),0)</f>
        <v>0</v>
      </c>
      <c r="CW458" s="43" cm="1">
        <f t="array" ref="CW458">IFERROR(
IF(CW$14 - $G$14 + 1 = _xlfn.NUMBERVALUE(TRIM(_xlfn.TEXTAFTER($C458, " ", -1))),
_xlfn.IFS(
'Option-specific inputs'!$K$19="Percentage cost method",('Option-specific inputs'!$K$27*'Option-specific inputs'!$K36*CW$22),
'Option-specific inputs'!$K$19="Total cost method",('Option-specific inputs'!$K59*CW$22)),0),0)</f>
        <v>0</v>
      </c>
      <c r="CX458" s="43" cm="1">
        <f t="array" ref="CX458">IFERROR(
IF(CX$14 - $G$14 + 1 = _xlfn.NUMBERVALUE(TRIM(_xlfn.TEXTAFTER($C458, " ", -1))),
_xlfn.IFS(
'Option-specific inputs'!$K$19="Percentage cost method",('Option-specific inputs'!$K$27*'Option-specific inputs'!$K36*CX$22),
'Option-specific inputs'!$K$19="Total cost method",('Option-specific inputs'!$K59*CX$22)),0),0)</f>
        <v>0</v>
      </c>
      <c r="CY458" s="43" cm="1">
        <f t="array" ref="CY458">IFERROR(
IF(CY$14 - $G$14 + 1 = _xlfn.NUMBERVALUE(TRIM(_xlfn.TEXTAFTER($C458, " ", -1))),
_xlfn.IFS(
'Option-specific inputs'!$K$19="Percentage cost method",('Option-specific inputs'!$K$27*'Option-specific inputs'!$K36*CY$22),
'Option-specific inputs'!$K$19="Total cost method",('Option-specific inputs'!$K59*CY$22)),0),0)</f>
        <v>0</v>
      </c>
      <c r="CZ458" s="43" cm="1">
        <f t="array" ref="CZ458">IFERROR(
IF(CZ$14 - $G$14 + 1 = _xlfn.NUMBERVALUE(TRIM(_xlfn.TEXTAFTER($C458, " ", -1))),
_xlfn.IFS(
'Option-specific inputs'!$K$19="Percentage cost method",('Option-specific inputs'!$K$27*'Option-specific inputs'!$K36*CZ$22),
'Option-specific inputs'!$K$19="Total cost method",('Option-specific inputs'!$K59*CZ$22)),0),0)</f>
        <v>0</v>
      </c>
      <c r="DA458" s="43" cm="1">
        <f t="array" ref="DA458">IFERROR(
IF(DA$14 - $G$14 + 1 = _xlfn.NUMBERVALUE(TRIM(_xlfn.TEXTAFTER($C458, " ", -1))),
_xlfn.IFS(
'Option-specific inputs'!$K$19="Percentage cost method",('Option-specific inputs'!$K$27*'Option-specific inputs'!$K36*DA$22),
'Option-specific inputs'!$K$19="Total cost method",('Option-specific inputs'!$K59*DA$22)),0),0)</f>
        <v>0</v>
      </c>
      <c r="DB458" s="43" cm="1">
        <f t="array" ref="DB458">IFERROR(
IF(DB$14 - $G$14 + 1 = _xlfn.NUMBERVALUE(TRIM(_xlfn.TEXTAFTER($C458, " ", -1))),
_xlfn.IFS(
'Option-specific inputs'!$K$19="Percentage cost method",('Option-specific inputs'!$K$27*'Option-specific inputs'!$K36*DB$22),
'Option-specific inputs'!$K$19="Total cost method",('Option-specific inputs'!$K59*DB$22)),0),0)</f>
        <v>0</v>
      </c>
      <c r="DC458" s="25"/>
    </row>
    <row r="459" spans="1:107" s="61" customFormat="1" ht="22.5" customHeight="1">
      <c r="A459" s="25"/>
      <c r="B459" s="163"/>
      <c r="C459" s="163" t="s">
        <v>131</v>
      </c>
      <c r="D459" s="32"/>
      <c r="E459" s="37"/>
      <c r="F459" s="42"/>
      <c r="G459" s="43" cm="1">
        <f t="array" ref="G459">IFERROR(
IF(G$14 - $G$14 + 1 = _xlfn.NUMBERVALUE(TRIM(_xlfn.TEXTAFTER($C459, " ", -1))),
_xlfn.IFS(
'Option-specific inputs'!$K$19="Percentage cost method",('Option-specific inputs'!$K$27*'Option-specific inputs'!$K37*G$22),
'Option-specific inputs'!$K$19="Total cost method",('Option-specific inputs'!$K60*G$22)),0),0)</f>
        <v>0</v>
      </c>
      <c r="H459" s="43" cm="1">
        <f t="array" ref="H459">IFERROR(
IF(H$14 - $G$14 + 1 = _xlfn.NUMBERVALUE(TRIM(_xlfn.TEXTAFTER($C459, " ", -1))),
_xlfn.IFS(
'Option-specific inputs'!$K$19="Percentage cost method",('Option-specific inputs'!$K$27*'Option-specific inputs'!$K37*H$22),
'Option-specific inputs'!$K$19="Total cost method",('Option-specific inputs'!$K60*H$22)),0),0)</f>
        <v>0</v>
      </c>
      <c r="I459" s="43" cm="1">
        <f t="array" ref="I459">IFERROR(
IF(I$14 - $G$14 + 1 = _xlfn.NUMBERVALUE(TRIM(_xlfn.TEXTAFTER($C459, " ", -1))),
_xlfn.IFS(
'Option-specific inputs'!$K$19="Percentage cost method",('Option-specific inputs'!$K$27*'Option-specific inputs'!$K37*I$22),
'Option-specific inputs'!$K$19="Total cost method",('Option-specific inputs'!$K60*I$22)),0),0)</f>
        <v>0</v>
      </c>
      <c r="J459" s="43" cm="1">
        <f t="array" ref="J459">IFERROR(
IF(J$14 - $G$14 + 1 = _xlfn.NUMBERVALUE(TRIM(_xlfn.TEXTAFTER($C459, " ", -1))),
_xlfn.IFS(
'Option-specific inputs'!$K$19="Percentage cost method",('Option-specific inputs'!$K$27*'Option-specific inputs'!$K37*J$22),
'Option-specific inputs'!$K$19="Total cost method",('Option-specific inputs'!$K60*J$22)),0),0)</f>
        <v>0</v>
      </c>
      <c r="K459" s="43" cm="1">
        <f t="array" ref="K459">IFERROR(
IF(K$14 - $G$14 + 1 = _xlfn.NUMBERVALUE(TRIM(_xlfn.TEXTAFTER($C459, " ", -1))),
_xlfn.IFS(
'Option-specific inputs'!$K$19="Percentage cost method",('Option-specific inputs'!$K$27*'Option-specific inputs'!$K37*K$22),
'Option-specific inputs'!$K$19="Total cost method",('Option-specific inputs'!$K60*K$22)),0),0)</f>
        <v>0</v>
      </c>
      <c r="L459" s="43" cm="1">
        <f t="array" ref="L459">IFERROR(
IF(L$14 - $G$14 + 1 = _xlfn.NUMBERVALUE(TRIM(_xlfn.TEXTAFTER($C459, " ", -1))),
_xlfn.IFS(
'Option-specific inputs'!$K$19="Percentage cost method",('Option-specific inputs'!$K$27*'Option-specific inputs'!$K37*L$22),
'Option-specific inputs'!$K$19="Total cost method",('Option-specific inputs'!$K60*L$22)),0),0)</f>
        <v>0</v>
      </c>
      <c r="M459" s="43" cm="1">
        <f t="array" ref="M459">IFERROR(
IF(M$14 - $G$14 + 1 = _xlfn.NUMBERVALUE(TRIM(_xlfn.TEXTAFTER($C459, " ", -1))),
_xlfn.IFS(
'Option-specific inputs'!$K$19="Percentage cost method",('Option-specific inputs'!$K$27*'Option-specific inputs'!$K37*M$22),
'Option-specific inputs'!$K$19="Total cost method",('Option-specific inputs'!$K60*M$22)),0),0)</f>
        <v>0</v>
      </c>
      <c r="N459" s="43" cm="1">
        <f t="array" ref="N459">IFERROR(
IF(N$14 - $G$14 + 1 = _xlfn.NUMBERVALUE(TRIM(_xlfn.TEXTAFTER($C459, " ", -1))),
_xlfn.IFS(
'Option-specific inputs'!$K$19="Percentage cost method",('Option-specific inputs'!$K$27*'Option-specific inputs'!$K37*N$22),
'Option-specific inputs'!$K$19="Total cost method",('Option-specific inputs'!$K60*N$22)),0),0)</f>
        <v>0</v>
      </c>
      <c r="O459" s="43" cm="1">
        <f t="array" ref="O459">IFERROR(
IF(O$14 - $G$14 + 1 = _xlfn.NUMBERVALUE(TRIM(_xlfn.TEXTAFTER($C459, " ", -1))),
_xlfn.IFS(
'Option-specific inputs'!$K$19="Percentage cost method",('Option-specific inputs'!$K$27*'Option-specific inputs'!$K37*O$22),
'Option-specific inputs'!$K$19="Total cost method",('Option-specific inputs'!$K60*O$22)),0),0)</f>
        <v>0</v>
      </c>
      <c r="P459" s="43" cm="1">
        <f t="array" ref="P459">IFERROR(
IF(P$14 - $G$14 + 1 = _xlfn.NUMBERVALUE(TRIM(_xlfn.TEXTAFTER($C459, " ", -1))),
_xlfn.IFS(
'Option-specific inputs'!$K$19="Percentage cost method",('Option-specific inputs'!$K$27*'Option-specific inputs'!$K37*P$22),
'Option-specific inputs'!$K$19="Total cost method",('Option-specific inputs'!$K60*P$22)),0),0)</f>
        <v>0</v>
      </c>
      <c r="Q459" s="43" cm="1">
        <f t="array" ref="Q459">IFERROR(
IF(Q$14 - $G$14 + 1 = _xlfn.NUMBERVALUE(TRIM(_xlfn.TEXTAFTER($C459, " ", -1))),
_xlfn.IFS(
'Option-specific inputs'!$K$19="Percentage cost method",('Option-specific inputs'!$K$27*'Option-specific inputs'!$K37*Q$22),
'Option-specific inputs'!$K$19="Total cost method",('Option-specific inputs'!$K60*Q$22)),0),0)</f>
        <v>0</v>
      </c>
      <c r="R459" s="43" cm="1">
        <f t="array" ref="R459">IFERROR(
IF(R$14 - $G$14 + 1 = _xlfn.NUMBERVALUE(TRIM(_xlfn.TEXTAFTER($C459, " ", -1))),
_xlfn.IFS(
'Option-specific inputs'!$K$19="Percentage cost method",('Option-specific inputs'!$K$27*'Option-specific inputs'!$K37*R$22),
'Option-specific inputs'!$K$19="Total cost method",('Option-specific inputs'!$K60*R$22)),0),0)</f>
        <v>0</v>
      </c>
      <c r="S459" s="43" cm="1">
        <f t="array" ref="S459">IFERROR(
IF(S$14 - $G$14 + 1 = _xlfn.NUMBERVALUE(TRIM(_xlfn.TEXTAFTER($C459, " ", -1))),
_xlfn.IFS(
'Option-specific inputs'!$K$19="Percentage cost method",('Option-specific inputs'!$K$27*'Option-specific inputs'!$K37*S$22),
'Option-specific inputs'!$K$19="Total cost method",('Option-specific inputs'!$K60*S$22)),0),0)</f>
        <v>0</v>
      </c>
      <c r="T459" s="43" cm="1">
        <f t="array" ref="T459">IFERROR(
IF(T$14 - $G$14 + 1 = _xlfn.NUMBERVALUE(TRIM(_xlfn.TEXTAFTER($C459, " ", -1))),
_xlfn.IFS(
'Option-specific inputs'!$K$19="Percentage cost method",('Option-specific inputs'!$K$27*'Option-specific inputs'!$K37*T$22),
'Option-specific inputs'!$K$19="Total cost method",('Option-specific inputs'!$K60*T$22)),0),0)</f>
        <v>0</v>
      </c>
      <c r="U459" s="43" cm="1">
        <f t="array" ref="U459">IFERROR(
IF(U$14 - $G$14 + 1 = _xlfn.NUMBERVALUE(TRIM(_xlfn.TEXTAFTER($C459, " ", -1))),
_xlfn.IFS(
'Option-specific inputs'!$K$19="Percentage cost method",('Option-specific inputs'!$K$27*'Option-specific inputs'!$K37*U$22),
'Option-specific inputs'!$K$19="Total cost method",('Option-specific inputs'!$K60*U$22)),0),0)</f>
        <v>0</v>
      </c>
      <c r="V459" s="43" cm="1">
        <f t="array" ref="V459">IFERROR(
IF(V$14 - $G$14 + 1 = _xlfn.NUMBERVALUE(TRIM(_xlfn.TEXTAFTER($C459, " ", -1))),
_xlfn.IFS(
'Option-specific inputs'!$K$19="Percentage cost method",('Option-specific inputs'!$K$27*'Option-specific inputs'!$K37*V$22),
'Option-specific inputs'!$K$19="Total cost method",('Option-specific inputs'!$K60*V$22)),0),0)</f>
        <v>0</v>
      </c>
      <c r="W459" s="43" cm="1">
        <f t="array" ref="W459">IFERROR(
IF(W$14 - $G$14 + 1 = _xlfn.NUMBERVALUE(TRIM(_xlfn.TEXTAFTER($C459, " ", -1))),
_xlfn.IFS(
'Option-specific inputs'!$K$19="Percentage cost method",('Option-specific inputs'!$K$27*'Option-specific inputs'!$K37*W$22),
'Option-specific inputs'!$K$19="Total cost method",('Option-specific inputs'!$K60*W$22)),0),0)</f>
        <v>0</v>
      </c>
      <c r="X459" s="43" cm="1">
        <f t="array" ref="X459">IFERROR(
IF(X$14 - $G$14 + 1 = _xlfn.NUMBERVALUE(TRIM(_xlfn.TEXTAFTER($C459, " ", -1))),
_xlfn.IFS(
'Option-specific inputs'!$K$19="Percentage cost method",('Option-specific inputs'!$K$27*'Option-specific inputs'!$K37*X$22),
'Option-specific inputs'!$K$19="Total cost method",('Option-specific inputs'!$K60*X$22)),0),0)</f>
        <v>0</v>
      </c>
      <c r="Y459" s="43" cm="1">
        <f t="array" ref="Y459">IFERROR(
IF(Y$14 - $G$14 + 1 = _xlfn.NUMBERVALUE(TRIM(_xlfn.TEXTAFTER($C459, " ", -1))),
_xlfn.IFS(
'Option-specific inputs'!$K$19="Percentage cost method",('Option-specific inputs'!$K$27*'Option-specific inputs'!$K37*Y$22),
'Option-specific inputs'!$K$19="Total cost method",('Option-specific inputs'!$K60*Y$22)),0),0)</f>
        <v>0</v>
      </c>
      <c r="Z459" s="43" cm="1">
        <f t="array" ref="Z459">IFERROR(
IF(Z$14 - $G$14 + 1 = _xlfn.NUMBERVALUE(TRIM(_xlfn.TEXTAFTER($C459, " ", -1))),
_xlfn.IFS(
'Option-specific inputs'!$K$19="Percentage cost method",('Option-specific inputs'!$K$27*'Option-specific inputs'!$K37*Z$22),
'Option-specific inputs'!$K$19="Total cost method",('Option-specific inputs'!$K60*Z$22)),0),0)</f>
        <v>0</v>
      </c>
      <c r="AA459" s="43" cm="1">
        <f t="array" ref="AA459">IFERROR(
IF(AA$14 - $G$14 + 1 = _xlfn.NUMBERVALUE(TRIM(_xlfn.TEXTAFTER($C459, " ", -1))),
_xlfn.IFS(
'Option-specific inputs'!$K$19="Percentage cost method",('Option-specific inputs'!$K$27*'Option-specific inputs'!$K37*AA$22),
'Option-specific inputs'!$K$19="Total cost method",('Option-specific inputs'!$K60*AA$22)),0),0)</f>
        <v>0</v>
      </c>
      <c r="AB459" s="43" cm="1">
        <f t="array" ref="AB459">IFERROR(
IF(AB$14 - $G$14 + 1 = _xlfn.NUMBERVALUE(TRIM(_xlfn.TEXTAFTER($C459, " ", -1))),
_xlfn.IFS(
'Option-specific inputs'!$K$19="Percentage cost method",('Option-specific inputs'!$K$27*'Option-specific inputs'!$K37*AB$22),
'Option-specific inputs'!$K$19="Total cost method",('Option-specific inputs'!$K60*AB$22)),0),0)</f>
        <v>0</v>
      </c>
      <c r="AC459" s="43" cm="1">
        <f t="array" ref="AC459">IFERROR(
IF(AC$14 - $G$14 + 1 = _xlfn.NUMBERVALUE(TRIM(_xlfn.TEXTAFTER($C459, " ", -1))),
_xlfn.IFS(
'Option-specific inputs'!$K$19="Percentage cost method",('Option-specific inputs'!$K$27*'Option-specific inputs'!$K37*AC$22),
'Option-specific inputs'!$K$19="Total cost method",('Option-specific inputs'!$K60*AC$22)),0),0)</f>
        <v>0</v>
      </c>
      <c r="AD459" s="43" cm="1">
        <f t="array" ref="AD459">IFERROR(
IF(AD$14 - $G$14 + 1 = _xlfn.NUMBERVALUE(TRIM(_xlfn.TEXTAFTER($C459, " ", -1))),
_xlfn.IFS(
'Option-specific inputs'!$K$19="Percentage cost method",('Option-specific inputs'!$K$27*'Option-specific inputs'!$K37*AD$22),
'Option-specific inputs'!$K$19="Total cost method",('Option-specific inputs'!$K60*AD$22)),0),0)</f>
        <v>0</v>
      </c>
      <c r="AE459" s="43" cm="1">
        <f t="array" ref="AE459">IFERROR(
IF(AE$14 - $G$14 + 1 = _xlfn.NUMBERVALUE(TRIM(_xlfn.TEXTAFTER($C459, " ", -1))),
_xlfn.IFS(
'Option-specific inputs'!$K$19="Percentage cost method",('Option-specific inputs'!$K$27*'Option-specific inputs'!$K37*AE$22),
'Option-specific inputs'!$K$19="Total cost method",('Option-specific inputs'!$K60*AE$22)),0),0)</f>
        <v>0</v>
      </c>
      <c r="AF459" s="43" cm="1">
        <f t="array" ref="AF459">IFERROR(
IF(AF$14 - $G$14 + 1 = _xlfn.NUMBERVALUE(TRIM(_xlfn.TEXTAFTER($C459, " ", -1))),
_xlfn.IFS(
'Option-specific inputs'!$K$19="Percentage cost method",('Option-specific inputs'!$K$27*'Option-specific inputs'!$K37*AF$22),
'Option-specific inputs'!$K$19="Total cost method",('Option-specific inputs'!$K60*AF$22)),0),0)</f>
        <v>0</v>
      </c>
      <c r="AG459" s="43" cm="1">
        <f t="array" ref="AG459">IFERROR(
IF(AG$14 - $G$14 + 1 = _xlfn.NUMBERVALUE(TRIM(_xlfn.TEXTAFTER($C459, " ", -1))),
_xlfn.IFS(
'Option-specific inputs'!$K$19="Percentage cost method",('Option-specific inputs'!$K$27*'Option-specific inputs'!$K37*AG$22),
'Option-specific inputs'!$K$19="Total cost method",('Option-specific inputs'!$K60*AG$22)),0),0)</f>
        <v>0</v>
      </c>
      <c r="AH459" s="43" cm="1">
        <f t="array" ref="AH459">IFERROR(
IF(AH$14 - $G$14 + 1 = _xlfn.NUMBERVALUE(TRIM(_xlfn.TEXTAFTER($C459, " ", -1))),
_xlfn.IFS(
'Option-specific inputs'!$K$19="Percentage cost method",('Option-specific inputs'!$K$27*'Option-specific inputs'!$K37*AH$22),
'Option-specific inputs'!$K$19="Total cost method",('Option-specific inputs'!$K60*AH$22)),0),0)</f>
        <v>0</v>
      </c>
      <c r="AI459" s="43" cm="1">
        <f t="array" ref="AI459">IFERROR(
IF(AI$14 - $G$14 + 1 = _xlfn.NUMBERVALUE(TRIM(_xlfn.TEXTAFTER($C459, " ", -1))),
_xlfn.IFS(
'Option-specific inputs'!$K$19="Percentage cost method",('Option-specific inputs'!$K$27*'Option-specific inputs'!$K37*AI$22),
'Option-specific inputs'!$K$19="Total cost method",('Option-specific inputs'!$K60*AI$22)),0),0)</f>
        <v>0</v>
      </c>
      <c r="AJ459" s="43" cm="1">
        <f t="array" ref="AJ459">IFERROR(
IF(AJ$14 - $G$14 + 1 = _xlfn.NUMBERVALUE(TRIM(_xlfn.TEXTAFTER($C459, " ", -1))),
_xlfn.IFS(
'Option-specific inputs'!$K$19="Percentage cost method",('Option-specific inputs'!$K$27*'Option-specific inputs'!$K37*AJ$22),
'Option-specific inputs'!$K$19="Total cost method",('Option-specific inputs'!$K60*AJ$22)),0),0)</f>
        <v>0</v>
      </c>
      <c r="AK459" s="43" cm="1">
        <f t="array" ref="AK459">IFERROR(
IF(AK$14 - $G$14 + 1 = _xlfn.NUMBERVALUE(TRIM(_xlfn.TEXTAFTER($C459, " ", -1))),
_xlfn.IFS(
'Option-specific inputs'!$K$19="Percentage cost method",('Option-specific inputs'!$K$27*'Option-specific inputs'!$K37*AK$22),
'Option-specific inputs'!$K$19="Total cost method",('Option-specific inputs'!$K60*AK$22)),0),0)</f>
        <v>0</v>
      </c>
      <c r="AL459" s="43" cm="1">
        <f t="array" ref="AL459">IFERROR(
IF(AL$14 - $G$14 + 1 = _xlfn.NUMBERVALUE(TRIM(_xlfn.TEXTAFTER($C459, " ", -1))),
_xlfn.IFS(
'Option-specific inputs'!$K$19="Percentage cost method",('Option-specific inputs'!$K$27*'Option-specific inputs'!$K37*AL$22),
'Option-specific inputs'!$K$19="Total cost method",('Option-specific inputs'!$K60*AL$22)),0),0)</f>
        <v>0</v>
      </c>
      <c r="AM459" s="43" cm="1">
        <f t="array" ref="AM459">IFERROR(
IF(AM$14 - $G$14 + 1 = _xlfn.NUMBERVALUE(TRIM(_xlfn.TEXTAFTER($C459, " ", -1))),
_xlfn.IFS(
'Option-specific inputs'!$K$19="Percentage cost method",('Option-specific inputs'!$K$27*'Option-specific inputs'!$K37*AM$22),
'Option-specific inputs'!$K$19="Total cost method",('Option-specific inputs'!$K60*AM$22)),0),0)</f>
        <v>0</v>
      </c>
      <c r="AN459" s="43" cm="1">
        <f t="array" ref="AN459">IFERROR(
IF(AN$14 - $G$14 + 1 = _xlfn.NUMBERVALUE(TRIM(_xlfn.TEXTAFTER($C459, " ", -1))),
_xlfn.IFS(
'Option-specific inputs'!$K$19="Percentage cost method",('Option-specific inputs'!$K$27*'Option-specific inputs'!$K37*AN$22),
'Option-specific inputs'!$K$19="Total cost method",('Option-specific inputs'!$K60*AN$22)),0),0)</f>
        <v>0</v>
      </c>
      <c r="AO459" s="43" cm="1">
        <f t="array" ref="AO459">IFERROR(
IF(AO$14 - $G$14 + 1 = _xlfn.NUMBERVALUE(TRIM(_xlfn.TEXTAFTER($C459, " ", -1))),
_xlfn.IFS(
'Option-specific inputs'!$K$19="Percentage cost method",('Option-specific inputs'!$K$27*'Option-specific inputs'!$K37*AO$22),
'Option-specific inputs'!$K$19="Total cost method",('Option-specific inputs'!$K60*AO$22)),0),0)</f>
        <v>0</v>
      </c>
      <c r="AP459" s="43" cm="1">
        <f t="array" ref="AP459">IFERROR(
IF(AP$14 - $G$14 + 1 = _xlfn.NUMBERVALUE(TRIM(_xlfn.TEXTAFTER($C459, " ", -1))),
_xlfn.IFS(
'Option-specific inputs'!$K$19="Percentage cost method",('Option-specific inputs'!$K$27*'Option-specific inputs'!$K37*AP$22),
'Option-specific inputs'!$K$19="Total cost method",('Option-specific inputs'!$K60*AP$22)),0),0)</f>
        <v>0</v>
      </c>
      <c r="AQ459" s="43" cm="1">
        <f t="array" ref="AQ459">IFERROR(
IF(AQ$14 - $G$14 + 1 = _xlfn.NUMBERVALUE(TRIM(_xlfn.TEXTAFTER($C459, " ", -1))),
_xlfn.IFS(
'Option-specific inputs'!$K$19="Percentage cost method",('Option-specific inputs'!$K$27*'Option-specific inputs'!$K37*AQ$22),
'Option-specific inputs'!$K$19="Total cost method",('Option-specific inputs'!$K60*AQ$22)),0),0)</f>
        <v>0</v>
      </c>
      <c r="AR459" s="43" cm="1">
        <f t="array" ref="AR459">IFERROR(
IF(AR$14 - $G$14 + 1 = _xlfn.NUMBERVALUE(TRIM(_xlfn.TEXTAFTER($C459, " ", -1))),
_xlfn.IFS(
'Option-specific inputs'!$K$19="Percentage cost method",('Option-specific inputs'!$K$27*'Option-specific inputs'!$K37*AR$22),
'Option-specific inputs'!$K$19="Total cost method",('Option-specific inputs'!$K60*AR$22)),0),0)</f>
        <v>0</v>
      </c>
      <c r="AS459" s="43" cm="1">
        <f t="array" ref="AS459">IFERROR(
IF(AS$14 - $G$14 + 1 = _xlfn.NUMBERVALUE(TRIM(_xlfn.TEXTAFTER($C459, " ", -1))),
_xlfn.IFS(
'Option-specific inputs'!$K$19="Percentage cost method",('Option-specific inputs'!$K$27*'Option-specific inputs'!$K37*AS$22),
'Option-specific inputs'!$K$19="Total cost method",('Option-specific inputs'!$K60*AS$22)),0),0)</f>
        <v>0</v>
      </c>
      <c r="AT459" s="43" cm="1">
        <f t="array" ref="AT459">IFERROR(
IF(AT$14 - $G$14 + 1 = _xlfn.NUMBERVALUE(TRIM(_xlfn.TEXTAFTER($C459, " ", -1))),
_xlfn.IFS(
'Option-specific inputs'!$K$19="Percentage cost method",('Option-specific inputs'!$K$27*'Option-specific inputs'!$K37*AT$22),
'Option-specific inputs'!$K$19="Total cost method",('Option-specific inputs'!$K60*AT$22)),0),0)</f>
        <v>0</v>
      </c>
      <c r="AU459" s="43" cm="1">
        <f t="array" ref="AU459">IFERROR(
IF(AU$14 - $G$14 + 1 = _xlfn.NUMBERVALUE(TRIM(_xlfn.TEXTAFTER($C459, " ", -1))),
_xlfn.IFS(
'Option-specific inputs'!$K$19="Percentage cost method",('Option-specific inputs'!$K$27*'Option-specific inputs'!$K37*AU$22),
'Option-specific inputs'!$K$19="Total cost method",('Option-specific inputs'!$K60*AU$22)),0),0)</f>
        <v>0</v>
      </c>
      <c r="AV459" s="43" cm="1">
        <f t="array" ref="AV459">IFERROR(
IF(AV$14 - $G$14 + 1 = _xlfn.NUMBERVALUE(TRIM(_xlfn.TEXTAFTER($C459, " ", -1))),
_xlfn.IFS(
'Option-specific inputs'!$K$19="Percentage cost method",('Option-specific inputs'!$K$27*'Option-specific inputs'!$K37*AV$22),
'Option-specific inputs'!$K$19="Total cost method",('Option-specific inputs'!$K60*AV$22)),0),0)</f>
        <v>0</v>
      </c>
      <c r="AW459" s="43" cm="1">
        <f t="array" ref="AW459">IFERROR(
IF(AW$14 - $G$14 + 1 = _xlfn.NUMBERVALUE(TRIM(_xlfn.TEXTAFTER($C459, " ", -1))),
_xlfn.IFS(
'Option-specific inputs'!$K$19="Percentage cost method",('Option-specific inputs'!$K$27*'Option-specific inputs'!$K37*AW$22),
'Option-specific inputs'!$K$19="Total cost method",('Option-specific inputs'!$K60*AW$22)),0),0)</f>
        <v>0</v>
      </c>
      <c r="AX459" s="43" cm="1">
        <f t="array" ref="AX459">IFERROR(
IF(AX$14 - $G$14 + 1 = _xlfn.NUMBERVALUE(TRIM(_xlfn.TEXTAFTER($C459, " ", -1))),
_xlfn.IFS(
'Option-specific inputs'!$K$19="Percentage cost method",('Option-specific inputs'!$K$27*'Option-specific inputs'!$K37*AX$22),
'Option-specific inputs'!$K$19="Total cost method",('Option-specific inputs'!$K60*AX$22)),0),0)</f>
        <v>0</v>
      </c>
      <c r="AY459" s="43" cm="1">
        <f t="array" ref="AY459">IFERROR(
IF(AY$14 - $G$14 + 1 = _xlfn.NUMBERVALUE(TRIM(_xlfn.TEXTAFTER($C459, " ", -1))),
_xlfn.IFS(
'Option-specific inputs'!$K$19="Percentage cost method",('Option-specific inputs'!$K$27*'Option-specific inputs'!$K37*AY$22),
'Option-specific inputs'!$K$19="Total cost method",('Option-specific inputs'!$K60*AY$22)),0),0)</f>
        <v>0</v>
      </c>
      <c r="AZ459" s="43" cm="1">
        <f t="array" ref="AZ459">IFERROR(
IF(AZ$14 - $G$14 + 1 = _xlfn.NUMBERVALUE(TRIM(_xlfn.TEXTAFTER($C459, " ", -1))),
_xlfn.IFS(
'Option-specific inputs'!$K$19="Percentage cost method",('Option-specific inputs'!$K$27*'Option-specific inputs'!$K37*AZ$22),
'Option-specific inputs'!$K$19="Total cost method",('Option-specific inputs'!$K60*AZ$22)),0),0)</f>
        <v>0</v>
      </c>
      <c r="BA459" s="43" cm="1">
        <f t="array" ref="BA459">IFERROR(
IF(BA$14 - $G$14 + 1 = _xlfn.NUMBERVALUE(TRIM(_xlfn.TEXTAFTER($C459, " ", -1))),
_xlfn.IFS(
'Option-specific inputs'!$K$19="Percentage cost method",('Option-specific inputs'!$K$27*'Option-specific inputs'!$K37*BA$22),
'Option-specific inputs'!$K$19="Total cost method",('Option-specific inputs'!$K60*BA$22)),0),0)</f>
        <v>0</v>
      </c>
      <c r="BB459" s="43" cm="1">
        <f t="array" ref="BB459">IFERROR(
IF(BB$14 - $G$14 + 1 = _xlfn.NUMBERVALUE(TRIM(_xlfn.TEXTAFTER($C459, " ", -1))),
_xlfn.IFS(
'Option-specific inputs'!$K$19="Percentage cost method",('Option-specific inputs'!$K$27*'Option-specific inputs'!$K37*BB$22),
'Option-specific inputs'!$K$19="Total cost method",('Option-specific inputs'!$K60*BB$22)),0),0)</f>
        <v>0</v>
      </c>
      <c r="BC459" s="43" cm="1">
        <f t="array" ref="BC459">IFERROR(
IF(BC$14 - $G$14 + 1 = _xlfn.NUMBERVALUE(TRIM(_xlfn.TEXTAFTER($C459, " ", -1))),
_xlfn.IFS(
'Option-specific inputs'!$K$19="Percentage cost method",('Option-specific inputs'!$K$27*'Option-specific inputs'!$K37*BC$22),
'Option-specific inputs'!$K$19="Total cost method",('Option-specific inputs'!$K60*BC$22)),0),0)</f>
        <v>0</v>
      </c>
      <c r="BD459" s="43" cm="1">
        <f t="array" ref="BD459">IFERROR(
IF(BD$14 - $G$14 + 1 = _xlfn.NUMBERVALUE(TRIM(_xlfn.TEXTAFTER($C459, " ", -1))),
_xlfn.IFS(
'Option-specific inputs'!$K$19="Percentage cost method",('Option-specific inputs'!$K$27*'Option-specific inputs'!$K37*BD$22),
'Option-specific inputs'!$K$19="Total cost method",('Option-specific inputs'!$K60*BD$22)),0),0)</f>
        <v>0</v>
      </c>
      <c r="BE459" s="43" cm="1">
        <f t="array" ref="BE459">IFERROR(
IF(BE$14 - $G$14 + 1 = _xlfn.NUMBERVALUE(TRIM(_xlfn.TEXTAFTER($C459, " ", -1))),
_xlfn.IFS(
'Option-specific inputs'!$K$19="Percentage cost method",('Option-specific inputs'!$K$27*'Option-specific inputs'!$K37*BE$22),
'Option-specific inputs'!$K$19="Total cost method",('Option-specific inputs'!$K60*BE$22)),0),0)</f>
        <v>0</v>
      </c>
      <c r="BF459" s="43" cm="1">
        <f t="array" ref="BF459">IFERROR(
IF(BF$14 - $G$14 + 1 = _xlfn.NUMBERVALUE(TRIM(_xlfn.TEXTAFTER($C459, " ", -1))),
_xlfn.IFS(
'Option-specific inputs'!$K$19="Percentage cost method",('Option-specific inputs'!$K$27*'Option-specific inputs'!$K37*BF$22),
'Option-specific inputs'!$K$19="Total cost method",('Option-specific inputs'!$K60*BF$22)),0),0)</f>
        <v>0</v>
      </c>
      <c r="BG459" s="43" cm="1">
        <f t="array" ref="BG459">IFERROR(
IF(BG$14 - $G$14 + 1 = _xlfn.NUMBERVALUE(TRIM(_xlfn.TEXTAFTER($C459, " ", -1))),
_xlfn.IFS(
'Option-specific inputs'!$K$19="Percentage cost method",('Option-specific inputs'!$K$27*'Option-specific inputs'!$K37*BG$22),
'Option-specific inputs'!$K$19="Total cost method",('Option-specific inputs'!$K60*BG$22)),0),0)</f>
        <v>0</v>
      </c>
      <c r="BH459" s="43" cm="1">
        <f t="array" ref="BH459">IFERROR(
IF(BH$14 - $G$14 + 1 = _xlfn.NUMBERVALUE(TRIM(_xlfn.TEXTAFTER($C459, " ", -1))),
_xlfn.IFS(
'Option-specific inputs'!$K$19="Percentage cost method",('Option-specific inputs'!$K$27*'Option-specific inputs'!$K37*BH$22),
'Option-specific inputs'!$K$19="Total cost method",('Option-specific inputs'!$K60*BH$22)),0),0)</f>
        <v>0</v>
      </c>
      <c r="BI459" s="43" cm="1">
        <f t="array" ref="BI459">IFERROR(
IF(BI$14 - $G$14 + 1 = _xlfn.NUMBERVALUE(TRIM(_xlfn.TEXTAFTER($C459, " ", -1))),
_xlfn.IFS(
'Option-specific inputs'!$K$19="Percentage cost method",('Option-specific inputs'!$K$27*'Option-specific inputs'!$K37*BI$22),
'Option-specific inputs'!$K$19="Total cost method",('Option-specific inputs'!$K60*BI$22)),0),0)</f>
        <v>0</v>
      </c>
      <c r="BJ459" s="43" cm="1">
        <f t="array" ref="BJ459">IFERROR(
IF(BJ$14 - $G$14 + 1 = _xlfn.NUMBERVALUE(TRIM(_xlfn.TEXTAFTER($C459, " ", -1))),
_xlfn.IFS(
'Option-specific inputs'!$K$19="Percentage cost method",('Option-specific inputs'!$K$27*'Option-specific inputs'!$K37*BJ$22),
'Option-specific inputs'!$K$19="Total cost method",('Option-specific inputs'!$K60*BJ$22)),0),0)</f>
        <v>0</v>
      </c>
      <c r="BK459" s="43" cm="1">
        <f t="array" ref="BK459">IFERROR(
IF(BK$14 - $G$14 + 1 = _xlfn.NUMBERVALUE(TRIM(_xlfn.TEXTAFTER($C459, " ", -1))),
_xlfn.IFS(
'Option-specific inputs'!$K$19="Percentage cost method",('Option-specific inputs'!$K$27*'Option-specific inputs'!$K37*BK$22),
'Option-specific inputs'!$K$19="Total cost method",('Option-specific inputs'!$K60*BK$22)),0),0)</f>
        <v>0</v>
      </c>
      <c r="BL459" s="43" cm="1">
        <f t="array" ref="BL459">IFERROR(
IF(BL$14 - $G$14 + 1 = _xlfn.NUMBERVALUE(TRIM(_xlfn.TEXTAFTER($C459, " ", -1))),
_xlfn.IFS(
'Option-specific inputs'!$K$19="Percentage cost method",('Option-specific inputs'!$K$27*'Option-specific inputs'!$K37*BL$22),
'Option-specific inputs'!$K$19="Total cost method",('Option-specific inputs'!$K60*BL$22)),0),0)</f>
        <v>0</v>
      </c>
      <c r="BM459" s="43" cm="1">
        <f t="array" ref="BM459">IFERROR(
IF(BM$14 - $G$14 + 1 = _xlfn.NUMBERVALUE(TRIM(_xlfn.TEXTAFTER($C459, " ", -1))),
_xlfn.IFS(
'Option-specific inputs'!$K$19="Percentage cost method",('Option-specific inputs'!$K$27*'Option-specific inputs'!$K37*BM$22),
'Option-specific inputs'!$K$19="Total cost method",('Option-specific inputs'!$K60*BM$22)),0),0)</f>
        <v>0</v>
      </c>
      <c r="BN459" s="43" cm="1">
        <f t="array" ref="BN459">IFERROR(
IF(BN$14 - $G$14 + 1 = _xlfn.NUMBERVALUE(TRIM(_xlfn.TEXTAFTER($C459, " ", -1))),
_xlfn.IFS(
'Option-specific inputs'!$K$19="Percentage cost method",('Option-specific inputs'!$K$27*'Option-specific inputs'!$K37*BN$22),
'Option-specific inputs'!$K$19="Total cost method",('Option-specific inputs'!$K60*BN$22)),0),0)</f>
        <v>0</v>
      </c>
      <c r="BO459" s="43" cm="1">
        <f t="array" ref="BO459">IFERROR(
IF(BO$14 - $G$14 + 1 = _xlfn.NUMBERVALUE(TRIM(_xlfn.TEXTAFTER($C459, " ", -1))),
_xlfn.IFS(
'Option-specific inputs'!$K$19="Percentage cost method",('Option-specific inputs'!$K$27*'Option-specific inputs'!$K37*BO$22),
'Option-specific inputs'!$K$19="Total cost method",('Option-specific inputs'!$K60*BO$22)),0),0)</f>
        <v>0</v>
      </c>
      <c r="BP459" s="43" cm="1">
        <f t="array" ref="BP459">IFERROR(
IF(BP$14 - $G$14 + 1 = _xlfn.NUMBERVALUE(TRIM(_xlfn.TEXTAFTER($C459, " ", -1))),
_xlfn.IFS(
'Option-specific inputs'!$K$19="Percentage cost method",('Option-specific inputs'!$K$27*'Option-specific inputs'!$K37*BP$22),
'Option-specific inputs'!$K$19="Total cost method",('Option-specific inputs'!$K60*BP$22)),0),0)</f>
        <v>0</v>
      </c>
      <c r="BQ459" s="43" cm="1">
        <f t="array" ref="BQ459">IFERROR(
IF(BQ$14 - $G$14 + 1 = _xlfn.NUMBERVALUE(TRIM(_xlfn.TEXTAFTER($C459, " ", -1))),
_xlfn.IFS(
'Option-specific inputs'!$K$19="Percentage cost method",('Option-specific inputs'!$K$27*'Option-specific inputs'!$K37*BQ$22),
'Option-specific inputs'!$K$19="Total cost method",('Option-specific inputs'!$K60*BQ$22)),0),0)</f>
        <v>0</v>
      </c>
      <c r="BR459" s="43" cm="1">
        <f t="array" ref="BR459">IFERROR(
IF(BR$14 - $G$14 + 1 = _xlfn.NUMBERVALUE(TRIM(_xlfn.TEXTAFTER($C459, " ", -1))),
_xlfn.IFS(
'Option-specific inputs'!$K$19="Percentage cost method",('Option-specific inputs'!$K$27*'Option-specific inputs'!$K37*BR$22),
'Option-specific inputs'!$K$19="Total cost method",('Option-specific inputs'!$K60*BR$22)),0),0)</f>
        <v>0</v>
      </c>
      <c r="BS459" s="43" cm="1">
        <f t="array" ref="BS459">IFERROR(
IF(BS$14 - $G$14 + 1 = _xlfn.NUMBERVALUE(TRIM(_xlfn.TEXTAFTER($C459, " ", -1))),
_xlfn.IFS(
'Option-specific inputs'!$K$19="Percentage cost method",('Option-specific inputs'!$K$27*'Option-specific inputs'!$K37*BS$22),
'Option-specific inputs'!$K$19="Total cost method",('Option-specific inputs'!$K60*BS$22)),0),0)</f>
        <v>0</v>
      </c>
      <c r="BT459" s="43" cm="1">
        <f t="array" ref="BT459">IFERROR(
IF(BT$14 - $G$14 + 1 = _xlfn.NUMBERVALUE(TRIM(_xlfn.TEXTAFTER($C459, " ", -1))),
_xlfn.IFS(
'Option-specific inputs'!$K$19="Percentage cost method",('Option-specific inputs'!$K$27*'Option-specific inputs'!$K37*BT$22),
'Option-specific inputs'!$K$19="Total cost method",('Option-specific inputs'!$K60*BT$22)),0),0)</f>
        <v>0</v>
      </c>
      <c r="BU459" s="43" cm="1">
        <f t="array" ref="BU459">IFERROR(
IF(BU$14 - $G$14 + 1 = _xlfn.NUMBERVALUE(TRIM(_xlfn.TEXTAFTER($C459, " ", -1))),
_xlfn.IFS(
'Option-specific inputs'!$K$19="Percentage cost method",('Option-specific inputs'!$K$27*'Option-specific inputs'!$K37*BU$22),
'Option-specific inputs'!$K$19="Total cost method",('Option-specific inputs'!$K60*BU$22)),0),0)</f>
        <v>0</v>
      </c>
      <c r="BV459" s="43" cm="1">
        <f t="array" ref="BV459">IFERROR(
IF(BV$14 - $G$14 + 1 = _xlfn.NUMBERVALUE(TRIM(_xlfn.TEXTAFTER($C459, " ", -1))),
_xlfn.IFS(
'Option-specific inputs'!$K$19="Percentage cost method",('Option-specific inputs'!$K$27*'Option-specific inputs'!$K37*BV$22),
'Option-specific inputs'!$K$19="Total cost method",('Option-specific inputs'!$K60*BV$22)),0),0)</f>
        <v>0</v>
      </c>
      <c r="BW459" s="43" cm="1">
        <f t="array" ref="BW459">IFERROR(
IF(BW$14 - $G$14 + 1 = _xlfn.NUMBERVALUE(TRIM(_xlfn.TEXTAFTER($C459, " ", -1))),
_xlfn.IFS(
'Option-specific inputs'!$K$19="Percentage cost method",('Option-specific inputs'!$K$27*'Option-specific inputs'!$K37*BW$22),
'Option-specific inputs'!$K$19="Total cost method",('Option-specific inputs'!$K60*BW$22)),0),0)</f>
        <v>0</v>
      </c>
      <c r="BX459" s="43" cm="1">
        <f t="array" ref="BX459">IFERROR(
IF(BX$14 - $G$14 + 1 = _xlfn.NUMBERVALUE(TRIM(_xlfn.TEXTAFTER($C459, " ", -1))),
_xlfn.IFS(
'Option-specific inputs'!$K$19="Percentage cost method",('Option-specific inputs'!$K$27*'Option-specific inputs'!$K37*BX$22),
'Option-specific inputs'!$K$19="Total cost method",('Option-specific inputs'!$K60*BX$22)),0),0)</f>
        <v>0</v>
      </c>
      <c r="BY459" s="43" cm="1">
        <f t="array" ref="BY459">IFERROR(
IF(BY$14 - $G$14 + 1 = _xlfn.NUMBERVALUE(TRIM(_xlfn.TEXTAFTER($C459, " ", -1))),
_xlfn.IFS(
'Option-specific inputs'!$K$19="Percentage cost method",('Option-specific inputs'!$K$27*'Option-specific inputs'!$K37*BY$22),
'Option-specific inputs'!$K$19="Total cost method",('Option-specific inputs'!$K60*BY$22)),0),0)</f>
        <v>0</v>
      </c>
      <c r="BZ459" s="43" cm="1">
        <f t="array" ref="BZ459">IFERROR(
IF(BZ$14 - $G$14 + 1 = _xlfn.NUMBERVALUE(TRIM(_xlfn.TEXTAFTER($C459, " ", -1))),
_xlfn.IFS(
'Option-specific inputs'!$K$19="Percentage cost method",('Option-specific inputs'!$K$27*'Option-specific inputs'!$K37*BZ$22),
'Option-specific inputs'!$K$19="Total cost method",('Option-specific inputs'!$K60*BZ$22)),0),0)</f>
        <v>0</v>
      </c>
      <c r="CA459" s="43" cm="1">
        <f t="array" ref="CA459">IFERROR(
IF(CA$14 - $G$14 + 1 = _xlfn.NUMBERVALUE(TRIM(_xlfn.TEXTAFTER($C459, " ", -1))),
_xlfn.IFS(
'Option-specific inputs'!$K$19="Percentage cost method",('Option-specific inputs'!$K$27*'Option-specific inputs'!$K37*CA$22),
'Option-specific inputs'!$K$19="Total cost method",('Option-specific inputs'!$K60*CA$22)),0),0)</f>
        <v>0</v>
      </c>
      <c r="CB459" s="43" cm="1">
        <f t="array" ref="CB459">IFERROR(
IF(CB$14 - $G$14 + 1 = _xlfn.NUMBERVALUE(TRIM(_xlfn.TEXTAFTER($C459, " ", -1))),
_xlfn.IFS(
'Option-specific inputs'!$K$19="Percentage cost method",('Option-specific inputs'!$K$27*'Option-specific inputs'!$K37*CB$22),
'Option-specific inputs'!$K$19="Total cost method",('Option-specific inputs'!$K60*CB$22)),0),0)</f>
        <v>0</v>
      </c>
      <c r="CC459" s="43" cm="1">
        <f t="array" ref="CC459">IFERROR(
IF(CC$14 - $G$14 + 1 = _xlfn.NUMBERVALUE(TRIM(_xlfn.TEXTAFTER($C459, " ", -1))),
_xlfn.IFS(
'Option-specific inputs'!$K$19="Percentage cost method",('Option-specific inputs'!$K$27*'Option-specific inputs'!$K37*CC$22),
'Option-specific inputs'!$K$19="Total cost method",('Option-specific inputs'!$K60*CC$22)),0),0)</f>
        <v>0</v>
      </c>
      <c r="CD459" s="43" cm="1">
        <f t="array" ref="CD459">IFERROR(
IF(CD$14 - $G$14 + 1 = _xlfn.NUMBERVALUE(TRIM(_xlfn.TEXTAFTER($C459, " ", -1))),
_xlfn.IFS(
'Option-specific inputs'!$K$19="Percentage cost method",('Option-specific inputs'!$K$27*'Option-specific inputs'!$K37*CD$22),
'Option-specific inputs'!$K$19="Total cost method",('Option-specific inputs'!$K60*CD$22)),0),0)</f>
        <v>0</v>
      </c>
      <c r="CE459" s="43" cm="1">
        <f t="array" ref="CE459">IFERROR(
IF(CE$14 - $G$14 + 1 = _xlfn.NUMBERVALUE(TRIM(_xlfn.TEXTAFTER($C459, " ", -1))),
_xlfn.IFS(
'Option-specific inputs'!$K$19="Percentage cost method",('Option-specific inputs'!$K$27*'Option-specific inputs'!$K37*CE$22),
'Option-specific inputs'!$K$19="Total cost method",('Option-specific inputs'!$K60*CE$22)),0),0)</f>
        <v>0</v>
      </c>
      <c r="CF459" s="43" cm="1">
        <f t="array" ref="CF459">IFERROR(
IF(CF$14 - $G$14 + 1 = _xlfn.NUMBERVALUE(TRIM(_xlfn.TEXTAFTER($C459, " ", -1))),
_xlfn.IFS(
'Option-specific inputs'!$K$19="Percentage cost method",('Option-specific inputs'!$K$27*'Option-specific inputs'!$K37*CF$22),
'Option-specific inputs'!$K$19="Total cost method",('Option-specific inputs'!$K60*CF$22)),0),0)</f>
        <v>0</v>
      </c>
      <c r="CG459" s="43" cm="1">
        <f t="array" ref="CG459">IFERROR(
IF(CG$14 - $G$14 + 1 = _xlfn.NUMBERVALUE(TRIM(_xlfn.TEXTAFTER($C459, " ", -1))),
_xlfn.IFS(
'Option-specific inputs'!$K$19="Percentage cost method",('Option-specific inputs'!$K$27*'Option-specific inputs'!$K37*CG$22),
'Option-specific inputs'!$K$19="Total cost method",('Option-specific inputs'!$K60*CG$22)),0),0)</f>
        <v>0</v>
      </c>
      <c r="CH459" s="43" cm="1">
        <f t="array" ref="CH459">IFERROR(
IF(CH$14 - $G$14 + 1 = _xlfn.NUMBERVALUE(TRIM(_xlfn.TEXTAFTER($C459, " ", -1))),
_xlfn.IFS(
'Option-specific inputs'!$K$19="Percentage cost method",('Option-specific inputs'!$K$27*'Option-specific inputs'!$K37*CH$22),
'Option-specific inputs'!$K$19="Total cost method",('Option-specific inputs'!$K60*CH$22)),0),0)</f>
        <v>0</v>
      </c>
      <c r="CI459" s="43" cm="1">
        <f t="array" ref="CI459">IFERROR(
IF(CI$14 - $G$14 + 1 = _xlfn.NUMBERVALUE(TRIM(_xlfn.TEXTAFTER($C459, " ", -1))),
_xlfn.IFS(
'Option-specific inputs'!$K$19="Percentage cost method",('Option-specific inputs'!$K$27*'Option-specific inputs'!$K37*CI$22),
'Option-specific inputs'!$K$19="Total cost method",('Option-specific inputs'!$K60*CI$22)),0),0)</f>
        <v>0</v>
      </c>
      <c r="CJ459" s="43" cm="1">
        <f t="array" ref="CJ459">IFERROR(
IF(CJ$14 - $G$14 + 1 = _xlfn.NUMBERVALUE(TRIM(_xlfn.TEXTAFTER($C459, " ", -1))),
_xlfn.IFS(
'Option-specific inputs'!$K$19="Percentage cost method",('Option-specific inputs'!$K$27*'Option-specific inputs'!$K37*CJ$22),
'Option-specific inputs'!$K$19="Total cost method",('Option-specific inputs'!$K60*CJ$22)),0),0)</f>
        <v>0</v>
      </c>
      <c r="CK459" s="43" cm="1">
        <f t="array" ref="CK459">IFERROR(
IF(CK$14 - $G$14 + 1 = _xlfn.NUMBERVALUE(TRIM(_xlfn.TEXTAFTER($C459, " ", -1))),
_xlfn.IFS(
'Option-specific inputs'!$K$19="Percentage cost method",('Option-specific inputs'!$K$27*'Option-specific inputs'!$K37*CK$22),
'Option-specific inputs'!$K$19="Total cost method",('Option-specific inputs'!$K60*CK$22)),0),0)</f>
        <v>0</v>
      </c>
      <c r="CL459" s="43" cm="1">
        <f t="array" ref="CL459">IFERROR(
IF(CL$14 - $G$14 + 1 = _xlfn.NUMBERVALUE(TRIM(_xlfn.TEXTAFTER($C459, " ", -1))),
_xlfn.IFS(
'Option-specific inputs'!$K$19="Percentage cost method",('Option-specific inputs'!$K$27*'Option-specific inputs'!$K37*CL$22),
'Option-specific inputs'!$K$19="Total cost method",('Option-specific inputs'!$K60*CL$22)),0),0)</f>
        <v>0</v>
      </c>
      <c r="CM459" s="43" cm="1">
        <f t="array" ref="CM459">IFERROR(
IF(CM$14 - $G$14 + 1 = _xlfn.NUMBERVALUE(TRIM(_xlfn.TEXTAFTER($C459, " ", -1))),
_xlfn.IFS(
'Option-specific inputs'!$K$19="Percentage cost method",('Option-specific inputs'!$K$27*'Option-specific inputs'!$K37*CM$22),
'Option-specific inputs'!$K$19="Total cost method",('Option-specific inputs'!$K60*CM$22)),0),0)</f>
        <v>0</v>
      </c>
      <c r="CN459" s="43" cm="1">
        <f t="array" ref="CN459">IFERROR(
IF(CN$14 - $G$14 + 1 = _xlfn.NUMBERVALUE(TRIM(_xlfn.TEXTAFTER($C459, " ", -1))),
_xlfn.IFS(
'Option-specific inputs'!$K$19="Percentage cost method",('Option-specific inputs'!$K$27*'Option-specific inputs'!$K37*CN$22),
'Option-specific inputs'!$K$19="Total cost method",('Option-specific inputs'!$K60*CN$22)),0),0)</f>
        <v>0</v>
      </c>
      <c r="CO459" s="43" cm="1">
        <f t="array" ref="CO459">IFERROR(
IF(CO$14 - $G$14 + 1 = _xlfn.NUMBERVALUE(TRIM(_xlfn.TEXTAFTER($C459, " ", -1))),
_xlfn.IFS(
'Option-specific inputs'!$K$19="Percentage cost method",('Option-specific inputs'!$K$27*'Option-specific inputs'!$K37*CO$22),
'Option-specific inputs'!$K$19="Total cost method",('Option-specific inputs'!$K60*CO$22)),0),0)</f>
        <v>0</v>
      </c>
      <c r="CP459" s="43" cm="1">
        <f t="array" ref="CP459">IFERROR(
IF(CP$14 - $G$14 + 1 = _xlfn.NUMBERVALUE(TRIM(_xlfn.TEXTAFTER($C459, " ", -1))),
_xlfn.IFS(
'Option-specific inputs'!$K$19="Percentage cost method",('Option-specific inputs'!$K$27*'Option-specific inputs'!$K37*CP$22),
'Option-specific inputs'!$K$19="Total cost method",('Option-specific inputs'!$K60*CP$22)),0),0)</f>
        <v>0</v>
      </c>
      <c r="CQ459" s="43" cm="1">
        <f t="array" ref="CQ459">IFERROR(
IF(CQ$14 - $G$14 + 1 = _xlfn.NUMBERVALUE(TRIM(_xlfn.TEXTAFTER($C459, " ", -1))),
_xlfn.IFS(
'Option-specific inputs'!$K$19="Percentage cost method",('Option-specific inputs'!$K$27*'Option-specific inputs'!$K37*CQ$22),
'Option-specific inputs'!$K$19="Total cost method",('Option-specific inputs'!$K60*CQ$22)),0),0)</f>
        <v>0</v>
      </c>
      <c r="CR459" s="43" cm="1">
        <f t="array" ref="CR459">IFERROR(
IF(CR$14 - $G$14 + 1 = _xlfn.NUMBERVALUE(TRIM(_xlfn.TEXTAFTER($C459, " ", -1))),
_xlfn.IFS(
'Option-specific inputs'!$K$19="Percentage cost method",('Option-specific inputs'!$K$27*'Option-specific inputs'!$K37*CR$22),
'Option-specific inputs'!$K$19="Total cost method",('Option-specific inputs'!$K60*CR$22)),0),0)</f>
        <v>0</v>
      </c>
      <c r="CS459" s="43" cm="1">
        <f t="array" ref="CS459">IFERROR(
IF(CS$14 - $G$14 + 1 = _xlfn.NUMBERVALUE(TRIM(_xlfn.TEXTAFTER($C459, " ", -1))),
_xlfn.IFS(
'Option-specific inputs'!$K$19="Percentage cost method",('Option-specific inputs'!$K$27*'Option-specific inputs'!$K37*CS$22),
'Option-specific inputs'!$K$19="Total cost method",('Option-specific inputs'!$K60*CS$22)),0),0)</f>
        <v>0</v>
      </c>
      <c r="CT459" s="43" cm="1">
        <f t="array" ref="CT459">IFERROR(
IF(CT$14 - $G$14 + 1 = _xlfn.NUMBERVALUE(TRIM(_xlfn.TEXTAFTER($C459, " ", -1))),
_xlfn.IFS(
'Option-specific inputs'!$K$19="Percentage cost method",('Option-specific inputs'!$K$27*'Option-specific inputs'!$K37*CT$22),
'Option-specific inputs'!$K$19="Total cost method",('Option-specific inputs'!$K60*CT$22)),0),0)</f>
        <v>0</v>
      </c>
      <c r="CU459" s="43" cm="1">
        <f t="array" ref="CU459">IFERROR(
IF(CU$14 - $G$14 + 1 = _xlfn.NUMBERVALUE(TRIM(_xlfn.TEXTAFTER($C459, " ", -1))),
_xlfn.IFS(
'Option-specific inputs'!$K$19="Percentage cost method",('Option-specific inputs'!$K$27*'Option-specific inputs'!$K37*CU$22),
'Option-specific inputs'!$K$19="Total cost method",('Option-specific inputs'!$K60*CU$22)),0),0)</f>
        <v>0</v>
      </c>
      <c r="CV459" s="43" cm="1">
        <f t="array" ref="CV459">IFERROR(
IF(CV$14 - $G$14 + 1 = _xlfn.NUMBERVALUE(TRIM(_xlfn.TEXTAFTER($C459, " ", -1))),
_xlfn.IFS(
'Option-specific inputs'!$K$19="Percentage cost method",('Option-specific inputs'!$K$27*'Option-specific inputs'!$K37*CV$22),
'Option-specific inputs'!$K$19="Total cost method",('Option-specific inputs'!$K60*CV$22)),0),0)</f>
        <v>0</v>
      </c>
      <c r="CW459" s="43" cm="1">
        <f t="array" ref="CW459">IFERROR(
IF(CW$14 - $G$14 + 1 = _xlfn.NUMBERVALUE(TRIM(_xlfn.TEXTAFTER($C459, " ", -1))),
_xlfn.IFS(
'Option-specific inputs'!$K$19="Percentage cost method",('Option-specific inputs'!$K$27*'Option-specific inputs'!$K37*CW$22),
'Option-specific inputs'!$K$19="Total cost method",('Option-specific inputs'!$K60*CW$22)),0),0)</f>
        <v>0</v>
      </c>
      <c r="CX459" s="43" cm="1">
        <f t="array" ref="CX459">IFERROR(
IF(CX$14 - $G$14 + 1 = _xlfn.NUMBERVALUE(TRIM(_xlfn.TEXTAFTER($C459, " ", -1))),
_xlfn.IFS(
'Option-specific inputs'!$K$19="Percentage cost method",('Option-specific inputs'!$K$27*'Option-specific inputs'!$K37*CX$22),
'Option-specific inputs'!$K$19="Total cost method",('Option-specific inputs'!$K60*CX$22)),0),0)</f>
        <v>0</v>
      </c>
      <c r="CY459" s="43" cm="1">
        <f t="array" ref="CY459">IFERROR(
IF(CY$14 - $G$14 + 1 = _xlfn.NUMBERVALUE(TRIM(_xlfn.TEXTAFTER($C459, " ", -1))),
_xlfn.IFS(
'Option-specific inputs'!$K$19="Percentage cost method",('Option-specific inputs'!$K$27*'Option-specific inputs'!$K37*CY$22),
'Option-specific inputs'!$K$19="Total cost method",('Option-specific inputs'!$K60*CY$22)),0),0)</f>
        <v>0</v>
      </c>
      <c r="CZ459" s="43" cm="1">
        <f t="array" ref="CZ459">IFERROR(
IF(CZ$14 - $G$14 + 1 = _xlfn.NUMBERVALUE(TRIM(_xlfn.TEXTAFTER($C459, " ", -1))),
_xlfn.IFS(
'Option-specific inputs'!$K$19="Percentage cost method",('Option-specific inputs'!$K$27*'Option-specific inputs'!$K37*CZ$22),
'Option-specific inputs'!$K$19="Total cost method",('Option-specific inputs'!$K60*CZ$22)),0),0)</f>
        <v>0</v>
      </c>
      <c r="DA459" s="43" cm="1">
        <f t="array" ref="DA459">IFERROR(
IF(DA$14 - $G$14 + 1 = _xlfn.NUMBERVALUE(TRIM(_xlfn.TEXTAFTER($C459, " ", -1))),
_xlfn.IFS(
'Option-specific inputs'!$K$19="Percentage cost method",('Option-specific inputs'!$K$27*'Option-specific inputs'!$K37*DA$22),
'Option-specific inputs'!$K$19="Total cost method",('Option-specific inputs'!$K60*DA$22)),0),0)</f>
        <v>0</v>
      </c>
      <c r="DB459" s="43" cm="1">
        <f t="array" ref="DB459">IFERROR(
IF(DB$14 - $G$14 + 1 = _xlfn.NUMBERVALUE(TRIM(_xlfn.TEXTAFTER($C459, " ", -1))),
_xlfn.IFS(
'Option-specific inputs'!$K$19="Percentage cost method",('Option-specific inputs'!$K$27*'Option-specific inputs'!$K37*DB$22),
'Option-specific inputs'!$K$19="Total cost method",('Option-specific inputs'!$K60*DB$22)),0),0)</f>
        <v>0</v>
      </c>
      <c r="DC459" s="25"/>
    </row>
    <row r="460" spans="1:107" s="61" customFormat="1" ht="22.5" customHeight="1">
      <c r="A460" s="25"/>
      <c r="B460" s="163"/>
      <c r="C460" s="163" t="s">
        <v>132</v>
      </c>
      <c r="D460" s="32"/>
      <c r="E460" s="37"/>
      <c r="F460" s="42"/>
      <c r="G460" s="43" cm="1">
        <f t="array" ref="G460">IFERROR(
IF(G$14 - $G$14 + 1 = _xlfn.NUMBERVALUE(TRIM(_xlfn.TEXTAFTER($C460, " ", -1))),
_xlfn.IFS(
'Option-specific inputs'!$K$19="Percentage cost method",('Option-specific inputs'!$K$27*'Option-specific inputs'!$K38*G$22),
'Option-specific inputs'!$K$19="Total cost method",('Option-specific inputs'!$K61*G$22)),0),0)</f>
        <v>0</v>
      </c>
      <c r="H460" s="43" cm="1">
        <f t="array" ref="H460">IFERROR(
IF(H$14 - $G$14 + 1 = _xlfn.NUMBERVALUE(TRIM(_xlfn.TEXTAFTER($C460, " ", -1))),
_xlfn.IFS(
'Option-specific inputs'!$K$19="Percentage cost method",('Option-specific inputs'!$K$27*'Option-specific inputs'!$K38*H$22),
'Option-specific inputs'!$K$19="Total cost method",('Option-specific inputs'!$K61*H$22)),0),0)</f>
        <v>0</v>
      </c>
      <c r="I460" s="43" cm="1">
        <f t="array" ref="I460">IFERROR(
IF(I$14 - $G$14 + 1 = _xlfn.NUMBERVALUE(TRIM(_xlfn.TEXTAFTER($C460, " ", -1))),
_xlfn.IFS(
'Option-specific inputs'!$K$19="Percentage cost method",('Option-specific inputs'!$K$27*'Option-specific inputs'!$K38*I$22),
'Option-specific inputs'!$K$19="Total cost method",('Option-specific inputs'!$K61*I$22)),0),0)</f>
        <v>0</v>
      </c>
      <c r="J460" s="43" cm="1">
        <f t="array" ref="J460">IFERROR(
IF(J$14 - $G$14 + 1 = _xlfn.NUMBERVALUE(TRIM(_xlfn.TEXTAFTER($C460, " ", -1))),
_xlfn.IFS(
'Option-specific inputs'!$K$19="Percentage cost method",('Option-specific inputs'!$K$27*'Option-specific inputs'!$K38*J$22),
'Option-specific inputs'!$K$19="Total cost method",('Option-specific inputs'!$K61*J$22)),0),0)</f>
        <v>0</v>
      </c>
      <c r="K460" s="43" cm="1">
        <f t="array" ref="K460">IFERROR(
IF(K$14 - $G$14 + 1 = _xlfn.NUMBERVALUE(TRIM(_xlfn.TEXTAFTER($C460, " ", -1))),
_xlfn.IFS(
'Option-specific inputs'!$K$19="Percentage cost method",('Option-specific inputs'!$K$27*'Option-specific inputs'!$K38*K$22),
'Option-specific inputs'!$K$19="Total cost method",('Option-specific inputs'!$K61*K$22)),0),0)</f>
        <v>0</v>
      </c>
      <c r="L460" s="43" cm="1">
        <f t="array" ref="L460">IFERROR(
IF(L$14 - $G$14 + 1 = _xlfn.NUMBERVALUE(TRIM(_xlfn.TEXTAFTER($C460, " ", -1))),
_xlfn.IFS(
'Option-specific inputs'!$K$19="Percentage cost method",('Option-specific inputs'!$K$27*'Option-specific inputs'!$K38*L$22),
'Option-specific inputs'!$K$19="Total cost method",('Option-specific inputs'!$K61*L$22)),0),0)</f>
        <v>0</v>
      </c>
      <c r="M460" s="43" cm="1">
        <f t="array" ref="M460">IFERROR(
IF(M$14 - $G$14 + 1 = _xlfn.NUMBERVALUE(TRIM(_xlfn.TEXTAFTER($C460, " ", -1))),
_xlfn.IFS(
'Option-specific inputs'!$K$19="Percentage cost method",('Option-specific inputs'!$K$27*'Option-specific inputs'!$K38*M$22),
'Option-specific inputs'!$K$19="Total cost method",('Option-specific inputs'!$K61*M$22)),0),0)</f>
        <v>0</v>
      </c>
      <c r="N460" s="43" cm="1">
        <f t="array" ref="N460">IFERROR(
IF(N$14 - $G$14 + 1 = _xlfn.NUMBERVALUE(TRIM(_xlfn.TEXTAFTER($C460, " ", -1))),
_xlfn.IFS(
'Option-specific inputs'!$K$19="Percentage cost method",('Option-specific inputs'!$K$27*'Option-specific inputs'!$K38*N$22),
'Option-specific inputs'!$K$19="Total cost method",('Option-specific inputs'!$K61*N$22)),0),0)</f>
        <v>0</v>
      </c>
      <c r="O460" s="43" cm="1">
        <f t="array" ref="O460">IFERROR(
IF(O$14 - $G$14 + 1 = _xlfn.NUMBERVALUE(TRIM(_xlfn.TEXTAFTER($C460, " ", -1))),
_xlfn.IFS(
'Option-specific inputs'!$K$19="Percentage cost method",('Option-specific inputs'!$K$27*'Option-specific inputs'!$K38*O$22),
'Option-specific inputs'!$K$19="Total cost method",('Option-specific inputs'!$K61*O$22)),0),0)</f>
        <v>0</v>
      </c>
      <c r="P460" s="43" cm="1">
        <f t="array" ref="P460">IFERROR(
IF(P$14 - $G$14 + 1 = _xlfn.NUMBERVALUE(TRIM(_xlfn.TEXTAFTER($C460, " ", -1))),
_xlfn.IFS(
'Option-specific inputs'!$K$19="Percentage cost method",('Option-specific inputs'!$K$27*'Option-specific inputs'!$K38*P$22),
'Option-specific inputs'!$K$19="Total cost method",('Option-specific inputs'!$K61*P$22)),0),0)</f>
        <v>0</v>
      </c>
      <c r="Q460" s="43" cm="1">
        <f t="array" ref="Q460">IFERROR(
IF(Q$14 - $G$14 + 1 = _xlfn.NUMBERVALUE(TRIM(_xlfn.TEXTAFTER($C460, " ", -1))),
_xlfn.IFS(
'Option-specific inputs'!$K$19="Percentage cost method",('Option-specific inputs'!$K$27*'Option-specific inputs'!$K38*Q$22),
'Option-specific inputs'!$K$19="Total cost method",('Option-specific inputs'!$K61*Q$22)),0),0)</f>
        <v>0</v>
      </c>
      <c r="R460" s="43" cm="1">
        <f t="array" ref="R460">IFERROR(
IF(R$14 - $G$14 + 1 = _xlfn.NUMBERVALUE(TRIM(_xlfn.TEXTAFTER($C460, " ", -1))),
_xlfn.IFS(
'Option-specific inputs'!$K$19="Percentage cost method",('Option-specific inputs'!$K$27*'Option-specific inputs'!$K38*R$22),
'Option-specific inputs'!$K$19="Total cost method",('Option-specific inputs'!$K61*R$22)),0),0)</f>
        <v>0</v>
      </c>
      <c r="S460" s="43" cm="1">
        <f t="array" ref="S460">IFERROR(
IF(S$14 - $G$14 + 1 = _xlfn.NUMBERVALUE(TRIM(_xlfn.TEXTAFTER($C460, " ", -1))),
_xlfn.IFS(
'Option-specific inputs'!$K$19="Percentage cost method",('Option-specific inputs'!$K$27*'Option-specific inputs'!$K38*S$22),
'Option-specific inputs'!$K$19="Total cost method",('Option-specific inputs'!$K61*S$22)),0),0)</f>
        <v>0</v>
      </c>
      <c r="T460" s="43" cm="1">
        <f t="array" ref="T460">IFERROR(
IF(T$14 - $G$14 + 1 = _xlfn.NUMBERVALUE(TRIM(_xlfn.TEXTAFTER($C460, " ", -1))),
_xlfn.IFS(
'Option-specific inputs'!$K$19="Percentage cost method",('Option-specific inputs'!$K$27*'Option-specific inputs'!$K38*T$22),
'Option-specific inputs'!$K$19="Total cost method",('Option-specific inputs'!$K61*T$22)),0),0)</f>
        <v>0</v>
      </c>
      <c r="U460" s="43" cm="1">
        <f t="array" ref="U460">IFERROR(
IF(U$14 - $G$14 + 1 = _xlfn.NUMBERVALUE(TRIM(_xlfn.TEXTAFTER($C460, " ", -1))),
_xlfn.IFS(
'Option-specific inputs'!$K$19="Percentage cost method",('Option-specific inputs'!$K$27*'Option-specific inputs'!$K38*U$22),
'Option-specific inputs'!$K$19="Total cost method",('Option-specific inputs'!$K61*U$22)),0),0)</f>
        <v>0</v>
      </c>
      <c r="V460" s="43" cm="1">
        <f t="array" ref="V460">IFERROR(
IF(V$14 - $G$14 + 1 = _xlfn.NUMBERVALUE(TRIM(_xlfn.TEXTAFTER($C460, " ", -1))),
_xlfn.IFS(
'Option-specific inputs'!$K$19="Percentage cost method",('Option-specific inputs'!$K$27*'Option-specific inputs'!$K38*V$22),
'Option-specific inputs'!$K$19="Total cost method",('Option-specific inputs'!$K61*V$22)),0),0)</f>
        <v>0</v>
      </c>
      <c r="W460" s="43" cm="1">
        <f t="array" ref="W460">IFERROR(
IF(W$14 - $G$14 + 1 = _xlfn.NUMBERVALUE(TRIM(_xlfn.TEXTAFTER($C460, " ", -1))),
_xlfn.IFS(
'Option-specific inputs'!$K$19="Percentage cost method",('Option-specific inputs'!$K$27*'Option-specific inputs'!$K38*W$22),
'Option-specific inputs'!$K$19="Total cost method",('Option-specific inputs'!$K61*W$22)),0),0)</f>
        <v>0</v>
      </c>
      <c r="X460" s="43" cm="1">
        <f t="array" ref="X460">IFERROR(
IF(X$14 - $G$14 + 1 = _xlfn.NUMBERVALUE(TRIM(_xlfn.TEXTAFTER($C460, " ", -1))),
_xlfn.IFS(
'Option-specific inputs'!$K$19="Percentage cost method",('Option-specific inputs'!$K$27*'Option-specific inputs'!$K38*X$22),
'Option-specific inputs'!$K$19="Total cost method",('Option-specific inputs'!$K61*X$22)),0),0)</f>
        <v>0</v>
      </c>
      <c r="Y460" s="43" cm="1">
        <f t="array" ref="Y460">IFERROR(
IF(Y$14 - $G$14 + 1 = _xlfn.NUMBERVALUE(TRIM(_xlfn.TEXTAFTER($C460, " ", -1))),
_xlfn.IFS(
'Option-specific inputs'!$K$19="Percentage cost method",('Option-specific inputs'!$K$27*'Option-specific inputs'!$K38*Y$22),
'Option-specific inputs'!$K$19="Total cost method",('Option-specific inputs'!$K61*Y$22)),0),0)</f>
        <v>0</v>
      </c>
      <c r="Z460" s="43" cm="1">
        <f t="array" ref="Z460">IFERROR(
IF(Z$14 - $G$14 + 1 = _xlfn.NUMBERVALUE(TRIM(_xlfn.TEXTAFTER($C460, " ", -1))),
_xlfn.IFS(
'Option-specific inputs'!$K$19="Percentage cost method",('Option-specific inputs'!$K$27*'Option-specific inputs'!$K38*Z$22),
'Option-specific inputs'!$K$19="Total cost method",('Option-specific inputs'!$K61*Z$22)),0),0)</f>
        <v>0</v>
      </c>
      <c r="AA460" s="43" cm="1">
        <f t="array" ref="AA460">IFERROR(
IF(AA$14 - $G$14 + 1 = _xlfn.NUMBERVALUE(TRIM(_xlfn.TEXTAFTER($C460, " ", -1))),
_xlfn.IFS(
'Option-specific inputs'!$K$19="Percentage cost method",('Option-specific inputs'!$K$27*'Option-specific inputs'!$K38*AA$22),
'Option-specific inputs'!$K$19="Total cost method",('Option-specific inputs'!$K61*AA$22)),0),0)</f>
        <v>0</v>
      </c>
      <c r="AB460" s="43" cm="1">
        <f t="array" ref="AB460">IFERROR(
IF(AB$14 - $G$14 + 1 = _xlfn.NUMBERVALUE(TRIM(_xlfn.TEXTAFTER($C460, " ", -1))),
_xlfn.IFS(
'Option-specific inputs'!$K$19="Percentage cost method",('Option-specific inputs'!$K$27*'Option-specific inputs'!$K38*AB$22),
'Option-specific inputs'!$K$19="Total cost method",('Option-specific inputs'!$K61*AB$22)),0),0)</f>
        <v>0</v>
      </c>
      <c r="AC460" s="43" cm="1">
        <f t="array" ref="AC460">IFERROR(
IF(AC$14 - $G$14 + 1 = _xlfn.NUMBERVALUE(TRIM(_xlfn.TEXTAFTER($C460, " ", -1))),
_xlfn.IFS(
'Option-specific inputs'!$K$19="Percentage cost method",('Option-specific inputs'!$K$27*'Option-specific inputs'!$K38*AC$22),
'Option-specific inputs'!$K$19="Total cost method",('Option-specific inputs'!$K61*AC$22)),0),0)</f>
        <v>0</v>
      </c>
      <c r="AD460" s="43" cm="1">
        <f t="array" ref="AD460">IFERROR(
IF(AD$14 - $G$14 + 1 = _xlfn.NUMBERVALUE(TRIM(_xlfn.TEXTAFTER($C460, " ", -1))),
_xlfn.IFS(
'Option-specific inputs'!$K$19="Percentage cost method",('Option-specific inputs'!$K$27*'Option-specific inputs'!$K38*AD$22),
'Option-specific inputs'!$K$19="Total cost method",('Option-specific inputs'!$K61*AD$22)),0),0)</f>
        <v>0</v>
      </c>
      <c r="AE460" s="43" cm="1">
        <f t="array" ref="AE460">IFERROR(
IF(AE$14 - $G$14 + 1 = _xlfn.NUMBERVALUE(TRIM(_xlfn.TEXTAFTER($C460, " ", -1))),
_xlfn.IFS(
'Option-specific inputs'!$K$19="Percentage cost method",('Option-specific inputs'!$K$27*'Option-specific inputs'!$K38*AE$22),
'Option-specific inputs'!$K$19="Total cost method",('Option-specific inputs'!$K61*AE$22)),0),0)</f>
        <v>0</v>
      </c>
      <c r="AF460" s="43" cm="1">
        <f t="array" ref="AF460">IFERROR(
IF(AF$14 - $G$14 + 1 = _xlfn.NUMBERVALUE(TRIM(_xlfn.TEXTAFTER($C460, " ", -1))),
_xlfn.IFS(
'Option-specific inputs'!$K$19="Percentage cost method",('Option-specific inputs'!$K$27*'Option-specific inputs'!$K38*AF$22),
'Option-specific inputs'!$K$19="Total cost method",('Option-specific inputs'!$K61*AF$22)),0),0)</f>
        <v>0</v>
      </c>
      <c r="AG460" s="43" cm="1">
        <f t="array" ref="AG460">IFERROR(
IF(AG$14 - $G$14 + 1 = _xlfn.NUMBERVALUE(TRIM(_xlfn.TEXTAFTER($C460, " ", -1))),
_xlfn.IFS(
'Option-specific inputs'!$K$19="Percentage cost method",('Option-specific inputs'!$K$27*'Option-specific inputs'!$K38*AG$22),
'Option-specific inputs'!$K$19="Total cost method",('Option-specific inputs'!$K61*AG$22)),0),0)</f>
        <v>0</v>
      </c>
      <c r="AH460" s="43" cm="1">
        <f t="array" ref="AH460">IFERROR(
IF(AH$14 - $G$14 + 1 = _xlfn.NUMBERVALUE(TRIM(_xlfn.TEXTAFTER($C460, " ", -1))),
_xlfn.IFS(
'Option-specific inputs'!$K$19="Percentage cost method",('Option-specific inputs'!$K$27*'Option-specific inputs'!$K38*AH$22),
'Option-specific inputs'!$K$19="Total cost method",('Option-specific inputs'!$K61*AH$22)),0),0)</f>
        <v>0</v>
      </c>
      <c r="AI460" s="43" cm="1">
        <f t="array" ref="AI460">IFERROR(
IF(AI$14 - $G$14 + 1 = _xlfn.NUMBERVALUE(TRIM(_xlfn.TEXTAFTER($C460, " ", -1))),
_xlfn.IFS(
'Option-specific inputs'!$K$19="Percentage cost method",('Option-specific inputs'!$K$27*'Option-specific inputs'!$K38*AI$22),
'Option-specific inputs'!$K$19="Total cost method",('Option-specific inputs'!$K61*AI$22)),0),0)</f>
        <v>0</v>
      </c>
      <c r="AJ460" s="43" cm="1">
        <f t="array" ref="AJ460">IFERROR(
IF(AJ$14 - $G$14 + 1 = _xlfn.NUMBERVALUE(TRIM(_xlfn.TEXTAFTER($C460, " ", -1))),
_xlfn.IFS(
'Option-specific inputs'!$K$19="Percentage cost method",('Option-specific inputs'!$K$27*'Option-specific inputs'!$K38*AJ$22),
'Option-specific inputs'!$K$19="Total cost method",('Option-specific inputs'!$K61*AJ$22)),0),0)</f>
        <v>0</v>
      </c>
      <c r="AK460" s="43" cm="1">
        <f t="array" ref="AK460">IFERROR(
IF(AK$14 - $G$14 + 1 = _xlfn.NUMBERVALUE(TRIM(_xlfn.TEXTAFTER($C460, " ", -1))),
_xlfn.IFS(
'Option-specific inputs'!$K$19="Percentage cost method",('Option-specific inputs'!$K$27*'Option-specific inputs'!$K38*AK$22),
'Option-specific inputs'!$K$19="Total cost method",('Option-specific inputs'!$K61*AK$22)),0),0)</f>
        <v>0</v>
      </c>
      <c r="AL460" s="43" cm="1">
        <f t="array" ref="AL460">IFERROR(
IF(AL$14 - $G$14 + 1 = _xlfn.NUMBERVALUE(TRIM(_xlfn.TEXTAFTER($C460, " ", -1))),
_xlfn.IFS(
'Option-specific inputs'!$K$19="Percentage cost method",('Option-specific inputs'!$K$27*'Option-specific inputs'!$K38*AL$22),
'Option-specific inputs'!$K$19="Total cost method",('Option-specific inputs'!$K61*AL$22)),0),0)</f>
        <v>0</v>
      </c>
      <c r="AM460" s="43" cm="1">
        <f t="array" ref="AM460">IFERROR(
IF(AM$14 - $G$14 + 1 = _xlfn.NUMBERVALUE(TRIM(_xlfn.TEXTAFTER($C460, " ", -1))),
_xlfn.IFS(
'Option-specific inputs'!$K$19="Percentage cost method",('Option-specific inputs'!$K$27*'Option-specific inputs'!$K38*AM$22),
'Option-specific inputs'!$K$19="Total cost method",('Option-specific inputs'!$K61*AM$22)),0),0)</f>
        <v>0</v>
      </c>
      <c r="AN460" s="43" cm="1">
        <f t="array" ref="AN460">IFERROR(
IF(AN$14 - $G$14 + 1 = _xlfn.NUMBERVALUE(TRIM(_xlfn.TEXTAFTER($C460, " ", -1))),
_xlfn.IFS(
'Option-specific inputs'!$K$19="Percentage cost method",('Option-specific inputs'!$K$27*'Option-specific inputs'!$K38*AN$22),
'Option-specific inputs'!$K$19="Total cost method",('Option-specific inputs'!$K61*AN$22)),0),0)</f>
        <v>0</v>
      </c>
      <c r="AO460" s="43" cm="1">
        <f t="array" ref="AO460">IFERROR(
IF(AO$14 - $G$14 + 1 = _xlfn.NUMBERVALUE(TRIM(_xlfn.TEXTAFTER($C460, " ", -1))),
_xlfn.IFS(
'Option-specific inputs'!$K$19="Percentage cost method",('Option-specific inputs'!$K$27*'Option-specific inputs'!$K38*AO$22),
'Option-specific inputs'!$K$19="Total cost method",('Option-specific inputs'!$K61*AO$22)),0),0)</f>
        <v>0</v>
      </c>
      <c r="AP460" s="43" cm="1">
        <f t="array" ref="AP460">IFERROR(
IF(AP$14 - $G$14 + 1 = _xlfn.NUMBERVALUE(TRIM(_xlfn.TEXTAFTER($C460, " ", -1))),
_xlfn.IFS(
'Option-specific inputs'!$K$19="Percentage cost method",('Option-specific inputs'!$K$27*'Option-specific inputs'!$K38*AP$22),
'Option-specific inputs'!$K$19="Total cost method",('Option-specific inputs'!$K61*AP$22)),0),0)</f>
        <v>0</v>
      </c>
      <c r="AQ460" s="43" cm="1">
        <f t="array" ref="AQ460">IFERROR(
IF(AQ$14 - $G$14 + 1 = _xlfn.NUMBERVALUE(TRIM(_xlfn.TEXTAFTER($C460, " ", -1))),
_xlfn.IFS(
'Option-specific inputs'!$K$19="Percentage cost method",('Option-specific inputs'!$K$27*'Option-specific inputs'!$K38*AQ$22),
'Option-specific inputs'!$K$19="Total cost method",('Option-specific inputs'!$K61*AQ$22)),0),0)</f>
        <v>0</v>
      </c>
      <c r="AR460" s="43" cm="1">
        <f t="array" ref="AR460">IFERROR(
IF(AR$14 - $G$14 + 1 = _xlfn.NUMBERVALUE(TRIM(_xlfn.TEXTAFTER($C460, " ", -1))),
_xlfn.IFS(
'Option-specific inputs'!$K$19="Percentage cost method",('Option-specific inputs'!$K$27*'Option-specific inputs'!$K38*AR$22),
'Option-specific inputs'!$K$19="Total cost method",('Option-specific inputs'!$K61*AR$22)),0),0)</f>
        <v>0</v>
      </c>
      <c r="AS460" s="43" cm="1">
        <f t="array" ref="AS460">IFERROR(
IF(AS$14 - $G$14 + 1 = _xlfn.NUMBERVALUE(TRIM(_xlfn.TEXTAFTER($C460, " ", -1))),
_xlfn.IFS(
'Option-specific inputs'!$K$19="Percentage cost method",('Option-specific inputs'!$K$27*'Option-specific inputs'!$K38*AS$22),
'Option-specific inputs'!$K$19="Total cost method",('Option-specific inputs'!$K61*AS$22)),0),0)</f>
        <v>0</v>
      </c>
      <c r="AT460" s="43" cm="1">
        <f t="array" ref="AT460">IFERROR(
IF(AT$14 - $G$14 + 1 = _xlfn.NUMBERVALUE(TRIM(_xlfn.TEXTAFTER($C460, " ", -1))),
_xlfn.IFS(
'Option-specific inputs'!$K$19="Percentage cost method",('Option-specific inputs'!$K$27*'Option-specific inputs'!$K38*AT$22),
'Option-specific inputs'!$K$19="Total cost method",('Option-specific inputs'!$K61*AT$22)),0),0)</f>
        <v>0</v>
      </c>
      <c r="AU460" s="43" cm="1">
        <f t="array" ref="AU460">IFERROR(
IF(AU$14 - $G$14 + 1 = _xlfn.NUMBERVALUE(TRIM(_xlfn.TEXTAFTER($C460, " ", -1))),
_xlfn.IFS(
'Option-specific inputs'!$K$19="Percentage cost method",('Option-specific inputs'!$K$27*'Option-specific inputs'!$K38*AU$22),
'Option-specific inputs'!$K$19="Total cost method",('Option-specific inputs'!$K61*AU$22)),0),0)</f>
        <v>0</v>
      </c>
      <c r="AV460" s="43" cm="1">
        <f t="array" ref="AV460">IFERROR(
IF(AV$14 - $G$14 + 1 = _xlfn.NUMBERVALUE(TRIM(_xlfn.TEXTAFTER($C460, " ", -1))),
_xlfn.IFS(
'Option-specific inputs'!$K$19="Percentage cost method",('Option-specific inputs'!$K$27*'Option-specific inputs'!$K38*AV$22),
'Option-specific inputs'!$K$19="Total cost method",('Option-specific inputs'!$K61*AV$22)),0),0)</f>
        <v>0</v>
      </c>
      <c r="AW460" s="43" cm="1">
        <f t="array" ref="AW460">IFERROR(
IF(AW$14 - $G$14 + 1 = _xlfn.NUMBERVALUE(TRIM(_xlfn.TEXTAFTER($C460, " ", -1))),
_xlfn.IFS(
'Option-specific inputs'!$K$19="Percentage cost method",('Option-specific inputs'!$K$27*'Option-specific inputs'!$K38*AW$22),
'Option-specific inputs'!$K$19="Total cost method",('Option-specific inputs'!$K61*AW$22)),0),0)</f>
        <v>0</v>
      </c>
      <c r="AX460" s="43" cm="1">
        <f t="array" ref="AX460">IFERROR(
IF(AX$14 - $G$14 + 1 = _xlfn.NUMBERVALUE(TRIM(_xlfn.TEXTAFTER($C460, " ", -1))),
_xlfn.IFS(
'Option-specific inputs'!$K$19="Percentage cost method",('Option-specific inputs'!$K$27*'Option-specific inputs'!$K38*AX$22),
'Option-specific inputs'!$K$19="Total cost method",('Option-specific inputs'!$K61*AX$22)),0),0)</f>
        <v>0</v>
      </c>
      <c r="AY460" s="43" cm="1">
        <f t="array" ref="AY460">IFERROR(
IF(AY$14 - $G$14 + 1 = _xlfn.NUMBERVALUE(TRIM(_xlfn.TEXTAFTER($C460, " ", -1))),
_xlfn.IFS(
'Option-specific inputs'!$K$19="Percentage cost method",('Option-specific inputs'!$K$27*'Option-specific inputs'!$K38*AY$22),
'Option-specific inputs'!$K$19="Total cost method",('Option-specific inputs'!$K61*AY$22)),0),0)</f>
        <v>0</v>
      </c>
      <c r="AZ460" s="43" cm="1">
        <f t="array" ref="AZ460">IFERROR(
IF(AZ$14 - $G$14 + 1 = _xlfn.NUMBERVALUE(TRIM(_xlfn.TEXTAFTER($C460, " ", -1))),
_xlfn.IFS(
'Option-specific inputs'!$K$19="Percentage cost method",('Option-specific inputs'!$K$27*'Option-specific inputs'!$K38*AZ$22),
'Option-specific inputs'!$K$19="Total cost method",('Option-specific inputs'!$K61*AZ$22)),0),0)</f>
        <v>0</v>
      </c>
      <c r="BA460" s="43" cm="1">
        <f t="array" ref="BA460">IFERROR(
IF(BA$14 - $G$14 + 1 = _xlfn.NUMBERVALUE(TRIM(_xlfn.TEXTAFTER($C460, " ", -1))),
_xlfn.IFS(
'Option-specific inputs'!$K$19="Percentage cost method",('Option-specific inputs'!$K$27*'Option-specific inputs'!$K38*BA$22),
'Option-specific inputs'!$K$19="Total cost method",('Option-specific inputs'!$K61*BA$22)),0),0)</f>
        <v>0</v>
      </c>
      <c r="BB460" s="43" cm="1">
        <f t="array" ref="BB460">IFERROR(
IF(BB$14 - $G$14 + 1 = _xlfn.NUMBERVALUE(TRIM(_xlfn.TEXTAFTER($C460, " ", -1))),
_xlfn.IFS(
'Option-specific inputs'!$K$19="Percentage cost method",('Option-specific inputs'!$K$27*'Option-specific inputs'!$K38*BB$22),
'Option-specific inputs'!$K$19="Total cost method",('Option-specific inputs'!$K61*BB$22)),0),0)</f>
        <v>0</v>
      </c>
      <c r="BC460" s="43" cm="1">
        <f t="array" ref="BC460">IFERROR(
IF(BC$14 - $G$14 + 1 = _xlfn.NUMBERVALUE(TRIM(_xlfn.TEXTAFTER($C460, " ", -1))),
_xlfn.IFS(
'Option-specific inputs'!$K$19="Percentage cost method",('Option-specific inputs'!$K$27*'Option-specific inputs'!$K38*BC$22),
'Option-specific inputs'!$K$19="Total cost method",('Option-specific inputs'!$K61*BC$22)),0),0)</f>
        <v>0</v>
      </c>
      <c r="BD460" s="43" cm="1">
        <f t="array" ref="BD460">IFERROR(
IF(BD$14 - $G$14 + 1 = _xlfn.NUMBERVALUE(TRIM(_xlfn.TEXTAFTER($C460, " ", -1))),
_xlfn.IFS(
'Option-specific inputs'!$K$19="Percentage cost method",('Option-specific inputs'!$K$27*'Option-specific inputs'!$K38*BD$22),
'Option-specific inputs'!$K$19="Total cost method",('Option-specific inputs'!$K61*BD$22)),0),0)</f>
        <v>0</v>
      </c>
      <c r="BE460" s="43" cm="1">
        <f t="array" ref="BE460">IFERROR(
IF(BE$14 - $G$14 + 1 = _xlfn.NUMBERVALUE(TRIM(_xlfn.TEXTAFTER($C460, " ", -1))),
_xlfn.IFS(
'Option-specific inputs'!$K$19="Percentage cost method",('Option-specific inputs'!$K$27*'Option-specific inputs'!$K38*BE$22),
'Option-specific inputs'!$K$19="Total cost method",('Option-specific inputs'!$K61*BE$22)),0),0)</f>
        <v>0</v>
      </c>
      <c r="BF460" s="43" cm="1">
        <f t="array" ref="BF460">IFERROR(
IF(BF$14 - $G$14 + 1 = _xlfn.NUMBERVALUE(TRIM(_xlfn.TEXTAFTER($C460, " ", -1))),
_xlfn.IFS(
'Option-specific inputs'!$K$19="Percentage cost method",('Option-specific inputs'!$K$27*'Option-specific inputs'!$K38*BF$22),
'Option-specific inputs'!$K$19="Total cost method",('Option-specific inputs'!$K61*BF$22)),0),0)</f>
        <v>0</v>
      </c>
      <c r="BG460" s="43" cm="1">
        <f t="array" ref="BG460">IFERROR(
IF(BG$14 - $G$14 + 1 = _xlfn.NUMBERVALUE(TRIM(_xlfn.TEXTAFTER($C460, " ", -1))),
_xlfn.IFS(
'Option-specific inputs'!$K$19="Percentage cost method",('Option-specific inputs'!$K$27*'Option-specific inputs'!$K38*BG$22),
'Option-specific inputs'!$K$19="Total cost method",('Option-specific inputs'!$K61*BG$22)),0),0)</f>
        <v>0</v>
      </c>
      <c r="BH460" s="43" cm="1">
        <f t="array" ref="BH460">IFERROR(
IF(BH$14 - $G$14 + 1 = _xlfn.NUMBERVALUE(TRIM(_xlfn.TEXTAFTER($C460, " ", -1))),
_xlfn.IFS(
'Option-specific inputs'!$K$19="Percentage cost method",('Option-specific inputs'!$K$27*'Option-specific inputs'!$K38*BH$22),
'Option-specific inputs'!$K$19="Total cost method",('Option-specific inputs'!$K61*BH$22)),0),0)</f>
        <v>0</v>
      </c>
      <c r="BI460" s="43" cm="1">
        <f t="array" ref="BI460">IFERROR(
IF(BI$14 - $G$14 + 1 = _xlfn.NUMBERVALUE(TRIM(_xlfn.TEXTAFTER($C460, " ", -1))),
_xlfn.IFS(
'Option-specific inputs'!$K$19="Percentage cost method",('Option-specific inputs'!$K$27*'Option-specific inputs'!$K38*BI$22),
'Option-specific inputs'!$K$19="Total cost method",('Option-specific inputs'!$K61*BI$22)),0),0)</f>
        <v>0</v>
      </c>
      <c r="BJ460" s="43" cm="1">
        <f t="array" ref="BJ460">IFERROR(
IF(BJ$14 - $G$14 + 1 = _xlfn.NUMBERVALUE(TRIM(_xlfn.TEXTAFTER($C460, " ", -1))),
_xlfn.IFS(
'Option-specific inputs'!$K$19="Percentage cost method",('Option-specific inputs'!$K$27*'Option-specific inputs'!$K38*BJ$22),
'Option-specific inputs'!$K$19="Total cost method",('Option-specific inputs'!$K61*BJ$22)),0),0)</f>
        <v>0</v>
      </c>
      <c r="BK460" s="43" cm="1">
        <f t="array" ref="BK460">IFERROR(
IF(BK$14 - $G$14 + 1 = _xlfn.NUMBERVALUE(TRIM(_xlfn.TEXTAFTER($C460, " ", -1))),
_xlfn.IFS(
'Option-specific inputs'!$K$19="Percentage cost method",('Option-specific inputs'!$K$27*'Option-specific inputs'!$K38*BK$22),
'Option-specific inputs'!$K$19="Total cost method",('Option-specific inputs'!$K61*BK$22)),0),0)</f>
        <v>0</v>
      </c>
      <c r="BL460" s="43" cm="1">
        <f t="array" ref="BL460">IFERROR(
IF(BL$14 - $G$14 + 1 = _xlfn.NUMBERVALUE(TRIM(_xlfn.TEXTAFTER($C460, " ", -1))),
_xlfn.IFS(
'Option-specific inputs'!$K$19="Percentage cost method",('Option-specific inputs'!$K$27*'Option-specific inputs'!$K38*BL$22),
'Option-specific inputs'!$K$19="Total cost method",('Option-specific inputs'!$K61*BL$22)),0),0)</f>
        <v>0</v>
      </c>
      <c r="BM460" s="43" cm="1">
        <f t="array" ref="BM460">IFERROR(
IF(BM$14 - $G$14 + 1 = _xlfn.NUMBERVALUE(TRIM(_xlfn.TEXTAFTER($C460, " ", -1))),
_xlfn.IFS(
'Option-specific inputs'!$K$19="Percentage cost method",('Option-specific inputs'!$K$27*'Option-specific inputs'!$K38*BM$22),
'Option-specific inputs'!$K$19="Total cost method",('Option-specific inputs'!$K61*BM$22)),0),0)</f>
        <v>0</v>
      </c>
      <c r="BN460" s="43" cm="1">
        <f t="array" ref="BN460">IFERROR(
IF(BN$14 - $G$14 + 1 = _xlfn.NUMBERVALUE(TRIM(_xlfn.TEXTAFTER($C460, " ", -1))),
_xlfn.IFS(
'Option-specific inputs'!$K$19="Percentage cost method",('Option-specific inputs'!$K$27*'Option-specific inputs'!$K38*BN$22),
'Option-specific inputs'!$K$19="Total cost method",('Option-specific inputs'!$K61*BN$22)),0),0)</f>
        <v>0</v>
      </c>
      <c r="BO460" s="43" cm="1">
        <f t="array" ref="BO460">IFERROR(
IF(BO$14 - $G$14 + 1 = _xlfn.NUMBERVALUE(TRIM(_xlfn.TEXTAFTER($C460, " ", -1))),
_xlfn.IFS(
'Option-specific inputs'!$K$19="Percentage cost method",('Option-specific inputs'!$K$27*'Option-specific inputs'!$K38*BO$22),
'Option-specific inputs'!$K$19="Total cost method",('Option-specific inputs'!$K61*BO$22)),0),0)</f>
        <v>0</v>
      </c>
      <c r="BP460" s="43" cm="1">
        <f t="array" ref="BP460">IFERROR(
IF(BP$14 - $G$14 + 1 = _xlfn.NUMBERVALUE(TRIM(_xlfn.TEXTAFTER($C460, " ", -1))),
_xlfn.IFS(
'Option-specific inputs'!$K$19="Percentage cost method",('Option-specific inputs'!$K$27*'Option-specific inputs'!$K38*BP$22),
'Option-specific inputs'!$K$19="Total cost method",('Option-specific inputs'!$K61*BP$22)),0),0)</f>
        <v>0</v>
      </c>
      <c r="BQ460" s="43" cm="1">
        <f t="array" ref="BQ460">IFERROR(
IF(BQ$14 - $G$14 + 1 = _xlfn.NUMBERVALUE(TRIM(_xlfn.TEXTAFTER($C460, " ", -1))),
_xlfn.IFS(
'Option-specific inputs'!$K$19="Percentage cost method",('Option-specific inputs'!$K$27*'Option-specific inputs'!$K38*BQ$22),
'Option-specific inputs'!$K$19="Total cost method",('Option-specific inputs'!$K61*BQ$22)),0),0)</f>
        <v>0</v>
      </c>
      <c r="BR460" s="43" cm="1">
        <f t="array" ref="BR460">IFERROR(
IF(BR$14 - $G$14 + 1 = _xlfn.NUMBERVALUE(TRIM(_xlfn.TEXTAFTER($C460, " ", -1))),
_xlfn.IFS(
'Option-specific inputs'!$K$19="Percentage cost method",('Option-specific inputs'!$K$27*'Option-specific inputs'!$K38*BR$22),
'Option-specific inputs'!$K$19="Total cost method",('Option-specific inputs'!$K61*BR$22)),0),0)</f>
        <v>0</v>
      </c>
      <c r="BS460" s="43" cm="1">
        <f t="array" ref="BS460">IFERROR(
IF(BS$14 - $G$14 + 1 = _xlfn.NUMBERVALUE(TRIM(_xlfn.TEXTAFTER($C460, " ", -1))),
_xlfn.IFS(
'Option-specific inputs'!$K$19="Percentage cost method",('Option-specific inputs'!$K$27*'Option-specific inputs'!$K38*BS$22),
'Option-specific inputs'!$K$19="Total cost method",('Option-specific inputs'!$K61*BS$22)),0),0)</f>
        <v>0</v>
      </c>
      <c r="BT460" s="43" cm="1">
        <f t="array" ref="BT460">IFERROR(
IF(BT$14 - $G$14 + 1 = _xlfn.NUMBERVALUE(TRIM(_xlfn.TEXTAFTER($C460, " ", -1))),
_xlfn.IFS(
'Option-specific inputs'!$K$19="Percentage cost method",('Option-specific inputs'!$K$27*'Option-specific inputs'!$K38*BT$22),
'Option-specific inputs'!$K$19="Total cost method",('Option-specific inputs'!$K61*BT$22)),0),0)</f>
        <v>0</v>
      </c>
      <c r="BU460" s="43" cm="1">
        <f t="array" ref="BU460">IFERROR(
IF(BU$14 - $G$14 + 1 = _xlfn.NUMBERVALUE(TRIM(_xlfn.TEXTAFTER($C460, " ", -1))),
_xlfn.IFS(
'Option-specific inputs'!$K$19="Percentage cost method",('Option-specific inputs'!$K$27*'Option-specific inputs'!$K38*BU$22),
'Option-specific inputs'!$K$19="Total cost method",('Option-specific inputs'!$K61*BU$22)),0),0)</f>
        <v>0</v>
      </c>
      <c r="BV460" s="43" cm="1">
        <f t="array" ref="BV460">IFERROR(
IF(BV$14 - $G$14 + 1 = _xlfn.NUMBERVALUE(TRIM(_xlfn.TEXTAFTER($C460, " ", -1))),
_xlfn.IFS(
'Option-specific inputs'!$K$19="Percentage cost method",('Option-specific inputs'!$K$27*'Option-specific inputs'!$K38*BV$22),
'Option-specific inputs'!$K$19="Total cost method",('Option-specific inputs'!$K61*BV$22)),0),0)</f>
        <v>0</v>
      </c>
      <c r="BW460" s="43" cm="1">
        <f t="array" ref="BW460">IFERROR(
IF(BW$14 - $G$14 + 1 = _xlfn.NUMBERVALUE(TRIM(_xlfn.TEXTAFTER($C460, " ", -1))),
_xlfn.IFS(
'Option-specific inputs'!$K$19="Percentage cost method",('Option-specific inputs'!$K$27*'Option-specific inputs'!$K38*BW$22),
'Option-specific inputs'!$K$19="Total cost method",('Option-specific inputs'!$K61*BW$22)),0),0)</f>
        <v>0</v>
      </c>
      <c r="BX460" s="43" cm="1">
        <f t="array" ref="BX460">IFERROR(
IF(BX$14 - $G$14 + 1 = _xlfn.NUMBERVALUE(TRIM(_xlfn.TEXTAFTER($C460, " ", -1))),
_xlfn.IFS(
'Option-specific inputs'!$K$19="Percentage cost method",('Option-specific inputs'!$K$27*'Option-specific inputs'!$K38*BX$22),
'Option-specific inputs'!$K$19="Total cost method",('Option-specific inputs'!$K61*BX$22)),0),0)</f>
        <v>0</v>
      </c>
      <c r="BY460" s="43" cm="1">
        <f t="array" ref="BY460">IFERROR(
IF(BY$14 - $G$14 + 1 = _xlfn.NUMBERVALUE(TRIM(_xlfn.TEXTAFTER($C460, " ", -1))),
_xlfn.IFS(
'Option-specific inputs'!$K$19="Percentage cost method",('Option-specific inputs'!$K$27*'Option-specific inputs'!$K38*BY$22),
'Option-specific inputs'!$K$19="Total cost method",('Option-specific inputs'!$K61*BY$22)),0),0)</f>
        <v>0</v>
      </c>
      <c r="BZ460" s="43" cm="1">
        <f t="array" ref="BZ460">IFERROR(
IF(BZ$14 - $G$14 + 1 = _xlfn.NUMBERVALUE(TRIM(_xlfn.TEXTAFTER($C460, " ", -1))),
_xlfn.IFS(
'Option-specific inputs'!$K$19="Percentage cost method",('Option-specific inputs'!$K$27*'Option-specific inputs'!$K38*BZ$22),
'Option-specific inputs'!$K$19="Total cost method",('Option-specific inputs'!$K61*BZ$22)),0),0)</f>
        <v>0</v>
      </c>
      <c r="CA460" s="43" cm="1">
        <f t="array" ref="CA460">IFERROR(
IF(CA$14 - $G$14 + 1 = _xlfn.NUMBERVALUE(TRIM(_xlfn.TEXTAFTER($C460, " ", -1))),
_xlfn.IFS(
'Option-specific inputs'!$K$19="Percentage cost method",('Option-specific inputs'!$K$27*'Option-specific inputs'!$K38*CA$22),
'Option-specific inputs'!$K$19="Total cost method",('Option-specific inputs'!$K61*CA$22)),0),0)</f>
        <v>0</v>
      </c>
      <c r="CB460" s="43" cm="1">
        <f t="array" ref="CB460">IFERROR(
IF(CB$14 - $G$14 + 1 = _xlfn.NUMBERVALUE(TRIM(_xlfn.TEXTAFTER($C460, " ", -1))),
_xlfn.IFS(
'Option-specific inputs'!$K$19="Percentage cost method",('Option-specific inputs'!$K$27*'Option-specific inputs'!$K38*CB$22),
'Option-specific inputs'!$K$19="Total cost method",('Option-specific inputs'!$K61*CB$22)),0),0)</f>
        <v>0</v>
      </c>
      <c r="CC460" s="43" cm="1">
        <f t="array" ref="CC460">IFERROR(
IF(CC$14 - $G$14 + 1 = _xlfn.NUMBERVALUE(TRIM(_xlfn.TEXTAFTER($C460, " ", -1))),
_xlfn.IFS(
'Option-specific inputs'!$K$19="Percentage cost method",('Option-specific inputs'!$K$27*'Option-specific inputs'!$K38*CC$22),
'Option-specific inputs'!$K$19="Total cost method",('Option-specific inputs'!$K61*CC$22)),0),0)</f>
        <v>0</v>
      </c>
      <c r="CD460" s="43" cm="1">
        <f t="array" ref="CD460">IFERROR(
IF(CD$14 - $G$14 + 1 = _xlfn.NUMBERVALUE(TRIM(_xlfn.TEXTAFTER($C460, " ", -1))),
_xlfn.IFS(
'Option-specific inputs'!$K$19="Percentage cost method",('Option-specific inputs'!$K$27*'Option-specific inputs'!$K38*CD$22),
'Option-specific inputs'!$K$19="Total cost method",('Option-specific inputs'!$K61*CD$22)),0),0)</f>
        <v>0</v>
      </c>
      <c r="CE460" s="43" cm="1">
        <f t="array" ref="CE460">IFERROR(
IF(CE$14 - $G$14 + 1 = _xlfn.NUMBERVALUE(TRIM(_xlfn.TEXTAFTER($C460, " ", -1))),
_xlfn.IFS(
'Option-specific inputs'!$K$19="Percentage cost method",('Option-specific inputs'!$K$27*'Option-specific inputs'!$K38*CE$22),
'Option-specific inputs'!$K$19="Total cost method",('Option-specific inputs'!$K61*CE$22)),0),0)</f>
        <v>0</v>
      </c>
      <c r="CF460" s="43" cm="1">
        <f t="array" ref="CF460">IFERROR(
IF(CF$14 - $G$14 + 1 = _xlfn.NUMBERVALUE(TRIM(_xlfn.TEXTAFTER($C460, " ", -1))),
_xlfn.IFS(
'Option-specific inputs'!$K$19="Percentage cost method",('Option-specific inputs'!$K$27*'Option-specific inputs'!$K38*CF$22),
'Option-specific inputs'!$K$19="Total cost method",('Option-specific inputs'!$K61*CF$22)),0),0)</f>
        <v>0</v>
      </c>
      <c r="CG460" s="43" cm="1">
        <f t="array" ref="CG460">IFERROR(
IF(CG$14 - $G$14 + 1 = _xlfn.NUMBERVALUE(TRIM(_xlfn.TEXTAFTER($C460, " ", -1))),
_xlfn.IFS(
'Option-specific inputs'!$K$19="Percentage cost method",('Option-specific inputs'!$K$27*'Option-specific inputs'!$K38*CG$22),
'Option-specific inputs'!$K$19="Total cost method",('Option-specific inputs'!$K61*CG$22)),0),0)</f>
        <v>0</v>
      </c>
      <c r="CH460" s="43" cm="1">
        <f t="array" ref="CH460">IFERROR(
IF(CH$14 - $G$14 + 1 = _xlfn.NUMBERVALUE(TRIM(_xlfn.TEXTAFTER($C460, " ", -1))),
_xlfn.IFS(
'Option-specific inputs'!$K$19="Percentage cost method",('Option-specific inputs'!$K$27*'Option-specific inputs'!$K38*CH$22),
'Option-specific inputs'!$K$19="Total cost method",('Option-specific inputs'!$K61*CH$22)),0),0)</f>
        <v>0</v>
      </c>
      <c r="CI460" s="43" cm="1">
        <f t="array" ref="CI460">IFERROR(
IF(CI$14 - $G$14 + 1 = _xlfn.NUMBERVALUE(TRIM(_xlfn.TEXTAFTER($C460, " ", -1))),
_xlfn.IFS(
'Option-specific inputs'!$K$19="Percentage cost method",('Option-specific inputs'!$K$27*'Option-specific inputs'!$K38*CI$22),
'Option-specific inputs'!$K$19="Total cost method",('Option-specific inputs'!$K61*CI$22)),0),0)</f>
        <v>0</v>
      </c>
      <c r="CJ460" s="43" cm="1">
        <f t="array" ref="CJ460">IFERROR(
IF(CJ$14 - $G$14 + 1 = _xlfn.NUMBERVALUE(TRIM(_xlfn.TEXTAFTER($C460, " ", -1))),
_xlfn.IFS(
'Option-specific inputs'!$K$19="Percentage cost method",('Option-specific inputs'!$K$27*'Option-specific inputs'!$K38*CJ$22),
'Option-specific inputs'!$K$19="Total cost method",('Option-specific inputs'!$K61*CJ$22)),0),0)</f>
        <v>0</v>
      </c>
      <c r="CK460" s="43" cm="1">
        <f t="array" ref="CK460">IFERROR(
IF(CK$14 - $G$14 + 1 = _xlfn.NUMBERVALUE(TRIM(_xlfn.TEXTAFTER($C460, " ", -1))),
_xlfn.IFS(
'Option-specific inputs'!$K$19="Percentage cost method",('Option-specific inputs'!$K$27*'Option-specific inputs'!$K38*CK$22),
'Option-specific inputs'!$K$19="Total cost method",('Option-specific inputs'!$K61*CK$22)),0),0)</f>
        <v>0</v>
      </c>
      <c r="CL460" s="43" cm="1">
        <f t="array" ref="CL460">IFERROR(
IF(CL$14 - $G$14 + 1 = _xlfn.NUMBERVALUE(TRIM(_xlfn.TEXTAFTER($C460, " ", -1))),
_xlfn.IFS(
'Option-specific inputs'!$K$19="Percentage cost method",('Option-specific inputs'!$K$27*'Option-specific inputs'!$K38*CL$22),
'Option-specific inputs'!$K$19="Total cost method",('Option-specific inputs'!$K61*CL$22)),0),0)</f>
        <v>0</v>
      </c>
      <c r="CM460" s="43" cm="1">
        <f t="array" ref="CM460">IFERROR(
IF(CM$14 - $G$14 + 1 = _xlfn.NUMBERVALUE(TRIM(_xlfn.TEXTAFTER($C460, " ", -1))),
_xlfn.IFS(
'Option-specific inputs'!$K$19="Percentage cost method",('Option-specific inputs'!$K$27*'Option-specific inputs'!$K38*CM$22),
'Option-specific inputs'!$K$19="Total cost method",('Option-specific inputs'!$K61*CM$22)),0),0)</f>
        <v>0</v>
      </c>
      <c r="CN460" s="43" cm="1">
        <f t="array" ref="CN460">IFERROR(
IF(CN$14 - $G$14 + 1 = _xlfn.NUMBERVALUE(TRIM(_xlfn.TEXTAFTER($C460, " ", -1))),
_xlfn.IFS(
'Option-specific inputs'!$K$19="Percentage cost method",('Option-specific inputs'!$K$27*'Option-specific inputs'!$K38*CN$22),
'Option-specific inputs'!$K$19="Total cost method",('Option-specific inputs'!$K61*CN$22)),0),0)</f>
        <v>0</v>
      </c>
      <c r="CO460" s="43" cm="1">
        <f t="array" ref="CO460">IFERROR(
IF(CO$14 - $G$14 + 1 = _xlfn.NUMBERVALUE(TRIM(_xlfn.TEXTAFTER($C460, " ", -1))),
_xlfn.IFS(
'Option-specific inputs'!$K$19="Percentage cost method",('Option-specific inputs'!$K$27*'Option-specific inputs'!$K38*CO$22),
'Option-specific inputs'!$K$19="Total cost method",('Option-specific inputs'!$K61*CO$22)),0),0)</f>
        <v>0</v>
      </c>
      <c r="CP460" s="43" cm="1">
        <f t="array" ref="CP460">IFERROR(
IF(CP$14 - $G$14 + 1 = _xlfn.NUMBERVALUE(TRIM(_xlfn.TEXTAFTER($C460, " ", -1))),
_xlfn.IFS(
'Option-specific inputs'!$K$19="Percentage cost method",('Option-specific inputs'!$K$27*'Option-specific inputs'!$K38*CP$22),
'Option-specific inputs'!$K$19="Total cost method",('Option-specific inputs'!$K61*CP$22)),0),0)</f>
        <v>0</v>
      </c>
      <c r="CQ460" s="43" cm="1">
        <f t="array" ref="CQ460">IFERROR(
IF(CQ$14 - $G$14 + 1 = _xlfn.NUMBERVALUE(TRIM(_xlfn.TEXTAFTER($C460, " ", -1))),
_xlfn.IFS(
'Option-specific inputs'!$K$19="Percentage cost method",('Option-specific inputs'!$K$27*'Option-specific inputs'!$K38*CQ$22),
'Option-specific inputs'!$K$19="Total cost method",('Option-specific inputs'!$K61*CQ$22)),0),0)</f>
        <v>0</v>
      </c>
      <c r="CR460" s="43" cm="1">
        <f t="array" ref="CR460">IFERROR(
IF(CR$14 - $G$14 + 1 = _xlfn.NUMBERVALUE(TRIM(_xlfn.TEXTAFTER($C460, " ", -1))),
_xlfn.IFS(
'Option-specific inputs'!$K$19="Percentage cost method",('Option-specific inputs'!$K$27*'Option-specific inputs'!$K38*CR$22),
'Option-specific inputs'!$K$19="Total cost method",('Option-specific inputs'!$K61*CR$22)),0),0)</f>
        <v>0</v>
      </c>
      <c r="CS460" s="43" cm="1">
        <f t="array" ref="CS460">IFERROR(
IF(CS$14 - $G$14 + 1 = _xlfn.NUMBERVALUE(TRIM(_xlfn.TEXTAFTER($C460, " ", -1))),
_xlfn.IFS(
'Option-specific inputs'!$K$19="Percentage cost method",('Option-specific inputs'!$K$27*'Option-specific inputs'!$K38*CS$22),
'Option-specific inputs'!$K$19="Total cost method",('Option-specific inputs'!$K61*CS$22)),0),0)</f>
        <v>0</v>
      </c>
      <c r="CT460" s="43" cm="1">
        <f t="array" ref="CT460">IFERROR(
IF(CT$14 - $G$14 + 1 = _xlfn.NUMBERVALUE(TRIM(_xlfn.TEXTAFTER($C460, " ", -1))),
_xlfn.IFS(
'Option-specific inputs'!$K$19="Percentage cost method",('Option-specific inputs'!$K$27*'Option-specific inputs'!$K38*CT$22),
'Option-specific inputs'!$K$19="Total cost method",('Option-specific inputs'!$K61*CT$22)),0),0)</f>
        <v>0</v>
      </c>
      <c r="CU460" s="43" cm="1">
        <f t="array" ref="CU460">IFERROR(
IF(CU$14 - $G$14 + 1 = _xlfn.NUMBERVALUE(TRIM(_xlfn.TEXTAFTER($C460, " ", -1))),
_xlfn.IFS(
'Option-specific inputs'!$K$19="Percentage cost method",('Option-specific inputs'!$K$27*'Option-specific inputs'!$K38*CU$22),
'Option-specific inputs'!$K$19="Total cost method",('Option-specific inputs'!$K61*CU$22)),0),0)</f>
        <v>0</v>
      </c>
      <c r="CV460" s="43" cm="1">
        <f t="array" ref="CV460">IFERROR(
IF(CV$14 - $G$14 + 1 = _xlfn.NUMBERVALUE(TRIM(_xlfn.TEXTAFTER($C460, " ", -1))),
_xlfn.IFS(
'Option-specific inputs'!$K$19="Percentage cost method",('Option-specific inputs'!$K$27*'Option-specific inputs'!$K38*CV$22),
'Option-specific inputs'!$K$19="Total cost method",('Option-specific inputs'!$K61*CV$22)),0),0)</f>
        <v>0</v>
      </c>
      <c r="CW460" s="43" cm="1">
        <f t="array" ref="CW460">IFERROR(
IF(CW$14 - $G$14 + 1 = _xlfn.NUMBERVALUE(TRIM(_xlfn.TEXTAFTER($C460, " ", -1))),
_xlfn.IFS(
'Option-specific inputs'!$K$19="Percentage cost method",('Option-specific inputs'!$K$27*'Option-specific inputs'!$K38*CW$22),
'Option-specific inputs'!$K$19="Total cost method",('Option-specific inputs'!$K61*CW$22)),0),0)</f>
        <v>0</v>
      </c>
      <c r="CX460" s="43" cm="1">
        <f t="array" ref="CX460">IFERROR(
IF(CX$14 - $G$14 + 1 = _xlfn.NUMBERVALUE(TRIM(_xlfn.TEXTAFTER($C460, " ", -1))),
_xlfn.IFS(
'Option-specific inputs'!$K$19="Percentage cost method",('Option-specific inputs'!$K$27*'Option-specific inputs'!$K38*CX$22),
'Option-specific inputs'!$K$19="Total cost method",('Option-specific inputs'!$K61*CX$22)),0),0)</f>
        <v>0</v>
      </c>
      <c r="CY460" s="43" cm="1">
        <f t="array" ref="CY460">IFERROR(
IF(CY$14 - $G$14 + 1 = _xlfn.NUMBERVALUE(TRIM(_xlfn.TEXTAFTER($C460, " ", -1))),
_xlfn.IFS(
'Option-specific inputs'!$K$19="Percentage cost method",('Option-specific inputs'!$K$27*'Option-specific inputs'!$K38*CY$22),
'Option-specific inputs'!$K$19="Total cost method",('Option-specific inputs'!$K61*CY$22)),0),0)</f>
        <v>0</v>
      </c>
      <c r="CZ460" s="43" cm="1">
        <f t="array" ref="CZ460">IFERROR(
IF(CZ$14 - $G$14 + 1 = _xlfn.NUMBERVALUE(TRIM(_xlfn.TEXTAFTER($C460, " ", -1))),
_xlfn.IFS(
'Option-specific inputs'!$K$19="Percentage cost method",('Option-specific inputs'!$K$27*'Option-specific inputs'!$K38*CZ$22),
'Option-specific inputs'!$K$19="Total cost method",('Option-specific inputs'!$K61*CZ$22)),0),0)</f>
        <v>0</v>
      </c>
      <c r="DA460" s="43" cm="1">
        <f t="array" ref="DA460">IFERROR(
IF(DA$14 - $G$14 + 1 = _xlfn.NUMBERVALUE(TRIM(_xlfn.TEXTAFTER($C460, " ", -1))),
_xlfn.IFS(
'Option-specific inputs'!$K$19="Percentage cost method",('Option-specific inputs'!$K$27*'Option-specific inputs'!$K38*DA$22),
'Option-specific inputs'!$K$19="Total cost method",('Option-specific inputs'!$K61*DA$22)),0),0)</f>
        <v>0</v>
      </c>
      <c r="DB460" s="43" cm="1">
        <f t="array" ref="DB460">IFERROR(
IF(DB$14 - $G$14 + 1 = _xlfn.NUMBERVALUE(TRIM(_xlfn.TEXTAFTER($C460, " ", -1))),
_xlfn.IFS(
'Option-specific inputs'!$K$19="Percentage cost method",('Option-specific inputs'!$K$27*'Option-specific inputs'!$K38*DB$22),
'Option-specific inputs'!$K$19="Total cost method",('Option-specific inputs'!$K61*DB$22)),0),0)</f>
        <v>0</v>
      </c>
      <c r="DC460" s="25"/>
    </row>
    <row r="461" spans="1:107" s="61" customFormat="1" ht="12.6" customHeight="1">
      <c r="A461" s="25"/>
      <c r="B461" s="163"/>
      <c r="C461" s="163"/>
      <c r="D461" s="32"/>
      <c r="E461" s="37"/>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c r="AY461" s="32"/>
      <c r="AZ461" s="32"/>
      <c r="BA461" s="32"/>
      <c r="BB461" s="32"/>
      <c r="BC461" s="32"/>
      <c r="BD461" s="32"/>
      <c r="BE461" s="32"/>
      <c r="BF461" s="32"/>
      <c r="BG461" s="32"/>
      <c r="BH461" s="32"/>
      <c r="BI461" s="32"/>
      <c r="BJ461" s="32"/>
      <c r="BK461" s="32"/>
      <c r="BL461" s="32"/>
      <c r="BM461" s="32"/>
      <c r="BN461" s="32"/>
      <c r="BO461" s="32"/>
      <c r="BP461" s="32"/>
      <c r="BQ461" s="32"/>
      <c r="BR461" s="32"/>
      <c r="BS461" s="32"/>
      <c r="BT461" s="32"/>
      <c r="BU461" s="32"/>
      <c r="BV461" s="32"/>
      <c r="BW461" s="32"/>
      <c r="BX461" s="32"/>
      <c r="BY461" s="32"/>
      <c r="BZ461" s="32"/>
      <c r="CA461" s="32"/>
      <c r="CB461" s="32"/>
      <c r="CC461" s="32"/>
      <c r="CD461" s="32"/>
      <c r="CE461" s="32"/>
      <c r="CF461" s="32"/>
      <c r="CG461" s="32"/>
      <c r="CH461" s="32"/>
      <c r="CI461" s="32"/>
      <c r="CJ461" s="32"/>
      <c r="CK461" s="32"/>
      <c r="CL461" s="32"/>
      <c r="CM461" s="32"/>
      <c r="CN461" s="32"/>
      <c r="CO461" s="32"/>
      <c r="CP461" s="32"/>
      <c r="CQ461" s="32"/>
      <c r="CR461" s="32"/>
      <c r="CS461" s="32"/>
      <c r="CT461" s="32"/>
      <c r="CU461" s="32"/>
      <c r="CV461" s="32"/>
      <c r="CW461" s="32"/>
      <c r="CX461" s="32"/>
      <c r="CY461" s="32"/>
      <c r="CZ461" s="32"/>
      <c r="DA461" s="32"/>
      <c r="DB461" s="32"/>
      <c r="DC461" s="25"/>
    </row>
    <row r="462" spans="1:107" s="61" customFormat="1" ht="22.5" customHeight="1">
      <c r="A462" s="25"/>
      <c r="B462" s="163"/>
      <c r="C462" s="163" t="s">
        <v>180</v>
      </c>
      <c r="D462" s="32"/>
      <c r="E462" s="37"/>
      <c r="F462" s="42"/>
      <c r="G462" s="44">
        <f t="shared" ref="G462:AL462" si="164">SUM(G451:G460)</f>
        <v>0</v>
      </c>
      <c r="H462" s="44">
        <f t="shared" si="164"/>
        <v>0</v>
      </c>
      <c r="I462" s="44">
        <f t="shared" si="164"/>
        <v>0</v>
      </c>
      <c r="J462" s="44">
        <f t="shared" si="164"/>
        <v>0</v>
      </c>
      <c r="K462" s="44">
        <f t="shared" si="164"/>
        <v>0</v>
      </c>
      <c r="L462" s="44">
        <f t="shared" si="164"/>
        <v>0</v>
      </c>
      <c r="M462" s="44">
        <f t="shared" si="164"/>
        <v>0</v>
      </c>
      <c r="N462" s="44">
        <f t="shared" si="164"/>
        <v>0</v>
      </c>
      <c r="O462" s="44">
        <f t="shared" si="164"/>
        <v>0</v>
      </c>
      <c r="P462" s="44">
        <f t="shared" si="164"/>
        <v>0</v>
      </c>
      <c r="Q462" s="44">
        <f t="shared" si="164"/>
        <v>0</v>
      </c>
      <c r="R462" s="44">
        <f t="shared" si="164"/>
        <v>0</v>
      </c>
      <c r="S462" s="44">
        <f t="shared" si="164"/>
        <v>0</v>
      </c>
      <c r="T462" s="44">
        <f t="shared" si="164"/>
        <v>0</v>
      </c>
      <c r="U462" s="44">
        <f t="shared" si="164"/>
        <v>0</v>
      </c>
      <c r="V462" s="44">
        <f t="shared" si="164"/>
        <v>0</v>
      </c>
      <c r="W462" s="44">
        <f t="shared" si="164"/>
        <v>0</v>
      </c>
      <c r="X462" s="44">
        <f t="shared" si="164"/>
        <v>0</v>
      </c>
      <c r="Y462" s="44">
        <f t="shared" si="164"/>
        <v>0</v>
      </c>
      <c r="Z462" s="44">
        <f t="shared" si="164"/>
        <v>0</v>
      </c>
      <c r="AA462" s="44">
        <f t="shared" si="164"/>
        <v>0</v>
      </c>
      <c r="AB462" s="44">
        <f t="shared" si="164"/>
        <v>0</v>
      </c>
      <c r="AC462" s="44">
        <f t="shared" si="164"/>
        <v>0</v>
      </c>
      <c r="AD462" s="44">
        <f t="shared" si="164"/>
        <v>0</v>
      </c>
      <c r="AE462" s="44">
        <f t="shared" si="164"/>
        <v>0</v>
      </c>
      <c r="AF462" s="44">
        <f t="shared" si="164"/>
        <v>0</v>
      </c>
      <c r="AG462" s="44">
        <f t="shared" si="164"/>
        <v>0</v>
      </c>
      <c r="AH462" s="44">
        <f t="shared" si="164"/>
        <v>0</v>
      </c>
      <c r="AI462" s="44">
        <f t="shared" si="164"/>
        <v>0</v>
      </c>
      <c r="AJ462" s="44">
        <f t="shared" si="164"/>
        <v>0</v>
      </c>
      <c r="AK462" s="44">
        <f t="shared" si="164"/>
        <v>0</v>
      </c>
      <c r="AL462" s="44">
        <f t="shared" si="164"/>
        <v>0</v>
      </c>
      <c r="AM462" s="44">
        <f t="shared" ref="AM462:CX462" si="165">SUM(AM451:AM460)</f>
        <v>0</v>
      </c>
      <c r="AN462" s="44">
        <f t="shared" si="165"/>
        <v>0</v>
      </c>
      <c r="AO462" s="44">
        <f t="shared" si="165"/>
        <v>0</v>
      </c>
      <c r="AP462" s="44">
        <f t="shared" si="165"/>
        <v>0</v>
      </c>
      <c r="AQ462" s="44">
        <f t="shared" si="165"/>
        <v>0</v>
      </c>
      <c r="AR462" s="44">
        <f t="shared" si="165"/>
        <v>0</v>
      </c>
      <c r="AS462" s="44">
        <f t="shared" si="165"/>
        <v>0</v>
      </c>
      <c r="AT462" s="44">
        <f t="shared" si="165"/>
        <v>0</v>
      </c>
      <c r="AU462" s="44">
        <f t="shared" si="165"/>
        <v>0</v>
      </c>
      <c r="AV462" s="44">
        <f t="shared" si="165"/>
        <v>0</v>
      </c>
      <c r="AW462" s="44">
        <f t="shared" si="165"/>
        <v>0</v>
      </c>
      <c r="AX462" s="44">
        <f t="shared" si="165"/>
        <v>0</v>
      </c>
      <c r="AY462" s="44">
        <f t="shared" si="165"/>
        <v>0</v>
      </c>
      <c r="AZ462" s="44">
        <f t="shared" si="165"/>
        <v>0</v>
      </c>
      <c r="BA462" s="44">
        <f t="shared" si="165"/>
        <v>0</v>
      </c>
      <c r="BB462" s="44">
        <f t="shared" si="165"/>
        <v>0</v>
      </c>
      <c r="BC462" s="44">
        <f t="shared" si="165"/>
        <v>0</v>
      </c>
      <c r="BD462" s="44">
        <f t="shared" si="165"/>
        <v>0</v>
      </c>
      <c r="BE462" s="44">
        <f t="shared" si="165"/>
        <v>0</v>
      </c>
      <c r="BF462" s="44">
        <f t="shared" si="165"/>
        <v>0</v>
      </c>
      <c r="BG462" s="44">
        <f t="shared" si="165"/>
        <v>0</v>
      </c>
      <c r="BH462" s="44">
        <f t="shared" si="165"/>
        <v>0</v>
      </c>
      <c r="BI462" s="44">
        <f t="shared" si="165"/>
        <v>0</v>
      </c>
      <c r="BJ462" s="44">
        <f t="shared" si="165"/>
        <v>0</v>
      </c>
      <c r="BK462" s="44">
        <f t="shared" si="165"/>
        <v>0</v>
      </c>
      <c r="BL462" s="44">
        <f t="shared" si="165"/>
        <v>0</v>
      </c>
      <c r="BM462" s="44">
        <f t="shared" si="165"/>
        <v>0</v>
      </c>
      <c r="BN462" s="44">
        <f t="shared" si="165"/>
        <v>0</v>
      </c>
      <c r="BO462" s="44">
        <f t="shared" si="165"/>
        <v>0</v>
      </c>
      <c r="BP462" s="44">
        <f t="shared" si="165"/>
        <v>0</v>
      </c>
      <c r="BQ462" s="44">
        <f t="shared" si="165"/>
        <v>0</v>
      </c>
      <c r="BR462" s="44">
        <f t="shared" si="165"/>
        <v>0</v>
      </c>
      <c r="BS462" s="44">
        <f t="shared" si="165"/>
        <v>0</v>
      </c>
      <c r="BT462" s="44">
        <f t="shared" si="165"/>
        <v>0</v>
      </c>
      <c r="BU462" s="44">
        <f t="shared" si="165"/>
        <v>0</v>
      </c>
      <c r="BV462" s="44">
        <f t="shared" si="165"/>
        <v>0</v>
      </c>
      <c r="BW462" s="44">
        <f t="shared" si="165"/>
        <v>0</v>
      </c>
      <c r="BX462" s="44">
        <f t="shared" si="165"/>
        <v>0</v>
      </c>
      <c r="BY462" s="44">
        <f t="shared" si="165"/>
        <v>0</v>
      </c>
      <c r="BZ462" s="44">
        <f t="shared" si="165"/>
        <v>0</v>
      </c>
      <c r="CA462" s="44">
        <f t="shared" si="165"/>
        <v>0</v>
      </c>
      <c r="CB462" s="44">
        <f t="shared" si="165"/>
        <v>0</v>
      </c>
      <c r="CC462" s="44">
        <f t="shared" si="165"/>
        <v>0</v>
      </c>
      <c r="CD462" s="44">
        <f t="shared" si="165"/>
        <v>0</v>
      </c>
      <c r="CE462" s="44">
        <f t="shared" si="165"/>
        <v>0</v>
      </c>
      <c r="CF462" s="44">
        <f t="shared" si="165"/>
        <v>0</v>
      </c>
      <c r="CG462" s="44">
        <f t="shared" si="165"/>
        <v>0</v>
      </c>
      <c r="CH462" s="44">
        <f t="shared" si="165"/>
        <v>0</v>
      </c>
      <c r="CI462" s="44">
        <f t="shared" si="165"/>
        <v>0</v>
      </c>
      <c r="CJ462" s="44">
        <f t="shared" si="165"/>
        <v>0</v>
      </c>
      <c r="CK462" s="44">
        <f t="shared" si="165"/>
        <v>0</v>
      </c>
      <c r="CL462" s="44">
        <f t="shared" si="165"/>
        <v>0</v>
      </c>
      <c r="CM462" s="44">
        <f t="shared" si="165"/>
        <v>0</v>
      </c>
      <c r="CN462" s="44">
        <f t="shared" si="165"/>
        <v>0</v>
      </c>
      <c r="CO462" s="44">
        <f t="shared" si="165"/>
        <v>0</v>
      </c>
      <c r="CP462" s="44">
        <f t="shared" si="165"/>
        <v>0</v>
      </c>
      <c r="CQ462" s="44">
        <f t="shared" si="165"/>
        <v>0</v>
      </c>
      <c r="CR462" s="44">
        <f t="shared" si="165"/>
        <v>0</v>
      </c>
      <c r="CS462" s="44">
        <f t="shared" si="165"/>
        <v>0</v>
      </c>
      <c r="CT462" s="44">
        <f t="shared" si="165"/>
        <v>0</v>
      </c>
      <c r="CU462" s="44">
        <f t="shared" si="165"/>
        <v>0</v>
      </c>
      <c r="CV462" s="44">
        <f t="shared" si="165"/>
        <v>0</v>
      </c>
      <c r="CW462" s="44">
        <f t="shared" si="165"/>
        <v>0</v>
      </c>
      <c r="CX462" s="44">
        <f t="shared" si="165"/>
        <v>0</v>
      </c>
      <c r="CY462" s="44">
        <f t="shared" ref="CY462:DB462" si="166">SUM(CY451:CY460)</f>
        <v>0</v>
      </c>
      <c r="CZ462" s="44">
        <f t="shared" si="166"/>
        <v>0</v>
      </c>
      <c r="DA462" s="44">
        <f t="shared" si="166"/>
        <v>0</v>
      </c>
      <c r="DB462" s="44">
        <f t="shared" si="166"/>
        <v>0</v>
      </c>
      <c r="DC462" s="25"/>
    </row>
    <row r="463" spans="1:107" s="61" customFormat="1" ht="22.5" customHeight="1">
      <c r="A463" s="25"/>
      <c r="B463" s="163"/>
      <c r="C463" s="163" t="s">
        <v>181</v>
      </c>
      <c r="D463" s="32"/>
      <c r="E463" s="37" t="s">
        <v>28</v>
      </c>
      <c r="F463" s="32"/>
      <c r="G463" s="45">
        <f>SUM(G462:DB462)</f>
        <v>0</v>
      </c>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c r="AE463" s="32"/>
      <c r="AF463" s="32"/>
      <c r="AG463" s="32"/>
      <c r="AH463" s="32"/>
      <c r="AI463" s="32"/>
      <c r="AJ463" s="32"/>
      <c r="AK463" s="32"/>
      <c r="AL463" s="32"/>
      <c r="AM463" s="32"/>
      <c r="AN463" s="32"/>
      <c r="AO463" s="32"/>
      <c r="AP463" s="32"/>
      <c r="AQ463" s="32"/>
      <c r="AR463" s="32"/>
      <c r="AS463" s="32"/>
      <c r="AT463" s="32"/>
      <c r="AU463" s="32"/>
      <c r="AV463" s="32"/>
      <c r="AW463" s="32"/>
      <c r="AX463" s="32"/>
      <c r="AY463" s="32"/>
      <c r="AZ463" s="32"/>
      <c r="BA463" s="32"/>
      <c r="BB463" s="32"/>
      <c r="BC463" s="32"/>
      <c r="BD463" s="32"/>
      <c r="BE463" s="32"/>
      <c r="BF463" s="32"/>
      <c r="BG463" s="32"/>
      <c r="BH463" s="32"/>
      <c r="BI463" s="32"/>
      <c r="BJ463" s="32"/>
      <c r="BK463" s="32"/>
      <c r="BL463" s="32"/>
      <c r="BM463" s="32"/>
      <c r="BN463" s="32"/>
      <c r="BO463" s="32"/>
      <c r="BP463" s="32"/>
      <c r="BQ463" s="32"/>
      <c r="BR463" s="32"/>
      <c r="BS463" s="32"/>
      <c r="BT463" s="32"/>
      <c r="BU463" s="32"/>
      <c r="BV463" s="32"/>
      <c r="BW463" s="32"/>
      <c r="BX463" s="32"/>
      <c r="BY463" s="32"/>
      <c r="BZ463" s="32"/>
      <c r="CA463" s="32"/>
      <c r="CB463" s="32"/>
      <c r="CC463" s="32"/>
      <c r="CD463" s="32"/>
      <c r="CE463" s="32"/>
      <c r="CF463" s="32"/>
      <c r="CG463" s="32"/>
      <c r="CH463" s="32"/>
      <c r="CI463" s="32"/>
      <c r="CJ463" s="32"/>
      <c r="CK463" s="32"/>
      <c r="CL463" s="32"/>
      <c r="CM463" s="32"/>
      <c r="CN463" s="32"/>
      <c r="CO463" s="32"/>
      <c r="CP463" s="32"/>
      <c r="CQ463" s="32"/>
      <c r="CR463" s="32"/>
      <c r="CS463" s="32"/>
      <c r="CT463" s="32"/>
      <c r="CU463" s="32"/>
      <c r="CV463" s="32"/>
      <c r="CW463" s="32"/>
      <c r="CX463" s="32"/>
      <c r="CY463" s="32"/>
      <c r="CZ463" s="32"/>
      <c r="DA463" s="32"/>
      <c r="DB463" s="32"/>
      <c r="DC463" s="25"/>
    </row>
    <row r="464" spans="1:107" s="61" customFormat="1" ht="12.6" customHeight="1">
      <c r="A464" s="25"/>
      <c r="B464" s="163"/>
      <c r="C464" s="163"/>
      <c r="D464" s="32"/>
      <c r="E464" s="37"/>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c r="AE464" s="32"/>
      <c r="AF464" s="32"/>
      <c r="AG464" s="32"/>
      <c r="AH464" s="32"/>
      <c r="AI464" s="32"/>
      <c r="AJ464" s="32"/>
      <c r="AK464" s="32"/>
      <c r="AL464" s="32"/>
      <c r="AM464" s="32"/>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c r="CA464" s="32"/>
      <c r="CB464" s="32"/>
      <c r="CC464" s="32"/>
      <c r="CD464" s="32"/>
      <c r="CE464" s="32"/>
      <c r="CF464" s="32"/>
      <c r="CG464" s="32"/>
      <c r="CH464" s="32"/>
      <c r="CI464" s="32"/>
      <c r="CJ464" s="32"/>
      <c r="CK464" s="32"/>
      <c r="CL464" s="32"/>
      <c r="CM464" s="32"/>
      <c r="CN464" s="32"/>
      <c r="CO464" s="32"/>
      <c r="CP464" s="32"/>
      <c r="CQ464" s="32"/>
      <c r="CR464" s="32"/>
      <c r="CS464" s="32"/>
      <c r="CT464" s="32"/>
      <c r="CU464" s="32"/>
      <c r="CV464" s="32"/>
      <c r="CW464" s="32"/>
      <c r="CX464" s="32"/>
      <c r="CY464" s="32"/>
      <c r="CZ464" s="32"/>
      <c r="DA464" s="32"/>
      <c r="DB464" s="32"/>
      <c r="DC464" s="25"/>
    </row>
    <row r="465" spans="1:107" s="61" customFormat="1" ht="22.5" customHeight="1">
      <c r="A465" s="25"/>
      <c r="B465" s="163"/>
      <c r="C465" s="163" t="s">
        <v>193</v>
      </c>
      <c r="D465" s="32"/>
      <c r="E465" s="37"/>
      <c r="F465" s="42"/>
      <c r="G465" s="44">
        <f t="shared" ref="G465:AL465" si="167">G462*G$18</f>
        <v>0</v>
      </c>
      <c r="H465" s="44">
        <f t="shared" si="167"/>
        <v>0</v>
      </c>
      <c r="I465" s="44">
        <f t="shared" si="167"/>
        <v>0</v>
      </c>
      <c r="J465" s="44">
        <f t="shared" si="167"/>
        <v>0</v>
      </c>
      <c r="K465" s="44">
        <f t="shared" si="167"/>
        <v>0</v>
      </c>
      <c r="L465" s="44">
        <f t="shared" si="167"/>
        <v>0</v>
      </c>
      <c r="M465" s="44">
        <f t="shared" si="167"/>
        <v>0</v>
      </c>
      <c r="N465" s="44">
        <f t="shared" si="167"/>
        <v>0</v>
      </c>
      <c r="O465" s="44">
        <f t="shared" si="167"/>
        <v>0</v>
      </c>
      <c r="P465" s="44">
        <f t="shared" si="167"/>
        <v>0</v>
      </c>
      <c r="Q465" s="44">
        <f t="shared" si="167"/>
        <v>0</v>
      </c>
      <c r="R465" s="44">
        <f t="shared" si="167"/>
        <v>0</v>
      </c>
      <c r="S465" s="44">
        <f t="shared" si="167"/>
        <v>0</v>
      </c>
      <c r="T465" s="44">
        <f t="shared" si="167"/>
        <v>0</v>
      </c>
      <c r="U465" s="44">
        <f t="shared" si="167"/>
        <v>0</v>
      </c>
      <c r="V465" s="44">
        <f t="shared" si="167"/>
        <v>0</v>
      </c>
      <c r="W465" s="44">
        <f t="shared" si="167"/>
        <v>0</v>
      </c>
      <c r="X465" s="44">
        <f t="shared" si="167"/>
        <v>0</v>
      </c>
      <c r="Y465" s="44">
        <f t="shared" si="167"/>
        <v>0</v>
      </c>
      <c r="Z465" s="44">
        <f t="shared" si="167"/>
        <v>0</v>
      </c>
      <c r="AA465" s="44">
        <f t="shared" si="167"/>
        <v>0</v>
      </c>
      <c r="AB465" s="44">
        <f t="shared" si="167"/>
        <v>0</v>
      </c>
      <c r="AC465" s="44">
        <f t="shared" si="167"/>
        <v>0</v>
      </c>
      <c r="AD465" s="44">
        <f t="shared" si="167"/>
        <v>0</v>
      </c>
      <c r="AE465" s="44">
        <f t="shared" si="167"/>
        <v>0</v>
      </c>
      <c r="AF465" s="44">
        <f t="shared" si="167"/>
        <v>0</v>
      </c>
      <c r="AG465" s="44">
        <f t="shared" si="167"/>
        <v>0</v>
      </c>
      <c r="AH465" s="44">
        <f t="shared" si="167"/>
        <v>0</v>
      </c>
      <c r="AI465" s="44">
        <f t="shared" si="167"/>
        <v>0</v>
      </c>
      <c r="AJ465" s="44">
        <f t="shared" si="167"/>
        <v>0</v>
      </c>
      <c r="AK465" s="44">
        <f t="shared" si="167"/>
        <v>0</v>
      </c>
      <c r="AL465" s="44">
        <f t="shared" si="167"/>
        <v>0</v>
      </c>
      <c r="AM465" s="44">
        <f t="shared" ref="AM465:BR465" si="168">AM462*AM$18</f>
        <v>0</v>
      </c>
      <c r="AN465" s="44">
        <f t="shared" si="168"/>
        <v>0</v>
      </c>
      <c r="AO465" s="44">
        <f t="shared" si="168"/>
        <v>0</v>
      </c>
      <c r="AP465" s="44">
        <f t="shared" si="168"/>
        <v>0</v>
      </c>
      <c r="AQ465" s="44">
        <f t="shared" si="168"/>
        <v>0</v>
      </c>
      <c r="AR465" s="44">
        <f t="shared" si="168"/>
        <v>0</v>
      </c>
      <c r="AS465" s="44">
        <f t="shared" si="168"/>
        <v>0</v>
      </c>
      <c r="AT465" s="44">
        <f t="shared" si="168"/>
        <v>0</v>
      </c>
      <c r="AU465" s="44">
        <f t="shared" si="168"/>
        <v>0</v>
      </c>
      <c r="AV465" s="44">
        <f t="shared" si="168"/>
        <v>0</v>
      </c>
      <c r="AW465" s="44">
        <f t="shared" si="168"/>
        <v>0</v>
      </c>
      <c r="AX465" s="44">
        <f t="shared" si="168"/>
        <v>0</v>
      </c>
      <c r="AY465" s="44">
        <f t="shared" si="168"/>
        <v>0</v>
      </c>
      <c r="AZ465" s="44">
        <f t="shared" si="168"/>
        <v>0</v>
      </c>
      <c r="BA465" s="44">
        <f t="shared" si="168"/>
        <v>0</v>
      </c>
      <c r="BB465" s="44">
        <f t="shared" si="168"/>
        <v>0</v>
      </c>
      <c r="BC465" s="44">
        <f t="shared" si="168"/>
        <v>0</v>
      </c>
      <c r="BD465" s="44">
        <f t="shared" si="168"/>
        <v>0</v>
      </c>
      <c r="BE465" s="44">
        <f t="shared" si="168"/>
        <v>0</v>
      </c>
      <c r="BF465" s="44">
        <f t="shared" si="168"/>
        <v>0</v>
      </c>
      <c r="BG465" s="44">
        <f t="shared" si="168"/>
        <v>0</v>
      </c>
      <c r="BH465" s="44">
        <f t="shared" si="168"/>
        <v>0</v>
      </c>
      <c r="BI465" s="44">
        <f t="shared" si="168"/>
        <v>0</v>
      </c>
      <c r="BJ465" s="44">
        <f t="shared" si="168"/>
        <v>0</v>
      </c>
      <c r="BK465" s="44">
        <f t="shared" si="168"/>
        <v>0</v>
      </c>
      <c r="BL465" s="44">
        <f t="shared" si="168"/>
        <v>0</v>
      </c>
      <c r="BM465" s="44">
        <f t="shared" si="168"/>
        <v>0</v>
      </c>
      <c r="BN465" s="44">
        <f t="shared" si="168"/>
        <v>0</v>
      </c>
      <c r="BO465" s="44">
        <f t="shared" si="168"/>
        <v>0</v>
      </c>
      <c r="BP465" s="44">
        <f t="shared" si="168"/>
        <v>0</v>
      </c>
      <c r="BQ465" s="44">
        <f t="shared" si="168"/>
        <v>0</v>
      </c>
      <c r="BR465" s="44">
        <f t="shared" si="168"/>
        <v>0</v>
      </c>
      <c r="BS465" s="44">
        <f t="shared" ref="BS465:DB465" si="169">BS462*BS$18</f>
        <v>0</v>
      </c>
      <c r="BT465" s="44">
        <f t="shared" si="169"/>
        <v>0</v>
      </c>
      <c r="BU465" s="44">
        <f t="shared" si="169"/>
        <v>0</v>
      </c>
      <c r="BV465" s="44">
        <f t="shared" si="169"/>
        <v>0</v>
      </c>
      <c r="BW465" s="44">
        <f t="shared" si="169"/>
        <v>0</v>
      </c>
      <c r="BX465" s="44">
        <f t="shared" si="169"/>
        <v>0</v>
      </c>
      <c r="BY465" s="44">
        <f t="shared" si="169"/>
        <v>0</v>
      </c>
      <c r="BZ465" s="44">
        <f t="shared" si="169"/>
        <v>0</v>
      </c>
      <c r="CA465" s="44">
        <f t="shared" si="169"/>
        <v>0</v>
      </c>
      <c r="CB465" s="44">
        <f t="shared" si="169"/>
        <v>0</v>
      </c>
      <c r="CC465" s="44">
        <f t="shared" si="169"/>
        <v>0</v>
      </c>
      <c r="CD465" s="44">
        <f t="shared" si="169"/>
        <v>0</v>
      </c>
      <c r="CE465" s="44">
        <f t="shared" si="169"/>
        <v>0</v>
      </c>
      <c r="CF465" s="44">
        <f t="shared" si="169"/>
        <v>0</v>
      </c>
      <c r="CG465" s="44">
        <f t="shared" si="169"/>
        <v>0</v>
      </c>
      <c r="CH465" s="44">
        <f t="shared" si="169"/>
        <v>0</v>
      </c>
      <c r="CI465" s="44">
        <f t="shared" si="169"/>
        <v>0</v>
      </c>
      <c r="CJ465" s="44">
        <f t="shared" si="169"/>
        <v>0</v>
      </c>
      <c r="CK465" s="44">
        <f t="shared" si="169"/>
        <v>0</v>
      </c>
      <c r="CL465" s="44">
        <f t="shared" si="169"/>
        <v>0</v>
      </c>
      <c r="CM465" s="44">
        <f t="shared" si="169"/>
        <v>0</v>
      </c>
      <c r="CN465" s="44">
        <f t="shared" si="169"/>
        <v>0</v>
      </c>
      <c r="CO465" s="44">
        <f t="shared" si="169"/>
        <v>0</v>
      </c>
      <c r="CP465" s="44">
        <f t="shared" si="169"/>
        <v>0</v>
      </c>
      <c r="CQ465" s="44">
        <f t="shared" si="169"/>
        <v>0</v>
      </c>
      <c r="CR465" s="44">
        <f t="shared" si="169"/>
        <v>0</v>
      </c>
      <c r="CS465" s="44">
        <f t="shared" si="169"/>
        <v>0</v>
      </c>
      <c r="CT465" s="44">
        <f t="shared" si="169"/>
        <v>0</v>
      </c>
      <c r="CU465" s="44">
        <f t="shared" si="169"/>
        <v>0</v>
      </c>
      <c r="CV465" s="44">
        <f t="shared" si="169"/>
        <v>0</v>
      </c>
      <c r="CW465" s="44">
        <f t="shared" si="169"/>
        <v>0</v>
      </c>
      <c r="CX465" s="44">
        <f t="shared" si="169"/>
        <v>0</v>
      </c>
      <c r="CY465" s="44">
        <f t="shared" si="169"/>
        <v>0</v>
      </c>
      <c r="CZ465" s="44">
        <f t="shared" si="169"/>
        <v>0</v>
      </c>
      <c r="DA465" s="44">
        <f t="shared" si="169"/>
        <v>0</v>
      </c>
      <c r="DB465" s="44">
        <f t="shared" si="169"/>
        <v>0</v>
      </c>
      <c r="DC465" s="25"/>
    </row>
    <row r="466" spans="1:107" s="61" customFormat="1" ht="22.5" customHeight="1">
      <c r="A466" s="25"/>
      <c r="B466" s="163"/>
      <c r="C466" s="174" t="s">
        <v>183</v>
      </c>
      <c r="D466" s="32"/>
      <c r="E466" s="37"/>
      <c r="F466" s="32"/>
      <c r="G466" s="45">
        <f>SUM(G465:DB465)</f>
        <v>0</v>
      </c>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c r="CA466" s="32"/>
      <c r="CB466" s="32"/>
      <c r="CC466" s="32"/>
      <c r="CD466" s="32"/>
      <c r="CE466" s="32"/>
      <c r="CF466" s="32"/>
      <c r="CG466" s="32"/>
      <c r="CH466" s="32"/>
      <c r="CI466" s="32"/>
      <c r="CJ466" s="32"/>
      <c r="CK466" s="32"/>
      <c r="CL466" s="32"/>
      <c r="CM466" s="32"/>
      <c r="CN466" s="32"/>
      <c r="CO466" s="32"/>
      <c r="CP466" s="32"/>
      <c r="CQ466" s="32"/>
      <c r="CR466" s="32"/>
      <c r="CS466" s="32"/>
      <c r="CT466" s="32"/>
      <c r="CU466" s="32"/>
      <c r="CV466" s="32"/>
      <c r="CW466" s="32"/>
      <c r="CX466" s="32"/>
      <c r="CY466" s="32"/>
      <c r="CZ466" s="32"/>
      <c r="DA466" s="32"/>
      <c r="DB466" s="32"/>
      <c r="DC466" s="25"/>
    </row>
    <row r="467" spans="1:107" s="61" customFormat="1" ht="12.6" customHeight="1">
      <c r="A467" s="25"/>
      <c r="B467" s="163"/>
      <c r="C467" s="163"/>
      <c r="D467" s="32"/>
      <c r="E467" s="37"/>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2"/>
      <c r="AE467" s="32"/>
      <c r="AF467" s="32"/>
      <c r="AG467" s="32"/>
      <c r="AH467" s="32"/>
      <c r="AI467" s="32"/>
      <c r="AJ467" s="32"/>
      <c r="AK467" s="32"/>
      <c r="AL467" s="32"/>
      <c r="AM467" s="32"/>
      <c r="AN467" s="32"/>
      <c r="AO467" s="32"/>
      <c r="AP467" s="32"/>
      <c r="AQ467" s="32"/>
      <c r="AR467" s="32"/>
      <c r="AS467" s="32"/>
      <c r="AT467" s="32"/>
      <c r="AU467" s="32"/>
      <c r="AV467" s="32"/>
      <c r="AW467" s="32"/>
      <c r="AX467" s="32"/>
      <c r="AY467" s="32"/>
      <c r="AZ467" s="32"/>
      <c r="BA467" s="32"/>
      <c r="BB467" s="32"/>
      <c r="BC467" s="32"/>
      <c r="BD467" s="32"/>
      <c r="BE467" s="32"/>
      <c r="BF467" s="32"/>
      <c r="BG467" s="32"/>
      <c r="BH467" s="32"/>
      <c r="BI467" s="32"/>
      <c r="BJ467" s="32"/>
      <c r="BK467" s="32"/>
      <c r="BL467" s="32"/>
      <c r="BM467" s="32"/>
      <c r="BN467" s="32"/>
      <c r="BO467" s="32"/>
      <c r="BP467" s="32"/>
      <c r="BQ467" s="32"/>
      <c r="BR467" s="32"/>
      <c r="BS467" s="32"/>
      <c r="BT467" s="32"/>
      <c r="BU467" s="32"/>
      <c r="BV467" s="32"/>
      <c r="BW467" s="32"/>
      <c r="BX467" s="32"/>
      <c r="BY467" s="32"/>
      <c r="BZ467" s="32"/>
      <c r="CA467" s="32"/>
      <c r="CB467" s="32"/>
      <c r="CC467" s="32"/>
      <c r="CD467" s="32"/>
      <c r="CE467" s="32"/>
      <c r="CF467" s="32"/>
      <c r="CG467" s="32"/>
      <c r="CH467" s="32"/>
      <c r="CI467" s="32"/>
      <c r="CJ467" s="32"/>
      <c r="CK467" s="32"/>
      <c r="CL467" s="32"/>
      <c r="CM467" s="32"/>
      <c r="CN467" s="32"/>
      <c r="CO467" s="32"/>
      <c r="CP467" s="32"/>
      <c r="CQ467" s="32"/>
      <c r="CR467" s="32"/>
      <c r="CS467" s="32"/>
      <c r="CT467" s="32"/>
      <c r="CU467" s="32"/>
      <c r="CV467" s="32"/>
      <c r="CW467" s="32"/>
      <c r="CX467" s="32"/>
      <c r="CY467" s="32"/>
      <c r="CZ467" s="32"/>
      <c r="DA467" s="32"/>
      <c r="DB467" s="32"/>
      <c r="DC467" s="25"/>
    </row>
    <row r="468" spans="1:107" s="98" customFormat="1" ht="22.5" customHeight="1">
      <c r="A468" s="36"/>
      <c r="B468" s="152" t="s">
        <v>36</v>
      </c>
      <c r="C468" s="153" t="s">
        <v>73</v>
      </c>
      <c r="D468" s="35"/>
      <c r="E468" s="40"/>
      <c r="F468" s="36"/>
      <c r="G468" s="36"/>
      <c r="H468" s="36"/>
      <c r="I468" s="36"/>
      <c r="J468" s="36"/>
      <c r="K468" s="36"/>
      <c r="L468" s="36"/>
      <c r="M468" s="36"/>
      <c r="N468" s="36"/>
      <c r="O468" s="36"/>
      <c r="P468" s="36"/>
      <c r="Q468" s="36"/>
      <c r="R468" s="36"/>
      <c r="S468" s="36"/>
      <c r="T468" s="36"/>
      <c r="U468" s="36"/>
      <c r="V468" s="36"/>
      <c r="W468" s="36"/>
      <c r="X468" s="36"/>
      <c r="Y468" s="36"/>
      <c r="Z468" s="36"/>
      <c r="AA468" s="36"/>
      <c r="AB468" s="36"/>
      <c r="AC468" s="36"/>
      <c r="AD468" s="36"/>
      <c r="AE468" s="36"/>
      <c r="AF468" s="36"/>
      <c r="AG468" s="36"/>
      <c r="AH468" s="36"/>
      <c r="AI468" s="36"/>
      <c r="AJ468" s="36"/>
      <c r="AK468" s="36"/>
      <c r="AL468" s="36"/>
      <c r="AM468" s="36"/>
      <c r="AN468" s="36"/>
      <c r="AO468" s="36"/>
      <c r="AP468" s="36"/>
      <c r="AQ468" s="36"/>
      <c r="AR468" s="36"/>
      <c r="AS468" s="36"/>
      <c r="AT468" s="36"/>
      <c r="AU468" s="36"/>
      <c r="AV468" s="36"/>
      <c r="AW468" s="36"/>
      <c r="AX468" s="36"/>
      <c r="AY468" s="36"/>
      <c r="AZ468" s="36"/>
      <c r="BA468" s="36"/>
      <c r="BB468" s="36"/>
      <c r="BC468" s="36"/>
      <c r="BD468" s="36"/>
      <c r="BE468" s="36"/>
      <c r="BF468" s="36"/>
      <c r="BG468" s="36"/>
      <c r="BH468" s="36"/>
      <c r="BI468" s="36"/>
      <c r="BJ468" s="36"/>
      <c r="BK468" s="36"/>
      <c r="BL468" s="36"/>
      <c r="BM468" s="36"/>
      <c r="BN468" s="36"/>
      <c r="BO468" s="36"/>
      <c r="BP468" s="36"/>
      <c r="BQ468" s="36"/>
      <c r="BR468" s="36"/>
      <c r="BS468" s="36"/>
      <c r="BT468" s="36"/>
      <c r="BU468" s="36"/>
      <c r="BV468" s="36"/>
      <c r="BW468" s="36"/>
      <c r="BX468" s="36"/>
      <c r="BY468" s="36"/>
      <c r="BZ468" s="36"/>
      <c r="CA468" s="36"/>
      <c r="CB468" s="36"/>
      <c r="CC468" s="36"/>
      <c r="CD468" s="36"/>
      <c r="CE468" s="36"/>
      <c r="CF468" s="36"/>
      <c r="CG468" s="36"/>
      <c r="CH468" s="36"/>
      <c r="CI468" s="36"/>
      <c r="CJ468" s="36"/>
      <c r="CK468" s="36"/>
      <c r="CL468" s="36"/>
      <c r="CM468" s="36"/>
      <c r="CN468" s="36"/>
      <c r="CO468" s="36"/>
      <c r="CP468" s="36"/>
      <c r="CQ468" s="36"/>
      <c r="CR468" s="36"/>
      <c r="CS468" s="36"/>
      <c r="CT468" s="36"/>
      <c r="CU468" s="36"/>
      <c r="CV468" s="36"/>
      <c r="CW468" s="36"/>
      <c r="CX468" s="36"/>
      <c r="CY468" s="36"/>
      <c r="CZ468" s="36"/>
      <c r="DA468" s="36"/>
      <c r="DB468" s="36"/>
      <c r="DC468" s="36"/>
    </row>
    <row r="469" spans="1:107" s="61" customFormat="1" ht="12.6" customHeight="1">
      <c r="A469" s="25"/>
      <c r="B469" s="163"/>
      <c r="C469" s="163"/>
      <c r="D469" s="32"/>
      <c r="E469" s="37"/>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2"/>
      <c r="AV469" s="32"/>
      <c r="AW469" s="32"/>
      <c r="AX469" s="32"/>
      <c r="AY469" s="32"/>
      <c r="AZ469" s="32"/>
      <c r="BA469" s="32"/>
      <c r="BB469" s="32"/>
      <c r="BC469" s="32"/>
      <c r="BD469" s="32"/>
      <c r="BE469" s="32"/>
      <c r="BF469" s="32"/>
      <c r="BG469" s="32"/>
      <c r="BH469" s="32"/>
      <c r="BI469" s="32"/>
      <c r="BJ469" s="32"/>
      <c r="BK469" s="32"/>
      <c r="BL469" s="32"/>
      <c r="BM469" s="32"/>
      <c r="BN469" s="32"/>
      <c r="BO469" s="32"/>
      <c r="BP469" s="32"/>
      <c r="BQ469" s="32"/>
      <c r="BR469" s="32"/>
      <c r="BS469" s="32"/>
      <c r="BT469" s="32"/>
      <c r="BU469" s="32"/>
      <c r="BV469" s="32"/>
      <c r="BW469" s="32"/>
      <c r="BX469" s="32"/>
      <c r="BY469" s="32"/>
      <c r="BZ469" s="32"/>
      <c r="CA469" s="32"/>
      <c r="CB469" s="32"/>
      <c r="CC469" s="32"/>
      <c r="CD469" s="32"/>
      <c r="CE469" s="32"/>
      <c r="CF469" s="32"/>
      <c r="CG469" s="32"/>
      <c r="CH469" s="32"/>
      <c r="CI469" s="32"/>
      <c r="CJ469" s="32"/>
      <c r="CK469" s="32"/>
      <c r="CL469" s="32"/>
      <c r="CM469" s="32"/>
      <c r="CN469" s="32"/>
      <c r="CO469" s="32"/>
      <c r="CP469" s="32"/>
      <c r="CQ469" s="32"/>
      <c r="CR469" s="32"/>
      <c r="CS469" s="32"/>
      <c r="CT469" s="32"/>
      <c r="CU469" s="32"/>
      <c r="CV469" s="32"/>
      <c r="CW469" s="32"/>
      <c r="CX469" s="32"/>
      <c r="CY469" s="32"/>
      <c r="CZ469" s="32"/>
      <c r="DA469" s="32"/>
      <c r="DB469" s="32"/>
      <c r="DC469" s="25"/>
    </row>
    <row r="470" spans="1:107" s="61" customFormat="1" ht="22.5" customHeight="1">
      <c r="A470" s="25"/>
      <c r="B470" s="163"/>
      <c r="C470" s="163" t="s">
        <v>134</v>
      </c>
      <c r="D470" s="32"/>
      <c r="E470" s="37"/>
      <c r="F470" s="32"/>
      <c r="G470" s="43" cm="1">
        <f t="array" ref="G470">_xlfn.IFS(G$13="",0,G$13 &lt; EDATE($G$13, ('Option-specific inputs'!$K$65 - 1) * 12), 0,TRUE,'Option-specific inputs'!$K$67 * (('Option-specific inputs'!$K$68 * SUM('Option-specific inputs'!$K$69:$K$70)) + ((1 - 'Option-specific inputs'!$K$68) * 'Option-specific inputs'!$K$69))*G$22)</f>
        <v>0</v>
      </c>
      <c r="H470" s="43" cm="1">
        <f t="array" ref="H470">_xlfn.IFS(H$13="",0,H$13 &lt; EDATE($G$13, ('Option-specific inputs'!$K$65 - 1) * 12), 0,TRUE,'Option-specific inputs'!$K$67 * (('Option-specific inputs'!$K$68 * SUM('Option-specific inputs'!$K$69:$K$70)) + ((1 - 'Option-specific inputs'!$K$68) * 'Option-specific inputs'!$K$69))*H$22)</f>
        <v>0</v>
      </c>
      <c r="I470" s="43" cm="1">
        <f t="array" ref="I470">_xlfn.IFS(I$13="",0,I$13 &lt; EDATE($G$13, ('Option-specific inputs'!$K$65 - 1) * 12), 0,TRUE,'Option-specific inputs'!$K$67 * (('Option-specific inputs'!$K$68 * SUM('Option-specific inputs'!$K$69:$K$70)) + ((1 - 'Option-specific inputs'!$K$68) * 'Option-specific inputs'!$K$69))*I$22)</f>
        <v>0</v>
      </c>
      <c r="J470" s="43" cm="1">
        <f t="array" ref="J470">_xlfn.IFS(J$13="",0,J$13 &lt; EDATE($G$13, ('Option-specific inputs'!$K$65 - 1) * 12), 0,TRUE,'Option-specific inputs'!$K$67 * (('Option-specific inputs'!$K$68 * SUM('Option-specific inputs'!$K$69:$K$70)) + ((1 - 'Option-specific inputs'!$K$68) * 'Option-specific inputs'!$K$69))*J$22)</f>
        <v>0</v>
      </c>
      <c r="K470" s="43" cm="1">
        <f t="array" ref="K470">_xlfn.IFS(K$13="",0,K$13 &lt; EDATE($G$13, ('Option-specific inputs'!$K$65 - 1) * 12), 0,TRUE,'Option-specific inputs'!$K$67 * (('Option-specific inputs'!$K$68 * SUM('Option-specific inputs'!$K$69:$K$70)) + ((1 - 'Option-specific inputs'!$K$68) * 'Option-specific inputs'!$K$69))*K$22)</f>
        <v>0</v>
      </c>
      <c r="L470" s="43" cm="1">
        <f t="array" ref="L470">_xlfn.IFS(L$13="",0,L$13 &lt; EDATE($G$13, ('Option-specific inputs'!$K$65 - 1) * 12), 0,TRUE,'Option-specific inputs'!$K$67 * (('Option-specific inputs'!$K$68 * SUM('Option-specific inputs'!$K$69:$K$70)) + ((1 - 'Option-specific inputs'!$K$68) * 'Option-specific inputs'!$K$69))*L$22)</f>
        <v>0</v>
      </c>
      <c r="M470" s="43" cm="1">
        <f t="array" ref="M470">_xlfn.IFS(M$13="",0,M$13 &lt; EDATE($G$13, ('Option-specific inputs'!$K$65 - 1) * 12), 0,TRUE,'Option-specific inputs'!$K$67 * (('Option-specific inputs'!$K$68 * SUM('Option-specific inputs'!$K$69:$K$70)) + ((1 - 'Option-specific inputs'!$K$68) * 'Option-specific inputs'!$K$69))*M$22)</f>
        <v>0</v>
      </c>
      <c r="N470" s="43" cm="1">
        <f t="array" ref="N470">_xlfn.IFS(N$13="",0,N$13 &lt; EDATE($G$13, ('Option-specific inputs'!$K$65 - 1) * 12), 0,TRUE,'Option-specific inputs'!$K$67 * (('Option-specific inputs'!$K$68 * SUM('Option-specific inputs'!$K$69:$K$70)) + ((1 - 'Option-specific inputs'!$K$68) * 'Option-specific inputs'!$K$69))*N$22)</f>
        <v>0</v>
      </c>
      <c r="O470" s="43" cm="1">
        <f t="array" ref="O470">_xlfn.IFS(O$13="",0,O$13 &lt; EDATE($G$13, ('Option-specific inputs'!$K$65 - 1) * 12), 0,TRUE,'Option-specific inputs'!$K$67 * (('Option-specific inputs'!$K$68 * SUM('Option-specific inputs'!$K$69:$K$70)) + ((1 - 'Option-specific inputs'!$K$68) * 'Option-specific inputs'!$K$69))*O$22)</f>
        <v>0</v>
      </c>
      <c r="P470" s="43" cm="1">
        <f t="array" ref="P470">_xlfn.IFS(P$13="",0,P$13 &lt; EDATE($G$13, ('Option-specific inputs'!$K$65 - 1) * 12), 0,TRUE,'Option-specific inputs'!$K$67 * (('Option-specific inputs'!$K$68 * SUM('Option-specific inputs'!$K$69:$K$70)) + ((1 - 'Option-specific inputs'!$K$68) * 'Option-specific inputs'!$K$69))*P$22)</f>
        <v>0</v>
      </c>
      <c r="Q470" s="43" cm="1">
        <f t="array" ref="Q470">_xlfn.IFS(Q$13="",0,Q$13 &lt; EDATE($G$13, ('Option-specific inputs'!$K$65 - 1) * 12), 0,TRUE,'Option-specific inputs'!$K$67 * (('Option-specific inputs'!$K$68 * SUM('Option-specific inputs'!$K$69:$K$70)) + ((1 - 'Option-specific inputs'!$K$68) * 'Option-specific inputs'!$K$69))*Q$22)</f>
        <v>0</v>
      </c>
      <c r="R470" s="43" cm="1">
        <f t="array" ref="R470">_xlfn.IFS(R$13="",0,R$13 &lt; EDATE($G$13, ('Option-specific inputs'!$K$65 - 1) * 12), 0,TRUE,'Option-specific inputs'!$K$67 * (('Option-specific inputs'!$K$68 * SUM('Option-specific inputs'!$K$69:$K$70)) + ((1 - 'Option-specific inputs'!$K$68) * 'Option-specific inputs'!$K$69))*R$22)</f>
        <v>0</v>
      </c>
      <c r="S470" s="43" cm="1">
        <f t="array" ref="S470">_xlfn.IFS(S$13="",0,S$13 &lt; EDATE($G$13, ('Option-specific inputs'!$K$65 - 1) * 12), 0,TRUE,'Option-specific inputs'!$K$67 * (('Option-specific inputs'!$K$68 * SUM('Option-specific inputs'!$K$69:$K$70)) + ((1 - 'Option-specific inputs'!$K$68) * 'Option-specific inputs'!$K$69))*S$22)</f>
        <v>0</v>
      </c>
      <c r="T470" s="43" cm="1">
        <f t="array" ref="T470">_xlfn.IFS(T$13="",0,T$13 &lt; EDATE($G$13, ('Option-specific inputs'!$K$65 - 1) * 12), 0,TRUE,'Option-specific inputs'!$K$67 * (('Option-specific inputs'!$K$68 * SUM('Option-specific inputs'!$K$69:$K$70)) + ((1 - 'Option-specific inputs'!$K$68) * 'Option-specific inputs'!$K$69))*T$22)</f>
        <v>0</v>
      </c>
      <c r="U470" s="43" cm="1">
        <f t="array" ref="U470">_xlfn.IFS(U$13="",0,U$13 &lt; EDATE($G$13, ('Option-specific inputs'!$K$65 - 1) * 12), 0,TRUE,'Option-specific inputs'!$K$67 * (('Option-specific inputs'!$K$68 * SUM('Option-specific inputs'!$K$69:$K$70)) + ((1 - 'Option-specific inputs'!$K$68) * 'Option-specific inputs'!$K$69))*U$22)</f>
        <v>0</v>
      </c>
      <c r="V470" s="43" cm="1">
        <f t="array" ref="V470">_xlfn.IFS(V$13="",0,V$13 &lt; EDATE($G$13, ('Option-specific inputs'!$K$65 - 1) * 12), 0,TRUE,'Option-specific inputs'!$K$67 * (('Option-specific inputs'!$K$68 * SUM('Option-specific inputs'!$K$69:$K$70)) + ((1 - 'Option-specific inputs'!$K$68) * 'Option-specific inputs'!$K$69))*V$22)</f>
        <v>0</v>
      </c>
      <c r="W470" s="43" cm="1">
        <f t="array" ref="W470">_xlfn.IFS(W$13="",0,W$13 &lt; EDATE($G$13, ('Option-specific inputs'!$K$65 - 1) * 12), 0,TRUE,'Option-specific inputs'!$K$67 * (('Option-specific inputs'!$K$68 * SUM('Option-specific inputs'!$K$69:$K$70)) + ((1 - 'Option-specific inputs'!$K$68) * 'Option-specific inputs'!$K$69))*W$22)</f>
        <v>0</v>
      </c>
      <c r="X470" s="43" cm="1">
        <f t="array" ref="X470">_xlfn.IFS(X$13="",0,X$13 &lt; EDATE($G$13, ('Option-specific inputs'!$K$65 - 1) * 12), 0,TRUE,'Option-specific inputs'!$K$67 * (('Option-specific inputs'!$K$68 * SUM('Option-specific inputs'!$K$69:$K$70)) + ((1 - 'Option-specific inputs'!$K$68) * 'Option-specific inputs'!$K$69))*X$22)</f>
        <v>0</v>
      </c>
      <c r="Y470" s="43" cm="1">
        <f t="array" ref="Y470">_xlfn.IFS(Y$13="",0,Y$13 &lt; EDATE($G$13, ('Option-specific inputs'!$K$65 - 1) * 12), 0,TRUE,'Option-specific inputs'!$K$67 * (('Option-specific inputs'!$K$68 * SUM('Option-specific inputs'!$K$69:$K$70)) + ((1 - 'Option-specific inputs'!$K$68) * 'Option-specific inputs'!$K$69))*Y$22)</f>
        <v>0</v>
      </c>
      <c r="Z470" s="43" cm="1">
        <f t="array" ref="Z470">_xlfn.IFS(Z$13="",0,Z$13 &lt; EDATE($G$13, ('Option-specific inputs'!$K$65 - 1) * 12), 0,TRUE,'Option-specific inputs'!$K$67 * (('Option-specific inputs'!$K$68 * SUM('Option-specific inputs'!$K$69:$K$70)) + ((1 - 'Option-specific inputs'!$K$68) * 'Option-specific inputs'!$K$69))*Z$22)</f>
        <v>0</v>
      </c>
      <c r="AA470" s="43" cm="1">
        <f t="array" ref="AA470">_xlfn.IFS(AA$13="",0,AA$13 &lt; EDATE($G$13, ('Option-specific inputs'!$K$65 - 1) * 12), 0,TRUE,'Option-specific inputs'!$K$67 * (('Option-specific inputs'!$K$68 * SUM('Option-specific inputs'!$K$69:$K$70)) + ((1 - 'Option-specific inputs'!$K$68) * 'Option-specific inputs'!$K$69))*AA$22)</f>
        <v>0</v>
      </c>
      <c r="AB470" s="43" cm="1">
        <f t="array" ref="AB470">_xlfn.IFS(AB$13="",0,AB$13 &lt; EDATE($G$13, ('Option-specific inputs'!$K$65 - 1) * 12), 0,TRUE,'Option-specific inputs'!$K$67 * (('Option-specific inputs'!$K$68 * SUM('Option-specific inputs'!$K$69:$K$70)) + ((1 - 'Option-specific inputs'!$K$68) * 'Option-specific inputs'!$K$69))*AB$22)</f>
        <v>0</v>
      </c>
      <c r="AC470" s="43" cm="1">
        <f t="array" ref="AC470">_xlfn.IFS(AC$13="",0,AC$13 &lt; EDATE($G$13, ('Option-specific inputs'!$K$65 - 1) * 12), 0,TRUE,'Option-specific inputs'!$K$67 * (('Option-specific inputs'!$K$68 * SUM('Option-specific inputs'!$K$69:$K$70)) + ((1 - 'Option-specific inputs'!$K$68) * 'Option-specific inputs'!$K$69))*AC$22)</f>
        <v>0</v>
      </c>
      <c r="AD470" s="43" cm="1">
        <f t="array" ref="AD470">_xlfn.IFS(AD$13="",0,AD$13 &lt; EDATE($G$13, ('Option-specific inputs'!$K$65 - 1) * 12), 0,TRUE,'Option-specific inputs'!$K$67 * (('Option-specific inputs'!$K$68 * SUM('Option-specific inputs'!$K$69:$K$70)) + ((1 - 'Option-specific inputs'!$K$68) * 'Option-specific inputs'!$K$69))*AD$22)</f>
        <v>0</v>
      </c>
      <c r="AE470" s="43" cm="1">
        <f t="array" ref="AE470">_xlfn.IFS(AE$13="",0,AE$13 &lt; EDATE($G$13, ('Option-specific inputs'!$K$65 - 1) * 12), 0,TRUE,'Option-specific inputs'!$K$67 * (('Option-specific inputs'!$K$68 * SUM('Option-specific inputs'!$K$69:$K$70)) + ((1 - 'Option-specific inputs'!$K$68) * 'Option-specific inputs'!$K$69))*AE$22)</f>
        <v>0</v>
      </c>
      <c r="AF470" s="43" cm="1">
        <f t="array" ref="AF470">_xlfn.IFS(AF$13="",0,AF$13 &lt; EDATE($G$13, ('Option-specific inputs'!$K$65 - 1) * 12), 0,TRUE,'Option-specific inputs'!$K$67 * (('Option-specific inputs'!$K$68 * SUM('Option-specific inputs'!$K$69:$K$70)) + ((1 - 'Option-specific inputs'!$K$68) * 'Option-specific inputs'!$K$69))*AF$22)</f>
        <v>0</v>
      </c>
      <c r="AG470" s="43" cm="1">
        <f t="array" ref="AG470">_xlfn.IFS(AG$13="",0,AG$13 &lt; EDATE($G$13, ('Option-specific inputs'!$K$65 - 1) * 12), 0,TRUE,'Option-specific inputs'!$K$67 * (('Option-specific inputs'!$K$68 * SUM('Option-specific inputs'!$K$69:$K$70)) + ((1 - 'Option-specific inputs'!$K$68) * 'Option-specific inputs'!$K$69))*AG$22)</f>
        <v>0</v>
      </c>
      <c r="AH470" s="43" cm="1">
        <f t="array" ref="AH470">_xlfn.IFS(AH$13="",0,AH$13 &lt; EDATE($G$13, ('Option-specific inputs'!$K$65 - 1) * 12), 0,TRUE,'Option-specific inputs'!$K$67 * (('Option-specific inputs'!$K$68 * SUM('Option-specific inputs'!$K$69:$K$70)) + ((1 - 'Option-specific inputs'!$K$68) * 'Option-specific inputs'!$K$69))*AH$22)</f>
        <v>0</v>
      </c>
      <c r="AI470" s="43" cm="1">
        <f t="array" ref="AI470">_xlfn.IFS(AI$13="",0,AI$13 &lt; EDATE($G$13, ('Option-specific inputs'!$K$65 - 1) * 12), 0,TRUE,'Option-specific inputs'!$K$67 * (('Option-specific inputs'!$K$68 * SUM('Option-specific inputs'!$K$69:$K$70)) + ((1 - 'Option-specific inputs'!$K$68) * 'Option-specific inputs'!$K$69))*AI$22)</f>
        <v>0</v>
      </c>
      <c r="AJ470" s="43" cm="1">
        <f t="array" ref="AJ470">_xlfn.IFS(AJ$13="",0,AJ$13 &lt; EDATE($G$13, ('Option-specific inputs'!$K$65 - 1) * 12), 0,TRUE,'Option-specific inputs'!$K$67 * (('Option-specific inputs'!$K$68 * SUM('Option-specific inputs'!$K$69:$K$70)) + ((1 - 'Option-specific inputs'!$K$68) * 'Option-specific inputs'!$K$69))*AJ$22)</f>
        <v>0</v>
      </c>
      <c r="AK470" s="43" cm="1">
        <f t="array" ref="AK470">_xlfn.IFS(AK$13="",0,AK$13 &lt; EDATE($G$13, ('Option-specific inputs'!$K$65 - 1) * 12), 0,TRUE,'Option-specific inputs'!$K$67 * (('Option-specific inputs'!$K$68 * SUM('Option-specific inputs'!$K$69:$K$70)) + ((1 - 'Option-specific inputs'!$K$68) * 'Option-specific inputs'!$K$69))*AK$22)</f>
        <v>0</v>
      </c>
      <c r="AL470" s="43" cm="1">
        <f t="array" ref="AL470">_xlfn.IFS(AL$13="",0,AL$13 &lt; EDATE($G$13, ('Option-specific inputs'!$K$65 - 1) * 12), 0,TRUE,'Option-specific inputs'!$K$67 * (('Option-specific inputs'!$K$68 * SUM('Option-specific inputs'!$K$69:$K$70)) + ((1 - 'Option-specific inputs'!$K$68) * 'Option-specific inputs'!$K$69))*AL$22)</f>
        <v>0</v>
      </c>
      <c r="AM470" s="43" cm="1">
        <f t="array" ref="AM470">_xlfn.IFS(AM$13="",0,AM$13 &lt; EDATE($G$13, ('Option-specific inputs'!$K$65 - 1) * 12), 0,TRUE,'Option-specific inputs'!$K$67 * (('Option-specific inputs'!$K$68 * SUM('Option-specific inputs'!$K$69:$K$70)) + ((1 - 'Option-specific inputs'!$K$68) * 'Option-specific inputs'!$K$69))*AM$22)</f>
        <v>0</v>
      </c>
      <c r="AN470" s="43" cm="1">
        <f t="array" ref="AN470">_xlfn.IFS(AN$13="",0,AN$13 &lt; EDATE($G$13, ('Option-specific inputs'!$K$65 - 1) * 12), 0,TRUE,'Option-specific inputs'!$K$67 * (('Option-specific inputs'!$K$68 * SUM('Option-specific inputs'!$K$69:$K$70)) + ((1 - 'Option-specific inputs'!$K$68) * 'Option-specific inputs'!$K$69))*AN$22)</f>
        <v>0</v>
      </c>
      <c r="AO470" s="43" cm="1">
        <f t="array" ref="AO470">_xlfn.IFS(AO$13="",0,AO$13 &lt; EDATE($G$13, ('Option-specific inputs'!$K$65 - 1) * 12), 0,TRUE,'Option-specific inputs'!$K$67 * (('Option-specific inputs'!$K$68 * SUM('Option-specific inputs'!$K$69:$K$70)) + ((1 - 'Option-specific inputs'!$K$68) * 'Option-specific inputs'!$K$69))*AO$22)</f>
        <v>0</v>
      </c>
      <c r="AP470" s="43" cm="1">
        <f t="array" ref="AP470">_xlfn.IFS(AP$13="",0,AP$13 &lt; EDATE($G$13, ('Option-specific inputs'!$K$65 - 1) * 12), 0,TRUE,'Option-specific inputs'!$K$67 * (('Option-specific inputs'!$K$68 * SUM('Option-specific inputs'!$K$69:$K$70)) + ((1 - 'Option-specific inputs'!$K$68) * 'Option-specific inputs'!$K$69))*AP$22)</f>
        <v>0</v>
      </c>
      <c r="AQ470" s="43" cm="1">
        <f t="array" ref="AQ470">_xlfn.IFS(AQ$13="",0,AQ$13 &lt; EDATE($G$13, ('Option-specific inputs'!$K$65 - 1) * 12), 0,TRUE,'Option-specific inputs'!$K$67 * (('Option-specific inputs'!$K$68 * SUM('Option-specific inputs'!$K$69:$K$70)) + ((1 - 'Option-specific inputs'!$K$68) * 'Option-specific inputs'!$K$69))*AQ$22)</f>
        <v>0</v>
      </c>
      <c r="AR470" s="43" cm="1">
        <f t="array" ref="AR470">_xlfn.IFS(AR$13="",0,AR$13 &lt; EDATE($G$13, ('Option-specific inputs'!$K$65 - 1) * 12), 0,TRUE,'Option-specific inputs'!$K$67 * (('Option-specific inputs'!$K$68 * SUM('Option-specific inputs'!$K$69:$K$70)) + ((1 - 'Option-specific inputs'!$K$68) * 'Option-specific inputs'!$K$69))*AR$22)</f>
        <v>0</v>
      </c>
      <c r="AS470" s="43" cm="1">
        <f t="array" ref="AS470">_xlfn.IFS(AS$13="",0,AS$13 &lt; EDATE($G$13, ('Option-specific inputs'!$K$65 - 1) * 12), 0,TRUE,'Option-specific inputs'!$K$67 * (('Option-specific inputs'!$K$68 * SUM('Option-specific inputs'!$K$69:$K$70)) + ((1 - 'Option-specific inputs'!$K$68) * 'Option-specific inputs'!$K$69))*AS$22)</f>
        <v>0</v>
      </c>
      <c r="AT470" s="43" cm="1">
        <f t="array" ref="AT470">_xlfn.IFS(AT$13="",0,AT$13 &lt; EDATE($G$13, ('Option-specific inputs'!$K$65 - 1) * 12), 0,TRUE,'Option-specific inputs'!$K$67 * (('Option-specific inputs'!$K$68 * SUM('Option-specific inputs'!$K$69:$K$70)) + ((1 - 'Option-specific inputs'!$K$68) * 'Option-specific inputs'!$K$69))*AT$22)</f>
        <v>0</v>
      </c>
      <c r="AU470" s="43" cm="1">
        <f t="array" ref="AU470">_xlfn.IFS(AU$13="",0,AU$13 &lt; EDATE($G$13, ('Option-specific inputs'!$K$65 - 1) * 12), 0,TRUE,'Option-specific inputs'!$K$67 * (('Option-specific inputs'!$K$68 * SUM('Option-specific inputs'!$K$69:$K$70)) + ((1 - 'Option-specific inputs'!$K$68) * 'Option-specific inputs'!$K$69))*AU$22)</f>
        <v>0</v>
      </c>
      <c r="AV470" s="43" cm="1">
        <f t="array" ref="AV470">_xlfn.IFS(AV$13="",0,AV$13 &lt; EDATE($G$13, ('Option-specific inputs'!$K$65 - 1) * 12), 0,TRUE,'Option-specific inputs'!$K$67 * (('Option-specific inputs'!$K$68 * SUM('Option-specific inputs'!$K$69:$K$70)) + ((1 - 'Option-specific inputs'!$K$68) * 'Option-specific inputs'!$K$69))*AV$22)</f>
        <v>0</v>
      </c>
      <c r="AW470" s="43" cm="1">
        <f t="array" ref="AW470">_xlfn.IFS(AW$13="",0,AW$13 &lt; EDATE($G$13, ('Option-specific inputs'!$K$65 - 1) * 12), 0,TRUE,'Option-specific inputs'!$K$67 * (('Option-specific inputs'!$K$68 * SUM('Option-specific inputs'!$K$69:$K$70)) + ((1 - 'Option-specific inputs'!$K$68) * 'Option-specific inputs'!$K$69))*AW$22)</f>
        <v>0</v>
      </c>
      <c r="AX470" s="43" cm="1">
        <f t="array" ref="AX470">_xlfn.IFS(AX$13="",0,AX$13 &lt; EDATE($G$13, ('Option-specific inputs'!$K$65 - 1) * 12), 0,TRUE,'Option-specific inputs'!$K$67 * (('Option-specific inputs'!$K$68 * SUM('Option-specific inputs'!$K$69:$K$70)) + ((1 - 'Option-specific inputs'!$K$68) * 'Option-specific inputs'!$K$69))*AX$22)</f>
        <v>0</v>
      </c>
      <c r="AY470" s="43" cm="1">
        <f t="array" ref="AY470">_xlfn.IFS(AY$13="",0,AY$13 &lt; EDATE($G$13, ('Option-specific inputs'!$K$65 - 1) * 12), 0,TRUE,'Option-specific inputs'!$K$67 * (('Option-specific inputs'!$K$68 * SUM('Option-specific inputs'!$K$69:$K$70)) + ((1 - 'Option-specific inputs'!$K$68) * 'Option-specific inputs'!$K$69))*AY$22)</f>
        <v>0</v>
      </c>
      <c r="AZ470" s="43" cm="1">
        <f t="array" ref="AZ470">_xlfn.IFS(AZ$13="",0,AZ$13 &lt; EDATE($G$13, ('Option-specific inputs'!$K$65 - 1) * 12), 0,TRUE,'Option-specific inputs'!$K$67 * (('Option-specific inputs'!$K$68 * SUM('Option-specific inputs'!$K$69:$K$70)) + ((1 - 'Option-specific inputs'!$K$68) * 'Option-specific inputs'!$K$69))*AZ$22)</f>
        <v>0</v>
      </c>
      <c r="BA470" s="43" cm="1">
        <f t="array" ref="BA470">_xlfn.IFS(BA$13="",0,BA$13 &lt; EDATE($G$13, ('Option-specific inputs'!$K$65 - 1) * 12), 0,TRUE,'Option-specific inputs'!$K$67 * (('Option-specific inputs'!$K$68 * SUM('Option-specific inputs'!$K$69:$K$70)) + ((1 - 'Option-specific inputs'!$K$68) * 'Option-specific inputs'!$K$69))*BA$22)</f>
        <v>0</v>
      </c>
      <c r="BB470" s="43" cm="1">
        <f t="array" ref="BB470">_xlfn.IFS(BB$13="",0,BB$13 &lt; EDATE($G$13, ('Option-specific inputs'!$K$65 - 1) * 12), 0,TRUE,'Option-specific inputs'!$K$67 * (('Option-specific inputs'!$K$68 * SUM('Option-specific inputs'!$K$69:$K$70)) + ((1 - 'Option-specific inputs'!$K$68) * 'Option-specific inputs'!$K$69))*BB$22)</f>
        <v>0</v>
      </c>
      <c r="BC470" s="43" cm="1">
        <f t="array" ref="BC470">_xlfn.IFS(BC$13="",0,BC$13 &lt; EDATE($G$13, ('Option-specific inputs'!$K$65 - 1) * 12), 0,TRUE,'Option-specific inputs'!$K$67 * (('Option-specific inputs'!$K$68 * SUM('Option-specific inputs'!$K$69:$K$70)) + ((1 - 'Option-specific inputs'!$K$68) * 'Option-specific inputs'!$K$69))*BC$22)</f>
        <v>0</v>
      </c>
      <c r="BD470" s="43" cm="1">
        <f t="array" ref="BD470">_xlfn.IFS(BD$13="",0,BD$13 &lt; EDATE($G$13, ('Option-specific inputs'!$K$65 - 1) * 12), 0,TRUE,'Option-specific inputs'!$K$67 * (('Option-specific inputs'!$K$68 * SUM('Option-specific inputs'!$K$69:$K$70)) + ((1 - 'Option-specific inputs'!$K$68) * 'Option-specific inputs'!$K$69))*BD$22)</f>
        <v>0</v>
      </c>
      <c r="BE470" s="43" cm="1">
        <f t="array" ref="BE470">_xlfn.IFS(BE$13="",0,BE$13 &lt; EDATE($G$13, ('Option-specific inputs'!$K$65 - 1) * 12), 0,TRUE,'Option-specific inputs'!$K$67 * (('Option-specific inputs'!$K$68 * SUM('Option-specific inputs'!$K$69:$K$70)) + ((1 - 'Option-specific inputs'!$K$68) * 'Option-specific inputs'!$K$69))*BE$22)</f>
        <v>0</v>
      </c>
      <c r="BF470" s="43" cm="1">
        <f t="array" ref="BF470">_xlfn.IFS(BF$13="",0,BF$13 &lt; EDATE($G$13, ('Option-specific inputs'!$K$65 - 1) * 12), 0,TRUE,'Option-specific inputs'!$K$67 * (('Option-specific inputs'!$K$68 * SUM('Option-specific inputs'!$K$69:$K$70)) + ((1 - 'Option-specific inputs'!$K$68) * 'Option-specific inputs'!$K$69))*BF$22)</f>
        <v>0</v>
      </c>
      <c r="BG470" s="43" cm="1">
        <f t="array" ref="BG470">_xlfn.IFS(BG$13="",0,BG$13 &lt; EDATE($G$13, ('Option-specific inputs'!$K$65 - 1) * 12), 0,TRUE,'Option-specific inputs'!$K$67 * (('Option-specific inputs'!$K$68 * SUM('Option-specific inputs'!$K$69:$K$70)) + ((1 - 'Option-specific inputs'!$K$68) * 'Option-specific inputs'!$K$69))*BG$22)</f>
        <v>0</v>
      </c>
      <c r="BH470" s="43" cm="1">
        <f t="array" ref="BH470">_xlfn.IFS(BH$13="",0,BH$13 &lt; EDATE($G$13, ('Option-specific inputs'!$K$65 - 1) * 12), 0,TRUE,'Option-specific inputs'!$K$67 * (('Option-specific inputs'!$K$68 * SUM('Option-specific inputs'!$K$69:$K$70)) + ((1 - 'Option-specific inputs'!$K$68) * 'Option-specific inputs'!$K$69))*BH$22)</f>
        <v>0</v>
      </c>
      <c r="BI470" s="43" cm="1">
        <f t="array" ref="BI470">_xlfn.IFS(BI$13="",0,BI$13 &lt; EDATE($G$13, ('Option-specific inputs'!$K$65 - 1) * 12), 0,TRUE,'Option-specific inputs'!$K$67 * (('Option-specific inputs'!$K$68 * SUM('Option-specific inputs'!$K$69:$K$70)) + ((1 - 'Option-specific inputs'!$K$68) * 'Option-specific inputs'!$K$69))*BI$22)</f>
        <v>0</v>
      </c>
      <c r="BJ470" s="43" cm="1">
        <f t="array" ref="BJ470">_xlfn.IFS(BJ$13="",0,BJ$13 &lt; EDATE($G$13, ('Option-specific inputs'!$K$65 - 1) * 12), 0,TRUE,'Option-specific inputs'!$K$67 * (('Option-specific inputs'!$K$68 * SUM('Option-specific inputs'!$K$69:$K$70)) + ((1 - 'Option-specific inputs'!$K$68) * 'Option-specific inputs'!$K$69))*BJ$22)</f>
        <v>0</v>
      </c>
      <c r="BK470" s="43" cm="1">
        <f t="array" ref="BK470">_xlfn.IFS(BK$13="",0,BK$13 &lt; EDATE($G$13, ('Option-specific inputs'!$K$65 - 1) * 12), 0,TRUE,'Option-specific inputs'!$K$67 * (('Option-specific inputs'!$K$68 * SUM('Option-specific inputs'!$K$69:$K$70)) + ((1 - 'Option-specific inputs'!$K$68) * 'Option-specific inputs'!$K$69))*BK$22)</f>
        <v>0</v>
      </c>
      <c r="BL470" s="43" cm="1">
        <f t="array" ref="BL470">_xlfn.IFS(BL$13="",0,BL$13 &lt; EDATE($G$13, ('Option-specific inputs'!$K$65 - 1) * 12), 0,TRUE,'Option-specific inputs'!$K$67 * (('Option-specific inputs'!$K$68 * SUM('Option-specific inputs'!$K$69:$K$70)) + ((1 - 'Option-specific inputs'!$K$68) * 'Option-specific inputs'!$K$69))*BL$22)</f>
        <v>0</v>
      </c>
      <c r="BM470" s="43" cm="1">
        <f t="array" ref="BM470">_xlfn.IFS(BM$13="",0,BM$13 &lt; EDATE($G$13, ('Option-specific inputs'!$K$65 - 1) * 12), 0,TRUE,'Option-specific inputs'!$K$67 * (('Option-specific inputs'!$K$68 * SUM('Option-specific inputs'!$K$69:$K$70)) + ((1 - 'Option-specific inputs'!$K$68) * 'Option-specific inputs'!$K$69))*BM$22)</f>
        <v>0</v>
      </c>
      <c r="BN470" s="43" cm="1">
        <f t="array" ref="BN470">_xlfn.IFS(BN$13="",0,BN$13 &lt; EDATE($G$13, ('Option-specific inputs'!$K$65 - 1) * 12), 0,TRUE,'Option-specific inputs'!$K$67 * (('Option-specific inputs'!$K$68 * SUM('Option-specific inputs'!$K$69:$K$70)) + ((1 - 'Option-specific inputs'!$K$68) * 'Option-specific inputs'!$K$69))*BN$22)</f>
        <v>0</v>
      </c>
      <c r="BO470" s="43" cm="1">
        <f t="array" ref="BO470">_xlfn.IFS(BO$13="",0,BO$13 &lt; EDATE($G$13, ('Option-specific inputs'!$K$65 - 1) * 12), 0,TRUE,'Option-specific inputs'!$K$67 * (('Option-specific inputs'!$K$68 * SUM('Option-specific inputs'!$K$69:$K$70)) + ((1 - 'Option-specific inputs'!$K$68) * 'Option-specific inputs'!$K$69))*BO$22)</f>
        <v>0</v>
      </c>
      <c r="BP470" s="43" cm="1">
        <f t="array" ref="BP470">_xlfn.IFS(BP$13="",0,BP$13 &lt; EDATE($G$13, ('Option-specific inputs'!$K$65 - 1) * 12), 0,TRUE,'Option-specific inputs'!$K$67 * (('Option-specific inputs'!$K$68 * SUM('Option-specific inputs'!$K$69:$K$70)) + ((1 - 'Option-specific inputs'!$K$68) * 'Option-specific inputs'!$K$69))*BP$22)</f>
        <v>0</v>
      </c>
      <c r="BQ470" s="43" cm="1">
        <f t="array" ref="BQ470">_xlfn.IFS(BQ$13="",0,BQ$13 &lt; EDATE($G$13, ('Option-specific inputs'!$K$65 - 1) * 12), 0,TRUE,'Option-specific inputs'!$K$67 * (('Option-specific inputs'!$K$68 * SUM('Option-specific inputs'!$K$69:$K$70)) + ((1 - 'Option-specific inputs'!$K$68) * 'Option-specific inputs'!$K$69))*BQ$22)</f>
        <v>0</v>
      </c>
      <c r="BR470" s="43" cm="1">
        <f t="array" ref="BR470">_xlfn.IFS(BR$13="",0,BR$13 &lt; EDATE($G$13, ('Option-specific inputs'!$K$65 - 1) * 12), 0,TRUE,'Option-specific inputs'!$K$67 * (('Option-specific inputs'!$K$68 * SUM('Option-specific inputs'!$K$69:$K$70)) + ((1 - 'Option-specific inputs'!$K$68) * 'Option-specific inputs'!$K$69))*BR$22)</f>
        <v>0</v>
      </c>
      <c r="BS470" s="43" cm="1">
        <f t="array" ref="BS470">_xlfn.IFS(BS$13="",0,BS$13 &lt; EDATE($G$13, ('Option-specific inputs'!$K$65 - 1) * 12), 0,TRUE,'Option-specific inputs'!$K$67 * (('Option-specific inputs'!$K$68 * SUM('Option-specific inputs'!$K$69:$K$70)) + ((1 - 'Option-specific inputs'!$K$68) * 'Option-specific inputs'!$K$69))*BS$22)</f>
        <v>0</v>
      </c>
      <c r="BT470" s="43" cm="1">
        <f t="array" ref="BT470">_xlfn.IFS(BT$13="",0,BT$13 &lt; EDATE($G$13, ('Option-specific inputs'!$K$65 - 1) * 12), 0,TRUE,'Option-specific inputs'!$K$67 * (('Option-specific inputs'!$K$68 * SUM('Option-specific inputs'!$K$69:$K$70)) + ((1 - 'Option-specific inputs'!$K$68) * 'Option-specific inputs'!$K$69))*BT$22)</f>
        <v>0</v>
      </c>
      <c r="BU470" s="43" cm="1">
        <f t="array" ref="BU470">_xlfn.IFS(BU$13="",0,BU$13 &lt; EDATE($G$13, ('Option-specific inputs'!$K$65 - 1) * 12), 0,TRUE,'Option-specific inputs'!$K$67 * (('Option-specific inputs'!$K$68 * SUM('Option-specific inputs'!$K$69:$K$70)) + ((1 - 'Option-specific inputs'!$K$68) * 'Option-specific inputs'!$K$69))*BU$22)</f>
        <v>0</v>
      </c>
      <c r="BV470" s="43" cm="1">
        <f t="array" ref="BV470">_xlfn.IFS(BV$13="",0,BV$13 &lt; EDATE($G$13, ('Option-specific inputs'!$K$65 - 1) * 12), 0,TRUE,'Option-specific inputs'!$K$67 * (('Option-specific inputs'!$K$68 * SUM('Option-specific inputs'!$K$69:$K$70)) + ((1 - 'Option-specific inputs'!$K$68) * 'Option-specific inputs'!$K$69))*BV$22)</f>
        <v>0</v>
      </c>
      <c r="BW470" s="43" cm="1">
        <f t="array" ref="BW470">_xlfn.IFS(BW$13="",0,BW$13 &lt; EDATE($G$13, ('Option-specific inputs'!$K$65 - 1) * 12), 0,TRUE,'Option-specific inputs'!$K$67 * (('Option-specific inputs'!$K$68 * SUM('Option-specific inputs'!$K$69:$K$70)) + ((1 - 'Option-specific inputs'!$K$68) * 'Option-specific inputs'!$K$69))*BW$22)</f>
        <v>0</v>
      </c>
      <c r="BX470" s="43" cm="1">
        <f t="array" ref="BX470">_xlfn.IFS(BX$13="",0,BX$13 &lt; EDATE($G$13, ('Option-specific inputs'!$K$65 - 1) * 12), 0,TRUE,'Option-specific inputs'!$K$67 * (('Option-specific inputs'!$K$68 * SUM('Option-specific inputs'!$K$69:$K$70)) + ((1 - 'Option-specific inputs'!$K$68) * 'Option-specific inputs'!$K$69))*BX$22)</f>
        <v>0</v>
      </c>
      <c r="BY470" s="43" cm="1">
        <f t="array" ref="BY470">_xlfn.IFS(BY$13="",0,BY$13 &lt; EDATE($G$13, ('Option-specific inputs'!$K$65 - 1) * 12), 0,TRUE,'Option-specific inputs'!$K$67 * (('Option-specific inputs'!$K$68 * SUM('Option-specific inputs'!$K$69:$K$70)) + ((1 - 'Option-specific inputs'!$K$68) * 'Option-specific inputs'!$K$69))*BY$22)</f>
        <v>0</v>
      </c>
      <c r="BZ470" s="43" cm="1">
        <f t="array" ref="BZ470">_xlfn.IFS(BZ$13="",0,BZ$13 &lt; EDATE($G$13, ('Option-specific inputs'!$K$65 - 1) * 12), 0,TRUE,'Option-specific inputs'!$K$67 * (('Option-specific inputs'!$K$68 * SUM('Option-specific inputs'!$K$69:$K$70)) + ((1 - 'Option-specific inputs'!$K$68) * 'Option-specific inputs'!$K$69))*BZ$22)</f>
        <v>0</v>
      </c>
      <c r="CA470" s="43" cm="1">
        <f t="array" ref="CA470">_xlfn.IFS(CA$13="",0,CA$13 &lt; EDATE($G$13, ('Option-specific inputs'!$K$65 - 1) * 12), 0,TRUE,'Option-specific inputs'!$K$67 * (('Option-specific inputs'!$K$68 * SUM('Option-specific inputs'!$K$69:$K$70)) + ((1 - 'Option-specific inputs'!$K$68) * 'Option-specific inputs'!$K$69))*CA$22)</f>
        <v>0</v>
      </c>
      <c r="CB470" s="43" cm="1">
        <f t="array" ref="CB470">_xlfn.IFS(CB$13="",0,CB$13 &lt; EDATE($G$13, ('Option-specific inputs'!$K$65 - 1) * 12), 0,TRUE,'Option-specific inputs'!$K$67 * (('Option-specific inputs'!$K$68 * SUM('Option-specific inputs'!$K$69:$K$70)) + ((1 - 'Option-specific inputs'!$K$68) * 'Option-specific inputs'!$K$69))*CB$22)</f>
        <v>0</v>
      </c>
      <c r="CC470" s="43" cm="1">
        <f t="array" ref="CC470">_xlfn.IFS(CC$13="",0,CC$13 &lt; EDATE($G$13, ('Option-specific inputs'!$K$65 - 1) * 12), 0,TRUE,'Option-specific inputs'!$K$67 * (('Option-specific inputs'!$K$68 * SUM('Option-specific inputs'!$K$69:$K$70)) + ((1 - 'Option-specific inputs'!$K$68) * 'Option-specific inputs'!$K$69))*CC$22)</f>
        <v>0</v>
      </c>
      <c r="CD470" s="43" cm="1">
        <f t="array" ref="CD470">_xlfn.IFS(CD$13="",0,CD$13 &lt; EDATE($G$13, ('Option-specific inputs'!$K$65 - 1) * 12), 0,TRUE,'Option-specific inputs'!$K$67 * (('Option-specific inputs'!$K$68 * SUM('Option-specific inputs'!$K$69:$K$70)) + ((1 - 'Option-specific inputs'!$K$68) * 'Option-specific inputs'!$K$69))*CD$22)</f>
        <v>0</v>
      </c>
      <c r="CE470" s="43" cm="1">
        <f t="array" ref="CE470">_xlfn.IFS(CE$13="",0,CE$13 &lt; EDATE($G$13, ('Option-specific inputs'!$K$65 - 1) * 12), 0,TRUE,'Option-specific inputs'!$K$67 * (('Option-specific inputs'!$K$68 * SUM('Option-specific inputs'!$K$69:$K$70)) + ((1 - 'Option-specific inputs'!$K$68) * 'Option-specific inputs'!$K$69))*CE$22)</f>
        <v>0</v>
      </c>
      <c r="CF470" s="43" cm="1">
        <f t="array" ref="CF470">_xlfn.IFS(CF$13="",0,CF$13 &lt; EDATE($G$13, ('Option-specific inputs'!$K$65 - 1) * 12), 0,TRUE,'Option-specific inputs'!$K$67 * (('Option-specific inputs'!$K$68 * SUM('Option-specific inputs'!$K$69:$K$70)) + ((1 - 'Option-specific inputs'!$K$68) * 'Option-specific inputs'!$K$69))*CF$22)</f>
        <v>0</v>
      </c>
      <c r="CG470" s="43" cm="1">
        <f t="array" ref="CG470">_xlfn.IFS(CG$13="",0,CG$13 &lt; EDATE($G$13, ('Option-specific inputs'!$K$65 - 1) * 12), 0,TRUE,'Option-specific inputs'!$K$67 * (('Option-specific inputs'!$K$68 * SUM('Option-specific inputs'!$K$69:$K$70)) + ((1 - 'Option-specific inputs'!$K$68) * 'Option-specific inputs'!$K$69))*CG$22)</f>
        <v>0</v>
      </c>
      <c r="CH470" s="43" cm="1">
        <f t="array" ref="CH470">_xlfn.IFS(CH$13="",0,CH$13 &lt; EDATE($G$13, ('Option-specific inputs'!$K$65 - 1) * 12), 0,TRUE,'Option-specific inputs'!$K$67 * (('Option-specific inputs'!$K$68 * SUM('Option-specific inputs'!$K$69:$K$70)) + ((1 - 'Option-specific inputs'!$K$68) * 'Option-specific inputs'!$K$69))*CH$22)</f>
        <v>0</v>
      </c>
      <c r="CI470" s="43" cm="1">
        <f t="array" ref="CI470">_xlfn.IFS(CI$13="",0,CI$13 &lt; EDATE($G$13, ('Option-specific inputs'!$K$65 - 1) * 12), 0,TRUE,'Option-specific inputs'!$K$67 * (('Option-specific inputs'!$K$68 * SUM('Option-specific inputs'!$K$69:$K$70)) + ((1 - 'Option-specific inputs'!$K$68) * 'Option-specific inputs'!$K$69))*CI$22)</f>
        <v>0</v>
      </c>
      <c r="CJ470" s="43" cm="1">
        <f t="array" ref="CJ470">_xlfn.IFS(CJ$13="",0,CJ$13 &lt; EDATE($G$13, ('Option-specific inputs'!$K$65 - 1) * 12), 0,TRUE,'Option-specific inputs'!$K$67 * (('Option-specific inputs'!$K$68 * SUM('Option-specific inputs'!$K$69:$K$70)) + ((1 - 'Option-specific inputs'!$K$68) * 'Option-specific inputs'!$K$69))*CJ$22)</f>
        <v>0</v>
      </c>
      <c r="CK470" s="43" cm="1">
        <f t="array" ref="CK470">_xlfn.IFS(CK$13="",0,CK$13 &lt; EDATE($G$13, ('Option-specific inputs'!$K$65 - 1) * 12), 0,TRUE,'Option-specific inputs'!$K$67 * (('Option-specific inputs'!$K$68 * SUM('Option-specific inputs'!$K$69:$K$70)) + ((1 - 'Option-specific inputs'!$K$68) * 'Option-specific inputs'!$K$69))*CK$22)</f>
        <v>0</v>
      </c>
      <c r="CL470" s="43" cm="1">
        <f t="array" ref="CL470">_xlfn.IFS(CL$13="",0,CL$13 &lt; EDATE($G$13, ('Option-specific inputs'!$K$65 - 1) * 12), 0,TRUE,'Option-specific inputs'!$K$67 * (('Option-specific inputs'!$K$68 * SUM('Option-specific inputs'!$K$69:$K$70)) + ((1 - 'Option-specific inputs'!$K$68) * 'Option-specific inputs'!$K$69))*CL$22)</f>
        <v>0</v>
      </c>
      <c r="CM470" s="43" cm="1">
        <f t="array" ref="CM470">_xlfn.IFS(CM$13="",0,CM$13 &lt; EDATE($G$13, ('Option-specific inputs'!$K$65 - 1) * 12), 0,TRUE,'Option-specific inputs'!$K$67 * (('Option-specific inputs'!$K$68 * SUM('Option-specific inputs'!$K$69:$K$70)) + ((1 - 'Option-specific inputs'!$K$68) * 'Option-specific inputs'!$K$69))*CM$22)</f>
        <v>0</v>
      </c>
      <c r="CN470" s="43" cm="1">
        <f t="array" ref="CN470">_xlfn.IFS(CN$13="",0,CN$13 &lt; EDATE($G$13, ('Option-specific inputs'!$K$65 - 1) * 12), 0,TRUE,'Option-specific inputs'!$K$67 * (('Option-specific inputs'!$K$68 * SUM('Option-specific inputs'!$K$69:$K$70)) + ((1 - 'Option-specific inputs'!$K$68) * 'Option-specific inputs'!$K$69))*CN$22)</f>
        <v>0</v>
      </c>
      <c r="CO470" s="43" cm="1">
        <f t="array" ref="CO470">_xlfn.IFS(CO$13="",0,CO$13 &lt; EDATE($G$13, ('Option-specific inputs'!$K$65 - 1) * 12), 0,TRUE,'Option-specific inputs'!$K$67 * (('Option-specific inputs'!$K$68 * SUM('Option-specific inputs'!$K$69:$K$70)) + ((1 - 'Option-specific inputs'!$K$68) * 'Option-specific inputs'!$K$69))*CO$22)</f>
        <v>0</v>
      </c>
      <c r="CP470" s="43" cm="1">
        <f t="array" ref="CP470">_xlfn.IFS(CP$13="",0,CP$13 &lt; EDATE($G$13, ('Option-specific inputs'!$K$65 - 1) * 12), 0,TRUE,'Option-specific inputs'!$K$67 * (('Option-specific inputs'!$K$68 * SUM('Option-specific inputs'!$K$69:$K$70)) + ((1 - 'Option-specific inputs'!$K$68) * 'Option-specific inputs'!$K$69))*CP$22)</f>
        <v>0</v>
      </c>
      <c r="CQ470" s="43" cm="1">
        <f t="array" ref="CQ470">_xlfn.IFS(CQ$13="",0,CQ$13 &lt; EDATE($G$13, ('Option-specific inputs'!$K$65 - 1) * 12), 0,TRUE,'Option-specific inputs'!$K$67 * (('Option-specific inputs'!$K$68 * SUM('Option-specific inputs'!$K$69:$K$70)) + ((1 - 'Option-specific inputs'!$K$68) * 'Option-specific inputs'!$K$69))*CQ$22)</f>
        <v>0</v>
      </c>
      <c r="CR470" s="43" cm="1">
        <f t="array" ref="CR470">_xlfn.IFS(CR$13="",0,CR$13 &lt; EDATE($G$13, ('Option-specific inputs'!$K$65 - 1) * 12), 0,TRUE,'Option-specific inputs'!$K$67 * (('Option-specific inputs'!$K$68 * SUM('Option-specific inputs'!$K$69:$K$70)) + ((1 - 'Option-specific inputs'!$K$68) * 'Option-specific inputs'!$K$69))*CR$22)</f>
        <v>0</v>
      </c>
      <c r="CS470" s="43" cm="1">
        <f t="array" ref="CS470">_xlfn.IFS(CS$13="",0,CS$13 &lt; EDATE($G$13, ('Option-specific inputs'!$K$65 - 1) * 12), 0,TRUE,'Option-specific inputs'!$K$67 * (('Option-specific inputs'!$K$68 * SUM('Option-specific inputs'!$K$69:$K$70)) + ((1 - 'Option-specific inputs'!$K$68) * 'Option-specific inputs'!$K$69))*CS$22)</f>
        <v>0</v>
      </c>
      <c r="CT470" s="43" cm="1">
        <f t="array" ref="CT470">_xlfn.IFS(CT$13="",0,CT$13 &lt; EDATE($G$13, ('Option-specific inputs'!$K$65 - 1) * 12), 0,TRUE,'Option-specific inputs'!$K$67 * (('Option-specific inputs'!$K$68 * SUM('Option-specific inputs'!$K$69:$K$70)) + ((1 - 'Option-specific inputs'!$K$68) * 'Option-specific inputs'!$K$69))*CT$22)</f>
        <v>0</v>
      </c>
      <c r="CU470" s="43" cm="1">
        <f t="array" ref="CU470">_xlfn.IFS(CU$13="",0,CU$13 &lt; EDATE($G$13, ('Option-specific inputs'!$K$65 - 1) * 12), 0,TRUE,'Option-specific inputs'!$K$67 * (('Option-specific inputs'!$K$68 * SUM('Option-specific inputs'!$K$69:$K$70)) + ((1 - 'Option-specific inputs'!$K$68) * 'Option-specific inputs'!$K$69))*CU$22)</f>
        <v>0</v>
      </c>
      <c r="CV470" s="43" cm="1">
        <f t="array" ref="CV470">_xlfn.IFS(CV$13="",0,CV$13 &lt; EDATE($G$13, ('Option-specific inputs'!$K$65 - 1) * 12), 0,TRUE,'Option-specific inputs'!$K$67 * (('Option-specific inputs'!$K$68 * SUM('Option-specific inputs'!$K$69:$K$70)) + ((1 - 'Option-specific inputs'!$K$68) * 'Option-specific inputs'!$K$69))*CV$22)</f>
        <v>0</v>
      </c>
      <c r="CW470" s="43" cm="1">
        <f t="array" ref="CW470">_xlfn.IFS(CW$13="",0,CW$13 &lt; EDATE($G$13, ('Option-specific inputs'!$K$65 - 1) * 12), 0,TRUE,'Option-specific inputs'!$K$67 * (('Option-specific inputs'!$K$68 * SUM('Option-specific inputs'!$K$69:$K$70)) + ((1 - 'Option-specific inputs'!$K$68) * 'Option-specific inputs'!$K$69))*CW$22)</f>
        <v>0</v>
      </c>
      <c r="CX470" s="43" cm="1">
        <f t="array" ref="CX470">_xlfn.IFS(CX$13="",0,CX$13 &lt; EDATE($G$13, ('Option-specific inputs'!$K$65 - 1) * 12), 0,TRUE,'Option-specific inputs'!$K$67 * (('Option-specific inputs'!$K$68 * SUM('Option-specific inputs'!$K$69:$K$70)) + ((1 - 'Option-specific inputs'!$K$68) * 'Option-specific inputs'!$K$69))*CX$22)</f>
        <v>0</v>
      </c>
      <c r="CY470" s="43" cm="1">
        <f t="array" ref="CY470">_xlfn.IFS(CY$13="",0,CY$13 &lt; EDATE($G$13, ('Option-specific inputs'!$K$65 - 1) * 12), 0,TRUE,'Option-specific inputs'!$K$67 * (('Option-specific inputs'!$K$68 * SUM('Option-specific inputs'!$K$69:$K$70)) + ((1 - 'Option-specific inputs'!$K$68) * 'Option-specific inputs'!$K$69))*CY$22)</f>
        <v>0</v>
      </c>
      <c r="CZ470" s="43" cm="1">
        <f t="array" ref="CZ470">_xlfn.IFS(CZ$13="",0,CZ$13 &lt; EDATE($G$13, ('Option-specific inputs'!$K$65 - 1) * 12), 0,TRUE,'Option-specific inputs'!$K$67 * (('Option-specific inputs'!$K$68 * SUM('Option-specific inputs'!$K$69:$K$70)) + ((1 - 'Option-specific inputs'!$K$68) * 'Option-specific inputs'!$K$69))*CZ$22)</f>
        <v>0</v>
      </c>
      <c r="DA470" s="43" cm="1">
        <f t="array" ref="DA470">_xlfn.IFS(DA$13="",0,DA$13 &lt; EDATE($G$13, ('Option-specific inputs'!$K$65 - 1) * 12), 0,TRUE,'Option-specific inputs'!$K$67 * (('Option-specific inputs'!$K$68 * SUM('Option-specific inputs'!$K$69:$K$70)) + ((1 - 'Option-specific inputs'!$K$68) * 'Option-specific inputs'!$K$69))*DA$22)</f>
        <v>0</v>
      </c>
      <c r="DB470" s="43" cm="1">
        <f t="array" ref="DB470">_xlfn.IFS(DB$13="",0,DB$13 &lt; EDATE($G$13, ('Option-specific inputs'!$K$65 - 1) * 12), 0,TRUE,'Option-specific inputs'!$K$67 * (('Option-specific inputs'!$K$68 * SUM('Option-specific inputs'!$K$69:$K$70)) + ((1 - 'Option-specific inputs'!$K$68) * 'Option-specific inputs'!$K$69))*DB$22)</f>
        <v>0</v>
      </c>
      <c r="DC470" s="25"/>
    </row>
    <row r="471" spans="1:107" s="61" customFormat="1" ht="22.5" customHeight="1">
      <c r="A471" s="25"/>
      <c r="B471" s="163"/>
      <c r="C471" s="163" t="s">
        <v>135</v>
      </c>
      <c r="D471" s="32"/>
      <c r="E471" s="37"/>
      <c r="F471" s="32"/>
      <c r="G471" s="43" cm="1">
        <f t="array" ref="G471">_xlfn.IFS(G$13="",0,G$13 &lt; EDATE($G$13, ('Option-specific inputs'!$K$65 - 1) * 12), 0,TRUE,SUM('Option-specific inputs'!$K$72:$K$73)*G$22)</f>
        <v>0</v>
      </c>
      <c r="H471" s="43" cm="1">
        <f t="array" ref="H471">_xlfn.IFS(H$13="",0,H$13 &lt; EDATE($G$13, ('Option-specific inputs'!$K$65 - 1) * 12), 0,TRUE,SUM('Option-specific inputs'!$K$72:$K$73)*H$22)</f>
        <v>0</v>
      </c>
      <c r="I471" s="43" cm="1">
        <f t="array" ref="I471">_xlfn.IFS(I$13="",0,I$13 &lt; EDATE($G$13, ('Option-specific inputs'!$K$65 - 1) * 12), 0,TRUE,SUM('Option-specific inputs'!$K$72:$K$73)*I$22)</f>
        <v>0</v>
      </c>
      <c r="J471" s="43" cm="1">
        <f t="array" ref="J471">_xlfn.IFS(J$13="",0,J$13 &lt; EDATE($G$13, ('Option-specific inputs'!$K$65 - 1) * 12), 0,TRUE,SUM('Option-specific inputs'!$K$72:$K$73)*J$22)</f>
        <v>0</v>
      </c>
      <c r="K471" s="43" cm="1">
        <f t="array" ref="K471">_xlfn.IFS(K$13="",0,K$13 &lt; EDATE($G$13, ('Option-specific inputs'!$K$65 - 1) * 12), 0,TRUE,SUM('Option-specific inputs'!$K$72:$K$73)*K$22)</f>
        <v>0</v>
      </c>
      <c r="L471" s="43" cm="1">
        <f t="array" ref="L471">_xlfn.IFS(L$13="",0,L$13 &lt; EDATE($G$13, ('Option-specific inputs'!$K$65 - 1) * 12), 0,TRUE,SUM('Option-specific inputs'!$K$72:$K$73)*L$22)</f>
        <v>0</v>
      </c>
      <c r="M471" s="43" cm="1">
        <f t="array" ref="M471">_xlfn.IFS(M$13="",0,M$13 &lt; EDATE($G$13, ('Option-specific inputs'!$K$65 - 1) * 12), 0,TRUE,SUM('Option-specific inputs'!$K$72:$K$73)*M$22)</f>
        <v>0</v>
      </c>
      <c r="N471" s="43" cm="1">
        <f t="array" ref="N471">_xlfn.IFS(N$13="",0,N$13 &lt; EDATE($G$13, ('Option-specific inputs'!$K$65 - 1) * 12), 0,TRUE,SUM('Option-specific inputs'!$K$72:$K$73)*N$22)</f>
        <v>0</v>
      </c>
      <c r="O471" s="43" cm="1">
        <f t="array" ref="O471">_xlfn.IFS(O$13="",0,O$13 &lt; EDATE($G$13, ('Option-specific inputs'!$K$65 - 1) * 12), 0,TRUE,SUM('Option-specific inputs'!$K$72:$K$73)*O$22)</f>
        <v>0</v>
      </c>
      <c r="P471" s="43" cm="1">
        <f t="array" ref="P471">_xlfn.IFS(P$13="",0,P$13 &lt; EDATE($G$13, ('Option-specific inputs'!$K$65 - 1) * 12), 0,TRUE,SUM('Option-specific inputs'!$K$72:$K$73)*P$22)</f>
        <v>0</v>
      </c>
      <c r="Q471" s="43" cm="1">
        <f t="array" ref="Q471">_xlfn.IFS(Q$13="",0,Q$13 &lt; EDATE($G$13, ('Option-specific inputs'!$K$65 - 1) * 12), 0,TRUE,SUM('Option-specific inputs'!$K$72:$K$73)*Q$22)</f>
        <v>0</v>
      </c>
      <c r="R471" s="43" cm="1">
        <f t="array" ref="R471">_xlfn.IFS(R$13="",0,R$13 &lt; EDATE($G$13, ('Option-specific inputs'!$K$65 - 1) * 12), 0,TRUE,SUM('Option-specific inputs'!$K$72:$K$73)*R$22)</f>
        <v>0</v>
      </c>
      <c r="S471" s="43" cm="1">
        <f t="array" ref="S471">_xlfn.IFS(S$13="",0,S$13 &lt; EDATE($G$13, ('Option-specific inputs'!$K$65 - 1) * 12), 0,TRUE,SUM('Option-specific inputs'!$K$72:$K$73)*S$22)</f>
        <v>0</v>
      </c>
      <c r="T471" s="43" cm="1">
        <f t="array" ref="T471">_xlfn.IFS(T$13="",0,T$13 &lt; EDATE($G$13, ('Option-specific inputs'!$K$65 - 1) * 12), 0,TRUE,SUM('Option-specific inputs'!$K$72:$K$73)*T$22)</f>
        <v>0</v>
      </c>
      <c r="U471" s="43" cm="1">
        <f t="array" ref="U471">_xlfn.IFS(U$13="",0,U$13 &lt; EDATE($G$13, ('Option-specific inputs'!$K$65 - 1) * 12), 0,TRUE,SUM('Option-specific inputs'!$K$72:$K$73)*U$22)</f>
        <v>0</v>
      </c>
      <c r="V471" s="43" cm="1">
        <f t="array" ref="V471">_xlfn.IFS(V$13="",0,V$13 &lt; EDATE($G$13, ('Option-specific inputs'!$K$65 - 1) * 12), 0,TRUE,SUM('Option-specific inputs'!$K$72:$K$73)*V$22)</f>
        <v>0</v>
      </c>
      <c r="W471" s="43" cm="1">
        <f t="array" ref="W471">_xlfn.IFS(W$13="",0,W$13 &lt; EDATE($G$13, ('Option-specific inputs'!$K$65 - 1) * 12), 0,TRUE,SUM('Option-specific inputs'!$K$72:$K$73)*W$22)</f>
        <v>0</v>
      </c>
      <c r="X471" s="43" cm="1">
        <f t="array" ref="X471">_xlfn.IFS(X$13="",0,X$13 &lt; EDATE($G$13, ('Option-specific inputs'!$K$65 - 1) * 12), 0,TRUE,SUM('Option-specific inputs'!$K$72:$K$73)*X$22)</f>
        <v>0</v>
      </c>
      <c r="Y471" s="43" cm="1">
        <f t="array" ref="Y471">_xlfn.IFS(Y$13="",0,Y$13 &lt; EDATE($G$13, ('Option-specific inputs'!$K$65 - 1) * 12), 0,TRUE,SUM('Option-specific inputs'!$K$72:$K$73)*Y$22)</f>
        <v>0</v>
      </c>
      <c r="Z471" s="43" cm="1">
        <f t="array" ref="Z471">_xlfn.IFS(Z$13="",0,Z$13 &lt; EDATE($G$13, ('Option-specific inputs'!$K$65 - 1) * 12), 0,TRUE,SUM('Option-specific inputs'!$K$72:$K$73)*Z$22)</f>
        <v>0</v>
      </c>
      <c r="AA471" s="43" cm="1">
        <f t="array" ref="AA471">_xlfn.IFS(AA$13="",0,AA$13 &lt; EDATE($G$13, ('Option-specific inputs'!$K$65 - 1) * 12), 0,TRUE,SUM('Option-specific inputs'!$K$72:$K$73)*AA$22)</f>
        <v>0</v>
      </c>
      <c r="AB471" s="43" cm="1">
        <f t="array" ref="AB471">_xlfn.IFS(AB$13="",0,AB$13 &lt; EDATE($G$13, ('Option-specific inputs'!$K$65 - 1) * 12), 0,TRUE,SUM('Option-specific inputs'!$K$72:$K$73)*AB$22)</f>
        <v>0</v>
      </c>
      <c r="AC471" s="43" cm="1">
        <f t="array" ref="AC471">_xlfn.IFS(AC$13="",0,AC$13 &lt; EDATE($G$13, ('Option-specific inputs'!$K$65 - 1) * 12), 0,TRUE,SUM('Option-specific inputs'!$K$72:$K$73)*AC$22)</f>
        <v>0</v>
      </c>
      <c r="AD471" s="43" cm="1">
        <f t="array" ref="AD471">_xlfn.IFS(AD$13="",0,AD$13 &lt; EDATE($G$13, ('Option-specific inputs'!$K$65 - 1) * 12), 0,TRUE,SUM('Option-specific inputs'!$K$72:$K$73)*AD$22)</f>
        <v>0</v>
      </c>
      <c r="AE471" s="43" cm="1">
        <f t="array" ref="AE471">_xlfn.IFS(AE$13="",0,AE$13 &lt; EDATE($G$13, ('Option-specific inputs'!$K$65 - 1) * 12), 0,TRUE,SUM('Option-specific inputs'!$K$72:$K$73)*AE$22)</f>
        <v>0</v>
      </c>
      <c r="AF471" s="43" cm="1">
        <f t="array" ref="AF471">_xlfn.IFS(AF$13="",0,AF$13 &lt; EDATE($G$13, ('Option-specific inputs'!$K$65 - 1) * 12), 0,TRUE,SUM('Option-specific inputs'!$K$72:$K$73)*AF$22)</f>
        <v>0</v>
      </c>
      <c r="AG471" s="43" cm="1">
        <f t="array" ref="AG471">_xlfn.IFS(AG$13="",0,AG$13 &lt; EDATE($G$13, ('Option-specific inputs'!$K$65 - 1) * 12), 0,TRUE,SUM('Option-specific inputs'!$K$72:$K$73)*AG$22)</f>
        <v>0</v>
      </c>
      <c r="AH471" s="43" cm="1">
        <f t="array" ref="AH471">_xlfn.IFS(AH$13="",0,AH$13 &lt; EDATE($G$13, ('Option-specific inputs'!$K$65 - 1) * 12), 0,TRUE,SUM('Option-specific inputs'!$K$72:$K$73)*AH$22)</f>
        <v>0</v>
      </c>
      <c r="AI471" s="43" cm="1">
        <f t="array" ref="AI471">_xlfn.IFS(AI$13="",0,AI$13 &lt; EDATE($G$13, ('Option-specific inputs'!$K$65 - 1) * 12), 0,TRUE,SUM('Option-specific inputs'!$K$72:$K$73)*AI$22)</f>
        <v>0</v>
      </c>
      <c r="AJ471" s="43" cm="1">
        <f t="array" ref="AJ471">_xlfn.IFS(AJ$13="",0,AJ$13 &lt; EDATE($G$13, ('Option-specific inputs'!$K$65 - 1) * 12), 0,TRUE,SUM('Option-specific inputs'!$K$72:$K$73)*AJ$22)</f>
        <v>0</v>
      </c>
      <c r="AK471" s="43" cm="1">
        <f t="array" ref="AK471">_xlfn.IFS(AK$13="",0,AK$13 &lt; EDATE($G$13, ('Option-specific inputs'!$K$65 - 1) * 12), 0,TRUE,SUM('Option-specific inputs'!$K$72:$K$73)*AK$22)</f>
        <v>0</v>
      </c>
      <c r="AL471" s="43" cm="1">
        <f t="array" ref="AL471">_xlfn.IFS(AL$13="",0,AL$13 &lt; EDATE($G$13, ('Option-specific inputs'!$K$65 - 1) * 12), 0,TRUE,SUM('Option-specific inputs'!$K$72:$K$73)*AL$22)</f>
        <v>0</v>
      </c>
      <c r="AM471" s="43" cm="1">
        <f t="array" ref="AM471">_xlfn.IFS(AM$13="",0,AM$13 &lt; EDATE($G$13, ('Option-specific inputs'!$K$65 - 1) * 12), 0,TRUE,SUM('Option-specific inputs'!$K$72:$K$73)*AM$22)</f>
        <v>0</v>
      </c>
      <c r="AN471" s="43" cm="1">
        <f t="array" ref="AN471">_xlfn.IFS(AN$13="",0,AN$13 &lt; EDATE($G$13, ('Option-specific inputs'!$K$65 - 1) * 12), 0,TRUE,SUM('Option-specific inputs'!$K$72:$K$73)*AN$22)</f>
        <v>0</v>
      </c>
      <c r="AO471" s="43" cm="1">
        <f t="array" ref="AO471">_xlfn.IFS(AO$13="",0,AO$13 &lt; EDATE($G$13, ('Option-specific inputs'!$K$65 - 1) * 12), 0,TRUE,SUM('Option-specific inputs'!$K$72:$K$73)*AO$22)</f>
        <v>0</v>
      </c>
      <c r="AP471" s="43" cm="1">
        <f t="array" ref="AP471">_xlfn.IFS(AP$13="",0,AP$13 &lt; EDATE($G$13, ('Option-specific inputs'!$K$65 - 1) * 12), 0,TRUE,SUM('Option-specific inputs'!$K$72:$K$73)*AP$22)</f>
        <v>0</v>
      </c>
      <c r="AQ471" s="43" cm="1">
        <f t="array" ref="AQ471">_xlfn.IFS(AQ$13="",0,AQ$13 &lt; EDATE($G$13, ('Option-specific inputs'!$K$65 - 1) * 12), 0,TRUE,SUM('Option-specific inputs'!$K$72:$K$73)*AQ$22)</f>
        <v>0</v>
      </c>
      <c r="AR471" s="43" cm="1">
        <f t="array" ref="AR471">_xlfn.IFS(AR$13="",0,AR$13 &lt; EDATE($G$13, ('Option-specific inputs'!$K$65 - 1) * 12), 0,TRUE,SUM('Option-specific inputs'!$K$72:$K$73)*AR$22)</f>
        <v>0</v>
      </c>
      <c r="AS471" s="43" cm="1">
        <f t="array" ref="AS471">_xlfn.IFS(AS$13="",0,AS$13 &lt; EDATE($G$13, ('Option-specific inputs'!$K$65 - 1) * 12), 0,TRUE,SUM('Option-specific inputs'!$K$72:$K$73)*AS$22)</f>
        <v>0</v>
      </c>
      <c r="AT471" s="43" cm="1">
        <f t="array" ref="AT471">_xlfn.IFS(AT$13="",0,AT$13 &lt; EDATE($G$13, ('Option-specific inputs'!$K$65 - 1) * 12), 0,TRUE,SUM('Option-specific inputs'!$K$72:$K$73)*AT$22)</f>
        <v>0</v>
      </c>
      <c r="AU471" s="43" cm="1">
        <f t="array" ref="AU471">_xlfn.IFS(AU$13="",0,AU$13 &lt; EDATE($G$13, ('Option-specific inputs'!$K$65 - 1) * 12), 0,TRUE,SUM('Option-specific inputs'!$K$72:$K$73)*AU$22)</f>
        <v>0</v>
      </c>
      <c r="AV471" s="43" cm="1">
        <f t="array" ref="AV471">_xlfn.IFS(AV$13="",0,AV$13 &lt; EDATE($G$13, ('Option-specific inputs'!$K$65 - 1) * 12), 0,TRUE,SUM('Option-specific inputs'!$K$72:$K$73)*AV$22)</f>
        <v>0</v>
      </c>
      <c r="AW471" s="43" cm="1">
        <f t="array" ref="AW471">_xlfn.IFS(AW$13="",0,AW$13 &lt; EDATE($G$13, ('Option-specific inputs'!$K$65 - 1) * 12), 0,TRUE,SUM('Option-specific inputs'!$K$72:$K$73)*AW$22)</f>
        <v>0</v>
      </c>
      <c r="AX471" s="43" cm="1">
        <f t="array" ref="AX471">_xlfn.IFS(AX$13="",0,AX$13 &lt; EDATE($G$13, ('Option-specific inputs'!$K$65 - 1) * 12), 0,TRUE,SUM('Option-specific inputs'!$K$72:$K$73)*AX$22)</f>
        <v>0</v>
      </c>
      <c r="AY471" s="43" cm="1">
        <f t="array" ref="AY471">_xlfn.IFS(AY$13="",0,AY$13 &lt; EDATE($G$13, ('Option-specific inputs'!$K$65 - 1) * 12), 0,TRUE,SUM('Option-specific inputs'!$K$72:$K$73)*AY$22)</f>
        <v>0</v>
      </c>
      <c r="AZ471" s="43" cm="1">
        <f t="array" ref="AZ471">_xlfn.IFS(AZ$13="",0,AZ$13 &lt; EDATE($G$13, ('Option-specific inputs'!$K$65 - 1) * 12), 0,TRUE,SUM('Option-specific inputs'!$K$72:$K$73)*AZ$22)</f>
        <v>0</v>
      </c>
      <c r="BA471" s="43" cm="1">
        <f t="array" ref="BA471">_xlfn.IFS(BA$13="",0,BA$13 &lt; EDATE($G$13, ('Option-specific inputs'!$K$65 - 1) * 12), 0,TRUE,SUM('Option-specific inputs'!$K$72:$K$73)*BA$22)</f>
        <v>0</v>
      </c>
      <c r="BB471" s="43" cm="1">
        <f t="array" ref="BB471">_xlfn.IFS(BB$13="",0,BB$13 &lt; EDATE($G$13, ('Option-specific inputs'!$K$65 - 1) * 12), 0,TRUE,SUM('Option-specific inputs'!$K$72:$K$73)*BB$22)</f>
        <v>0</v>
      </c>
      <c r="BC471" s="43" cm="1">
        <f t="array" ref="BC471">_xlfn.IFS(BC$13="",0,BC$13 &lt; EDATE($G$13, ('Option-specific inputs'!$K$65 - 1) * 12), 0,TRUE,SUM('Option-specific inputs'!$K$72:$K$73)*BC$22)</f>
        <v>0</v>
      </c>
      <c r="BD471" s="43" cm="1">
        <f t="array" ref="BD471">_xlfn.IFS(BD$13="",0,BD$13 &lt; EDATE($G$13, ('Option-specific inputs'!$K$65 - 1) * 12), 0,TRUE,SUM('Option-specific inputs'!$K$72:$K$73)*BD$22)</f>
        <v>0</v>
      </c>
      <c r="BE471" s="43" cm="1">
        <f t="array" ref="BE471">_xlfn.IFS(BE$13="",0,BE$13 &lt; EDATE($G$13, ('Option-specific inputs'!$K$65 - 1) * 12), 0,TRUE,SUM('Option-specific inputs'!$K$72:$K$73)*BE$22)</f>
        <v>0</v>
      </c>
      <c r="BF471" s="43" cm="1">
        <f t="array" ref="BF471">_xlfn.IFS(BF$13="",0,BF$13 &lt; EDATE($G$13, ('Option-specific inputs'!$K$65 - 1) * 12), 0,TRUE,SUM('Option-specific inputs'!$K$72:$K$73)*BF$22)</f>
        <v>0</v>
      </c>
      <c r="BG471" s="43" cm="1">
        <f t="array" ref="BG471">_xlfn.IFS(BG$13="",0,BG$13 &lt; EDATE($G$13, ('Option-specific inputs'!$K$65 - 1) * 12), 0,TRUE,SUM('Option-specific inputs'!$K$72:$K$73)*BG$22)</f>
        <v>0</v>
      </c>
      <c r="BH471" s="43" cm="1">
        <f t="array" ref="BH471">_xlfn.IFS(BH$13="",0,BH$13 &lt; EDATE($G$13, ('Option-specific inputs'!$K$65 - 1) * 12), 0,TRUE,SUM('Option-specific inputs'!$K$72:$K$73)*BH$22)</f>
        <v>0</v>
      </c>
      <c r="BI471" s="43" cm="1">
        <f t="array" ref="BI471">_xlfn.IFS(BI$13="",0,BI$13 &lt; EDATE($G$13, ('Option-specific inputs'!$K$65 - 1) * 12), 0,TRUE,SUM('Option-specific inputs'!$K$72:$K$73)*BI$22)</f>
        <v>0</v>
      </c>
      <c r="BJ471" s="43" cm="1">
        <f t="array" ref="BJ471">_xlfn.IFS(BJ$13="",0,BJ$13 &lt; EDATE($G$13, ('Option-specific inputs'!$K$65 - 1) * 12), 0,TRUE,SUM('Option-specific inputs'!$K$72:$K$73)*BJ$22)</f>
        <v>0</v>
      </c>
      <c r="BK471" s="43" cm="1">
        <f t="array" ref="BK471">_xlfn.IFS(BK$13="",0,BK$13 &lt; EDATE($G$13, ('Option-specific inputs'!$K$65 - 1) * 12), 0,TRUE,SUM('Option-specific inputs'!$K$72:$K$73)*BK$22)</f>
        <v>0</v>
      </c>
      <c r="BL471" s="43" cm="1">
        <f t="array" ref="BL471">_xlfn.IFS(BL$13="",0,BL$13 &lt; EDATE($G$13, ('Option-specific inputs'!$K$65 - 1) * 12), 0,TRUE,SUM('Option-specific inputs'!$K$72:$K$73)*BL$22)</f>
        <v>0</v>
      </c>
      <c r="BM471" s="43" cm="1">
        <f t="array" ref="BM471">_xlfn.IFS(BM$13="",0,BM$13 &lt; EDATE($G$13, ('Option-specific inputs'!$K$65 - 1) * 12), 0,TRUE,SUM('Option-specific inputs'!$K$72:$K$73)*BM$22)</f>
        <v>0</v>
      </c>
      <c r="BN471" s="43" cm="1">
        <f t="array" ref="BN471">_xlfn.IFS(BN$13="",0,BN$13 &lt; EDATE($G$13, ('Option-specific inputs'!$K$65 - 1) * 12), 0,TRUE,SUM('Option-specific inputs'!$K$72:$K$73)*BN$22)</f>
        <v>0</v>
      </c>
      <c r="BO471" s="43" cm="1">
        <f t="array" ref="BO471">_xlfn.IFS(BO$13="",0,BO$13 &lt; EDATE($G$13, ('Option-specific inputs'!$K$65 - 1) * 12), 0,TRUE,SUM('Option-specific inputs'!$K$72:$K$73)*BO$22)</f>
        <v>0</v>
      </c>
      <c r="BP471" s="43" cm="1">
        <f t="array" ref="BP471">_xlfn.IFS(BP$13="",0,BP$13 &lt; EDATE($G$13, ('Option-specific inputs'!$K$65 - 1) * 12), 0,TRUE,SUM('Option-specific inputs'!$K$72:$K$73)*BP$22)</f>
        <v>0</v>
      </c>
      <c r="BQ471" s="43" cm="1">
        <f t="array" ref="BQ471">_xlfn.IFS(BQ$13="",0,BQ$13 &lt; EDATE($G$13, ('Option-specific inputs'!$K$65 - 1) * 12), 0,TRUE,SUM('Option-specific inputs'!$K$72:$K$73)*BQ$22)</f>
        <v>0</v>
      </c>
      <c r="BR471" s="43" cm="1">
        <f t="array" ref="BR471">_xlfn.IFS(BR$13="",0,BR$13 &lt; EDATE($G$13, ('Option-specific inputs'!$K$65 - 1) * 12), 0,TRUE,SUM('Option-specific inputs'!$K$72:$K$73)*BR$22)</f>
        <v>0</v>
      </c>
      <c r="BS471" s="43" cm="1">
        <f t="array" ref="BS471">_xlfn.IFS(BS$13="",0,BS$13 &lt; EDATE($G$13, ('Option-specific inputs'!$K$65 - 1) * 12), 0,TRUE,SUM('Option-specific inputs'!$K$72:$K$73)*BS$22)</f>
        <v>0</v>
      </c>
      <c r="BT471" s="43" cm="1">
        <f t="array" ref="BT471">_xlfn.IFS(BT$13="",0,BT$13 &lt; EDATE($G$13, ('Option-specific inputs'!$K$65 - 1) * 12), 0,TRUE,SUM('Option-specific inputs'!$K$72:$K$73)*BT$22)</f>
        <v>0</v>
      </c>
      <c r="BU471" s="43" cm="1">
        <f t="array" ref="BU471">_xlfn.IFS(BU$13="",0,BU$13 &lt; EDATE($G$13, ('Option-specific inputs'!$K$65 - 1) * 12), 0,TRUE,SUM('Option-specific inputs'!$K$72:$K$73)*BU$22)</f>
        <v>0</v>
      </c>
      <c r="BV471" s="43" cm="1">
        <f t="array" ref="BV471">_xlfn.IFS(BV$13="",0,BV$13 &lt; EDATE($G$13, ('Option-specific inputs'!$K$65 - 1) * 12), 0,TRUE,SUM('Option-specific inputs'!$K$72:$K$73)*BV$22)</f>
        <v>0</v>
      </c>
      <c r="BW471" s="43" cm="1">
        <f t="array" ref="BW471">_xlfn.IFS(BW$13="",0,BW$13 &lt; EDATE($G$13, ('Option-specific inputs'!$K$65 - 1) * 12), 0,TRUE,SUM('Option-specific inputs'!$K$72:$K$73)*BW$22)</f>
        <v>0</v>
      </c>
      <c r="BX471" s="43" cm="1">
        <f t="array" ref="BX471">_xlfn.IFS(BX$13="",0,BX$13 &lt; EDATE($G$13, ('Option-specific inputs'!$K$65 - 1) * 12), 0,TRUE,SUM('Option-specific inputs'!$K$72:$K$73)*BX$22)</f>
        <v>0</v>
      </c>
      <c r="BY471" s="43" cm="1">
        <f t="array" ref="BY471">_xlfn.IFS(BY$13="",0,BY$13 &lt; EDATE($G$13, ('Option-specific inputs'!$K$65 - 1) * 12), 0,TRUE,SUM('Option-specific inputs'!$K$72:$K$73)*BY$22)</f>
        <v>0</v>
      </c>
      <c r="BZ471" s="43" cm="1">
        <f t="array" ref="BZ471">_xlfn.IFS(BZ$13="",0,BZ$13 &lt; EDATE($G$13, ('Option-specific inputs'!$K$65 - 1) * 12), 0,TRUE,SUM('Option-specific inputs'!$K$72:$K$73)*BZ$22)</f>
        <v>0</v>
      </c>
      <c r="CA471" s="43" cm="1">
        <f t="array" ref="CA471">_xlfn.IFS(CA$13="",0,CA$13 &lt; EDATE($G$13, ('Option-specific inputs'!$K$65 - 1) * 12), 0,TRUE,SUM('Option-specific inputs'!$K$72:$K$73)*CA$22)</f>
        <v>0</v>
      </c>
      <c r="CB471" s="43" cm="1">
        <f t="array" ref="CB471">_xlfn.IFS(CB$13="",0,CB$13 &lt; EDATE($G$13, ('Option-specific inputs'!$K$65 - 1) * 12), 0,TRUE,SUM('Option-specific inputs'!$K$72:$K$73)*CB$22)</f>
        <v>0</v>
      </c>
      <c r="CC471" s="43" cm="1">
        <f t="array" ref="CC471">_xlfn.IFS(CC$13="",0,CC$13 &lt; EDATE($G$13, ('Option-specific inputs'!$K$65 - 1) * 12), 0,TRUE,SUM('Option-specific inputs'!$K$72:$K$73)*CC$22)</f>
        <v>0</v>
      </c>
      <c r="CD471" s="43" cm="1">
        <f t="array" ref="CD471">_xlfn.IFS(CD$13="",0,CD$13 &lt; EDATE($G$13, ('Option-specific inputs'!$K$65 - 1) * 12), 0,TRUE,SUM('Option-specific inputs'!$K$72:$K$73)*CD$22)</f>
        <v>0</v>
      </c>
      <c r="CE471" s="43" cm="1">
        <f t="array" ref="CE471">_xlfn.IFS(CE$13="",0,CE$13 &lt; EDATE($G$13, ('Option-specific inputs'!$K$65 - 1) * 12), 0,TRUE,SUM('Option-specific inputs'!$K$72:$K$73)*CE$22)</f>
        <v>0</v>
      </c>
      <c r="CF471" s="43" cm="1">
        <f t="array" ref="CF471">_xlfn.IFS(CF$13="",0,CF$13 &lt; EDATE($G$13, ('Option-specific inputs'!$K$65 - 1) * 12), 0,TRUE,SUM('Option-specific inputs'!$K$72:$K$73)*CF$22)</f>
        <v>0</v>
      </c>
      <c r="CG471" s="43" cm="1">
        <f t="array" ref="CG471">_xlfn.IFS(CG$13="",0,CG$13 &lt; EDATE($G$13, ('Option-specific inputs'!$K$65 - 1) * 12), 0,TRUE,SUM('Option-specific inputs'!$K$72:$K$73)*CG$22)</f>
        <v>0</v>
      </c>
      <c r="CH471" s="43" cm="1">
        <f t="array" ref="CH471">_xlfn.IFS(CH$13="",0,CH$13 &lt; EDATE($G$13, ('Option-specific inputs'!$K$65 - 1) * 12), 0,TRUE,SUM('Option-specific inputs'!$K$72:$K$73)*CH$22)</f>
        <v>0</v>
      </c>
      <c r="CI471" s="43" cm="1">
        <f t="array" ref="CI471">_xlfn.IFS(CI$13="",0,CI$13 &lt; EDATE($G$13, ('Option-specific inputs'!$K$65 - 1) * 12), 0,TRUE,SUM('Option-specific inputs'!$K$72:$K$73)*CI$22)</f>
        <v>0</v>
      </c>
      <c r="CJ471" s="43" cm="1">
        <f t="array" ref="CJ471">_xlfn.IFS(CJ$13="",0,CJ$13 &lt; EDATE($G$13, ('Option-specific inputs'!$K$65 - 1) * 12), 0,TRUE,SUM('Option-specific inputs'!$K$72:$K$73)*CJ$22)</f>
        <v>0</v>
      </c>
      <c r="CK471" s="43" cm="1">
        <f t="array" ref="CK471">_xlfn.IFS(CK$13="",0,CK$13 &lt; EDATE($G$13, ('Option-specific inputs'!$K$65 - 1) * 12), 0,TRUE,SUM('Option-specific inputs'!$K$72:$K$73)*CK$22)</f>
        <v>0</v>
      </c>
      <c r="CL471" s="43" cm="1">
        <f t="array" ref="CL471">_xlfn.IFS(CL$13="",0,CL$13 &lt; EDATE($G$13, ('Option-specific inputs'!$K$65 - 1) * 12), 0,TRUE,SUM('Option-specific inputs'!$K$72:$K$73)*CL$22)</f>
        <v>0</v>
      </c>
      <c r="CM471" s="43" cm="1">
        <f t="array" ref="CM471">_xlfn.IFS(CM$13="",0,CM$13 &lt; EDATE($G$13, ('Option-specific inputs'!$K$65 - 1) * 12), 0,TRUE,SUM('Option-specific inputs'!$K$72:$K$73)*CM$22)</f>
        <v>0</v>
      </c>
      <c r="CN471" s="43" cm="1">
        <f t="array" ref="CN471">_xlfn.IFS(CN$13="",0,CN$13 &lt; EDATE($G$13, ('Option-specific inputs'!$K$65 - 1) * 12), 0,TRUE,SUM('Option-specific inputs'!$K$72:$K$73)*CN$22)</f>
        <v>0</v>
      </c>
      <c r="CO471" s="43" cm="1">
        <f t="array" ref="CO471">_xlfn.IFS(CO$13="",0,CO$13 &lt; EDATE($G$13, ('Option-specific inputs'!$K$65 - 1) * 12), 0,TRUE,SUM('Option-specific inputs'!$K$72:$K$73)*CO$22)</f>
        <v>0</v>
      </c>
      <c r="CP471" s="43" cm="1">
        <f t="array" ref="CP471">_xlfn.IFS(CP$13="",0,CP$13 &lt; EDATE($G$13, ('Option-specific inputs'!$K$65 - 1) * 12), 0,TRUE,SUM('Option-specific inputs'!$K$72:$K$73)*CP$22)</f>
        <v>0</v>
      </c>
      <c r="CQ471" s="43" cm="1">
        <f t="array" ref="CQ471">_xlfn.IFS(CQ$13="",0,CQ$13 &lt; EDATE($G$13, ('Option-specific inputs'!$K$65 - 1) * 12), 0,TRUE,SUM('Option-specific inputs'!$K$72:$K$73)*CQ$22)</f>
        <v>0</v>
      </c>
      <c r="CR471" s="43" cm="1">
        <f t="array" ref="CR471">_xlfn.IFS(CR$13="",0,CR$13 &lt; EDATE($G$13, ('Option-specific inputs'!$K$65 - 1) * 12), 0,TRUE,SUM('Option-specific inputs'!$K$72:$K$73)*CR$22)</f>
        <v>0</v>
      </c>
      <c r="CS471" s="43" cm="1">
        <f t="array" ref="CS471">_xlfn.IFS(CS$13="",0,CS$13 &lt; EDATE($G$13, ('Option-specific inputs'!$K$65 - 1) * 12), 0,TRUE,SUM('Option-specific inputs'!$K$72:$K$73)*CS$22)</f>
        <v>0</v>
      </c>
      <c r="CT471" s="43" cm="1">
        <f t="array" ref="CT471">_xlfn.IFS(CT$13="",0,CT$13 &lt; EDATE($G$13, ('Option-specific inputs'!$K$65 - 1) * 12), 0,TRUE,SUM('Option-specific inputs'!$K$72:$K$73)*CT$22)</f>
        <v>0</v>
      </c>
      <c r="CU471" s="43" cm="1">
        <f t="array" ref="CU471">_xlfn.IFS(CU$13="",0,CU$13 &lt; EDATE($G$13, ('Option-specific inputs'!$K$65 - 1) * 12), 0,TRUE,SUM('Option-specific inputs'!$K$72:$K$73)*CU$22)</f>
        <v>0</v>
      </c>
      <c r="CV471" s="43" cm="1">
        <f t="array" ref="CV471">_xlfn.IFS(CV$13="",0,CV$13 &lt; EDATE($G$13, ('Option-specific inputs'!$K$65 - 1) * 12), 0,TRUE,SUM('Option-specific inputs'!$K$72:$K$73)*CV$22)</f>
        <v>0</v>
      </c>
      <c r="CW471" s="43" cm="1">
        <f t="array" ref="CW471">_xlfn.IFS(CW$13="",0,CW$13 &lt; EDATE($G$13, ('Option-specific inputs'!$K$65 - 1) * 12), 0,TRUE,SUM('Option-specific inputs'!$K$72:$K$73)*CW$22)</f>
        <v>0</v>
      </c>
      <c r="CX471" s="43" cm="1">
        <f t="array" ref="CX471">_xlfn.IFS(CX$13="",0,CX$13 &lt; EDATE($G$13, ('Option-specific inputs'!$K$65 - 1) * 12), 0,TRUE,SUM('Option-specific inputs'!$K$72:$K$73)*CX$22)</f>
        <v>0</v>
      </c>
      <c r="CY471" s="43" cm="1">
        <f t="array" ref="CY471">_xlfn.IFS(CY$13="",0,CY$13 &lt; EDATE($G$13, ('Option-specific inputs'!$K$65 - 1) * 12), 0,TRUE,SUM('Option-specific inputs'!$K$72:$K$73)*CY$22)</f>
        <v>0</v>
      </c>
      <c r="CZ471" s="43" cm="1">
        <f t="array" ref="CZ471">_xlfn.IFS(CZ$13="",0,CZ$13 &lt; EDATE($G$13, ('Option-specific inputs'!$K$65 - 1) * 12), 0,TRUE,SUM('Option-specific inputs'!$K$72:$K$73)*CZ$22)</f>
        <v>0</v>
      </c>
      <c r="DA471" s="43" cm="1">
        <f t="array" ref="DA471">_xlfn.IFS(DA$13="",0,DA$13 &lt; EDATE($G$13, ('Option-specific inputs'!$K$65 - 1) * 12), 0,TRUE,SUM('Option-specific inputs'!$K$72:$K$73)*DA$22)</f>
        <v>0</v>
      </c>
      <c r="DB471" s="43" cm="1">
        <f t="array" ref="DB471">_xlfn.IFS(DB$13="",0,DB$13 &lt; EDATE($G$13, ('Option-specific inputs'!$K$65 - 1) * 12), 0,TRUE,SUM('Option-specific inputs'!$K$72:$K$73)*DB$22)</f>
        <v>0</v>
      </c>
      <c r="DC471" s="25"/>
    </row>
    <row r="472" spans="1:107" s="61" customFormat="1" ht="22.5" customHeight="1">
      <c r="A472" s="25"/>
      <c r="B472" s="163"/>
      <c r="C472" s="178" t="s">
        <v>136</v>
      </c>
      <c r="D472" s="46"/>
      <c r="E472" s="37"/>
      <c r="F472" s="32"/>
      <c r="G472" s="43" cm="1">
        <f t="array" ref="G472">_xlfn.IFS(G$13="",0,G$13 &lt; EDATE($G$13, ('Option-specific inputs'!$K$65 - 1) * 12), 0,TRUE,'Option-specific inputs'!$K$74*G$22)</f>
        <v>0</v>
      </c>
      <c r="H472" s="43" cm="1">
        <f t="array" ref="H472">_xlfn.IFS(H$13="",0,H$13 &lt; EDATE($G$13, ('Option-specific inputs'!$K$65 - 1) * 12), 0,TRUE,'Option-specific inputs'!$K$74*H$22)</f>
        <v>0</v>
      </c>
      <c r="I472" s="43" cm="1">
        <f t="array" ref="I472">_xlfn.IFS(I$13="",0,I$13 &lt; EDATE($G$13, ('Option-specific inputs'!$K$65 - 1) * 12), 0,TRUE,'Option-specific inputs'!$K$74*I$22)</f>
        <v>0</v>
      </c>
      <c r="J472" s="43" cm="1">
        <f t="array" ref="J472">_xlfn.IFS(J$13="",0,J$13 &lt; EDATE($G$13, ('Option-specific inputs'!$K$65 - 1) * 12), 0,TRUE,'Option-specific inputs'!$K$74*J$22)</f>
        <v>0</v>
      </c>
      <c r="K472" s="43" cm="1">
        <f t="array" ref="K472">_xlfn.IFS(K$13="",0,K$13 &lt; EDATE($G$13, ('Option-specific inputs'!$K$65 - 1) * 12), 0,TRUE,'Option-specific inputs'!$K$74*K$22)</f>
        <v>0</v>
      </c>
      <c r="L472" s="43" cm="1">
        <f t="array" ref="L472">_xlfn.IFS(L$13="",0,L$13 &lt; EDATE($G$13, ('Option-specific inputs'!$K$65 - 1) * 12), 0,TRUE,'Option-specific inputs'!$K$74*L$22)</f>
        <v>0</v>
      </c>
      <c r="M472" s="43" cm="1">
        <f t="array" ref="M472">_xlfn.IFS(M$13="",0,M$13 &lt; EDATE($G$13, ('Option-specific inputs'!$K$65 - 1) * 12), 0,TRUE,'Option-specific inputs'!$K$74*M$22)</f>
        <v>0</v>
      </c>
      <c r="N472" s="43" cm="1">
        <f t="array" ref="N472">_xlfn.IFS(N$13="",0,N$13 &lt; EDATE($G$13, ('Option-specific inputs'!$K$65 - 1) * 12), 0,TRUE,'Option-specific inputs'!$K$74*N$22)</f>
        <v>0</v>
      </c>
      <c r="O472" s="43" cm="1">
        <f t="array" ref="O472">_xlfn.IFS(O$13="",0,O$13 &lt; EDATE($G$13, ('Option-specific inputs'!$K$65 - 1) * 12), 0,TRUE,'Option-specific inputs'!$K$74*O$22)</f>
        <v>0</v>
      </c>
      <c r="P472" s="43" cm="1">
        <f t="array" ref="P472">_xlfn.IFS(P$13="",0,P$13 &lt; EDATE($G$13, ('Option-specific inputs'!$K$65 - 1) * 12), 0,TRUE,'Option-specific inputs'!$K$74*P$22)</f>
        <v>0</v>
      </c>
      <c r="Q472" s="43" cm="1">
        <f t="array" ref="Q472">_xlfn.IFS(Q$13="",0,Q$13 &lt; EDATE($G$13, ('Option-specific inputs'!$K$65 - 1) * 12), 0,TRUE,'Option-specific inputs'!$K$74*Q$22)</f>
        <v>0</v>
      </c>
      <c r="R472" s="43" cm="1">
        <f t="array" ref="R472">_xlfn.IFS(R$13="",0,R$13 &lt; EDATE($G$13, ('Option-specific inputs'!$K$65 - 1) * 12), 0,TRUE,'Option-specific inputs'!$K$74*R$22)</f>
        <v>0</v>
      </c>
      <c r="S472" s="43" cm="1">
        <f t="array" ref="S472">_xlfn.IFS(S$13="",0,S$13 &lt; EDATE($G$13, ('Option-specific inputs'!$K$65 - 1) * 12), 0,TRUE,'Option-specific inputs'!$K$74*S$22)</f>
        <v>0</v>
      </c>
      <c r="T472" s="43" cm="1">
        <f t="array" ref="T472">_xlfn.IFS(T$13="",0,T$13 &lt; EDATE($G$13, ('Option-specific inputs'!$K$65 - 1) * 12), 0,TRUE,'Option-specific inputs'!$K$74*T$22)</f>
        <v>0</v>
      </c>
      <c r="U472" s="43" cm="1">
        <f t="array" ref="U472">_xlfn.IFS(U$13="",0,U$13 &lt; EDATE($G$13, ('Option-specific inputs'!$K$65 - 1) * 12), 0,TRUE,'Option-specific inputs'!$K$74*U$22)</f>
        <v>0</v>
      </c>
      <c r="V472" s="43" cm="1">
        <f t="array" ref="V472">_xlfn.IFS(V$13="",0,V$13 &lt; EDATE($G$13, ('Option-specific inputs'!$K$65 - 1) * 12), 0,TRUE,'Option-specific inputs'!$K$74*V$22)</f>
        <v>0</v>
      </c>
      <c r="W472" s="43" cm="1">
        <f t="array" ref="W472">_xlfn.IFS(W$13="",0,W$13 &lt; EDATE($G$13, ('Option-specific inputs'!$K$65 - 1) * 12), 0,TRUE,'Option-specific inputs'!$K$74*W$22)</f>
        <v>0</v>
      </c>
      <c r="X472" s="43" cm="1">
        <f t="array" ref="X472">_xlfn.IFS(X$13="",0,X$13 &lt; EDATE($G$13, ('Option-specific inputs'!$K$65 - 1) * 12), 0,TRUE,'Option-specific inputs'!$K$74*X$22)</f>
        <v>0</v>
      </c>
      <c r="Y472" s="43" cm="1">
        <f t="array" ref="Y472">_xlfn.IFS(Y$13="",0,Y$13 &lt; EDATE($G$13, ('Option-specific inputs'!$K$65 - 1) * 12), 0,TRUE,'Option-specific inputs'!$K$74*Y$22)</f>
        <v>0</v>
      </c>
      <c r="Z472" s="43" cm="1">
        <f t="array" ref="Z472">_xlfn.IFS(Z$13="",0,Z$13 &lt; EDATE($G$13, ('Option-specific inputs'!$K$65 - 1) * 12), 0,TRUE,'Option-specific inputs'!$K$74*Z$22)</f>
        <v>0</v>
      </c>
      <c r="AA472" s="43" cm="1">
        <f t="array" ref="AA472">_xlfn.IFS(AA$13="",0,AA$13 &lt; EDATE($G$13, ('Option-specific inputs'!$K$65 - 1) * 12), 0,TRUE,'Option-specific inputs'!$K$74*AA$22)</f>
        <v>0</v>
      </c>
      <c r="AB472" s="43" cm="1">
        <f t="array" ref="AB472">_xlfn.IFS(AB$13="",0,AB$13 &lt; EDATE($G$13, ('Option-specific inputs'!$K$65 - 1) * 12), 0,TRUE,'Option-specific inputs'!$K$74*AB$22)</f>
        <v>0</v>
      </c>
      <c r="AC472" s="43" cm="1">
        <f t="array" ref="AC472">_xlfn.IFS(AC$13="",0,AC$13 &lt; EDATE($G$13, ('Option-specific inputs'!$K$65 - 1) * 12), 0,TRUE,'Option-specific inputs'!$K$74*AC$22)</f>
        <v>0</v>
      </c>
      <c r="AD472" s="43" cm="1">
        <f t="array" ref="AD472">_xlfn.IFS(AD$13="",0,AD$13 &lt; EDATE($G$13, ('Option-specific inputs'!$K$65 - 1) * 12), 0,TRUE,'Option-specific inputs'!$K$74*AD$22)</f>
        <v>0</v>
      </c>
      <c r="AE472" s="43" cm="1">
        <f t="array" ref="AE472">_xlfn.IFS(AE$13="",0,AE$13 &lt; EDATE($G$13, ('Option-specific inputs'!$K$65 - 1) * 12), 0,TRUE,'Option-specific inputs'!$K$74*AE$22)</f>
        <v>0</v>
      </c>
      <c r="AF472" s="43" cm="1">
        <f t="array" ref="AF472">_xlfn.IFS(AF$13="",0,AF$13 &lt; EDATE($G$13, ('Option-specific inputs'!$K$65 - 1) * 12), 0,TRUE,'Option-specific inputs'!$K$74*AF$22)</f>
        <v>0</v>
      </c>
      <c r="AG472" s="43" cm="1">
        <f t="array" ref="AG472">_xlfn.IFS(AG$13="",0,AG$13 &lt; EDATE($G$13, ('Option-specific inputs'!$K$65 - 1) * 12), 0,TRUE,'Option-specific inputs'!$K$74*AG$22)</f>
        <v>0</v>
      </c>
      <c r="AH472" s="43" cm="1">
        <f t="array" ref="AH472">_xlfn.IFS(AH$13="",0,AH$13 &lt; EDATE($G$13, ('Option-specific inputs'!$K$65 - 1) * 12), 0,TRUE,'Option-specific inputs'!$K$74*AH$22)</f>
        <v>0</v>
      </c>
      <c r="AI472" s="43" cm="1">
        <f t="array" ref="AI472">_xlfn.IFS(AI$13="",0,AI$13 &lt; EDATE($G$13, ('Option-specific inputs'!$K$65 - 1) * 12), 0,TRUE,'Option-specific inputs'!$K$74*AI$22)</f>
        <v>0</v>
      </c>
      <c r="AJ472" s="43" cm="1">
        <f t="array" ref="AJ472">_xlfn.IFS(AJ$13="",0,AJ$13 &lt; EDATE($G$13, ('Option-specific inputs'!$K$65 - 1) * 12), 0,TRUE,'Option-specific inputs'!$K$74*AJ$22)</f>
        <v>0</v>
      </c>
      <c r="AK472" s="43" cm="1">
        <f t="array" ref="AK472">_xlfn.IFS(AK$13="",0,AK$13 &lt; EDATE($G$13, ('Option-specific inputs'!$K$65 - 1) * 12), 0,TRUE,'Option-specific inputs'!$K$74*AK$22)</f>
        <v>0</v>
      </c>
      <c r="AL472" s="43" cm="1">
        <f t="array" ref="AL472">_xlfn.IFS(AL$13="",0,AL$13 &lt; EDATE($G$13, ('Option-specific inputs'!$K$65 - 1) * 12), 0,TRUE,'Option-specific inputs'!$K$74*AL$22)</f>
        <v>0</v>
      </c>
      <c r="AM472" s="43" cm="1">
        <f t="array" ref="AM472">_xlfn.IFS(AM$13="",0,AM$13 &lt; EDATE($G$13, ('Option-specific inputs'!$K$65 - 1) * 12), 0,TRUE,'Option-specific inputs'!$K$74*AM$22)</f>
        <v>0</v>
      </c>
      <c r="AN472" s="43" cm="1">
        <f t="array" ref="AN472">_xlfn.IFS(AN$13="",0,AN$13 &lt; EDATE($G$13, ('Option-specific inputs'!$K$65 - 1) * 12), 0,TRUE,'Option-specific inputs'!$K$74*AN$22)</f>
        <v>0</v>
      </c>
      <c r="AO472" s="43" cm="1">
        <f t="array" ref="AO472">_xlfn.IFS(AO$13="",0,AO$13 &lt; EDATE($G$13, ('Option-specific inputs'!$K$65 - 1) * 12), 0,TRUE,'Option-specific inputs'!$K$74*AO$22)</f>
        <v>0</v>
      </c>
      <c r="AP472" s="43" cm="1">
        <f t="array" ref="AP472">_xlfn.IFS(AP$13="",0,AP$13 &lt; EDATE($G$13, ('Option-specific inputs'!$K$65 - 1) * 12), 0,TRUE,'Option-specific inputs'!$K$74*AP$22)</f>
        <v>0</v>
      </c>
      <c r="AQ472" s="43" cm="1">
        <f t="array" ref="AQ472">_xlfn.IFS(AQ$13="",0,AQ$13 &lt; EDATE($G$13, ('Option-specific inputs'!$K$65 - 1) * 12), 0,TRUE,'Option-specific inputs'!$K$74*AQ$22)</f>
        <v>0</v>
      </c>
      <c r="AR472" s="43" cm="1">
        <f t="array" ref="AR472">_xlfn.IFS(AR$13="",0,AR$13 &lt; EDATE($G$13, ('Option-specific inputs'!$K$65 - 1) * 12), 0,TRUE,'Option-specific inputs'!$K$74*AR$22)</f>
        <v>0</v>
      </c>
      <c r="AS472" s="43" cm="1">
        <f t="array" ref="AS472">_xlfn.IFS(AS$13="",0,AS$13 &lt; EDATE($G$13, ('Option-specific inputs'!$K$65 - 1) * 12), 0,TRUE,'Option-specific inputs'!$K$74*AS$22)</f>
        <v>0</v>
      </c>
      <c r="AT472" s="43" cm="1">
        <f t="array" ref="AT472">_xlfn.IFS(AT$13="",0,AT$13 &lt; EDATE($G$13, ('Option-specific inputs'!$K$65 - 1) * 12), 0,TRUE,'Option-specific inputs'!$K$74*AT$22)</f>
        <v>0</v>
      </c>
      <c r="AU472" s="43" cm="1">
        <f t="array" ref="AU472">_xlfn.IFS(AU$13="",0,AU$13 &lt; EDATE($G$13, ('Option-specific inputs'!$K$65 - 1) * 12), 0,TRUE,'Option-specific inputs'!$K$74*AU$22)</f>
        <v>0</v>
      </c>
      <c r="AV472" s="43" cm="1">
        <f t="array" ref="AV472">_xlfn.IFS(AV$13="",0,AV$13 &lt; EDATE($G$13, ('Option-specific inputs'!$K$65 - 1) * 12), 0,TRUE,'Option-specific inputs'!$K$74*AV$22)</f>
        <v>0</v>
      </c>
      <c r="AW472" s="43" cm="1">
        <f t="array" ref="AW472">_xlfn.IFS(AW$13="",0,AW$13 &lt; EDATE($G$13, ('Option-specific inputs'!$K$65 - 1) * 12), 0,TRUE,'Option-specific inputs'!$K$74*AW$22)</f>
        <v>0</v>
      </c>
      <c r="AX472" s="43" cm="1">
        <f t="array" ref="AX472">_xlfn.IFS(AX$13="",0,AX$13 &lt; EDATE($G$13, ('Option-specific inputs'!$K$65 - 1) * 12), 0,TRUE,'Option-specific inputs'!$K$74*AX$22)</f>
        <v>0</v>
      </c>
      <c r="AY472" s="43" cm="1">
        <f t="array" ref="AY472">_xlfn.IFS(AY$13="",0,AY$13 &lt; EDATE($G$13, ('Option-specific inputs'!$K$65 - 1) * 12), 0,TRUE,'Option-specific inputs'!$K$74*AY$22)</f>
        <v>0</v>
      </c>
      <c r="AZ472" s="43" cm="1">
        <f t="array" ref="AZ472">_xlfn.IFS(AZ$13="",0,AZ$13 &lt; EDATE($G$13, ('Option-specific inputs'!$K$65 - 1) * 12), 0,TRUE,'Option-specific inputs'!$K$74*AZ$22)</f>
        <v>0</v>
      </c>
      <c r="BA472" s="43" cm="1">
        <f t="array" ref="BA472">_xlfn.IFS(BA$13="",0,BA$13 &lt; EDATE($G$13, ('Option-specific inputs'!$K$65 - 1) * 12), 0,TRUE,'Option-specific inputs'!$K$74*BA$22)</f>
        <v>0</v>
      </c>
      <c r="BB472" s="43" cm="1">
        <f t="array" ref="BB472">_xlfn.IFS(BB$13="",0,BB$13 &lt; EDATE($G$13, ('Option-specific inputs'!$K$65 - 1) * 12), 0,TRUE,'Option-specific inputs'!$K$74*BB$22)</f>
        <v>0</v>
      </c>
      <c r="BC472" s="43" cm="1">
        <f t="array" ref="BC472">_xlfn.IFS(BC$13="",0,BC$13 &lt; EDATE($G$13, ('Option-specific inputs'!$K$65 - 1) * 12), 0,TRUE,'Option-specific inputs'!$K$74*BC$22)</f>
        <v>0</v>
      </c>
      <c r="BD472" s="43" cm="1">
        <f t="array" ref="BD472">_xlfn.IFS(BD$13="",0,BD$13 &lt; EDATE($G$13, ('Option-specific inputs'!$K$65 - 1) * 12), 0,TRUE,'Option-specific inputs'!$K$74*BD$22)</f>
        <v>0</v>
      </c>
      <c r="BE472" s="43" cm="1">
        <f t="array" ref="BE472">_xlfn.IFS(BE$13="",0,BE$13 &lt; EDATE($G$13, ('Option-specific inputs'!$K$65 - 1) * 12), 0,TRUE,'Option-specific inputs'!$K$74*BE$22)</f>
        <v>0</v>
      </c>
      <c r="BF472" s="43" cm="1">
        <f t="array" ref="BF472">_xlfn.IFS(BF$13="",0,BF$13 &lt; EDATE($G$13, ('Option-specific inputs'!$K$65 - 1) * 12), 0,TRUE,'Option-specific inputs'!$K$74*BF$22)</f>
        <v>0</v>
      </c>
      <c r="BG472" s="43" cm="1">
        <f t="array" ref="BG472">_xlfn.IFS(BG$13="",0,BG$13 &lt; EDATE($G$13, ('Option-specific inputs'!$K$65 - 1) * 12), 0,TRUE,'Option-specific inputs'!$K$74*BG$22)</f>
        <v>0</v>
      </c>
      <c r="BH472" s="43" cm="1">
        <f t="array" ref="BH472">_xlfn.IFS(BH$13="",0,BH$13 &lt; EDATE($G$13, ('Option-specific inputs'!$K$65 - 1) * 12), 0,TRUE,'Option-specific inputs'!$K$74*BH$22)</f>
        <v>0</v>
      </c>
      <c r="BI472" s="43" cm="1">
        <f t="array" ref="BI472">_xlfn.IFS(BI$13="",0,BI$13 &lt; EDATE($G$13, ('Option-specific inputs'!$K$65 - 1) * 12), 0,TRUE,'Option-specific inputs'!$K$74*BI$22)</f>
        <v>0</v>
      </c>
      <c r="BJ472" s="43" cm="1">
        <f t="array" ref="BJ472">_xlfn.IFS(BJ$13="",0,BJ$13 &lt; EDATE($G$13, ('Option-specific inputs'!$K$65 - 1) * 12), 0,TRUE,'Option-specific inputs'!$K$74*BJ$22)</f>
        <v>0</v>
      </c>
      <c r="BK472" s="43" cm="1">
        <f t="array" ref="BK472">_xlfn.IFS(BK$13="",0,BK$13 &lt; EDATE($G$13, ('Option-specific inputs'!$K$65 - 1) * 12), 0,TRUE,'Option-specific inputs'!$K$74*BK$22)</f>
        <v>0</v>
      </c>
      <c r="BL472" s="43" cm="1">
        <f t="array" ref="BL472">_xlfn.IFS(BL$13="",0,BL$13 &lt; EDATE($G$13, ('Option-specific inputs'!$K$65 - 1) * 12), 0,TRUE,'Option-specific inputs'!$K$74*BL$22)</f>
        <v>0</v>
      </c>
      <c r="BM472" s="43" cm="1">
        <f t="array" ref="BM472">_xlfn.IFS(BM$13="",0,BM$13 &lt; EDATE($G$13, ('Option-specific inputs'!$K$65 - 1) * 12), 0,TRUE,'Option-specific inputs'!$K$74*BM$22)</f>
        <v>0</v>
      </c>
      <c r="BN472" s="43" cm="1">
        <f t="array" ref="BN472">_xlfn.IFS(BN$13="",0,BN$13 &lt; EDATE($G$13, ('Option-specific inputs'!$K$65 - 1) * 12), 0,TRUE,'Option-specific inputs'!$K$74*BN$22)</f>
        <v>0</v>
      </c>
      <c r="BO472" s="43" cm="1">
        <f t="array" ref="BO472">_xlfn.IFS(BO$13="",0,BO$13 &lt; EDATE($G$13, ('Option-specific inputs'!$K$65 - 1) * 12), 0,TRUE,'Option-specific inputs'!$K$74*BO$22)</f>
        <v>0</v>
      </c>
      <c r="BP472" s="43" cm="1">
        <f t="array" ref="BP472">_xlfn.IFS(BP$13="",0,BP$13 &lt; EDATE($G$13, ('Option-specific inputs'!$K$65 - 1) * 12), 0,TRUE,'Option-specific inputs'!$K$74*BP$22)</f>
        <v>0</v>
      </c>
      <c r="BQ472" s="43" cm="1">
        <f t="array" ref="BQ472">_xlfn.IFS(BQ$13="",0,BQ$13 &lt; EDATE($G$13, ('Option-specific inputs'!$K$65 - 1) * 12), 0,TRUE,'Option-specific inputs'!$K$74*BQ$22)</f>
        <v>0</v>
      </c>
      <c r="BR472" s="43" cm="1">
        <f t="array" ref="BR472">_xlfn.IFS(BR$13="",0,BR$13 &lt; EDATE($G$13, ('Option-specific inputs'!$K$65 - 1) * 12), 0,TRUE,'Option-specific inputs'!$K$74*BR$22)</f>
        <v>0</v>
      </c>
      <c r="BS472" s="43" cm="1">
        <f t="array" ref="BS472">_xlfn.IFS(BS$13="",0,BS$13 &lt; EDATE($G$13, ('Option-specific inputs'!$K$65 - 1) * 12), 0,TRUE,'Option-specific inputs'!$K$74*BS$22)</f>
        <v>0</v>
      </c>
      <c r="BT472" s="43" cm="1">
        <f t="array" ref="BT472">_xlfn.IFS(BT$13="",0,BT$13 &lt; EDATE($G$13, ('Option-specific inputs'!$K$65 - 1) * 12), 0,TRUE,'Option-specific inputs'!$K$74*BT$22)</f>
        <v>0</v>
      </c>
      <c r="BU472" s="43" cm="1">
        <f t="array" ref="BU472">_xlfn.IFS(BU$13="",0,BU$13 &lt; EDATE($G$13, ('Option-specific inputs'!$K$65 - 1) * 12), 0,TRUE,'Option-specific inputs'!$K$74*BU$22)</f>
        <v>0</v>
      </c>
      <c r="BV472" s="43" cm="1">
        <f t="array" ref="BV472">_xlfn.IFS(BV$13="",0,BV$13 &lt; EDATE($G$13, ('Option-specific inputs'!$K$65 - 1) * 12), 0,TRUE,'Option-specific inputs'!$K$74*BV$22)</f>
        <v>0</v>
      </c>
      <c r="BW472" s="43" cm="1">
        <f t="array" ref="BW472">_xlfn.IFS(BW$13="",0,BW$13 &lt; EDATE($G$13, ('Option-specific inputs'!$K$65 - 1) * 12), 0,TRUE,'Option-specific inputs'!$K$74*BW$22)</f>
        <v>0</v>
      </c>
      <c r="BX472" s="43" cm="1">
        <f t="array" ref="BX472">_xlfn.IFS(BX$13="",0,BX$13 &lt; EDATE($G$13, ('Option-specific inputs'!$K$65 - 1) * 12), 0,TRUE,'Option-specific inputs'!$K$74*BX$22)</f>
        <v>0</v>
      </c>
      <c r="BY472" s="43" cm="1">
        <f t="array" ref="BY472">_xlfn.IFS(BY$13="",0,BY$13 &lt; EDATE($G$13, ('Option-specific inputs'!$K$65 - 1) * 12), 0,TRUE,'Option-specific inputs'!$K$74*BY$22)</f>
        <v>0</v>
      </c>
      <c r="BZ472" s="43" cm="1">
        <f t="array" ref="BZ472">_xlfn.IFS(BZ$13="",0,BZ$13 &lt; EDATE($G$13, ('Option-specific inputs'!$K$65 - 1) * 12), 0,TRUE,'Option-specific inputs'!$K$74*BZ$22)</f>
        <v>0</v>
      </c>
      <c r="CA472" s="43" cm="1">
        <f t="array" ref="CA472">_xlfn.IFS(CA$13="",0,CA$13 &lt; EDATE($G$13, ('Option-specific inputs'!$K$65 - 1) * 12), 0,TRUE,'Option-specific inputs'!$K$74*CA$22)</f>
        <v>0</v>
      </c>
      <c r="CB472" s="43" cm="1">
        <f t="array" ref="CB472">_xlfn.IFS(CB$13="",0,CB$13 &lt; EDATE($G$13, ('Option-specific inputs'!$K$65 - 1) * 12), 0,TRUE,'Option-specific inputs'!$K$74*CB$22)</f>
        <v>0</v>
      </c>
      <c r="CC472" s="43" cm="1">
        <f t="array" ref="CC472">_xlfn.IFS(CC$13="",0,CC$13 &lt; EDATE($G$13, ('Option-specific inputs'!$K$65 - 1) * 12), 0,TRUE,'Option-specific inputs'!$K$74*CC$22)</f>
        <v>0</v>
      </c>
      <c r="CD472" s="43" cm="1">
        <f t="array" ref="CD472">_xlfn.IFS(CD$13="",0,CD$13 &lt; EDATE($G$13, ('Option-specific inputs'!$K$65 - 1) * 12), 0,TRUE,'Option-specific inputs'!$K$74*CD$22)</f>
        <v>0</v>
      </c>
      <c r="CE472" s="43" cm="1">
        <f t="array" ref="CE472">_xlfn.IFS(CE$13="",0,CE$13 &lt; EDATE($G$13, ('Option-specific inputs'!$K$65 - 1) * 12), 0,TRUE,'Option-specific inputs'!$K$74*CE$22)</f>
        <v>0</v>
      </c>
      <c r="CF472" s="43" cm="1">
        <f t="array" ref="CF472">_xlfn.IFS(CF$13="",0,CF$13 &lt; EDATE($G$13, ('Option-specific inputs'!$K$65 - 1) * 12), 0,TRUE,'Option-specific inputs'!$K$74*CF$22)</f>
        <v>0</v>
      </c>
      <c r="CG472" s="43" cm="1">
        <f t="array" ref="CG472">_xlfn.IFS(CG$13="",0,CG$13 &lt; EDATE($G$13, ('Option-specific inputs'!$K$65 - 1) * 12), 0,TRUE,'Option-specific inputs'!$K$74*CG$22)</f>
        <v>0</v>
      </c>
      <c r="CH472" s="43" cm="1">
        <f t="array" ref="CH472">_xlfn.IFS(CH$13="",0,CH$13 &lt; EDATE($G$13, ('Option-specific inputs'!$K$65 - 1) * 12), 0,TRUE,'Option-specific inputs'!$K$74*CH$22)</f>
        <v>0</v>
      </c>
      <c r="CI472" s="43" cm="1">
        <f t="array" ref="CI472">_xlfn.IFS(CI$13="",0,CI$13 &lt; EDATE($G$13, ('Option-specific inputs'!$K$65 - 1) * 12), 0,TRUE,'Option-specific inputs'!$K$74*CI$22)</f>
        <v>0</v>
      </c>
      <c r="CJ472" s="43" cm="1">
        <f t="array" ref="CJ472">_xlfn.IFS(CJ$13="",0,CJ$13 &lt; EDATE($G$13, ('Option-specific inputs'!$K$65 - 1) * 12), 0,TRUE,'Option-specific inputs'!$K$74*CJ$22)</f>
        <v>0</v>
      </c>
      <c r="CK472" s="43" cm="1">
        <f t="array" ref="CK472">_xlfn.IFS(CK$13="",0,CK$13 &lt; EDATE($G$13, ('Option-specific inputs'!$K$65 - 1) * 12), 0,TRUE,'Option-specific inputs'!$K$74*CK$22)</f>
        <v>0</v>
      </c>
      <c r="CL472" s="43" cm="1">
        <f t="array" ref="CL472">_xlfn.IFS(CL$13="",0,CL$13 &lt; EDATE($G$13, ('Option-specific inputs'!$K$65 - 1) * 12), 0,TRUE,'Option-specific inputs'!$K$74*CL$22)</f>
        <v>0</v>
      </c>
      <c r="CM472" s="43" cm="1">
        <f t="array" ref="CM472">_xlfn.IFS(CM$13="",0,CM$13 &lt; EDATE($G$13, ('Option-specific inputs'!$K$65 - 1) * 12), 0,TRUE,'Option-specific inputs'!$K$74*CM$22)</f>
        <v>0</v>
      </c>
      <c r="CN472" s="43" cm="1">
        <f t="array" ref="CN472">_xlfn.IFS(CN$13="",0,CN$13 &lt; EDATE($G$13, ('Option-specific inputs'!$K$65 - 1) * 12), 0,TRUE,'Option-specific inputs'!$K$74*CN$22)</f>
        <v>0</v>
      </c>
      <c r="CO472" s="43" cm="1">
        <f t="array" ref="CO472">_xlfn.IFS(CO$13="",0,CO$13 &lt; EDATE($G$13, ('Option-specific inputs'!$K$65 - 1) * 12), 0,TRUE,'Option-specific inputs'!$K$74*CO$22)</f>
        <v>0</v>
      </c>
      <c r="CP472" s="43" cm="1">
        <f t="array" ref="CP472">_xlfn.IFS(CP$13="",0,CP$13 &lt; EDATE($G$13, ('Option-specific inputs'!$K$65 - 1) * 12), 0,TRUE,'Option-specific inputs'!$K$74*CP$22)</f>
        <v>0</v>
      </c>
      <c r="CQ472" s="43" cm="1">
        <f t="array" ref="CQ472">_xlfn.IFS(CQ$13="",0,CQ$13 &lt; EDATE($G$13, ('Option-specific inputs'!$K$65 - 1) * 12), 0,TRUE,'Option-specific inputs'!$K$74*CQ$22)</f>
        <v>0</v>
      </c>
      <c r="CR472" s="43" cm="1">
        <f t="array" ref="CR472">_xlfn.IFS(CR$13="",0,CR$13 &lt; EDATE($G$13, ('Option-specific inputs'!$K$65 - 1) * 12), 0,TRUE,'Option-specific inputs'!$K$74*CR$22)</f>
        <v>0</v>
      </c>
      <c r="CS472" s="43" cm="1">
        <f t="array" ref="CS472">_xlfn.IFS(CS$13="",0,CS$13 &lt; EDATE($G$13, ('Option-specific inputs'!$K$65 - 1) * 12), 0,TRUE,'Option-specific inputs'!$K$74*CS$22)</f>
        <v>0</v>
      </c>
      <c r="CT472" s="43" cm="1">
        <f t="array" ref="CT472">_xlfn.IFS(CT$13="",0,CT$13 &lt; EDATE($G$13, ('Option-specific inputs'!$K$65 - 1) * 12), 0,TRUE,'Option-specific inputs'!$K$74*CT$22)</f>
        <v>0</v>
      </c>
      <c r="CU472" s="43" cm="1">
        <f t="array" ref="CU472">_xlfn.IFS(CU$13="",0,CU$13 &lt; EDATE($G$13, ('Option-specific inputs'!$K$65 - 1) * 12), 0,TRUE,'Option-specific inputs'!$K$74*CU$22)</f>
        <v>0</v>
      </c>
      <c r="CV472" s="43" cm="1">
        <f t="array" ref="CV472">_xlfn.IFS(CV$13="",0,CV$13 &lt; EDATE($G$13, ('Option-specific inputs'!$K$65 - 1) * 12), 0,TRUE,'Option-specific inputs'!$K$74*CV$22)</f>
        <v>0</v>
      </c>
      <c r="CW472" s="43" cm="1">
        <f t="array" ref="CW472">_xlfn.IFS(CW$13="",0,CW$13 &lt; EDATE($G$13, ('Option-specific inputs'!$K$65 - 1) * 12), 0,TRUE,'Option-specific inputs'!$K$74*CW$22)</f>
        <v>0</v>
      </c>
      <c r="CX472" s="43" cm="1">
        <f t="array" ref="CX472">_xlfn.IFS(CX$13="",0,CX$13 &lt; EDATE($G$13, ('Option-specific inputs'!$K$65 - 1) * 12), 0,TRUE,'Option-specific inputs'!$K$74*CX$22)</f>
        <v>0</v>
      </c>
      <c r="CY472" s="43" cm="1">
        <f t="array" ref="CY472">_xlfn.IFS(CY$13="",0,CY$13 &lt; EDATE($G$13, ('Option-specific inputs'!$K$65 - 1) * 12), 0,TRUE,'Option-specific inputs'!$K$74*CY$22)</f>
        <v>0</v>
      </c>
      <c r="CZ472" s="43" cm="1">
        <f t="array" ref="CZ472">_xlfn.IFS(CZ$13="",0,CZ$13 &lt; EDATE($G$13, ('Option-specific inputs'!$K$65 - 1) * 12), 0,TRUE,'Option-specific inputs'!$K$74*CZ$22)</f>
        <v>0</v>
      </c>
      <c r="DA472" s="43" cm="1">
        <f t="array" ref="DA472">_xlfn.IFS(DA$13="",0,DA$13 &lt; EDATE($G$13, ('Option-specific inputs'!$K$65 - 1) * 12), 0,TRUE,'Option-specific inputs'!$K$74*DA$22)</f>
        <v>0</v>
      </c>
      <c r="DB472" s="43" cm="1">
        <f t="array" ref="DB472">_xlfn.IFS(DB$13="",0,DB$13 &lt; EDATE($G$13, ('Option-specific inputs'!$K$65 - 1) * 12), 0,TRUE,'Option-specific inputs'!$K$74*DB$22)</f>
        <v>0</v>
      </c>
      <c r="DC472" s="25"/>
    </row>
    <row r="473" spans="1:107" s="61" customFormat="1" ht="12.6" customHeight="1">
      <c r="A473" s="25"/>
      <c r="B473" s="163"/>
      <c r="C473" s="163"/>
      <c r="D473" s="32"/>
      <c r="E473" s="37"/>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2"/>
      <c r="AE473" s="32"/>
      <c r="AF473" s="32"/>
      <c r="AG473" s="32"/>
      <c r="AH473" s="32"/>
      <c r="AI473" s="32"/>
      <c r="AJ473" s="32"/>
      <c r="AK473" s="32"/>
      <c r="AL473" s="32"/>
      <c r="AM473" s="32"/>
      <c r="AN473" s="32"/>
      <c r="AO473" s="32"/>
      <c r="AP473" s="32"/>
      <c r="AQ473" s="32"/>
      <c r="AR473" s="32"/>
      <c r="AS473" s="32"/>
      <c r="AT473" s="32"/>
      <c r="AU473" s="32"/>
      <c r="AV473" s="32"/>
      <c r="AW473" s="32"/>
      <c r="AX473" s="32"/>
      <c r="AY473" s="32"/>
      <c r="AZ473" s="32"/>
      <c r="BA473" s="32"/>
      <c r="BB473" s="32"/>
      <c r="BC473" s="32"/>
      <c r="BD473" s="32"/>
      <c r="BE473" s="32"/>
      <c r="BF473" s="32"/>
      <c r="BG473" s="32"/>
      <c r="BH473" s="32"/>
      <c r="BI473" s="32"/>
      <c r="BJ473" s="32"/>
      <c r="BK473" s="32"/>
      <c r="BL473" s="32"/>
      <c r="BM473" s="32"/>
      <c r="BN473" s="32"/>
      <c r="BO473" s="32"/>
      <c r="BP473" s="32"/>
      <c r="BQ473" s="32"/>
      <c r="BR473" s="32"/>
      <c r="BS473" s="32"/>
      <c r="BT473" s="32"/>
      <c r="BU473" s="32"/>
      <c r="BV473" s="32"/>
      <c r="BW473" s="32"/>
      <c r="BX473" s="32"/>
      <c r="BY473" s="32"/>
      <c r="BZ473" s="32"/>
      <c r="CA473" s="32"/>
      <c r="CB473" s="32"/>
      <c r="CC473" s="32"/>
      <c r="CD473" s="32"/>
      <c r="CE473" s="32"/>
      <c r="CF473" s="32"/>
      <c r="CG473" s="32"/>
      <c r="CH473" s="32"/>
      <c r="CI473" s="32"/>
      <c r="CJ473" s="32"/>
      <c r="CK473" s="32"/>
      <c r="CL473" s="32"/>
      <c r="CM473" s="32"/>
      <c r="CN473" s="32"/>
      <c r="CO473" s="32"/>
      <c r="CP473" s="32"/>
      <c r="CQ473" s="32"/>
      <c r="CR473" s="32"/>
      <c r="CS473" s="32"/>
      <c r="CT473" s="32"/>
      <c r="CU473" s="32"/>
      <c r="CV473" s="32"/>
      <c r="CW473" s="32"/>
      <c r="CX473" s="32"/>
      <c r="CY473" s="32"/>
      <c r="CZ473" s="32"/>
      <c r="DA473" s="32"/>
      <c r="DB473" s="32"/>
      <c r="DC473" s="25"/>
    </row>
    <row r="474" spans="1:107" s="61" customFormat="1" ht="22.5" customHeight="1">
      <c r="A474" s="25"/>
      <c r="B474" s="163"/>
      <c r="C474" s="178" t="s">
        <v>184</v>
      </c>
      <c r="D474" s="46"/>
      <c r="E474" s="37"/>
      <c r="F474" s="32"/>
      <c r="G474" s="44">
        <f>SUM(G470:G472)</f>
        <v>0</v>
      </c>
      <c r="H474" s="44">
        <f t="shared" ref="H474:BS474" si="170">SUM(H470:H472)</f>
        <v>0</v>
      </c>
      <c r="I474" s="44">
        <f t="shared" si="170"/>
        <v>0</v>
      </c>
      <c r="J474" s="44">
        <f t="shared" si="170"/>
        <v>0</v>
      </c>
      <c r="K474" s="44">
        <f t="shared" si="170"/>
        <v>0</v>
      </c>
      <c r="L474" s="44">
        <f t="shared" si="170"/>
        <v>0</v>
      </c>
      <c r="M474" s="44">
        <f t="shared" si="170"/>
        <v>0</v>
      </c>
      <c r="N474" s="44">
        <f t="shared" si="170"/>
        <v>0</v>
      </c>
      <c r="O474" s="44">
        <f t="shared" si="170"/>
        <v>0</v>
      </c>
      <c r="P474" s="44">
        <f t="shared" si="170"/>
        <v>0</v>
      </c>
      <c r="Q474" s="44">
        <f t="shared" si="170"/>
        <v>0</v>
      </c>
      <c r="R474" s="44">
        <f t="shared" si="170"/>
        <v>0</v>
      </c>
      <c r="S474" s="44">
        <f t="shared" si="170"/>
        <v>0</v>
      </c>
      <c r="T474" s="44">
        <f t="shared" si="170"/>
        <v>0</v>
      </c>
      <c r="U474" s="44">
        <f t="shared" si="170"/>
        <v>0</v>
      </c>
      <c r="V474" s="44">
        <f t="shared" si="170"/>
        <v>0</v>
      </c>
      <c r="W474" s="44">
        <f t="shared" si="170"/>
        <v>0</v>
      </c>
      <c r="X474" s="44">
        <f t="shared" si="170"/>
        <v>0</v>
      </c>
      <c r="Y474" s="44">
        <f t="shared" si="170"/>
        <v>0</v>
      </c>
      <c r="Z474" s="44">
        <f t="shared" si="170"/>
        <v>0</v>
      </c>
      <c r="AA474" s="44">
        <f t="shared" si="170"/>
        <v>0</v>
      </c>
      <c r="AB474" s="44">
        <f t="shared" si="170"/>
        <v>0</v>
      </c>
      <c r="AC474" s="44">
        <f t="shared" si="170"/>
        <v>0</v>
      </c>
      <c r="AD474" s="44">
        <f t="shared" si="170"/>
        <v>0</v>
      </c>
      <c r="AE474" s="44">
        <f t="shared" si="170"/>
        <v>0</v>
      </c>
      <c r="AF474" s="44">
        <f t="shared" si="170"/>
        <v>0</v>
      </c>
      <c r="AG474" s="44">
        <f t="shared" si="170"/>
        <v>0</v>
      </c>
      <c r="AH474" s="44">
        <f t="shared" si="170"/>
        <v>0</v>
      </c>
      <c r="AI474" s="44">
        <f t="shared" si="170"/>
        <v>0</v>
      </c>
      <c r="AJ474" s="44">
        <f t="shared" si="170"/>
        <v>0</v>
      </c>
      <c r="AK474" s="44">
        <f t="shared" si="170"/>
        <v>0</v>
      </c>
      <c r="AL474" s="44">
        <f t="shared" si="170"/>
        <v>0</v>
      </c>
      <c r="AM474" s="44">
        <f t="shared" si="170"/>
        <v>0</v>
      </c>
      <c r="AN474" s="44">
        <f t="shared" si="170"/>
        <v>0</v>
      </c>
      <c r="AO474" s="44">
        <f t="shared" si="170"/>
        <v>0</v>
      </c>
      <c r="AP474" s="44">
        <f t="shared" si="170"/>
        <v>0</v>
      </c>
      <c r="AQ474" s="44">
        <f t="shared" si="170"/>
        <v>0</v>
      </c>
      <c r="AR474" s="44">
        <f t="shared" si="170"/>
        <v>0</v>
      </c>
      <c r="AS474" s="44">
        <f t="shared" si="170"/>
        <v>0</v>
      </c>
      <c r="AT474" s="44">
        <f t="shared" si="170"/>
        <v>0</v>
      </c>
      <c r="AU474" s="44">
        <f t="shared" si="170"/>
        <v>0</v>
      </c>
      <c r="AV474" s="44">
        <f t="shared" si="170"/>
        <v>0</v>
      </c>
      <c r="AW474" s="44">
        <f t="shared" si="170"/>
        <v>0</v>
      </c>
      <c r="AX474" s="44">
        <f t="shared" si="170"/>
        <v>0</v>
      </c>
      <c r="AY474" s="44">
        <f t="shared" si="170"/>
        <v>0</v>
      </c>
      <c r="AZ474" s="44">
        <f t="shared" si="170"/>
        <v>0</v>
      </c>
      <c r="BA474" s="44">
        <f t="shared" si="170"/>
        <v>0</v>
      </c>
      <c r="BB474" s="44">
        <f t="shared" si="170"/>
        <v>0</v>
      </c>
      <c r="BC474" s="44">
        <f t="shared" si="170"/>
        <v>0</v>
      </c>
      <c r="BD474" s="44">
        <f t="shared" si="170"/>
        <v>0</v>
      </c>
      <c r="BE474" s="44">
        <f t="shared" si="170"/>
        <v>0</v>
      </c>
      <c r="BF474" s="44">
        <f t="shared" si="170"/>
        <v>0</v>
      </c>
      <c r="BG474" s="44">
        <f t="shared" si="170"/>
        <v>0</v>
      </c>
      <c r="BH474" s="44">
        <f t="shared" si="170"/>
        <v>0</v>
      </c>
      <c r="BI474" s="44">
        <f t="shared" si="170"/>
        <v>0</v>
      </c>
      <c r="BJ474" s="44">
        <f t="shared" si="170"/>
        <v>0</v>
      </c>
      <c r="BK474" s="44">
        <f t="shared" si="170"/>
        <v>0</v>
      </c>
      <c r="BL474" s="44">
        <f t="shared" si="170"/>
        <v>0</v>
      </c>
      <c r="BM474" s="44">
        <f t="shared" si="170"/>
        <v>0</v>
      </c>
      <c r="BN474" s="44">
        <f t="shared" si="170"/>
        <v>0</v>
      </c>
      <c r="BO474" s="44">
        <f t="shared" si="170"/>
        <v>0</v>
      </c>
      <c r="BP474" s="44">
        <f t="shared" si="170"/>
        <v>0</v>
      </c>
      <c r="BQ474" s="44">
        <f t="shared" si="170"/>
        <v>0</v>
      </c>
      <c r="BR474" s="44">
        <f t="shared" si="170"/>
        <v>0</v>
      </c>
      <c r="BS474" s="44">
        <f t="shared" si="170"/>
        <v>0</v>
      </c>
      <c r="BT474" s="44">
        <f t="shared" ref="BT474:DB474" si="171">SUM(BT470:BT472)</f>
        <v>0</v>
      </c>
      <c r="BU474" s="44">
        <f t="shared" si="171"/>
        <v>0</v>
      </c>
      <c r="BV474" s="44">
        <f t="shared" si="171"/>
        <v>0</v>
      </c>
      <c r="BW474" s="44">
        <f t="shared" si="171"/>
        <v>0</v>
      </c>
      <c r="BX474" s="44">
        <f t="shared" si="171"/>
        <v>0</v>
      </c>
      <c r="BY474" s="44">
        <f t="shared" si="171"/>
        <v>0</v>
      </c>
      <c r="BZ474" s="44">
        <f t="shared" si="171"/>
        <v>0</v>
      </c>
      <c r="CA474" s="44">
        <f t="shared" si="171"/>
        <v>0</v>
      </c>
      <c r="CB474" s="44">
        <f t="shared" si="171"/>
        <v>0</v>
      </c>
      <c r="CC474" s="44">
        <f t="shared" si="171"/>
        <v>0</v>
      </c>
      <c r="CD474" s="44">
        <f t="shared" si="171"/>
        <v>0</v>
      </c>
      <c r="CE474" s="44">
        <f t="shared" si="171"/>
        <v>0</v>
      </c>
      <c r="CF474" s="44">
        <f t="shared" si="171"/>
        <v>0</v>
      </c>
      <c r="CG474" s="44">
        <f t="shared" si="171"/>
        <v>0</v>
      </c>
      <c r="CH474" s="44">
        <f t="shared" si="171"/>
        <v>0</v>
      </c>
      <c r="CI474" s="44">
        <f t="shared" si="171"/>
        <v>0</v>
      </c>
      <c r="CJ474" s="44">
        <f t="shared" si="171"/>
        <v>0</v>
      </c>
      <c r="CK474" s="44">
        <f t="shared" si="171"/>
        <v>0</v>
      </c>
      <c r="CL474" s="44">
        <f t="shared" si="171"/>
        <v>0</v>
      </c>
      <c r="CM474" s="44">
        <f t="shared" si="171"/>
        <v>0</v>
      </c>
      <c r="CN474" s="44">
        <f t="shared" si="171"/>
        <v>0</v>
      </c>
      <c r="CO474" s="44">
        <f t="shared" si="171"/>
        <v>0</v>
      </c>
      <c r="CP474" s="44">
        <f t="shared" si="171"/>
        <v>0</v>
      </c>
      <c r="CQ474" s="44">
        <f t="shared" si="171"/>
        <v>0</v>
      </c>
      <c r="CR474" s="44">
        <f t="shared" si="171"/>
        <v>0</v>
      </c>
      <c r="CS474" s="44">
        <f t="shared" si="171"/>
        <v>0</v>
      </c>
      <c r="CT474" s="44">
        <f t="shared" si="171"/>
        <v>0</v>
      </c>
      <c r="CU474" s="44">
        <f t="shared" si="171"/>
        <v>0</v>
      </c>
      <c r="CV474" s="44">
        <f t="shared" si="171"/>
        <v>0</v>
      </c>
      <c r="CW474" s="44">
        <f t="shared" si="171"/>
        <v>0</v>
      </c>
      <c r="CX474" s="44">
        <f t="shared" si="171"/>
        <v>0</v>
      </c>
      <c r="CY474" s="44">
        <f t="shared" si="171"/>
        <v>0</v>
      </c>
      <c r="CZ474" s="44">
        <f t="shared" si="171"/>
        <v>0</v>
      </c>
      <c r="DA474" s="44">
        <f t="shared" si="171"/>
        <v>0</v>
      </c>
      <c r="DB474" s="44">
        <f t="shared" si="171"/>
        <v>0</v>
      </c>
      <c r="DC474" s="25"/>
    </row>
    <row r="475" spans="1:107" s="61" customFormat="1" ht="22.5" customHeight="1">
      <c r="A475" s="25"/>
      <c r="B475" s="163"/>
      <c r="C475" s="178" t="s">
        <v>185</v>
      </c>
      <c r="D475" s="32"/>
      <c r="E475" s="37" t="s">
        <v>28</v>
      </c>
      <c r="F475" s="32"/>
      <c r="G475" s="45">
        <f>SUM(G474:DB474)</f>
        <v>0</v>
      </c>
      <c r="H475" s="32"/>
      <c r="I475" s="32"/>
      <c r="J475" s="32"/>
      <c r="K475" s="32"/>
      <c r="L475" s="32"/>
      <c r="M475" s="32"/>
      <c r="N475" s="32"/>
      <c r="O475" s="32"/>
      <c r="P475" s="32"/>
      <c r="Q475" s="32"/>
      <c r="R475" s="32"/>
      <c r="S475" s="32"/>
      <c r="T475" s="32"/>
      <c r="U475" s="32"/>
      <c r="V475" s="32"/>
      <c r="W475" s="32"/>
      <c r="X475" s="32"/>
      <c r="Y475" s="32"/>
      <c r="Z475" s="32"/>
      <c r="AA475" s="32"/>
      <c r="AB475" s="32"/>
      <c r="AC475" s="32"/>
      <c r="AD475" s="32"/>
      <c r="AE475" s="32"/>
      <c r="AF475" s="32"/>
      <c r="AG475" s="32"/>
      <c r="AH475" s="32"/>
      <c r="AI475" s="32"/>
      <c r="AJ475" s="32"/>
      <c r="AK475" s="32"/>
      <c r="AL475" s="32"/>
      <c r="AM475" s="32"/>
      <c r="AN475" s="32"/>
      <c r="AO475" s="32"/>
      <c r="AP475" s="32"/>
      <c r="AQ475" s="32"/>
      <c r="AR475" s="32"/>
      <c r="AS475" s="32"/>
      <c r="AT475" s="32"/>
      <c r="AU475" s="32"/>
      <c r="AV475" s="32"/>
      <c r="AW475" s="32"/>
      <c r="AX475" s="32"/>
      <c r="AY475" s="32"/>
      <c r="AZ475" s="32"/>
      <c r="BA475" s="32"/>
      <c r="BB475" s="32"/>
      <c r="BC475" s="32"/>
      <c r="BD475" s="32"/>
      <c r="BE475" s="32"/>
      <c r="BF475" s="32"/>
      <c r="BG475" s="32"/>
      <c r="BH475" s="32"/>
      <c r="BI475" s="32"/>
      <c r="BJ475" s="32"/>
      <c r="BK475" s="32"/>
      <c r="BL475" s="32"/>
      <c r="BM475" s="32"/>
      <c r="BN475" s="32"/>
      <c r="BO475" s="32"/>
      <c r="BP475" s="32"/>
      <c r="BQ475" s="32"/>
      <c r="BR475" s="32"/>
      <c r="BS475" s="32"/>
      <c r="BT475" s="32"/>
      <c r="BU475" s="32"/>
      <c r="BV475" s="32"/>
      <c r="BW475" s="32"/>
      <c r="BX475" s="32"/>
      <c r="BY475" s="32"/>
      <c r="BZ475" s="32"/>
      <c r="CA475" s="32"/>
      <c r="CB475" s="32"/>
      <c r="CC475" s="32"/>
      <c r="CD475" s="32"/>
      <c r="CE475" s="32"/>
      <c r="CF475" s="32"/>
      <c r="CG475" s="32"/>
      <c r="CH475" s="32"/>
      <c r="CI475" s="32"/>
      <c r="CJ475" s="32"/>
      <c r="CK475" s="32"/>
      <c r="CL475" s="32"/>
      <c r="CM475" s="32"/>
      <c r="CN475" s="32"/>
      <c r="CO475" s="32"/>
      <c r="CP475" s="32"/>
      <c r="CQ475" s="32"/>
      <c r="CR475" s="32"/>
      <c r="CS475" s="32"/>
      <c r="CT475" s="32"/>
      <c r="CU475" s="32"/>
      <c r="CV475" s="32"/>
      <c r="CW475" s="32"/>
      <c r="CX475" s="32"/>
      <c r="CY475" s="32"/>
      <c r="CZ475" s="32"/>
      <c r="DA475" s="32"/>
      <c r="DB475" s="32"/>
      <c r="DC475" s="25"/>
    </row>
    <row r="476" spans="1:107" s="61" customFormat="1" ht="12.6" customHeight="1">
      <c r="A476" s="25"/>
      <c r="B476" s="163"/>
      <c r="C476" s="163"/>
      <c r="D476" s="32"/>
      <c r="E476" s="37"/>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2"/>
      <c r="AE476" s="32"/>
      <c r="AF476" s="32"/>
      <c r="AG476" s="32"/>
      <c r="AH476" s="32"/>
      <c r="AI476" s="32"/>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c r="CP476" s="32"/>
      <c r="CQ476" s="32"/>
      <c r="CR476" s="32"/>
      <c r="CS476" s="32"/>
      <c r="CT476" s="32"/>
      <c r="CU476" s="32"/>
      <c r="CV476" s="32"/>
      <c r="CW476" s="32"/>
      <c r="CX476" s="32"/>
      <c r="CY476" s="32"/>
      <c r="CZ476" s="32"/>
      <c r="DA476" s="32"/>
      <c r="DB476" s="32"/>
      <c r="DC476" s="25"/>
    </row>
    <row r="477" spans="1:107" s="61" customFormat="1" ht="22.5" customHeight="1">
      <c r="A477" s="25"/>
      <c r="B477" s="163"/>
      <c r="C477" s="178" t="s">
        <v>195</v>
      </c>
      <c r="D477" s="32"/>
      <c r="E477" s="37"/>
      <c r="F477" s="42"/>
      <c r="G477" s="44">
        <f t="shared" ref="G477:AL477" si="172">G474*G$18</f>
        <v>0</v>
      </c>
      <c r="H477" s="44">
        <f t="shared" si="172"/>
        <v>0</v>
      </c>
      <c r="I477" s="44">
        <f t="shared" si="172"/>
        <v>0</v>
      </c>
      <c r="J477" s="44">
        <f t="shared" si="172"/>
        <v>0</v>
      </c>
      <c r="K477" s="44">
        <f t="shared" si="172"/>
        <v>0</v>
      </c>
      <c r="L477" s="44">
        <f t="shared" si="172"/>
        <v>0</v>
      </c>
      <c r="M477" s="44">
        <f t="shared" si="172"/>
        <v>0</v>
      </c>
      <c r="N477" s="44">
        <f t="shared" si="172"/>
        <v>0</v>
      </c>
      <c r="O477" s="44">
        <f t="shared" si="172"/>
        <v>0</v>
      </c>
      <c r="P477" s="44">
        <f t="shared" si="172"/>
        <v>0</v>
      </c>
      <c r="Q477" s="44">
        <f t="shared" si="172"/>
        <v>0</v>
      </c>
      <c r="R477" s="44">
        <f t="shared" si="172"/>
        <v>0</v>
      </c>
      <c r="S477" s="44">
        <f t="shared" si="172"/>
        <v>0</v>
      </c>
      <c r="T477" s="44">
        <f t="shared" si="172"/>
        <v>0</v>
      </c>
      <c r="U477" s="44">
        <f t="shared" si="172"/>
        <v>0</v>
      </c>
      <c r="V477" s="44">
        <f t="shared" si="172"/>
        <v>0</v>
      </c>
      <c r="W477" s="44">
        <f t="shared" si="172"/>
        <v>0</v>
      </c>
      <c r="X477" s="44">
        <f t="shared" si="172"/>
        <v>0</v>
      </c>
      <c r="Y477" s="44">
        <f t="shared" si="172"/>
        <v>0</v>
      </c>
      <c r="Z477" s="44">
        <f t="shared" si="172"/>
        <v>0</v>
      </c>
      <c r="AA477" s="44">
        <f t="shared" si="172"/>
        <v>0</v>
      </c>
      <c r="AB477" s="44">
        <f t="shared" si="172"/>
        <v>0</v>
      </c>
      <c r="AC477" s="44">
        <f t="shared" si="172"/>
        <v>0</v>
      </c>
      <c r="AD477" s="44">
        <f t="shared" si="172"/>
        <v>0</v>
      </c>
      <c r="AE477" s="44">
        <f t="shared" si="172"/>
        <v>0</v>
      </c>
      <c r="AF477" s="44">
        <f t="shared" si="172"/>
        <v>0</v>
      </c>
      <c r="AG477" s="44">
        <f t="shared" si="172"/>
        <v>0</v>
      </c>
      <c r="AH477" s="44">
        <f t="shared" si="172"/>
        <v>0</v>
      </c>
      <c r="AI477" s="44">
        <f t="shared" si="172"/>
        <v>0</v>
      </c>
      <c r="AJ477" s="44">
        <f t="shared" si="172"/>
        <v>0</v>
      </c>
      <c r="AK477" s="44">
        <f t="shared" si="172"/>
        <v>0</v>
      </c>
      <c r="AL477" s="44">
        <f t="shared" si="172"/>
        <v>0</v>
      </c>
      <c r="AM477" s="44">
        <f t="shared" ref="AM477:BR477" si="173">AM474*AM$18</f>
        <v>0</v>
      </c>
      <c r="AN477" s="44">
        <f t="shared" si="173"/>
        <v>0</v>
      </c>
      <c r="AO477" s="44">
        <f t="shared" si="173"/>
        <v>0</v>
      </c>
      <c r="AP477" s="44">
        <f t="shared" si="173"/>
        <v>0</v>
      </c>
      <c r="AQ477" s="44">
        <f t="shared" si="173"/>
        <v>0</v>
      </c>
      <c r="AR477" s="44">
        <f t="shared" si="173"/>
        <v>0</v>
      </c>
      <c r="AS477" s="44">
        <f t="shared" si="173"/>
        <v>0</v>
      </c>
      <c r="AT477" s="44">
        <f t="shared" si="173"/>
        <v>0</v>
      </c>
      <c r="AU477" s="44">
        <f t="shared" si="173"/>
        <v>0</v>
      </c>
      <c r="AV477" s="44">
        <f t="shared" si="173"/>
        <v>0</v>
      </c>
      <c r="AW477" s="44">
        <f t="shared" si="173"/>
        <v>0</v>
      </c>
      <c r="AX477" s="44">
        <f t="shared" si="173"/>
        <v>0</v>
      </c>
      <c r="AY477" s="44">
        <f t="shared" si="173"/>
        <v>0</v>
      </c>
      <c r="AZ477" s="44">
        <f t="shared" si="173"/>
        <v>0</v>
      </c>
      <c r="BA477" s="44">
        <f t="shared" si="173"/>
        <v>0</v>
      </c>
      <c r="BB477" s="44">
        <f t="shared" si="173"/>
        <v>0</v>
      </c>
      <c r="BC477" s="44">
        <f t="shared" si="173"/>
        <v>0</v>
      </c>
      <c r="BD477" s="44">
        <f t="shared" si="173"/>
        <v>0</v>
      </c>
      <c r="BE477" s="44">
        <f t="shared" si="173"/>
        <v>0</v>
      </c>
      <c r="BF477" s="44">
        <f t="shared" si="173"/>
        <v>0</v>
      </c>
      <c r="BG477" s="44">
        <f t="shared" si="173"/>
        <v>0</v>
      </c>
      <c r="BH477" s="44">
        <f t="shared" si="173"/>
        <v>0</v>
      </c>
      <c r="BI477" s="44">
        <f t="shared" si="173"/>
        <v>0</v>
      </c>
      <c r="BJ477" s="44">
        <f t="shared" si="173"/>
        <v>0</v>
      </c>
      <c r="BK477" s="44">
        <f t="shared" si="173"/>
        <v>0</v>
      </c>
      <c r="BL477" s="44">
        <f t="shared" si="173"/>
        <v>0</v>
      </c>
      <c r="BM477" s="44">
        <f t="shared" si="173"/>
        <v>0</v>
      </c>
      <c r="BN477" s="44">
        <f t="shared" si="173"/>
        <v>0</v>
      </c>
      <c r="BO477" s="44">
        <f t="shared" si="173"/>
        <v>0</v>
      </c>
      <c r="BP477" s="44">
        <f t="shared" si="173"/>
        <v>0</v>
      </c>
      <c r="BQ477" s="44">
        <f t="shared" si="173"/>
        <v>0</v>
      </c>
      <c r="BR477" s="44">
        <f t="shared" si="173"/>
        <v>0</v>
      </c>
      <c r="BS477" s="44">
        <f t="shared" ref="BS477:DB477" si="174">BS474*BS$18</f>
        <v>0</v>
      </c>
      <c r="BT477" s="44">
        <f t="shared" si="174"/>
        <v>0</v>
      </c>
      <c r="BU477" s="44">
        <f t="shared" si="174"/>
        <v>0</v>
      </c>
      <c r="BV477" s="44">
        <f t="shared" si="174"/>
        <v>0</v>
      </c>
      <c r="BW477" s="44">
        <f t="shared" si="174"/>
        <v>0</v>
      </c>
      <c r="BX477" s="44">
        <f t="shared" si="174"/>
        <v>0</v>
      </c>
      <c r="BY477" s="44">
        <f t="shared" si="174"/>
        <v>0</v>
      </c>
      <c r="BZ477" s="44">
        <f t="shared" si="174"/>
        <v>0</v>
      </c>
      <c r="CA477" s="44">
        <f t="shared" si="174"/>
        <v>0</v>
      </c>
      <c r="CB477" s="44">
        <f t="shared" si="174"/>
        <v>0</v>
      </c>
      <c r="CC477" s="44">
        <f t="shared" si="174"/>
        <v>0</v>
      </c>
      <c r="CD477" s="44">
        <f t="shared" si="174"/>
        <v>0</v>
      </c>
      <c r="CE477" s="44">
        <f t="shared" si="174"/>
        <v>0</v>
      </c>
      <c r="CF477" s="44">
        <f t="shared" si="174"/>
        <v>0</v>
      </c>
      <c r="CG477" s="44">
        <f t="shared" si="174"/>
        <v>0</v>
      </c>
      <c r="CH477" s="44">
        <f t="shared" si="174"/>
        <v>0</v>
      </c>
      <c r="CI477" s="44">
        <f t="shared" si="174"/>
        <v>0</v>
      </c>
      <c r="CJ477" s="44">
        <f t="shared" si="174"/>
        <v>0</v>
      </c>
      <c r="CK477" s="44">
        <f t="shared" si="174"/>
        <v>0</v>
      </c>
      <c r="CL477" s="44">
        <f t="shared" si="174"/>
        <v>0</v>
      </c>
      <c r="CM477" s="44">
        <f t="shared" si="174"/>
        <v>0</v>
      </c>
      <c r="CN477" s="44">
        <f t="shared" si="174"/>
        <v>0</v>
      </c>
      <c r="CO477" s="44">
        <f t="shared" si="174"/>
        <v>0</v>
      </c>
      <c r="CP477" s="44">
        <f t="shared" si="174"/>
        <v>0</v>
      </c>
      <c r="CQ477" s="44">
        <f t="shared" si="174"/>
        <v>0</v>
      </c>
      <c r="CR477" s="44">
        <f t="shared" si="174"/>
        <v>0</v>
      </c>
      <c r="CS477" s="44">
        <f t="shared" si="174"/>
        <v>0</v>
      </c>
      <c r="CT477" s="44">
        <f t="shared" si="174"/>
        <v>0</v>
      </c>
      <c r="CU477" s="44">
        <f t="shared" si="174"/>
        <v>0</v>
      </c>
      <c r="CV477" s="44">
        <f t="shared" si="174"/>
        <v>0</v>
      </c>
      <c r="CW477" s="44">
        <f t="shared" si="174"/>
        <v>0</v>
      </c>
      <c r="CX477" s="44">
        <f t="shared" si="174"/>
        <v>0</v>
      </c>
      <c r="CY477" s="44">
        <f t="shared" si="174"/>
        <v>0</v>
      </c>
      <c r="CZ477" s="44">
        <f t="shared" si="174"/>
        <v>0</v>
      </c>
      <c r="DA477" s="44">
        <f t="shared" si="174"/>
        <v>0</v>
      </c>
      <c r="DB477" s="44">
        <f t="shared" si="174"/>
        <v>0</v>
      </c>
      <c r="DC477" s="25"/>
    </row>
    <row r="478" spans="1:107" s="61" customFormat="1" ht="22.5" customHeight="1">
      <c r="A478" s="25"/>
      <c r="B478" s="163"/>
      <c r="C478" s="178" t="s">
        <v>186</v>
      </c>
      <c r="D478" s="32"/>
      <c r="E478" s="37"/>
      <c r="F478" s="32"/>
      <c r="G478" s="45">
        <f>SUM(G477:DB477)</f>
        <v>0</v>
      </c>
      <c r="H478" s="32"/>
      <c r="I478" s="32"/>
      <c r="J478" s="32"/>
      <c r="K478" s="32"/>
      <c r="L478" s="32"/>
      <c r="M478" s="32"/>
      <c r="N478" s="32"/>
      <c r="O478" s="32"/>
      <c r="P478" s="32"/>
      <c r="Q478" s="32"/>
      <c r="R478" s="32"/>
      <c r="S478" s="32"/>
      <c r="T478" s="32"/>
      <c r="U478" s="32"/>
      <c r="V478" s="32"/>
      <c r="W478" s="32"/>
      <c r="X478" s="32"/>
      <c r="Y478" s="32"/>
      <c r="Z478" s="32"/>
      <c r="AA478" s="32"/>
      <c r="AB478" s="32"/>
      <c r="AC478" s="32"/>
      <c r="AD478" s="32"/>
      <c r="AE478" s="32"/>
      <c r="AF478" s="32"/>
      <c r="AG478" s="32"/>
      <c r="AH478" s="32"/>
      <c r="AI478" s="32"/>
      <c r="AJ478" s="32"/>
      <c r="AK478" s="32"/>
      <c r="AL478" s="32"/>
      <c r="AM478" s="32"/>
      <c r="AN478" s="32"/>
      <c r="AO478" s="32"/>
      <c r="AP478" s="32"/>
      <c r="AQ478" s="32"/>
      <c r="AR478" s="32"/>
      <c r="AS478" s="32"/>
      <c r="AT478" s="32"/>
      <c r="AU478" s="32"/>
      <c r="AV478" s="32"/>
      <c r="AW478" s="32"/>
      <c r="AX478" s="32"/>
      <c r="AY478" s="32"/>
      <c r="AZ478" s="32"/>
      <c r="BA478" s="32"/>
      <c r="BB478" s="32"/>
      <c r="BC478" s="32"/>
      <c r="BD478" s="32"/>
      <c r="BE478" s="32"/>
      <c r="BF478" s="32"/>
      <c r="BG478" s="32"/>
      <c r="BH478" s="32"/>
      <c r="BI478" s="32"/>
      <c r="BJ478" s="32"/>
      <c r="BK478" s="32"/>
      <c r="BL478" s="32"/>
      <c r="BM478" s="32"/>
      <c r="BN478" s="32"/>
      <c r="BO478" s="32"/>
      <c r="BP478" s="32"/>
      <c r="BQ478" s="32"/>
      <c r="BR478" s="32"/>
      <c r="BS478" s="32"/>
      <c r="BT478" s="32"/>
      <c r="BU478" s="32"/>
      <c r="BV478" s="32"/>
      <c r="BW478" s="32"/>
      <c r="BX478" s="32"/>
      <c r="BY478" s="32"/>
      <c r="BZ478" s="32"/>
      <c r="CA478" s="32"/>
      <c r="CB478" s="32"/>
      <c r="CC478" s="32"/>
      <c r="CD478" s="32"/>
      <c r="CE478" s="32"/>
      <c r="CF478" s="32"/>
      <c r="CG478" s="32"/>
      <c r="CH478" s="32"/>
      <c r="CI478" s="32"/>
      <c r="CJ478" s="32"/>
      <c r="CK478" s="32"/>
      <c r="CL478" s="32"/>
      <c r="CM478" s="32"/>
      <c r="CN478" s="32"/>
      <c r="CO478" s="32"/>
      <c r="CP478" s="32"/>
      <c r="CQ478" s="32"/>
      <c r="CR478" s="32"/>
      <c r="CS478" s="32"/>
      <c r="CT478" s="32"/>
      <c r="CU478" s="32"/>
      <c r="CV478" s="32"/>
      <c r="CW478" s="32"/>
      <c r="CX478" s="32"/>
      <c r="CY478" s="32"/>
      <c r="CZ478" s="32"/>
      <c r="DA478" s="32"/>
      <c r="DB478" s="32"/>
      <c r="DC478" s="25"/>
    </row>
    <row r="479" spans="1:107" s="61" customFormat="1" ht="12.6" customHeight="1">
      <c r="A479" s="25"/>
      <c r="B479" s="163"/>
      <c r="C479" s="163"/>
      <c r="D479" s="32"/>
      <c r="E479" s="37"/>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2"/>
      <c r="AE479" s="32"/>
      <c r="AF479" s="32"/>
      <c r="AG479" s="32"/>
      <c r="AH479" s="32"/>
      <c r="AI479" s="32"/>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c r="CT479" s="32"/>
      <c r="CU479" s="32"/>
      <c r="CV479" s="32"/>
      <c r="CW479" s="32"/>
      <c r="CX479" s="32"/>
      <c r="CY479" s="32"/>
      <c r="CZ479" s="32"/>
      <c r="DA479" s="32"/>
      <c r="DB479" s="32"/>
      <c r="DC479" s="25"/>
    </row>
    <row r="480" spans="1:107" s="98" customFormat="1" ht="22.5" customHeight="1">
      <c r="A480" s="36"/>
      <c r="B480" s="152" t="s">
        <v>39</v>
      </c>
      <c r="C480" s="153" t="s">
        <v>80</v>
      </c>
      <c r="D480" s="35"/>
      <c r="E480" s="40"/>
      <c r="F480" s="36"/>
      <c r="G480" s="36"/>
      <c r="H480" s="36"/>
      <c r="I480" s="36"/>
      <c r="J480" s="36"/>
      <c r="K480" s="36"/>
      <c r="L480" s="36"/>
      <c r="M480" s="36"/>
      <c r="N480" s="36"/>
      <c r="O480" s="36"/>
      <c r="P480" s="36"/>
      <c r="Q480" s="36"/>
      <c r="R480" s="36"/>
      <c r="S480" s="36"/>
      <c r="T480" s="36"/>
      <c r="U480" s="36"/>
      <c r="V480" s="36"/>
      <c r="W480" s="36"/>
      <c r="X480" s="36"/>
      <c r="Y480" s="36"/>
      <c r="Z480" s="36"/>
      <c r="AA480" s="36"/>
      <c r="AB480" s="36"/>
      <c r="AC480" s="36"/>
      <c r="AD480" s="36"/>
      <c r="AE480" s="36"/>
      <c r="AF480" s="36"/>
      <c r="AG480" s="36"/>
      <c r="AH480" s="36"/>
      <c r="AI480" s="36"/>
      <c r="AJ480" s="36"/>
      <c r="AK480" s="36"/>
      <c r="AL480" s="36"/>
      <c r="AM480" s="36"/>
      <c r="AN480" s="36"/>
      <c r="AO480" s="36"/>
      <c r="AP480" s="36"/>
      <c r="AQ480" s="36"/>
      <c r="AR480" s="36"/>
      <c r="AS480" s="36"/>
      <c r="AT480" s="36"/>
      <c r="AU480" s="36"/>
      <c r="AV480" s="36"/>
      <c r="AW480" s="36"/>
      <c r="AX480" s="36"/>
      <c r="AY480" s="36"/>
      <c r="AZ480" s="36"/>
      <c r="BA480" s="36"/>
      <c r="BB480" s="36"/>
      <c r="BC480" s="36"/>
      <c r="BD480" s="36"/>
      <c r="BE480" s="36"/>
      <c r="BF480" s="36"/>
      <c r="BG480" s="36"/>
      <c r="BH480" s="36"/>
      <c r="BI480" s="36"/>
      <c r="BJ480" s="36"/>
      <c r="BK480" s="36"/>
      <c r="BL480" s="36"/>
      <c r="BM480" s="36"/>
      <c r="BN480" s="36"/>
      <c r="BO480" s="36"/>
      <c r="BP480" s="36"/>
      <c r="BQ480" s="36"/>
      <c r="BR480" s="36"/>
      <c r="BS480" s="36"/>
      <c r="BT480" s="36"/>
      <c r="BU480" s="36"/>
      <c r="BV480" s="36"/>
      <c r="BW480" s="36"/>
      <c r="BX480" s="36"/>
      <c r="BY480" s="36"/>
      <c r="BZ480" s="36"/>
      <c r="CA480" s="36"/>
      <c r="CB480" s="36"/>
      <c r="CC480" s="36"/>
      <c r="CD480" s="36"/>
      <c r="CE480" s="36"/>
      <c r="CF480" s="36"/>
      <c r="CG480" s="36"/>
      <c r="CH480" s="36"/>
      <c r="CI480" s="36"/>
      <c r="CJ480" s="36"/>
      <c r="CK480" s="36"/>
      <c r="CL480" s="36"/>
      <c r="CM480" s="36"/>
      <c r="CN480" s="36"/>
      <c r="CO480" s="36"/>
      <c r="CP480" s="36"/>
      <c r="CQ480" s="36"/>
      <c r="CR480" s="36"/>
      <c r="CS480" s="36"/>
      <c r="CT480" s="36"/>
      <c r="CU480" s="36"/>
      <c r="CV480" s="36"/>
      <c r="CW480" s="36"/>
      <c r="CX480" s="36"/>
      <c r="CY480" s="36"/>
      <c r="CZ480" s="36"/>
      <c r="DA480" s="36"/>
      <c r="DB480" s="36"/>
      <c r="DC480" s="36"/>
    </row>
    <row r="481" spans="1:107" s="61" customFormat="1" ht="12.6" customHeight="1">
      <c r="A481" s="25"/>
      <c r="B481" s="152"/>
      <c r="C481" s="153"/>
      <c r="D481" s="48"/>
      <c r="E481" s="37"/>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2"/>
      <c r="AE481" s="32"/>
      <c r="AF481" s="32"/>
      <c r="AG481" s="32"/>
      <c r="AH481" s="32"/>
      <c r="AI481" s="32"/>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c r="CP481" s="32"/>
      <c r="CQ481" s="32"/>
      <c r="CR481" s="32"/>
      <c r="CS481" s="32"/>
      <c r="CT481" s="32"/>
      <c r="CU481" s="32"/>
      <c r="CV481" s="32"/>
      <c r="CW481" s="32"/>
      <c r="CX481" s="32"/>
      <c r="CY481" s="32"/>
      <c r="CZ481" s="32"/>
      <c r="DA481" s="32"/>
      <c r="DB481" s="32"/>
      <c r="DC481" s="25"/>
    </row>
    <row r="482" spans="1:107" s="61" customFormat="1" ht="22.5" customHeight="1">
      <c r="A482" s="25"/>
      <c r="B482" s="152"/>
      <c r="C482" s="163" t="str">
        <f>"Maintenance event 1: "&amp;'Option-specific inputs'!$K$78</f>
        <v xml:space="preserve">Maintenance event 1: </v>
      </c>
      <c r="D482" s="48"/>
      <c r="E482" s="37"/>
      <c r="F482" s="32"/>
      <c r="G482" s="43">
        <f>IFERROR(
IF((G$14-$G$14+1)&lt;='General parameters'!$G$22,
IF((G$14-$G$14+1)&gt;=('Option-specific inputs'!$K$79),
IF(MOD((G$14-$G$14+1-'Option-specific inputs'!$K$79)/('Option-specific inputs'!$K$80),1)=0,
'Option-specific inputs'!$K$81*G$22,
0),
0),
0),
0)</f>
        <v>0</v>
      </c>
      <c r="H482" s="43">
        <f>IFERROR(
IF((H$14-$G$14+1)&lt;='General parameters'!$G$22,
IF((H$14-$G$14+1)&gt;=('Option-specific inputs'!$K$79),
IF(MOD((H$14-$G$14+1-'Option-specific inputs'!$K$79)/('Option-specific inputs'!$K$80),1)=0,
'Option-specific inputs'!$K$81*H$22,
0),
0),
0),
0)</f>
        <v>0</v>
      </c>
      <c r="I482" s="43">
        <f>IFERROR(
IF((I$14-$G$14+1)&lt;='General parameters'!$G$22,
IF((I$14-$G$14+1)&gt;=('Option-specific inputs'!$K$79),
IF(MOD((I$14-$G$14+1-'Option-specific inputs'!$K$79)/('Option-specific inputs'!$K$80),1)=0,
'Option-specific inputs'!$K$81*I$22,
0),
0),
0),
0)</f>
        <v>0</v>
      </c>
      <c r="J482" s="43">
        <f>IFERROR(
IF((J$14-$G$14+1)&lt;='General parameters'!$G$22,
IF((J$14-$G$14+1)&gt;=('Option-specific inputs'!$K$79),
IF(MOD((J$14-$G$14+1-'Option-specific inputs'!$K$79)/('Option-specific inputs'!$K$80),1)=0,
'Option-specific inputs'!$K$81*J$22,
0),
0),
0),
0)</f>
        <v>0</v>
      </c>
      <c r="K482" s="43">
        <f>IFERROR(
IF((K$14-$G$14+1)&lt;='General parameters'!$G$22,
IF((K$14-$G$14+1)&gt;=('Option-specific inputs'!$K$79),
IF(MOD((K$14-$G$14+1-'Option-specific inputs'!$K$79)/('Option-specific inputs'!$K$80),1)=0,
'Option-specific inputs'!$K$81*K$22,
0),
0),
0),
0)</f>
        <v>0</v>
      </c>
      <c r="L482" s="43">
        <f>IFERROR(
IF((L$14-$G$14+1)&lt;='General parameters'!$G$22,
IF((L$14-$G$14+1)&gt;=('Option-specific inputs'!$K$79),
IF(MOD((L$14-$G$14+1-'Option-specific inputs'!$K$79)/('Option-specific inputs'!$K$80),1)=0,
'Option-specific inputs'!$K$81*L$22,
0),
0),
0),
0)</f>
        <v>0</v>
      </c>
      <c r="M482" s="43">
        <f>IFERROR(
IF((M$14-$G$14+1)&lt;='General parameters'!$G$22,
IF((M$14-$G$14+1)&gt;=('Option-specific inputs'!$K$79),
IF(MOD((M$14-$G$14+1-'Option-specific inputs'!$K$79)/('Option-specific inputs'!$K$80),1)=0,
'Option-specific inputs'!$K$81*M$22,
0),
0),
0),
0)</f>
        <v>0</v>
      </c>
      <c r="N482" s="43">
        <f>IFERROR(
IF((N$14-$G$14+1)&lt;='General parameters'!$G$22,
IF((N$14-$G$14+1)&gt;=('Option-specific inputs'!$K$79),
IF(MOD((N$14-$G$14+1-'Option-specific inputs'!$K$79)/('Option-specific inputs'!$K$80),1)=0,
'Option-specific inputs'!$K$81*N$22,
0),
0),
0),
0)</f>
        <v>0</v>
      </c>
      <c r="O482" s="43">
        <f>IFERROR(
IF((O$14-$G$14+1)&lt;='General parameters'!$G$22,
IF((O$14-$G$14+1)&gt;=('Option-specific inputs'!$K$79),
IF(MOD((O$14-$G$14+1-'Option-specific inputs'!$K$79)/('Option-specific inputs'!$K$80),1)=0,
'Option-specific inputs'!$K$81*O$22,
0),
0),
0),
0)</f>
        <v>0</v>
      </c>
      <c r="P482" s="43">
        <f>IFERROR(
IF((P$14-$G$14+1)&lt;='General parameters'!$G$22,
IF((P$14-$G$14+1)&gt;=('Option-specific inputs'!$K$79),
IF(MOD((P$14-$G$14+1-'Option-specific inputs'!$K$79)/('Option-specific inputs'!$K$80),1)=0,
'Option-specific inputs'!$K$81*P$22,
0),
0),
0),
0)</f>
        <v>0</v>
      </c>
      <c r="Q482" s="43">
        <f>IFERROR(
IF((Q$14-$G$14+1)&lt;='General parameters'!$G$22,
IF((Q$14-$G$14+1)&gt;=('Option-specific inputs'!$K$79),
IF(MOD((Q$14-$G$14+1-'Option-specific inputs'!$K$79)/('Option-specific inputs'!$K$80),1)=0,
'Option-specific inputs'!$K$81*Q$22,
0),
0),
0),
0)</f>
        <v>0</v>
      </c>
      <c r="R482" s="43">
        <f>IFERROR(
IF((R$14-$G$14+1)&lt;='General parameters'!$G$22,
IF((R$14-$G$14+1)&gt;=('Option-specific inputs'!$K$79),
IF(MOD((R$14-$G$14+1-'Option-specific inputs'!$K$79)/('Option-specific inputs'!$K$80),1)=0,
'Option-specific inputs'!$K$81*R$22,
0),
0),
0),
0)</f>
        <v>0</v>
      </c>
      <c r="S482" s="43">
        <f>IFERROR(
IF((S$14-$G$14+1)&lt;='General parameters'!$G$22,
IF((S$14-$G$14+1)&gt;=('Option-specific inputs'!$K$79),
IF(MOD((S$14-$G$14+1-'Option-specific inputs'!$K$79)/('Option-specific inputs'!$K$80),1)=0,
'Option-specific inputs'!$K$81*S$22,
0),
0),
0),
0)</f>
        <v>0</v>
      </c>
      <c r="T482" s="43">
        <f>IFERROR(
IF((T$14-$G$14+1)&lt;='General parameters'!$G$22,
IF((T$14-$G$14+1)&gt;=('Option-specific inputs'!$K$79),
IF(MOD((T$14-$G$14+1-'Option-specific inputs'!$K$79)/('Option-specific inputs'!$K$80),1)=0,
'Option-specific inputs'!$K$81*T$22,
0),
0),
0),
0)</f>
        <v>0</v>
      </c>
      <c r="U482" s="43">
        <f>IFERROR(
IF((U$14-$G$14+1)&lt;='General parameters'!$G$22,
IF((U$14-$G$14+1)&gt;=('Option-specific inputs'!$K$79),
IF(MOD((U$14-$G$14+1-'Option-specific inputs'!$K$79)/('Option-specific inputs'!$K$80),1)=0,
'Option-specific inputs'!$K$81*U$22,
0),
0),
0),
0)</f>
        <v>0</v>
      </c>
      <c r="V482" s="43">
        <f>IFERROR(
IF((V$14-$G$14+1)&lt;='General parameters'!$G$22,
IF((V$14-$G$14+1)&gt;=('Option-specific inputs'!$K$79),
IF(MOD((V$14-$G$14+1-'Option-specific inputs'!$K$79)/('Option-specific inputs'!$K$80),1)=0,
'Option-specific inputs'!$K$81*V$22,
0),
0),
0),
0)</f>
        <v>0</v>
      </c>
      <c r="W482" s="43">
        <f>IFERROR(
IF((W$14-$G$14+1)&lt;='General parameters'!$G$22,
IF((W$14-$G$14+1)&gt;=('Option-specific inputs'!$K$79),
IF(MOD((W$14-$G$14+1-'Option-specific inputs'!$K$79)/('Option-specific inputs'!$K$80),1)=0,
'Option-specific inputs'!$K$81*W$22,
0),
0),
0),
0)</f>
        <v>0</v>
      </c>
      <c r="X482" s="43">
        <f>IFERROR(
IF((X$14-$G$14+1)&lt;='General parameters'!$G$22,
IF((X$14-$G$14+1)&gt;=('Option-specific inputs'!$K$79),
IF(MOD((X$14-$G$14+1-'Option-specific inputs'!$K$79)/('Option-specific inputs'!$K$80),1)=0,
'Option-specific inputs'!$K$81*X$22,
0),
0),
0),
0)</f>
        <v>0</v>
      </c>
      <c r="Y482" s="43">
        <f>IFERROR(
IF((Y$14-$G$14+1)&lt;='General parameters'!$G$22,
IF((Y$14-$G$14+1)&gt;=('Option-specific inputs'!$K$79),
IF(MOD((Y$14-$G$14+1-'Option-specific inputs'!$K$79)/('Option-specific inputs'!$K$80),1)=0,
'Option-specific inputs'!$K$81*Y$22,
0),
0),
0),
0)</f>
        <v>0</v>
      </c>
      <c r="Z482" s="43">
        <f>IFERROR(
IF((Z$14-$G$14+1)&lt;='General parameters'!$G$22,
IF((Z$14-$G$14+1)&gt;=('Option-specific inputs'!$K$79),
IF(MOD((Z$14-$G$14+1-'Option-specific inputs'!$K$79)/('Option-specific inputs'!$K$80),1)=0,
'Option-specific inputs'!$K$81*Z$22,
0),
0),
0),
0)</f>
        <v>0</v>
      </c>
      <c r="AA482" s="43">
        <f>IFERROR(
IF((AA$14-$G$14+1)&lt;='General parameters'!$G$22,
IF((AA$14-$G$14+1)&gt;=('Option-specific inputs'!$K$79),
IF(MOD((AA$14-$G$14+1-'Option-specific inputs'!$K$79)/('Option-specific inputs'!$K$80),1)=0,
'Option-specific inputs'!$K$81*AA$22,
0),
0),
0),
0)</f>
        <v>0</v>
      </c>
      <c r="AB482" s="43">
        <f>IFERROR(
IF((AB$14-$G$14+1)&lt;='General parameters'!$G$22,
IF((AB$14-$G$14+1)&gt;=('Option-specific inputs'!$K$79),
IF(MOD((AB$14-$G$14+1-'Option-specific inputs'!$K$79)/('Option-specific inputs'!$K$80),1)=0,
'Option-specific inputs'!$K$81*AB$22,
0),
0),
0),
0)</f>
        <v>0</v>
      </c>
      <c r="AC482" s="43">
        <f>IFERROR(
IF((AC$14-$G$14+1)&lt;='General parameters'!$G$22,
IF((AC$14-$G$14+1)&gt;=('Option-specific inputs'!$K$79),
IF(MOD((AC$14-$G$14+1-'Option-specific inputs'!$K$79)/('Option-specific inputs'!$K$80),1)=0,
'Option-specific inputs'!$K$81*AC$22,
0),
0),
0),
0)</f>
        <v>0</v>
      </c>
      <c r="AD482" s="43">
        <f>IFERROR(
IF((AD$14-$G$14+1)&lt;='General parameters'!$G$22,
IF((AD$14-$G$14+1)&gt;=('Option-specific inputs'!$K$79),
IF(MOD((AD$14-$G$14+1-'Option-specific inputs'!$K$79)/('Option-specific inputs'!$K$80),1)=0,
'Option-specific inputs'!$K$81*AD$22,
0),
0),
0),
0)</f>
        <v>0</v>
      </c>
      <c r="AE482" s="43">
        <f>IFERROR(
IF((AE$14-$G$14+1)&lt;='General parameters'!$G$22,
IF((AE$14-$G$14+1)&gt;=('Option-specific inputs'!$K$79),
IF(MOD((AE$14-$G$14+1-'Option-specific inputs'!$K$79)/('Option-specific inputs'!$K$80),1)=0,
'Option-specific inputs'!$K$81*AE$22,
0),
0),
0),
0)</f>
        <v>0</v>
      </c>
      <c r="AF482" s="43">
        <f>IFERROR(
IF((AF$14-$G$14+1)&lt;='General parameters'!$G$22,
IF((AF$14-$G$14+1)&gt;=('Option-specific inputs'!$K$79),
IF(MOD((AF$14-$G$14+1-'Option-specific inputs'!$K$79)/('Option-specific inputs'!$K$80),1)=0,
'Option-specific inputs'!$K$81*AF$22,
0),
0),
0),
0)</f>
        <v>0</v>
      </c>
      <c r="AG482" s="43">
        <f>IFERROR(
IF((AG$14-$G$14+1)&lt;='General parameters'!$G$22,
IF((AG$14-$G$14+1)&gt;=('Option-specific inputs'!$K$79),
IF(MOD((AG$14-$G$14+1-'Option-specific inputs'!$K$79)/('Option-specific inputs'!$K$80),1)=0,
'Option-specific inputs'!$K$81*AG$22,
0),
0),
0),
0)</f>
        <v>0</v>
      </c>
      <c r="AH482" s="43">
        <f>IFERROR(
IF((AH$14-$G$14+1)&lt;='General parameters'!$G$22,
IF((AH$14-$G$14+1)&gt;=('Option-specific inputs'!$K$79),
IF(MOD((AH$14-$G$14+1-'Option-specific inputs'!$K$79)/('Option-specific inputs'!$K$80),1)=0,
'Option-specific inputs'!$K$81*AH$22,
0),
0),
0),
0)</f>
        <v>0</v>
      </c>
      <c r="AI482" s="43">
        <f>IFERROR(
IF((AI$14-$G$14+1)&lt;='General parameters'!$G$22,
IF((AI$14-$G$14+1)&gt;=('Option-specific inputs'!$K$79),
IF(MOD((AI$14-$G$14+1-'Option-specific inputs'!$K$79)/('Option-specific inputs'!$K$80),1)=0,
'Option-specific inputs'!$K$81*AI$22,
0),
0),
0),
0)</f>
        <v>0</v>
      </c>
      <c r="AJ482" s="43">
        <f>IFERROR(
IF((AJ$14-$G$14+1)&lt;='General parameters'!$G$22,
IF((AJ$14-$G$14+1)&gt;=('Option-specific inputs'!$K$79),
IF(MOD((AJ$14-$G$14+1-'Option-specific inputs'!$K$79)/('Option-specific inputs'!$K$80),1)=0,
'Option-specific inputs'!$K$81*AJ$22,
0),
0),
0),
0)</f>
        <v>0</v>
      </c>
      <c r="AK482" s="43">
        <f>IFERROR(
IF((AK$14-$G$14+1)&lt;='General parameters'!$G$22,
IF((AK$14-$G$14+1)&gt;=('Option-specific inputs'!$K$79),
IF(MOD((AK$14-$G$14+1-'Option-specific inputs'!$K$79)/('Option-specific inputs'!$K$80),1)=0,
'Option-specific inputs'!$K$81*AK$22,
0),
0),
0),
0)</f>
        <v>0</v>
      </c>
      <c r="AL482" s="43">
        <f>IFERROR(
IF((AL$14-$G$14+1)&lt;='General parameters'!$G$22,
IF((AL$14-$G$14+1)&gt;=('Option-specific inputs'!$K$79),
IF(MOD((AL$14-$G$14+1-'Option-specific inputs'!$K$79)/('Option-specific inputs'!$K$80),1)=0,
'Option-specific inputs'!$K$81*AL$22,
0),
0),
0),
0)</f>
        <v>0</v>
      </c>
      <c r="AM482" s="43">
        <f>IFERROR(
IF((AM$14-$G$14+1)&lt;='General parameters'!$G$22,
IF((AM$14-$G$14+1)&gt;=('Option-specific inputs'!$K$79),
IF(MOD((AM$14-$G$14+1-'Option-specific inputs'!$K$79)/('Option-specific inputs'!$K$80),1)=0,
'Option-specific inputs'!$K$81*AM$22,
0),
0),
0),
0)</f>
        <v>0</v>
      </c>
      <c r="AN482" s="43">
        <f>IFERROR(
IF((AN$14-$G$14+1)&lt;='General parameters'!$G$22,
IF((AN$14-$G$14+1)&gt;=('Option-specific inputs'!$K$79),
IF(MOD((AN$14-$G$14+1-'Option-specific inputs'!$K$79)/('Option-specific inputs'!$K$80),1)=0,
'Option-specific inputs'!$K$81*AN$22,
0),
0),
0),
0)</f>
        <v>0</v>
      </c>
      <c r="AO482" s="43">
        <f>IFERROR(
IF((AO$14-$G$14+1)&lt;='General parameters'!$G$22,
IF((AO$14-$G$14+1)&gt;=('Option-specific inputs'!$K$79),
IF(MOD((AO$14-$G$14+1-'Option-specific inputs'!$K$79)/('Option-specific inputs'!$K$80),1)=0,
'Option-specific inputs'!$K$81*AO$22,
0),
0),
0),
0)</f>
        <v>0</v>
      </c>
      <c r="AP482" s="43">
        <f>IFERROR(
IF((AP$14-$G$14+1)&lt;='General parameters'!$G$22,
IF((AP$14-$G$14+1)&gt;=('Option-specific inputs'!$K$79),
IF(MOD((AP$14-$G$14+1-'Option-specific inputs'!$K$79)/('Option-specific inputs'!$K$80),1)=0,
'Option-specific inputs'!$K$81*AP$22,
0),
0),
0),
0)</f>
        <v>0</v>
      </c>
      <c r="AQ482" s="43">
        <f>IFERROR(
IF((AQ$14-$G$14+1)&lt;='General parameters'!$G$22,
IF((AQ$14-$G$14+1)&gt;=('Option-specific inputs'!$K$79),
IF(MOD((AQ$14-$G$14+1-'Option-specific inputs'!$K$79)/('Option-specific inputs'!$K$80),1)=0,
'Option-specific inputs'!$K$81*AQ$22,
0),
0),
0),
0)</f>
        <v>0</v>
      </c>
      <c r="AR482" s="43">
        <f>IFERROR(
IF((AR$14-$G$14+1)&lt;='General parameters'!$G$22,
IF((AR$14-$G$14+1)&gt;=('Option-specific inputs'!$K$79),
IF(MOD((AR$14-$G$14+1-'Option-specific inputs'!$K$79)/('Option-specific inputs'!$K$80),1)=0,
'Option-specific inputs'!$K$81*AR$22,
0),
0),
0),
0)</f>
        <v>0</v>
      </c>
      <c r="AS482" s="43">
        <f>IFERROR(
IF((AS$14-$G$14+1)&lt;='General parameters'!$G$22,
IF((AS$14-$G$14+1)&gt;=('Option-specific inputs'!$K$79),
IF(MOD((AS$14-$G$14+1-'Option-specific inputs'!$K$79)/('Option-specific inputs'!$K$80),1)=0,
'Option-specific inputs'!$K$81*AS$22,
0),
0),
0),
0)</f>
        <v>0</v>
      </c>
      <c r="AT482" s="43">
        <f>IFERROR(
IF((AT$14-$G$14+1)&lt;='General parameters'!$G$22,
IF((AT$14-$G$14+1)&gt;=('Option-specific inputs'!$K$79),
IF(MOD((AT$14-$G$14+1-'Option-specific inputs'!$K$79)/('Option-specific inputs'!$K$80),1)=0,
'Option-specific inputs'!$K$81*AT$22,
0),
0),
0),
0)</f>
        <v>0</v>
      </c>
      <c r="AU482" s="43">
        <f>IFERROR(
IF((AU$14-$G$14+1)&lt;='General parameters'!$G$22,
IF((AU$14-$G$14+1)&gt;=('Option-specific inputs'!$K$79),
IF(MOD((AU$14-$G$14+1-'Option-specific inputs'!$K$79)/('Option-specific inputs'!$K$80),1)=0,
'Option-specific inputs'!$K$81*AU$22,
0),
0),
0),
0)</f>
        <v>0</v>
      </c>
      <c r="AV482" s="43">
        <f>IFERROR(
IF((AV$14-$G$14+1)&lt;='General parameters'!$G$22,
IF((AV$14-$G$14+1)&gt;=('Option-specific inputs'!$K$79),
IF(MOD((AV$14-$G$14+1-'Option-specific inputs'!$K$79)/('Option-specific inputs'!$K$80),1)=0,
'Option-specific inputs'!$K$81*AV$22,
0),
0),
0),
0)</f>
        <v>0</v>
      </c>
      <c r="AW482" s="43">
        <f>IFERROR(
IF((AW$14-$G$14+1)&lt;='General parameters'!$G$22,
IF((AW$14-$G$14+1)&gt;=('Option-specific inputs'!$K$79),
IF(MOD((AW$14-$G$14+1-'Option-specific inputs'!$K$79)/('Option-specific inputs'!$K$80),1)=0,
'Option-specific inputs'!$K$81*AW$22,
0),
0),
0),
0)</f>
        <v>0</v>
      </c>
      <c r="AX482" s="43">
        <f>IFERROR(
IF((AX$14-$G$14+1)&lt;='General parameters'!$G$22,
IF((AX$14-$G$14+1)&gt;=('Option-specific inputs'!$K$79),
IF(MOD((AX$14-$G$14+1-'Option-specific inputs'!$K$79)/('Option-specific inputs'!$K$80),1)=0,
'Option-specific inputs'!$K$81*AX$22,
0),
0),
0),
0)</f>
        <v>0</v>
      </c>
      <c r="AY482" s="43">
        <f>IFERROR(
IF((AY$14-$G$14+1)&lt;='General parameters'!$G$22,
IF((AY$14-$G$14+1)&gt;=('Option-specific inputs'!$K$79),
IF(MOD((AY$14-$G$14+1-'Option-specific inputs'!$K$79)/('Option-specific inputs'!$K$80),1)=0,
'Option-specific inputs'!$K$81*AY$22,
0),
0),
0),
0)</f>
        <v>0</v>
      </c>
      <c r="AZ482" s="43">
        <f>IFERROR(
IF((AZ$14-$G$14+1)&lt;='General parameters'!$G$22,
IF((AZ$14-$G$14+1)&gt;=('Option-specific inputs'!$K$79),
IF(MOD((AZ$14-$G$14+1-'Option-specific inputs'!$K$79)/('Option-specific inputs'!$K$80),1)=0,
'Option-specific inputs'!$K$81*AZ$22,
0),
0),
0),
0)</f>
        <v>0</v>
      </c>
      <c r="BA482" s="43">
        <f>IFERROR(
IF((BA$14-$G$14+1)&lt;='General parameters'!$G$22,
IF((BA$14-$G$14+1)&gt;=('Option-specific inputs'!$K$79),
IF(MOD((BA$14-$G$14+1-'Option-specific inputs'!$K$79)/('Option-specific inputs'!$K$80),1)=0,
'Option-specific inputs'!$K$81*BA$22,
0),
0),
0),
0)</f>
        <v>0</v>
      </c>
      <c r="BB482" s="43">
        <f>IFERROR(
IF((BB$14-$G$14+1)&lt;='General parameters'!$G$22,
IF((BB$14-$G$14+1)&gt;=('Option-specific inputs'!$K$79),
IF(MOD((BB$14-$G$14+1-'Option-specific inputs'!$K$79)/('Option-specific inputs'!$K$80),1)=0,
'Option-specific inputs'!$K$81*BB$22,
0),
0),
0),
0)</f>
        <v>0</v>
      </c>
      <c r="BC482" s="43">
        <f>IFERROR(
IF((BC$14-$G$14+1)&lt;='General parameters'!$G$22,
IF((BC$14-$G$14+1)&gt;=('Option-specific inputs'!$K$79),
IF(MOD((BC$14-$G$14+1-'Option-specific inputs'!$K$79)/('Option-specific inputs'!$K$80),1)=0,
'Option-specific inputs'!$K$81*BC$22,
0),
0),
0),
0)</f>
        <v>0</v>
      </c>
      <c r="BD482" s="43">
        <f>IFERROR(
IF((BD$14-$G$14+1)&lt;='General parameters'!$G$22,
IF((BD$14-$G$14+1)&gt;=('Option-specific inputs'!$K$79),
IF(MOD((BD$14-$G$14+1-'Option-specific inputs'!$K$79)/('Option-specific inputs'!$K$80),1)=0,
'Option-specific inputs'!$K$81*BD$22,
0),
0),
0),
0)</f>
        <v>0</v>
      </c>
      <c r="BE482" s="43">
        <f>IFERROR(
IF((BE$14-$G$14+1)&lt;='General parameters'!$G$22,
IF((BE$14-$G$14+1)&gt;=('Option-specific inputs'!$K$79),
IF(MOD((BE$14-$G$14+1-'Option-specific inputs'!$K$79)/('Option-specific inputs'!$K$80),1)=0,
'Option-specific inputs'!$K$81*BE$22,
0),
0),
0),
0)</f>
        <v>0</v>
      </c>
      <c r="BF482" s="43">
        <f>IFERROR(
IF((BF$14-$G$14+1)&lt;='General parameters'!$G$22,
IF((BF$14-$G$14+1)&gt;=('Option-specific inputs'!$K$79),
IF(MOD((BF$14-$G$14+1-'Option-specific inputs'!$K$79)/('Option-specific inputs'!$K$80),1)=0,
'Option-specific inputs'!$K$81*BF$22,
0),
0),
0),
0)</f>
        <v>0</v>
      </c>
      <c r="BG482" s="43">
        <f>IFERROR(
IF((BG$14-$G$14+1)&lt;='General parameters'!$G$22,
IF((BG$14-$G$14+1)&gt;=('Option-specific inputs'!$K$79),
IF(MOD((BG$14-$G$14+1-'Option-specific inputs'!$K$79)/('Option-specific inputs'!$K$80),1)=0,
'Option-specific inputs'!$K$81*BG$22,
0),
0),
0),
0)</f>
        <v>0</v>
      </c>
      <c r="BH482" s="43">
        <f>IFERROR(
IF((BH$14-$G$14+1)&lt;='General parameters'!$G$22,
IF((BH$14-$G$14+1)&gt;=('Option-specific inputs'!$K$79),
IF(MOD((BH$14-$G$14+1-'Option-specific inputs'!$K$79)/('Option-specific inputs'!$K$80),1)=0,
'Option-specific inputs'!$K$81*BH$22,
0),
0),
0),
0)</f>
        <v>0</v>
      </c>
      <c r="BI482" s="43">
        <f>IFERROR(
IF((BI$14-$G$14+1)&lt;='General parameters'!$G$22,
IF((BI$14-$G$14+1)&gt;=('Option-specific inputs'!$K$79),
IF(MOD((BI$14-$G$14+1-'Option-specific inputs'!$K$79)/('Option-specific inputs'!$K$80),1)=0,
'Option-specific inputs'!$K$81*BI$22,
0),
0),
0),
0)</f>
        <v>0</v>
      </c>
      <c r="BJ482" s="43">
        <f>IFERROR(
IF((BJ$14-$G$14+1)&lt;='General parameters'!$G$22,
IF((BJ$14-$G$14+1)&gt;=('Option-specific inputs'!$K$79),
IF(MOD((BJ$14-$G$14+1-'Option-specific inputs'!$K$79)/('Option-specific inputs'!$K$80),1)=0,
'Option-specific inputs'!$K$81*BJ$22,
0),
0),
0),
0)</f>
        <v>0</v>
      </c>
      <c r="BK482" s="43">
        <f>IFERROR(
IF((BK$14-$G$14+1)&lt;='General parameters'!$G$22,
IF((BK$14-$G$14+1)&gt;=('Option-specific inputs'!$K$79),
IF(MOD((BK$14-$G$14+1-'Option-specific inputs'!$K$79)/('Option-specific inputs'!$K$80),1)=0,
'Option-specific inputs'!$K$81*BK$22,
0),
0),
0),
0)</f>
        <v>0</v>
      </c>
      <c r="BL482" s="43">
        <f>IFERROR(
IF((BL$14-$G$14+1)&lt;='General parameters'!$G$22,
IF((BL$14-$G$14+1)&gt;=('Option-specific inputs'!$K$79),
IF(MOD((BL$14-$G$14+1-'Option-specific inputs'!$K$79)/('Option-specific inputs'!$K$80),1)=0,
'Option-specific inputs'!$K$81*BL$22,
0),
0),
0),
0)</f>
        <v>0</v>
      </c>
      <c r="BM482" s="43">
        <f>IFERROR(
IF((BM$14-$G$14+1)&lt;='General parameters'!$G$22,
IF((BM$14-$G$14+1)&gt;=('Option-specific inputs'!$K$79),
IF(MOD((BM$14-$G$14+1-'Option-specific inputs'!$K$79)/('Option-specific inputs'!$K$80),1)=0,
'Option-specific inputs'!$K$81*BM$22,
0),
0),
0),
0)</f>
        <v>0</v>
      </c>
      <c r="BN482" s="43">
        <f>IFERROR(
IF((BN$14-$G$14+1)&lt;='General parameters'!$G$22,
IF((BN$14-$G$14+1)&gt;=('Option-specific inputs'!$K$79),
IF(MOD((BN$14-$G$14+1-'Option-specific inputs'!$K$79)/('Option-specific inputs'!$K$80),1)=0,
'Option-specific inputs'!$K$81*BN$22,
0),
0),
0),
0)</f>
        <v>0</v>
      </c>
      <c r="BO482" s="43">
        <f>IFERROR(
IF((BO$14-$G$14+1)&lt;='General parameters'!$G$22,
IF((BO$14-$G$14+1)&gt;=('Option-specific inputs'!$K$79),
IF(MOD((BO$14-$G$14+1-'Option-specific inputs'!$K$79)/('Option-specific inputs'!$K$80),1)=0,
'Option-specific inputs'!$K$81*BO$22,
0),
0),
0),
0)</f>
        <v>0</v>
      </c>
      <c r="BP482" s="43">
        <f>IFERROR(
IF((BP$14-$G$14+1)&lt;='General parameters'!$G$22,
IF((BP$14-$G$14+1)&gt;=('Option-specific inputs'!$K$79),
IF(MOD((BP$14-$G$14+1-'Option-specific inputs'!$K$79)/('Option-specific inputs'!$K$80),1)=0,
'Option-specific inputs'!$K$81*BP$22,
0),
0),
0),
0)</f>
        <v>0</v>
      </c>
      <c r="BQ482" s="43">
        <f>IFERROR(
IF((BQ$14-$G$14+1)&lt;='General parameters'!$G$22,
IF((BQ$14-$G$14+1)&gt;=('Option-specific inputs'!$K$79),
IF(MOD((BQ$14-$G$14+1-'Option-specific inputs'!$K$79)/('Option-specific inputs'!$K$80),1)=0,
'Option-specific inputs'!$K$81*BQ$22,
0),
0),
0),
0)</f>
        <v>0</v>
      </c>
      <c r="BR482" s="43">
        <f>IFERROR(
IF((BR$14-$G$14+1)&lt;='General parameters'!$G$22,
IF((BR$14-$G$14+1)&gt;=('Option-specific inputs'!$K$79),
IF(MOD((BR$14-$G$14+1-'Option-specific inputs'!$K$79)/('Option-specific inputs'!$K$80),1)=0,
'Option-specific inputs'!$K$81*BR$22,
0),
0),
0),
0)</f>
        <v>0</v>
      </c>
      <c r="BS482" s="43">
        <f>IFERROR(
IF((BS$14-$G$14+1)&lt;='General parameters'!$G$22,
IF((BS$14-$G$14+1)&gt;=('Option-specific inputs'!$K$79),
IF(MOD((BS$14-$G$14+1-'Option-specific inputs'!$K$79)/('Option-specific inputs'!$K$80),1)=0,
'Option-specific inputs'!$K$81*BS$22,
0),
0),
0),
0)</f>
        <v>0</v>
      </c>
      <c r="BT482" s="43">
        <f>IFERROR(
IF((BT$14-$G$14+1)&lt;='General parameters'!$G$22,
IF((BT$14-$G$14+1)&gt;=('Option-specific inputs'!$K$79),
IF(MOD((BT$14-$G$14+1-'Option-specific inputs'!$K$79)/('Option-specific inputs'!$K$80),1)=0,
'Option-specific inputs'!$K$81*BT$22,
0),
0),
0),
0)</f>
        <v>0</v>
      </c>
      <c r="BU482" s="43">
        <f>IFERROR(
IF((BU$14-$G$14+1)&lt;='General parameters'!$G$22,
IF((BU$14-$G$14+1)&gt;=('Option-specific inputs'!$K$79),
IF(MOD((BU$14-$G$14+1-'Option-specific inputs'!$K$79)/('Option-specific inputs'!$K$80),1)=0,
'Option-specific inputs'!$K$81*BU$22,
0),
0),
0),
0)</f>
        <v>0</v>
      </c>
      <c r="BV482" s="43">
        <f>IFERROR(
IF((BV$14-$G$14+1)&lt;='General parameters'!$G$22,
IF((BV$14-$G$14+1)&gt;=('Option-specific inputs'!$K$79),
IF(MOD((BV$14-$G$14+1-'Option-specific inputs'!$K$79)/('Option-specific inputs'!$K$80),1)=0,
'Option-specific inputs'!$K$81*BV$22,
0),
0),
0),
0)</f>
        <v>0</v>
      </c>
      <c r="BW482" s="43">
        <f>IFERROR(
IF((BW$14-$G$14+1)&lt;='General parameters'!$G$22,
IF((BW$14-$G$14+1)&gt;=('Option-specific inputs'!$K$79),
IF(MOD((BW$14-$G$14+1-'Option-specific inputs'!$K$79)/('Option-specific inputs'!$K$80),1)=0,
'Option-specific inputs'!$K$81*BW$22,
0),
0),
0),
0)</f>
        <v>0</v>
      </c>
      <c r="BX482" s="43">
        <f>IFERROR(
IF((BX$14-$G$14+1)&lt;='General parameters'!$G$22,
IF((BX$14-$G$14+1)&gt;=('Option-specific inputs'!$K$79),
IF(MOD((BX$14-$G$14+1-'Option-specific inputs'!$K$79)/('Option-specific inputs'!$K$80),1)=0,
'Option-specific inputs'!$K$81*BX$22,
0),
0),
0),
0)</f>
        <v>0</v>
      </c>
      <c r="BY482" s="43">
        <f>IFERROR(
IF((BY$14-$G$14+1)&lt;='General parameters'!$G$22,
IF((BY$14-$G$14+1)&gt;=('Option-specific inputs'!$K$79),
IF(MOD((BY$14-$G$14+1-'Option-specific inputs'!$K$79)/('Option-specific inputs'!$K$80),1)=0,
'Option-specific inputs'!$K$81*BY$22,
0),
0),
0),
0)</f>
        <v>0</v>
      </c>
      <c r="BZ482" s="43">
        <f>IFERROR(
IF((BZ$14-$G$14+1)&lt;='General parameters'!$G$22,
IF((BZ$14-$G$14+1)&gt;=('Option-specific inputs'!$K$79),
IF(MOD((BZ$14-$G$14+1-'Option-specific inputs'!$K$79)/('Option-specific inputs'!$K$80),1)=0,
'Option-specific inputs'!$K$81*BZ$22,
0),
0),
0),
0)</f>
        <v>0</v>
      </c>
      <c r="CA482" s="43">
        <f>IFERROR(
IF((CA$14-$G$14+1)&lt;='General parameters'!$G$22,
IF((CA$14-$G$14+1)&gt;=('Option-specific inputs'!$K$79),
IF(MOD((CA$14-$G$14+1-'Option-specific inputs'!$K$79)/('Option-specific inputs'!$K$80),1)=0,
'Option-specific inputs'!$K$81*CA$22,
0),
0),
0),
0)</f>
        <v>0</v>
      </c>
      <c r="CB482" s="43">
        <f>IFERROR(
IF((CB$14-$G$14+1)&lt;='General parameters'!$G$22,
IF((CB$14-$G$14+1)&gt;=('Option-specific inputs'!$K$79),
IF(MOD((CB$14-$G$14+1-'Option-specific inputs'!$K$79)/('Option-specific inputs'!$K$80),1)=0,
'Option-specific inputs'!$K$81*CB$22,
0),
0),
0),
0)</f>
        <v>0</v>
      </c>
      <c r="CC482" s="43">
        <f>IFERROR(
IF((CC$14-$G$14+1)&lt;='General parameters'!$G$22,
IF((CC$14-$G$14+1)&gt;=('Option-specific inputs'!$K$79),
IF(MOD((CC$14-$G$14+1-'Option-specific inputs'!$K$79)/('Option-specific inputs'!$K$80),1)=0,
'Option-specific inputs'!$K$81*CC$22,
0),
0),
0),
0)</f>
        <v>0</v>
      </c>
      <c r="CD482" s="43">
        <f>IFERROR(
IF((CD$14-$G$14+1)&lt;='General parameters'!$G$22,
IF((CD$14-$G$14+1)&gt;=('Option-specific inputs'!$K$79),
IF(MOD((CD$14-$G$14+1-'Option-specific inputs'!$K$79)/('Option-specific inputs'!$K$80),1)=0,
'Option-specific inputs'!$K$81*CD$22,
0),
0),
0),
0)</f>
        <v>0</v>
      </c>
      <c r="CE482" s="43">
        <f>IFERROR(
IF((CE$14-$G$14+1)&lt;='General parameters'!$G$22,
IF((CE$14-$G$14+1)&gt;=('Option-specific inputs'!$K$79),
IF(MOD((CE$14-$G$14+1-'Option-specific inputs'!$K$79)/('Option-specific inputs'!$K$80),1)=0,
'Option-specific inputs'!$K$81*CE$22,
0),
0),
0),
0)</f>
        <v>0</v>
      </c>
      <c r="CF482" s="43">
        <f>IFERROR(
IF((CF$14-$G$14+1)&lt;='General parameters'!$G$22,
IF((CF$14-$G$14+1)&gt;=('Option-specific inputs'!$K$79),
IF(MOD((CF$14-$G$14+1-'Option-specific inputs'!$K$79)/('Option-specific inputs'!$K$80),1)=0,
'Option-specific inputs'!$K$81*CF$22,
0),
0),
0),
0)</f>
        <v>0</v>
      </c>
      <c r="CG482" s="43">
        <f>IFERROR(
IF((CG$14-$G$14+1)&lt;='General parameters'!$G$22,
IF((CG$14-$G$14+1)&gt;=('Option-specific inputs'!$K$79),
IF(MOD((CG$14-$G$14+1-'Option-specific inputs'!$K$79)/('Option-specific inputs'!$K$80),1)=0,
'Option-specific inputs'!$K$81*CG$22,
0),
0),
0),
0)</f>
        <v>0</v>
      </c>
      <c r="CH482" s="43">
        <f>IFERROR(
IF((CH$14-$G$14+1)&lt;='General parameters'!$G$22,
IF((CH$14-$G$14+1)&gt;=('Option-specific inputs'!$K$79),
IF(MOD((CH$14-$G$14+1-'Option-specific inputs'!$K$79)/('Option-specific inputs'!$K$80),1)=0,
'Option-specific inputs'!$K$81*CH$22,
0),
0),
0),
0)</f>
        <v>0</v>
      </c>
      <c r="CI482" s="43">
        <f>IFERROR(
IF((CI$14-$G$14+1)&lt;='General parameters'!$G$22,
IF((CI$14-$G$14+1)&gt;=('Option-specific inputs'!$K$79),
IF(MOD((CI$14-$G$14+1-'Option-specific inputs'!$K$79)/('Option-specific inputs'!$K$80),1)=0,
'Option-specific inputs'!$K$81*CI$22,
0),
0),
0),
0)</f>
        <v>0</v>
      </c>
      <c r="CJ482" s="43">
        <f>IFERROR(
IF((CJ$14-$G$14+1)&lt;='General parameters'!$G$22,
IF((CJ$14-$G$14+1)&gt;=('Option-specific inputs'!$K$79),
IF(MOD((CJ$14-$G$14+1-'Option-specific inputs'!$K$79)/('Option-specific inputs'!$K$80),1)=0,
'Option-specific inputs'!$K$81*CJ$22,
0),
0),
0),
0)</f>
        <v>0</v>
      </c>
      <c r="CK482" s="43">
        <f>IFERROR(
IF((CK$14-$G$14+1)&lt;='General parameters'!$G$22,
IF((CK$14-$G$14+1)&gt;=('Option-specific inputs'!$K$79),
IF(MOD((CK$14-$G$14+1-'Option-specific inputs'!$K$79)/('Option-specific inputs'!$K$80),1)=0,
'Option-specific inputs'!$K$81*CK$22,
0),
0),
0),
0)</f>
        <v>0</v>
      </c>
      <c r="CL482" s="43">
        <f>IFERROR(
IF((CL$14-$G$14+1)&lt;='General parameters'!$G$22,
IF((CL$14-$G$14+1)&gt;=('Option-specific inputs'!$K$79),
IF(MOD((CL$14-$G$14+1-'Option-specific inputs'!$K$79)/('Option-specific inputs'!$K$80),1)=0,
'Option-specific inputs'!$K$81*CL$22,
0),
0),
0),
0)</f>
        <v>0</v>
      </c>
      <c r="CM482" s="43">
        <f>IFERROR(
IF((CM$14-$G$14+1)&lt;='General parameters'!$G$22,
IF((CM$14-$G$14+1)&gt;=('Option-specific inputs'!$K$79),
IF(MOD((CM$14-$G$14+1-'Option-specific inputs'!$K$79)/('Option-specific inputs'!$K$80),1)=0,
'Option-specific inputs'!$K$81*CM$22,
0),
0),
0),
0)</f>
        <v>0</v>
      </c>
      <c r="CN482" s="43">
        <f>IFERROR(
IF((CN$14-$G$14+1)&lt;='General parameters'!$G$22,
IF((CN$14-$G$14+1)&gt;=('Option-specific inputs'!$K$79),
IF(MOD((CN$14-$G$14+1-'Option-specific inputs'!$K$79)/('Option-specific inputs'!$K$80),1)=0,
'Option-specific inputs'!$K$81*CN$22,
0),
0),
0),
0)</f>
        <v>0</v>
      </c>
      <c r="CO482" s="43">
        <f>IFERROR(
IF((CO$14-$G$14+1)&lt;='General parameters'!$G$22,
IF((CO$14-$G$14+1)&gt;=('Option-specific inputs'!$K$79),
IF(MOD((CO$14-$G$14+1-'Option-specific inputs'!$K$79)/('Option-specific inputs'!$K$80),1)=0,
'Option-specific inputs'!$K$81*CO$22,
0),
0),
0),
0)</f>
        <v>0</v>
      </c>
      <c r="CP482" s="43">
        <f>IFERROR(
IF((CP$14-$G$14+1)&lt;='General parameters'!$G$22,
IF((CP$14-$G$14+1)&gt;=('Option-specific inputs'!$K$79),
IF(MOD((CP$14-$G$14+1-'Option-specific inputs'!$K$79)/('Option-specific inputs'!$K$80),1)=0,
'Option-specific inputs'!$K$81*CP$22,
0),
0),
0),
0)</f>
        <v>0</v>
      </c>
      <c r="CQ482" s="43">
        <f>IFERROR(
IF((CQ$14-$G$14+1)&lt;='General parameters'!$G$22,
IF((CQ$14-$G$14+1)&gt;=('Option-specific inputs'!$K$79),
IF(MOD((CQ$14-$G$14+1-'Option-specific inputs'!$K$79)/('Option-specific inputs'!$K$80),1)=0,
'Option-specific inputs'!$K$81*CQ$22,
0),
0),
0),
0)</f>
        <v>0</v>
      </c>
      <c r="CR482" s="43">
        <f>IFERROR(
IF((CR$14-$G$14+1)&lt;='General parameters'!$G$22,
IF((CR$14-$G$14+1)&gt;=('Option-specific inputs'!$K$79),
IF(MOD((CR$14-$G$14+1-'Option-specific inputs'!$K$79)/('Option-specific inputs'!$K$80),1)=0,
'Option-specific inputs'!$K$81*CR$22,
0),
0),
0),
0)</f>
        <v>0</v>
      </c>
      <c r="CS482" s="43">
        <f>IFERROR(
IF((CS$14-$G$14+1)&lt;='General parameters'!$G$22,
IF((CS$14-$G$14+1)&gt;=('Option-specific inputs'!$K$79),
IF(MOD((CS$14-$G$14+1-'Option-specific inputs'!$K$79)/('Option-specific inputs'!$K$80),1)=0,
'Option-specific inputs'!$K$81*CS$22,
0),
0),
0),
0)</f>
        <v>0</v>
      </c>
      <c r="CT482" s="43">
        <f>IFERROR(
IF((CT$14-$G$14+1)&lt;='General parameters'!$G$22,
IF((CT$14-$G$14+1)&gt;=('Option-specific inputs'!$K$79),
IF(MOD((CT$14-$G$14+1-'Option-specific inputs'!$K$79)/('Option-specific inputs'!$K$80),1)=0,
'Option-specific inputs'!$K$81*CT$22,
0),
0),
0),
0)</f>
        <v>0</v>
      </c>
      <c r="CU482" s="43">
        <f>IFERROR(
IF((CU$14-$G$14+1)&lt;='General parameters'!$G$22,
IF((CU$14-$G$14+1)&gt;=('Option-specific inputs'!$K$79),
IF(MOD((CU$14-$G$14+1-'Option-specific inputs'!$K$79)/('Option-specific inputs'!$K$80),1)=0,
'Option-specific inputs'!$K$81*CU$22,
0),
0),
0),
0)</f>
        <v>0</v>
      </c>
      <c r="CV482" s="43">
        <f>IFERROR(
IF((CV$14-$G$14+1)&lt;='General parameters'!$G$22,
IF((CV$14-$G$14+1)&gt;=('Option-specific inputs'!$K$79),
IF(MOD((CV$14-$G$14+1-'Option-specific inputs'!$K$79)/('Option-specific inputs'!$K$80),1)=0,
'Option-specific inputs'!$K$81*CV$22,
0),
0),
0),
0)</f>
        <v>0</v>
      </c>
      <c r="CW482" s="43">
        <f>IFERROR(
IF((CW$14-$G$14+1)&lt;='General parameters'!$G$22,
IF((CW$14-$G$14+1)&gt;=('Option-specific inputs'!$K$79),
IF(MOD((CW$14-$G$14+1-'Option-specific inputs'!$K$79)/('Option-specific inputs'!$K$80),1)=0,
'Option-specific inputs'!$K$81*CW$22,
0),
0),
0),
0)</f>
        <v>0</v>
      </c>
      <c r="CX482" s="43">
        <f>IFERROR(
IF((CX$14-$G$14+1)&lt;='General parameters'!$G$22,
IF((CX$14-$G$14+1)&gt;=('Option-specific inputs'!$K$79),
IF(MOD((CX$14-$G$14+1-'Option-specific inputs'!$K$79)/('Option-specific inputs'!$K$80),1)=0,
'Option-specific inputs'!$K$81*CX$22,
0),
0),
0),
0)</f>
        <v>0</v>
      </c>
      <c r="CY482" s="43">
        <f>IFERROR(
IF((CY$14-$G$14+1)&lt;='General parameters'!$G$22,
IF((CY$14-$G$14+1)&gt;=('Option-specific inputs'!$K$79),
IF(MOD((CY$14-$G$14+1-'Option-specific inputs'!$K$79)/('Option-specific inputs'!$K$80),1)=0,
'Option-specific inputs'!$K$81*CY$22,
0),
0),
0),
0)</f>
        <v>0</v>
      </c>
      <c r="CZ482" s="43">
        <f>IFERROR(
IF((CZ$14-$G$14+1)&lt;='General parameters'!$G$22,
IF((CZ$14-$G$14+1)&gt;=('Option-specific inputs'!$K$79),
IF(MOD((CZ$14-$G$14+1-'Option-specific inputs'!$K$79)/('Option-specific inputs'!$K$80),1)=0,
'Option-specific inputs'!$K$81*CZ$22,
0),
0),
0),
0)</f>
        <v>0</v>
      </c>
      <c r="DA482" s="43">
        <f>IFERROR(
IF((DA$14-$G$14+1)&lt;='General parameters'!$G$22,
IF((DA$14-$G$14+1)&gt;=('Option-specific inputs'!$K$79),
IF(MOD((DA$14-$G$14+1-'Option-specific inputs'!$K$79)/('Option-specific inputs'!$K$80),1)=0,
'Option-specific inputs'!$K$81*DA$22,
0),
0),
0),
0)</f>
        <v>0</v>
      </c>
      <c r="DB482" s="43">
        <f>IFERROR(
IF((DB$14-$G$14+1)&lt;='General parameters'!$G$22,
IF((DB$14-$G$14+1)&gt;=('Option-specific inputs'!$K$79),
IF(MOD((DB$14-$G$14+1-'Option-specific inputs'!$K$79)/('Option-specific inputs'!$K$80),1)=0,
'Option-specific inputs'!$K$81*DB$22,
0),
0),
0),
0)</f>
        <v>0</v>
      </c>
      <c r="DC482" s="25"/>
    </row>
    <row r="483" spans="1:107" s="61" customFormat="1" ht="22.5" customHeight="1">
      <c r="A483" s="25"/>
      <c r="B483" s="152"/>
      <c r="C483" s="163" t="str">
        <f>"Maintenance event 2: "&amp;'Option-specific inputs'!$K$83</f>
        <v xml:space="preserve">Maintenance event 2: </v>
      </c>
      <c r="D483" s="48"/>
      <c r="E483" s="37"/>
      <c r="F483" s="32"/>
      <c r="G483" s="43">
        <f>IFERROR(
IF((G$14-$G$14+1)&lt;='General parameters'!$G$22,
IF((G$14-$G$14+1)&gt;=('Option-specific inputs'!$K$84),
IF(MOD((G$14-$G$14+1-'Option-specific inputs'!$K$84)/'Option-specific inputs'!$K$85,1)=0,
'Option-specific inputs'!$K$86*G$22,
0),
0),
0),
0)</f>
        <v>0</v>
      </c>
      <c r="H483" s="43">
        <f>IFERROR(
IF((H$14-$G$14+1)&lt;='General parameters'!$G$22,
IF((H$14-$G$14+1)&gt;=('Option-specific inputs'!$K$84),
IF(MOD((H$14-$G$14+1-'Option-specific inputs'!$K$84)/'Option-specific inputs'!$K$85,1)=0,
'Option-specific inputs'!$K$86*H$22,
0),
0),
0),
0)</f>
        <v>0</v>
      </c>
      <c r="I483" s="43">
        <f>IFERROR(
IF((I$14-$G$14+1)&lt;='General parameters'!$G$22,
IF((I$14-$G$14+1)&gt;=('Option-specific inputs'!$K$84),
IF(MOD((I$14-$G$14+1-'Option-specific inputs'!$K$84)/'Option-specific inputs'!$K$85,1)=0,
'Option-specific inputs'!$K$86*I$22,
0),
0),
0),
0)</f>
        <v>0</v>
      </c>
      <c r="J483" s="43">
        <f>IFERROR(
IF((J$14-$G$14+1)&lt;='General parameters'!$G$22,
IF((J$14-$G$14+1)&gt;=('Option-specific inputs'!$K$84),
IF(MOD((J$14-$G$14+1-'Option-specific inputs'!$K$84)/'Option-specific inputs'!$K$85,1)=0,
'Option-specific inputs'!$K$86*J$22,
0),
0),
0),
0)</f>
        <v>0</v>
      </c>
      <c r="K483" s="43">
        <f>IFERROR(
IF((K$14-$G$14+1)&lt;='General parameters'!$G$22,
IF((K$14-$G$14+1)&gt;=('Option-specific inputs'!$K$84),
IF(MOD((K$14-$G$14+1-'Option-specific inputs'!$K$84)/'Option-specific inputs'!$K$85,1)=0,
'Option-specific inputs'!$K$86*K$22,
0),
0),
0),
0)</f>
        <v>0</v>
      </c>
      <c r="L483" s="43">
        <f>IFERROR(
IF((L$14-$G$14+1)&lt;='General parameters'!$G$22,
IF((L$14-$G$14+1)&gt;=('Option-specific inputs'!$K$84),
IF(MOD((L$14-$G$14+1-'Option-specific inputs'!$K$84)/'Option-specific inputs'!$K$85,1)=0,
'Option-specific inputs'!$K$86*L$22,
0),
0),
0),
0)</f>
        <v>0</v>
      </c>
      <c r="M483" s="43">
        <f>IFERROR(
IF((M$14-$G$14+1)&lt;='General parameters'!$G$22,
IF((M$14-$G$14+1)&gt;=('Option-specific inputs'!$K$84),
IF(MOD((M$14-$G$14+1-'Option-specific inputs'!$K$84)/'Option-specific inputs'!$K$85,1)=0,
'Option-specific inputs'!$K$86*M$22,
0),
0),
0),
0)</f>
        <v>0</v>
      </c>
      <c r="N483" s="43">
        <f>IFERROR(
IF((N$14-$G$14+1)&lt;='General parameters'!$G$22,
IF((N$14-$G$14+1)&gt;=('Option-specific inputs'!$K$84),
IF(MOD((N$14-$G$14+1-'Option-specific inputs'!$K$84)/'Option-specific inputs'!$K$85,1)=0,
'Option-specific inputs'!$K$86*N$22,
0),
0),
0),
0)</f>
        <v>0</v>
      </c>
      <c r="O483" s="43">
        <f>IFERROR(
IF((O$14-$G$14+1)&lt;='General parameters'!$G$22,
IF((O$14-$G$14+1)&gt;=('Option-specific inputs'!$K$84),
IF(MOD((O$14-$G$14+1-'Option-specific inputs'!$K$84)/'Option-specific inputs'!$K$85,1)=0,
'Option-specific inputs'!$K$86*O$22,
0),
0),
0),
0)</f>
        <v>0</v>
      </c>
      <c r="P483" s="43">
        <f>IFERROR(
IF((P$14-$G$14+1)&lt;='General parameters'!$G$22,
IF((P$14-$G$14+1)&gt;=('Option-specific inputs'!$K$84),
IF(MOD((P$14-$G$14+1-'Option-specific inputs'!$K$84)/'Option-specific inputs'!$K$85,1)=0,
'Option-specific inputs'!$K$86*P$22,
0),
0),
0),
0)</f>
        <v>0</v>
      </c>
      <c r="Q483" s="43">
        <f>IFERROR(
IF((Q$14-$G$14+1)&lt;='General parameters'!$G$22,
IF((Q$14-$G$14+1)&gt;=('Option-specific inputs'!$K$84),
IF(MOD((Q$14-$G$14+1-'Option-specific inputs'!$K$84)/'Option-specific inputs'!$K$85,1)=0,
'Option-specific inputs'!$K$86*Q$22,
0),
0),
0),
0)</f>
        <v>0</v>
      </c>
      <c r="R483" s="43">
        <f>IFERROR(
IF((R$14-$G$14+1)&lt;='General parameters'!$G$22,
IF((R$14-$G$14+1)&gt;=('Option-specific inputs'!$K$84),
IF(MOD((R$14-$G$14+1-'Option-specific inputs'!$K$84)/'Option-specific inputs'!$K$85,1)=0,
'Option-specific inputs'!$K$86*R$22,
0),
0),
0),
0)</f>
        <v>0</v>
      </c>
      <c r="S483" s="43">
        <f>IFERROR(
IF((S$14-$G$14+1)&lt;='General parameters'!$G$22,
IF((S$14-$G$14+1)&gt;=('Option-specific inputs'!$K$84),
IF(MOD((S$14-$G$14+1-'Option-specific inputs'!$K$84)/'Option-specific inputs'!$K$85,1)=0,
'Option-specific inputs'!$K$86*S$22,
0),
0),
0),
0)</f>
        <v>0</v>
      </c>
      <c r="T483" s="43">
        <f>IFERROR(
IF((T$14-$G$14+1)&lt;='General parameters'!$G$22,
IF((T$14-$G$14+1)&gt;=('Option-specific inputs'!$K$84),
IF(MOD((T$14-$G$14+1-'Option-specific inputs'!$K$84)/'Option-specific inputs'!$K$85,1)=0,
'Option-specific inputs'!$K$86*T$22,
0),
0),
0),
0)</f>
        <v>0</v>
      </c>
      <c r="U483" s="43">
        <f>IFERROR(
IF((U$14-$G$14+1)&lt;='General parameters'!$G$22,
IF((U$14-$G$14+1)&gt;=('Option-specific inputs'!$K$84),
IF(MOD((U$14-$G$14+1-'Option-specific inputs'!$K$84)/'Option-specific inputs'!$K$85,1)=0,
'Option-specific inputs'!$K$86*U$22,
0),
0),
0),
0)</f>
        <v>0</v>
      </c>
      <c r="V483" s="43">
        <f>IFERROR(
IF((V$14-$G$14+1)&lt;='General parameters'!$G$22,
IF((V$14-$G$14+1)&gt;=('Option-specific inputs'!$K$84),
IF(MOD((V$14-$G$14+1-'Option-specific inputs'!$K$84)/'Option-specific inputs'!$K$85,1)=0,
'Option-specific inputs'!$K$86*V$22,
0),
0),
0),
0)</f>
        <v>0</v>
      </c>
      <c r="W483" s="43">
        <f>IFERROR(
IF((W$14-$G$14+1)&lt;='General parameters'!$G$22,
IF((W$14-$G$14+1)&gt;=('Option-specific inputs'!$K$84),
IF(MOD((W$14-$G$14+1-'Option-specific inputs'!$K$84)/'Option-specific inputs'!$K$85,1)=0,
'Option-specific inputs'!$K$86*W$22,
0),
0),
0),
0)</f>
        <v>0</v>
      </c>
      <c r="X483" s="43">
        <f>IFERROR(
IF((X$14-$G$14+1)&lt;='General parameters'!$G$22,
IF((X$14-$G$14+1)&gt;=('Option-specific inputs'!$K$84),
IF(MOD((X$14-$G$14+1-'Option-specific inputs'!$K$84)/'Option-specific inputs'!$K$85,1)=0,
'Option-specific inputs'!$K$86*X$22,
0),
0),
0),
0)</f>
        <v>0</v>
      </c>
      <c r="Y483" s="43">
        <f>IFERROR(
IF((Y$14-$G$14+1)&lt;='General parameters'!$G$22,
IF((Y$14-$G$14+1)&gt;=('Option-specific inputs'!$K$84),
IF(MOD((Y$14-$G$14+1-'Option-specific inputs'!$K$84)/'Option-specific inputs'!$K$85,1)=0,
'Option-specific inputs'!$K$86*Y$22,
0),
0),
0),
0)</f>
        <v>0</v>
      </c>
      <c r="Z483" s="43">
        <f>IFERROR(
IF((Z$14-$G$14+1)&lt;='General parameters'!$G$22,
IF((Z$14-$G$14+1)&gt;=('Option-specific inputs'!$K$84),
IF(MOD((Z$14-$G$14+1-'Option-specific inputs'!$K$84)/'Option-specific inputs'!$K$85,1)=0,
'Option-specific inputs'!$K$86*Z$22,
0),
0),
0),
0)</f>
        <v>0</v>
      </c>
      <c r="AA483" s="43">
        <f>IFERROR(
IF((AA$14-$G$14+1)&lt;='General parameters'!$G$22,
IF((AA$14-$G$14+1)&gt;=('Option-specific inputs'!$K$84),
IF(MOD((AA$14-$G$14+1-'Option-specific inputs'!$K$84)/'Option-specific inputs'!$K$85,1)=0,
'Option-specific inputs'!$K$86*AA$22,
0),
0),
0),
0)</f>
        <v>0</v>
      </c>
      <c r="AB483" s="43">
        <f>IFERROR(
IF((AB$14-$G$14+1)&lt;='General parameters'!$G$22,
IF((AB$14-$G$14+1)&gt;=('Option-specific inputs'!$K$84),
IF(MOD((AB$14-$G$14+1-'Option-specific inputs'!$K$84)/'Option-specific inputs'!$K$85,1)=0,
'Option-specific inputs'!$K$86*AB$22,
0),
0),
0),
0)</f>
        <v>0</v>
      </c>
      <c r="AC483" s="43">
        <f>IFERROR(
IF((AC$14-$G$14+1)&lt;='General parameters'!$G$22,
IF((AC$14-$G$14+1)&gt;=('Option-specific inputs'!$K$84),
IF(MOD((AC$14-$G$14+1-'Option-specific inputs'!$K$84)/'Option-specific inputs'!$K$85,1)=0,
'Option-specific inputs'!$K$86*AC$22,
0),
0),
0),
0)</f>
        <v>0</v>
      </c>
      <c r="AD483" s="43">
        <f>IFERROR(
IF((AD$14-$G$14+1)&lt;='General parameters'!$G$22,
IF((AD$14-$G$14+1)&gt;=('Option-specific inputs'!$K$84),
IF(MOD((AD$14-$G$14+1-'Option-specific inputs'!$K$84)/'Option-specific inputs'!$K$85,1)=0,
'Option-specific inputs'!$K$86*AD$22,
0),
0),
0),
0)</f>
        <v>0</v>
      </c>
      <c r="AE483" s="43">
        <f>IFERROR(
IF((AE$14-$G$14+1)&lt;='General parameters'!$G$22,
IF((AE$14-$G$14+1)&gt;=('Option-specific inputs'!$K$84),
IF(MOD((AE$14-$G$14+1-'Option-specific inputs'!$K$84)/'Option-specific inputs'!$K$85,1)=0,
'Option-specific inputs'!$K$86*AE$22,
0),
0),
0),
0)</f>
        <v>0</v>
      </c>
      <c r="AF483" s="43">
        <f>IFERROR(
IF((AF$14-$G$14+1)&lt;='General parameters'!$G$22,
IF((AF$14-$G$14+1)&gt;=('Option-specific inputs'!$K$84),
IF(MOD((AF$14-$G$14+1-'Option-specific inputs'!$K$84)/'Option-specific inputs'!$K$85,1)=0,
'Option-specific inputs'!$K$86*AF$22,
0),
0),
0),
0)</f>
        <v>0</v>
      </c>
      <c r="AG483" s="43">
        <f>IFERROR(
IF((AG$14-$G$14+1)&lt;='General parameters'!$G$22,
IF((AG$14-$G$14+1)&gt;=('Option-specific inputs'!$K$84),
IF(MOD((AG$14-$G$14+1-'Option-specific inputs'!$K$84)/'Option-specific inputs'!$K$85,1)=0,
'Option-specific inputs'!$K$86*AG$22,
0),
0),
0),
0)</f>
        <v>0</v>
      </c>
      <c r="AH483" s="43">
        <f>IFERROR(
IF((AH$14-$G$14+1)&lt;='General parameters'!$G$22,
IF((AH$14-$G$14+1)&gt;=('Option-specific inputs'!$K$84),
IF(MOD((AH$14-$G$14+1-'Option-specific inputs'!$K$84)/'Option-specific inputs'!$K$85,1)=0,
'Option-specific inputs'!$K$86*AH$22,
0),
0),
0),
0)</f>
        <v>0</v>
      </c>
      <c r="AI483" s="43">
        <f>IFERROR(
IF((AI$14-$G$14+1)&lt;='General parameters'!$G$22,
IF((AI$14-$G$14+1)&gt;=('Option-specific inputs'!$K$84),
IF(MOD((AI$14-$G$14+1-'Option-specific inputs'!$K$84)/'Option-specific inputs'!$K$85,1)=0,
'Option-specific inputs'!$K$86*AI$22,
0),
0),
0),
0)</f>
        <v>0</v>
      </c>
      <c r="AJ483" s="43">
        <f>IFERROR(
IF((AJ$14-$G$14+1)&lt;='General parameters'!$G$22,
IF((AJ$14-$G$14+1)&gt;=('Option-specific inputs'!$K$84),
IF(MOD((AJ$14-$G$14+1-'Option-specific inputs'!$K$84)/'Option-specific inputs'!$K$85,1)=0,
'Option-specific inputs'!$K$86*AJ$22,
0),
0),
0),
0)</f>
        <v>0</v>
      </c>
      <c r="AK483" s="43">
        <f>IFERROR(
IF((AK$14-$G$14+1)&lt;='General parameters'!$G$22,
IF((AK$14-$G$14+1)&gt;=('Option-specific inputs'!$K$84),
IF(MOD((AK$14-$G$14+1-'Option-specific inputs'!$K$84)/'Option-specific inputs'!$K$85,1)=0,
'Option-specific inputs'!$K$86*AK$22,
0),
0),
0),
0)</f>
        <v>0</v>
      </c>
      <c r="AL483" s="43">
        <f>IFERROR(
IF((AL$14-$G$14+1)&lt;='General parameters'!$G$22,
IF((AL$14-$G$14+1)&gt;=('Option-specific inputs'!$K$84),
IF(MOD((AL$14-$G$14+1-'Option-specific inputs'!$K$84)/'Option-specific inputs'!$K$85,1)=0,
'Option-specific inputs'!$K$86*AL$22,
0),
0),
0),
0)</f>
        <v>0</v>
      </c>
      <c r="AM483" s="43">
        <f>IFERROR(
IF((AM$14-$G$14+1)&lt;='General parameters'!$G$22,
IF((AM$14-$G$14+1)&gt;=('Option-specific inputs'!$K$84),
IF(MOD((AM$14-$G$14+1-'Option-specific inputs'!$K$84)/'Option-specific inputs'!$K$85,1)=0,
'Option-specific inputs'!$K$86*AM$22,
0),
0),
0),
0)</f>
        <v>0</v>
      </c>
      <c r="AN483" s="43">
        <f>IFERROR(
IF((AN$14-$G$14+1)&lt;='General parameters'!$G$22,
IF((AN$14-$G$14+1)&gt;=('Option-specific inputs'!$K$84),
IF(MOD((AN$14-$G$14+1-'Option-specific inputs'!$K$84)/'Option-specific inputs'!$K$85,1)=0,
'Option-specific inputs'!$K$86*AN$22,
0),
0),
0),
0)</f>
        <v>0</v>
      </c>
      <c r="AO483" s="43">
        <f>IFERROR(
IF((AO$14-$G$14+1)&lt;='General parameters'!$G$22,
IF((AO$14-$G$14+1)&gt;=('Option-specific inputs'!$K$84),
IF(MOD((AO$14-$G$14+1-'Option-specific inputs'!$K$84)/'Option-specific inputs'!$K$85,1)=0,
'Option-specific inputs'!$K$86*AO$22,
0),
0),
0),
0)</f>
        <v>0</v>
      </c>
      <c r="AP483" s="43">
        <f>IFERROR(
IF((AP$14-$G$14+1)&lt;='General parameters'!$G$22,
IF((AP$14-$G$14+1)&gt;=('Option-specific inputs'!$K$84),
IF(MOD((AP$14-$G$14+1-'Option-specific inputs'!$K$84)/'Option-specific inputs'!$K$85,1)=0,
'Option-specific inputs'!$K$86*AP$22,
0),
0),
0),
0)</f>
        <v>0</v>
      </c>
      <c r="AQ483" s="43">
        <f>IFERROR(
IF((AQ$14-$G$14+1)&lt;='General parameters'!$G$22,
IF((AQ$14-$G$14+1)&gt;=('Option-specific inputs'!$K$84),
IF(MOD((AQ$14-$G$14+1-'Option-specific inputs'!$K$84)/'Option-specific inputs'!$K$85,1)=0,
'Option-specific inputs'!$K$86*AQ$22,
0),
0),
0),
0)</f>
        <v>0</v>
      </c>
      <c r="AR483" s="43">
        <f>IFERROR(
IF((AR$14-$G$14+1)&lt;='General parameters'!$G$22,
IF((AR$14-$G$14+1)&gt;=('Option-specific inputs'!$K$84),
IF(MOD((AR$14-$G$14+1-'Option-specific inputs'!$K$84)/'Option-specific inputs'!$K$85,1)=0,
'Option-specific inputs'!$K$86*AR$22,
0),
0),
0),
0)</f>
        <v>0</v>
      </c>
      <c r="AS483" s="43">
        <f>IFERROR(
IF((AS$14-$G$14+1)&lt;='General parameters'!$G$22,
IF((AS$14-$G$14+1)&gt;=('Option-specific inputs'!$K$84),
IF(MOD((AS$14-$G$14+1-'Option-specific inputs'!$K$84)/'Option-specific inputs'!$K$85,1)=0,
'Option-specific inputs'!$K$86*AS$22,
0),
0),
0),
0)</f>
        <v>0</v>
      </c>
      <c r="AT483" s="43">
        <f>IFERROR(
IF((AT$14-$G$14+1)&lt;='General parameters'!$G$22,
IF((AT$14-$G$14+1)&gt;=('Option-specific inputs'!$K$84),
IF(MOD((AT$14-$G$14+1-'Option-specific inputs'!$K$84)/'Option-specific inputs'!$K$85,1)=0,
'Option-specific inputs'!$K$86*AT$22,
0),
0),
0),
0)</f>
        <v>0</v>
      </c>
      <c r="AU483" s="43">
        <f>IFERROR(
IF((AU$14-$G$14+1)&lt;='General parameters'!$G$22,
IF((AU$14-$G$14+1)&gt;=('Option-specific inputs'!$K$84),
IF(MOD((AU$14-$G$14+1-'Option-specific inputs'!$K$84)/'Option-specific inputs'!$K$85,1)=0,
'Option-specific inputs'!$K$86*AU$22,
0),
0),
0),
0)</f>
        <v>0</v>
      </c>
      <c r="AV483" s="43">
        <f>IFERROR(
IF((AV$14-$G$14+1)&lt;='General parameters'!$G$22,
IF((AV$14-$G$14+1)&gt;=('Option-specific inputs'!$K$84),
IF(MOD((AV$14-$G$14+1-'Option-specific inputs'!$K$84)/'Option-specific inputs'!$K$85,1)=0,
'Option-specific inputs'!$K$86*AV$22,
0),
0),
0),
0)</f>
        <v>0</v>
      </c>
      <c r="AW483" s="43">
        <f>IFERROR(
IF((AW$14-$G$14+1)&lt;='General parameters'!$G$22,
IF((AW$14-$G$14+1)&gt;=('Option-specific inputs'!$K$84),
IF(MOD((AW$14-$G$14+1-'Option-specific inputs'!$K$84)/'Option-specific inputs'!$K$85,1)=0,
'Option-specific inputs'!$K$86*AW$22,
0),
0),
0),
0)</f>
        <v>0</v>
      </c>
      <c r="AX483" s="43">
        <f>IFERROR(
IF((AX$14-$G$14+1)&lt;='General parameters'!$G$22,
IF((AX$14-$G$14+1)&gt;=('Option-specific inputs'!$K$84),
IF(MOD((AX$14-$G$14+1-'Option-specific inputs'!$K$84)/'Option-specific inputs'!$K$85,1)=0,
'Option-specific inputs'!$K$86*AX$22,
0),
0),
0),
0)</f>
        <v>0</v>
      </c>
      <c r="AY483" s="43">
        <f>IFERROR(
IF((AY$14-$G$14+1)&lt;='General parameters'!$G$22,
IF((AY$14-$G$14+1)&gt;=('Option-specific inputs'!$K$84),
IF(MOD((AY$14-$G$14+1-'Option-specific inputs'!$K$84)/'Option-specific inputs'!$K$85,1)=0,
'Option-specific inputs'!$K$86*AY$22,
0),
0),
0),
0)</f>
        <v>0</v>
      </c>
      <c r="AZ483" s="43">
        <f>IFERROR(
IF((AZ$14-$G$14+1)&lt;='General parameters'!$G$22,
IF((AZ$14-$G$14+1)&gt;=('Option-specific inputs'!$K$84),
IF(MOD((AZ$14-$G$14+1-'Option-specific inputs'!$K$84)/'Option-specific inputs'!$K$85,1)=0,
'Option-specific inputs'!$K$86*AZ$22,
0),
0),
0),
0)</f>
        <v>0</v>
      </c>
      <c r="BA483" s="43">
        <f>IFERROR(
IF((BA$14-$G$14+1)&lt;='General parameters'!$G$22,
IF((BA$14-$G$14+1)&gt;=('Option-specific inputs'!$K$84),
IF(MOD((BA$14-$G$14+1-'Option-specific inputs'!$K$84)/'Option-specific inputs'!$K$85,1)=0,
'Option-specific inputs'!$K$86*BA$22,
0),
0),
0),
0)</f>
        <v>0</v>
      </c>
      <c r="BB483" s="43">
        <f>IFERROR(
IF((BB$14-$G$14+1)&lt;='General parameters'!$G$22,
IF((BB$14-$G$14+1)&gt;=('Option-specific inputs'!$K$84),
IF(MOD((BB$14-$G$14+1-'Option-specific inputs'!$K$84)/'Option-specific inputs'!$K$85,1)=0,
'Option-specific inputs'!$K$86*BB$22,
0),
0),
0),
0)</f>
        <v>0</v>
      </c>
      <c r="BC483" s="43">
        <f>IFERROR(
IF((BC$14-$G$14+1)&lt;='General parameters'!$G$22,
IF((BC$14-$G$14+1)&gt;=('Option-specific inputs'!$K$84),
IF(MOD((BC$14-$G$14+1-'Option-specific inputs'!$K$84)/'Option-specific inputs'!$K$85,1)=0,
'Option-specific inputs'!$K$86*BC$22,
0),
0),
0),
0)</f>
        <v>0</v>
      </c>
      <c r="BD483" s="43">
        <f>IFERROR(
IF((BD$14-$G$14+1)&lt;='General parameters'!$G$22,
IF((BD$14-$G$14+1)&gt;=('Option-specific inputs'!$K$84),
IF(MOD((BD$14-$G$14+1-'Option-specific inputs'!$K$84)/'Option-specific inputs'!$K$85,1)=0,
'Option-specific inputs'!$K$86*BD$22,
0),
0),
0),
0)</f>
        <v>0</v>
      </c>
      <c r="BE483" s="43">
        <f>IFERROR(
IF((BE$14-$G$14+1)&lt;='General parameters'!$G$22,
IF((BE$14-$G$14+1)&gt;=('Option-specific inputs'!$K$84),
IF(MOD((BE$14-$G$14+1-'Option-specific inputs'!$K$84)/'Option-specific inputs'!$K$85,1)=0,
'Option-specific inputs'!$K$86*BE$22,
0),
0),
0),
0)</f>
        <v>0</v>
      </c>
      <c r="BF483" s="43">
        <f>IFERROR(
IF((BF$14-$G$14+1)&lt;='General parameters'!$G$22,
IF((BF$14-$G$14+1)&gt;=('Option-specific inputs'!$K$84),
IF(MOD((BF$14-$G$14+1-'Option-specific inputs'!$K$84)/'Option-specific inputs'!$K$85,1)=0,
'Option-specific inputs'!$K$86*BF$22,
0),
0),
0),
0)</f>
        <v>0</v>
      </c>
      <c r="BG483" s="43">
        <f>IFERROR(
IF((BG$14-$G$14+1)&lt;='General parameters'!$G$22,
IF((BG$14-$G$14+1)&gt;=('Option-specific inputs'!$K$84),
IF(MOD((BG$14-$G$14+1-'Option-specific inputs'!$K$84)/'Option-specific inputs'!$K$85,1)=0,
'Option-specific inputs'!$K$86*BG$22,
0),
0),
0),
0)</f>
        <v>0</v>
      </c>
      <c r="BH483" s="43">
        <f>IFERROR(
IF((BH$14-$G$14+1)&lt;='General parameters'!$G$22,
IF((BH$14-$G$14+1)&gt;=('Option-specific inputs'!$K$84),
IF(MOD((BH$14-$G$14+1-'Option-specific inputs'!$K$84)/'Option-specific inputs'!$K$85,1)=0,
'Option-specific inputs'!$K$86*BH$22,
0),
0),
0),
0)</f>
        <v>0</v>
      </c>
      <c r="BI483" s="43">
        <f>IFERROR(
IF((BI$14-$G$14+1)&lt;='General parameters'!$G$22,
IF((BI$14-$G$14+1)&gt;=('Option-specific inputs'!$K$84),
IF(MOD((BI$14-$G$14+1-'Option-specific inputs'!$K$84)/'Option-specific inputs'!$K$85,1)=0,
'Option-specific inputs'!$K$86*BI$22,
0),
0),
0),
0)</f>
        <v>0</v>
      </c>
      <c r="BJ483" s="43">
        <f>IFERROR(
IF((BJ$14-$G$14+1)&lt;='General parameters'!$G$22,
IF((BJ$14-$G$14+1)&gt;=('Option-specific inputs'!$K$84),
IF(MOD((BJ$14-$G$14+1-'Option-specific inputs'!$K$84)/'Option-specific inputs'!$K$85,1)=0,
'Option-specific inputs'!$K$86*BJ$22,
0),
0),
0),
0)</f>
        <v>0</v>
      </c>
      <c r="BK483" s="43">
        <f>IFERROR(
IF((BK$14-$G$14+1)&lt;='General parameters'!$G$22,
IF((BK$14-$G$14+1)&gt;=('Option-specific inputs'!$K$84),
IF(MOD((BK$14-$G$14+1-'Option-specific inputs'!$K$84)/'Option-specific inputs'!$K$85,1)=0,
'Option-specific inputs'!$K$86*BK$22,
0),
0),
0),
0)</f>
        <v>0</v>
      </c>
      <c r="BL483" s="43">
        <f>IFERROR(
IF((BL$14-$G$14+1)&lt;='General parameters'!$G$22,
IF((BL$14-$G$14+1)&gt;=('Option-specific inputs'!$K$84),
IF(MOD((BL$14-$G$14+1-'Option-specific inputs'!$K$84)/'Option-specific inputs'!$K$85,1)=0,
'Option-specific inputs'!$K$86*BL$22,
0),
0),
0),
0)</f>
        <v>0</v>
      </c>
      <c r="BM483" s="43">
        <f>IFERROR(
IF((BM$14-$G$14+1)&lt;='General parameters'!$G$22,
IF((BM$14-$G$14+1)&gt;=('Option-specific inputs'!$K$84),
IF(MOD((BM$14-$G$14+1-'Option-specific inputs'!$K$84)/'Option-specific inputs'!$K$85,1)=0,
'Option-specific inputs'!$K$86*BM$22,
0),
0),
0),
0)</f>
        <v>0</v>
      </c>
      <c r="BN483" s="43">
        <f>IFERROR(
IF((BN$14-$G$14+1)&lt;='General parameters'!$G$22,
IF((BN$14-$G$14+1)&gt;=('Option-specific inputs'!$K$84),
IF(MOD((BN$14-$G$14+1-'Option-specific inputs'!$K$84)/'Option-specific inputs'!$K$85,1)=0,
'Option-specific inputs'!$K$86*BN$22,
0),
0),
0),
0)</f>
        <v>0</v>
      </c>
      <c r="BO483" s="43">
        <f>IFERROR(
IF((BO$14-$G$14+1)&lt;='General parameters'!$G$22,
IF((BO$14-$G$14+1)&gt;=('Option-specific inputs'!$K$84),
IF(MOD((BO$14-$G$14+1-'Option-specific inputs'!$K$84)/'Option-specific inputs'!$K$85,1)=0,
'Option-specific inputs'!$K$86*BO$22,
0),
0),
0),
0)</f>
        <v>0</v>
      </c>
      <c r="BP483" s="43">
        <f>IFERROR(
IF((BP$14-$G$14+1)&lt;='General parameters'!$G$22,
IF((BP$14-$G$14+1)&gt;=('Option-specific inputs'!$K$84),
IF(MOD((BP$14-$G$14+1-'Option-specific inputs'!$K$84)/'Option-specific inputs'!$K$85,1)=0,
'Option-specific inputs'!$K$86*BP$22,
0),
0),
0),
0)</f>
        <v>0</v>
      </c>
      <c r="BQ483" s="43">
        <f>IFERROR(
IF((BQ$14-$G$14+1)&lt;='General parameters'!$G$22,
IF((BQ$14-$G$14+1)&gt;=('Option-specific inputs'!$K$84),
IF(MOD((BQ$14-$G$14+1-'Option-specific inputs'!$K$84)/'Option-specific inputs'!$K$85,1)=0,
'Option-specific inputs'!$K$86*BQ$22,
0),
0),
0),
0)</f>
        <v>0</v>
      </c>
      <c r="BR483" s="43">
        <f>IFERROR(
IF((BR$14-$G$14+1)&lt;='General parameters'!$G$22,
IF((BR$14-$G$14+1)&gt;=('Option-specific inputs'!$K$84),
IF(MOD((BR$14-$G$14+1-'Option-specific inputs'!$K$84)/'Option-specific inputs'!$K$85,1)=0,
'Option-specific inputs'!$K$86*BR$22,
0),
0),
0),
0)</f>
        <v>0</v>
      </c>
      <c r="BS483" s="43">
        <f>IFERROR(
IF((BS$14-$G$14+1)&lt;='General parameters'!$G$22,
IF((BS$14-$G$14+1)&gt;=('Option-specific inputs'!$K$84),
IF(MOD((BS$14-$G$14+1-'Option-specific inputs'!$K$84)/'Option-specific inputs'!$K$85,1)=0,
'Option-specific inputs'!$K$86*BS$22,
0),
0),
0),
0)</f>
        <v>0</v>
      </c>
      <c r="BT483" s="43">
        <f>IFERROR(
IF((BT$14-$G$14+1)&lt;='General parameters'!$G$22,
IF((BT$14-$G$14+1)&gt;=('Option-specific inputs'!$K$84),
IF(MOD((BT$14-$G$14+1-'Option-specific inputs'!$K$84)/'Option-specific inputs'!$K$85,1)=0,
'Option-specific inputs'!$K$86*BT$22,
0),
0),
0),
0)</f>
        <v>0</v>
      </c>
      <c r="BU483" s="43">
        <f>IFERROR(
IF((BU$14-$G$14+1)&lt;='General parameters'!$G$22,
IF((BU$14-$G$14+1)&gt;=('Option-specific inputs'!$K$84),
IF(MOD((BU$14-$G$14+1-'Option-specific inputs'!$K$84)/'Option-specific inputs'!$K$85,1)=0,
'Option-specific inputs'!$K$86*BU$22,
0),
0),
0),
0)</f>
        <v>0</v>
      </c>
      <c r="BV483" s="43">
        <f>IFERROR(
IF((BV$14-$G$14+1)&lt;='General parameters'!$G$22,
IF((BV$14-$G$14+1)&gt;=('Option-specific inputs'!$K$84),
IF(MOD((BV$14-$G$14+1-'Option-specific inputs'!$K$84)/'Option-specific inputs'!$K$85,1)=0,
'Option-specific inputs'!$K$86*BV$22,
0),
0),
0),
0)</f>
        <v>0</v>
      </c>
      <c r="BW483" s="43">
        <f>IFERROR(
IF((BW$14-$G$14+1)&lt;='General parameters'!$G$22,
IF((BW$14-$G$14+1)&gt;=('Option-specific inputs'!$K$84),
IF(MOD((BW$14-$G$14+1-'Option-specific inputs'!$K$84)/'Option-specific inputs'!$K$85,1)=0,
'Option-specific inputs'!$K$86*BW$22,
0),
0),
0),
0)</f>
        <v>0</v>
      </c>
      <c r="BX483" s="43">
        <f>IFERROR(
IF((BX$14-$G$14+1)&lt;='General parameters'!$G$22,
IF((BX$14-$G$14+1)&gt;=('Option-specific inputs'!$K$84),
IF(MOD((BX$14-$G$14+1-'Option-specific inputs'!$K$84)/'Option-specific inputs'!$K$85,1)=0,
'Option-specific inputs'!$K$86*BX$22,
0),
0),
0),
0)</f>
        <v>0</v>
      </c>
      <c r="BY483" s="43">
        <f>IFERROR(
IF((BY$14-$G$14+1)&lt;='General parameters'!$G$22,
IF((BY$14-$G$14+1)&gt;=('Option-specific inputs'!$K$84),
IF(MOD((BY$14-$G$14+1-'Option-specific inputs'!$K$84)/'Option-specific inputs'!$K$85,1)=0,
'Option-specific inputs'!$K$86*BY$22,
0),
0),
0),
0)</f>
        <v>0</v>
      </c>
      <c r="BZ483" s="43">
        <f>IFERROR(
IF((BZ$14-$G$14+1)&lt;='General parameters'!$G$22,
IF((BZ$14-$G$14+1)&gt;=('Option-specific inputs'!$K$84),
IF(MOD((BZ$14-$G$14+1-'Option-specific inputs'!$K$84)/'Option-specific inputs'!$K$85,1)=0,
'Option-specific inputs'!$K$86*BZ$22,
0),
0),
0),
0)</f>
        <v>0</v>
      </c>
      <c r="CA483" s="43">
        <f>IFERROR(
IF((CA$14-$G$14+1)&lt;='General parameters'!$G$22,
IF((CA$14-$G$14+1)&gt;=('Option-specific inputs'!$K$84),
IF(MOD((CA$14-$G$14+1-'Option-specific inputs'!$K$84)/'Option-specific inputs'!$K$85,1)=0,
'Option-specific inputs'!$K$86*CA$22,
0),
0),
0),
0)</f>
        <v>0</v>
      </c>
      <c r="CB483" s="43">
        <f>IFERROR(
IF((CB$14-$G$14+1)&lt;='General parameters'!$G$22,
IF((CB$14-$G$14+1)&gt;=('Option-specific inputs'!$K$84),
IF(MOD((CB$14-$G$14+1-'Option-specific inputs'!$K$84)/'Option-specific inputs'!$K$85,1)=0,
'Option-specific inputs'!$K$86*CB$22,
0),
0),
0),
0)</f>
        <v>0</v>
      </c>
      <c r="CC483" s="43">
        <f>IFERROR(
IF((CC$14-$G$14+1)&lt;='General parameters'!$G$22,
IF((CC$14-$G$14+1)&gt;=('Option-specific inputs'!$K$84),
IF(MOD((CC$14-$G$14+1-'Option-specific inputs'!$K$84)/'Option-specific inputs'!$K$85,1)=0,
'Option-specific inputs'!$K$86*CC$22,
0),
0),
0),
0)</f>
        <v>0</v>
      </c>
      <c r="CD483" s="43">
        <f>IFERROR(
IF((CD$14-$G$14+1)&lt;='General parameters'!$G$22,
IF((CD$14-$G$14+1)&gt;=('Option-specific inputs'!$K$84),
IF(MOD((CD$14-$G$14+1-'Option-specific inputs'!$K$84)/'Option-specific inputs'!$K$85,1)=0,
'Option-specific inputs'!$K$86*CD$22,
0),
0),
0),
0)</f>
        <v>0</v>
      </c>
      <c r="CE483" s="43">
        <f>IFERROR(
IF((CE$14-$G$14+1)&lt;='General parameters'!$G$22,
IF((CE$14-$G$14+1)&gt;=('Option-specific inputs'!$K$84),
IF(MOD((CE$14-$G$14+1-'Option-specific inputs'!$K$84)/'Option-specific inputs'!$K$85,1)=0,
'Option-specific inputs'!$K$86*CE$22,
0),
0),
0),
0)</f>
        <v>0</v>
      </c>
      <c r="CF483" s="43">
        <f>IFERROR(
IF((CF$14-$G$14+1)&lt;='General parameters'!$G$22,
IF((CF$14-$G$14+1)&gt;=('Option-specific inputs'!$K$84),
IF(MOD((CF$14-$G$14+1-'Option-specific inputs'!$K$84)/'Option-specific inputs'!$K$85,1)=0,
'Option-specific inputs'!$K$86*CF$22,
0),
0),
0),
0)</f>
        <v>0</v>
      </c>
      <c r="CG483" s="43">
        <f>IFERROR(
IF((CG$14-$G$14+1)&lt;='General parameters'!$G$22,
IF((CG$14-$G$14+1)&gt;=('Option-specific inputs'!$K$84),
IF(MOD((CG$14-$G$14+1-'Option-specific inputs'!$K$84)/'Option-specific inputs'!$K$85,1)=0,
'Option-specific inputs'!$K$86*CG$22,
0),
0),
0),
0)</f>
        <v>0</v>
      </c>
      <c r="CH483" s="43">
        <f>IFERROR(
IF((CH$14-$G$14+1)&lt;='General parameters'!$G$22,
IF((CH$14-$G$14+1)&gt;=('Option-specific inputs'!$K$84),
IF(MOD((CH$14-$G$14+1-'Option-specific inputs'!$K$84)/'Option-specific inputs'!$K$85,1)=0,
'Option-specific inputs'!$K$86*CH$22,
0),
0),
0),
0)</f>
        <v>0</v>
      </c>
      <c r="CI483" s="43">
        <f>IFERROR(
IF((CI$14-$G$14+1)&lt;='General parameters'!$G$22,
IF((CI$14-$G$14+1)&gt;=('Option-specific inputs'!$K$84),
IF(MOD((CI$14-$G$14+1-'Option-specific inputs'!$K$84)/'Option-specific inputs'!$K$85,1)=0,
'Option-specific inputs'!$K$86*CI$22,
0),
0),
0),
0)</f>
        <v>0</v>
      </c>
      <c r="CJ483" s="43">
        <f>IFERROR(
IF((CJ$14-$G$14+1)&lt;='General parameters'!$G$22,
IF((CJ$14-$G$14+1)&gt;=('Option-specific inputs'!$K$84),
IF(MOD((CJ$14-$G$14+1-'Option-specific inputs'!$K$84)/'Option-specific inputs'!$K$85,1)=0,
'Option-specific inputs'!$K$86*CJ$22,
0),
0),
0),
0)</f>
        <v>0</v>
      </c>
      <c r="CK483" s="43">
        <f>IFERROR(
IF((CK$14-$G$14+1)&lt;='General parameters'!$G$22,
IF((CK$14-$G$14+1)&gt;=('Option-specific inputs'!$K$84),
IF(MOD((CK$14-$G$14+1-'Option-specific inputs'!$K$84)/'Option-specific inputs'!$K$85,1)=0,
'Option-specific inputs'!$K$86*CK$22,
0),
0),
0),
0)</f>
        <v>0</v>
      </c>
      <c r="CL483" s="43">
        <f>IFERROR(
IF((CL$14-$G$14+1)&lt;='General parameters'!$G$22,
IF((CL$14-$G$14+1)&gt;=('Option-specific inputs'!$K$84),
IF(MOD((CL$14-$G$14+1-'Option-specific inputs'!$K$84)/'Option-specific inputs'!$K$85,1)=0,
'Option-specific inputs'!$K$86*CL$22,
0),
0),
0),
0)</f>
        <v>0</v>
      </c>
      <c r="CM483" s="43">
        <f>IFERROR(
IF((CM$14-$G$14+1)&lt;='General parameters'!$G$22,
IF((CM$14-$G$14+1)&gt;=('Option-specific inputs'!$K$84),
IF(MOD((CM$14-$G$14+1-'Option-specific inputs'!$K$84)/'Option-specific inputs'!$K$85,1)=0,
'Option-specific inputs'!$K$86*CM$22,
0),
0),
0),
0)</f>
        <v>0</v>
      </c>
      <c r="CN483" s="43">
        <f>IFERROR(
IF((CN$14-$G$14+1)&lt;='General parameters'!$G$22,
IF((CN$14-$G$14+1)&gt;=('Option-specific inputs'!$K$84),
IF(MOD((CN$14-$G$14+1-'Option-specific inputs'!$K$84)/'Option-specific inputs'!$K$85,1)=0,
'Option-specific inputs'!$K$86*CN$22,
0),
0),
0),
0)</f>
        <v>0</v>
      </c>
      <c r="CO483" s="43">
        <f>IFERROR(
IF((CO$14-$G$14+1)&lt;='General parameters'!$G$22,
IF((CO$14-$G$14+1)&gt;=('Option-specific inputs'!$K$84),
IF(MOD((CO$14-$G$14+1-'Option-specific inputs'!$K$84)/'Option-specific inputs'!$K$85,1)=0,
'Option-specific inputs'!$K$86*CO$22,
0),
0),
0),
0)</f>
        <v>0</v>
      </c>
      <c r="CP483" s="43">
        <f>IFERROR(
IF((CP$14-$G$14+1)&lt;='General parameters'!$G$22,
IF((CP$14-$G$14+1)&gt;=('Option-specific inputs'!$K$84),
IF(MOD((CP$14-$G$14+1-'Option-specific inputs'!$K$84)/'Option-specific inputs'!$K$85,1)=0,
'Option-specific inputs'!$K$86*CP$22,
0),
0),
0),
0)</f>
        <v>0</v>
      </c>
      <c r="CQ483" s="43">
        <f>IFERROR(
IF((CQ$14-$G$14+1)&lt;='General parameters'!$G$22,
IF((CQ$14-$G$14+1)&gt;=('Option-specific inputs'!$K$84),
IF(MOD((CQ$14-$G$14+1-'Option-specific inputs'!$K$84)/'Option-specific inputs'!$K$85,1)=0,
'Option-specific inputs'!$K$86*CQ$22,
0),
0),
0),
0)</f>
        <v>0</v>
      </c>
      <c r="CR483" s="43">
        <f>IFERROR(
IF((CR$14-$G$14+1)&lt;='General parameters'!$G$22,
IF((CR$14-$G$14+1)&gt;=('Option-specific inputs'!$K$84),
IF(MOD((CR$14-$G$14+1-'Option-specific inputs'!$K$84)/'Option-specific inputs'!$K$85,1)=0,
'Option-specific inputs'!$K$86*CR$22,
0),
0),
0),
0)</f>
        <v>0</v>
      </c>
      <c r="CS483" s="43">
        <f>IFERROR(
IF((CS$14-$G$14+1)&lt;='General parameters'!$G$22,
IF((CS$14-$G$14+1)&gt;=('Option-specific inputs'!$K$84),
IF(MOD((CS$14-$G$14+1-'Option-specific inputs'!$K$84)/'Option-specific inputs'!$K$85,1)=0,
'Option-specific inputs'!$K$86*CS$22,
0),
0),
0),
0)</f>
        <v>0</v>
      </c>
      <c r="CT483" s="43">
        <f>IFERROR(
IF((CT$14-$G$14+1)&lt;='General parameters'!$G$22,
IF((CT$14-$G$14+1)&gt;=('Option-specific inputs'!$K$84),
IF(MOD((CT$14-$G$14+1-'Option-specific inputs'!$K$84)/'Option-specific inputs'!$K$85,1)=0,
'Option-specific inputs'!$K$86*CT$22,
0),
0),
0),
0)</f>
        <v>0</v>
      </c>
      <c r="CU483" s="43">
        <f>IFERROR(
IF((CU$14-$G$14+1)&lt;='General parameters'!$G$22,
IF((CU$14-$G$14+1)&gt;=('Option-specific inputs'!$K$84),
IF(MOD((CU$14-$G$14+1-'Option-specific inputs'!$K$84)/'Option-specific inputs'!$K$85,1)=0,
'Option-specific inputs'!$K$86*CU$22,
0),
0),
0),
0)</f>
        <v>0</v>
      </c>
      <c r="CV483" s="43">
        <f>IFERROR(
IF((CV$14-$G$14+1)&lt;='General parameters'!$G$22,
IF((CV$14-$G$14+1)&gt;=('Option-specific inputs'!$K$84),
IF(MOD((CV$14-$G$14+1-'Option-specific inputs'!$K$84)/'Option-specific inputs'!$K$85,1)=0,
'Option-specific inputs'!$K$86*CV$22,
0),
0),
0),
0)</f>
        <v>0</v>
      </c>
      <c r="CW483" s="43">
        <f>IFERROR(
IF((CW$14-$G$14+1)&lt;='General parameters'!$G$22,
IF((CW$14-$G$14+1)&gt;=('Option-specific inputs'!$K$84),
IF(MOD((CW$14-$G$14+1-'Option-specific inputs'!$K$84)/'Option-specific inputs'!$K$85,1)=0,
'Option-specific inputs'!$K$86*CW$22,
0),
0),
0),
0)</f>
        <v>0</v>
      </c>
      <c r="CX483" s="43">
        <f>IFERROR(
IF((CX$14-$G$14+1)&lt;='General parameters'!$G$22,
IF((CX$14-$G$14+1)&gt;=('Option-specific inputs'!$K$84),
IF(MOD((CX$14-$G$14+1-'Option-specific inputs'!$K$84)/'Option-specific inputs'!$K$85,1)=0,
'Option-specific inputs'!$K$86*CX$22,
0),
0),
0),
0)</f>
        <v>0</v>
      </c>
      <c r="CY483" s="43">
        <f>IFERROR(
IF((CY$14-$G$14+1)&lt;='General parameters'!$G$22,
IF((CY$14-$G$14+1)&gt;=('Option-specific inputs'!$K$84),
IF(MOD((CY$14-$G$14+1-'Option-specific inputs'!$K$84)/'Option-specific inputs'!$K$85,1)=0,
'Option-specific inputs'!$K$86*CY$22,
0),
0),
0),
0)</f>
        <v>0</v>
      </c>
      <c r="CZ483" s="43">
        <f>IFERROR(
IF((CZ$14-$G$14+1)&lt;='General parameters'!$G$22,
IF((CZ$14-$G$14+1)&gt;=('Option-specific inputs'!$K$84),
IF(MOD((CZ$14-$G$14+1-'Option-specific inputs'!$K$84)/'Option-specific inputs'!$K$85,1)=0,
'Option-specific inputs'!$K$86*CZ$22,
0),
0),
0),
0)</f>
        <v>0</v>
      </c>
      <c r="DA483" s="43">
        <f>IFERROR(
IF((DA$14-$G$14+1)&lt;='General parameters'!$G$22,
IF((DA$14-$G$14+1)&gt;=('Option-specific inputs'!$K$84),
IF(MOD((DA$14-$G$14+1-'Option-specific inputs'!$K$84)/'Option-specific inputs'!$K$85,1)=0,
'Option-specific inputs'!$K$86*DA$22,
0),
0),
0),
0)</f>
        <v>0</v>
      </c>
      <c r="DB483" s="43">
        <f>IFERROR(
IF((DB$14-$G$14+1)&lt;='General parameters'!$G$22,
IF((DB$14-$G$14+1)&gt;=('Option-specific inputs'!$K$84),
IF(MOD((DB$14-$G$14+1-'Option-specific inputs'!$K$84)/'Option-specific inputs'!$K$85,1)=0,
'Option-specific inputs'!$K$86*DB$22,
0),
0),
0),
0)</f>
        <v>0</v>
      </c>
      <c r="DC483" s="25"/>
    </row>
    <row r="484" spans="1:107" s="61" customFormat="1" ht="22.5" customHeight="1">
      <c r="A484" s="25"/>
      <c r="B484" s="152"/>
      <c r="C484" s="163" t="str">
        <f>"Maintenance event 3: "&amp;'Option-specific inputs'!$K$88</f>
        <v xml:space="preserve">Maintenance event 3: </v>
      </c>
      <c r="D484" s="48"/>
      <c r="E484" s="37"/>
      <c r="F484" s="32"/>
      <c r="G484" s="43">
        <f>IFERROR(
IF((G$14-$G$14+1)&lt;='General parameters'!$G$22,
IF((G$14-$G$14+1)&gt;=('Option-specific inputs'!$K$89),
IF(MOD((G$14-$G$14+1-'Option-specific inputs'!$K$89)/'Option-specific inputs'!$K$90,1)=0,
'Option-specific inputs'!$K$91*G$22,
0),
0),
0),
0)</f>
        <v>0</v>
      </c>
      <c r="H484" s="43">
        <f>IFERROR(
IF((H$14-$G$14+1)&lt;='General parameters'!$G$22,
IF((H$14-$G$14+1)&gt;=('Option-specific inputs'!$K$89),
IF(MOD((H$14-$G$14+1-'Option-specific inputs'!$K$89)/'Option-specific inputs'!$K$90,1)=0,
'Option-specific inputs'!$K$91*H$22,
0),
0),
0),
0)</f>
        <v>0</v>
      </c>
      <c r="I484" s="43">
        <f>IFERROR(
IF((I$14-$G$14+1)&lt;='General parameters'!$G$22,
IF((I$14-$G$14+1)&gt;=('Option-specific inputs'!$K$89),
IF(MOD((I$14-$G$14+1-'Option-specific inputs'!$K$89)/'Option-specific inputs'!$K$90,1)=0,
'Option-specific inputs'!$K$91*I$22,
0),
0),
0),
0)</f>
        <v>0</v>
      </c>
      <c r="J484" s="43">
        <f>IFERROR(
IF((J$14-$G$14+1)&lt;='General parameters'!$G$22,
IF((J$14-$G$14+1)&gt;=('Option-specific inputs'!$K$89),
IF(MOD((J$14-$G$14+1-'Option-specific inputs'!$K$89)/'Option-specific inputs'!$K$90,1)=0,
'Option-specific inputs'!$K$91*J$22,
0),
0),
0),
0)</f>
        <v>0</v>
      </c>
      <c r="K484" s="43">
        <f>IFERROR(
IF((K$14-$G$14+1)&lt;='General parameters'!$G$22,
IF((K$14-$G$14+1)&gt;=('Option-specific inputs'!$K$89),
IF(MOD((K$14-$G$14+1-'Option-specific inputs'!$K$89)/'Option-specific inputs'!$K$90,1)=0,
'Option-specific inputs'!$K$91*K$22,
0),
0),
0),
0)</f>
        <v>0</v>
      </c>
      <c r="L484" s="43">
        <f>IFERROR(
IF((L$14-$G$14+1)&lt;='General parameters'!$G$22,
IF((L$14-$G$14+1)&gt;=('Option-specific inputs'!$K$89),
IF(MOD((L$14-$G$14+1-'Option-specific inputs'!$K$89)/'Option-specific inputs'!$K$90,1)=0,
'Option-specific inputs'!$K$91*L$22,
0),
0),
0),
0)</f>
        <v>0</v>
      </c>
      <c r="M484" s="43">
        <f>IFERROR(
IF((M$14-$G$14+1)&lt;='General parameters'!$G$22,
IF((M$14-$G$14+1)&gt;=('Option-specific inputs'!$K$89),
IF(MOD((M$14-$G$14+1-'Option-specific inputs'!$K$89)/'Option-specific inputs'!$K$90,1)=0,
'Option-specific inputs'!$K$91*M$22,
0),
0),
0),
0)</f>
        <v>0</v>
      </c>
      <c r="N484" s="43">
        <f>IFERROR(
IF((N$14-$G$14+1)&lt;='General parameters'!$G$22,
IF((N$14-$G$14+1)&gt;=('Option-specific inputs'!$K$89),
IF(MOD((N$14-$G$14+1-'Option-specific inputs'!$K$89)/'Option-specific inputs'!$K$90,1)=0,
'Option-specific inputs'!$K$91*N$22,
0),
0),
0),
0)</f>
        <v>0</v>
      </c>
      <c r="O484" s="43">
        <f>IFERROR(
IF((O$14-$G$14+1)&lt;='General parameters'!$G$22,
IF((O$14-$G$14+1)&gt;=('Option-specific inputs'!$K$89),
IF(MOD((O$14-$G$14+1-'Option-specific inputs'!$K$89)/'Option-specific inputs'!$K$90,1)=0,
'Option-specific inputs'!$K$91*O$22,
0),
0),
0),
0)</f>
        <v>0</v>
      </c>
      <c r="P484" s="43">
        <f>IFERROR(
IF((P$14-$G$14+1)&lt;='General parameters'!$G$22,
IF((P$14-$G$14+1)&gt;=('Option-specific inputs'!$K$89),
IF(MOD((P$14-$G$14+1-'Option-specific inputs'!$K$89)/'Option-specific inputs'!$K$90,1)=0,
'Option-specific inputs'!$K$91*P$22,
0),
0),
0),
0)</f>
        <v>0</v>
      </c>
      <c r="Q484" s="43">
        <f>IFERROR(
IF((Q$14-$G$14+1)&lt;='General parameters'!$G$22,
IF((Q$14-$G$14+1)&gt;=('Option-specific inputs'!$K$89),
IF(MOD((Q$14-$G$14+1-'Option-specific inputs'!$K$89)/'Option-specific inputs'!$K$90,1)=0,
'Option-specific inputs'!$K$91*Q$22,
0),
0),
0),
0)</f>
        <v>0</v>
      </c>
      <c r="R484" s="43">
        <f>IFERROR(
IF((R$14-$G$14+1)&lt;='General parameters'!$G$22,
IF((R$14-$G$14+1)&gt;=('Option-specific inputs'!$K$89),
IF(MOD((R$14-$G$14+1-'Option-specific inputs'!$K$89)/'Option-specific inputs'!$K$90,1)=0,
'Option-specific inputs'!$K$91*R$22,
0),
0),
0),
0)</f>
        <v>0</v>
      </c>
      <c r="S484" s="43">
        <f>IFERROR(
IF((S$14-$G$14+1)&lt;='General parameters'!$G$22,
IF((S$14-$G$14+1)&gt;=('Option-specific inputs'!$K$89),
IF(MOD((S$14-$G$14+1-'Option-specific inputs'!$K$89)/'Option-specific inputs'!$K$90,1)=0,
'Option-specific inputs'!$K$91*S$22,
0),
0),
0),
0)</f>
        <v>0</v>
      </c>
      <c r="T484" s="43">
        <f>IFERROR(
IF((T$14-$G$14+1)&lt;='General parameters'!$G$22,
IF((T$14-$G$14+1)&gt;=('Option-specific inputs'!$K$89),
IF(MOD((T$14-$G$14+1-'Option-specific inputs'!$K$89)/'Option-specific inputs'!$K$90,1)=0,
'Option-specific inputs'!$K$91*T$22,
0),
0),
0),
0)</f>
        <v>0</v>
      </c>
      <c r="U484" s="43">
        <f>IFERROR(
IF((U$14-$G$14+1)&lt;='General parameters'!$G$22,
IF((U$14-$G$14+1)&gt;=('Option-specific inputs'!$K$89),
IF(MOD((U$14-$G$14+1-'Option-specific inputs'!$K$89)/'Option-specific inputs'!$K$90,1)=0,
'Option-specific inputs'!$K$91*U$22,
0),
0),
0),
0)</f>
        <v>0</v>
      </c>
      <c r="V484" s="43">
        <f>IFERROR(
IF((V$14-$G$14+1)&lt;='General parameters'!$G$22,
IF((V$14-$G$14+1)&gt;=('Option-specific inputs'!$K$89),
IF(MOD((V$14-$G$14+1-'Option-specific inputs'!$K$89)/'Option-specific inputs'!$K$90,1)=0,
'Option-specific inputs'!$K$91*V$22,
0),
0),
0),
0)</f>
        <v>0</v>
      </c>
      <c r="W484" s="43">
        <f>IFERROR(
IF((W$14-$G$14+1)&lt;='General parameters'!$G$22,
IF((W$14-$G$14+1)&gt;=('Option-specific inputs'!$K$89),
IF(MOD((W$14-$G$14+1-'Option-specific inputs'!$K$89)/'Option-specific inputs'!$K$90,1)=0,
'Option-specific inputs'!$K$91*W$22,
0),
0),
0),
0)</f>
        <v>0</v>
      </c>
      <c r="X484" s="43">
        <f>IFERROR(
IF((X$14-$G$14+1)&lt;='General parameters'!$G$22,
IF((X$14-$G$14+1)&gt;=('Option-specific inputs'!$K$89),
IF(MOD((X$14-$G$14+1-'Option-specific inputs'!$K$89)/'Option-specific inputs'!$K$90,1)=0,
'Option-specific inputs'!$K$91*X$22,
0),
0),
0),
0)</f>
        <v>0</v>
      </c>
      <c r="Y484" s="43">
        <f>IFERROR(
IF((Y$14-$G$14+1)&lt;='General parameters'!$G$22,
IF((Y$14-$G$14+1)&gt;=('Option-specific inputs'!$K$89),
IF(MOD((Y$14-$G$14+1-'Option-specific inputs'!$K$89)/'Option-specific inputs'!$K$90,1)=0,
'Option-specific inputs'!$K$91*Y$22,
0),
0),
0),
0)</f>
        <v>0</v>
      </c>
      <c r="Z484" s="43">
        <f>IFERROR(
IF((Z$14-$G$14+1)&lt;='General parameters'!$G$22,
IF((Z$14-$G$14+1)&gt;=('Option-specific inputs'!$K$89),
IF(MOD((Z$14-$G$14+1-'Option-specific inputs'!$K$89)/'Option-specific inputs'!$K$90,1)=0,
'Option-specific inputs'!$K$91*Z$22,
0),
0),
0),
0)</f>
        <v>0</v>
      </c>
      <c r="AA484" s="43">
        <f>IFERROR(
IF((AA$14-$G$14+1)&lt;='General parameters'!$G$22,
IF((AA$14-$G$14+1)&gt;=('Option-specific inputs'!$K$89),
IF(MOD((AA$14-$G$14+1-'Option-specific inputs'!$K$89)/'Option-specific inputs'!$K$90,1)=0,
'Option-specific inputs'!$K$91*AA$22,
0),
0),
0),
0)</f>
        <v>0</v>
      </c>
      <c r="AB484" s="43">
        <f>IFERROR(
IF((AB$14-$G$14+1)&lt;='General parameters'!$G$22,
IF((AB$14-$G$14+1)&gt;=('Option-specific inputs'!$K$89),
IF(MOD((AB$14-$G$14+1-'Option-specific inputs'!$K$89)/'Option-specific inputs'!$K$90,1)=0,
'Option-specific inputs'!$K$91*AB$22,
0),
0),
0),
0)</f>
        <v>0</v>
      </c>
      <c r="AC484" s="43">
        <f>IFERROR(
IF((AC$14-$G$14+1)&lt;='General parameters'!$G$22,
IF((AC$14-$G$14+1)&gt;=('Option-specific inputs'!$K$89),
IF(MOD((AC$14-$G$14+1-'Option-specific inputs'!$K$89)/'Option-specific inputs'!$K$90,1)=0,
'Option-specific inputs'!$K$91*AC$22,
0),
0),
0),
0)</f>
        <v>0</v>
      </c>
      <c r="AD484" s="43">
        <f>IFERROR(
IF((AD$14-$G$14+1)&lt;='General parameters'!$G$22,
IF((AD$14-$G$14+1)&gt;=('Option-specific inputs'!$K$89),
IF(MOD((AD$14-$G$14+1-'Option-specific inputs'!$K$89)/'Option-specific inputs'!$K$90,1)=0,
'Option-specific inputs'!$K$91*AD$22,
0),
0),
0),
0)</f>
        <v>0</v>
      </c>
      <c r="AE484" s="43">
        <f>IFERROR(
IF((AE$14-$G$14+1)&lt;='General parameters'!$G$22,
IF((AE$14-$G$14+1)&gt;=('Option-specific inputs'!$K$89),
IF(MOD((AE$14-$G$14+1-'Option-specific inputs'!$K$89)/'Option-specific inputs'!$K$90,1)=0,
'Option-specific inputs'!$K$91*AE$22,
0),
0),
0),
0)</f>
        <v>0</v>
      </c>
      <c r="AF484" s="43">
        <f>IFERROR(
IF((AF$14-$G$14+1)&lt;='General parameters'!$G$22,
IF((AF$14-$G$14+1)&gt;=('Option-specific inputs'!$K$89),
IF(MOD((AF$14-$G$14+1-'Option-specific inputs'!$K$89)/'Option-specific inputs'!$K$90,1)=0,
'Option-specific inputs'!$K$91*AF$22,
0),
0),
0),
0)</f>
        <v>0</v>
      </c>
      <c r="AG484" s="43">
        <f>IFERROR(
IF((AG$14-$G$14+1)&lt;='General parameters'!$G$22,
IF((AG$14-$G$14+1)&gt;=('Option-specific inputs'!$K$89),
IF(MOD((AG$14-$G$14+1-'Option-specific inputs'!$K$89)/'Option-specific inputs'!$K$90,1)=0,
'Option-specific inputs'!$K$91*AG$22,
0),
0),
0),
0)</f>
        <v>0</v>
      </c>
      <c r="AH484" s="43">
        <f>IFERROR(
IF((AH$14-$G$14+1)&lt;='General parameters'!$G$22,
IF((AH$14-$G$14+1)&gt;=('Option-specific inputs'!$K$89),
IF(MOD((AH$14-$G$14+1-'Option-specific inputs'!$K$89)/'Option-specific inputs'!$K$90,1)=0,
'Option-specific inputs'!$K$91*AH$22,
0),
0),
0),
0)</f>
        <v>0</v>
      </c>
      <c r="AI484" s="43">
        <f>IFERROR(
IF((AI$14-$G$14+1)&lt;='General parameters'!$G$22,
IF((AI$14-$G$14+1)&gt;=('Option-specific inputs'!$K$89),
IF(MOD((AI$14-$G$14+1-'Option-specific inputs'!$K$89)/'Option-specific inputs'!$K$90,1)=0,
'Option-specific inputs'!$K$91*AI$22,
0),
0),
0),
0)</f>
        <v>0</v>
      </c>
      <c r="AJ484" s="43">
        <f>IFERROR(
IF((AJ$14-$G$14+1)&lt;='General parameters'!$G$22,
IF((AJ$14-$G$14+1)&gt;=('Option-specific inputs'!$K$89),
IF(MOD((AJ$14-$G$14+1-'Option-specific inputs'!$K$89)/'Option-specific inputs'!$K$90,1)=0,
'Option-specific inputs'!$K$91*AJ$22,
0),
0),
0),
0)</f>
        <v>0</v>
      </c>
      <c r="AK484" s="43">
        <f>IFERROR(
IF((AK$14-$G$14+1)&lt;='General parameters'!$G$22,
IF((AK$14-$G$14+1)&gt;=('Option-specific inputs'!$K$89),
IF(MOD((AK$14-$G$14+1-'Option-specific inputs'!$K$89)/'Option-specific inputs'!$K$90,1)=0,
'Option-specific inputs'!$K$91*AK$22,
0),
0),
0),
0)</f>
        <v>0</v>
      </c>
      <c r="AL484" s="43">
        <f>IFERROR(
IF((AL$14-$G$14+1)&lt;='General parameters'!$G$22,
IF((AL$14-$G$14+1)&gt;=('Option-specific inputs'!$K$89),
IF(MOD((AL$14-$G$14+1-'Option-specific inputs'!$K$89)/'Option-specific inputs'!$K$90,1)=0,
'Option-specific inputs'!$K$91*AL$22,
0),
0),
0),
0)</f>
        <v>0</v>
      </c>
      <c r="AM484" s="43">
        <f>IFERROR(
IF((AM$14-$G$14+1)&lt;='General parameters'!$G$22,
IF((AM$14-$G$14+1)&gt;=('Option-specific inputs'!$K$89),
IF(MOD((AM$14-$G$14+1-'Option-specific inputs'!$K$89)/'Option-specific inputs'!$K$90,1)=0,
'Option-specific inputs'!$K$91*AM$22,
0),
0),
0),
0)</f>
        <v>0</v>
      </c>
      <c r="AN484" s="43">
        <f>IFERROR(
IF((AN$14-$G$14+1)&lt;='General parameters'!$G$22,
IF((AN$14-$G$14+1)&gt;=('Option-specific inputs'!$K$89),
IF(MOD((AN$14-$G$14+1-'Option-specific inputs'!$K$89)/'Option-specific inputs'!$K$90,1)=0,
'Option-specific inputs'!$K$91*AN$22,
0),
0),
0),
0)</f>
        <v>0</v>
      </c>
      <c r="AO484" s="43">
        <f>IFERROR(
IF((AO$14-$G$14+1)&lt;='General parameters'!$G$22,
IF((AO$14-$G$14+1)&gt;=('Option-specific inputs'!$K$89),
IF(MOD((AO$14-$G$14+1-'Option-specific inputs'!$K$89)/'Option-specific inputs'!$K$90,1)=0,
'Option-specific inputs'!$K$91*AO$22,
0),
0),
0),
0)</f>
        <v>0</v>
      </c>
      <c r="AP484" s="43">
        <f>IFERROR(
IF((AP$14-$G$14+1)&lt;='General parameters'!$G$22,
IF((AP$14-$G$14+1)&gt;=('Option-specific inputs'!$K$89),
IF(MOD((AP$14-$G$14+1-'Option-specific inputs'!$K$89)/'Option-specific inputs'!$K$90,1)=0,
'Option-specific inputs'!$K$91*AP$22,
0),
0),
0),
0)</f>
        <v>0</v>
      </c>
      <c r="AQ484" s="43">
        <f>IFERROR(
IF((AQ$14-$G$14+1)&lt;='General parameters'!$G$22,
IF((AQ$14-$G$14+1)&gt;=('Option-specific inputs'!$K$89),
IF(MOD((AQ$14-$G$14+1-'Option-specific inputs'!$K$89)/'Option-specific inputs'!$K$90,1)=0,
'Option-specific inputs'!$K$91*AQ$22,
0),
0),
0),
0)</f>
        <v>0</v>
      </c>
      <c r="AR484" s="43">
        <f>IFERROR(
IF((AR$14-$G$14+1)&lt;='General parameters'!$G$22,
IF((AR$14-$G$14+1)&gt;=('Option-specific inputs'!$K$89),
IF(MOD((AR$14-$G$14+1-'Option-specific inputs'!$K$89)/'Option-specific inputs'!$K$90,1)=0,
'Option-specific inputs'!$K$91*AR$22,
0),
0),
0),
0)</f>
        <v>0</v>
      </c>
      <c r="AS484" s="43">
        <f>IFERROR(
IF((AS$14-$G$14+1)&lt;='General parameters'!$G$22,
IF((AS$14-$G$14+1)&gt;=('Option-specific inputs'!$K$89),
IF(MOD((AS$14-$G$14+1-'Option-specific inputs'!$K$89)/'Option-specific inputs'!$K$90,1)=0,
'Option-specific inputs'!$K$91*AS$22,
0),
0),
0),
0)</f>
        <v>0</v>
      </c>
      <c r="AT484" s="43">
        <f>IFERROR(
IF((AT$14-$G$14+1)&lt;='General parameters'!$G$22,
IF((AT$14-$G$14+1)&gt;=('Option-specific inputs'!$K$89),
IF(MOD((AT$14-$G$14+1-'Option-specific inputs'!$K$89)/'Option-specific inputs'!$K$90,1)=0,
'Option-specific inputs'!$K$91*AT$22,
0),
0),
0),
0)</f>
        <v>0</v>
      </c>
      <c r="AU484" s="43">
        <f>IFERROR(
IF((AU$14-$G$14+1)&lt;='General parameters'!$G$22,
IF((AU$14-$G$14+1)&gt;=('Option-specific inputs'!$K$89),
IF(MOD((AU$14-$G$14+1-'Option-specific inputs'!$K$89)/'Option-specific inputs'!$K$90,1)=0,
'Option-specific inputs'!$K$91*AU$22,
0),
0),
0),
0)</f>
        <v>0</v>
      </c>
      <c r="AV484" s="43">
        <f>IFERROR(
IF((AV$14-$G$14+1)&lt;='General parameters'!$G$22,
IF((AV$14-$G$14+1)&gt;=('Option-specific inputs'!$K$89),
IF(MOD((AV$14-$G$14+1-'Option-specific inputs'!$K$89)/'Option-specific inputs'!$K$90,1)=0,
'Option-specific inputs'!$K$91*AV$22,
0),
0),
0),
0)</f>
        <v>0</v>
      </c>
      <c r="AW484" s="43">
        <f>IFERROR(
IF((AW$14-$G$14+1)&lt;='General parameters'!$G$22,
IF((AW$14-$G$14+1)&gt;=('Option-specific inputs'!$K$89),
IF(MOD((AW$14-$G$14+1-'Option-specific inputs'!$K$89)/'Option-specific inputs'!$K$90,1)=0,
'Option-specific inputs'!$K$91*AW$22,
0),
0),
0),
0)</f>
        <v>0</v>
      </c>
      <c r="AX484" s="43">
        <f>IFERROR(
IF((AX$14-$G$14+1)&lt;='General parameters'!$G$22,
IF((AX$14-$G$14+1)&gt;=('Option-specific inputs'!$K$89),
IF(MOD((AX$14-$G$14+1-'Option-specific inputs'!$K$89)/'Option-specific inputs'!$K$90,1)=0,
'Option-specific inputs'!$K$91*AX$22,
0),
0),
0),
0)</f>
        <v>0</v>
      </c>
      <c r="AY484" s="43">
        <f>IFERROR(
IF((AY$14-$G$14+1)&lt;='General parameters'!$G$22,
IF((AY$14-$G$14+1)&gt;=('Option-specific inputs'!$K$89),
IF(MOD((AY$14-$G$14+1-'Option-specific inputs'!$K$89)/'Option-specific inputs'!$K$90,1)=0,
'Option-specific inputs'!$K$91*AY$22,
0),
0),
0),
0)</f>
        <v>0</v>
      </c>
      <c r="AZ484" s="43">
        <f>IFERROR(
IF((AZ$14-$G$14+1)&lt;='General parameters'!$G$22,
IF((AZ$14-$G$14+1)&gt;=('Option-specific inputs'!$K$89),
IF(MOD((AZ$14-$G$14+1-'Option-specific inputs'!$K$89)/'Option-specific inputs'!$K$90,1)=0,
'Option-specific inputs'!$K$91*AZ$22,
0),
0),
0),
0)</f>
        <v>0</v>
      </c>
      <c r="BA484" s="43">
        <f>IFERROR(
IF((BA$14-$G$14+1)&lt;='General parameters'!$G$22,
IF((BA$14-$G$14+1)&gt;=('Option-specific inputs'!$K$89),
IF(MOD((BA$14-$G$14+1-'Option-specific inputs'!$K$89)/'Option-specific inputs'!$K$90,1)=0,
'Option-specific inputs'!$K$91*BA$22,
0),
0),
0),
0)</f>
        <v>0</v>
      </c>
      <c r="BB484" s="43">
        <f>IFERROR(
IF((BB$14-$G$14+1)&lt;='General parameters'!$G$22,
IF((BB$14-$G$14+1)&gt;=('Option-specific inputs'!$K$89),
IF(MOD((BB$14-$G$14+1-'Option-specific inputs'!$K$89)/'Option-specific inputs'!$K$90,1)=0,
'Option-specific inputs'!$K$91*BB$22,
0),
0),
0),
0)</f>
        <v>0</v>
      </c>
      <c r="BC484" s="43">
        <f>IFERROR(
IF((BC$14-$G$14+1)&lt;='General parameters'!$G$22,
IF((BC$14-$G$14+1)&gt;=('Option-specific inputs'!$K$89),
IF(MOD((BC$14-$G$14+1-'Option-specific inputs'!$K$89)/'Option-specific inputs'!$K$90,1)=0,
'Option-specific inputs'!$K$91*BC$22,
0),
0),
0),
0)</f>
        <v>0</v>
      </c>
      <c r="BD484" s="43">
        <f>IFERROR(
IF((BD$14-$G$14+1)&lt;='General parameters'!$G$22,
IF((BD$14-$G$14+1)&gt;=('Option-specific inputs'!$K$89),
IF(MOD((BD$14-$G$14+1-'Option-specific inputs'!$K$89)/'Option-specific inputs'!$K$90,1)=0,
'Option-specific inputs'!$K$91*BD$22,
0),
0),
0),
0)</f>
        <v>0</v>
      </c>
      <c r="BE484" s="43">
        <f>IFERROR(
IF((BE$14-$G$14+1)&lt;='General parameters'!$G$22,
IF((BE$14-$G$14+1)&gt;=('Option-specific inputs'!$K$89),
IF(MOD((BE$14-$G$14+1-'Option-specific inputs'!$K$89)/'Option-specific inputs'!$K$90,1)=0,
'Option-specific inputs'!$K$91*BE$22,
0),
0),
0),
0)</f>
        <v>0</v>
      </c>
      <c r="BF484" s="43">
        <f>IFERROR(
IF((BF$14-$G$14+1)&lt;='General parameters'!$G$22,
IF((BF$14-$G$14+1)&gt;=('Option-specific inputs'!$K$89),
IF(MOD((BF$14-$G$14+1-'Option-specific inputs'!$K$89)/'Option-specific inputs'!$K$90,1)=0,
'Option-specific inputs'!$K$91*BF$22,
0),
0),
0),
0)</f>
        <v>0</v>
      </c>
      <c r="BG484" s="43">
        <f>IFERROR(
IF((BG$14-$G$14+1)&lt;='General parameters'!$G$22,
IF((BG$14-$G$14+1)&gt;=('Option-specific inputs'!$K$89),
IF(MOD((BG$14-$G$14+1-'Option-specific inputs'!$K$89)/'Option-specific inputs'!$K$90,1)=0,
'Option-specific inputs'!$K$91*BG$22,
0),
0),
0),
0)</f>
        <v>0</v>
      </c>
      <c r="BH484" s="43">
        <f>IFERROR(
IF((BH$14-$G$14+1)&lt;='General parameters'!$G$22,
IF((BH$14-$G$14+1)&gt;=('Option-specific inputs'!$K$89),
IF(MOD((BH$14-$G$14+1-'Option-specific inputs'!$K$89)/'Option-specific inputs'!$K$90,1)=0,
'Option-specific inputs'!$K$91*BH$22,
0),
0),
0),
0)</f>
        <v>0</v>
      </c>
      <c r="BI484" s="43">
        <f>IFERROR(
IF((BI$14-$G$14+1)&lt;='General parameters'!$G$22,
IF((BI$14-$G$14+1)&gt;=('Option-specific inputs'!$K$89),
IF(MOD((BI$14-$G$14+1-'Option-specific inputs'!$K$89)/'Option-specific inputs'!$K$90,1)=0,
'Option-specific inputs'!$K$91*BI$22,
0),
0),
0),
0)</f>
        <v>0</v>
      </c>
      <c r="BJ484" s="43">
        <f>IFERROR(
IF((BJ$14-$G$14+1)&lt;='General parameters'!$G$22,
IF((BJ$14-$G$14+1)&gt;=('Option-specific inputs'!$K$89),
IF(MOD((BJ$14-$G$14+1-'Option-specific inputs'!$K$89)/'Option-specific inputs'!$K$90,1)=0,
'Option-specific inputs'!$K$91*BJ$22,
0),
0),
0),
0)</f>
        <v>0</v>
      </c>
      <c r="BK484" s="43">
        <f>IFERROR(
IF((BK$14-$G$14+1)&lt;='General parameters'!$G$22,
IF((BK$14-$G$14+1)&gt;=('Option-specific inputs'!$K$89),
IF(MOD((BK$14-$G$14+1-'Option-specific inputs'!$K$89)/'Option-specific inputs'!$K$90,1)=0,
'Option-specific inputs'!$K$91*BK$22,
0),
0),
0),
0)</f>
        <v>0</v>
      </c>
      <c r="BL484" s="43">
        <f>IFERROR(
IF((BL$14-$G$14+1)&lt;='General parameters'!$G$22,
IF((BL$14-$G$14+1)&gt;=('Option-specific inputs'!$K$89),
IF(MOD((BL$14-$G$14+1-'Option-specific inputs'!$K$89)/'Option-specific inputs'!$K$90,1)=0,
'Option-specific inputs'!$K$91*BL$22,
0),
0),
0),
0)</f>
        <v>0</v>
      </c>
      <c r="BM484" s="43">
        <f>IFERROR(
IF((BM$14-$G$14+1)&lt;='General parameters'!$G$22,
IF((BM$14-$G$14+1)&gt;=('Option-specific inputs'!$K$89),
IF(MOD((BM$14-$G$14+1-'Option-specific inputs'!$K$89)/'Option-specific inputs'!$K$90,1)=0,
'Option-specific inputs'!$K$91*BM$22,
0),
0),
0),
0)</f>
        <v>0</v>
      </c>
      <c r="BN484" s="43">
        <f>IFERROR(
IF((BN$14-$G$14+1)&lt;='General parameters'!$G$22,
IF((BN$14-$G$14+1)&gt;=('Option-specific inputs'!$K$89),
IF(MOD((BN$14-$G$14+1-'Option-specific inputs'!$K$89)/'Option-specific inputs'!$K$90,1)=0,
'Option-specific inputs'!$K$91*BN$22,
0),
0),
0),
0)</f>
        <v>0</v>
      </c>
      <c r="BO484" s="43">
        <f>IFERROR(
IF((BO$14-$G$14+1)&lt;='General parameters'!$G$22,
IF((BO$14-$G$14+1)&gt;=('Option-specific inputs'!$K$89),
IF(MOD((BO$14-$G$14+1-'Option-specific inputs'!$K$89)/'Option-specific inputs'!$K$90,1)=0,
'Option-specific inputs'!$K$91*BO$22,
0),
0),
0),
0)</f>
        <v>0</v>
      </c>
      <c r="BP484" s="43">
        <f>IFERROR(
IF((BP$14-$G$14+1)&lt;='General parameters'!$G$22,
IF((BP$14-$G$14+1)&gt;=('Option-specific inputs'!$K$89),
IF(MOD((BP$14-$G$14+1-'Option-specific inputs'!$K$89)/'Option-specific inputs'!$K$90,1)=0,
'Option-specific inputs'!$K$91*BP$22,
0),
0),
0),
0)</f>
        <v>0</v>
      </c>
      <c r="BQ484" s="43">
        <f>IFERROR(
IF((BQ$14-$G$14+1)&lt;='General parameters'!$G$22,
IF((BQ$14-$G$14+1)&gt;=('Option-specific inputs'!$K$89),
IF(MOD((BQ$14-$G$14+1-'Option-specific inputs'!$K$89)/'Option-specific inputs'!$K$90,1)=0,
'Option-specific inputs'!$K$91*BQ$22,
0),
0),
0),
0)</f>
        <v>0</v>
      </c>
      <c r="BR484" s="43">
        <f>IFERROR(
IF((BR$14-$G$14+1)&lt;='General parameters'!$G$22,
IF((BR$14-$G$14+1)&gt;=('Option-specific inputs'!$K$89),
IF(MOD((BR$14-$G$14+1-'Option-specific inputs'!$K$89)/'Option-specific inputs'!$K$90,1)=0,
'Option-specific inputs'!$K$91*BR$22,
0),
0),
0),
0)</f>
        <v>0</v>
      </c>
      <c r="BS484" s="43">
        <f>IFERROR(
IF((BS$14-$G$14+1)&lt;='General parameters'!$G$22,
IF((BS$14-$G$14+1)&gt;=('Option-specific inputs'!$K$89),
IF(MOD((BS$14-$G$14+1-'Option-specific inputs'!$K$89)/'Option-specific inputs'!$K$90,1)=0,
'Option-specific inputs'!$K$91*BS$22,
0),
0),
0),
0)</f>
        <v>0</v>
      </c>
      <c r="BT484" s="43">
        <f>IFERROR(
IF((BT$14-$G$14+1)&lt;='General parameters'!$G$22,
IF((BT$14-$G$14+1)&gt;=('Option-specific inputs'!$K$89),
IF(MOD((BT$14-$G$14+1-'Option-specific inputs'!$K$89)/'Option-specific inputs'!$K$90,1)=0,
'Option-specific inputs'!$K$91*BT$22,
0),
0),
0),
0)</f>
        <v>0</v>
      </c>
      <c r="BU484" s="43">
        <f>IFERROR(
IF((BU$14-$G$14+1)&lt;='General parameters'!$G$22,
IF((BU$14-$G$14+1)&gt;=('Option-specific inputs'!$K$89),
IF(MOD((BU$14-$G$14+1-'Option-specific inputs'!$K$89)/'Option-specific inputs'!$K$90,1)=0,
'Option-specific inputs'!$K$91*BU$22,
0),
0),
0),
0)</f>
        <v>0</v>
      </c>
      <c r="BV484" s="43">
        <f>IFERROR(
IF((BV$14-$G$14+1)&lt;='General parameters'!$G$22,
IF((BV$14-$G$14+1)&gt;=('Option-specific inputs'!$K$89),
IF(MOD((BV$14-$G$14+1-'Option-specific inputs'!$K$89)/'Option-specific inputs'!$K$90,1)=0,
'Option-specific inputs'!$K$91*BV$22,
0),
0),
0),
0)</f>
        <v>0</v>
      </c>
      <c r="BW484" s="43">
        <f>IFERROR(
IF((BW$14-$G$14+1)&lt;='General parameters'!$G$22,
IF((BW$14-$G$14+1)&gt;=('Option-specific inputs'!$K$89),
IF(MOD((BW$14-$G$14+1-'Option-specific inputs'!$K$89)/'Option-specific inputs'!$K$90,1)=0,
'Option-specific inputs'!$K$91*BW$22,
0),
0),
0),
0)</f>
        <v>0</v>
      </c>
      <c r="BX484" s="43">
        <f>IFERROR(
IF((BX$14-$G$14+1)&lt;='General parameters'!$G$22,
IF((BX$14-$G$14+1)&gt;=('Option-specific inputs'!$K$89),
IF(MOD((BX$14-$G$14+1-'Option-specific inputs'!$K$89)/'Option-specific inputs'!$K$90,1)=0,
'Option-specific inputs'!$K$91*BX$22,
0),
0),
0),
0)</f>
        <v>0</v>
      </c>
      <c r="BY484" s="43">
        <f>IFERROR(
IF((BY$14-$G$14+1)&lt;='General parameters'!$G$22,
IF((BY$14-$G$14+1)&gt;=('Option-specific inputs'!$K$89),
IF(MOD((BY$14-$G$14+1-'Option-specific inputs'!$K$89)/'Option-specific inputs'!$K$90,1)=0,
'Option-specific inputs'!$K$91*BY$22,
0),
0),
0),
0)</f>
        <v>0</v>
      </c>
      <c r="BZ484" s="43">
        <f>IFERROR(
IF((BZ$14-$G$14+1)&lt;='General parameters'!$G$22,
IF((BZ$14-$G$14+1)&gt;=('Option-specific inputs'!$K$89),
IF(MOD((BZ$14-$G$14+1-'Option-specific inputs'!$K$89)/'Option-specific inputs'!$K$90,1)=0,
'Option-specific inputs'!$K$91*BZ$22,
0),
0),
0),
0)</f>
        <v>0</v>
      </c>
      <c r="CA484" s="43">
        <f>IFERROR(
IF((CA$14-$G$14+1)&lt;='General parameters'!$G$22,
IF((CA$14-$G$14+1)&gt;=('Option-specific inputs'!$K$89),
IF(MOD((CA$14-$G$14+1-'Option-specific inputs'!$K$89)/'Option-specific inputs'!$K$90,1)=0,
'Option-specific inputs'!$K$91*CA$22,
0),
0),
0),
0)</f>
        <v>0</v>
      </c>
      <c r="CB484" s="43">
        <f>IFERROR(
IF((CB$14-$G$14+1)&lt;='General parameters'!$G$22,
IF((CB$14-$G$14+1)&gt;=('Option-specific inputs'!$K$89),
IF(MOD((CB$14-$G$14+1-'Option-specific inputs'!$K$89)/'Option-specific inputs'!$K$90,1)=0,
'Option-specific inputs'!$K$91*CB$22,
0),
0),
0),
0)</f>
        <v>0</v>
      </c>
      <c r="CC484" s="43">
        <f>IFERROR(
IF((CC$14-$G$14+1)&lt;='General parameters'!$G$22,
IF((CC$14-$G$14+1)&gt;=('Option-specific inputs'!$K$89),
IF(MOD((CC$14-$G$14+1-'Option-specific inputs'!$K$89)/'Option-specific inputs'!$K$90,1)=0,
'Option-specific inputs'!$K$91*CC$22,
0),
0),
0),
0)</f>
        <v>0</v>
      </c>
      <c r="CD484" s="43">
        <f>IFERROR(
IF((CD$14-$G$14+1)&lt;='General parameters'!$G$22,
IF((CD$14-$G$14+1)&gt;=('Option-specific inputs'!$K$89),
IF(MOD((CD$14-$G$14+1-'Option-specific inputs'!$K$89)/'Option-specific inputs'!$K$90,1)=0,
'Option-specific inputs'!$K$91*CD$22,
0),
0),
0),
0)</f>
        <v>0</v>
      </c>
      <c r="CE484" s="43">
        <f>IFERROR(
IF((CE$14-$G$14+1)&lt;='General parameters'!$G$22,
IF((CE$14-$G$14+1)&gt;=('Option-specific inputs'!$K$89),
IF(MOD((CE$14-$G$14+1-'Option-specific inputs'!$K$89)/'Option-specific inputs'!$K$90,1)=0,
'Option-specific inputs'!$K$91*CE$22,
0),
0),
0),
0)</f>
        <v>0</v>
      </c>
      <c r="CF484" s="43">
        <f>IFERROR(
IF((CF$14-$G$14+1)&lt;='General parameters'!$G$22,
IF((CF$14-$G$14+1)&gt;=('Option-specific inputs'!$K$89),
IF(MOD((CF$14-$G$14+1-'Option-specific inputs'!$K$89)/'Option-specific inputs'!$K$90,1)=0,
'Option-specific inputs'!$K$91*CF$22,
0),
0),
0),
0)</f>
        <v>0</v>
      </c>
      <c r="CG484" s="43">
        <f>IFERROR(
IF((CG$14-$G$14+1)&lt;='General parameters'!$G$22,
IF((CG$14-$G$14+1)&gt;=('Option-specific inputs'!$K$89),
IF(MOD((CG$14-$G$14+1-'Option-specific inputs'!$K$89)/'Option-specific inputs'!$K$90,1)=0,
'Option-specific inputs'!$K$91*CG$22,
0),
0),
0),
0)</f>
        <v>0</v>
      </c>
      <c r="CH484" s="43">
        <f>IFERROR(
IF((CH$14-$G$14+1)&lt;='General parameters'!$G$22,
IF((CH$14-$G$14+1)&gt;=('Option-specific inputs'!$K$89),
IF(MOD((CH$14-$G$14+1-'Option-specific inputs'!$K$89)/'Option-specific inputs'!$K$90,1)=0,
'Option-specific inputs'!$K$91*CH$22,
0),
0),
0),
0)</f>
        <v>0</v>
      </c>
      <c r="CI484" s="43">
        <f>IFERROR(
IF((CI$14-$G$14+1)&lt;='General parameters'!$G$22,
IF((CI$14-$G$14+1)&gt;=('Option-specific inputs'!$K$89),
IF(MOD((CI$14-$G$14+1-'Option-specific inputs'!$K$89)/'Option-specific inputs'!$K$90,1)=0,
'Option-specific inputs'!$K$91*CI$22,
0),
0),
0),
0)</f>
        <v>0</v>
      </c>
      <c r="CJ484" s="43">
        <f>IFERROR(
IF((CJ$14-$G$14+1)&lt;='General parameters'!$G$22,
IF((CJ$14-$G$14+1)&gt;=('Option-specific inputs'!$K$89),
IF(MOD((CJ$14-$G$14+1-'Option-specific inputs'!$K$89)/'Option-specific inputs'!$K$90,1)=0,
'Option-specific inputs'!$K$91*CJ$22,
0),
0),
0),
0)</f>
        <v>0</v>
      </c>
      <c r="CK484" s="43">
        <f>IFERROR(
IF((CK$14-$G$14+1)&lt;='General parameters'!$G$22,
IF((CK$14-$G$14+1)&gt;=('Option-specific inputs'!$K$89),
IF(MOD((CK$14-$G$14+1-'Option-specific inputs'!$K$89)/'Option-specific inputs'!$K$90,1)=0,
'Option-specific inputs'!$K$91*CK$22,
0),
0),
0),
0)</f>
        <v>0</v>
      </c>
      <c r="CL484" s="43">
        <f>IFERROR(
IF((CL$14-$G$14+1)&lt;='General parameters'!$G$22,
IF((CL$14-$G$14+1)&gt;=('Option-specific inputs'!$K$89),
IF(MOD((CL$14-$G$14+1-'Option-specific inputs'!$K$89)/'Option-specific inputs'!$K$90,1)=0,
'Option-specific inputs'!$K$91*CL$22,
0),
0),
0),
0)</f>
        <v>0</v>
      </c>
      <c r="CM484" s="43">
        <f>IFERROR(
IF((CM$14-$G$14+1)&lt;='General parameters'!$G$22,
IF((CM$14-$G$14+1)&gt;=('Option-specific inputs'!$K$89),
IF(MOD((CM$14-$G$14+1-'Option-specific inputs'!$K$89)/'Option-specific inputs'!$K$90,1)=0,
'Option-specific inputs'!$K$91*CM$22,
0),
0),
0),
0)</f>
        <v>0</v>
      </c>
      <c r="CN484" s="43">
        <f>IFERROR(
IF((CN$14-$G$14+1)&lt;='General parameters'!$G$22,
IF((CN$14-$G$14+1)&gt;=('Option-specific inputs'!$K$89),
IF(MOD((CN$14-$G$14+1-'Option-specific inputs'!$K$89)/'Option-specific inputs'!$K$90,1)=0,
'Option-specific inputs'!$K$91*CN$22,
0),
0),
0),
0)</f>
        <v>0</v>
      </c>
      <c r="CO484" s="43">
        <f>IFERROR(
IF((CO$14-$G$14+1)&lt;='General parameters'!$G$22,
IF((CO$14-$G$14+1)&gt;=('Option-specific inputs'!$K$89),
IF(MOD((CO$14-$G$14+1-'Option-specific inputs'!$K$89)/'Option-specific inputs'!$K$90,1)=0,
'Option-specific inputs'!$K$91*CO$22,
0),
0),
0),
0)</f>
        <v>0</v>
      </c>
      <c r="CP484" s="43">
        <f>IFERROR(
IF((CP$14-$G$14+1)&lt;='General parameters'!$G$22,
IF((CP$14-$G$14+1)&gt;=('Option-specific inputs'!$K$89),
IF(MOD((CP$14-$G$14+1-'Option-specific inputs'!$K$89)/'Option-specific inputs'!$K$90,1)=0,
'Option-specific inputs'!$K$91*CP$22,
0),
0),
0),
0)</f>
        <v>0</v>
      </c>
      <c r="CQ484" s="43">
        <f>IFERROR(
IF((CQ$14-$G$14+1)&lt;='General parameters'!$G$22,
IF((CQ$14-$G$14+1)&gt;=('Option-specific inputs'!$K$89),
IF(MOD((CQ$14-$G$14+1-'Option-specific inputs'!$K$89)/'Option-specific inputs'!$K$90,1)=0,
'Option-specific inputs'!$K$91*CQ$22,
0),
0),
0),
0)</f>
        <v>0</v>
      </c>
      <c r="CR484" s="43">
        <f>IFERROR(
IF((CR$14-$G$14+1)&lt;='General parameters'!$G$22,
IF((CR$14-$G$14+1)&gt;=('Option-specific inputs'!$K$89),
IF(MOD((CR$14-$G$14+1-'Option-specific inputs'!$K$89)/'Option-specific inputs'!$K$90,1)=0,
'Option-specific inputs'!$K$91*CR$22,
0),
0),
0),
0)</f>
        <v>0</v>
      </c>
      <c r="CS484" s="43">
        <f>IFERROR(
IF((CS$14-$G$14+1)&lt;='General parameters'!$G$22,
IF((CS$14-$G$14+1)&gt;=('Option-specific inputs'!$K$89),
IF(MOD((CS$14-$G$14+1-'Option-specific inputs'!$K$89)/'Option-specific inputs'!$K$90,1)=0,
'Option-specific inputs'!$K$91*CS$22,
0),
0),
0),
0)</f>
        <v>0</v>
      </c>
      <c r="CT484" s="43">
        <f>IFERROR(
IF((CT$14-$G$14+1)&lt;='General parameters'!$G$22,
IF((CT$14-$G$14+1)&gt;=('Option-specific inputs'!$K$89),
IF(MOD((CT$14-$G$14+1-'Option-specific inputs'!$K$89)/'Option-specific inputs'!$K$90,1)=0,
'Option-specific inputs'!$K$91*CT$22,
0),
0),
0),
0)</f>
        <v>0</v>
      </c>
      <c r="CU484" s="43">
        <f>IFERROR(
IF((CU$14-$G$14+1)&lt;='General parameters'!$G$22,
IF((CU$14-$G$14+1)&gt;=('Option-specific inputs'!$K$89),
IF(MOD((CU$14-$G$14+1-'Option-specific inputs'!$K$89)/'Option-specific inputs'!$K$90,1)=0,
'Option-specific inputs'!$K$91*CU$22,
0),
0),
0),
0)</f>
        <v>0</v>
      </c>
      <c r="CV484" s="43">
        <f>IFERROR(
IF((CV$14-$G$14+1)&lt;='General parameters'!$G$22,
IF((CV$14-$G$14+1)&gt;=('Option-specific inputs'!$K$89),
IF(MOD((CV$14-$G$14+1-'Option-specific inputs'!$K$89)/'Option-specific inputs'!$K$90,1)=0,
'Option-specific inputs'!$K$91*CV$22,
0),
0),
0),
0)</f>
        <v>0</v>
      </c>
      <c r="CW484" s="43">
        <f>IFERROR(
IF((CW$14-$G$14+1)&lt;='General parameters'!$G$22,
IF((CW$14-$G$14+1)&gt;=('Option-specific inputs'!$K$89),
IF(MOD((CW$14-$G$14+1-'Option-specific inputs'!$K$89)/'Option-specific inputs'!$K$90,1)=0,
'Option-specific inputs'!$K$91*CW$22,
0),
0),
0),
0)</f>
        <v>0</v>
      </c>
      <c r="CX484" s="43">
        <f>IFERROR(
IF((CX$14-$G$14+1)&lt;='General parameters'!$G$22,
IF((CX$14-$G$14+1)&gt;=('Option-specific inputs'!$K$89),
IF(MOD((CX$14-$G$14+1-'Option-specific inputs'!$K$89)/'Option-specific inputs'!$K$90,1)=0,
'Option-specific inputs'!$K$91*CX$22,
0),
0),
0),
0)</f>
        <v>0</v>
      </c>
      <c r="CY484" s="43">
        <f>IFERROR(
IF((CY$14-$G$14+1)&lt;='General parameters'!$G$22,
IF((CY$14-$G$14+1)&gt;=('Option-specific inputs'!$K$89),
IF(MOD((CY$14-$G$14+1-'Option-specific inputs'!$K$89)/'Option-specific inputs'!$K$90,1)=0,
'Option-specific inputs'!$K$91*CY$22,
0),
0),
0),
0)</f>
        <v>0</v>
      </c>
      <c r="CZ484" s="43">
        <f>IFERROR(
IF((CZ$14-$G$14+1)&lt;='General parameters'!$G$22,
IF((CZ$14-$G$14+1)&gt;=('Option-specific inputs'!$K$89),
IF(MOD((CZ$14-$G$14+1-'Option-specific inputs'!$K$89)/'Option-specific inputs'!$K$90,1)=0,
'Option-specific inputs'!$K$91*CZ$22,
0),
0),
0),
0)</f>
        <v>0</v>
      </c>
      <c r="DA484" s="43">
        <f>IFERROR(
IF((DA$14-$G$14+1)&lt;='General parameters'!$G$22,
IF((DA$14-$G$14+1)&gt;=('Option-specific inputs'!$K$89),
IF(MOD((DA$14-$G$14+1-'Option-specific inputs'!$K$89)/'Option-specific inputs'!$K$90,1)=0,
'Option-specific inputs'!$K$91*DA$22,
0),
0),
0),
0)</f>
        <v>0</v>
      </c>
      <c r="DB484" s="43">
        <f>IFERROR(
IF((DB$14-$G$14+1)&lt;='General parameters'!$G$22,
IF((DB$14-$G$14+1)&gt;=('Option-specific inputs'!$K$89),
IF(MOD((DB$14-$G$14+1-'Option-specific inputs'!$K$89)/'Option-specific inputs'!$K$90,1)=0,
'Option-specific inputs'!$K$91*DB$22,
0),
0),
0),
0)</f>
        <v>0</v>
      </c>
      <c r="DC484" s="25"/>
    </row>
    <row r="485" spans="1:107" s="61" customFormat="1" ht="22.5" customHeight="1">
      <c r="A485" s="25"/>
      <c r="B485" s="152"/>
      <c r="C485" s="163" t="str">
        <f>"Maintenance event 4: "&amp;'Option-specific inputs'!$K$93</f>
        <v xml:space="preserve">Maintenance event 4: </v>
      </c>
      <c r="D485" s="48"/>
      <c r="E485" s="37"/>
      <c r="F485" s="32"/>
      <c r="G485" s="43">
        <f>IFERROR(
IF((G$14-$G$14+1)&lt;='General parameters'!$G$22,
IF((G$14-$G$14+1)&gt;=('Option-specific inputs'!$K$94),
IF(MOD((G$14-$G$14+1-'Option-specific inputs'!$K$94)/'Option-specific inputs'!$K$95,1)=0,
'Option-specific inputs'!$K$96*G$22,
0),
0),
0),
0)</f>
        <v>0</v>
      </c>
      <c r="H485" s="43">
        <f>IFERROR(
IF((H$14-$G$14+1)&lt;='General parameters'!$G$22,
IF((H$14-$G$14+1)&gt;=('Option-specific inputs'!$K$94),
IF(MOD((H$14-$G$14+1-'Option-specific inputs'!$K$94)/'Option-specific inputs'!$K$95,1)=0,
'Option-specific inputs'!$K$96*H$22,
0),
0),
0),
0)</f>
        <v>0</v>
      </c>
      <c r="I485" s="43">
        <f>IFERROR(
IF((I$14-$G$14+1)&lt;='General parameters'!$G$22,
IF((I$14-$G$14+1)&gt;=('Option-specific inputs'!$K$94),
IF(MOD((I$14-$G$14+1-'Option-specific inputs'!$K$94)/'Option-specific inputs'!$K$95,1)=0,
'Option-specific inputs'!$K$96*I$22,
0),
0),
0),
0)</f>
        <v>0</v>
      </c>
      <c r="J485" s="43">
        <f>IFERROR(
IF((J$14-$G$14+1)&lt;='General parameters'!$G$22,
IF((J$14-$G$14+1)&gt;=('Option-specific inputs'!$K$94),
IF(MOD((J$14-$G$14+1-'Option-specific inputs'!$K$94)/'Option-specific inputs'!$K$95,1)=0,
'Option-specific inputs'!$K$96*J$22,
0),
0),
0),
0)</f>
        <v>0</v>
      </c>
      <c r="K485" s="43">
        <f>IFERROR(
IF((K$14-$G$14+1)&lt;='General parameters'!$G$22,
IF((K$14-$G$14+1)&gt;=('Option-specific inputs'!$K$94),
IF(MOD((K$14-$G$14+1-'Option-specific inputs'!$K$94)/'Option-specific inputs'!$K$95,1)=0,
'Option-specific inputs'!$K$96*K$22,
0),
0),
0),
0)</f>
        <v>0</v>
      </c>
      <c r="L485" s="43">
        <f>IFERROR(
IF((L$14-$G$14+1)&lt;='General parameters'!$G$22,
IF((L$14-$G$14+1)&gt;=('Option-specific inputs'!$K$94),
IF(MOD((L$14-$G$14+1-'Option-specific inputs'!$K$94)/'Option-specific inputs'!$K$95,1)=0,
'Option-specific inputs'!$K$96*L$22,
0),
0),
0),
0)</f>
        <v>0</v>
      </c>
      <c r="M485" s="43">
        <f>IFERROR(
IF((M$14-$G$14+1)&lt;='General parameters'!$G$22,
IF((M$14-$G$14+1)&gt;=('Option-specific inputs'!$K$94),
IF(MOD((M$14-$G$14+1-'Option-specific inputs'!$K$94)/'Option-specific inputs'!$K$95,1)=0,
'Option-specific inputs'!$K$96*M$22,
0),
0),
0),
0)</f>
        <v>0</v>
      </c>
      <c r="N485" s="43">
        <f>IFERROR(
IF((N$14-$G$14+1)&lt;='General parameters'!$G$22,
IF((N$14-$G$14+1)&gt;=('Option-specific inputs'!$K$94),
IF(MOD((N$14-$G$14+1-'Option-specific inputs'!$K$94)/'Option-specific inputs'!$K$95,1)=0,
'Option-specific inputs'!$K$96*N$22,
0),
0),
0),
0)</f>
        <v>0</v>
      </c>
      <c r="O485" s="43">
        <f>IFERROR(
IF((O$14-$G$14+1)&lt;='General parameters'!$G$22,
IF((O$14-$G$14+1)&gt;=('Option-specific inputs'!$K$94),
IF(MOD((O$14-$G$14+1-'Option-specific inputs'!$K$94)/'Option-specific inputs'!$K$95,1)=0,
'Option-specific inputs'!$K$96*O$22,
0),
0),
0),
0)</f>
        <v>0</v>
      </c>
      <c r="P485" s="43">
        <f>IFERROR(
IF((P$14-$G$14+1)&lt;='General parameters'!$G$22,
IF((P$14-$G$14+1)&gt;=('Option-specific inputs'!$K$94),
IF(MOD((P$14-$G$14+1-'Option-specific inputs'!$K$94)/'Option-specific inputs'!$K$95,1)=0,
'Option-specific inputs'!$K$96*P$22,
0),
0),
0),
0)</f>
        <v>0</v>
      </c>
      <c r="Q485" s="43">
        <f>IFERROR(
IF((Q$14-$G$14+1)&lt;='General parameters'!$G$22,
IF((Q$14-$G$14+1)&gt;=('Option-specific inputs'!$K$94),
IF(MOD((Q$14-$G$14+1-'Option-specific inputs'!$K$94)/'Option-specific inputs'!$K$95,1)=0,
'Option-specific inputs'!$K$96*Q$22,
0),
0),
0),
0)</f>
        <v>0</v>
      </c>
      <c r="R485" s="43">
        <f>IFERROR(
IF((R$14-$G$14+1)&lt;='General parameters'!$G$22,
IF((R$14-$G$14+1)&gt;=('Option-specific inputs'!$K$94),
IF(MOD((R$14-$G$14+1-'Option-specific inputs'!$K$94)/'Option-specific inputs'!$K$95,1)=0,
'Option-specific inputs'!$K$96*R$22,
0),
0),
0),
0)</f>
        <v>0</v>
      </c>
      <c r="S485" s="43">
        <f>IFERROR(
IF((S$14-$G$14+1)&lt;='General parameters'!$G$22,
IF((S$14-$G$14+1)&gt;=('Option-specific inputs'!$K$94),
IF(MOD((S$14-$G$14+1-'Option-specific inputs'!$K$94)/'Option-specific inputs'!$K$95,1)=0,
'Option-specific inputs'!$K$96*S$22,
0),
0),
0),
0)</f>
        <v>0</v>
      </c>
      <c r="T485" s="43">
        <f>IFERROR(
IF((T$14-$G$14+1)&lt;='General parameters'!$G$22,
IF((T$14-$G$14+1)&gt;=('Option-specific inputs'!$K$94),
IF(MOD((T$14-$G$14+1-'Option-specific inputs'!$K$94)/'Option-specific inputs'!$K$95,1)=0,
'Option-specific inputs'!$K$96*T$22,
0),
0),
0),
0)</f>
        <v>0</v>
      </c>
      <c r="U485" s="43">
        <f>IFERROR(
IF((U$14-$G$14+1)&lt;='General parameters'!$G$22,
IF((U$14-$G$14+1)&gt;=('Option-specific inputs'!$K$94),
IF(MOD((U$14-$G$14+1-'Option-specific inputs'!$K$94)/'Option-specific inputs'!$K$95,1)=0,
'Option-specific inputs'!$K$96*U$22,
0),
0),
0),
0)</f>
        <v>0</v>
      </c>
      <c r="V485" s="43">
        <f>IFERROR(
IF((V$14-$G$14+1)&lt;='General parameters'!$G$22,
IF((V$14-$G$14+1)&gt;=('Option-specific inputs'!$K$94),
IF(MOD((V$14-$G$14+1-'Option-specific inputs'!$K$94)/'Option-specific inputs'!$K$95,1)=0,
'Option-specific inputs'!$K$96*V$22,
0),
0),
0),
0)</f>
        <v>0</v>
      </c>
      <c r="W485" s="43">
        <f>IFERROR(
IF((W$14-$G$14+1)&lt;='General parameters'!$G$22,
IF((W$14-$G$14+1)&gt;=('Option-specific inputs'!$K$94),
IF(MOD((W$14-$G$14+1-'Option-specific inputs'!$K$94)/'Option-specific inputs'!$K$95,1)=0,
'Option-specific inputs'!$K$96*W$22,
0),
0),
0),
0)</f>
        <v>0</v>
      </c>
      <c r="X485" s="43">
        <f>IFERROR(
IF((X$14-$G$14+1)&lt;='General parameters'!$G$22,
IF((X$14-$G$14+1)&gt;=('Option-specific inputs'!$K$94),
IF(MOD((X$14-$G$14+1-'Option-specific inputs'!$K$94)/'Option-specific inputs'!$K$95,1)=0,
'Option-specific inputs'!$K$96*X$22,
0),
0),
0),
0)</f>
        <v>0</v>
      </c>
      <c r="Y485" s="43">
        <f>IFERROR(
IF((Y$14-$G$14+1)&lt;='General parameters'!$G$22,
IF((Y$14-$G$14+1)&gt;=('Option-specific inputs'!$K$94),
IF(MOD((Y$14-$G$14+1-'Option-specific inputs'!$K$94)/'Option-specific inputs'!$K$95,1)=0,
'Option-specific inputs'!$K$96*Y$22,
0),
0),
0),
0)</f>
        <v>0</v>
      </c>
      <c r="Z485" s="43">
        <f>IFERROR(
IF((Z$14-$G$14+1)&lt;='General parameters'!$G$22,
IF((Z$14-$G$14+1)&gt;=('Option-specific inputs'!$K$94),
IF(MOD((Z$14-$G$14+1-'Option-specific inputs'!$K$94)/'Option-specific inputs'!$K$95,1)=0,
'Option-specific inputs'!$K$96*Z$22,
0),
0),
0),
0)</f>
        <v>0</v>
      </c>
      <c r="AA485" s="43">
        <f>IFERROR(
IF((AA$14-$G$14+1)&lt;='General parameters'!$G$22,
IF((AA$14-$G$14+1)&gt;=('Option-specific inputs'!$K$94),
IF(MOD((AA$14-$G$14+1-'Option-specific inputs'!$K$94)/'Option-specific inputs'!$K$95,1)=0,
'Option-specific inputs'!$K$96*AA$22,
0),
0),
0),
0)</f>
        <v>0</v>
      </c>
      <c r="AB485" s="43">
        <f>IFERROR(
IF((AB$14-$G$14+1)&lt;='General parameters'!$G$22,
IF((AB$14-$G$14+1)&gt;=('Option-specific inputs'!$K$94),
IF(MOD((AB$14-$G$14+1-'Option-specific inputs'!$K$94)/'Option-specific inputs'!$K$95,1)=0,
'Option-specific inputs'!$K$96*AB$22,
0),
0),
0),
0)</f>
        <v>0</v>
      </c>
      <c r="AC485" s="43">
        <f>IFERROR(
IF((AC$14-$G$14+1)&lt;='General parameters'!$G$22,
IF((AC$14-$G$14+1)&gt;=('Option-specific inputs'!$K$94),
IF(MOD((AC$14-$G$14+1-'Option-specific inputs'!$K$94)/'Option-specific inputs'!$K$95,1)=0,
'Option-specific inputs'!$K$96*AC$22,
0),
0),
0),
0)</f>
        <v>0</v>
      </c>
      <c r="AD485" s="43">
        <f>IFERROR(
IF((AD$14-$G$14+1)&lt;='General parameters'!$G$22,
IF((AD$14-$G$14+1)&gt;=('Option-specific inputs'!$K$94),
IF(MOD((AD$14-$G$14+1-'Option-specific inputs'!$K$94)/'Option-specific inputs'!$K$95,1)=0,
'Option-specific inputs'!$K$96*AD$22,
0),
0),
0),
0)</f>
        <v>0</v>
      </c>
      <c r="AE485" s="43">
        <f>IFERROR(
IF((AE$14-$G$14+1)&lt;='General parameters'!$G$22,
IF((AE$14-$G$14+1)&gt;=('Option-specific inputs'!$K$94),
IF(MOD((AE$14-$G$14+1-'Option-specific inputs'!$K$94)/'Option-specific inputs'!$K$95,1)=0,
'Option-specific inputs'!$K$96*AE$22,
0),
0),
0),
0)</f>
        <v>0</v>
      </c>
      <c r="AF485" s="43">
        <f>IFERROR(
IF((AF$14-$G$14+1)&lt;='General parameters'!$G$22,
IF((AF$14-$G$14+1)&gt;=('Option-specific inputs'!$K$94),
IF(MOD((AF$14-$G$14+1-'Option-specific inputs'!$K$94)/'Option-specific inputs'!$K$95,1)=0,
'Option-specific inputs'!$K$96*AF$22,
0),
0),
0),
0)</f>
        <v>0</v>
      </c>
      <c r="AG485" s="43">
        <f>IFERROR(
IF((AG$14-$G$14+1)&lt;='General parameters'!$G$22,
IF((AG$14-$G$14+1)&gt;=('Option-specific inputs'!$K$94),
IF(MOD((AG$14-$G$14+1-'Option-specific inputs'!$K$94)/'Option-specific inputs'!$K$95,1)=0,
'Option-specific inputs'!$K$96*AG$22,
0),
0),
0),
0)</f>
        <v>0</v>
      </c>
      <c r="AH485" s="43">
        <f>IFERROR(
IF((AH$14-$G$14+1)&lt;='General parameters'!$G$22,
IF((AH$14-$G$14+1)&gt;=('Option-specific inputs'!$K$94),
IF(MOD((AH$14-$G$14+1-'Option-specific inputs'!$K$94)/'Option-specific inputs'!$K$95,1)=0,
'Option-specific inputs'!$K$96*AH$22,
0),
0),
0),
0)</f>
        <v>0</v>
      </c>
      <c r="AI485" s="43">
        <f>IFERROR(
IF((AI$14-$G$14+1)&lt;='General parameters'!$G$22,
IF((AI$14-$G$14+1)&gt;=('Option-specific inputs'!$K$94),
IF(MOD((AI$14-$G$14+1-'Option-specific inputs'!$K$94)/'Option-specific inputs'!$K$95,1)=0,
'Option-specific inputs'!$K$96*AI$22,
0),
0),
0),
0)</f>
        <v>0</v>
      </c>
      <c r="AJ485" s="43">
        <f>IFERROR(
IF((AJ$14-$G$14+1)&lt;='General parameters'!$G$22,
IF((AJ$14-$G$14+1)&gt;=('Option-specific inputs'!$K$94),
IF(MOD((AJ$14-$G$14+1-'Option-specific inputs'!$K$94)/'Option-specific inputs'!$K$95,1)=0,
'Option-specific inputs'!$K$96*AJ$22,
0),
0),
0),
0)</f>
        <v>0</v>
      </c>
      <c r="AK485" s="43">
        <f>IFERROR(
IF((AK$14-$G$14+1)&lt;='General parameters'!$G$22,
IF((AK$14-$G$14+1)&gt;=('Option-specific inputs'!$K$94),
IF(MOD((AK$14-$G$14+1-'Option-specific inputs'!$K$94)/'Option-specific inputs'!$K$95,1)=0,
'Option-specific inputs'!$K$96*AK$22,
0),
0),
0),
0)</f>
        <v>0</v>
      </c>
      <c r="AL485" s="43">
        <f>IFERROR(
IF((AL$14-$G$14+1)&lt;='General parameters'!$G$22,
IF((AL$14-$G$14+1)&gt;=('Option-specific inputs'!$K$94),
IF(MOD((AL$14-$G$14+1-'Option-specific inputs'!$K$94)/'Option-specific inputs'!$K$95,1)=0,
'Option-specific inputs'!$K$96*AL$22,
0),
0),
0),
0)</f>
        <v>0</v>
      </c>
      <c r="AM485" s="43">
        <f>IFERROR(
IF((AM$14-$G$14+1)&lt;='General parameters'!$G$22,
IF((AM$14-$G$14+1)&gt;=('Option-specific inputs'!$K$94),
IF(MOD((AM$14-$G$14+1-'Option-specific inputs'!$K$94)/'Option-specific inputs'!$K$95,1)=0,
'Option-specific inputs'!$K$96*AM$22,
0),
0),
0),
0)</f>
        <v>0</v>
      </c>
      <c r="AN485" s="43">
        <f>IFERROR(
IF((AN$14-$G$14+1)&lt;='General parameters'!$G$22,
IF((AN$14-$G$14+1)&gt;=('Option-specific inputs'!$K$94),
IF(MOD((AN$14-$G$14+1-'Option-specific inputs'!$K$94)/'Option-specific inputs'!$K$95,1)=0,
'Option-specific inputs'!$K$96*AN$22,
0),
0),
0),
0)</f>
        <v>0</v>
      </c>
      <c r="AO485" s="43">
        <f>IFERROR(
IF((AO$14-$G$14+1)&lt;='General parameters'!$G$22,
IF((AO$14-$G$14+1)&gt;=('Option-specific inputs'!$K$94),
IF(MOD((AO$14-$G$14+1-'Option-specific inputs'!$K$94)/'Option-specific inputs'!$K$95,1)=0,
'Option-specific inputs'!$K$96*AO$22,
0),
0),
0),
0)</f>
        <v>0</v>
      </c>
      <c r="AP485" s="43">
        <f>IFERROR(
IF((AP$14-$G$14+1)&lt;='General parameters'!$G$22,
IF((AP$14-$G$14+1)&gt;=('Option-specific inputs'!$K$94),
IF(MOD((AP$14-$G$14+1-'Option-specific inputs'!$K$94)/'Option-specific inputs'!$K$95,1)=0,
'Option-specific inputs'!$K$96*AP$22,
0),
0),
0),
0)</f>
        <v>0</v>
      </c>
      <c r="AQ485" s="43">
        <f>IFERROR(
IF((AQ$14-$G$14+1)&lt;='General parameters'!$G$22,
IF((AQ$14-$G$14+1)&gt;=('Option-specific inputs'!$K$94),
IF(MOD((AQ$14-$G$14+1-'Option-specific inputs'!$K$94)/'Option-specific inputs'!$K$95,1)=0,
'Option-specific inputs'!$K$96*AQ$22,
0),
0),
0),
0)</f>
        <v>0</v>
      </c>
      <c r="AR485" s="43">
        <f>IFERROR(
IF((AR$14-$G$14+1)&lt;='General parameters'!$G$22,
IF((AR$14-$G$14+1)&gt;=('Option-specific inputs'!$K$94),
IF(MOD((AR$14-$G$14+1-'Option-specific inputs'!$K$94)/'Option-specific inputs'!$K$95,1)=0,
'Option-specific inputs'!$K$96*AR$22,
0),
0),
0),
0)</f>
        <v>0</v>
      </c>
      <c r="AS485" s="43">
        <f>IFERROR(
IF((AS$14-$G$14+1)&lt;='General parameters'!$G$22,
IF((AS$14-$G$14+1)&gt;=('Option-specific inputs'!$K$94),
IF(MOD((AS$14-$G$14+1-'Option-specific inputs'!$K$94)/'Option-specific inputs'!$K$95,1)=0,
'Option-specific inputs'!$K$96*AS$22,
0),
0),
0),
0)</f>
        <v>0</v>
      </c>
      <c r="AT485" s="43">
        <f>IFERROR(
IF((AT$14-$G$14+1)&lt;='General parameters'!$G$22,
IF((AT$14-$G$14+1)&gt;=('Option-specific inputs'!$K$94),
IF(MOD((AT$14-$G$14+1-'Option-specific inputs'!$K$94)/'Option-specific inputs'!$K$95,1)=0,
'Option-specific inputs'!$K$96*AT$22,
0),
0),
0),
0)</f>
        <v>0</v>
      </c>
      <c r="AU485" s="43">
        <f>IFERROR(
IF((AU$14-$G$14+1)&lt;='General parameters'!$G$22,
IF((AU$14-$G$14+1)&gt;=('Option-specific inputs'!$K$94),
IF(MOD((AU$14-$G$14+1-'Option-specific inputs'!$K$94)/'Option-specific inputs'!$K$95,1)=0,
'Option-specific inputs'!$K$96*AU$22,
0),
0),
0),
0)</f>
        <v>0</v>
      </c>
      <c r="AV485" s="43">
        <f>IFERROR(
IF((AV$14-$G$14+1)&lt;='General parameters'!$G$22,
IF((AV$14-$G$14+1)&gt;=('Option-specific inputs'!$K$94),
IF(MOD((AV$14-$G$14+1-'Option-specific inputs'!$K$94)/'Option-specific inputs'!$K$95,1)=0,
'Option-specific inputs'!$K$96*AV$22,
0),
0),
0),
0)</f>
        <v>0</v>
      </c>
      <c r="AW485" s="43">
        <f>IFERROR(
IF((AW$14-$G$14+1)&lt;='General parameters'!$G$22,
IF((AW$14-$G$14+1)&gt;=('Option-specific inputs'!$K$94),
IF(MOD((AW$14-$G$14+1-'Option-specific inputs'!$K$94)/'Option-specific inputs'!$K$95,1)=0,
'Option-specific inputs'!$K$96*AW$22,
0),
0),
0),
0)</f>
        <v>0</v>
      </c>
      <c r="AX485" s="43">
        <f>IFERROR(
IF((AX$14-$G$14+1)&lt;='General parameters'!$G$22,
IF((AX$14-$G$14+1)&gt;=('Option-specific inputs'!$K$94),
IF(MOD((AX$14-$G$14+1-'Option-specific inputs'!$K$94)/'Option-specific inputs'!$K$95,1)=0,
'Option-specific inputs'!$K$96*AX$22,
0),
0),
0),
0)</f>
        <v>0</v>
      </c>
      <c r="AY485" s="43">
        <f>IFERROR(
IF((AY$14-$G$14+1)&lt;='General parameters'!$G$22,
IF((AY$14-$G$14+1)&gt;=('Option-specific inputs'!$K$94),
IF(MOD((AY$14-$G$14+1-'Option-specific inputs'!$K$94)/'Option-specific inputs'!$K$95,1)=0,
'Option-specific inputs'!$K$96*AY$22,
0),
0),
0),
0)</f>
        <v>0</v>
      </c>
      <c r="AZ485" s="43">
        <f>IFERROR(
IF((AZ$14-$G$14+1)&lt;='General parameters'!$G$22,
IF((AZ$14-$G$14+1)&gt;=('Option-specific inputs'!$K$94),
IF(MOD((AZ$14-$G$14+1-'Option-specific inputs'!$K$94)/'Option-specific inputs'!$K$95,1)=0,
'Option-specific inputs'!$K$96*AZ$22,
0),
0),
0),
0)</f>
        <v>0</v>
      </c>
      <c r="BA485" s="43">
        <f>IFERROR(
IF((BA$14-$G$14+1)&lt;='General parameters'!$G$22,
IF((BA$14-$G$14+1)&gt;=('Option-specific inputs'!$K$94),
IF(MOD((BA$14-$G$14+1-'Option-specific inputs'!$K$94)/'Option-specific inputs'!$K$95,1)=0,
'Option-specific inputs'!$K$96*BA$22,
0),
0),
0),
0)</f>
        <v>0</v>
      </c>
      <c r="BB485" s="43">
        <f>IFERROR(
IF((BB$14-$G$14+1)&lt;='General parameters'!$G$22,
IF((BB$14-$G$14+1)&gt;=('Option-specific inputs'!$K$94),
IF(MOD((BB$14-$G$14+1-'Option-specific inputs'!$K$94)/'Option-specific inputs'!$K$95,1)=0,
'Option-specific inputs'!$K$96*BB$22,
0),
0),
0),
0)</f>
        <v>0</v>
      </c>
      <c r="BC485" s="43">
        <f>IFERROR(
IF((BC$14-$G$14+1)&lt;='General parameters'!$G$22,
IF((BC$14-$G$14+1)&gt;=('Option-specific inputs'!$K$94),
IF(MOD((BC$14-$G$14+1-'Option-specific inputs'!$K$94)/'Option-specific inputs'!$K$95,1)=0,
'Option-specific inputs'!$K$96*BC$22,
0),
0),
0),
0)</f>
        <v>0</v>
      </c>
      <c r="BD485" s="43">
        <f>IFERROR(
IF((BD$14-$G$14+1)&lt;='General parameters'!$G$22,
IF((BD$14-$G$14+1)&gt;=('Option-specific inputs'!$K$94),
IF(MOD((BD$14-$G$14+1-'Option-specific inputs'!$K$94)/'Option-specific inputs'!$K$95,1)=0,
'Option-specific inputs'!$K$96*BD$22,
0),
0),
0),
0)</f>
        <v>0</v>
      </c>
      <c r="BE485" s="43">
        <f>IFERROR(
IF((BE$14-$G$14+1)&lt;='General parameters'!$G$22,
IF((BE$14-$G$14+1)&gt;=('Option-specific inputs'!$K$94),
IF(MOD((BE$14-$G$14+1-'Option-specific inputs'!$K$94)/'Option-specific inputs'!$K$95,1)=0,
'Option-specific inputs'!$K$96*BE$22,
0),
0),
0),
0)</f>
        <v>0</v>
      </c>
      <c r="BF485" s="43">
        <f>IFERROR(
IF((BF$14-$G$14+1)&lt;='General parameters'!$G$22,
IF((BF$14-$G$14+1)&gt;=('Option-specific inputs'!$K$94),
IF(MOD((BF$14-$G$14+1-'Option-specific inputs'!$K$94)/'Option-specific inputs'!$K$95,1)=0,
'Option-specific inputs'!$K$96*BF$22,
0),
0),
0),
0)</f>
        <v>0</v>
      </c>
      <c r="BG485" s="43">
        <f>IFERROR(
IF((BG$14-$G$14+1)&lt;='General parameters'!$G$22,
IF((BG$14-$G$14+1)&gt;=('Option-specific inputs'!$K$94),
IF(MOD((BG$14-$G$14+1-'Option-specific inputs'!$K$94)/'Option-specific inputs'!$K$95,1)=0,
'Option-specific inputs'!$K$96*BG$22,
0),
0),
0),
0)</f>
        <v>0</v>
      </c>
      <c r="BH485" s="43">
        <f>IFERROR(
IF((BH$14-$G$14+1)&lt;='General parameters'!$G$22,
IF((BH$14-$G$14+1)&gt;=('Option-specific inputs'!$K$94),
IF(MOD((BH$14-$G$14+1-'Option-specific inputs'!$K$94)/'Option-specific inputs'!$K$95,1)=0,
'Option-specific inputs'!$K$96*BH$22,
0),
0),
0),
0)</f>
        <v>0</v>
      </c>
      <c r="BI485" s="43">
        <f>IFERROR(
IF((BI$14-$G$14+1)&lt;='General parameters'!$G$22,
IF((BI$14-$G$14+1)&gt;=('Option-specific inputs'!$K$94),
IF(MOD((BI$14-$G$14+1-'Option-specific inputs'!$K$94)/'Option-specific inputs'!$K$95,1)=0,
'Option-specific inputs'!$K$96*BI$22,
0),
0),
0),
0)</f>
        <v>0</v>
      </c>
      <c r="BJ485" s="43">
        <f>IFERROR(
IF((BJ$14-$G$14+1)&lt;='General parameters'!$G$22,
IF((BJ$14-$G$14+1)&gt;=('Option-specific inputs'!$K$94),
IF(MOD((BJ$14-$G$14+1-'Option-specific inputs'!$K$94)/'Option-specific inputs'!$K$95,1)=0,
'Option-specific inputs'!$K$96*BJ$22,
0),
0),
0),
0)</f>
        <v>0</v>
      </c>
      <c r="BK485" s="43">
        <f>IFERROR(
IF((BK$14-$G$14+1)&lt;='General parameters'!$G$22,
IF((BK$14-$G$14+1)&gt;=('Option-specific inputs'!$K$94),
IF(MOD((BK$14-$G$14+1-'Option-specific inputs'!$K$94)/'Option-specific inputs'!$K$95,1)=0,
'Option-specific inputs'!$K$96*BK$22,
0),
0),
0),
0)</f>
        <v>0</v>
      </c>
      <c r="BL485" s="43">
        <f>IFERROR(
IF((BL$14-$G$14+1)&lt;='General parameters'!$G$22,
IF((BL$14-$G$14+1)&gt;=('Option-specific inputs'!$K$94),
IF(MOD((BL$14-$G$14+1-'Option-specific inputs'!$K$94)/'Option-specific inputs'!$K$95,1)=0,
'Option-specific inputs'!$K$96*BL$22,
0),
0),
0),
0)</f>
        <v>0</v>
      </c>
      <c r="BM485" s="43">
        <f>IFERROR(
IF((BM$14-$G$14+1)&lt;='General parameters'!$G$22,
IF((BM$14-$G$14+1)&gt;=('Option-specific inputs'!$K$94),
IF(MOD((BM$14-$G$14+1-'Option-specific inputs'!$K$94)/'Option-specific inputs'!$K$95,1)=0,
'Option-specific inputs'!$K$96*BM$22,
0),
0),
0),
0)</f>
        <v>0</v>
      </c>
      <c r="BN485" s="43">
        <f>IFERROR(
IF((BN$14-$G$14+1)&lt;='General parameters'!$G$22,
IF((BN$14-$G$14+1)&gt;=('Option-specific inputs'!$K$94),
IF(MOD((BN$14-$G$14+1-'Option-specific inputs'!$K$94)/'Option-specific inputs'!$K$95,1)=0,
'Option-specific inputs'!$K$96*BN$22,
0),
0),
0),
0)</f>
        <v>0</v>
      </c>
      <c r="BO485" s="43">
        <f>IFERROR(
IF((BO$14-$G$14+1)&lt;='General parameters'!$G$22,
IF((BO$14-$G$14+1)&gt;=('Option-specific inputs'!$K$94),
IF(MOD((BO$14-$G$14+1-'Option-specific inputs'!$K$94)/'Option-specific inputs'!$K$95,1)=0,
'Option-specific inputs'!$K$96*BO$22,
0),
0),
0),
0)</f>
        <v>0</v>
      </c>
      <c r="BP485" s="43">
        <f>IFERROR(
IF((BP$14-$G$14+1)&lt;='General parameters'!$G$22,
IF((BP$14-$G$14+1)&gt;=('Option-specific inputs'!$K$94),
IF(MOD((BP$14-$G$14+1-'Option-specific inputs'!$K$94)/'Option-specific inputs'!$K$95,1)=0,
'Option-specific inputs'!$K$96*BP$22,
0),
0),
0),
0)</f>
        <v>0</v>
      </c>
      <c r="BQ485" s="43">
        <f>IFERROR(
IF((BQ$14-$G$14+1)&lt;='General parameters'!$G$22,
IF((BQ$14-$G$14+1)&gt;=('Option-specific inputs'!$K$94),
IF(MOD((BQ$14-$G$14+1-'Option-specific inputs'!$K$94)/'Option-specific inputs'!$K$95,1)=0,
'Option-specific inputs'!$K$96*BQ$22,
0),
0),
0),
0)</f>
        <v>0</v>
      </c>
      <c r="BR485" s="43">
        <f>IFERROR(
IF((BR$14-$G$14+1)&lt;='General parameters'!$G$22,
IF((BR$14-$G$14+1)&gt;=('Option-specific inputs'!$K$94),
IF(MOD((BR$14-$G$14+1-'Option-specific inputs'!$K$94)/'Option-specific inputs'!$K$95,1)=0,
'Option-specific inputs'!$K$96*BR$22,
0),
0),
0),
0)</f>
        <v>0</v>
      </c>
      <c r="BS485" s="43">
        <f>IFERROR(
IF((BS$14-$G$14+1)&lt;='General parameters'!$G$22,
IF((BS$14-$G$14+1)&gt;=('Option-specific inputs'!$K$94),
IF(MOD((BS$14-$G$14+1-'Option-specific inputs'!$K$94)/'Option-specific inputs'!$K$95,1)=0,
'Option-specific inputs'!$K$96*BS$22,
0),
0),
0),
0)</f>
        <v>0</v>
      </c>
      <c r="BT485" s="43">
        <f>IFERROR(
IF((BT$14-$G$14+1)&lt;='General parameters'!$G$22,
IF((BT$14-$G$14+1)&gt;=('Option-specific inputs'!$K$94),
IF(MOD((BT$14-$G$14+1-'Option-specific inputs'!$K$94)/'Option-specific inputs'!$K$95,1)=0,
'Option-specific inputs'!$K$96*BT$22,
0),
0),
0),
0)</f>
        <v>0</v>
      </c>
      <c r="BU485" s="43">
        <f>IFERROR(
IF((BU$14-$G$14+1)&lt;='General parameters'!$G$22,
IF((BU$14-$G$14+1)&gt;=('Option-specific inputs'!$K$94),
IF(MOD((BU$14-$G$14+1-'Option-specific inputs'!$K$94)/'Option-specific inputs'!$K$95,1)=0,
'Option-specific inputs'!$K$96*BU$22,
0),
0),
0),
0)</f>
        <v>0</v>
      </c>
      <c r="BV485" s="43">
        <f>IFERROR(
IF((BV$14-$G$14+1)&lt;='General parameters'!$G$22,
IF((BV$14-$G$14+1)&gt;=('Option-specific inputs'!$K$94),
IF(MOD((BV$14-$G$14+1-'Option-specific inputs'!$K$94)/'Option-specific inputs'!$K$95,1)=0,
'Option-specific inputs'!$K$96*BV$22,
0),
0),
0),
0)</f>
        <v>0</v>
      </c>
      <c r="BW485" s="43">
        <f>IFERROR(
IF((BW$14-$G$14+1)&lt;='General parameters'!$G$22,
IF((BW$14-$G$14+1)&gt;=('Option-specific inputs'!$K$94),
IF(MOD((BW$14-$G$14+1-'Option-specific inputs'!$K$94)/'Option-specific inputs'!$K$95,1)=0,
'Option-specific inputs'!$K$96*BW$22,
0),
0),
0),
0)</f>
        <v>0</v>
      </c>
      <c r="BX485" s="43">
        <f>IFERROR(
IF((BX$14-$G$14+1)&lt;='General parameters'!$G$22,
IF((BX$14-$G$14+1)&gt;=('Option-specific inputs'!$K$94),
IF(MOD((BX$14-$G$14+1-'Option-specific inputs'!$K$94)/'Option-specific inputs'!$K$95,1)=0,
'Option-specific inputs'!$K$96*BX$22,
0),
0),
0),
0)</f>
        <v>0</v>
      </c>
      <c r="BY485" s="43">
        <f>IFERROR(
IF((BY$14-$G$14+1)&lt;='General parameters'!$G$22,
IF((BY$14-$G$14+1)&gt;=('Option-specific inputs'!$K$94),
IF(MOD((BY$14-$G$14+1-'Option-specific inputs'!$K$94)/'Option-specific inputs'!$K$95,1)=0,
'Option-specific inputs'!$K$96*BY$22,
0),
0),
0),
0)</f>
        <v>0</v>
      </c>
      <c r="BZ485" s="43">
        <f>IFERROR(
IF((BZ$14-$G$14+1)&lt;='General parameters'!$G$22,
IF((BZ$14-$G$14+1)&gt;=('Option-specific inputs'!$K$94),
IF(MOD((BZ$14-$G$14+1-'Option-specific inputs'!$K$94)/'Option-specific inputs'!$K$95,1)=0,
'Option-specific inputs'!$K$96*BZ$22,
0),
0),
0),
0)</f>
        <v>0</v>
      </c>
      <c r="CA485" s="43">
        <f>IFERROR(
IF((CA$14-$G$14+1)&lt;='General parameters'!$G$22,
IF((CA$14-$G$14+1)&gt;=('Option-specific inputs'!$K$94),
IF(MOD((CA$14-$G$14+1-'Option-specific inputs'!$K$94)/'Option-specific inputs'!$K$95,1)=0,
'Option-specific inputs'!$K$96*CA$22,
0),
0),
0),
0)</f>
        <v>0</v>
      </c>
      <c r="CB485" s="43">
        <f>IFERROR(
IF((CB$14-$G$14+1)&lt;='General parameters'!$G$22,
IF((CB$14-$G$14+1)&gt;=('Option-specific inputs'!$K$94),
IF(MOD((CB$14-$G$14+1-'Option-specific inputs'!$K$94)/'Option-specific inputs'!$K$95,1)=0,
'Option-specific inputs'!$K$96*CB$22,
0),
0),
0),
0)</f>
        <v>0</v>
      </c>
      <c r="CC485" s="43">
        <f>IFERROR(
IF((CC$14-$G$14+1)&lt;='General parameters'!$G$22,
IF((CC$14-$G$14+1)&gt;=('Option-specific inputs'!$K$94),
IF(MOD((CC$14-$G$14+1-'Option-specific inputs'!$K$94)/'Option-specific inputs'!$K$95,1)=0,
'Option-specific inputs'!$K$96*CC$22,
0),
0),
0),
0)</f>
        <v>0</v>
      </c>
      <c r="CD485" s="43">
        <f>IFERROR(
IF((CD$14-$G$14+1)&lt;='General parameters'!$G$22,
IF((CD$14-$G$14+1)&gt;=('Option-specific inputs'!$K$94),
IF(MOD((CD$14-$G$14+1-'Option-specific inputs'!$K$94)/'Option-specific inputs'!$K$95,1)=0,
'Option-specific inputs'!$K$96*CD$22,
0),
0),
0),
0)</f>
        <v>0</v>
      </c>
      <c r="CE485" s="43">
        <f>IFERROR(
IF((CE$14-$G$14+1)&lt;='General parameters'!$G$22,
IF((CE$14-$G$14+1)&gt;=('Option-specific inputs'!$K$94),
IF(MOD((CE$14-$G$14+1-'Option-specific inputs'!$K$94)/'Option-specific inputs'!$K$95,1)=0,
'Option-specific inputs'!$K$96*CE$22,
0),
0),
0),
0)</f>
        <v>0</v>
      </c>
      <c r="CF485" s="43">
        <f>IFERROR(
IF((CF$14-$G$14+1)&lt;='General parameters'!$G$22,
IF((CF$14-$G$14+1)&gt;=('Option-specific inputs'!$K$94),
IF(MOD((CF$14-$G$14+1-'Option-specific inputs'!$K$94)/'Option-specific inputs'!$K$95,1)=0,
'Option-specific inputs'!$K$96*CF$22,
0),
0),
0),
0)</f>
        <v>0</v>
      </c>
      <c r="CG485" s="43">
        <f>IFERROR(
IF((CG$14-$G$14+1)&lt;='General parameters'!$G$22,
IF((CG$14-$G$14+1)&gt;=('Option-specific inputs'!$K$94),
IF(MOD((CG$14-$G$14+1-'Option-specific inputs'!$K$94)/'Option-specific inputs'!$K$95,1)=0,
'Option-specific inputs'!$K$96*CG$22,
0),
0),
0),
0)</f>
        <v>0</v>
      </c>
      <c r="CH485" s="43">
        <f>IFERROR(
IF((CH$14-$G$14+1)&lt;='General parameters'!$G$22,
IF((CH$14-$G$14+1)&gt;=('Option-specific inputs'!$K$94),
IF(MOD((CH$14-$G$14+1-'Option-specific inputs'!$K$94)/'Option-specific inputs'!$K$95,1)=0,
'Option-specific inputs'!$K$96*CH$22,
0),
0),
0),
0)</f>
        <v>0</v>
      </c>
      <c r="CI485" s="43">
        <f>IFERROR(
IF((CI$14-$G$14+1)&lt;='General parameters'!$G$22,
IF((CI$14-$G$14+1)&gt;=('Option-specific inputs'!$K$94),
IF(MOD((CI$14-$G$14+1-'Option-specific inputs'!$K$94)/'Option-specific inputs'!$K$95,1)=0,
'Option-specific inputs'!$K$96*CI$22,
0),
0),
0),
0)</f>
        <v>0</v>
      </c>
      <c r="CJ485" s="43">
        <f>IFERROR(
IF((CJ$14-$G$14+1)&lt;='General parameters'!$G$22,
IF((CJ$14-$G$14+1)&gt;=('Option-specific inputs'!$K$94),
IF(MOD((CJ$14-$G$14+1-'Option-specific inputs'!$K$94)/'Option-specific inputs'!$K$95,1)=0,
'Option-specific inputs'!$K$96*CJ$22,
0),
0),
0),
0)</f>
        <v>0</v>
      </c>
      <c r="CK485" s="43">
        <f>IFERROR(
IF((CK$14-$G$14+1)&lt;='General parameters'!$G$22,
IF((CK$14-$G$14+1)&gt;=('Option-specific inputs'!$K$94),
IF(MOD((CK$14-$G$14+1-'Option-specific inputs'!$K$94)/'Option-specific inputs'!$K$95,1)=0,
'Option-specific inputs'!$K$96*CK$22,
0),
0),
0),
0)</f>
        <v>0</v>
      </c>
      <c r="CL485" s="43">
        <f>IFERROR(
IF((CL$14-$G$14+1)&lt;='General parameters'!$G$22,
IF((CL$14-$G$14+1)&gt;=('Option-specific inputs'!$K$94),
IF(MOD((CL$14-$G$14+1-'Option-specific inputs'!$K$94)/'Option-specific inputs'!$K$95,1)=0,
'Option-specific inputs'!$K$96*CL$22,
0),
0),
0),
0)</f>
        <v>0</v>
      </c>
      <c r="CM485" s="43">
        <f>IFERROR(
IF((CM$14-$G$14+1)&lt;='General parameters'!$G$22,
IF((CM$14-$G$14+1)&gt;=('Option-specific inputs'!$K$94),
IF(MOD((CM$14-$G$14+1-'Option-specific inputs'!$K$94)/'Option-specific inputs'!$K$95,1)=0,
'Option-specific inputs'!$K$96*CM$22,
0),
0),
0),
0)</f>
        <v>0</v>
      </c>
      <c r="CN485" s="43">
        <f>IFERROR(
IF((CN$14-$G$14+1)&lt;='General parameters'!$G$22,
IF((CN$14-$G$14+1)&gt;=('Option-specific inputs'!$K$94),
IF(MOD((CN$14-$G$14+1-'Option-specific inputs'!$K$94)/'Option-specific inputs'!$K$95,1)=0,
'Option-specific inputs'!$K$96*CN$22,
0),
0),
0),
0)</f>
        <v>0</v>
      </c>
      <c r="CO485" s="43">
        <f>IFERROR(
IF((CO$14-$G$14+1)&lt;='General parameters'!$G$22,
IF((CO$14-$G$14+1)&gt;=('Option-specific inputs'!$K$94),
IF(MOD((CO$14-$G$14+1-'Option-specific inputs'!$K$94)/'Option-specific inputs'!$K$95,1)=0,
'Option-specific inputs'!$K$96*CO$22,
0),
0),
0),
0)</f>
        <v>0</v>
      </c>
      <c r="CP485" s="43">
        <f>IFERROR(
IF((CP$14-$G$14+1)&lt;='General parameters'!$G$22,
IF((CP$14-$G$14+1)&gt;=('Option-specific inputs'!$K$94),
IF(MOD((CP$14-$G$14+1-'Option-specific inputs'!$K$94)/'Option-specific inputs'!$K$95,1)=0,
'Option-specific inputs'!$K$96*CP$22,
0),
0),
0),
0)</f>
        <v>0</v>
      </c>
      <c r="CQ485" s="43">
        <f>IFERROR(
IF((CQ$14-$G$14+1)&lt;='General parameters'!$G$22,
IF((CQ$14-$G$14+1)&gt;=('Option-specific inputs'!$K$94),
IF(MOD((CQ$14-$G$14+1-'Option-specific inputs'!$K$94)/'Option-specific inputs'!$K$95,1)=0,
'Option-specific inputs'!$K$96*CQ$22,
0),
0),
0),
0)</f>
        <v>0</v>
      </c>
      <c r="CR485" s="43">
        <f>IFERROR(
IF((CR$14-$G$14+1)&lt;='General parameters'!$G$22,
IF((CR$14-$G$14+1)&gt;=('Option-specific inputs'!$K$94),
IF(MOD((CR$14-$G$14+1-'Option-specific inputs'!$K$94)/'Option-specific inputs'!$K$95,1)=0,
'Option-specific inputs'!$K$96*CR$22,
0),
0),
0),
0)</f>
        <v>0</v>
      </c>
      <c r="CS485" s="43">
        <f>IFERROR(
IF((CS$14-$G$14+1)&lt;='General parameters'!$G$22,
IF((CS$14-$G$14+1)&gt;=('Option-specific inputs'!$K$94),
IF(MOD((CS$14-$G$14+1-'Option-specific inputs'!$K$94)/'Option-specific inputs'!$K$95,1)=0,
'Option-specific inputs'!$K$96*CS$22,
0),
0),
0),
0)</f>
        <v>0</v>
      </c>
      <c r="CT485" s="43">
        <f>IFERROR(
IF((CT$14-$G$14+1)&lt;='General parameters'!$G$22,
IF((CT$14-$G$14+1)&gt;=('Option-specific inputs'!$K$94),
IF(MOD((CT$14-$G$14+1-'Option-specific inputs'!$K$94)/'Option-specific inputs'!$K$95,1)=0,
'Option-specific inputs'!$K$96*CT$22,
0),
0),
0),
0)</f>
        <v>0</v>
      </c>
      <c r="CU485" s="43">
        <f>IFERROR(
IF((CU$14-$G$14+1)&lt;='General parameters'!$G$22,
IF((CU$14-$G$14+1)&gt;=('Option-specific inputs'!$K$94),
IF(MOD((CU$14-$G$14+1-'Option-specific inputs'!$K$94)/'Option-specific inputs'!$K$95,1)=0,
'Option-specific inputs'!$K$96*CU$22,
0),
0),
0),
0)</f>
        <v>0</v>
      </c>
      <c r="CV485" s="43">
        <f>IFERROR(
IF((CV$14-$G$14+1)&lt;='General parameters'!$G$22,
IF((CV$14-$G$14+1)&gt;=('Option-specific inputs'!$K$94),
IF(MOD((CV$14-$G$14+1-'Option-specific inputs'!$K$94)/'Option-specific inputs'!$K$95,1)=0,
'Option-specific inputs'!$K$96*CV$22,
0),
0),
0),
0)</f>
        <v>0</v>
      </c>
      <c r="CW485" s="43">
        <f>IFERROR(
IF((CW$14-$G$14+1)&lt;='General parameters'!$G$22,
IF((CW$14-$G$14+1)&gt;=('Option-specific inputs'!$K$94),
IF(MOD((CW$14-$G$14+1-'Option-specific inputs'!$K$94)/'Option-specific inputs'!$K$95,1)=0,
'Option-specific inputs'!$K$96*CW$22,
0),
0),
0),
0)</f>
        <v>0</v>
      </c>
      <c r="CX485" s="43">
        <f>IFERROR(
IF((CX$14-$G$14+1)&lt;='General parameters'!$G$22,
IF((CX$14-$G$14+1)&gt;=('Option-specific inputs'!$K$94),
IF(MOD((CX$14-$G$14+1-'Option-specific inputs'!$K$94)/'Option-specific inputs'!$K$95,1)=0,
'Option-specific inputs'!$K$96*CX$22,
0),
0),
0),
0)</f>
        <v>0</v>
      </c>
      <c r="CY485" s="43">
        <f>IFERROR(
IF((CY$14-$G$14+1)&lt;='General parameters'!$G$22,
IF((CY$14-$G$14+1)&gt;=('Option-specific inputs'!$K$94),
IF(MOD((CY$14-$G$14+1-'Option-specific inputs'!$K$94)/'Option-specific inputs'!$K$95,1)=0,
'Option-specific inputs'!$K$96*CY$22,
0),
0),
0),
0)</f>
        <v>0</v>
      </c>
      <c r="CZ485" s="43">
        <f>IFERROR(
IF((CZ$14-$G$14+1)&lt;='General parameters'!$G$22,
IF((CZ$14-$G$14+1)&gt;=('Option-specific inputs'!$K$94),
IF(MOD((CZ$14-$G$14+1-'Option-specific inputs'!$K$94)/'Option-specific inputs'!$K$95,1)=0,
'Option-specific inputs'!$K$96*CZ$22,
0),
0),
0),
0)</f>
        <v>0</v>
      </c>
      <c r="DA485" s="43">
        <f>IFERROR(
IF((DA$14-$G$14+1)&lt;='General parameters'!$G$22,
IF((DA$14-$G$14+1)&gt;=('Option-specific inputs'!$K$94),
IF(MOD((DA$14-$G$14+1-'Option-specific inputs'!$K$94)/'Option-specific inputs'!$K$95,1)=0,
'Option-specific inputs'!$K$96*DA$22,
0),
0),
0),
0)</f>
        <v>0</v>
      </c>
      <c r="DB485" s="43">
        <f>IFERROR(
IF((DB$14-$G$14+1)&lt;='General parameters'!$G$22,
IF((DB$14-$G$14+1)&gt;=('Option-specific inputs'!$K$94),
IF(MOD((DB$14-$G$14+1-'Option-specific inputs'!$K$94)/'Option-specific inputs'!$K$95,1)=0,
'Option-specific inputs'!$K$96*DB$22,
0),
0),
0),
0)</f>
        <v>0</v>
      </c>
      <c r="DC485" s="25"/>
    </row>
    <row r="486" spans="1:107" s="61" customFormat="1" ht="22.5" customHeight="1">
      <c r="A486" s="25"/>
      <c r="B486" s="152"/>
      <c r="C486" s="178" t="s">
        <v>100</v>
      </c>
      <c r="D486" s="46"/>
      <c r="E486" s="37"/>
      <c r="F486" s="32"/>
      <c r="G486" s="43">
        <f>IF(G$14 &lt; YEAR('General parameters'!$G$20) + 'Option-specific inputs'!$K$65 - 1,
0, IFERROR(
IF((G$14-$G$14+1)&lt;='General parameters'!$G$22,
'Option-specific inputs'!$K$98,0),
0)
*G$22)</f>
        <v>0</v>
      </c>
      <c r="H486" s="43">
        <f>IF(H$14 &lt; YEAR('General parameters'!$G$20) + 'Option-specific inputs'!$K$65 - 1,
0, IFERROR(
IF((H$14-$G$14+1)&lt;='General parameters'!$G$22,
'Option-specific inputs'!$K$98,0),
0)
*H$22)</f>
        <v>0</v>
      </c>
      <c r="I486" s="43">
        <f>IF(I$14 &lt; YEAR('General parameters'!$G$20) + 'Option-specific inputs'!$K$65 - 1,
0, IFERROR(
IF((I$14-$G$14+1)&lt;='General parameters'!$G$22,
'Option-specific inputs'!$K$98,0),
0)
*I$22)</f>
        <v>0</v>
      </c>
      <c r="J486" s="43">
        <f>IF(J$14 &lt; YEAR('General parameters'!$G$20) + 'Option-specific inputs'!$K$65 - 1,
0, IFERROR(
IF((J$14-$G$14+1)&lt;='General parameters'!$G$22,
'Option-specific inputs'!$K$98,0),
0)
*J$22)</f>
        <v>0</v>
      </c>
      <c r="K486" s="43">
        <f>IF(K$14 &lt; YEAR('General parameters'!$G$20) + 'Option-specific inputs'!$K$65 - 1,
0, IFERROR(
IF((K$14-$G$14+1)&lt;='General parameters'!$G$22,
'Option-specific inputs'!$K$98,0),
0)
*K$22)</f>
        <v>0</v>
      </c>
      <c r="L486" s="43">
        <f>IF(L$14 &lt; YEAR('General parameters'!$G$20) + 'Option-specific inputs'!$K$65 - 1,
0, IFERROR(
IF((L$14-$G$14+1)&lt;='General parameters'!$G$22,
'Option-specific inputs'!$K$98,0),
0)
*L$22)</f>
        <v>0</v>
      </c>
      <c r="M486" s="43">
        <f>IF(M$14 &lt; YEAR('General parameters'!$G$20) + 'Option-specific inputs'!$K$65 - 1,
0, IFERROR(
IF((M$14-$G$14+1)&lt;='General parameters'!$G$22,
'Option-specific inputs'!$K$98,0),
0)
*M$22)</f>
        <v>0</v>
      </c>
      <c r="N486" s="43">
        <f>IF(N$14 &lt; YEAR('General parameters'!$G$20) + 'Option-specific inputs'!$K$65 - 1,
0, IFERROR(
IF((N$14-$G$14+1)&lt;='General parameters'!$G$22,
'Option-specific inputs'!$K$98,0),
0)
*N$22)</f>
        <v>0</v>
      </c>
      <c r="O486" s="43">
        <f>IF(O$14 &lt; YEAR('General parameters'!$G$20) + 'Option-specific inputs'!$K$65 - 1,
0, IFERROR(
IF((O$14-$G$14+1)&lt;='General parameters'!$G$22,
'Option-specific inputs'!$K$98,0),
0)
*O$22)</f>
        <v>0</v>
      </c>
      <c r="P486" s="43">
        <f>IF(P$14 &lt; YEAR('General parameters'!$G$20) + 'Option-specific inputs'!$K$65 - 1,
0, IFERROR(
IF((P$14-$G$14+1)&lt;='General parameters'!$G$22,
'Option-specific inputs'!$K$98,0),
0)
*P$22)</f>
        <v>0</v>
      </c>
      <c r="Q486" s="43">
        <f>IF(Q$14 &lt; YEAR('General parameters'!$G$20) + 'Option-specific inputs'!$K$65 - 1,
0, IFERROR(
IF((Q$14-$G$14+1)&lt;='General parameters'!$G$22,
'Option-specific inputs'!$K$98,0),
0)
*Q$22)</f>
        <v>0</v>
      </c>
      <c r="R486" s="43">
        <f>IF(R$14 &lt; YEAR('General parameters'!$G$20) + 'Option-specific inputs'!$K$65 - 1,
0, IFERROR(
IF((R$14-$G$14+1)&lt;='General parameters'!$G$22,
'Option-specific inputs'!$K$98,0),
0)
*R$22)</f>
        <v>0</v>
      </c>
      <c r="S486" s="43">
        <f>IF(S$14 &lt; YEAR('General parameters'!$G$20) + 'Option-specific inputs'!$K$65 - 1,
0, IFERROR(
IF((S$14-$G$14+1)&lt;='General parameters'!$G$22,
'Option-specific inputs'!$K$98,0),
0)
*S$22)</f>
        <v>0</v>
      </c>
      <c r="T486" s="43">
        <f>IF(T$14 &lt; YEAR('General parameters'!$G$20) + 'Option-specific inputs'!$K$65 - 1,
0, IFERROR(
IF((T$14-$G$14+1)&lt;='General parameters'!$G$22,
'Option-specific inputs'!$K$98,0),
0)
*T$22)</f>
        <v>0</v>
      </c>
      <c r="U486" s="43">
        <f>IF(U$14 &lt; YEAR('General parameters'!$G$20) + 'Option-specific inputs'!$K$65 - 1,
0, IFERROR(
IF((U$14-$G$14+1)&lt;='General parameters'!$G$22,
'Option-specific inputs'!$K$98,0),
0)
*U$22)</f>
        <v>0</v>
      </c>
      <c r="V486" s="43">
        <f>IF(V$14 &lt; YEAR('General parameters'!$G$20) + 'Option-specific inputs'!$K$65 - 1,
0, IFERROR(
IF((V$14-$G$14+1)&lt;='General parameters'!$G$22,
'Option-specific inputs'!$K$98,0),
0)
*V$22)</f>
        <v>0</v>
      </c>
      <c r="W486" s="43">
        <f>IF(W$14 &lt; YEAR('General parameters'!$G$20) + 'Option-specific inputs'!$K$65 - 1,
0, IFERROR(
IF((W$14-$G$14+1)&lt;='General parameters'!$G$22,
'Option-specific inputs'!$K$98,0),
0)
*W$22)</f>
        <v>0</v>
      </c>
      <c r="X486" s="43">
        <f>IF(X$14 &lt; YEAR('General parameters'!$G$20) + 'Option-specific inputs'!$K$65 - 1,
0, IFERROR(
IF((X$14-$G$14+1)&lt;='General parameters'!$G$22,
'Option-specific inputs'!$K$98,0),
0)
*X$22)</f>
        <v>0</v>
      </c>
      <c r="Y486" s="43">
        <f>IF(Y$14 &lt; YEAR('General parameters'!$G$20) + 'Option-specific inputs'!$K$65 - 1,
0, IFERROR(
IF((Y$14-$G$14+1)&lt;='General parameters'!$G$22,
'Option-specific inputs'!$K$98,0),
0)
*Y$22)</f>
        <v>0</v>
      </c>
      <c r="Z486" s="43">
        <f>IF(Z$14 &lt; YEAR('General parameters'!$G$20) + 'Option-specific inputs'!$K$65 - 1,
0, IFERROR(
IF((Z$14-$G$14+1)&lt;='General parameters'!$G$22,
'Option-specific inputs'!$K$98,0),
0)
*Z$22)</f>
        <v>0</v>
      </c>
      <c r="AA486" s="43">
        <f>IF(AA$14 &lt; YEAR('General parameters'!$G$20) + 'Option-specific inputs'!$K$65 - 1,
0, IFERROR(
IF((AA$14-$G$14+1)&lt;='General parameters'!$G$22,
'Option-specific inputs'!$K$98,0),
0)
*AA$22)</f>
        <v>0</v>
      </c>
      <c r="AB486" s="43">
        <f>IF(AB$14 &lt; YEAR('General parameters'!$G$20) + 'Option-specific inputs'!$K$65 - 1,
0, IFERROR(
IF((AB$14-$G$14+1)&lt;='General parameters'!$G$22,
'Option-specific inputs'!$K$98,0),
0)
*AB$22)</f>
        <v>0</v>
      </c>
      <c r="AC486" s="43">
        <f>IF(AC$14 &lt; YEAR('General parameters'!$G$20) + 'Option-specific inputs'!$K$65 - 1,
0, IFERROR(
IF((AC$14-$G$14+1)&lt;='General parameters'!$G$22,
'Option-specific inputs'!$K$98,0),
0)
*AC$22)</f>
        <v>0</v>
      </c>
      <c r="AD486" s="43">
        <f>IF(AD$14 &lt; YEAR('General parameters'!$G$20) + 'Option-specific inputs'!$K$65 - 1,
0, IFERROR(
IF((AD$14-$G$14+1)&lt;='General parameters'!$G$22,
'Option-specific inputs'!$K$98,0),
0)
*AD$22)</f>
        <v>0</v>
      </c>
      <c r="AE486" s="43">
        <f>IF(AE$14 &lt; YEAR('General parameters'!$G$20) + 'Option-specific inputs'!$K$65 - 1,
0, IFERROR(
IF((AE$14-$G$14+1)&lt;='General parameters'!$G$22,
'Option-specific inputs'!$K$98,0),
0)
*AE$22)</f>
        <v>0</v>
      </c>
      <c r="AF486" s="43">
        <f>IF(AF$14 &lt; YEAR('General parameters'!$G$20) + 'Option-specific inputs'!$K$65 - 1,
0, IFERROR(
IF((AF$14-$G$14+1)&lt;='General parameters'!$G$22,
'Option-specific inputs'!$K$98,0),
0)
*AF$22)</f>
        <v>0</v>
      </c>
      <c r="AG486" s="43">
        <f>IF(AG$14 &lt; YEAR('General parameters'!$G$20) + 'Option-specific inputs'!$K$65 - 1,
0, IFERROR(
IF((AG$14-$G$14+1)&lt;='General parameters'!$G$22,
'Option-specific inputs'!$K$98,0),
0)
*AG$22)</f>
        <v>0</v>
      </c>
      <c r="AH486" s="43">
        <f>IF(AH$14 &lt; YEAR('General parameters'!$G$20) + 'Option-specific inputs'!$K$65 - 1,
0, IFERROR(
IF((AH$14-$G$14+1)&lt;='General parameters'!$G$22,
'Option-specific inputs'!$K$98,0),
0)
*AH$22)</f>
        <v>0</v>
      </c>
      <c r="AI486" s="43">
        <f>IF(AI$14 &lt; YEAR('General parameters'!$G$20) + 'Option-specific inputs'!$K$65 - 1,
0, IFERROR(
IF((AI$14-$G$14+1)&lt;='General parameters'!$G$22,
'Option-specific inputs'!$K$98,0),
0)
*AI$22)</f>
        <v>0</v>
      </c>
      <c r="AJ486" s="43">
        <f>IF(AJ$14 &lt; YEAR('General parameters'!$G$20) + 'Option-specific inputs'!$K$65 - 1,
0, IFERROR(
IF((AJ$14-$G$14+1)&lt;='General parameters'!$G$22,
'Option-specific inputs'!$K$98,0),
0)
*AJ$22)</f>
        <v>0</v>
      </c>
      <c r="AK486" s="43">
        <f>IF(AK$14 &lt; YEAR('General parameters'!$G$20) + 'Option-specific inputs'!$K$65 - 1,
0, IFERROR(
IF((AK$14-$G$14+1)&lt;='General parameters'!$G$22,
'Option-specific inputs'!$K$98,0),
0)
*AK$22)</f>
        <v>0</v>
      </c>
      <c r="AL486" s="43">
        <f>IF(AL$14 &lt; YEAR('General parameters'!$G$20) + 'Option-specific inputs'!$K$65 - 1,
0, IFERROR(
IF((AL$14-$G$14+1)&lt;='General parameters'!$G$22,
'Option-specific inputs'!$K$98,0),
0)
*AL$22)</f>
        <v>0</v>
      </c>
      <c r="AM486" s="43">
        <f>IF(AM$14 &lt; YEAR('General parameters'!$G$20) + 'Option-specific inputs'!$K$65 - 1,
0, IFERROR(
IF((AM$14-$G$14+1)&lt;='General parameters'!$G$22,
'Option-specific inputs'!$K$98,0),
0)
*AM$22)</f>
        <v>0</v>
      </c>
      <c r="AN486" s="43">
        <f>IF(AN$14 &lt; YEAR('General parameters'!$G$20) + 'Option-specific inputs'!$K$65 - 1,
0, IFERROR(
IF((AN$14-$G$14+1)&lt;='General parameters'!$G$22,
'Option-specific inputs'!$K$98,0),
0)
*AN$22)</f>
        <v>0</v>
      </c>
      <c r="AO486" s="43">
        <f>IF(AO$14 &lt; YEAR('General parameters'!$G$20) + 'Option-specific inputs'!$K$65 - 1,
0, IFERROR(
IF((AO$14-$G$14+1)&lt;='General parameters'!$G$22,
'Option-specific inputs'!$K$98,0),
0)
*AO$22)</f>
        <v>0</v>
      </c>
      <c r="AP486" s="43">
        <f>IF(AP$14 &lt; YEAR('General parameters'!$G$20) + 'Option-specific inputs'!$K$65 - 1,
0, IFERROR(
IF((AP$14-$G$14+1)&lt;='General parameters'!$G$22,
'Option-specific inputs'!$K$98,0),
0)
*AP$22)</f>
        <v>0</v>
      </c>
      <c r="AQ486" s="43">
        <f>IF(AQ$14 &lt; YEAR('General parameters'!$G$20) + 'Option-specific inputs'!$K$65 - 1,
0, IFERROR(
IF((AQ$14-$G$14+1)&lt;='General parameters'!$G$22,
'Option-specific inputs'!$K$98,0),
0)
*AQ$22)</f>
        <v>0</v>
      </c>
      <c r="AR486" s="43">
        <f>IF(AR$14 &lt; YEAR('General parameters'!$G$20) + 'Option-specific inputs'!$K$65 - 1,
0, IFERROR(
IF((AR$14-$G$14+1)&lt;='General parameters'!$G$22,
'Option-specific inputs'!$K$98,0),
0)
*AR$22)</f>
        <v>0</v>
      </c>
      <c r="AS486" s="43">
        <f>IF(AS$14 &lt; YEAR('General parameters'!$G$20) + 'Option-specific inputs'!$K$65 - 1,
0, IFERROR(
IF((AS$14-$G$14+1)&lt;='General parameters'!$G$22,
'Option-specific inputs'!$K$98,0),
0)
*AS$22)</f>
        <v>0</v>
      </c>
      <c r="AT486" s="43">
        <f>IF(AT$14 &lt; YEAR('General parameters'!$G$20) + 'Option-specific inputs'!$K$65 - 1,
0, IFERROR(
IF((AT$14-$G$14+1)&lt;='General parameters'!$G$22,
'Option-specific inputs'!$K$98,0),
0)
*AT$22)</f>
        <v>0</v>
      </c>
      <c r="AU486" s="43">
        <f>IF(AU$14 &lt; YEAR('General parameters'!$G$20) + 'Option-specific inputs'!$K$65 - 1,
0, IFERROR(
IF((AU$14-$G$14+1)&lt;='General parameters'!$G$22,
'Option-specific inputs'!$K$98,0),
0)
*AU$22)</f>
        <v>0</v>
      </c>
      <c r="AV486" s="43">
        <f>IF(AV$14 &lt; YEAR('General parameters'!$G$20) + 'Option-specific inputs'!$K$65 - 1,
0, IFERROR(
IF((AV$14-$G$14+1)&lt;='General parameters'!$G$22,
'Option-specific inputs'!$K$98,0),
0)
*AV$22)</f>
        <v>0</v>
      </c>
      <c r="AW486" s="43">
        <f>IF(AW$14 &lt; YEAR('General parameters'!$G$20) + 'Option-specific inputs'!$K$65 - 1,
0, IFERROR(
IF((AW$14-$G$14+1)&lt;='General parameters'!$G$22,
'Option-specific inputs'!$K$98,0),
0)
*AW$22)</f>
        <v>0</v>
      </c>
      <c r="AX486" s="43">
        <f>IF(AX$14 &lt; YEAR('General parameters'!$G$20) + 'Option-specific inputs'!$K$65 - 1,
0, IFERROR(
IF((AX$14-$G$14+1)&lt;='General parameters'!$G$22,
'Option-specific inputs'!$K$98,0),
0)
*AX$22)</f>
        <v>0</v>
      </c>
      <c r="AY486" s="43">
        <f>IF(AY$14 &lt; YEAR('General parameters'!$G$20) + 'Option-specific inputs'!$K$65 - 1,
0, IFERROR(
IF((AY$14-$G$14+1)&lt;='General parameters'!$G$22,
'Option-specific inputs'!$K$98,0),
0)
*AY$22)</f>
        <v>0</v>
      </c>
      <c r="AZ486" s="43">
        <f>IF(AZ$14 &lt; YEAR('General parameters'!$G$20) + 'Option-specific inputs'!$K$65 - 1,
0, IFERROR(
IF((AZ$14-$G$14+1)&lt;='General parameters'!$G$22,
'Option-specific inputs'!$K$98,0),
0)
*AZ$22)</f>
        <v>0</v>
      </c>
      <c r="BA486" s="43">
        <f>IF(BA$14 &lt; YEAR('General parameters'!$G$20) + 'Option-specific inputs'!$K$65 - 1,
0, IFERROR(
IF((BA$14-$G$14+1)&lt;='General parameters'!$G$22,
'Option-specific inputs'!$K$98,0),
0)
*BA$22)</f>
        <v>0</v>
      </c>
      <c r="BB486" s="43">
        <f>IF(BB$14 &lt; YEAR('General parameters'!$G$20) + 'Option-specific inputs'!$K$65 - 1,
0, IFERROR(
IF((BB$14-$G$14+1)&lt;='General parameters'!$G$22,
'Option-specific inputs'!$K$98,0),
0)
*BB$22)</f>
        <v>0</v>
      </c>
      <c r="BC486" s="43">
        <f>IF(BC$14 &lt; YEAR('General parameters'!$G$20) + 'Option-specific inputs'!$K$65 - 1,
0, IFERROR(
IF((BC$14-$G$14+1)&lt;='General parameters'!$G$22,
'Option-specific inputs'!$K$98,0),
0)
*BC$22)</f>
        <v>0</v>
      </c>
      <c r="BD486" s="43">
        <f>IF(BD$14 &lt; YEAR('General parameters'!$G$20) + 'Option-specific inputs'!$K$65 - 1,
0, IFERROR(
IF((BD$14-$G$14+1)&lt;='General parameters'!$G$22,
'Option-specific inputs'!$K$98,0),
0)
*BD$22)</f>
        <v>0</v>
      </c>
      <c r="BE486" s="43">
        <f>IF(BE$14 &lt; YEAR('General parameters'!$G$20) + 'Option-specific inputs'!$K$65 - 1,
0, IFERROR(
IF((BE$14-$G$14+1)&lt;='General parameters'!$G$22,
'Option-specific inputs'!$K$98,0),
0)
*BE$22)</f>
        <v>0</v>
      </c>
      <c r="BF486" s="43">
        <f>IF(BF$14 &lt; YEAR('General parameters'!$G$20) + 'Option-specific inputs'!$K$65 - 1,
0, IFERROR(
IF((BF$14-$G$14+1)&lt;='General parameters'!$G$22,
'Option-specific inputs'!$K$98,0),
0)
*BF$22)</f>
        <v>0</v>
      </c>
      <c r="BG486" s="43">
        <f>IF(BG$14 &lt; YEAR('General parameters'!$G$20) + 'Option-specific inputs'!$K$65 - 1,
0, IFERROR(
IF((BG$14-$G$14+1)&lt;='General parameters'!$G$22,
'Option-specific inputs'!$K$98,0),
0)
*BG$22)</f>
        <v>0</v>
      </c>
      <c r="BH486" s="43">
        <f>IF(BH$14 &lt; YEAR('General parameters'!$G$20) + 'Option-specific inputs'!$K$65 - 1,
0, IFERROR(
IF((BH$14-$G$14+1)&lt;='General parameters'!$G$22,
'Option-specific inputs'!$K$98,0),
0)
*BH$22)</f>
        <v>0</v>
      </c>
      <c r="BI486" s="43">
        <f>IF(BI$14 &lt; YEAR('General parameters'!$G$20) + 'Option-specific inputs'!$K$65 - 1,
0, IFERROR(
IF((BI$14-$G$14+1)&lt;='General parameters'!$G$22,
'Option-specific inputs'!$K$98,0),
0)
*BI$22)</f>
        <v>0</v>
      </c>
      <c r="BJ486" s="43">
        <f>IF(BJ$14 &lt; YEAR('General parameters'!$G$20) + 'Option-specific inputs'!$K$65 - 1,
0, IFERROR(
IF((BJ$14-$G$14+1)&lt;='General parameters'!$G$22,
'Option-specific inputs'!$K$98,0),
0)
*BJ$22)</f>
        <v>0</v>
      </c>
      <c r="BK486" s="43">
        <f>IF(BK$14 &lt; YEAR('General parameters'!$G$20) + 'Option-specific inputs'!$K$65 - 1,
0, IFERROR(
IF((BK$14-$G$14+1)&lt;='General parameters'!$G$22,
'Option-specific inputs'!$K$98,0),
0)
*BK$22)</f>
        <v>0</v>
      </c>
      <c r="BL486" s="43">
        <f>IF(BL$14 &lt; YEAR('General parameters'!$G$20) + 'Option-specific inputs'!$K$65 - 1,
0, IFERROR(
IF((BL$14-$G$14+1)&lt;='General parameters'!$G$22,
'Option-specific inputs'!$K$98,0),
0)
*BL$22)</f>
        <v>0</v>
      </c>
      <c r="BM486" s="43">
        <f>IF(BM$14 &lt; YEAR('General parameters'!$G$20) + 'Option-specific inputs'!$K$65 - 1,
0, IFERROR(
IF((BM$14-$G$14+1)&lt;='General parameters'!$G$22,
'Option-specific inputs'!$K$98,0),
0)
*BM$22)</f>
        <v>0</v>
      </c>
      <c r="BN486" s="43">
        <f>IF(BN$14 &lt; YEAR('General parameters'!$G$20) + 'Option-specific inputs'!$K$65 - 1,
0, IFERROR(
IF((BN$14-$G$14+1)&lt;='General parameters'!$G$22,
'Option-specific inputs'!$K$98,0),
0)
*BN$22)</f>
        <v>0</v>
      </c>
      <c r="BO486" s="43">
        <f>IF(BO$14 &lt; YEAR('General parameters'!$G$20) + 'Option-specific inputs'!$K$65 - 1,
0, IFERROR(
IF((BO$14-$G$14+1)&lt;='General parameters'!$G$22,
'Option-specific inputs'!$K$98,0),
0)
*BO$22)</f>
        <v>0</v>
      </c>
      <c r="BP486" s="43">
        <f>IF(BP$14 &lt; YEAR('General parameters'!$G$20) + 'Option-specific inputs'!$K$65 - 1,
0, IFERROR(
IF((BP$14-$G$14+1)&lt;='General parameters'!$G$22,
'Option-specific inputs'!$K$98,0),
0)
*BP$22)</f>
        <v>0</v>
      </c>
      <c r="BQ486" s="43">
        <f>IF(BQ$14 &lt; YEAR('General parameters'!$G$20) + 'Option-specific inputs'!$K$65 - 1,
0, IFERROR(
IF((BQ$14-$G$14+1)&lt;='General parameters'!$G$22,
'Option-specific inputs'!$K$98,0),
0)
*BQ$22)</f>
        <v>0</v>
      </c>
      <c r="BR486" s="43">
        <f>IF(BR$14 &lt; YEAR('General parameters'!$G$20) + 'Option-specific inputs'!$K$65 - 1,
0, IFERROR(
IF((BR$14-$G$14+1)&lt;='General parameters'!$G$22,
'Option-specific inputs'!$K$98,0),
0)
*BR$22)</f>
        <v>0</v>
      </c>
      <c r="BS486" s="43">
        <f>IF(BS$14 &lt; YEAR('General parameters'!$G$20) + 'Option-specific inputs'!$K$65 - 1,
0, IFERROR(
IF((BS$14-$G$14+1)&lt;='General parameters'!$G$22,
'Option-specific inputs'!$K$98,0),
0)
*BS$22)</f>
        <v>0</v>
      </c>
      <c r="BT486" s="43">
        <f>IF(BT$14 &lt; YEAR('General parameters'!$G$20) + 'Option-specific inputs'!$K$65 - 1,
0, IFERROR(
IF((BT$14-$G$14+1)&lt;='General parameters'!$G$22,
'Option-specific inputs'!$K$98,0),
0)
*BT$22)</f>
        <v>0</v>
      </c>
      <c r="BU486" s="43">
        <f>IF(BU$14 &lt; YEAR('General parameters'!$G$20) + 'Option-specific inputs'!$K$65 - 1,
0, IFERROR(
IF((BU$14-$G$14+1)&lt;='General parameters'!$G$22,
'Option-specific inputs'!$K$98,0),
0)
*BU$22)</f>
        <v>0</v>
      </c>
      <c r="BV486" s="43">
        <f>IF(BV$14 &lt; YEAR('General parameters'!$G$20) + 'Option-specific inputs'!$K$65 - 1,
0, IFERROR(
IF((BV$14-$G$14+1)&lt;='General parameters'!$G$22,
'Option-specific inputs'!$K$98,0),
0)
*BV$22)</f>
        <v>0</v>
      </c>
      <c r="BW486" s="43">
        <f>IF(BW$14 &lt; YEAR('General parameters'!$G$20) + 'Option-specific inputs'!$K$65 - 1,
0, IFERROR(
IF((BW$14-$G$14+1)&lt;='General parameters'!$G$22,
'Option-specific inputs'!$K$98,0),
0)
*BW$22)</f>
        <v>0</v>
      </c>
      <c r="BX486" s="43">
        <f>IF(BX$14 &lt; YEAR('General parameters'!$G$20) + 'Option-specific inputs'!$K$65 - 1,
0, IFERROR(
IF((BX$14-$G$14+1)&lt;='General parameters'!$G$22,
'Option-specific inputs'!$K$98,0),
0)
*BX$22)</f>
        <v>0</v>
      </c>
      <c r="BY486" s="43">
        <f>IF(BY$14 &lt; YEAR('General parameters'!$G$20) + 'Option-specific inputs'!$K$65 - 1,
0, IFERROR(
IF((BY$14-$G$14+1)&lt;='General parameters'!$G$22,
'Option-specific inputs'!$K$98,0),
0)
*BY$22)</f>
        <v>0</v>
      </c>
      <c r="BZ486" s="43">
        <f>IF(BZ$14 &lt; YEAR('General parameters'!$G$20) + 'Option-specific inputs'!$K$65 - 1,
0, IFERROR(
IF((BZ$14-$G$14+1)&lt;='General parameters'!$G$22,
'Option-specific inputs'!$K$98,0),
0)
*BZ$22)</f>
        <v>0</v>
      </c>
      <c r="CA486" s="43">
        <f>IF(CA$14 &lt; YEAR('General parameters'!$G$20) + 'Option-specific inputs'!$K$65 - 1,
0, IFERROR(
IF((CA$14-$G$14+1)&lt;='General parameters'!$G$22,
'Option-specific inputs'!$K$98,0),
0)
*CA$22)</f>
        <v>0</v>
      </c>
      <c r="CB486" s="43">
        <f>IF(CB$14 &lt; YEAR('General parameters'!$G$20) + 'Option-specific inputs'!$K$65 - 1,
0, IFERROR(
IF((CB$14-$G$14+1)&lt;='General parameters'!$G$22,
'Option-specific inputs'!$K$98,0),
0)
*CB$22)</f>
        <v>0</v>
      </c>
      <c r="CC486" s="43">
        <f>IF(CC$14 &lt; YEAR('General parameters'!$G$20) + 'Option-specific inputs'!$K$65 - 1,
0, IFERROR(
IF((CC$14-$G$14+1)&lt;='General parameters'!$G$22,
'Option-specific inputs'!$K$98,0),
0)
*CC$22)</f>
        <v>0</v>
      </c>
      <c r="CD486" s="43">
        <f>IF(CD$14 &lt; YEAR('General parameters'!$G$20) + 'Option-specific inputs'!$K$65 - 1,
0, IFERROR(
IF((CD$14-$G$14+1)&lt;='General parameters'!$G$22,
'Option-specific inputs'!$K$98,0),
0)
*CD$22)</f>
        <v>0</v>
      </c>
      <c r="CE486" s="43">
        <f>IF(CE$14 &lt; YEAR('General parameters'!$G$20) + 'Option-specific inputs'!$K$65 - 1,
0, IFERROR(
IF((CE$14-$G$14+1)&lt;='General parameters'!$G$22,
'Option-specific inputs'!$K$98,0),
0)
*CE$22)</f>
        <v>0</v>
      </c>
      <c r="CF486" s="43">
        <f>IF(CF$14 &lt; YEAR('General parameters'!$G$20) + 'Option-specific inputs'!$K$65 - 1,
0, IFERROR(
IF((CF$14-$G$14+1)&lt;='General parameters'!$G$22,
'Option-specific inputs'!$K$98,0),
0)
*CF$22)</f>
        <v>0</v>
      </c>
      <c r="CG486" s="43">
        <f>IF(CG$14 &lt; YEAR('General parameters'!$G$20) + 'Option-specific inputs'!$K$65 - 1,
0, IFERROR(
IF((CG$14-$G$14+1)&lt;='General parameters'!$G$22,
'Option-specific inputs'!$K$98,0),
0)
*CG$22)</f>
        <v>0</v>
      </c>
      <c r="CH486" s="43">
        <f>IF(CH$14 &lt; YEAR('General parameters'!$G$20) + 'Option-specific inputs'!$K$65 - 1,
0, IFERROR(
IF((CH$14-$G$14+1)&lt;='General parameters'!$G$22,
'Option-specific inputs'!$K$98,0),
0)
*CH$22)</f>
        <v>0</v>
      </c>
      <c r="CI486" s="43">
        <f>IF(CI$14 &lt; YEAR('General parameters'!$G$20) + 'Option-specific inputs'!$K$65 - 1,
0, IFERROR(
IF((CI$14-$G$14+1)&lt;='General parameters'!$G$22,
'Option-specific inputs'!$K$98,0),
0)
*CI$22)</f>
        <v>0</v>
      </c>
      <c r="CJ486" s="43">
        <f>IF(CJ$14 &lt; YEAR('General parameters'!$G$20) + 'Option-specific inputs'!$K$65 - 1,
0, IFERROR(
IF((CJ$14-$G$14+1)&lt;='General parameters'!$G$22,
'Option-specific inputs'!$K$98,0),
0)
*CJ$22)</f>
        <v>0</v>
      </c>
      <c r="CK486" s="43">
        <f>IF(CK$14 &lt; YEAR('General parameters'!$G$20) + 'Option-specific inputs'!$K$65 - 1,
0, IFERROR(
IF((CK$14-$G$14+1)&lt;='General parameters'!$G$22,
'Option-specific inputs'!$K$98,0),
0)
*CK$22)</f>
        <v>0</v>
      </c>
      <c r="CL486" s="43">
        <f>IF(CL$14 &lt; YEAR('General parameters'!$G$20) + 'Option-specific inputs'!$K$65 - 1,
0, IFERROR(
IF((CL$14-$G$14+1)&lt;='General parameters'!$G$22,
'Option-specific inputs'!$K$98,0),
0)
*CL$22)</f>
        <v>0</v>
      </c>
      <c r="CM486" s="43">
        <f>IF(CM$14 &lt; YEAR('General parameters'!$G$20) + 'Option-specific inputs'!$K$65 - 1,
0, IFERROR(
IF((CM$14-$G$14+1)&lt;='General parameters'!$G$22,
'Option-specific inputs'!$K$98,0),
0)
*CM$22)</f>
        <v>0</v>
      </c>
      <c r="CN486" s="43">
        <f>IF(CN$14 &lt; YEAR('General parameters'!$G$20) + 'Option-specific inputs'!$K$65 - 1,
0, IFERROR(
IF((CN$14-$G$14+1)&lt;='General parameters'!$G$22,
'Option-specific inputs'!$K$98,0),
0)
*CN$22)</f>
        <v>0</v>
      </c>
      <c r="CO486" s="43">
        <f>IF(CO$14 &lt; YEAR('General parameters'!$G$20) + 'Option-specific inputs'!$K$65 - 1,
0, IFERROR(
IF((CO$14-$G$14+1)&lt;='General parameters'!$G$22,
'Option-specific inputs'!$K$98,0),
0)
*CO$22)</f>
        <v>0</v>
      </c>
      <c r="CP486" s="43">
        <f>IF(CP$14 &lt; YEAR('General parameters'!$G$20) + 'Option-specific inputs'!$K$65 - 1,
0, IFERROR(
IF((CP$14-$G$14+1)&lt;='General parameters'!$G$22,
'Option-specific inputs'!$K$98,0),
0)
*CP$22)</f>
        <v>0</v>
      </c>
      <c r="CQ486" s="43">
        <f>IF(CQ$14 &lt; YEAR('General parameters'!$G$20) + 'Option-specific inputs'!$K$65 - 1,
0, IFERROR(
IF((CQ$14-$G$14+1)&lt;='General parameters'!$G$22,
'Option-specific inputs'!$K$98,0),
0)
*CQ$22)</f>
        <v>0</v>
      </c>
      <c r="CR486" s="43">
        <f>IF(CR$14 &lt; YEAR('General parameters'!$G$20) + 'Option-specific inputs'!$K$65 - 1,
0, IFERROR(
IF((CR$14-$G$14+1)&lt;='General parameters'!$G$22,
'Option-specific inputs'!$K$98,0),
0)
*CR$22)</f>
        <v>0</v>
      </c>
      <c r="CS486" s="43">
        <f>IF(CS$14 &lt; YEAR('General parameters'!$G$20) + 'Option-specific inputs'!$K$65 - 1,
0, IFERROR(
IF((CS$14-$G$14+1)&lt;='General parameters'!$G$22,
'Option-specific inputs'!$K$98,0),
0)
*CS$22)</f>
        <v>0</v>
      </c>
      <c r="CT486" s="43">
        <f>IF(CT$14 &lt; YEAR('General parameters'!$G$20) + 'Option-specific inputs'!$K$65 - 1,
0, IFERROR(
IF((CT$14-$G$14+1)&lt;='General parameters'!$G$22,
'Option-specific inputs'!$K$98,0),
0)
*CT$22)</f>
        <v>0</v>
      </c>
      <c r="CU486" s="43">
        <f>IF(CU$14 &lt; YEAR('General parameters'!$G$20) + 'Option-specific inputs'!$K$65 - 1,
0, IFERROR(
IF((CU$14-$G$14+1)&lt;='General parameters'!$G$22,
'Option-specific inputs'!$K$98,0),
0)
*CU$22)</f>
        <v>0</v>
      </c>
      <c r="CV486" s="43">
        <f>IF(CV$14 &lt; YEAR('General parameters'!$G$20) + 'Option-specific inputs'!$K$65 - 1,
0, IFERROR(
IF((CV$14-$G$14+1)&lt;='General parameters'!$G$22,
'Option-specific inputs'!$K$98,0),
0)
*CV$22)</f>
        <v>0</v>
      </c>
      <c r="CW486" s="43">
        <f>IF(CW$14 &lt; YEAR('General parameters'!$G$20) + 'Option-specific inputs'!$K$65 - 1,
0, IFERROR(
IF((CW$14-$G$14+1)&lt;='General parameters'!$G$22,
'Option-specific inputs'!$K$98,0),
0)
*CW$22)</f>
        <v>0</v>
      </c>
      <c r="CX486" s="43">
        <f>IF(CX$14 &lt; YEAR('General parameters'!$G$20) + 'Option-specific inputs'!$K$65 - 1,
0, IFERROR(
IF((CX$14-$G$14+1)&lt;='General parameters'!$G$22,
'Option-specific inputs'!$K$98,0),
0)
*CX$22)</f>
        <v>0</v>
      </c>
      <c r="CY486" s="43">
        <f>IF(CY$14 &lt; YEAR('General parameters'!$G$20) + 'Option-specific inputs'!$K$65 - 1,
0, IFERROR(
IF((CY$14-$G$14+1)&lt;='General parameters'!$G$22,
'Option-specific inputs'!$K$98,0),
0)
*CY$22)</f>
        <v>0</v>
      </c>
      <c r="CZ486" s="43">
        <f>IF(CZ$14 &lt; YEAR('General parameters'!$G$20) + 'Option-specific inputs'!$K$65 - 1,
0, IFERROR(
IF((CZ$14-$G$14+1)&lt;='General parameters'!$G$22,
'Option-specific inputs'!$K$98,0),
0)
*CZ$22)</f>
        <v>0</v>
      </c>
      <c r="DA486" s="43">
        <f>IF(DA$14 &lt; YEAR('General parameters'!$G$20) + 'Option-specific inputs'!$K$65 - 1,
0, IFERROR(
IF((DA$14-$G$14+1)&lt;='General parameters'!$G$22,
'Option-specific inputs'!$K$98,0),
0)
*DA$22)</f>
        <v>0</v>
      </c>
      <c r="DB486" s="43">
        <f>IF(DB$14 &lt; YEAR('General parameters'!$G$20) + 'Option-specific inputs'!$K$65 - 1,
0, IFERROR(
IF((DB$14-$G$14+1)&lt;='General parameters'!$G$22,
'Option-specific inputs'!$K$98,0),
0)
*DB$22)</f>
        <v>0</v>
      </c>
      <c r="DC486" s="25"/>
    </row>
    <row r="487" spans="1:107" s="61" customFormat="1" ht="12.6" customHeight="1">
      <c r="A487" s="25"/>
      <c r="B487" s="163"/>
      <c r="C487" s="163"/>
      <c r="D487" s="32"/>
      <c r="E487" s="37"/>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2"/>
      <c r="AE487" s="32"/>
      <c r="AF487" s="32"/>
      <c r="AG487" s="32"/>
      <c r="AH487" s="32"/>
      <c r="AI487" s="32"/>
      <c r="AJ487" s="32"/>
      <c r="AK487" s="32"/>
      <c r="AL487" s="32"/>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c r="CP487" s="32"/>
      <c r="CQ487" s="32"/>
      <c r="CR487" s="32"/>
      <c r="CS487" s="32"/>
      <c r="CT487" s="32"/>
      <c r="CU487" s="32"/>
      <c r="CV487" s="32"/>
      <c r="CW487" s="32"/>
      <c r="CX487" s="32"/>
      <c r="CY487" s="32"/>
      <c r="CZ487" s="32"/>
      <c r="DA487" s="32"/>
      <c r="DB487" s="32"/>
      <c r="DC487" s="25"/>
    </row>
    <row r="488" spans="1:107" s="61" customFormat="1" ht="22.5" customHeight="1">
      <c r="A488" s="25"/>
      <c r="B488" s="152"/>
      <c r="C488" s="178" t="s">
        <v>187</v>
      </c>
      <c r="D488" s="46"/>
      <c r="E488" s="37"/>
      <c r="F488" s="32"/>
      <c r="G488" s="44">
        <f>SUM(G482:G486)</f>
        <v>0</v>
      </c>
      <c r="H488" s="44">
        <f t="shared" ref="H488:BS488" si="175">SUM(H482:H486)</f>
        <v>0</v>
      </c>
      <c r="I488" s="44">
        <f t="shared" si="175"/>
        <v>0</v>
      </c>
      <c r="J488" s="44">
        <f t="shared" si="175"/>
        <v>0</v>
      </c>
      <c r="K488" s="44">
        <f t="shared" si="175"/>
        <v>0</v>
      </c>
      <c r="L488" s="44">
        <f t="shared" si="175"/>
        <v>0</v>
      </c>
      <c r="M488" s="44">
        <f t="shared" si="175"/>
        <v>0</v>
      </c>
      <c r="N488" s="44">
        <f t="shared" si="175"/>
        <v>0</v>
      </c>
      <c r="O488" s="44">
        <f t="shared" si="175"/>
        <v>0</v>
      </c>
      <c r="P488" s="44">
        <f t="shared" si="175"/>
        <v>0</v>
      </c>
      <c r="Q488" s="44">
        <f t="shared" si="175"/>
        <v>0</v>
      </c>
      <c r="R488" s="44">
        <f t="shared" si="175"/>
        <v>0</v>
      </c>
      <c r="S488" s="44">
        <f t="shared" si="175"/>
        <v>0</v>
      </c>
      <c r="T488" s="44">
        <f t="shared" si="175"/>
        <v>0</v>
      </c>
      <c r="U488" s="44">
        <f t="shared" si="175"/>
        <v>0</v>
      </c>
      <c r="V488" s="44">
        <f t="shared" si="175"/>
        <v>0</v>
      </c>
      <c r="W488" s="44">
        <f t="shared" si="175"/>
        <v>0</v>
      </c>
      <c r="X488" s="44">
        <f t="shared" si="175"/>
        <v>0</v>
      </c>
      <c r="Y488" s="44">
        <f t="shared" si="175"/>
        <v>0</v>
      </c>
      <c r="Z488" s="44">
        <f t="shared" si="175"/>
        <v>0</v>
      </c>
      <c r="AA488" s="44">
        <f t="shared" si="175"/>
        <v>0</v>
      </c>
      <c r="AB488" s="44">
        <f t="shared" si="175"/>
        <v>0</v>
      </c>
      <c r="AC488" s="44">
        <f t="shared" si="175"/>
        <v>0</v>
      </c>
      <c r="AD488" s="44">
        <f t="shared" si="175"/>
        <v>0</v>
      </c>
      <c r="AE488" s="44">
        <f t="shared" si="175"/>
        <v>0</v>
      </c>
      <c r="AF488" s="44">
        <f t="shared" si="175"/>
        <v>0</v>
      </c>
      <c r="AG488" s="44">
        <f t="shared" si="175"/>
        <v>0</v>
      </c>
      <c r="AH488" s="44">
        <f t="shared" si="175"/>
        <v>0</v>
      </c>
      <c r="AI488" s="44">
        <f t="shared" si="175"/>
        <v>0</v>
      </c>
      <c r="AJ488" s="44">
        <f t="shared" si="175"/>
        <v>0</v>
      </c>
      <c r="AK488" s="44">
        <f t="shared" si="175"/>
        <v>0</v>
      </c>
      <c r="AL488" s="44">
        <f t="shared" si="175"/>
        <v>0</v>
      </c>
      <c r="AM488" s="44">
        <f t="shared" si="175"/>
        <v>0</v>
      </c>
      <c r="AN488" s="44">
        <f t="shared" si="175"/>
        <v>0</v>
      </c>
      <c r="AO488" s="44">
        <f t="shared" si="175"/>
        <v>0</v>
      </c>
      <c r="AP488" s="44">
        <f t="shared" si="175"/>
        <v>0</v>
      </c>
      <c r="AQ488" s="44">
        <f t="shared" si="175"/>
        <v>0</v>
      </c>
      <c r="AR488" s="44">
        <f t="shared" si="175"/>
        <v>0</v>
      </c>
      <c r="AS488" s="44">
        <f t="shared" si="175"/>
        <v>0</v>
      </c>
      <c r="AT488" s="44">
        <f t="shared" si="175"/>
        <v>0</v>
      </c>
      <c r="AU488" s="44">
        <f t="shared" si="175"/>
        <v>0</v>
      </c>
      <c r="AV488" s="44">
        <f t="shared" si="175"/>
        <v>0</v>
      </c>
      <c r="AW488" s="44">
        <f t="shared" si="175"/>
        <v>0</v>
      </c>
      <c r="AX488" s="44">
        <f t="shared" si="175"/>
        <v>0</v>
      </c>
      <c r="AY488" s="44">
        <f t="shared" si="175"/>
        <v>0</v>
      </c>
      <c r="AZ488" s="44">
        <f t="shared" si="175"/>
        <v>0</v>
      </c>
      <c r="BA488" s="44">
        <f t="shared" si="175"/>
        <v>0</v>
      </c>
      <c r="BB488" s="44">
        <f t="shared" si="175"/>
        <v>0</v>
      </c>
      <c r="BC488" s="44">
        <f t="shared" si="175"/>
        <v>0</v>
      </c>
      <c r="BD488" s="44">
        <f t="shared" si="175"/>
        <v>0</v>
      </c>
      <c r="BE488" s="44">
        <f t="shared" si="175"/>
        <v>0</v>
      </c>
      <c r="BF488" s="44">
        <f t="shared" si="175"/>
        <v>0</v>
      </c>
      <c r="BG488" s="44">
        <f t="shared" si="175"/>
        <v>0</v>
      </c>
      <c r="BH488" s="44">
        <f t="shared" si="175"/>
        <v>0</v>
      </c>
      <c r="BI488" s="44">
        <f t="shared" si="175"/>
        <v>0</v>
      </c>
      <c r="BJ488" s="44">
        <f t="shared" si="175"/>
        <v>0</v>
      </c>
      <c r="BK488" s="44">
        <f t="shared" si="175"/>
        <v>0</v>
      </c>
      <c r="BL488" s="44">
        <f t="shared" si="175"/>
        <v>0</v>
      </c>
      <c r="BM488" s="44">
        <f t="shared" si="175"/>
        <v>0</v>
      </c>
      <c r="BN488" s="44">
        <f t="shared" si="175"/>
        <v>0</v>
      </c>
      <c r="BO488" s="44">
        <f t="shared" si="175"/>
        <v>0</v>
      </c>
      <c r="BP488" s="44">
        <f t="shared" si="175"/>
        <v>0</v>
      </c>
      <c r="BQ488" s="44">
        <f t="shared" si="175"/>
        <v>0</v>
      </c>
      <c r="BR488" s="44">
        <f t="shared" si="175"/>
        <v>0</v>
      </c>
      <c r="BS488" s="44">
        <f t="shared" si="175"/>
        <v>0</v>
      </c>
      <c r="BT488" s="44">
        <f t="shared" ref="BT488:DB488" si="176">SUM(BT482:BT486)</f>
        <v>0</v>
      </c>
      <c r="BU488" s="44">
        <f t="shared" si="176"/>
        <v>0</v>
      </c>
      <c r="BV488" s="44">
        <f t="shared" si="176"/>
        <v>0</v>
      </c>
      <c r="BW488" s="44">
        <f t="shared" si="176"/>
        <v>0</v>
      </c>
      <c r="BX488" s="44">
        <f t="shared" si="176"/>
        <v>0</v>
      </c>
      <c r="BY488" s="44">
        <f t="shared" si="176"/>
        <v>0</v>
      </c>
      <c r="BZ488" s="44">
        <f t="shared" si="176"/>
        <v>0</v>
      </c>
      <c r="CA488" s="44">
        <f t="shared" si="176"/>
        <v>0</v>
      </c>
      <c r="CB488" s="44">
        <f t="shared" si="176"/>
        <v>0</v>
      </c>
      <c r="CC488" s="44">
        <f t="shared" si="176"/>
        <v>0</v>
      </c>
      <c r="CD488" s="44">
        <f t="shared" si="176"/>
        <v>0</v>
      </c>
      <c r="CE488" s="44">
        <f t="shared" si="176"/>
        <v>0</v>
      </c>
      <c r="CF488" s="44">
        <f t="shared" si="176"/>
        <v>0</v>
      </c>
      <c r="CG488" s="44">
        <f t="shared" si="176"/>
        <v>0</v>
      </c>
      <c r="CH488" s="44">
        <f t="shared" si="176"/>
        <v>0</v>
      </c>
      <c r="CI488" s="44">
        <f t="shared" si="176"/>
        <v>0</v>
      </c>
      <c r="CJ488" s="44">
        <f t="shared" si="176"/>
        <v>0</v>
      </c>
      <c r="CK488" s="44">
        <f t="shared" si="176"/>
        <v>0</v>
      </c>
      <c r="CL488" s="44">
        <f t="shared" si="176"/>
        <v>0</v>
      </c>
      <c r="CM488" s="44">
        <f t="shared" si="176"/>
        <v>0</v>
      </c>
      <c r="CN488" s="44">
        <f t="shared" si="176"/>
        <v>0</v>
      </c>
      <c r="CO488" s="44">
        <f t="shared" si="176"/>
        <v>0</v>
      </c>
      <c r="CP488" s="44">
        <f t="shared" si="176"/>
        <v>0</v>
      </c>
      <c r="CQ488" s="44">
        <f t="shared" si="176"/>
        <v>0</v>
      </c>
      <c r="CR488" s="44">
        <f t="shared" si="176"/>
        <v>0</v>
      </c>
      <c r="CS488" s="44">
        <f t="shared" si="176"/>
        <v>0</v>
      </c>
      <c r="CT488" s="44">
        <f t="shared" si="176"/>
        <v>0</v>
      </c>
      <c r="CU488" s="44">
        <f t="shared" si="176"/>
        <v>0</v>
      </c>
      <c r="CV488" s="44">
        <f t="shared" si="176"/>
        <v>0</v>
      </c>
      <c r="CW488" s="44">
        <f t="shared" si="176"/>
        <v>0</v>
      </c>
      <c r="CX488" s="44">
        <f t="shared" si="176"/>
        <v>0</v>
      </c>
      <c r="CY488" s="44">
        <f t="shared" si="176"/>
        <v>0</v>
      </c>
      <c r="CZ488" s="44">
        <f t="shared" si="176"/>
        <v>0</v>
      </c>
      <c r="DA488" s="44">
        <f t="shared" si="176"/>
        <v>0</v>
      </c>
      <c r="DB488" s="44">
        <f t="shared" si="176"/>
        <v>0</v>
      </c>
      <c r="DC488" s="25"/>
    </row>
    <row r="489" spans="1:107" s="61" customFormat="1" ht="22.5" customHeight="1">
      <c r="A489" s="25"/>
      <c r="B489" s="163"/>
      <c r="C489" s="178" t="s">
        <v>188</v>
      </c>
      <c r="D489" s="32"/>
      <c r="E489" s="37" t="s">
        <v>28</v>
      </c>
      <c r="F489" s="32"/>
      <c r="G489" s="45">
        <f>SUM(G488:DB488)</f>
        <v>0</v>
      </c>
      <c r="H489" s="32"/>
      <c r="I489" s="32"/>
      <c r="J489" s="32"/>
      <c r="K489" s="32"/>
      <c r="L489" s="32"/>
      <c r="M489" s="32"/>
      <c r="N489" s="32"/>
      <c r="O489" s="32"/>
      <c r="P489" s="32"/>
      <c r="Q489" s="32"/>
      <c r="R489" s="32"/>
      <c r="S489" s="32"/>
      <c r="T489" s="32"/>
      <c r="U489" s="32"/>
      <c r="V489" s="32"/>
      <c r="W489" s="32"/>
      <c r="X489" s="32"/>
      <c r="Y489" s="32"/>
      <c r="Z489" s="32"/>
      <c r="AA489" s="32"/>
      <c r="AB489" s="32"/>
      <c r="AC489" s="32"/>
      <c r="AD489" s="32"/>
      <c r="AE489" s="32"/>
      <c r="AF489" s="32"/>
      <c r="AG489" s="32"/>
      <c r="AH489" s="32"/>
      <c r="AI489" s="32"/>
      <c r="AJ489" s="32"/>
      <c r="AK489" s="32"/>
      <c r="AL489" s="32"/>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c r="CP489" s="32"/>
      <c r="CQ489" s="32"/>
      <c r="CR489" s="32"/>
      <c r="CS489" s="32"/>
      <c r="CT489" s="32"/>
      <c r="CU489" s="32"/>
      <c r="CV489" s="32"/>
      <c r="CW489" s="32"/>
      <c r="CX489" s="32"/>
      <c r="CY489" s="32"/>
      <c r="CZ489" s="32"/>
      <c r="DA489" s="32"/>
      <c r="DB489" s="32"/>
      <c r="DC489" s="25"/>
    </row>
    <row r="490" spans="1:107" s="61" customFormat="1" ht="12.6" customHeight="1">
      <c r="A490" s="25"/>
      <c r="B490" s="163"/>
      <c r="C490" s="163"/>
      <c r="D490" s="32"/>
      <c r="E490" s="37"/>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2"/>
      <c r="AE490" s="32"/>
      <c r="AF490" s="32"/>
      <c r="AG490" s="32"/>
      <c r="AH490" s="32"/>
      <c r="AI490" s="32"/>
      <c r="AJ490" s="32"/>
      <c r="AK490" s="32"/>
      <c r="AL490" s="32"/>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c r="CP490" s="32"/>
      <c r="CQ490" s="32"/>
      <c r="CR490" s="32"/>
      <c r="CS490" s="32"/>
      <c r="CT490" s="32"/>
      <c r="CU490" s="32"/>
      <c r="CV490" s="32"/>
      <c r="CW490" s="32"/>
      <c r="CX490" s="32"/>
      <c r="CY490" s="32"/>
      <c r="CZ490" s="32"/>
      <c r="DA490" s="32"/>
      <c r="DB490" s="32"/>
      <c r="DC490" s="25"/>
    </row>
    <row r="491" spans="1:107" s="61" customFormat="1" ht="22.5" customHeight="1">
      <c r="A491" s="25"/>
      <c r="B491" s="163"/>
      <c r="C491" s="178" t="s">
        <v>194</v>
      </c>
      <c r="D491" s="32"/>
      <c r="E491" s="37"/>
      <c r="F491" s="42"/>
      <c r="G491" s="44">
        <f t="shared" ref="G491:AL491" si="177">G488*G$18</f>
        <v>0</v>
      </c>
      <c r="H491" s="44">
        <f t="shared" si="177"/>
        <v>0</v>
      </c>
      <c r="I491" s="44">
        <f t="shared" si="177"/>
        <v>0</v>
      </c>
      <c r="J491" s="44">
        <f t="shared" si="177"/>
        <v>0</v>
      </c>
      <c r="K491" s="44">
        <f t="shared" si="177"/>
        <v>0</v>
      </c>
      <c r="L491" s="44">
        <f t="shared" si="177"/>
        <v>0</v>
      </c>
      <c r="M491" s="44">
        <f t="shared" si="177"/>
        <v>0</v>
      </c>
      <c r="N491" s="44">
        <f t="shared" si="177"/>
        <v>0</v>
      </c>
      <c r="O491" s="44">
        <f t="shared" si="177"/>
        <v>0</v>
      </c>
      <c r="P491" s="44">
        <f t="shared" si="177"/>
        <v>0</v>
      </c>
      <c r="Q491" s="44">
        <f t="shared" si="177"/>
        <v>0</v>
      </c>
      <c r="R491" s="44">
        <f t="shared" si="177"/>
        <v>0</v>
      </c>
      <c r="S491" s="44">
        <f t="shared" si="177"/>
        <v>0</v>
      </c>
      <c r="T491" s="44">
        <f t="shared" si="177"/>
        <v>0</v>
      </c>
      <c r="U491" s="44">
        <f t="shared" si="177"/>
        <v>0</v>
      </c>
      <c r="V491" s="44">
        <f t="shared" si="177"/>
        <v>0</v>
      </c>
      <c r="W491" s="44">
        <f t="shared" si="177"/>
        <v>0</v>
      </c>
      <c r="X491" s="44">
        <f t="shared" si="177"/>
        <v>0</v>
      </c>
      <c r="Y491" s="44">
        <f t="shared" si="177"/>
        <v>0</v>
      </c>
      <c r="Z491" s="44">
        <f t="shared" si="177"/>
        <v>0</v>
      </c>
      <c r="AA491" s="44">
        <f t="shared" si="177"/>
        <v>0</v>
      </c>
      <c r="AB491" s="44">
        <f t="shared" si="177"/>
        <v>0</v>
      </c>
      <c r="AC491" s="44">
        <f t="shared" si="177"/>
        <v>0</v>
      </c>
      <c r="AD491" s="44">
        <f t="shared" si="177"/>
        <v>0</v>
      </c>
      <c r="AE491" s="44">
        <f t="shared" si="177"/>
        <v>0</v>
      </c>
      <c r="AF491" s="44">
        <f t="shared" si="177"/>
        <v>0</v>
      </c>
      <c r="AG491" s="44">
        <f t="shared" si="177"/>
        <v>0</v>
      </c>
      <c r="AH491" s="44">
        <f t="shared" si="177"/>
        <v>0</v>
      </c>
      <c r="AI491" s="44">
        <f t="shared" si="177"/>
        <v>0</v>
      </c>
      <c r="AJ491" s="44">
        <f t="shared" si="177"/>
        <v>0</v>
      </c>
      <c r="AK491" s="44">
        <f t="shared" si="177"/>
        <v>0</v>
      </c>
      <c r="AL491" s="44">
        <f t="shared" si="177"/>
        <v>0</v>
      </c>
      <c r="AM491" s="44">
        <f t="shared" ref="AM491:BR491" si="178">AM488*AM$18</f>
        <v>0</v>
      </c>
      <c r="AN491" s="44">
        <f t="shared" si="178"/>
        <v>0</v>
      </c>
      <c r="AO491" s="44">
        <f t="shared" si="178"/>
        <v>0</v>
      </c>
      <c r="AP491" s="44">
        <f t="shared" si="178"/>
        <v>0</v>
      </c>
      <c r="AQ491" s="44">
        <f t="shared" si="178"/>
        <v>0</v>
      </c>
      <c r="AR491" s="44">
        <f t="shared" si="178"/>
        <v>0</v>
      </c>
      <c r="AS491" s="44">
        <f t="shared" si="178"/>
        <v>0</v>
      </c>
      <c r="AT491" s="44">
        <f t="shared" si="178"/>
        <v>0</v>
      </c>
      <c r="AU491" s="44">
        <f t="shared" si="178"/>
        <v>0</v>
      </c>
      <c r="AV491" s="44">
        <f t="shared" si="178"/>
        <v>0</v>
      </c>
      <c r="AW491" s="44">
        <f t="shared" si="178"/>
        <v>0</v>
      </c>
      <c r="AX491" s="44">
        <f t="shared" si="178"/>
        <v>0</v>
      </c>
      <c r="AY491" s="44">
        <f t="shared" si="178"/>
        <v>0</v>
      </c>
      <c r="AZ491" s="44">
        <f t="shared" si="178"/>
        <v>0</v>
      </c>
      <c r="BA491" s="44">
        <f t="shared" si="178"/>
        <v>0</v>
      </c>
      <c r="BB491" s="44">
        <f t="shared" si="178"/>
        <v>0</v>
      </c>
      <c r="BC491" s="44">
        <f t="shared" si="178"/>
        <v>0</v>
      </c>
      <c r="BD491" s="44">
        <f t="shared" si="178"/>
        <v>0</v>
      </c>
      <c r="BE491" s="44">
        <f t="shared" si="178"/>
        <v>0</v>
      </c>
      <c r="BF491" s="44">
        <f t="shared" si="178"/>
        <v>0</v>
      </c>
      <c r="BG491" s="44">
        <f t="shared" si="178"/>
        <v>0</v>
      </c>
      <c r="BH491" s="44">
        <f t="shared" si="178"/>
        <v>0</v>
      </c>
      <c r="BI491" s="44">
        <f t="shared" si="178"/>
        <v>0</v>
      </c>
      <c r="BJ491" s="44">
        <f t="shared" si="178"/>
        <v>0</v>
      </c>
      <c r="BK491" s="44">
        <f t="shared" si="178"/>
        <v>0</v>
      </c>
      <c r="BL491" s="44">
        <f t="shared" si="178"/>
        <v>0</v>
      </c>
      <c r="BM491" s="44">
        <f t="shared" si="178"/>
        <v>0</v>
      </c>
      <c r="BN491" s="44">
        <f t="shared" si="178"/>
        <v>0</v>
      </c>
      <c r="BO491" s="44">
        <f t="shared" si="178"/>
        <v>0</v>
      </c>
      <c r="BP491" s="44">
        <f t="shared" si="178"/>
        <v>0</v>
      </c>
      <c r="BQ491" s="44">
        <f t="shared" si="178"/>
        <v>0</v>
      </c>
      <c r="BR491" s="44">
        <f t="shared" si="178"/>
        <v>0</v>
      </c>
      <c r="BS491" s="44">
        <f t="shared" ref="BS491:DB491" si="179">BS488*BS$18</f>
        <v>0</v>
      </c>
      <c r="BT491" s="44">
        <f t="shared" si="179"/>
        <v>0</v>
      </c>
      <c r="BU491" s="44">
        <f t="shared" si="179"/>
        <v>0</v>
      </c>
      <c r="BV491" s="44">
        <f t="shared" si="179"/>
        <v>0</v>
      </c>
      <c r="BW491" s="44">
        <f t="shared" si="179"/>
        <v>0</v>
      </c>
      <c r="BX491" s="44">
        <f t="shared" si="179"/>
        <v>0</v>
      </c>
      <c r="BY491" s="44">
        <f t="shared" si="179"/>
        <v>0</v>
      </c>
      <c r="BZ491" s="44">
        <f t="shared" si="179"/>
        <v>0</v>
      </c>
      <c r="CA491" s="44">
        <f t="shared" si="179"/>
        <v>0</v>
      </c>
      <c r="CB491" s="44">
        <f t="shared" si="179"/>
        <v>0</v>
      </c>
      <c r="CC491" s="44">
        <f t="shared" si="179"/>
        <v>0</v>
      </c>
      <c r="CD491" s="44">
        <f t="shared" si="179"/>
        <v>0</v>
      </c>
      <c r="CE491" s="44">
        <f t="shared" si="179"/>
        <v>0</v>
      </c>
      <c r="CF491" s="44">
        <f t="shared" si="179"/>
        <v>0</v>
      </c>
      <c r="CG491" s="44">
        <f t="shared" si="179"/>
        <v>0</v>
      </c>
      <c r="CH491" s="44">
        <f t="shared" si="179"/>
        <v>0</v>
      </c>
      <c r="CI491" s="44">
        <f t="shared" si="179"/>
        <v>0</v>
      </c>
      <c r="CJ491" s="44">
        <f t="shared" si="179"/>
        <v>0</v>
      </c>
      <c r="CK491" s="44">
        <f t="shared" si="179"/>
        <v>0</v>
      </c>
      <c r="CL491" s="44">
        <f t="shared" si="179"/>
        <v>0</v>
      </c>
      <c r="CM491" s="44">
        <f t="shared" si="179"/>
        <v>0</v>
      </c>
      <c r="CN491" s="44">
        <f t="shared" si="179"/>
        <v>0</v>
      </c>
      <c r="CO491" s="44">
        <f t="shared" si="179"/>
        <v>0</v>
      </c>
      <c r="CP491" s="44">
        <f t="shared" si="179"/>
        <v>0</v>
      </c>
      <c r="CQ491" s="44">
        <f t="shared" si="179"/>
        <v>0</v>
      </c>
      <c r="CR491" s="44">
        <f t="shared" si="179"/>
        <v>0</v>
      </c>
      <c r="CS491" s="44">
        <f t="shared" si="179"/>
        <v>0</v>
      </c>
      <c r="CT491" s="44">
        <f t="shared" si="179"/>
        <v>0</v>
      </c>
      <c r="CU491" s="44">
        <f t="shared" si="179"/>
        <v>0</v>
      </c>
      <c r="CV491" s="44">
        <f t="shared" si="179"/>
        <v>0</v>
      </c>
      <c r="CW491" s="44">
        <f t="shared" si="179"/>
        <v>0</v>
      </c>
      <c r="CX491" s="44">
        <f t="shared" si="179"/>
        <v>0</v>
      </c>
      <c r="CY491" s="44">
        <f t="shared" si="179"/>
        <v>0</v>
      </c>
      <c r="CZ491" s="44">
        <f t="shared" si="179"/>
        <v>0</v>
      </c>
      <c r="DA491" s="44">
        <f t="shared" si="179"/>
        <v>0</v>
      </c>
      <c r="DB491" s="44">
        <f t="shared" si="179"/>
        <v>0</v>
      </c>
      <c r="DC491" s="25"/>
    </row>
    <row r="492" spans="1:107" s="61" customFormat="1" ht="22.5" customHeight="1">
      <c r="A492" s="25"/>
      <c r="B492" s="163"/>
      <c r="C492" s="178" t="s">
        <v>189</v>
      </c>
      <c r="D492" s="32"/>
      <c r="E492" s="37"/>
      <c r="F492" s="32"/>
      <c r="G492" s="45">
        <f>SUM(G491:DB491)</f>
        <v>0</v>
      </c>
      <c r="H492" s="32"/>
      <c r="I492" s="32"/>
      <c r="J492" s="32"/>
      <c r="K492" s="32"/>
      <c r="L492" s="32"/>
      <c r="M492" s="32"/>
      <c r="N492" s="32"/>
      <c r="O492" s="32"/>
      <c r="P492" s="32"/>
      <c r="Q492" s="32"/>
      <c r="R492" s="32"/>
      <c r="S492" s="32"/>
      <c r="T492" s="32"/>
      <c r="U492" s="32"/>
      <c r="V492" s="32"/>
      <c r="W492" s="32"/>
      <c r="X492" s="32"/>
      <c r="Y492" s="32"/>
      <c r="Z492" s="32"/>
      <c r="AA492" s="32"/>
      <c r="AB492" s="32"/>
      <c r="AC492" s="32"/>
      <c r="AD492" s="32"/>
      <c r="AE492" s="32"/>
      <c r="AF492" s="32"/>
      <c r="AG492" s="32"/>
      <c r="AH492" s="32"/>
      <c r="AI492" s="32"/>
      <c r="AJ492" s="32"/>
      <c r="AK492" s="32"/>
      <c r="AL492" s="32"/>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c r="CP492" s="32"/>
      <c r="CQ492" s="32"/>
      <c r="CR492" s="32"/>
      <c r="CS492" s="32"/>
      <c r="CT492" s="32"/>
      <c r="CU492" s="32"/>
      <c r="CV492" s="32"/>
      <c r="CW492" s="32"/>
      <c r="CX492" s="32"/>
      <c r="CY492" s="32"/>
      <c r="CZ492" s="32"/>
      <c r="DA492" s="32"/>
      <c r="DB492" s="32"/>
      <c r="DC492" s="25"/>
    </row>
    <row r="493" spans="1:107" s="61" customFormat="1" ht="12.6" customHeight="1">
      <c r="A493" s="25"/>
      <c r="B493" s="152"/>
      <c r="C493" s="153"/>
      <c r="D493" s="48"/>
      <c r="E493" s="37"/>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2"/>
      <c r="AE493" s="32"/>
      <c r="AF493" s="32"/>
      <c r="AG493" s="32"/>
      <c r="AH493" s="32"/>
      <c r="AI493" s="32"/>
      <c r="AJ493" s="32"/>
      <c r="AK493" s="32"/>
      <c r="AL493" s="32"/>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c r="CP493" s="32"/>
      <c r="CQ493" s="32"/>
      <c r="CR493" s="32"/>
      <c r="CS493" s="32"/>
      <c r="CT493" s="32"/>
      <c r="CU493" s="32"/>
      <c r="CV493" s="32"/>
      <c r="CW493" s="32"/>
      <c r="CX493" s="32"/>
      <c r="CY493" s="32"/>
      <c r="CZ493" s="32"/>
      <c r="DA493" s="32"/>
      <c r="DB493" s="32"/>
      <c r="DC493" s="25"/>
    </row>
    <row r="494" spans="1:107" s="98" customFormat="1" ht="22.5" customHeight="1">
      <c r="A494" s="36"/>
      <c r="B494" s="152" t="s">
        <v>102</v>
      </c>
      <c r="C494" s="153" t="s">
        <v>289</v>
      </c>
      <c r="D494" s="35"/>
      <c r="E494" s="40"/>
      <c r="F494" s="36"/>
      <c r="G494" s="36"/>
      <c r="H494" s="36"/>
      <c r="I494" s="36"/>
      <c r="J494" s="36"/>
      <c r="K494" s="36"/>
      <c r="L494" s="36"/>
      <c r="M494" s="36"/>
      <c r="N494" s="36"/>
      <c r="O494" s="36"/>
      <c r="P494" s="36"/>
      <c r="Q494" s="36"/>
      <c r="R494" s="36"/>
      <c r="S494" s="36"/>
      <c r="T494" s="36"/>
      <c r="U494" s="36"/>
      <c r="V494" s="36"/>
      <c r="W494" s="36"/>
      <c r="X494" s="36"/>
      <c r="Y494" s="36"/>
      <c r="Z494" s="36"/>
      <c r="AA494" s="36"/>
      <c r="AB494" s="36"/>
      <c r="AC494" s="36"/>
      <c r="AD494" s="36"/>
      <c r="AE494" s="36"/>
      <c r="AF494" s="36"/>
      <c r="AG494" s="36"/>
      <c r="AH494" s="36"/>
      <c r="AI494" s="36"/>
      <c r="AJ494" s="36"/>
      <c r="AK494" s="36"/>
      <c r="AL494" s="36"/>
      <c r="AM494" s="36"/>
      <c r="AN494" s="36"/>
      <c r="AO494" s="36"/>
      <c r="AP494" s="36"/>
      <c r="AQ494" s="36"/>
      <c r="AR494" s="36"/>
      <c r="AS494" s="36"/>
      <c r="AT494" s="36"/>
      <c r="AU494" s="36"/>
      <c r="AV494" s="36"/>
      <c r="AW494" s="36"/>
      <c r="AX494" s="36"/>
      <c r="AY494" s="36"/>
      <c r="AZ494" s="36"/>
      <c r="BA494" s="36"/>
      <c r="BB494" s="36"/>
      <c r="BC494" s="36"/>
      <c r="BD494" s="36"/>
      <c r="BE494" s="36"/>
      <c r="BF494" s="36"/>
      <c r="BG494" s="36"/>
      <c r="BH494" s="36"/>
      <c r="BI494" s="36"/>
      <c r="BJ494" s="36"/>
      <c r="BK494" s="36"/>
      <c r="BL494" s="36"/>
      <c r="BM494" s="36"/>
      <c r="BN494" s="36"/>
      <c r="BO494" s="36"/>
      <c r="BP494" s="36"/>
      <c r="BQ494" s="36"/>
      <c r="BR494" s="36"/>
      <c r="BS494" s="36"/>
      <c r="BT494" s="36"/>
      <c r="BU494" s="36"/>
      <c r="BV494" s="36"/>
      <c r="BW494" s="36"/>
      <c r="BX494" s="36"/>
      <c r="BY494" s="36"/>
      <c r="BZ494" s="36"/>
      <c r="CA494" s="36"/>
      <c r="CB494" s="36"/>
      <c r="CC494" s="36"/>
      <c r="CD494" s="36"/>
      <c r="CE494" s="36"/>
      <c r="CF494" s="36"/>
      <c r="CG494" s="36"/>
      <c r="CH494" s="36"/>
      <c r="CI494" s="36"/>
      <c r="CJ494" s="36"/>
      <c r="CK494" s="36"/>
      <c r="CL494" s="36"/>
      <c r="CM494" s="36"/>
      <c r="CN494" s="36"/>
      <c r="CO494" s="36"/>
      <c r="CP494" s="36"/>
      <c r="CQ494" s="36"/>
      <c r="CR494" s="36"/>
      <c r="CS494" s="36"/>
      <c r="CT494" s="36"/>
      <c r="CU494" s="36"/>
      <c r="CV494" s="36"/>
      <c r="CW494" s="36"/>
      <c r="CX494" s="36"/>
      <c r="CY494" s="36"/>
      <c r="CZ494" s="36"/>
      <c r="DA494" s="36"/>
      <c r="DB494" s="36"/>
      <c r="DC494" s="36"/>
    </row>
    <row r="495" spans="1:107" s="61" customFormat="1" ht="12.6" customHeight="1">
      <c r="A495" s="25"/>
      <c r="B495" s="152"/>
      <c r="C495" s="153"/>
      <c r="D495" s="48"/>
      <c r="E495" s="37"/>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2"/>
      <c r="AE495" s="32"/>
      <c r="AF495" s="32"/>
      <c r="AG495" s="32"/>
      <c r="AH495" s="32"/>
      <c r="AI495" s="32"/>
      <c r="AJ495" s="32"/>
      <c r="AK495" s="32"/>
      <c r="AL495" s="32"/>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c r="CP495" s="32"/>
      <c r="CQ495" s="32"/>
      <c r="CR495" s="32"/>
      <c r="CS495" s="32"/>
      <c r="CT495" s="32"/>
      <c r="CU495" s="32"/>
      <c r="CV495" s="32"/>
      <c r="CW495" s="32"/>
      <c r="CX495" s="32"/>
      <c r="CY495" s="32"/>
      <c r="CZ495" s="32"/>
      <c r="DA495" s="32"/>
      <c r="DB495" s="32"/>
      <c r="DC495" s="25"/>
    </row>
    <row r="496" spans="1:107" s="61" customFormat="1" ht="22.5" customHeight="1">
      <c r="A496" s="25"/>
      <c r="B496" s="152"/>
      <c r="C496" s="163" t="s">
        <v>182</v>
      </c>
      <c r="D496" s="33"/>
      <c r="E496" s="37"/>
      <c r="F496" s="32"/>
      <c r="G496" s="43">
        <f>IF(G$13=MAX($G$13:$DB$13),'Option-specific inputs'!$K$105*G$22,0)</f>
        <v>0</v>
      </c>
      <c r="H496" s="43">
        <f>IF(H$13=MAX($G$13:$DB$13),'Option-specific inputs'!$K$105*H$22,0)</f>
        <v>0</v>
      </c>
      <c r="I496" s="43">
        <f>IF(I$13=MAX($G$13:$DB$13),'Option-specific inputs'!$K$105*I$22,0)</f>
        <v>0</v>
      </c>
      <c r="J496" s="43">
        <f>IF(J$13=MAX($G$13:$DB$13),'Option-specific inputs'!$K$105*J$22,0)</f>
        <v>0</v>
      </c>
      <c r="K496" s="43">
        <f>IF(K$13=MAX($G$13:$DB$13),'Option-specific inputs'!$K$105*K$22,0)</f>
        <v>0</v>
      </c>
      <c r="L496" s="43">
        <f>IF(L$13=MAX($G$13:$DB$13),'Option-specific inputs'!$K$105*L$22,0)</f>
        <v>0</v>
      </c>
      <c r="M496" s="43">
        <f>IF(M$13=MAX($G$13:$DB$13),'Option-specific inputs'!$K$105*M$22,0)</f>
        <v>0</v>
      </c>
      <c r="N496" s="43">
        <f>IF(N$13=MAX($G$13:$DB$13),'Option-specific inputs'!$K$105*N$22,0)</f>
        <v>0</v>
      </c>
      <c r="O496" s="43">
        <f>IF(O$13=MAX($G$13:$DB$13),'Option-specific inputs'!$K$105*O$22,0)</f>
        <v>0</v>
      </c>
      <c r="P496" s="43">
        <f>IF(P$13=MAX($G$13:$DB$13),'Option-specific inputs'!$K$105*P$22,0)</f>
        <v>0</v>
      </c>
      <c r="Q496" s="43">
        <f>IF(Q$13=MAX($G$13:$DB$13),'Option-specific inputs'!$K$105*Q$22,0)</f>
        <v>0</v>
      </c>
      <c r="R496" s="43">
        <f>IF(R$13=MAX($G$13:$DB$13),'Option-specific inputs'!$K$105*R$22,0)</f>
        <v>0</v>
      </c>
      <c r="S496" s="43">
        <f>IF(S$13=MAX($G$13:$DB$13),'Option-specific inputs'!$K$105*S$22,0)</f>
        <v>0</v>
      </c>
      <c r="T496" s="43">
        <f>IF(T$13=MAX($G$13:$DB$13),'Option-specific inputs'!$K$105*T$22,0)</f>
        <v>0</v>
      </c>
      <c r="U496" s="43">
        <f>IF(U$13=MAX($G$13:$DB$13),'Option-specific inputs'!$K$105*U$22,0)</f>
        <v>0</v>
      </c>
      <c r="V496" s="43">
        <f>IF(V$13=MAX($G$13:$DB$13),'Option-specific inputs'!$K$105*V$22,0)</f>
        <v>0</v>
      </c>
      <c r="W496" s="43">
        <f>IF(W$13=MAX($G$13:$DB$13),'Option-specific inputs'!$K$105*W$22,0)</f>
        <v>0</v>
      </c>
      <c r="X496" s="43">
        <f>IF(X$13=MAX($G$13:$DB$13),'Option-specific inputs'!$K$105*X$22,0)</f>
        <v>0</v>
      </c>
      <c r="Y496" s="43">
        <f>IF(Y$13=MAX($G$13:$DB$13),'Option-specific inputs'!$K$105*Y$22,0)</f>
        <v>0</v>
      </c>
      <c r="Z496" s="43">
        <f>IF(Z$13=MAX($G$13:$DB$13),'Option-specific inputs'!$K$105*Z$22,0)</f>
        <v>0</v>
      </c>
      <c r="AA496" s="43">
        <f>IF(AA$13=MAX($G$13:$DB$13),'Option-specific inputs'!$K$105*AA$22,0)</f>
        <v>0</v>
      </c>
      <c r="AB496" s="43">
        <f>IF(AB$13=MAX($G$13:$DB$13),'Option-specific inputs'!$K$105*AB$22,0)</f>
        <v>0</v>
      </c>
      <c r="AC496" s="43">
        <f>IF(AC$13=MAX($G$13:$DB$13),'Option-specific inputs'!$K$105*AC$22,0)</f>
        <v>0</v>
      </c>
      <c r="AD496" s="43">
        <f>IF(AD$13=MAX($G$13:$DB$13),'Option-specific inputs'!$K$105*AD$22,0)</f>
        <v>0</v>
      </c>
      <c r="AE496" s="43">
        <f>IF(AE$13=MAX($G$13:$DB$13),'Option-specific inputs'!$K$105*AE$22,0)</f>
        <v>0</v>
      </c>
      <c r="AF496" s="43">
        <f>IF(AF$13=MAX($G$13:$DB$13),'Option-specific inputs'!$K$105*AF$22,0)</f>
        <v>0</v>
      </c>
      <c r="AG496" s="43">
        <f>IF(AG$13=MAX($G$13:$DB$13),'Option-specific inputs'!$K$105*AG$22,0)</f>
        <v>0</v>
      </c>
      <c r="AH496" s="43">
        <f>IF(AH$13=MAX($G$13:$DB$13),'Option-specific inputs'!$K$105*AH$22,0)</f>
        <v>0</v>
      </c>
      <c r="AI496" s="43">
        <f>IF(AI$13=MAX($G$13:$DB$13),'Option-specific inputs'!$K$105*AI$22,0)</f>
        <v>0</v>
      </c>
      <c r="AJ496" s="43">
        <f>IF(AJ$13=MAX($G$13:$DB$13),'Option-specific inputs'!$K$105*AJ$22,0)</f>
        <v>0</v>
      </c>
      <c r="AK496" s="43">
        <f>IF(AK$13=MAX($G$13:$DB$13),'Option-specific inputs'!$K$105*AK$22,0)</f>
        <v>0</v>
      </c>
      <c r="AL496" s="43">
        <f>IF(AL$13=MAX($G$13:$DB$13),'Option-specific inputs'!$K$105*AL$22,0)</f>
        <v>0</v>
      </c>
      <c r="AM496" s="43">
        <f>IF(AM$13=MAX($G$13:$DB$13),'Option-specific inputs'!$K$105*AM$22,0)</f>
        <v>0</v>
      </c>
      <c r="AN496" s="43">
        <f>IF(AN$13=MAX($G$13:$DB$13),'Option-specific inputs'!$K$105*AN$22,0)</f>
        <v>0</v>
      </c>
      <c r="AO496" s="43">
        <f>IF(AO$13=MAX($G$13:$DB$13),'Option-specific inputs'!$K$105*AO$22,0)</f>
        <v>0</v>
      </c>
      <c r="AP496" s="43">
        <f>IF(AP$13=MAX($G$13:$DB$13),'Option-specific inputs'!$K$105*AP$22,0)</f>
        <v>0</v>
      </c>
      <c r="AQ496" s="43">
        <f>IF(AQ$13=MAX($G$13:$DB$13),'Option-specific inputs'!$K$105*AQ$22,0)</f>
        <v>0</v>
      </c>
      <c r="AR496" s="43">
        <f>IF(AR$13=MAX($G$13:$DB$13),'Option-specific inputs'!$K$105*AR$22,0)</f>
        <v>0</v>
      </c>
      <c r="AS496" s="43">
        <f>IF(AS$13=MAX($G$13:$DB$13),'Option-specific inputs'!$K$105*AS$22,0)</f>
        <v>0</v>
      </c>
      <c r="AT496" s="43">
        <f>IF(AT$13=MAX($G$13:$DB$13),'Option-specific inputs'!$K$105*AT$22,0)</f>
        <v>0</v>
      </c>
      <c r="AU496" s="43">
        <f>IF(AU$13=MAX($G$13:$DB$13),'Option-specific inputs'!$K$105*AU$22,0)</f>
        <v>0</v>
      </c>
      <c r="AV496" s="43">
        <f>IF(AV$13=MAX($G$13:$DB$13),'Option-specific inputs'!$K$105*AV$22,0)</f>
        <v>0</v>
      </c>
      <c r="AW496" s="43">
        <f>IF(AW$13=MAX($G$13:$DB$13),'Option-specific inputs'!$K$105*AW$22,0)</f>
        <v>0</v>
      </c>
      <c r="AX496" s="43">
        <f>IF(AX$13=MAX($G$13:$DB$13),'Option-specific inputs'!$K$105*AX$22,0)</f>
        <v>0</v>
      </c>
      <c r="AY496" s="43">
        <f>IF(AY$13=MAX($G$13:$DB$13),'Option-specific inputs'!$K$105*AY$22,0)</f>
        <v>0</v>
      </c>
      <c r="AZ496" s="43">
        <f>IF(AZ$13=MAX($G$13:$DB$13),'Option-specific inputs'!$K$105*AZ$22,0)</f>
        <v>0</v>
      </c>
      <c r="BA496" s="43">
        <f>IF(BA$13=MAX($G$13:$DB$13),'Option-specific inputs'!$K$105*BA$22,0)</f>
        <v>0</v>
      </c>
      <c r="BB496" s="43">
        <f>IF(BB$13=MAX($G$13:$DB$13),'Option-specific inputs'!$K$105*BB$22,0)</f>
        <v>0</v>
      </c>
      <c r="BC496" s="43">
        <f>IF(BC$13=MAX($G$13:$DB$13),'Option-specific inputs'!$K$105*BC$22,0)</f>
        <v>0</v>
      </c>
      <c r="BD496" s="43">
        <f>IF(BD$13=MAX($G$13:$DB$13),'Option-specific inputs'!$K$105*BD$22,0)</f>
        <v>0</v>
      </c>
      <c r="BE496" s="43">
        <f>IF(BE$13=MAX($G$13:$DB$13),'Option-specific inputs'!$K$105*BE$22,0)</f>
        <v>0</v>
      </c>
      <c r="BF496" s="43">
        <f>IF(BF$13=MAX($G$13:$DB$13),'Option-specific inputs'!$K$105*BF$22,0)</f>
        <v>0</v>
      </c>
      <c r="BG496" s="43">
        <f>IF(BG$13=MAX($G$13:$DB$13),'Option-specific inputs'!$K$105*BG$22,0)</f>
        <v>0</v>
      </c>
      <c r="BH496" s="43">
        <f>IF(BH$13=MAX($G$13:$DB$13),'Option-specific inputs'!$K$105*BH$22,0)</f>
        <v>0</v>
      </c>
      <c r="BI496" s="43">
        <f>IF(BI$13=MAX($G$13:$DB$13),'Option-specific inputs'!$K$105*BI$22,0)</f>
        <v>0</v>
      </c>
      <c r="BJ496" s="43">
        <f>IF(BJ$13=MAX($G$13:$DB$13),'Option-specific inputs'!$K$105*BJ$22,0)</f>
        <v>0</v>
      </c>
      <c r="BK496" s="43">
        <f>IF(BK$13=MAX($G$13:$DB$13),'Option-specific inputs'!$K$105*BK$22,0)</f>
        <v>0</v>
      </c>
      <c r="BL496" s="43">
        <f>IF(BL$13=MAX($G$13:$DB$13),'Option-specific inputs'!$K$105*BL$22,0)</f>
        <v>0</v>
      </c>
      <c r="BM496" s="43">
        <f>IF(BM$13=MAX($G$13:$DB$13),'Option-specific inputs'!$K$105*BM$22,0)</f>
        <v>0</v>
      </c>
      <c r="BN496" s="43">
        <f>IF(BN$13=MAX($G$13:$DB$13),'Option-specific inputs'!$K$105*BN$22,0)</f>
        <v>0</v>
      </c>
      <c r="BO496" s="43">
        <f>IF(BO$13=MAX($G$13:$DB$13),'Option-specific inputs'!$K$105*BO$22,0)</f>
        <v>0</v>
      </c>
      <c r="BP496" s="43">
        <f>IF(BP$13=MAX($G$13:$DB$13),'Option-specific inputs'!$K$105*BP$22,0)</f>
        <v>0</v>
      </c>
      <c r="BQ496" s="43">
        <f>IF(BQ$13=MAX($G$13:$DB$13),'Option-specific inputs'!$K$105*BQ$22,0)</f>
        <v>0</v>
      </c>
      <c r="BR496" s="43">
        <f>IF(BR$13=MAX($G$13:$DB$13),'Option-specific inputs'!$K$105*BR$22,0)</f>
        <v>0</v>
      </c>
      <c r="BS496" s="43">
        <f>IF(BS$13=MAX($G$13:$DB$13),'Option-specific inputs'!$K$105*BS$22,0)</f>
        <v>0</v>
      </c>
      <c r="BT496" s="43">
        <f>IF(BT$13=MAX($G$13:$DB$13),'Option-specific inputs'!$K$105*BT$22,0)</f>
        <v>0</v>
      </c>
      <c r="BU496" s="43">
        <f>IF(BU$13=MAX($G$13:$DB$13),'Option-specific inputs'!$K$105*BU$22,0)</f>
        <v>0</v>
      </c>
      <c r="BV496" s="43">
        <f>IF(BV$13=MAX($G$13:$DB$13),'Option-specific inputs'!$K$105*BV$22,0)</f>
        <v>0</v>
      </c>
      <c r="BW496" s="43">
        <f>IF(BW$13=MAX($G$13:$DB$13),'Option-specific inputs'!$K$105*BW$22,0)</f>
        <v>0</v>
      </c>
      <c r="BX496" s="43">
        <f>IF(BX$13=MAX($G$13:$DB$13),'Option-specific inputs'!$K$105*BX$22,0)</f>
        <v>0</v>
      </c>
      <c r="BY496" s="43">
        <f>IF(BY$13=MAX($G$13:$DB$13),'Option-specific inputs'!$K$105*BY$22,0)</f>
        <v>0</v>
      </c>
      <c r="BZ496" s="43">
        <f>IF(BZ$13=MAX($G$13:$DB$13),'Option-specific inputs'!$K$105*BZ$22,0)</f>
        <v>0</v>
      </c>
      <c r="CA496" s="43">
        <f>IF(CA$13=MAX($G$13:$DB$13),'Option-specific inputs'!$K$105*CA$22,0)</f>
        <v>0</v>
      </c>
      <c r="CB496" s="43">
        <f>IF(CB$13=MAX($G$13:$DB$13),'Option-specific inputs'!$K$105*CB$22,0)</f>
        <v>0</v>
      </c>
      <c r="CC496" s="43">
        <f>IF(CC$13=MAX($G$13:$DB$13),'Option-specific inputs'!$K$105*CC$22,0)</f>
        <v>0</v>
      </c>
      <c r="CD496" s="43">
        <f>IF(CD$13=MAX($G$13:$DB$13),'Option-specific inputs'!$K$105*CD$22,0)</f>
        <v>0</v>
      </c>
      <c r="CE496" s="43">
        <f>IF(CE$13=MAX($G$13:$DB$13),'Option-specific inputs'!$K$105*CE$22,0)</f>
        <v>0</v>
      </c>
      <c r="CF496" s="43">
        <f>IF(CF$13=MAX($G$13:$DB$13),'Option-specific inputs'!$K$105*CF$22,0)</f>
        <v>0</v>
      </c>
      <c r="CG496" s="43">
        <f>IF(CG$13=MAX($G$13:$DB$13),'Option-specific inputs'!$K$105*CG$22,0)</f>
        <v>0</v>
      </c>
      <c r="CH496" s="43">
        <f>IF(CH$13=MAX($G$13:$DB$13),'Option-specific inputs'!$K$105*CH$22,0)</f>
        <v>0</v>
      </c>
      <c r="CI496" s="43">
        <f>IF(CI$13=MAX($G$13:$DB$13),'Option-specific inputs'!$K$105*CI$22,0)</f>
        <v>0</v>
      </c>
      <c r="CJ496" s="43">
        <f>IF(CJ$13=MAX($G$13:$DB$13),'Option-specific inputs'!$K$105*CJ$22,0)</f>
        <v>0</v>
      </c>
      <c r="CK496" s="43">
        <f>IF(CK$13=MAX($G$13:$DB$13),'Option-specific inputs'!$K$105*CK$22,0)</f>
        <v>0</v>
      </c>
      <c r="CL496" s="43">
        <f>IF(CL$13=MAX($G$13:$DB$13),'Option-specific inputs'!$K$105*CL$22,0)</f>
        <v>0</v>
      </c>
      <c r="CM496" s="43">
        <f>IF(CM$13=MAX($G$13:$DB$13),'Option-specific inputs'!$K$105*CM$22,0)</f>
        <v>0</v>
      </c>
      <c r="CN496" s="43">
        <f>IF(CN$13=MAX($G$13:$DB$13),'Option-specific inputs'!$K$105*CN$22,0)</f>
        <v>0</v>
      </c>
      <c r="CO496" s="43">
        <f>IF(CO$13=MAX($G$13:$DB$13),'Option-specific inputs'!$K$105*CO$22,0)</f>
        <v>0</v>
      </c>
      <c r="CP496" s="43">
        <f>IF(CP$13=MAX($G$13:$DB$13),'Option-specific inputs'!$K$105*CP$22,0)</f>
        <v>0</v>
      </c>
      <c r="CQ496" s="43">
        <f>IF(CQ$13=MAX($G$13:$DB$13),'Option-specific inputs'!$K$105*CQ$22,0)</f>
        <v>0</v>
      </c>
      <c r="CR496" s="43">
        <f>IF(CR$13=MAX($G$13:$DB$13),'Option-specific inputs'!$K$105*CR$22,0)</f>
        <v>0</v>
      </c>
      <c r="CS496" s="43">
        <f>IF(CS$13=MAX($G$13:$DB$13),'Option-specific inputs'!$K$105*CS$22,0)</f>
        <v>0</v>
      </c>
      <c r="CT496" s="43">
        <f>IF(CT$13=MAX($G$13:$DB$13),'Option-specific inputs'!$K$105*CT$22,0)</f>
        <v>0</v>
      </c>
      <c r="CU496" s="43">
        <f>IF(CU$13=MAX($G$13:$DB$13),'Option-specific inputs'!$K$105*CU$22,0)</f>
        <v>0</v>
      </c>
      <c r="CV496" s="43">
        <f>IF(CV$13=MAX($G$13:$DB$13),'Option-specific inputs'!$K$105*CV$22,0)</f>
        <v>0</v>
      </c>
      <c r="CW496" s="43">
        <f>IF(CW$13=MAX($G$13:$DB$13),'Option-specific inputs'!$K$105*CW$22,0)</f>
        <v>0</v>
      </c>
      <c r="CX496" s="43">
        <f>IF(CX$13=MAX($G$13:$DB$13),'Option-specific inputs'!$K$105*CX$22,0)</f>
        <v>0</v>
      </c>
      <c r="CY496" s="43">
        <f>IF(CY$13=MAX($G$13:$DB$13),'Option-specific inputs'!$K$105*CY$22,0)</f>
        <v>0</v>
      </c>
      <c r="CZ496" s="43">
        <f>IF(CZ$13=MAX($G$13:$DB$13),'Option-specific inputs'!$K$105*CZ$22,0)</f>
        <v>0</v>
      </c>
      <c r="DA496" s="43">
        <f>IF(DA$13=MAX($G$13:$DB$13),'Option-specific inputs'!$K$105*DA$22,0)</f>
        <v>0</v>
      </c>
      <c r="DB496" s="43">
        <f>IF(DB$13=MAX($G$13:$DB$13),'Option-specific inputs'!$K$105*DB$22,0)</f>
        <v>0</v>
      </c>
      <c r="DC496" s="25"/>
    </row>
    <row r="497" spans="1:107" s="61" customFormat="1" ht="12.6" customHeight="1">
      <c r="A497" s="25"/>
      <c r="B497" s="152"/>
      <c r="C497" s="153"/>
      <c r="D497" s="48"/>
      <c r="E497" s="37"/>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c r="AL497" s="32"/>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c r="CP497" s="32"/>
      <c r="CQ497" s="32"/>
      <c r="CR497" s="32"/>
      <c r="CS497" s="32"/>
      <c r="CT497" s="32"/>
      <c r="CU497" s="32"/>
      <c r="CV497" s="32"/>
      <c r="CW497" s="32"/>
      <c r="CX497" s="32"/>
      <c r="CY497" s="32"/>
      <c r="CZ497" s="32"/>
      <c r="DA497" s="32"/>
      <c r="DB497" s="32"/>
      <c r="DC497" s="25"/>
    </row>
    <row r="498" spans="1:107" s="61" customFormat="1" ht="22.5" customHeight="1">
      <c r="A498" s="25"/>
      <c r="B498" s="163"/>
      <c r="C498" s="178" t="s">
        <v>235</v>
      </c>
      <c r="D498" s="46"/>
      <c r="E498" s="37"/>
      <c r="F498" s="32"/>
      <c r="G498" s="44">
        <f>G496</f>
        <v>0</v>
      </c>
      <c r="H498" s="44">
        <f t="shared" ref="H498:BS498" si="180">H496</f>
        <v>0</v>
      </c>
      <c r="I498" s="44">
        <f t="shared" si="180"/>
        <v>0</v>
      </c>
      <c r="J498" s="44">
        <f t="shared" si="180"/>
        <v>0</v>
      </c>
      <c r="K498" s="44">
        <f t="shared" si="180"/>
        <v>0</v>
      </c>
      <c r="L498" s="44">
        <f t="shared" si="180"/>
        <v>0</v>
      </c>
      <c r="M498" s="44">
        <f t="shared" si="180"/>
        <v>0</v>
      </c>
      <c r="N498" s="44">
        <f t="shared" si="180"/>
        <v>0</v>
      </c>
      <c r="O498" s="44">
        <f t="shared" si="180"/>
        <v>0</v>
      </c>
      <c r="P498" s="44">
        <f t="shared" si="180"/>
        <v>0</v>
      </c>
      <c r="Q498" s="44">
        <f t="shared" si="180"/>
        <v>0</v>
      </c>
      <c r="R498" s="44">
        <f t="shared" si="180"/>
        <v>0</v>
      </c>
      <c r="S498" s="44">
        <f t="shared" si="180"/>
        <v>0</v>
      </c>
      <c r="T498" s="44">
        <f t="shared" si="180"/>
        <v>0</v>
      </c>
      <c r="U498" s="44">
        <f t="shared" si="180"/>
        <v>0</v>
      </c>
      <c r="V498" s="44">
        <f t="shared" si="180"/>
        <v>0</v>
      </c>
      <c r="W498" s="44">
        <f t="shared" si="180"/>
        <v>0</v>
      </c>
      <c r="X498" s="44">
        <f t="shared" si="180"/>
        <v>0</v>
      </c>
      <c r="Y498" s="44">
        <f t="shared" si="180"/>
        <v>0</v>
      </c>
      <c r="Z498" s="44">
        <f t="shared" si="180"/>
        <v>0</v>
      </c>
      <c r="AA498" s="44">
        <f t="shared" si="180"/>
        <v>0</v>
      </c>
      <c r="AB498" s="44">
        <f t="shared" si="180"/>
        <v>0</v>
      </c>
      <c r="AC498" s="44">
        <f t="shared" si="180"/>
        <v>0</v>
      </c>
      <c r="AD498" s="44">
        <f t="shared" si="180"/>
        <v>0</v>
      </c>
      <c r="AE498" s="44">
        <f t="shared" si="180"/>
        <v>0</v>
      </c>
      <c r="AF498" s="44">
        <f t="shared" si="180"/>
        <v>0</v>
      </c>
      <c r="AG498" s="44">
        <f t="shared" si="180"/>
        <v>0</v>
      </c>
      <c r="AH498" s="44">
        <f t="shared" si="180"/>
        <v>0</v>
      </c>
      <c r="AI498" s="44">
        <f t="shared" si="180"/>
        <v>0</v>
      </c>
      <c r="AJ498" s="44">
        <f t="shared" si="180"/>
        <v>0</v>
      </c>
      <c r="AK498" s="44">
        <f t="shared" si="180"/>
        <v>0</v>
      </c>
      <c r="AL498" s="44">
        <f t="shared" si="180"/>
        <v>0</v>
      </c>
      <c r="AM498" s="44">
        <f t="shared" si="180"/>
        <v>0</v>
      </c>
      <c r="AN498" s="44">
        <f t="shared" si="180"/>
        <v>0</v>
      </c>
      <c r="AO498" s="44">
        <f t="shared" si="180"/>
        <v>0</v>
      </c>
      <c r="AP498" s="44">
        <f t="shared" si="180"/>
        <v>0</v>
      </c>
      <c r="AQ498" s="44">
        <f t="shared" si="180"/>
        <v>0</v>
      </c>
      <c r="AR498" s="44">
        <f t="shared" si="180"/>
        <v>0</v>
      </c>
      <c r="AS498" s="44">
        <f t="shared" si="180"/>
        <v>0</v>
      </c>
      <c r="AT498" s="44">
        <f t="shared" si="180"/>
        <v>0</v>
      </c>
      <c r="AU498" s="44">
        <f t="shared" si="180"/>
        <v>0</v>
      </c>
      <c r="AV498" s="44">
        <f t="shared" si="180"/>
        <v>0</v>
      </c>
      <c r="AW498" s="44">
        <f t="shared" si="180"/>
        <v>0</v>
      </c>
      <c r="AX498" s="44">
        <f t="shared" si="180"/>
        <v>0</v>
      </c>
      <c r="AY498" s="44">
        <f t="shared" si="180"/>
        <v>0</v>
      </c>
      <c r="AZ498" s="44">
        <f t="shared" si="180"/>
        <v>0</v>
      </c>
      <c r="BA498" s="44">
        <f t="shared" si="180"/>
        <v>0</v>
      </c>
      <c r="BB498" s="44">
        <f t="shared" si="180"/>
        <v>0</v>
      </c>
      <c r="BC498" s="44">
        <f t="shared" si="180"/>
        <v>0</v>
      </c>
      <c r="BD498" s="44">
        <f t="shared" si="180"/>
        <v>0</v>
      </c>
      <c r="BE498" s="44">
        <f t="shared" si="180"/>
        <v>0</v>
      </c>
      <c r="BF498" s="44">
        <f t="shared" si="180"/>
        <v>0</v>
      </c>
      <c r="BG498" s="44">
        <f t="shared" si="180"/>
        <v>0</v>
      </c>
      <c r="BH498" s="44">
        <f t="shared" si="180"/>
        <v>0</v>
      </c>
      <c r="BI498" s="44">
        <f t="shared" si="180"/>
        <v>0</v>
      </c>
      <c r="BJ498" s="44">
        <f t="shared" si="180"/>
        <v>0</v>
      </c>
      <c r="BK498" s="44">
        <f t="shared" si="180"/>
        <v>0</v>
      </c>
      <c r="BL498" s="44">
        <f t="shared" si="180"/>
        <v>0</v>
      </c>
      <c r="BM498" s="44">
        <f t="shared" si="180"/>
        <v>0</v>
      </c>
      <c r="BN498" s="44">
        <f t="shared" si="180"/>
        <v>0</v>
      </c>
      <c r="BO498" s="44">
        <f t="shared" si="180"/>
        <v>0</v>
      </c>
      <c r="BP498" s="44">
        <f t="shared" si="180"/>
        <v>0</v>
      </c>
      <c r="BQ498" s="44">
        <f t="shared" si="180"/>
        <v>0</v>
      </c>
      <c r="BR498" s="44">
        <f t="shared" si="180"/>
        <v>0</v>
      </c>
      <c r="BS498" s="44">
        <f t="shared" si="180"/>
        <v>0</v>
      </c>
      <c r="BT498" s="44">
        <f t="shared" ref="BT498:DB498" si="181">BT496</f>
        <v>0</v>
      </c>
      <c r="BU498" s="44">
        <f t="shared" si="181"/>
        <v>0</v>
      </c>
      <c r="BV498" s="44">
        <f t="shared" si="181"/>
        <v>0</v>
      </c>
      <c r="BW498" s="44">
        <f t="shared" si="181"/>
        <v>0</v>
      </c>
      <c r="BX498" s="44">
        <f t="shared" si="181"/>
        <v>0</v>
      </c>
      <c r="BY498" s="44">
        <f t="shared" si="181"/>
        <v>0</v>
      </c>
      <c r="BZ498" s="44">
        <f t="shared" si="181"/>
        <v>0</v>
      </c>
      <c r="CA498" s="44">
        <f t="shared" si="181"/>
        <v>0</v>
      </c>
      <c r="CB498" s="44">
        <f t="shared" si="181"/>
        <v>0</v>
      </c>
      <c r="CC498" s="44">
        <f t="shared" si="181"/>
        <v>0</v>
      </c>
      <c r="CD498" s="44">
        <f t="shared" si="181"/>
        <v>0</v>
      </c>
      <c r="CE498" s="44">
        <f t="shared" si="181"/>
        <v>0</v>
      </c>
      <c r="CF498" s="44">
        <f t="shared" si="181"/>
        <v>0</v>
      </c>
      <c r="CG498" s="44">
        <f t="shared" si="181"/>
        <v>0</v>
      </c>
      <c r="CH498" s="44">
        <f t="shared" si="181"/>
        <v>0</v>
      </c>
      <c r="CI498" s="44">
        <f t="shared" si="181"/>
        <v>0</v>
      </c>
      <c r="CJ498" s="44">
        <f t="shared" si="181"/>
        <v>0</v>
      </c>
      <c r="CK498" s="44">
        <f t="shared" si="181"/>
        <v>0</v>
      </c>
      <c r="CL498" s="44">
        <f t="shared" si="181"/>
        <v>0</v>
      </c>
      <c r="CM498" s="44">
        <f t="shared" si="181"/>
        <v>0</v>
      </c>
      <c r="CN498" s="44">
        <f t="shared" si="181"/>
        <v>0</v>
      </c>
      <c r="CO498" s="44">
        <f t="shared" si="181"/>
        <v>0</v>
      </c>
      <c r="CP498" s="44">
        <f t="shared" si="181"/>
        <v>0</v>
      </c>
      <c r="CQ498" s="44">
        <f t="shared" si="181"/>
        <v>0</v>
      </c>
      <c r="CR498" s="44">
        <f t="shared" si="181"/>
        <v>0</v>
      </c>
      <c r="CS498" s="44">
        <f t="shared" si="181"/>
        <v>0</v>
      </c>
      <c r="CT498" s="44">
        <f t="shared" si="181"/>
        <v>0</v>
      </c>
      <c r="CU498" s="44">
        <f t="shared" si="181"/>
        <v>0</v>
      </c>
      <c r="CV498" s="44">
        <f t="shared" si="181"/>
        <v>0</v>
      </c>
      <c r="CW498" s="44">
        <f t="shared" si="181"/>
        <v>0</v>
      </c>
      <c r="CX498" s="44">
        <f t="shared" si="181"/>
        <v>0</v>
      </c>
      <c r="CY498" s="44">
        <f t="shared" si="181"/>
        <v>0</v>
      </c>
      <c r="CZ498" s="44">
        <f t="shared" si="181"/>
        <v>0</v>
      </c>
      <c r="DA498" s="44">
        <f t="shared" si="181"/>
        <v>0</v>
      </c>
      <c r="DB498" s="44">
        <f t="shared" si="181"/>
        <v>0</v>
      </c>
      <c r="DC498" s="25"/>
    </row>
    <row r="499" spans="1:107" s="61" customFormat="1" ht="22.5" customHeight="1">
      <c r="A499" s="25"/>
      <c r="B499" s="163"/>
      <c r="C499" s="178" t="s">
        <v>236</v>
      </c>
      <c r="D499" s="32"/>
      <c r="E499" s="37" t="s">
        <v>28</v>
      </c>
      <c r="F499" s="32"/>
      <c r="G499" s="45">
        <f>SUM(G498:DB498)</f>
        <v>0</v>
      </c>
      <c r="H499" s="32"/>
      <c r="I499" s="32"/>
      <c r="J499" s="32"/>
      <c r="K499" s="32"/>
      <c r="L499" s="32"/>
      <c r="M499" s="32"/>
      <c r="N499" s="32"/>
      <c r="O499" s="32"/>
      <c r="P499" s="32"/>
      <c r="Q499" s="32"/>
      <c r="R499" s="32"/>
      <c r="S499" s="32"/>
      <c r="T499" s="32"/>
      <c r="U499" s="32"/>
      <c r="V499" s="32"/>
      <c r="W499" s="32"/>
      <c r="X499" s="32"/>
      <c r="Y499" s="32"/>
      <c r="Z499" s="32"/>
      <c r="AA499" s="32"/>
      <c r="AB499" s="32"/>
      <c r="AC499" s="32"/>
      <c r="AD499" s="32"/>
      <c r="AE499" s="32"/>
      <c r="AF499" s="32"/>
      <c r="AG499" s="32"/>
      <c r="AH499" s="32"/>
      <c r="AI499" s="32"/>
      <c r="AJ499" s="32"/>
      <c r="AK499" s="32"/>
      <c r="AL499" s="32"/>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c r="CP499" s="32"/>
      <c r="CQ499" s="32"/>
      <c r="CR499" s="32"/>
      <c r="CS499" s="32"/>
      <c r="CT499" s="32"/>
      <c r="CU499" s="32"/>
      <c r="CV499" s="32"/>
      <c r="CW499" s="32"/>
      <c r="CX499" s="32"/>
      <c r="CY499" s="32"/>
      <c r="CZ499" s="32"/>
      <c r="DA499" s="32"/>
      <c r="DB499" s="32"/>
      <c r="DC499" s="25"/>
    </row>
    <row r="500" spans="1:107" s="61" customFormat="1" ht="12.6" customHeight="1">
      <c r="A500" s="25"/>
      <c r="B500" s="163"/>
      <c r="C500" s="163"/>
      <c r="D500" s="32"/>
      <c r="E500" s="37"/>
      <c r="F500" s="32"/>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c r="AD500" s="32"/>
      <c r="AE500" s="32"/>
      <c r="AF500" s="32"/>
      <c r="AG500" s="32"/>
      <c r="AH500" s="32"/>
      <c r="AI500" s="32"/>
      <c r="AJ500" s="32"/>
      <c r="AK500" s="32"/>
      <c r="AL500" s="32"/>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c r="CO500" s="32"/>
      <c r="CP500" s="32"/>
      <c r="CQ500" s="32"/>
      <c r="CR500" s="32"/>
      <c r="CS500" s="32"/>
      <c r="CT500" s="32"/>
      <c r="CU500" s="32"/>
      <c r="CV500" s="32"/>
      <c r="CW500" s="32"/>
      <c r="CX500" s="32"/>
      <c r="CY500" s="32"/>
      <c r="CZ500" s="32"/>
      <c r="DA500" s="32"/>
      <c r="DB500" s="32"/>
      <c r="DC500" s="25"/>
    </row>
    <row r="501" spans="1:107" s="61" customFormat="1" ht="22.5" customHeight="1">
      <c r="A501" s="25"/>
      <c r="B501" s="163"/>
      <c r="C501" s="178" t="s">
        <v>237</v>
      </c>
      <c r="D501" s="32"/>
      <c r="E501" s="37"/>
      <c r="F501" s="42"/>
      <c r="G501" s="44">
        <f t="shared" ref="G501:AL501" si="182">G498*G$18</f>
        <v>0</v>
      </c>
      <c r="H501" s="44">
        <f t="shared" si="182"/>
        <v>0</v>
      </c>
      <c r="I501" s="44">
        <f t="shared" si="182"/>
        <v>0</v>
      </c>
      <c r="J501" s="44">
        <f t="shared" si="182"/>
        <v>0</v>
      </c>
      <c r="K501" s="44">
        <f t="shared" si="182"/>
        <v>0</v>
      </c>
      <c r="L501" s="44">
        <f t="shared" si="182"/>
        <v>0</v>
      </c>
      <c r="M501" s="44">
        <f t="shared" si="182"/>
        <v>0</v>
      </c>
      <c r="N501" s="44">
        <f t="shared" si="182"/>
        <v>0</v>
      </c>
      <c r="O501" s="44">
        <f t="shared" si="182"/>
        <v>0</v>
      </c>
      <c r="P501" s="44">
        <f t="shared" si="182"/>
        <v>0</v>
      </c>
      <c r="Q501" s="44">
        <f t="shared" si="182"/>
        <v>0</v>
      </c>
      <c r="R501" s="44">
        <f t="shared" si="182"/>
        <v>0</v>
      </c>
      <c r="S501" s="44">
        <f t="shared" si="182"/>
        <v>0</v>
      </c>
      <c r="T501" s="44">
        <f t="shared" si="182"/>
        <v>0</v>
      </c>
      <c r="U501" s="44">
        <f t="shared" si="182"/>
        <v>0</v>
      </c>
      <c r="V501" s="44">
        <f t="shared" si="182"/>
        <v>0</v>
      </c>
      <c r="W501" s="44">
        <f t="shared" si="182"/>
        <v>0</v>
      </c>
      <c r="X501" s="44">
        <f t="shared" si="182"/>
        <v>0</v>
      </c>
      <c r="Y501" s="44">
        <f t="shared" si="182"/>
        <v>0</v>
      </c>
      <c r="Z501" s="44">
        <f t="shared" si="182"/>
        <v>0</v>
      </c>
      <c r="AA501" s="44">
        <f t="shared" si="182"/>
        <v>0</v>
      </c>
      <c r="AB501" s="44">
        <f t="shared" si="182"/>
        <v>0</v>
      </c>
      <c r="AC501" s="44">
        <f t="shared" si="182"/>
        <v>0</v>
      </c>
      <c r="AD501" s="44">
        <f t="shared" si="182"/>
        <v>0</v>
      </c>
      <c r="AE501" s="44">
        <f t="shared" si="182"/>
        <v>0</v>
      </c>
      <c r="AF501" s="44">
        <f t="shared" si="182"/>
        <v>0</v>
      </c>
      <c r="AG501" s="44">
        <f t="shared" si="182"/>
        <v>0</v>
      </c>
      <c r="AH501" s="44">
        <f t="shared" si="182"/>
        <v>0</v>
      </c>
      <c r="AI501" s="44">
        <f t="shared" si="182"/>
        <v>0</v>
      </c>
      <c r="AJ501" s="44">
        <f t="shared" si="182"/>
        <v>0</v>
      </c>
      <c r="AK501" s="44">
        <f t="shared" si="182"/>
        <v>0</v>
      </c>
      <c r="AL501" s="44">
        <f t="shared" si="182"/>
        <v>0</v>
      </c>
      <c r="AM501" s="44">
        <f t="shared" ref="AM501:BR501" si="183">AM498*AM$18</f>
        <v>0</v>
      </c>
      <c r="AN501" s="44">
        <f t="shared" si="183"/>
        <v>0</v>
      </c>
      <c r="AO501" s="44">
        <f t="shared" si="183"/>
        <v>0</v>
      </c>
      <c r="AP501" s="44">
        <f t="shared" si="183"/>
        <v>0</v>
      </c>
      <c r="AQ501" s="44">
        <f t="shared" si="183"/>
        <v>0</v>
      </c>
      <c r="AR501" s="44">
        <f t="shared" si="183"/>
        <v>0</v>
      </c>
      <c r="AS501" s="44">
        <f t="shared" si="183"/>
        <v>0</v>
      </c>
      <c r="AT501" s="44">
        <f t="shared" si="183"/>
        <v>0</v>
      </c>
      <c r="AU501" s="44">
        <f t="shared" si="183"/>
        <v>0</v>
      </c>
      <c r="AV501" s="44">
        <f t="shared" si="183"/>
        <v>0</v>
      </c>
      <c r="AW501" s="44">
        <f t="shared" si="183"/>
        <v>0</v>
      </c>
      <c r="AX501" s="44">
        <f t="shared" si="183"/>
        <v>0</v>
      </c>
      <c r="AY501" s="44">
        <f t="shared" si="183"/>
        <v>0</v>
      </c>
      <c r="AZ501" s="44">
        <f t="shared" si="183"/>
        <v>0</v>
      </c>
      <c r="BA501" s="44">
        <f t="shared" si="183"/>
        <v>0</v>
      </c>
      <c r="BB501" s="44">
        <f t="shared" si="183"/>
        <v>0</v>
      </c>
      <c r="BC501" s="44">
        <f t="shared" si="183"/>
        <v>0</v>
      </c>
      <c r="BD501" s="44">
        <f t="shared" si="183"/>
        <v>0</v>
      </c>
      <c r="BE501" s="44">
        <f t="shared" si="183"/>
        <v>0</v>
      </c>
      <c r="BF501" s="44">
        <f t="shared" si="183"/>
        <v>0</v>
      </c>
      <c r="BG501" s="44">
        <f t="shared" si="183"/>
        <v>0</v>
      </c>
      <c r="BH501" s="44">
        <f t="shared" si="183"/>
        <v>0</v>
      </c>
      <c r="BI501" s="44">
        <f t="shared" si="183"/>
        <v>0</v>
      </c>
      <c r="BJ501" s="44">
        <f t="shared" si="183"/>
        <v>0</v>
      </c>
      <c r="BK501" s="44">
        <f t="shared" si="183"/>
        <v>0</v>
      </c>
      <c r="BL501" s="44">
        <f t="shared" si="183"/>
        <v>0</v>
      </c>
      <c r="BM501" s="44">
        <f t="shared" si="183"/>
        <v>0</v>
      </c>
      <c r="BN501" s="44">
        <f t="shared" si="183"/>
        <v>0</v>
      </c>
      <c r="BO501" s="44">
        <f t="shared" si="183"/>
        <v>0</v>
      </c>
      <c r="BP501" s="44">
        <f t="shared" si="183"/>
        <v>0</v>
      </c>
      <c r="BQ501" s="44">
        <f t="shared" si="183"/>
        <v>0</v>
      </c>
      <c r="BR501" s="44">
        <f t="shared" si="183"/>
        <v>0</v>
      </c>
      <c r="BS501" s="44">
        <f t="shared" ref="BS501:DB501" si="184">BS498*BS$18</f>
        <v>0</v>
      </c>
      <c r="BT501" s="44">
        <f t="shared" si="184"/>
        <v>0</v>
      </c>
      <c r="BU501" s="44">
        <f t="shared" si="184"/>
        <v>0</v>
      </c>
      <c r="BV501" s="44">
        <f t="shared" si="184"/>
        <v>0</v>
      </c>
      <c r="BW501" s="44">
        <f t="shared" si="184"/>
        <v>0</v>
      </c>
      <c r="BX501" s="44">
        <f t="shared" si="184"/>
        <v>0</v>
      </c>
      <c r="BY501" s="44">
        <f t="shared" si="184"/>
        <v>0</v>
      </c>
      <c r="BZ501" s="44">
        <f t="shared" si="184"/>
        <v>0</v>
      </c>
      <c r="CA501" s="44">
        <f t="shared" si="184"/>
        <v>0</v>
      </c>
      <c r="CB501" s="44">
        <f t="shared" si="184"/>
        <v>0</v>
      </c>
      <c r="CC501" s="44">
        <f t="shared" si="184"/>
        <v>0</v>
      </c>
      <c r="CD501" s="44">
        <f t="shared" si="184"/>
        <v>0</v>
      </c>
      <c r="CE501" s="44">
        <f t="shared" si="184"/>
        <v>0</v>
      </c>
      <c r="CF501" s="44">
        <f t="shared" si="184"/>
        <v>0</v>
      </c>
      <c r="CG501" s="44">
        <f t="shared" si="184"/>
        <v>0</v>
      </c>
      <c r="CH501" s="44">
        <f t="shared" si="184"/>
        <v>0</v>
      </c>
      <c r="CI501" s="44">
        <f t="shared" si="184"/>
        <v>0</v>
      </c>
      <c r="CJ501" s="44">
        <f t="shared" si="184"/>
        <v>0</v>
      </c>
      <c r="CK501" s="44">
        <f t="shared" si="184"/>
        <v>0</v>
      </c>
      <c r="CL501" s="44">
        <f t="shared" si="184"/>
        <v>0</v>
      </c>
      <c r="CM501" s="44">
        <f t="shared" si="184"/>
        <v>0</v>
      </c>
      <c r="CN501" s="44">
        <f t="shared" si="184"/>
        <v>0</v>
      </c>
      <c r="CO501" s="44">
        <f t="shared" si="184"/>
        <v>0</v>
      </c>
      <c r="CP501" s="44">
        <f t="shared" si="184"/>
        <v>0</v>
      </c>
      <c r="CQ501" s="44">
        <f t="shared" si="184"/>
        <v>0</v>
      </c>
      <c r="CR501" s="44">
        <f t="shared" si="184"/>
        <v>0</v>
      </c>
      <c r="CS501" s="44">
        <f t="shared" si="184"/>
        <v>0</v>
      </c>
      <c r="CT501" s="44">
        <f t="shared" si="184"/>
        <v>0</v>
      </c>
      <c r="CU501" s="44">
        <f t="shared" si="184"/>
        <v>0</v>
      </c>
      <c r="CV501" s="44">
        <f t="shared" si="184"/>
        <v>0</v>
      </c>
      <c r="CW501" s="44">
        <f t="shared" si="184"/>
        <v>0</v>
      </c>
      <c r="CX501" s="44">
        <f t="shared" si="184"/>
        <v>0</v>
      </c>
      <c r="CY501" s="44">
        <f t="shared" si="184"/>
        <v>0</v>
      </c>
      <c r="CZ501" s="44">
        <f t="shared" si="184"/>
        <v>0</v>
      </c>
      <c r="DA501" s="44">
        <f t="shared" si="184"/>
        <v>0</v>
      </c>
      <c r="DB501" s="44">
        <f t="shared" si="184"/>
        <v>0</v>
      </c>
      <c r="DC501" s="25"/>
    </row>
    <row r="502" spans="1:107" s="61" customFormat="1" ht="22.5" customHeight="1">
      <c r="A502" s="25"/>
      <c r="B502" s="163"/>
      <c r="C502" s="178" t="s">
        <v>238</v>
      </c>
      <c r="D502" s="32"/>
      <c r="E502" s="37"/>
      <c r="F502" s="32"/>
      <c r="G502" s="45">
        <f>SUM(G501:DB501)</f>
        <v>0</v>
      </c>
      <c r="H502" s="32"/>
      <c r="I502" s="32"/>
      <c r="J502" s="32"/>
      <c r="K502" s="32"/>
      <c r="L502" s="32"/>
      <c r="M502" s="32"/>
      <c r="N502" s="32"/>
      <c r="O502" s="32"/>
      <c r="P502" s="32"/>
      <c r="Q502" s="32"/>
      <c r="R502" s="32"/>
      <c r="S502" s="32"/>
      <c r="T502" s="32"/>
      <c r="U502" s="32"/>
      <c r="V502" s="32"/>
      <c r="W502" s="32"/>
      <c r="X502" s="32"/>
      <c r="Y502" s="32"/>
      <c r="Z502" s="32"/>
      <c r="AA502" s="32"/>
      <c r="AB502" s="32"/>
      <c r="AC502" s="32"/>
      <c r="AD502" s="32"/>
      <c r="AE502" s="32"/>
      <c r="AF502" s="32"/>
      <c r="AG502" s="32"/>
      <c r="AH502" s="32"/>
      <c r="AI502" s="32"/>
      <c r="AJ502" s="32"/>
      <c r="AK502" s="32"/>
      <c r="AL502" s="32"/>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c r="CT502" s="32"/>
      <c r="CU502" s="32"/>
      <c r="CV502" s="32"/>
      <c r="CW502" s="32"/>
      <c r="CX502" s="32"/>
      <c r="CY502" s="32"/>
      <c r="CZ502" s="32"/>
      <c r="DA502" s="32"/>
      <c r="DB502" s="32"/>
      <c r="DC502" s="25"/>
    </row>
    <row r="503" spans="1:107" s="61" customFormat="1" ht="12.6" customHeight="1">
      <c r="A503" s="25"/>
      <c r="B503" s="163"/>
      <c r="C503" s="163"/>
      <c r="D503" s="32"/>
      <c r="E503" s="37"/>
      <c r="F503" s="32"/>
      <c r="G503" s="49"/>
      <c r="H503" s="32"/>
      <c r="I503" s="32"/>
      <c r="J503" s="32"/>
      <c r="K503" s="32"/>
      <c r="L503" s="32"/>
      <c r="M503" s="32"/>
      <c r="N503" s="32"/>
      <c r="O503" s="32"/>
      <c r="P503" s="32"/>
      <c r="Q503" s="32"/>
      <c r="R503" s="32"/>
      <c r="S503" s="32"/>
      <c r="T503" s="32"/>
      <c r="U503" s="32"/>
      <c r="V503" s="32"/>
      <c r="W503" s="32"/>
      <c r="X503" s="32"/>
      <c r="Y503" s="32"/>
      <c r="Z503" s="32"/>
      <c r="AA503" s="32"/>
      <c r="AB503" s="32"/>
      <c r="AC503" s="32"/>
      <c r="AD503" s="32"/>
      <c r="AE503" s="32"/>
      <c r="AF503" s="32"/>
      <c r="AG503" s="32"/>
      <c r="AH503" s="32"/>
      <c r="AI503" s="32"/>
      <c r="AJ503" s="32"/>
      <c r="AK503" s="32"/>
      <c r="AL503" s="32"/>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c r="CO503" s="32"/>
      <c r="CP503" s="32"/>
      <c r="CQ503" s="32"/>
      <c r="CR503" s="32"/>
      <c r="CS503" s="32"/>
      <c r="CT503" s="32"/>
      <c r="CU503" s="32"/>
      <c r="CV503" s="32"/>
      <c r="CW503" s="32"/>
      <c r="CX503" s="32"/>
      <c r="CY503" s="32"/>
      <c r="CZ503" s="32"/>
      <c r="DA503" s="32"/>
      <c r="DB503" s="32"/>
      <c r="DC503" s="25"/>
    </row>
    <row r="504" spans="1:107" s="98" customFormat="1" ht="22.5" customHeight="1">
      <c r="A504" s="36"/>
      <c r="B504" s="152" t="s">
        <v>101</v>
      </c>
      <c r="C504" s="153" t="s">
        <v>284</v>
      </c>
      <c r="D504" s="35"/>
      <c r="E504" s="40"/>
      <c r="F504" s="36"/>
      <c r="G504" s="36"/>
      <c r="H504" s="36"/>
      <c r="I504" s="36"/>
      <c r="J504" s="36"/>
      <c r="K504" s="36"/>
      <c r="L504" s="36"/>
      <c r="M504" s="36"/>
      <c r="N504" s="36"/>
      <c r="O504" s="36"/>
      <c r="P504" s="36"/>
      <c r="Q504" s="36"/>
      <c r="R504" s="36"/>
      <c r="S504" s="36"/>
      <c r="T504" s="36"/>
      <c r="U504" s="36"/>
      <c r="V504" s="36"/>
      <c r="W504" s="36"/>
      <c r="X504" s="36"/>
      <c r="Y504" s="36"/>
      <c r="Z504" s="36"/>
      <c r="AA504" s="36"/>
      <c r="AB504" s="36"/>
      <c r="AC504" s="36"/>
      <c r="AD504" s="36"/>
      <c r="AE504" s="36"/>
      <c r="AF504" s="36"/>
      <c r="AG504" s="36"/>
      <c r="AH504" s="36"/>
      <c r="AI504" s="36"/>
      <c r="AJ504" s="36"/>
      <c r="AK504" s="36"/>
      <c r="AL504" s="36"/>
      <c r="AM504" s="36"/>
      <c r="AN504" s="36"/>
      <c r="AO504" s="36"/>
      <c r="AP504" s="36"/>
      <c r="AQ504" s="36"/>
      <c r="AR504" s="36"/>
      <c r="AS504" s="36"/>
      <c r="AT504" s="36"/>
      <c r="AU504" s="36"/>
      <c r="AV504" s="36"/>
      <c r="AW504" s="36"/>
      <c r="AX504" s="36"/>
      <c r="AY504" s="36"/>
      <c r="AZ504" s="36"/>
      <c r="BA504" s="36"/>
      <c r="BB504" s="36"/>
      <c r="BC504" s="36"/>
      <c r="BD504" s="36"/>
      <c r="BE504" s="36"/>
      <c r="BF504" s="36"/>
      <c r="BG504" s="36"/>
      <c r="BH504" s="36"/>
      <c r="BI504" s="36"/>
      <c r="BJ504" s="36"/>
      <c r="BK504" s="36"/>
      <c r="BL504" s="36"/>
      <c r="BM504" s="36"/>
      <c r="BN504" s="36"/>
      <c r="BO504" s="36"/>
      <c r="BP504" s="36"/>
      <c r="BQ504" s="36"/>
      <c r="BR504" s="36"/>
      <c r="BS504" s="36"/>
      <c r="BT504" s="36"/>
      <c r="BU504" s="36"/>
      <c r="BV504" s="36"/>
      <c r="BW504" s="36"/>
      <c r="BX504" s="36"/>
      <c r="BY504" s="36"/>
      <c r="BZ504" s="36"/>
      <c r="CA504" s="36"/>
      <c r="CB504" s="36"/>
      <c r="CC504" s="36"/>
      <c r="CD504" s="36"/>
      <c r="CE504" s="36"/>
      <c r="CF504" s="36"/>
      <c r="CG504" s="36"/>
      <c r="CH504" s="36"/>
      <c r="CI504" s="36"/>
      <c r="CJ504" s="36"/>
      <c r="CK504" s="36"/>
      <c r="CL504" s="36"/>
      <c r="CM504" s="36"/>
      <c r="CN504" s="36"/>
      <c r="CO504" s="36"/>
      <c r="CP504" s="36"/>
      <c r="CQ504" s="36"/>
      <c r="CR504" s="36"/>
      <c r="CS504" s="36"/>
      <c r="CT504" s="36"/>
      <c r="CU504" s="36"/>
      <c r="CV504" s="36"/>
      <c r="CW504" s="36"/>
      <c r="CX504" s="36"/>
      <c r="CY504" s="36"/>
      <c r="CZ504" s="36"/>
      <c r="DA504" s="36"/>
      <c r="DB504" s="36"/>
      <c r="DC504" s="36"/>
    </row>
    <row r="505" spans="1:107" s="61" customFormat="1" ht="12.6" customHeight="1">
      <c r="A505" s="25"/>
      <c r="B505" s="163"/>
      <c r="C505" s="163"/>
      <c r="D505" s="32"/>
      <c r="E505" s="37"/>
      <c r="F505" s="32"/>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c r="AD505" s="32"/>
      <c r="AE505" s="32"/>
      <c r="AF505" s="32"/>
      <c r="AG505" s="32"/>
      <c r="AH505" s="32"/>
      <c r="AI505" s="32"/>
      <c r="AJ505" s="32"/>
      <c r="AK505" s="32"/>
      <c r="AL505" s="32"/>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c r="CO505" s="32"/>
      <c r="CP505" s="32"/>
      <c r="CQ505" s="32"/>
      <c r="CR505" s="32"/>
      <c r="CS505" s="32"/>
      <c r="CT505" s="32"/>
      <c r="CU505" s="32"/>
      <c r="CV505" s="32"/>
      <c r="CW505" s="32"/>
      <c r="CX505" s="32"/>
      <c r="CY505" s="32"/>
      <c r="CZ505" s="32"/>
      <c r="DA505" s="32"/>
      <c r="DB505" s="32"/>
      <c r="DC505" s="25"/>
    </row>
    <row r="506" spans="1:107" s="61" customFormat="1" ht="22.5" customHeight="1">
      <c r="A506" s="25"/>
      <c r="B506" s="152" t="s">
        <v>208</v>
      </c>
      <c r="C506" s="153" t="s">
        <v>139</v>
      </c>
      <c r="D506" s="32"/>
      <c r="E506" s="37"/>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2"/>
      <c r="AE506" s="32"/>
      <c r="AF506" s="32"/>
      <c r="AG506" s="32"/>
      <c r="AH506" s="32"/>
      <c r="AI506" s="32"/>
      <c r="AJ506" s="32"/>
      <c r="AK506" s="32"/>
      <c r="AL506" s="32"/>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c r="CT506" s="32"/>
      <c r="CU506" s="32"/>
      <c r="CV506" s="32"/>
      <c r="CW506" s="32"/>
      <c r="CX506" s="32"/>
      <c r="CY506" s="32"/>
      <c r="CZ506" s="32"/>
      <c r="DA506" s="32"/>
      <c r="DB506" s="32"/>
      <c r="DC506" s="25"/>
    </row>
    <row r="507" spans="1:107" s="61" customFormat="1" ht="22.5" customHeight="1">
      <c r="A507" s="25"/>
      <c r="B507" s="163"/>
      <c r="C507" s="170" t="s">
        <v>140</v>
      </c>
      <c r="D507" s="32"/>
      <c r="E507" s="37"/>
      <c r="F507" s="42"/>
      <c r="G507" s="43" cm="1">
        <f t="array" ref="G507">IFERROR(
IF(G$14 - $G$14 + 1 = _xlfn.NUMBERVALUE(TRIM(_xlfn.TEXTAFTER($C507, " ", -1))),
_xlfn.IFS(
'Option-specific inputs'!$K$19="Percentage cost method",('Option-specific inputs'!$K29*'Option-specific inputs'!$K$109*G$26),
'Option-specific inputs'!$K$19="Total cost method",(('Option-specific inputs'!$K52/SUM('Option-specific inputs'!$K$52:$K$61))*'Option-specific inputs'!$K$109*G$26)),0),0)</f>
        <v>0</v>
      </c>
      <c r="H507" s="43" cm="1">
        <f t="array" ref="H507">IFERROR(
IF(H$14 - $G$14 + 1 = _xlfn.NUMBERVALUE(TRIM(_xlfn.TEXTAFTER($C507, " ", -1))),
_xlfn.IFS(
'Option-specific inputs'!$K$19="Percentage cost method",('Option-specific inputs'!$K29*'Option-specific inputs'!$K$109*H$26),
'Option-specific inputs'!$K$19="Total cost method",(('Option-specific inputs'!$K52/SUM('Option-specific inputs'!$K$52:$K$61))*'Option-specific inputs'!$K$109*H$26)),0),0)</f>
        <v>0</v>
      </c>
      <c r="I507" s="43" cm="1">
        <f t="array" ref="I507">IFERROR(
IF(I$14 - $G$14 + 1 = _xlfn.NUMBERVALUE(TRIM(_xlfn.TEXTAFTER($C507, " ", -1))),
_xlfn.IFS(
'Option-specific inputs'!$K$19="Percentage cost method",('Option-specific inputs'!$K29*'Option-specific inputs'!$K$109*I$26),
'Option-specific inputs'!$K$19="Total cost method",(('Option-specific inputs'!$K52/SUM('Option-specific inputs'!$K$52:$K$61))*'Option-specific inputs'!$K$109*I$26)),0),0)</f>
        <v>0</v>
      </c>
      <c r="J507" s="43" cm="1">
        <f t="array" ref="J507">IFERROR(
IF(J$14 - $G$14 + 1 = _xlfn.NUMBERVALUE(TRIM(_xlfn.TEXTAFTER($C507, " ", -1))),
_xlfn.IFS(
'Option-specific inputs'!$K$19="Percentage cost method",('Option-specific inputs'!$K29*'Option-specific inputs'!$K$109*J$26),
'Option-specific inputs'!$K$19="Total cost method",(('Option-specific inputs'!$K52/SUM('Option-specific inputs'!$K$52:$K$61))*'Option-specific inputs'!$K$109*J$26)),0),0)</f>
        <v>0</v>
      </c>
      <c r="K507" s="43" cm="1">
        <f t="array" ref="K507">IFERROR(
IF(K$14 - $G$14 + 1 = _xlfn.NUMBERVALUE(TRIM(_xlfn.TEXTAFTER($C507, " ", -1))),
_xlfn.IFS(
'Option-specific inputs'!$K$19="Percentage cost method",('Option-specific inputs'!$K29*'Option-specific inputs'!$K$109*K$26),
'Option-specific inputs'!$K$19="Total cost method",(('Option-specific inputs'!$K52/SUM('Option-specific inputs'!$K$52:$K$61))*'Option-specific inputs'!$K$109*K$26)),0),0)</f>
        <v>0</v>
      </c>
      <c r="L507" s="43" cm="1">
        <f t="array" ref="L507">IFERROR(
IF(L$14 - $G$14 + 1 = _xlfn.NUMBERVALUE(TRIM(_xlfn.TEXTAFTER($C507, " ", -1))),
_xlfn.IFS(
'Option-specific inputs'!$K$19="Percentage cost method",('Option-specific inputs'!$K29*'Option-specific inputs'!$K$109*L$26),
'Option-specific inputs'!$K$19="Total cost method",(('Option-specific inputs'!$K52/SUM('Option-specific inputs'!$K$52:$K$61))*'Option-specific inputs'!$K$109*L$26)),0),0)</f>
        <v>0</v>
      </c>
      <c r="M507" s="43" cm="1">
        <f t="array" ref="M507">IFERROR(
IF(M$14 - $G$14 + 1 = _xlfn.NUMBERVALUE(TRIM(_xlfn.TEXTAFTER($C507, " ", -1))),
_xlfn.IFS(
'Option-specific inputs'!$K$19="Percentage cost method",('Option-specific inputs'!$K29*'Option-specific inputs'!$K$109*M$26),
'Option-specific inputs'!$K$19="Total cost method",(('Option-specific inputs'!$K52/SUM('Option-specific inputs'!$K$52:$K$61))*'Option-specific inputs'!$K$109*M$26)),0),0)</f>
        <v>0</v>
      </c>
      <c r="N507" s="43" cm="1">
        <f t="array" ref="N507">IFERROR(
IF(N$14 - $G$14 + 1 = _xlfn.NUMBERVALUE(TRIM(_xlfn.TEXTAFTER($C507, " ", -1))),
_xlfn.IFS(
'Option-specific inputs'!$K$19="Percentage cost method",('Option-specific inputs'!$K29*'Option-specific inputs'!$K$109*N$26),
'Option-specific inputs'!$K$19="Total cost method",(('Option-specific inputs'!$K52/SUM('Option-specific inputs'!$K$52:$K$61))*'Option-specific inputs'!$K$109*N$26)),0),0)</f>
        <v>0</v>
      </c>
      <c r="O507" s="43" cm="1">
        <f t="array" ref="O507">IFERROR(
IF(O$14 - $G$14 + 1 = _xlfn.NUMBERVALUE(TRIM(_xlfn.TEXTAFTER($C507, " ", -1))),
_xlfn.IFS(
'Option-specific inputs'!$K$19="Percentage cost method",('Option-specific inputs'!$K29*'Option-specific inputs'!$K$109*O$26),
'Option-specific inputs'!$K$19="Total cost method",(('Option-specific inputs'!$K52/SUM('Option-specific inputs'!$K$52:$K$61))*'Option-specific inputs'!$K$109*O$26)),0),0)</f>
        <v>0</v>
      </c>
      <c r="P507" s="43" cm="1">
        <f t="array" ref="P507">IFERROR(
IF(P$14 - $G$14 + 1 = _xlfn.NUMBERVALUE(TRIM(_xlfn.TEXTAFTER($C507, " ", -1))),
_xlfn.IFS(
'Option-specific inputs'!$K$19="Percentage cost method",('Option-specific inputs'!$K29*'Option-specific inputs'!$K$109*P$26),
'Option-specific inputs'!$K$19="Total cost method",(('Option-specific inputs'!$K52/SUM('Option-specific inputs'!$K$52:$K$61))*'Option-specific inputs'!$K$109*P$26)),0),0)</f>
        <v>0</v>
      </c>
      <c r="Q507" s="43" cm="1">
        <f t="array" ref="Q507">IFERROR(
IF(Q$14 - $G$14 + 1 = _xlfn.NUMBERVALUE(TRIM(_xlfn.TEXTAFTER($C507, " ", -1))),
_xlfn.IFS(
'Option-specific inputs'!$K$19="Percentage cost method",('Option-specific inputs'!$K29*'Option-specific inputs'!$K$109*Q$26),
'Option-specific inputs'!$K$19="Total cost method",(('Option-specific inputs'!$K52/SUM('Option-specific inputs'!$K$52:$K$61))*'Option-specific inputs'!$K$109*Q$26)),0),0)</f>
        <v>0</v>
      </c>
      <c r="R507" s="43" cm="1">
        <f t="array" ref="R507">IFERROR(
IF(R$14 - $G$14 + 1 = _xlfn.NUMBERVALUE(TRIM(_xlfn.TEXTAFTER($C507, " ", -1))),
_xlfn.IFS(
'Option-specific inputs'!$K$19="Percentage cost method",('Option-specific inputs'!$K29*'Option-specific inputs'!$K$109*R$26),
'Option-specific inputs'!$K$19="Total cost method",(('Option-specific inputs'!$K52/SUM('Option-specific inputs'!$K$52:$K$61))*'Option-specific inputs'!$K$109*R$26)),0),0)</f>
        <v>0</v>
      </c>
      <c r="S507" s="43" cm="1">
        <f t="array" ref="S507">IFERROR(
IF(S$14 - $G$14 + 1 = _xlfn.NUMBERVALUE(TRIM(_xlfn.TEXTAFTER($C507, " ", -1))),
_xlfn.IFS(
'Option-specific inputs'!$K$19="Percentage cost method",('Option-specific inputs'!$K29*'Option-specific inputs'!$K$109*S$26),
'Option-specific inputs'!$K$19="Total cost method",(('Option-specific inputs'!$K52/SUM('Option-specific inputs'!$K$52:$K$61))*'Option-specific inputs'!$K$109*S$26)),0),0)</f>
        <v>0</v>
      </c>
      <c r="T507" s="43" cm="1">
        <f t="array" ref="T507">IFERROR(
IF(T$14 - $G$14 + 1 = _xlfn.NUMBERVALUE(TRIM(_xlfn.TEXTAFTER($C507, " ", -1))),
_xlfn.IFS(
'Option-specific inputs'!$K$19="Percentage cost method",('Option-specific inputs'!$K29*'Option-specific inputs'!$K$109*T$26),
'Option-specific inputs'!$K$19="Total cost method",(('Option-specific inputs'!$K52/SUM('Option-specific inputs'!$K$52:$K$61))*'Option-specific inputs'!$K$109*T$26)),0),0)</f>
        <v>0</v>
      </c>
      <c r="U507" s="43" cm="1">
        <f t="array" ref="U507">IFERROR(
IF(U$14 - $G$14 + 1 = _xlfn.NUMBERVALUE(TRIM(_xlfn.TEXTAFTER($C507, " ", -1))),
_xlfn.IFS(
'Option-specific inputs'!$K$19="Percentage cost method",('Option-specific inputs'!$K29*'Option-specific inputs'!$K$109*U$26),
'Option-specific inputs'!$K$19="Total cost method",(('Option-specific inputs'!$K52/SUM('Option-specific inputs'!$K$52:$K$61))*'Option-specific inputs'!$K$109*U$26)),0),0)</f>
        <v>0</v>
      </c>
      <c r="V507" s="43" cm="1">
        <f t="array" ref="V507">IFERROR(
IF(V$14 - $G$14 + 1 = _xlfn.NUMBERVALUE(TRIM(_xlfn.TEXTAFTER($C507, " ", -1))),
_xlfn.IFS(
'Option-specific inputs'!$K$19="Percentage cost method",('Option-specific inputs'!$K29*'Option-specific inputs'!$K$109*V$26),
'Option-specific inputs'!$K$19="Total cost method",(('Option-specific inputs'!$K52/SUM('Option-specific inputs'!$K$52:$K$61))*'Option-specific inputs'!$K$109*V$26)),0),0)</f>
        <v>0</v>
      </c>
      <c r="W507" s="43" cm="1">
        <f t="array" ref="W507">IFERROR(
IF(W$14 - $G$14 + 1 = _xlfn.NUMBERVALUE(TRIM(_xlfn.TEXTAFTER($C507, " ", -1))),
_xlfn.IFS(
'Option-specific inputs'!$K$19="Percentage cost method",('Option-specific inputs'!$K29*'Option-specific inputs'!$K$109*W$26),
'Option-specific inputs'!$K$19="Total cost method",(('Option-specific inputs'!$K52/SUM('Option-specific inputs'!$K$52:$K$61))*'Option-specific inputs'!$K$109*W$26)),0),0)</f>
        <v>0</v>
      </c>
      <c r="X507" s="43" cm="1">
        <f t="array" ref="X507">IFERROR(
IF(X$14 - $G$14 + 1 = _xlfn.NUMBERVALUE(TRIM(_xlfn.TEXTAFTER($C507, " ", -1))),
_xlfn.IFS(
'Option-specific inputs'!$K$19="Percentage cost method",('Option-specific inputs'!$K29*'Option-specific inputs'!$K$109*X$26),
'Option-specific inputs'!$K$19="Total cost method",(('Option-specific inputs'!$K52/SUM('Option-specific inputs'!$K$52:$K$61))*'Option-specific inputs'!$K$109*X$26)),0),0)</f>
        <v>0</v>
      </c>
      <c r="Y507" s="43" cm="1">
        <f t="array" ref="Y507">IFERROR(
IF(Y$14 - $G$14 + 1 = _xlfn.NUMBERVALUE(TRIM(_xlfn.TEXTAFTER($C507, " ", -1))),
_xlfn.IFS(
'Option-specific inputs'!$K$19="Percentage cost method",('Option-specific inputs'!$K29*'Option-specific inputs'!$K$109*Y$26),
'Option-specific inputs'!$K$19="Total cost method",(('Option-specific inputs'!$K52/SUM('Option-specific inputs'!$K$52:$K$61))*'Option-specific inputs'!$K$109*Y$26)),0),0)</f>
        <v>0</v>
      </c>
      <c r="Z507" s="43" cm="1">
        <f t="array" ref="Z507">IFERROR(
IF(Z$14 - $G$14 + 1 = _xlfn.NUMBERVALUE(TRIM(_xlfn.TEXTAFTER($C507, " ", -1))),
_xlfn.IFS(
'Option-specific inputs'!$K$19="Percentage cost method",('Option-specific inputs'!$K29*'Option-specific inputs'!$K$109*Z$26),
'Option-specific inputs'!$K$19="Total cost method",(('Option-specific inputs'!$K52/SUM('Option-specific inputs'!$K$52:$K$61))*'Option-specific inputs'!$K$109*Z$26)),0),0)</f>
        <v>0</v>
      </c>
      <c r="AA507" s="43" cm="1">
        <f t="array" ref="AA507">IFERROR(
IF(AA$14 - $G$14 + 1 = _xlfn.NUMBERVALUE(TRIM(_xlfn.TEXTAFTER($C507, " ", -1))),
_xlfn.IFS(
'Option-specific inputs'!$K$19="Percentage cost method",('Option-specific inputs'!$K29*'Option-specific inputs'!$K$109*AA$26),
'Option-specific inputs'!$K$19="Total cost method",(('Option-specific inputs'!$K52/SUM('Option-specific inputs'!$K$52:$K$61))*'Option-specific inputs'!$K$109*AA$26)),0),0)</f>
        <v>0</v>
      </c>
      <c r="AB507" s="43" cm="1">
        <f t="array" ref="AB507">IFERROR(
IF(AB$14 - $G$14 + 1 = _xlfn.NUMBERVALUE(TRIM(_xlfn.TEXTAFTER($C507, " ", -1))),
_xlfn.IFS(
'Option-specific inputs'!$K$19="Percentage cost method",('Option-specific inputs'!$K29*'Option-specific inputs'!$K$109*AB$26),
'Option-specific inputs'!$K$19="Total cost method",(('Option-specific inputs'!$K52/SUM('Option-specific inputs'!$K$52:$K$61))*'Option-specific inputs'!$K$109*AB$26)),0),0)</f>
        <v>0</v>
      </c>
      <c r="AC507" s="43" cm="1">
        <f t="array" ref="AC507">IFERROR(
IF(AC$14 - $G$14 + 1 = _xlfn.NUMBERVALUE(TRIM(_xlfn.TEXTAFTER($C507, " ", -1))),
_xlfn.IFS(
'Option-specific inputs'!$K$19="Percentage cost method",('Option-specific inputs'!$K29*'Option-specific inputs'!$K$109*AC$26),
'Option-specific inputs'!$K$19="Total cost method",(('Option-specific inputs'!$K52/SUM('Option-specific inputs'!$K$52:$K$61))*'Option-specific inputs'!$K$109*AC$26)),0),0)</f>
        <v>0</v>
      </c>
      <c r="AD507" s="43" cm="1">
        <f t="array" ref="AD507">IFERROR(
IF(AD$14 - $G$14 + 1 = _xlfn.NUMBERVALUE(TRIM(_xlfn.TEXTAFTER($C507, " ", -1))),
_xlfn.IFS(
'Option-specific inputs'!$K$19="Percentage cost method",('Option-specific inputs'!$K29*'Option-specific inputs'!$K$109*AD$26),
'Option-specific inputs'!$K$19="Total cost method",(('Option-specific inputs'!$K52/SUM('Option-specific inputs'!$K$52:$K$61))*'Option-specific inputs'!$K$109*AD$26)),0),0)</f>
        <v>0</v>
      </c>
      <c r="AE507" s="43" cm="1">
        <f t="array" ref="AE507">IFERROR(
IF(AE$14 - $G$14 + 1 = _xlfn.NUMBERVALUE(TRIM(_xlfn.TEXTAFTER($C507, " ", -1))),
_xlfn.IFS(
'Option-specific inputs'!$K$19="Percentage cost method",('Option-specific inputs'!$K29*'Option-specific inputs'!$K$109*AE$26),
'Option-specific inputs'!$K$19="Total cost method",(('Option-specific inputs'!$K52/SUM('Option-specific inputs'!$K$52:$K$61))*'Option-specific inputs'!$K$109*AE$26)),0),0)</f>
        <v>0</v>
      </c>
      <c r="AF507" s="43" cm="1">
        <f t="array" ref="AF507">IFERROR(
IF(AF$14 - $G$14 + 1 = _xlfn.NUMBERVALUE(TRIM(_xlfn.TEXTAFTER($C507, " ", -1))),
_xlfn.IFS(
'Option-specific inputs'!$K$19="Percentage cost method",('Option-specific inputs'!$K29*'Option-specific inputs'!$K$109*AF$26),
'Option-specific inputs'!$K$19="Total cost method",(('Option-specific inputs'!$K52/SUM('Option-specific inputs'!$K$52:$K$61))*'Option-specific inputs'!$K$109*AF$26)),0),0)</f>
        <v>0</v>
      </c>
      <c r="AG507" s="43" cm="1">
        <f t="array" ref="AG507">IFERROR(
IF(AG$14 - $G$14 + 1 = _xlfn.NUMBERVALUE(TRIM(_xlfn.TEXTAFTER($C507, " ", -1))),
_xlfn.IFS(
'Option-specific inputs'!$K$19="Percentage cost method",('Option-specific inputs'!$K29*'Option-specific inputs'!$K$109*AG$26),
'Option-specific inputs'!$K$19="Total cost method",(('Option-specific inputs'!$K52/SUM('Option-specific inputs'!$K$52:$K$61))*'Option-specific inputs'!$K$109*AG$26)),0),0)</f>
        <v>0</v>
      </c>
      <c r="AH507" s="43" cm="1">
        <f t="array" ref="AH507">IFERROR(
IF(AH$14 - $G$14 + 1 = _xlfn.NUMBERVALUE(TRIM(_xlfn.TEXTAFTER($C507, " ", -1))),
_xlfn.IFS(
'Option-specific inputs'!$K$19="Percentage cost method",('Option-specific inputs'!$K29*'Option-specific inputs'!$K$109*AH$26),
'Option-specific inputs'!$K$19="Total cost method",(('Option-specific inputs'!$K52/SUM('Option-specific inputs'!$K$52:$K$61))*'Option-specific inputs'!$K$109*AH$26)),0),0)</f>
        <v>0</v>
      </c>
      <c r="AI507" s="43" cm="1">
        <f t="array" ref="AI507">IFERROR(
IF(AI$14 - $G$14 + 1 = _xlfn.NUMBERVALUE(TRIM(_xlfn.TEXTAFTER($C507, " ", -1))),
_xlfn.IFS(
'Option-specific inputs'!$K$19="Percentage cost method",('Option-specific inputs'!$K29*'Option-specific inputs'!$K$109*AI$26),
'Option-specific inputs'!$K$19="Total cost method",(('Option-specific inputs'!$K52/SUM('Option-specific inputs'!$K$52:$K$61))*'Option-specific inputs'!$K$109*AI$26)),0),0)</f>
        <v>0</v>
      </c>
      <c r="AJ507" s="43" cm="1">
        <f t="array" ref="AJ507">IFERROR(
IF(AJ$14 - $G$14 + 1 = _xlfn.NUMBERVALUE(TRIM(_xlfn.TEXTAFTER($C507, " ", -1))),
_xlfn.IFS(
'Option-specific inputs'!$K$19="Percentage cost method",('Option-specific inputs'!$K29*'Option-specific inputs'!$K$109*AJ$26),
'Option-specific inputs'!$K$19="Total cost method",(('Option-specific inputs'!$K52/SUM('Option-specific inputs'!$K$52:$K$61))*'Option-specific inputs'!$K$109*AJ$26)),0),0)</f>
        <v>0</v>
      </c>
      <c r="AK507" s="43" cm="1">
        <f t="array" ref="AK507">IFERROR(
IF(AK$14 - $G$14 + 1 = _xlfn.NUMBERVALUE(TRIM(_xlfn.TEXTAFTER($C507, " ", -1))),
_xlfn.IFS(
'Option-specific inputs'!$K$19="Percentage cost method",('Option-specific inputs'!$K29*'Option-specific inputs'!$K$109*AK$26),
'Option-specific inputs'!$K$19="Total cost method",(('Option-specific inputs'!$K52/SUM('Option-specific inputs'!$K$52:$K$61))*'Option-specific inputs'!$K$109*AK$26)),0),0)</f>
        <v>0</v>
      </c>
      <c r="AL507" s="43" cm="1">
        <f t="array" ref="AL507">IFERROR(
IF(AL$14 - $G$14 + 1 = _xlfn.NUMBERVALUE(TRIM(_xlfn.TEXTAFTER($C507, " ", -1))),
_xlfn.IFS(
'Option-specific inputs'!$K$19="Percentage cost method",('Option-specific inputs'!$K29*'Option-specific inputs'!$K$109*AL$26),
'Option-specific inputs'!$K$19="Total cost method",(('Option-specific inputs'!$K52/SUM('Option-specific inputs'!$K$52:$K$61))*'Option-specific inputs'!$K$109*AL$26)),0),0)</f>
        <v>0</v>
      </c>
      <c r="AM507" s="43" cm="1">
        <f t="array" ref="AM507">IFERROR(
IF(AM$14 - $G$14 + 1 = _xlfn.NUMBERVALUE(TRIM(_xlfn.TEXTAFTER($C507, " ", -1))),
_xlfn.IFS(
'Option-specific inputs'!$K$19="Percentage cost method",('Option-specific inputs'!$K29*'Option-specific inputs'!$K$109*AM$26),
'Option-specific inputs'!$K$19="Total cost method",(('Option-specific inputs'!$K52/SUM('Option-specific inputs'!$K$52:$K$61))*'Option-specific inputs'!$K$109*AM$26)),0),0)</f>
        <v>0</v>
      </c>
      <c r="AN507" s="43" cm="1">
        <f t="array" ref="AN507">IFERROR(
IF(AN$14 - $G$14 + 1 = _xlfn.NUMBERVALUE(TRIM(_xlfn.TEXTAFTER($C507, " ", -1))),
_xlfn.IFS(
'Option-specific inputs'!$K$19="Percentage cost method",('Option-specific inputs'!$K29*'Option-specific inputs'!$K$109*AN$26),
'Option-specific inputs'!$K$19="Total cost method",(('Option-specific inputs'!$K52/SUM('Option-specific inputs'!$K$52:$K$61))*'Option-specific inputs'!$K$109*AN$26)),0),0)</f>
        <v>0</v>
      </c>
      <c r="AO507" s="43" cm="1">
        <f t="array" ref="AO507">IFERROR(
IF(AO$14 - $G$14 + 1 = _xlfn.NUMBERVALUE(TRIM(_xlfn.TEXTAFTER($C507, " ", -1))),
_xlfn.IFS(
'Option-specific inputs'!$K$19="Percentage cost method",('Option-specific inputs'!$K29*'Option-specific inputs'!$K$109*AO$26),
'Option-specific inputs'!$K$19="Total cost method",(('Option-specific inputs'!$K52/SUM('Option-specific inputs'!$K$52:$K$61))*'Option-specific inputs'!$K$109*AO$26)),0),0)</f>
        <v>0</v>
      </c>
      <c r="AP507" s="43" cm="1">
        <f t="array" ref="AP507">IFERROR(
IF(AP$14 - $G$14 + 1 = _xlfn.NUMBERVALUE(TRIM(_xlfn.TEXTAFTER($C507, " ", -1))),
_xlfn.IFS(
'Option-specific inputs'!$K$19="Percentage cost method",('Option-specific inputs'!$K29*'Option-specific inputs'!$K$109*AP$26),
'Option-specific inputs'!$K$19="Total cost method",(('Option-specific inputs'!$K52/SUM('Option-specific inputs'!$K$52:$K$61))*'Option-specific inputs'!$K$109*AP$26)),0),0)</f>
        <v>0</v>
      </c>
      <c r="AQ507" s="43" cm="1">
        <f t="array" ref="AQ507">IFERROR(
IF(AQ$14 - $G$14 + 1 = _xlfn.NUMBERVALUE(TRIM(_xlfn.TEXTAFTER($C507, " ", -1))),
_xlfn.IFS(
'Option-specific inputs'!$K$19="Percentage cost method",('Option-specific inputs'!$K29*'Option-specific inputs'!$K$109*AQ$26),
'Option-specific inputs'!$K$19="Total cost method",(('Option-specific inputs'!$K52/SUM('Option-specific inputs'!$K$52:$K$61))*'Option-specific inputs'!$K$109*AQ$26)),0),0)</f>
        <v>0</v>
      </c>
      <c r="AR507" s="43" cm="1">
        <f t="array" ref="AR507">IFERROR(
IF(AR$14 - $G$14 + 1 = _xlfn.NUMBERVALUE(TRIM(_xlfn.TEXTAFTER($C507, " ", -1))),
_xlfn.IFS(
'Option-specific inputs'!$K$19="Percentage cost method",('Option-specific inputs'!$K29*'Option-specific inputs'!$K$109*AR$26),
'Option-specific inputs'!$K$19="Total cost method",(('Option-specific inputs'!$K52/SUM('Option-specific inputs'!$K$52:$K$61))*'Option-specific inputs'!$K$109*AR$26)),0),0)</f>
        <v>0</v>
      </c>
      <c r="AS507" s="43" cm="1">
        <f t="array" ref="AS507">IFERROR(
IF(AS$14 - $G$14 + 1 = _xlfn.NUMBERVALUE(TRIM(_xlfn.TEXTAFTER($C507, " ", -1))),
_xlfn.IFS(
'Option-specific inputs'!$K$19="Percentage cost method",('Option-specific inputs'!$K29*'Option-specific inputs'!$K$109*AS$26),
'Option-specific inputs'!$K$19="Total cost method",(('Option-specific inputs'!$K52/SUM('Option-specific inputs'!$K$52:$K$61))*'Option-specific inputs'!$K$109*AS$26)),0),0)</f>
        <v>0</v>
      </c>
      <c r="AT507" s="43" cm="1">
        <f t="array" ref="AT507">IFERROR(
IF(AT$14 - $G$14 + 1 = _xlfn.NUMBERVALUE(TRIM(_xlfn.TEXTAFTER($C507, " ", -1))),
_xlfn.IFS(
'Option-specific inputs'!$K$19="Percentage cost method",('Option-specific inputs'!$K29*'Option-specific inputs'!$K$109*AT$26),
'Option-specific inputs'!$K$19="Total cost method",(('Option-specific inputs'!$K52/SUM('Option-specific inputs'!$K$52:$K$61))*'Option-specific inputs'!$K$109*AT$26)),0),0)</f>
        <v>0</v>
      </c>
      <c r="AU507" s="43" cm="1">
        <f t="array" ref="AU507">IFERROR(
IF(AU$14 - $G$14 + 1 = _xlfn.NUMBERVALUE(TRIM(_xlfn.TEXTAFTER($C507, " ", -1))),
_xlfn.IFS(
'Option-specific inputs'!$K$19="Percentage cost method",('Option-specific inputs'!$K29*'Option-specific inputs'!$K$109*AU$26),
'Option-specific inputs'!$K$19="Total cost method",(('Option-specific inputs'!$K52/SUM('Option-specific inputs'!$K$52:$K$61))*'Option-specific inputs'!$K$109*AU$26)),0),0)</f>
        <v>0</v>
      </c>
      <c r="AV507" s="43" cm="1">
        <f t="array" ref="AV507">IFERROR(
IF(AV$14 - $G$14 + 1 = _xlfn.NUMBERVALUE(TRIM(_xlfn.TEXTAFTER($C507, " ", -1))),
_xlfn.IFS(
'Option-specific inputs'!$K$19="Percentage cost method",('Option-specific inputs'!$K29*'Option-specific inputs'!$K$109*AV$26),
'Option-specific inputs'!$K$19="Total cost method",(('Option-specific inputs'!$K52/SUM('Option-specific inputs'!$K$52:$K$61))*'Option-specific inputs'!$K$109*AV$26)),0),0)</f>
        <v>0</v>
      </c>
      <c r="AW507" s="43" cm="1">
        <f t="array" ref="AW507">IFERROR(
IF(AW$14 - $G$14 + 1 = _xlfn.NUMBERVALUE(TRIM(_xlfn.TEXTAFTER($C507, " ", -1))),
_xlfn.IFS(
'Option-specific inputs'!$K$19="Percentage cost method",('Option-specific inputs'!$K29*'Option-specific inputs'!$K$109*AW$26),
'Option-specific inputs'!$K$19="Total cost method",(('Option-specific inputs'!$K52/SUM('Option-specific inputs'!$K$52:$K$61))*'Option-specific inputs'!$K$109*AW$26)),0),0)</f>
        <v>0</v>
      </c>
      <c r="AX507" s="43" cm="1">
        <f t="array" ref="AX507">IFERROR(
IF(AX$14 - $G$14 + 1 = _xlfn.NUMBERVALUE(TRIM(_xlfn.TEXTAFTER($C507, " ", -1))),
_xlfn.IFS(
'Option-specific inputs'!$K$19="Percentage cost method",('Option-specific inputs'!$K29*'Option-specific inputs'!$K$109*AX$26),
'Option-specific inputs'!$K$19="Total cost method",(('Option-specific inputs'!$K52/SUM('Option-specific inputs'!$K$52:$K$61))*'Option-specific inputs'!$K$109*AX$26)),0),0)</f>
        <v>0</v>
      </c>
      <c r="AY507" s="43" cm="1">
        <f t="array" ref="AY507">IFERROR(
IF(AY$14 - $G$14 + 1 = _xlfn.NUMBERVALUE(TRIM(_xlfn.TEXTAFTER($C507, " ", -1))),
_xlfn.IFS(
'Option-specific inputs'!$K$19="Percentage cost method",('Option-specific inputs'!$K29*'Option-specific inputs'!$K$109*AY$26),
'Option-specific inputs'!$K$19="Total cost method",(('Option-specific inputs'!$K52/SUM('Option-specific inputs'!$K$52:$K$61))*'Option-specific inputs'!$K$109*AY$26)),0),0)</f>
        <v>0</v>
      </c>
      <c r="AZ507" s="43" cm="1">
        <f t="array" ref="AZ507">IFERROR(
IF(AZ$14 - $G$14 + 1 = _xlfn.NUMBERVALUE(TRIM(_xlfn.TEXTAFTER($C507, " ", -1))),
_xlfn.IFS(
'Option-specific inputs'!$K$19="Percentage cost method",('Option-specific inputs'!$K29*'Option-specific inputs'!$K$109*AZ$26),
'Option-specific inputs'!$K$19="Total cost method",(('Option-specific inputs'!$K52/SUM('Option-specific inputs'!$K$52:$K$61))*'Option-specific inputs'!$K$109*AZ$26)),0),0)</f>
        <v>0</v>
      </c>
      <c r="BA507" s="43" cm="1">
        <f t="array" ref="BA507">IFERROR(
IF(BA$14 - $G$14 + 1 = _xlfn.NUMBERVALUE(TRIM(_xlfn.TEXTAFTER($C507, " ", -1))),
_xlfn.IFS(
'Option-specific inputs'!$K$19="Percentage cost method",('Option-specific inputs'!$K29*'Option-specific inputs'!$K$109*BA$26),
'Option-specific inputs'!$K$19="Total cost method",(('Option-specific inputs'!$K52/SUM('Option-specific inputs'!$K$52:$K$61))*'Option-specific inputs'!$K$109*BA$26)),0),0)</f>
        <v>0</v>
      </c>
      <c r="BB507" s="43" cm="1">
        <f t="array" ref="BB507">IFERROR(
IF(BB$14 - $G$14 + 1 = _xlfn.NUMBERVALUE(TRIM(_xlfn.TEXTAFTER($C507, " ", -1))),
_xlfn.IFS(
'Option-specific inputs'!$K$19="Percentage cost method",('Option-specific inputs'!$K29*'Option-specific inputs'!$K$109*BB$26),
'Option-specific inputs'!$K$19="Total cost method",(('Option-specific inputs'!$K52/SUM('Option-specific inputs'!$K$52:$K$61))*'Option-specific inputs'!$K$109*BB$26)),0),0)</f>
        <v>0</v>
      </c>
      <c r="BC507" s="43" cm="1">
        <f t="array" ref="BC507">IFERROR(
IF(BC$14 - $G$14 + 1 = _xlfn.NUMBERVALUE(TRIM(_xlfn.TEXTAFTER($C507, " ", -1))),
_xlfn.IFS(
'Option-specific inputs'!$K$19="Percentage cost method",('Option-specific inputs'!$K29*'Option-specific inputs'!$K$109*BC$26),
'Option-specific inputs'!$K$19="Total cost method",(('Option-specific inputs'!$K52/SUM('Option-specific inputs'!$K$52:$K$61))*'Option-specific inputs'!$K$109*BC$26)),0),0)</f>
        <v>0</v>
      </c>
      <c r="BD507" s="43" cm="1">
        <f t="array" ref="BD507">IFERROR(
IF(BD$14 - $G$14 + 1 = _xlfn.NUMBERVALUE(TRIM(_xlfn.TEXTAFTER($C507, " ", -1))),
_xlfn.IFS(
'Option-specific inputs'!$K$19="Percentage cost method",('Option-specific inputs'!$K29*'Option-specific inputs'!$K$109*BD$26),
'Option-specific inputs'!$K$19="Total cost method",(('Option-specific inputs'!$K52/SUM('Option-specific inputs'!$K$52:$K$61))*'Option-specific inputs'!$K$109*BD$26)),0),0)</f>
        <v>0</v>
      </c>
      <c r="BE507" s="43" cm="1">
        <f t="array" ref="BE507">IFERROR(
IF(BE$14 - $G$14 + 1 = _xlfn.NUMBERVALUE(TRIM(_xlfn.TEXTAFTER($C507, " ", -1))),
_xlfn.IFS(
'Option-specific inputs'!$K$19="Percentage cost method",('Option-specific inputs'!$K29*'Option-specific inputs'!$K$109*BE$26),
'Option-specific inputs'!$K$19="Total cost method",(('Option-specific inputs'!$K52/SUM('Option-specific inputs'!$K$52:$K$61))*'Option-specific inputs'!$K$109*BE$26)),0),0)</f>
        <v>0</v>
      </c>
      <c r="BF507" s="43" cm="1">
        <f t="array" ref="BF507">IFERROR(
IF(BF$14 - $G$14 + 1 = _xlfn.NUMBERVALUE(TRIM(_xlfn.TEXTAFTER($C507, " ", -1))),
_xlfn.IFS(
'Option-specific inputs'!$K$19="Percentage cost method",('Option-specific inputs'!$K29*'Option-specific inputs'!$K$109*BF$26),
'Option-specific inputs'!$K$19="Total cost method",(('Option-specific inputs'!$K52/SUM('Option-specific inputs'!$K$52:$K$61))*'Option-specific inputs'!$K$109*BF$26)),0),0)</f>
        <v>0</v>
      </c>
      <c r="BG507" s="43" cm="1">
        <f t="array" ref="BG507">IFERROR(
IF(BG$14 - $G$14 + 1 = _xlfn.NUMBERVALUE(TRIM(_xlfn.TEXTAFTER($C507, " ", -1))),
_xlfn.IFS(
'Option-specific inputs'!$K$19="Percentage cost method",('Option-specific inputs'!$K29*'Option-specific inputs'!$K$109*BG$26),
'Option-specific inputs'!$K$19="Total cost method",(('Option-specific inputs'!$K52/SUM('Option-specific inputs'!$K$52:$K$61))*'Option-specific inputs'!$K$109*BG$26)),0),0)</f>
        <v>0</v>
      </c>
      <c r="BH507" s="43" cm="1">
        <f t="array" ref="BH507">IFERROR(
IF(BH$14 - $G$14 + 1 = _xlfn.NUMBERVALUE(TRIM(_xlfn.TEXTAFTER($C507, " ", -1))),
_xlfn.IFS(
'Option-specific inputs'!$K$19="Percentage cost method",('Option-specific inputs'!$K29*'Option-specific inputs'!$K$109*BH$26),
'Option-specific inputs'!$K$19="Total cost method",(('Option-specific inputs'!$K52/SUM('Option-specific inputs'!$K$52:$K$61))*'Option-specific inputs'!$K$109*BH$26)),0),0)</f>
        <v>0</v>
      </c>
      <c r="BI507" s="43" cm="1">
        <f t="array" ref="BI507">IFERROR(
IF(BI$14 - $G$14 + 1 = _xlfn.NUMBERVALUE(TRIM(_xlfn.TEXTAFTER($C507, " ", -1))),
_xlfn.IFS(
'Option-specific inputs'!$K$19="Percentage cost method",('Option-specific inputs'!$K29*'Option-specific inputs'!$K$109*BI$26),
'Option-specific inputs'!$K$19="Total cost method",(('Option-specific inputs'!$K52/SUM('Option-specific inputs'!$K$52:$K$61))*'Option-specific inputs'!$K$109*BI$26)),0),0)</f>
        <v>0</v>
      </c>
      <c r="BJ507" s="43" cm="1">
        <f t="array" ref="BJ507">IFERROR(
IF(BJ$14 - $G$14 + 1 = _xlfn.NUMBERVALUE(TRIM(_xlfn.TEXTAFTER($C507, " ", -1))),
_xlfn.IFS(
'Option-specific inputs'!$K$19="Percentage cost method",('Option-specific inputs'!$K29*'Option-specific inputs'!$K$109*BJ$26),
'Option-specific inputs'!$K$19="Total cost method",(('Option-specific inputs'!$K52/SUM('Option-specific inputs'!$K$52:$K$61))*'Option-specific inputs'!$K$109*BJ$26)),0),0)</f>
        <v>0</v>
      </c>
      <c r="BK507" s="43" cm="1">
        <f t="array" ref="BK507">IFERROR(
IF(BK$14 - $G$14 + 1 = _xlfn.NUMBERVALUE(TRIM(_xlfn.TEXTAFTER($C507, " ", -1))),
_xlfn.IFS(
'Option-specific inputs'!$K$19="Percentage cost method",('Option-specific inputs'!$K29*'Option-specific inputs'!$K$109*BK$26),
'Option-specific inputs'!$K$19="Total cost method",(('Option-specific inputs'!$K52/SUM('Option-specific inputs'!$K$52:$K$61))*'Option-specific inputs'!$K$109*BK$26)),0),0)</f>
        <v>0</v>
      </c>
      <c r="BL507" s="43" cm="1">
        <f t="array" ref="BL507">IFERROR(
IF(BL$14 - $G$14 + 1 = _xlfn.NUMBERVALUE(TRIM(_xlfn.TEXTAFTER($C507, " ", -1))),
_xlfn.IFS(
'Option-specific inputs'!$K$19="Percentage cost method",('Option-specific inputs'!$K29*'Option-specific inputs'!$K$109*BL$26),
'Option-specific inputs'!$K$19="Total cost method",(('Option-specific inputs'!$K52/SUM('Option-specific inputs'!$K$52:$K$61))*'Option-specific inputs'!$K$109*BL$26)),0),0)</f>
        <v>0</v>
      </c>
      <c r="BM507" s="43" cm="1">
        <f t="array" ref="BM507">IFERROR(
IF(BM$14 - $G$14 + 1 = _xlfn.NUMBERVALUE(TRIM(_xlfn.TEXTAFTER($C507, " ", -1))),
_xlfn.IFS(
'Option-specific inputs'!$K$19="Percentage cost method",('Option-specific inputs'!$K29*'Option-specific inputs'!$K$109*BM$26),
'Option-specific inputs'!$K$19="Total cost method",(('Option-specific inputs'!$K52/SUM('Option-specific inputs'!$K$52:$K$61))*'Option-specific inputs'!$K$109*BM$26)),0),0)</f>
        <v>0</v>
      </c>
      <c r="BN507" s="43" cm="1">
        <f t="array" ref="BN507">IFERROR(
IF(BN$14 - $G$14 + 1 = _xlfn.NUMBERVALUE(TRIM(_xlfn.TEXTAFTER($C507, " ", -1))),
_xlfn.IFS(
'Option-specific inputs'!$K$19="Percentage cost method",('Option-specific inputs'!$K29*'Option-specific inputs'!$K$109*BN$26),
'Option-specific inputs'!$K$19="Total cost method",(('Option-specific inputs'!$K52/SUM('Option-specific inputs'!$K$52:$K$61))*'Option-specific inputs'!$K$109*BN$26)),0),0)</f>
        <v>0</v>
      </c>
      <c r="BO507" s="43" cm="1">
        <f t="array" ref="BO507">IFERROR(
IF(BO$14 - $G$14 + 1 = _xlfn.NUMBERVALUE(TRIM(_xlfn.TEXTAFTER($C507, " ", -1))),
_xlfn.IFS(
'Option-specific inputs'!$K$19="Percentage cost method",('Option-specific inputs'!$K29*'Option-specific inputs'!$K$109*BO$26),
'Option-specific inputs'!$K$19="Total cost method",(('Option-specific inputs'!$K52/SUM('Option-specific inputs'!$K$52:$K$61))*'Option-specific inputs'!$K$109*BO$26)),0),0)</f>
        <v>0</v>
      </c>
      <c r="BP507" s="43" cm="1">
        <f t="array" ref="BP507">IFERROR(
IF(BP$14 - $G$14 + 1 = _xlfn.NUMBERVALUE(TRIM(_xlfn.TEXTAFTER($C507, " ", -1))),
_xlfn.IFS(
'Option-specific inputs'!$K$19="Percentage cost method",('Option-specific inputs'!$K29*'Option-specific inputs'!$K$109*BP$26),
'Option-specific inputs'!$K$19="Total cost method",(('Option-specific inputs'!$K52/SUM('Option-specific inputs'!$K$52:$K$61))*'Option-specific inputs'!$K$109*BP$26)),0),0)</f>
        <v>0</v>
      </c>
      <c r="BQ507" s="43" cm="1">
        <f t="array" ref="BQ507">IFERROR(
IF(BQ$14 - $G$14 + 1 = _xlfn.NUMBERVALUE(TRIM(_xlfn.TEXTAFTER($C507, " ", -1))),
_xlfn.IFS(
'Option-specific inputs'!$K$19="Percentage cost method",('Option-specific inputs'!$K29*'Option-specific inputs'!$K$109*BQ$26),
'Option-specific inputs'!$K$19="Total cost method",(('Option-specific inputs'!$K52/SUM('Option-specific inputs'!$K$52:$K$61))*'Option-specific inputs'!$K$109*BQ$26)),0),0)</f>
        <v>0</v>
      </c>
      <c r="BR507" s="43" cm="1">
        <f t="array" ref="BR507">IFERROR(
IF(BR$14 - $G$14 + 1 = _xlfn.NUMBERVALUE(TRIM(_xlfn.TEXTAFTER($C507, " ", -1))),
_xlfn.IFS(
'Option-specific inputs'!$K$19="Percentage cost method",('Option-specific inputs'!$K29*'Option-specific inputs'!$K$109*BR$26),
'Option-specific inputs'!$K$19="Total cost method",(('Option-specific inputs'!$K52/SUM('Option-specific inputs'!$K$52:$K$61))*'Option-specific inputs'!$K$109*BR$26)),0),0)</f>
        <v>0</v>
      </c>
      <c r="BS507" s="43" cm="1">
        <f t="array" ref="BS507">IFERROR(
IF(BS$14 - $G$14 + 1 = _xlfn.NUMBERVALUE(TRIM(_xlfn.TEXTAFTER($C507, " ", -1))),
_xlfn.IFS(
'Option-specific inputs'!$K$19="Percentage cost method",('Option-specific inputs'!$K29*'Option-specific inputs'!$K$109*BS$26),
'Option-specific inputs'!$K$19="Total cost method",(('Option-specific inputs'!$K52/SUM('Option-specific inputs'!$K$52:$K$61))*'Option-specific inputs'!$K$109*BS$26)),0),0)</f>
        <v>0</v>
      </c>
      <c r="BT507" s="43" cm="1">
        <f t="array" ref="BT507">IFERROR(
IF(BT$14 - $G$14 + 1 = _xlfn.NUMBERVALUE(TRIM(_xlfn.TEXTAFTER($C507, " ", -1))),
_xlfn.IFS(
'Option-specific inputs'!$K$19="Percentage cost method",('Option-specific inputs'!$K29*'Option-specific inputs'!$K$109*BT$26),
'Option-specific inputs'!$K$19="Total cost method",(('Option-specific inputs'!$K52/SUM('Option-specific inputs'!$K$52:$K$61))*'Option-specific inputs'!$K$109*BT$26)),0),0)</f>
        <v>0</v>
      </c>
      <c r="BU507" s="43" cm="1">
        <f t="array" ref="BU507">IFERROR(
IF(BU$14 - $G$14 + 1 = _xlfn.NUMBERVALUE(TRIM(_xlfn.TEXTAFTER($C507, " ", -1))),
_xlfn.IFS(
'Option-specific inputs'!$K$19="Percentage cost method",('Option-specific inputs'!$K29*'Option-specific inputs'!$K$109*BU$26),
'Option-specific inputs'!$K$19="Total cost method",(('Option-specific inputs'!$K52/SUM('Option-specific inputs'!$K$52:$K$61))*'Option-specific inputs'!$K$109*BU$26)),0),0)</f>
        <v>0</v>
      </c>
      <c r="BV507" s="43" cm="1">
        <f t="array" ref="BV507">IFERROR(
IF(BV$14 - $G$14 + 1 = _xlfn.NUMBERVALUE(TRIM(_xlfn.TEXTAFTER($C507, " ", -1))),
_xlfn.IFS(
'Option-specific inputs'!$K$19="Percentage cost method",('Option-specific inputs'!$K29*'Option-specific inputs'!$K$109*BV$26),
'Option-specific inputs'!$K$19="Total cost method",(('Option-specific inputs'!$K52/SUM('Option-specific inputs'!$K$52:$K$61))*'Option-specific inputs'!$K$109*BV$26)),0),0)</f>
        <v>0</v>
      </c>
      <c r="BW507" s="43" cm="1">
        <f t="array" ref="BW507">IFERROR(
IF(BW$14 - $G$14 + 1 = _xlfn.NUMBERVALUE(TRIM(_xlfn.TEXTAFTER($C507, " ", -1))),
_xlfn.IFS(
'Option-specific inputs'!$K$19="Percentage cost method",('Option-specific inputs'!$K29*'Option-specific inputs'!$K$109*BW$26),
'Option-specific inputs'!$K$19="Total cost method",(('Option-specific inputs'!$K52/SUM('Option-specific inputs'!$K$52:$K$61))*'Option-specific inputs'!$K$109*BW$26)),0),0)</f>
        <v>0</v>
      </c>
      <c r="BX507" s="43" cm="1">
        <f t="array" ref="BX507">IFERROR(
IF(BX$14 - $G$14 + 1 = _xlfn.NUMBERVALUE(TRIM(_xlfn.TEXTAFTER($C507, " ", -1))),
_xlfn.IFS(
'Option-specific inputs'!$K$19="Percentage cost method",('Option-specific inputs'!$K29*'Option-specific inputs'!$K$109*BX$26),
'Option-specific inputs'!$K$19="Total cost method",(('Option-specific inputs'!$K52/SUM('Option-specific inputs'!$K$52:$K$61))*'Option-specific inputs'!$K$109*BX$26)),0),0)</f>
        <v>0</v>
      </c>
      <c r="BY507" s="43" cm="1">
        <f t="array" ref="BY507">IFERROR(
IF(BY$14 - $G$14 + 1 = _xlfn.NUMBERVALUE(TRIM(_xlfn.TEXTAFTER($C507, " ", -1))),
_xlfn.IFS(
'Option-specific inputs'!$K$19="Percentage cost method",('Option-specific inputs'!$K29*'Option-specific inputs'!$K$109*BY$26),
'Option-specific inputs'!$K$19="Total cost method",(('Option-specific inputs'!$K52/SUM('Option-specific inputs'!$K$52:$K$61))*'Option-specific inputs'!$K$109*BY$26)),0),0)</f>
        <v>0</v>
      </c>
      <c r="BZ507" s="43" cm="1">
        <f t="array" ref="BZ507">IFERROR(
IF(BZ$14 - $G$14 + 1 = _xlfn.NUMBERVALUE(TRIM(_xlfn.TEXTAFTER($C507, " ", -1))),
_xlfn.IFS(
'Option-specific inputs'!$K$19="Percentage cost method",('Option-specific inputs'!$K29*'Option-specific inputs'!$K$109*BZ$26),
'Option-specific inputs'!$K$19="Total cost method",(('Option-specific inputs'!$K52/SUM('Option-specific inputs'!$K$52:$K$61))*'Option-specific inputs'!$K$109*BZ$26)),0),0)</f>
        <v>0</v>
      </c>
      <c r="CA507" s="43" cm="1">
        <f t="array" ref="CA507">IFERROR(
IF(CA$14 - $G$14 + 1 = _xlfn.NUMBERVALUE(TRIM(_xlfn.TEXTAFTER($C507, " ", -1))),
_xlfn.IFS(
'Option-specific inputs'!$K$19="Percentage cost method",('Option-specific inputs'!$K29*'Option-specific inputs'!$K$109*CA$26),
'Option-specific inputs'!$K$19="Total cost method",(('Option-specific inputs'!$K52/SUM('Option-specific inputs'!$K$52:$K$61))*'Option-specific inputs'!$K$109*CA$26)),0),0)</f>
        <v>0</v>
      </c>
      <c r="CB507" s="43" cm="1">
        <f t="array" ref="CB507">IFERROR(
IF(CB$14 - $G$14 + 1 = _xlfn.NUMBERVALUE(TRIM(_xlfn.TEXTAFTER($C507, " ", -1))),
_xlfn.IFS(
'Option-specific inputs'!$K$19="Percentage cost method",('Option-specific inputs'!$K29*'Option-specific inputs'!$K$109*CB$26),
'Option-specific inputs'!$K$19="Total cost method",(('Option-specific inputs'!$K52/SUM('Option-specific inputs'!$K$52:$K$61))*'Option-specific inputs'!$K$109*CB$26)),0),0)</f>
        <v>0</v>
      </c>
      <c r="CC507" s="43" cm="1">
        <f t="array" ref="CC507">IFERROR(
IF(CC$14 - $G$14 + 1 = _xlfn.NUMBERVALUE(TRIM(_xlfn.TEXTAFTER($C507, " ", -1))),
_xlfn.IFS(
'Option-specific inputs'!$K$19="Percentage cost method",('Option-specific inputs'!$K29*'Option-specific inputs'!$K$109*CC$26),
'Option-specific inputs'!$K$19="Total cost method",(('Option-specific inputs'!$K52/SUM('Option-specific inputs'!$K$52:$K$61))*'Option-specific inputs'!$K$109*CC$26)),0),0)</f>
        <v>0</v>
      </c>
      <c r="CD507" s="43" cm="1">
        <f t="array" ref="CD507">IFERROR(
IF(CD$14 - $G$14 + 1 = _xlfn.NUMBERVALUE(TRIM(_xlfn.TEXTAFTER($C507, " ", -1))),
_xlfn.IFS(
'Option-specific inputs'!$K$19="Percentage cost method",('Option-specific inputs'!$K29*'Option-specific inputs'!$K$109*CD$26),
'Option-specific inputs'!$K$19="Total cost method",(('Option-specific inputs'!$K52/SUM('Option-specific inputs'!$K$52:$K$61))*'Option-specific inputs'!$K$109*CD$26)),0),0)</f>
        <v>0</v>
      </c>
      <c r="CE507" s="43" cm="1">
        <f t="array" ref="CE507">IFERROR(
IF(CE$14 - $G$14 + 1 = _xlfn.NUMBERVALUE(TRIM(_xlfn.TEXTAFTER($C507, " ", -1))),
_xlfn.IFS(
'Option-specific inputs'!$K$19="Percentage cost method",('Option-specific inputs'!$K29*'Option-specific inputs'!$K$109*CE$26),
'Option-specific inputs'!$K$19="Total cost method",(('Option-specific inputs'!$K52/SUM('Option-specific inputs'!$K$52:$K$61))*'Option-specific inputs'!$K$109*CE$26)),0),0)</f>
        <v>0</v>
      </c>
      <c r="CF507" s="43" cm="1">
        <f t="array" ref="CF507">IFERROR(
IF(CF$14 - $G$14 + 1 = _xlfn.NUMBERVALUE(TRIM(_xlfn.TEXTAFTER($C507, " ", -1))),
_xlfn.IFS(
'Option-specific inputs'!$K$19="Percentage cost method",('Option-specific inputs'!$K29*'Option-specific inputs'!$K$109*CF$26),
'Option-specific inputs'!$K$19="Total cost method",(('Option-specific inputs'!$K52/SUM('Option-specific inputs'!$K$52:$K$61))*'Option-specific inputs'!$K$109*CF$26)),0),0)</f>
        <v>0</v>
      </c>
      <c r="CG507" s="43" cm="1">
        <f t="array" ref="CG507">IFERROR(
IF(CG$14 - $G$14 + 1 = _xlfn.NUMBERVALUE(TRIM(_xlfn.TEXTAFTER($C507, " ", -1))),
_xlfn.IFS(
'Option-specific inputs'!$K$19="Percentage cost method",('Option-specific inputs'!$K29*'Option-specific inputs'!$K$109*CG$26),
'Option-specific inputs'!$K$19="Total cost method",(('Option-specific inputs'!$K52/SUM('Option-specific inputs'!$K$52:$K$61))*'Option-specific inputs'!$K$109*CG$26)),0),0)</f>
        <v>0</v>
      </c>
      <c r="CH507" s="43" cm="1">
        <f t="array" ref="CH507">IFERROR(
IF(CH$14 - $G$14 + 1 = _xlfn.NUMBERVALUE(TRIM(_xlfn.TEXTAFTER($C507, " ", -1))),
_xlfn.IFS(
'Option-specific inputs'!$K$19="Percentage cost method",('Option-specific inputs'!$K29*'Option-specific inputs'!$K$109*CH$26),
'Option-specific inputs'!$K$19="Total cost method",(('Option-specific inputs'!$K52/SUM('Option-specific inputs'!$K$52:$K$61))*'Option-specific inputs'!$K$109*CH$26)),0),0)</f>
        <v>0</v>
      </c>
      <c r="CI507" s="43" cm="1">
        <f t="array" ref="CI507">IFERROR(
IF(CI$14 - $G$14 + 1 = _xlfn.NUMBERVALUE(TRIM(_xlfn.TEXTAFTER($C507, " ", -1))),
_xlfn.IFS(
'Option-specific inputs'!$K$19="Percentage cost method",('Option-specific inputs'!$K29*'Option-specific inputs'!$K$109*CI$26),
'Option-specific inputs'!$K$19="Total cost method",(('Option-specific inputs'!$K52/SUM('Option-specific inputs'!$K$52:$K$61))*'Option-specific inputs'!$K$109*CI$26)),0),0)</f>
        <v>0</v>
      </c>
      <c r="CJ507" s="43" cm="1">
        <f t="array" ref="CJ507">IFERROR(
IF(CJ$14 - $G$14 + 1 = _xlfn.NUMBERVALUE(TRIM(_xlfn.TEXTAFTER($C507, " ", -1))),
_xlfn.IFS(
'Option-specific inputs'!$K$19="Percentage cost method",('Option-specific inputs'!$K29*'Option-specific inputs'!$K$109*CJ$26),
'Option-specific inputs'!$K$19="Total cost method",(('Option-specific inputs'!$K52/SUM('Option-specific inputs'!$K$52:$K$61))*'Option-specific inputs'!$K$109*CJ$26)),0),0)</f>
        <v>0</v>
      </c>
      <c r="CK507" s="43" cm="1">
        <f t="array" ref="CK507">IFERROR(
IF(CK$14 - $G$14 + 1 = _xlfn.NUMBERVALUE(TRIM(_xlfn.TEXTAFTER($C507, " ", -1))),
_xlfn.IFS(
'Option-specific inputs'!$K$19="Percentage cost method",('Option-specific inputs'!$K29*'Option-specific inputs'!$K$109*CK$26),
'Option-specific inputs'!$K$19="Total cost method",(('Option-specific inputs'!$K52/SUM('Option-specific inputs'!$K$52:$K$61))*'Option-specific inputs'!$K$109*CK$26)),0),0)</f>
        <v>0</v>
      </c>
      <c r="CL507" s="43" cm="1">
        <f t="array" ref="CL507">IFERROR(
IF(CL$14 - $G$14 + 1 = _xlfn.NUMBERVALUE(TRIM(_xlfn.TEXTAFTER($C507, " ", -1))),
_xlfn.IFS(
'Option-specific inputs'!$K$19="Percentage cost method",('Option-specific inputs'!$K29*'Option-specific inputs'!$K$109*CL$26),
'Option-specific inputs'!$K$19="Total cost method",(('Option-specific inputs'!$K52/SUM('Option-specific inputs'!$K$52:$K$61))*'Option-specific inputs'!$K$109*CL$26)),0),0)</f>
        <v>0</v>
      </c>
      <c r="CM507" s="43" cm="1">
        <f t="array" ref="CM507">IFERROR(
IF(CM$14 - $G$14 + 1 = _xlfn.NUMBERVALUE(TRIM(_xlfn.TEXTAFTER($C507, " ", -1))),
_xlfn.IFS(
'Option-specific inputs'!$K$19="Percentage cost method",('Option-specific inputs'!$K29*'Option-specific inputs'!$K$109*CM$26),
'Option-specific inputs'!$K$19="Total cost method",(('Option-specific inputs'!$K52/SUM('Option-specific inputs'!$K$52:$K$61))*'Option-specific inputs'!$K$109*CM$26)),0),0)</f>
        <v>0</v>
      </c>
      <c r="CN507" s="43" cm="1">
        <f t="array" ref="CN507">IFERROR(
IF(CN$14 - $G$14 + 1 = _xlfn.NUMBERVALUE(TRIM(_xlfn.TEXTAFTER($C507, " ", -1))),
_xlfn.IFS(
'Option-specific inputs'!$K$19="Percentage cost method",('Option-specific inputs'!$K29*'Option-specific inputs'!$K$109*CN$26),
'Option-specific inputs'!$K$19="Total cost method",(('Option-specific inputs'!$K52/SUM('Option-specific inputs'!$K$52:$K$61))*'Option-specific inputs'!$K$109*CN$26)),0),0)</f>
        <v>0</v>
      </c>
      <c r="CO507" s="43" cm="1">
        <f t="array" ref="CO507">IFERROR(
IF(CO$14 - $G$14 + 1 = _xlfn.NUMBERVALUE(TRIM(_xlfn.TEXTAFTER($C507, " ", -1))),
_xlfn.IFS(
'Option-specific inputs'!$K$19="Percentage cost method",('Option-specific inputs'!$K29*'Option-specific inputs'!$K$109*CO$26),
'Option-specific inputs'!$K$19="Total cost method",(('Option-specific inputs'!$K52/SUM('Option-specific inputs'!$K$52:$K$61))*'Option-specific inputs'!$K$109*CO$26)),0),0)</f>
        <v>0</v>
      </c>
      <c r="CP507" s="43" cm="1">
        <f t="array" ref="CP507">IFERROR(
IF(CP$14 - $G$14 + 1 = _xlfn.NUMBERVALUE(TRIM(_xlfn.TEXTAFTER($C507, " ", -1))),
_xlfn.IFS(
'Option-specific inputs'!$K$19="Percentage cost method",('Option-specific inputs'!$K29*'Option-specific inputs'!$K$109*CP$26),
'Option-specific inputs'!$K$19="Total cost method",(('Option-specific inputs'!$K52/SUM('Option-specific inputs'!$K$52:$K$61))*'Option-specific inputs'!$K$109*CP$26)),0),0)</f>
        <v>0</v>
      </c>
      <c r="CQ507" s="43" cm="1">
        <f t="array" ref="CQ507">IFERROR(
IF(CQ$14 - $G$14 + 1 = _xlfn.NUMBERVALUE(TRIM(_xlfn.TEXTAFTER($C507, " ", -1))),
_xlfn.IFS(
'Option-specific inputs'!$K$19="Percentage cost method",('Option-specific inputs'!$K29*'Option-specific inputs'!$K$109*CQ$26),
'Option-specific inputs'!$K$19="Total cost method",(('Option-specific inputs'!$K52/SUM('Option-specific inputs'!$K$52:$K$61))*'Option-specific inputs'!$K$109*CQ$26)),0),0)</f>
        <v>0</v>
      </c>
      <c r="CR507" s="43" cm="1">
        <f t="array" ref="CR507">IFERROR(
IF(CR$14 - $G$14 + 1 = _xlfn.NUMBERVALUE(TRIM(_xlfn.TEXTAFTER($C507, " ", -1))),
_xlfn.IFS(
'Option-specific inputs'!$K$19="Percentage cost method",('Option-specific inputs'!$K29*'Option-specific inputs'!$K$109*CR$26),
'Option-specific inputs'!$K$19="Total cost method",(('Option-specific inputs'!$K52/SUM('Option-specific inputs'!$K$52:$K$61))*'Option-specific inputs'!$K$109*CR$26)),0),0)</f>
        <v>0</v>
      </c>
      <c r="CS507" s="43" cm="1">
        <f t="array" ref="CS507">IFERROR(
IF(CS$14 - $G$14 + 1 = _xlfn.NUMBERVALUE(TRIM(_xlfn.TEXTAFTER($C507, " ", -1))),
_xlfn.IFS(
'Option-specific inputs'!$K$19="Percentage cost method",('Option-specific inputs'!$K29*'Option-specific inputs'!$K$109*CS$26),
'Option-specific inputs'!$K$19="Total cost method",(('Option-specific inputs'!$K52/SUM('Option-specific inputs'!$K$52:$K$61))*'Option-specific inputs'!$K$109*CS$26)),0),0)</f>
        <v>0</v>
      </c>
      <c r="CT507" s="43" cm="1">
        <f t="array" ref="CT507">IFERROR(
IF(CT$14 - $G$14 + 1 = _xlfn.NUMBERVALUE(TRIM(_xlfn.TEXTAFTER($C507, " ", -1))),
_xlfn.IFS(
'Option-specific inputs'!$K$19="Percentage cost method",('Option-specific inputs'!$K29*'Option-specific inputs'!$K$109*CT$26),
'Option-specific inputs'!$K$19="Total cost method",(('Option-specific inputs'!$K52/SUM('Option-specific inputs'!$K$52:$K$61))*'Option-specific inputs'!$K$109*CT$26)),0),0)</f>
        <v>0</v>
      </c>
      <c r="CU507" s="43" cm="1">
        <f t="array" ref="CU507">IFERROR(
IF(CU$14 - $G$14 + 1 = _xlfn.NUMBERVALUE(TRIM(_xlfn.TEXTAFTER($C507, " ", -1))),
_xlfn.IFS(
'Option-specific inputs'!$K$19="Percentage cost method",('Option-specific inputs'!$K29*'Option-specific inputs'!$K$109*CU$26),
'Option-specific inputs'!$K$19="Total cost method",(('Option-specific inputs'!$K52/SUM('Option-specific inputs'!$K$52:$K$61))*'Option-specific inputs'!$K$109*CU$26)),0),0)</f>
        <v>0</v>
      </c>
      <c r="CV507" s="43" cm="1">
        <f t="array" ref="CV507">IFERROR(
IF(CV$14 - $G$14 + 1 = _xlfn.NUMBERVALUE(TRIM(_xlfn.TEXTAFTER($C507, " ", -1))),
_xlfn.IFS(
'Option-specific inputs'!$K$19="Percentage cost method",('Option-specific inputs'!$K29*'Option-specific inputs'!$K$109*CV$26),
'Option-specific inputs'!$K$19="Total cost method",(('Option-specific inputs'!$K52/SUM('Option-specific inputs'!$K$52:$K$61))*'Option-specific inputs'!$K$109*CV$26)),0),0)</f>
        <v>0</v>
      </c>
      <c r="CW507" s="43" cm="1">
        <f t="array" ref="CW507">IFERROR(
IF(CW$14 - $G$14 + 1 = _xlfn.NUMBERVALUE(TRIM(_xlfn.TEXTAFTER($C507, " ", -1))),
_xlfn.IFS(
'Option-specific inputs'!$K$19="Percentage cost method",('Option-specific inputs'!$K29*'Option-specific inputs'!$K$109*CW$26),
'Option-specific inputs'!$K$19="Total cost method",(('Option-specific inputs'!$K52/SUM('Option-specific inputs'!$K$52:$K$61))*'Option-specific inputs'!$K$109*CW$26)),0),0)</f>
        <v>0</v>
      </c>
      <c r="CX507" s="43" cm="1">
        <f t="array" ref="CX507">IFERROR(
IF(CX$14 - $G$14 + 1 = _xlfn.NUMBERVALUE(TRIM(_xlfn.TEXTAFTER($C507, " ", -1))),
_xlfn.IFS(
'Option-specific inputs'!$K$19="Percentage cost method",('Option-specific inputs'!$K29*'Option-specific inputs'!$K$109*CX$26),
'Option-specific inputs'!$K$19="Total cost method",(('Option-specific inputs'!$K52/SUM('Option-specific inputs'!$K$52:$K$61))*'Option-specific inputs'!$K$109*CX$26)),0),0)</f>
        <v>0</v>
      </c>
      <c r="CY507" s="43" cm="1">
        <f t="array" ref="CY507">IFERROR(
IF(CY$14 - $G$14 + 1 = _xlfn.NUMBERVALUE(TRIM(_xlfn.TEXTAFTER($C507, " ", -1))),
_xlfn.IFS(
'Option-specific inputs'!$K$19="Percentage cost method",('Option-specific inputs'!$K29*'Option-specific inputs'!$K$109*CY$26),
'Option-specific inputs'!$K$19="Total cost method",(('Option-specific inputs'!$K52/SUM('Option-specific inputs'!$K$52:$K$61))*'Option-specific inputs'!$K$109*CY$26)),0),0)</f>
        <v>0</v>
      </c>
      <c r="CZ507" s="43" cm="1">
        <f t="array" ref="CZ507">IFERROR(
IF(CZ$14 - $G$14 + 1 = _xlfn.NUMBERVALUE(TRIM(_xlfn.TEXTAFTER($C507, " ", -1))),
_xlfn.IFS(
'Option-specific inputs'!$K$19="Percentage cost method",('Option-specific inputs'!$K29*'Option-specific inputs'!$K$109*CZ$26),
'Option-specific inputs'!$K$19="Total cost method",(('Option-specific inputs'!$K52/SUM('Option-specific inputs'!$K$52:$K$61))*'Option-specific inputs'!$K$109*CZ$26)),0),0)</f>
        <v>0</v>
      </c>
      <c r="DA507" s="43" cm="1">
        <f t="array" ref="DA507">IFERROR(
IF(DA$14 - $G$14 + 1 = _xlfn.NUMBERVALUE(TRIM(_xlfn.TEXTAFTER($C507, " ", -1))),
_xlfn.IFS(
'Option-specific inputs'!$K$19="Percentage cost method",('Option-specific inputs'!$K29*'Option-specific inputs'!$K$109*DA$26),
'Option-specific inputs'!$K$19="Total cost method",(('Option-specific inputs'!$K52/SUM('Option-specific inputs'!$K$52:$K$61))*'Option-specific inputs'!$K$109*DA$26)),0),0)</f>
        <v>0</v>
      </c>
      <c r="DB507" s="43" cm="1">
        <f t="array" ref="DB507">IFERROR(
IF(DB$14 - $G$14 + 1 = _xlfn.NUMBERVALUE(TRIM(_xlfn.TEXTAFTER($C507, " ", -1))),
_xlfn.IFS(
'Option-specific inputs'!$K$19="Percentage cost method",('Option-specific inputs'!$K29*'Option-specific inputs'!$K$109*DB$26),
'Option-specific inputs'!$K$19="Total cost method",(('Option-specific inputs'!$K52/SUM('Option-specific inputs'!$K$52:$K$61))*'Option-specific inputs'!$K$109*DB$26)),0),0)</f>
        <v>0</v>
      </c>
      <c r="DC507" s="25"/>
    </row>
    <row r="508" spans="1:107" s="61" customFormat="1" ht="22.5" customHeight="1">
      <c r="A508" s="25"/>
      <c r="B508" s="163"/>
      <c r="C508" s="170" t="s">
        <v>141</v>
      </c>
      <c r="D508" s="32"/>
      <c r="E508" s="37"/>
      <c r="F508" s="42"/>
      <c r="G508" s="43" cm="1">
        <f t="array" ref="G508">IFERROR(
IF(G$14 - $G$14 + 1 = _xlfn.NUMBERVALUE(TRIM(_xlfn.TEXTAFTER($C508, " ", -1))),
_xlfn.IFS(
'Option-specific inputs'!$K$19="Percentage cost method",('Option-specific inputs'!$K30*'Option-specific inputs'!$K$109*G$26),
'Option-specific inputs'!$K$19="Total cost method",(('Option-specific inputs'!$K53/SUM('Option-specific inputs'!$K$52:$K$61))*'Option-specific inputs'!$K$109*G$26)),0),0)</f>
        <v>0</v>
      </c>
      <c r="H508" s="43" cm="1">
        <f t="array" ref="H508">IFERROR(
IF(H$14 - $G$14 + 1 = _xlfn.NUMBERVALUE(TRIM(_xlfn.TEXTAFTER($C508, " ", -1))),
_xlfn.IFS(
'Option-specific inputs'!$K$19="Percentage cost method",('Option-specific inputs'!$K30*'Option-specific inputs'!$K$109*H$26),
'Option-specific inputs'!$K$19="Total cost method",(('Option-specific inputs'!$K53/SUM('Option-specific inputs'!$K$52:$K$61))*'Option-specific inputs'!$K$109*H$26)),0),0)</f>
        <v>0</v>
      </c>
      <c r="I508" s="43" cm="1">
        <f t="array" ref="I508">IFERROR(
IF(I$14 - $G$14 + 1 = _xlfn.NUMBERVALUE(TRIM(_xlfn.TEXTAFTER($C508, " ", -1))),
_xlfn.IFS(
'Option-specific inputs'!$K$19="Percentage cost method",('Option-specific inputs'!$K30*'Option-specific inputs'!$K$109*I$26),
'Option-specific inputs'!$K$19="Total cost method",(('Option-specific inputs'!$K53/SUM('Option-specific inputs'!$K$52:$K$61))*'Option-specific inputs'!$K$109*I$26)),0),0)</f>
        <v>0</v>
      </c>
      <c r="J508" s="43" cm="1">
        <f t="array" ref="J508">IFERROR(
IF(J$14 - $G$14 + 1 = _xlfn.NUMBERVALUE(TRIM(_xlfn.TEXTAFTER($C508, " ", -1))),
_xlfn.IFS(
'Option-specific inputs'!$K$19="Percentage cost method",('Option-specific inputs'!$K30*'Option-specific inputs'!$K$109*J$26),
'Option-specific inputs'!$K$19="Total cost method",(('Option-specific inputs'!$K53/SUM('Option-specific inputs'!$K$52:$K$61))*'Option-specific inputs'!$K$109*J$26)),0),0)</f>
        <v>0</v>
      </c>
      <c r="K508" s="43" cm="1">
        <f t="array" ref="K508">IFERROR(
IF(K$14 - $G$14 + 1 = _xlfn.NUMBERVALUE(TRIM(_xlfn.TEXTAFTER($C508, " ", -1))),
_xlfn.IFS(
'Option-specific inputs'!$K$19="Percentage cost method",('Option-specific inputs'!$K30*'Option-specific inputs'!$K$109*K$26),
'Option-specific inputs'!$K$19="Total cost method",(('Option-specific inputs'!$K53/SUM('Option-specific inputs'!$K$52:$K$61))*'Option-specific inputs'!$K$109*K$26)),0),0)</f>
        <v>0</v>
      </c>
      <c r="L508" s="43" cm="1">
        <f t="array" ref="L508">IFERROR(
IF(L$14 - $G$14 + 1 = _xlfn.NUMBERVALUE(TRIM(_xlfn.TEXTAFTER($C508, " ", -1))),
_xlfn.IFS(
'Option-specific inputs'!$K$19="Percentage cost method",('Option-specific inputs'!$K30*'Option-specific inputs'!$K$109*L$26),
'Option-specific inputs'!$K$19="Total cost method",(('Option-specific inputs'!$K53/SUM('Option-specific inputs'!$K$52:$K$61))*'Option-specific inputs'!$K$109*L$26)),0),0)</f>
        <v>0</v>
      </c>
      <c r="M508" s="43" cm="1">
        <f t="array" ref="M508">IFERROR(
IF(M$14 - $G$14 + 1 = _xlfn.NUMBERVALUE(TRIM(_xlfn.TEXTAFTER($C508, " ", -1))),
_xlfn.IFS(
'Option-specific inputs'!$K$19="Percentage cost method",('Option-specific inputs'!$K30*'Option-specific inputs'!$K$109*M$26),
'Option-specific inputs'!$K$19="Total cost method",(('Option-specific inputs'!$K53/SUM('Option-specific inputs'!$K$52:$K$61))*'Option-specific inputs'!$K$109*M$26)),0),0)</f>
        <v>0</v>
      </c>
      <c r="N508" s="43" cm="1">
        <f t="array" ref="N508">IFERROR(
IF(N$14 - $G$14 + 1 = _xlfn.NUMBERVALUE(TRIM(_xlfn.TEXTAFTER($C508, " ", -1))),
_xlfn.IFS(
'Option-specific inputs'!$K$19="Percentage cost method",('Option-specific inputs'!$K30*'Option-specific inputs'!$K$109*N$26),
'Option-specific inputs'!$K$19="Total cost method",(('Option-specific inputs'!$K53/SUM('Option-specific inputs'!$K$52:$K$61))*'Option-specific inputs'!$K$109*N$26)),0),0)</f>
        <v>0</v>
      </c>
      <c r="O508" s="43" cm="1">
        <f t="array" ref="O508">IFERROR(
IF(O$14 - $G$14 + 1 = _xlfn.NUMBERVALUE(TRIM(_xlfn.TEXTAFTER($C508, " ", -1))),
_xlfn.IFS(
'Option-specific inputs'!$K$19="Percentage cost method",('Option-specific inputs'!$K30*'Option-specific inputs'!$K$109*O$26),
'Option-specific inputs'!$K$19="Total cost method",(('Option-specific inputs'!$K53/SUM('Option-specific inputs'!$K$52:$K$61))*'Option-specific inputs'!$K$109*O$26)),0),0)</f>
        <v>0</v>
      </c>
      <c r="P508" s="43" cm="1">
        <f t="array" ref="P508">IFERROR(
IF(P$14 - $G$14 + 1 = _xlfn.NUMBERVALUE(TRIM(_xlfn.TEXTAFTER($C508, " ", -1))),
_xlfn.IFS(
'Option-specific inputs'!$K$19="Percentage cost method",('Option-specific inputs'!$K30*'Option-specific inputs'!$K$109*P$26),
'Option-specific inputs'!$K$19="Total cost method",(('Option-specific inputs'!$K53/SUM('Option-specific inputs'!$K$52:$K$61))*'Option-specific inputs'!$K$109*P$26)),0),0)</f>
        <v>0</v>
      </c>
      <c r="Q508" s="43" cm="1">
        <f t="array" ref="Q508">IFERROR(
IF(Q$14 - $G$14 + 1 = _xlfn.NUMBERVALUE(TRIM(_xlfn.TEXTAFTER($C508, " ", -1))),
_xlfn.IFS(
'Option-specific inputs'!$K$19="Percentage cost method",('Option-specific inputs'!$K30*'Option-specific inputs'!$K$109*Q$26),
'Option-specific inputs'!$K$19="Total cost method",(('Option-specific inputs'!$K53/SUM('Option-specific inputs'!$K$52:$K$61))*'Option-specific inputs'!$K$109*Q$26)),0),0)</f>
        <v>0</v>
      </c>
      <c r="R508" s="43" cm="1">
        <f t="array" ref="R508">IFERROR(
IF(R$14 - $G$14 + 1 = _xlfn.NUMBERVALUE(TRIM(_xlfn.TEXTAFTER($C508, " ", -1))),
_xlfn.IFS(
'Option-specific inputs'!$K$19="Percentage cost method",('Option-specific inputs'!$K30*'Option-specific inputs'!$K$109*R$26),
'Option-specific inputs'!$K$19="Total cost method",(('Option-specific inputs'!$K53/SUM('Option-specific inputs'!$K$52:$K$61))*'Option-specific inputs'!$K$109*R$26)),0),0)</f>
        <v>0</v>
      </c>
      <c r="S508" s="43" cm="1">
        <f t="array" ref="S508">IFERROR(
IF(S$14 - $G$14 + 1 = _xlfn.NUMBERVALUE(TRIM(_xlfn.TEXTAFTER($C508, " ", -1))),
_xlfn.IFS(
'Option-specific inputs'!$K$19="Percentage cost method",('Option-specific inputs'!$K30*'Option-specific inputs'!$K$109*S$26),
'Option-specific inputs'!$K$19="Total cost method",(('Option-specific inputs'!$K53/SUM('Option-specific inputs'!$K$52:$K$61))*'Option-specific inputs'!$K$109*S$26)),0),0)</f>
        <v>0</v>
      </c>
      <c r="T508" s="43" cm="1">
        <f t="array" ref="T508">IFERROR(
IF(T$14 - $G$14 + 1 = _xlfn.NUMBERVALUE(TRIM(_xlfn.TEXTAFTER($C508, " ", -1))),
_xlfn.IFS(
'Option-specific inputs'!$K$19="Percentage cost method",('Option-specific inputs'!$K30*'Option-specific inputs'!$K$109*T$26),
'Option-specific inputs'!$K$19="Total cost method",(('Option-specific inputs'!$K53/SUM('Option-specific inputs'!$K$52:$K$61))*'Option-specific inputs'!$K$109*T$26)),0),0)</f>
        <v>0</v>
      </c>
      <c r="U508" s="43" cm="1">
        <f t="array" ref="U508">IFERROR(
IF(U$14 - $G$14 + 1 = _xlfn.NUMBERVALUE(TRIM(_xlfn.TEXTAFTER($C508, " ", -1))),
_xlfn.IFS(
'Option-specific inputs'!$K$19="Percentage cost method",('Option-specific inputs'!$K30*'Option-specific inputs'!$K$109*U$26),
'Option-specific inputs'!$K$19="Total cost method",(('Option-specific inputs'!$K53/SUM('Option-specific inputs'!$K$52:$K$61))*'Option-specific inputs'!$K$109*U$26)),0),0)</f>
        <v>0</v>
      </c>
      <c r="V508" s="43" cm="1">
        <f t="array" ref="V508">IFERROR(
IF(V$14 - $G$14 + 1 = _xlfn.NUMBERVALUE(TRIM(_xlfn.TEXTAFTER($C508, " ", -1))),
_xlfn.IFS(
'Option-specific inputs'!$K$19="Percentage cost method",('Option-specific inputs'!$K30*'Option-specific inputs'!$K$109*V$26),
'Option-specific inputs'!$K$19="Total cost method",(('Option-specific inputs'!$K53/SUM('Option-specific inputs'!$K$52:$K$61))*'Option-specific inputs'!$K$109*V$26)),0),0)</f>
        <v>0</v>
      </c>
      <c r="W508" s="43" cm="1">
        <f t="array" ref="W508">IFERROR(
IF(W$14 - $G$14 + 1 = _xlfn.NUMBERVALUE(TRIM(_xlfn.TEXTAFTER($C508, " ", -1))),
_xlfn.IFS(
'Option-specific inputs'!$K$19="Percentage cost method",('Option-specific inputs'!$K30*'Option-specific inputs'!$K$109*W$26),
'Option-specific inputs'!$K$19="Total cost method",(('Option-specific inputs'!$K53/SUM('Option-specific inputs'!$K$52:$K$61))*'Option-specific inputs'!$K$109*W$26)),0),0)</f>
        <v>0</v>
      </c>
      <c r="X508" s="43" cm="1">
        <f t="array" ref="X508">IFERROR(
IF(X$14 - $G$14 + 1 = _xlfn.NUMBERVALUE(TRIM(_xlfn.TEXTAFTER($C508, " ", -1))),
_xlfn.IFS(
'Option-specific inputs'!$K$19="Percentage cost method",('Option-specific inputs'!$K30*'Option-specific inputs'!$K$109*X$26),
'Option-specific inputs'!$K$19="Total cost method",(('Option-specific inputs'!$K53/SUM('Option-specific inputs'!$K$52:$K$61))*'Option-specific inputs'!$K$109*X$26)),0),0)</f>
        <v>0</v>
      </c>
      <c r="Y508" s="43" cm="1">
        <f t="array" ref="Y508">IFERROR(
IF(Y$14 - $G$14 + 1 = _xlfn.NUMBERVALUE(TRIM(_xlfn.TEXTAFTER($C508, " ", -1))),
_xlfn.IFS(
'Option-specific inputs'!$K$19="Percentage cost method",('Option-specific inputs'!$K30*'Option-specific inputs'!$K$109*Y$26),
'Option-specific inputs'!$K$19="Total cost method",(('Option-specific inputs'!$K53/SUM('Option-specific inputs'!$K$52:$K$61))*'Option-specific inputs'!$K$109*Y$26)),0),0)</f>
        <v>0</v>
      </c>
      <c r="Z508" s="43" cm="1">
        <f t="array" ref="Z508">IFERROR(
IF(Z$14 - $G$14 + 1 = _xlfn.NUMBERVALUE(TRIM(_xlfn.TEXTAFTER($C508, " ", -1))),
_xlfn.IFS(
'Option-specific inputs'!$K$19="Percentage cost method",('Option-specific inputs'!$K30*'Option-specific inputs'!$K$109*Z$26),
'Option-specific inputs'!$K$19="Total cost method",(('Option-specific inputs'!$K53/SUM('Option-specific inputs'!$K$52:$K$61))*'Option-specific inputs'!$K$109*Z$26)),0),0)</f>
        <v>0</v>
      </c>
      <c r="AA508" s="43" cm="1">
        <f t="array" ref="AA508">IFERROR(
IF(AA$14 - $G$14 + 1 = _xlfn.NUMBERVALUE(TRIM(_xlfn.TEXTAFTER($C508, " ", -1))),
_xlfn.IFS(
'Option-specific inputs'!$K$19="Percentage cost method",('Option-specific inputs'!$K30*'Option-specific inputs'!$K$109*AA$26),
'Option-specific inputs'!$K$19="Total cost method",(('Option-specific inputs'!$K53/SUM('Option-specific inputs'!$K$52:$K$61))*'Option-specific inputs'!$K$109*AA$26)),0),0)</f>
        <v>0</v>
      </c>
      <c r="AB508" s="43" cm="1">
        <f t="array" ref="AB508">IFERROR(
IF(AB$14 - $G$14 + 1 = _xlfn.NUMBERVALUE(TRIM(_xlfn.TEXTAFTER($C508, " ", -1))),
_xlfn.IFS(
'Option-specific inputs'!$K$19="Percentage cost method",('Option-specific inputs'!$K30*'Option-specific inputs'!$K$109*AB$26),
'Option-specific inputs'!$K$19="Total cost method",(('Option-specific inputs'!$K53/SUM('Option-specific inputs'!$K$52:$K$61))*'Option-specific inputs'!$K$109*AB$26)),0),0)</f>
        <v>0</v>
      </c>
      <c r="AC508" s="43" cm="1">
        <f t="array" ref="AC508">IFERROR(
IF(AC$14 - $G$14 + 1 = _xlfn.NUMBERVALUE(TRIM(_xlfn.TEXTAFTER($C508, " ", -1))),
_xlfn.IFS(
'Option-specific inputs'!$K$19="Percentage cost method",('Option-specific inputs'!$K30*'Option-specific inputs'!$K$109*AC$26),
'Option-specific inputs'!$K$19="Total cost method",(('Option-specific inputs'!$K53/SUM('Option-specific inputs'!$K$52:$K$61))*'Option-specific inputs'!$K$109*AC$26)),0),0)</f>
        <v>0</v>
      </c>
      <c r="AD508" s="43" cm="1">
        <f t="array" ref="AD508">IFERROR(
IF(AD$14 - $G$14 + 1 = _xlfn.NUMBERVALUE(TRIM(_xlfn.TEXTAFTER($C508, " ", -1))),
_xlfn.IFS(
'Option-specific inputs'!$K$19="Percentage cost method",('Option-specific inputs'!$K30*'Option-specific inputs'!$K$109*AD$26),
'Option-specific inputs'!$K$19="Total cost method",(('Option-specific inputs'!$K53/SUM('Option-specific inputs'!$K$52:$K$61))*'Option-specific inputs'!$K$109*AD$26)),0),0)</f>
        <v>0</v>
      </c>
      <c r="AE508" s="43" cm="1">
        <f t="array" ref="AE508">IFERROR(
IF(AE$14 - $G$14 + 1 = _xlfn.NUMBERVALUE(TRIM(_xlfn.TEXTAFTER($C508, " ", -1))),
_xlfn.IFS(
'Option-specific inputs'!$K$19="Percentage cost method",('Option-specific inputs'!$K30*'Option-specific inputs'!$K$109*AE$26),
'Option-specific inputs'!$K$19="Total cost method",(('Option-specific inputs'!$K53/SUM('Option-specific inputs'!$K$52:$K$61))*'Option-specific inputs'!$K$109*AE$26)),0),0)</f>
        <v>0</v>
      </c>
      <c r="AF508" s="43" cm="1">
        <f t="array" ref="AF508">IFERROR(
IF(AF$14 - $G$14 + 1 = _xlfn.NUMBERVALUE(TRIM(_xlfn.TEXTAFTER($C508, " ", -1))),
_xlfn.IFS(
'Option-specific inputs'!$K$19="Percentage cost method",('Option-specific inputs'!$K30*'Option-specific inputs'!$K$109*AF$26),
'Option-specific inputs'!$K$19="Total cost method",(('Option-specific inputs'!$K53/SUM('Option-specific inputs'!$K$52:$K$61))*'Option-specific inputs'!$K$109*AF$26)),0),0)</f>
        <v>0</v>
      </c>
      <c r="AG508" s="43" cm="1">
        <f t="array" ref="AG508">IFERROR(
IF(AG$14 - $G$14 + 1 = _xlfn.NUMBERVALUE(TRIM(_xlfn.TEXTAFTER($C508, " ", -1))),
_xlfn.IFS(
'Option-specific inputs'!$K$19="Percentage cost method",('Option-specific inputs'!$K30*'Option-specific inputs'!$K$109*AG$26),
'Option-specific inputs'!$K$19="Total cost method",(('Option-specific inputs'!$K53/SUM('Option-specific inputs'!$K$52:$K$61))*'Option-specific inputs'!$K$109*AG$26)),0),0)</f>
        <v>0</v>
      </c>
      <c r="AH508" s="43" cm="1">
        <f t="array" ref="AH508">IFERROR(
IF(AH$14 - $G$14 + 1 = _xlfn.NUMBERVALUE(TRIM(_xlfn.TEXTAFTER($C508, " ", -1))),
_xlfn.IFS(
'Option-specific inputs'!$K$19="Percentage cost method",('Option-specific inputs'!$K30*'Option-specific inputs'!$K$109*AH$26),
'Option-specific inputs'!$K$19="Total cost method",(('Option-specific inputs'!$K53/SUM('Option-specific inputs'!$K$52:$K$61))*'Option-specific inputs'!$K$109*AH$26)),0),0)</f>
        <v>0</v>
      </c>
      <c r="AI508" s="43" cm="1">
        <f t="array" ref="AI508">IFERROR(
IF(AI$14 - $G$14 + 1 = _xlfn.NUMBERVALUE(TRIM(_xlfn.TEXTAFTER($C508, " ", -1))),
_xlfn.IFS(
'Option-specific inputs'!$K$19="Percentage cost method",('Option-specific inputs'!$K30*'Option-specific inputs'!$K$109*AI$26),
'Option-specific inputs'!$K$19="Total cost method",(('Option-specific inputs'!$K53/SUM('Option-specific inputs'!$K$52:$K$61))*'Option-specific inputs'!$K$109*AI$26)),0),0)</f>
        <v>0</v>
      </c>
      <c r="AJ508" s="43" cm="1">
        <f t="array" ref="AJ508">IFERROR(
IF(AJ$14 - $G$14 + 1 = _xlfn.NUMBERVALUE(TRIM(_xlfn.TEXTAFTER($C508, " ", -1))),
_xlfn.IFS(
'Option-specific inputs'!$K$19="Percentage cost method",('Option-specific inputs'!$K30*'Option-specific inputs'!$K$109*AJ$26),
'Option-specific inputs'!$K$19="Total cost method",(('Option-specific inputs'!$K53/SUM('Option-specific inputs'!$K$52:$K$61))*'Option-specific inputs'!$K$109*AJ$26)),0),0)</f>
        <v>0</v>
      </c>
      <c r="AK508" s="43" cm="1">
        <f t="array" ref="AK508">IFERROR(
IF(AK$14 - $G$14 + 1 = _xlfn.NUMBERVALUE(TRIM(_xlfn.TEXTAFTER($C508, " ", -1))),
_xlfn.IFS(
'Option-specific inputs'!$K$19="Percentage cost method",('Option-specific inputs'!$K30*'Option-specific inputs'!$K$109*AK$26),
'Option-specific inputs'!$K$19="Total cost method",(('Option-specific inputs'!$K53/SUM('Option-specific inputs'!$K$52:$K$61))*'Option-specific inputs'!$K$109*AK$26)),0),0)</f>
        <v>0</v>
      </c>
      <c r="AL508" s="43" cm="1">
        <f t="array" ref="AL508">IFERROR(
IF(AL$14 - $G$14 + 1 = _xlfn.NUMBERVALUE(TRIM(_xlfn.TEXTAFTER($C508, " ", -1))),
_xlfn.IFS(
'Option-specific inputs'!$K$19="Percentage cost method",('Option-specific inputs'!$K30*'Option-specific inputs'!$K$109*AL$26),
'Option-specific inputs'!$K$19="Total cost method",(('Option-specific inputs'!$K53/SUM('Option-specific inputs'!$K$52:$K$61))*'Option-specific inputs'!$K$109*AL$26)),0),0)</f>
        <v>0</v>
      </c>
      <c r="AM508" s="43" cm="1">
        <f t="array" ref="AM508">IFERROR(
IF(AM$14 - $G$14 + 1 = _xlfn.NUMBERVALUE(TRIM(_xlfn.TEXTAFTER($C508, " ", -1))),
_xlfn.IFS(
'Option-specific inputs'!$K$19="Percentage cost method",('Option-specific inputs'!$K30*'Option-specific inputs'!$K$109*AM$26),
'Option-specific inputs'!$K$19="Total cost method",(('Option-specific inputs'!$K53/SUM('Option-specific inputs'!$K$52:$K$61))*'Option-specific inputs'!$K$109*AM$26)),0),0)</f>
        <v>0</v>
      </c>
      <c r="AN508" s="43" cm="1">
        <f t="array" ref="AN508">IFERROR(
IF(AN$14 - $G$14 + 1 = _xlfn.NUMBERVALUE(TRIM(_xlfn.TEXTAFTER($C508, " ", -1))),
_xlfn.IFS(
'Option-specific inputs'!$K$19="Percentage cost method",('Option-specific inputs'!$K30*'Option-specific inputs'!$K$109*AN$26),
'Option-specific inputs'!$K$19="Total cost method",(('Option-specific inputs'!$K53/SUM('Option-specific inputs'!$K$52:$K$61))*'Option-specific inputs'!$K$109*AN$26)),0),0)</f>
        <v>0</v>
      </c>
      <c r="AO508" s="43" cm="1">
        <f t="array" ref="AO508">IFERROR(
IF(AO$14 - $G$14 + 1 = _xlfn.NUMBERVALUE(TRIM(_xlfn.TEXTAFTER($C508, " ", -1))),
_xlfn.IFS(
'Option-specific inputs'!$K$19="Percentage cost method",('Option-specific inputs'!$K30*'Option-specific inputs'!$K$109*AO$26),
'Option-specific inputs'!$K$19="Total cost method",(('Option-specific inputs'!$K53/SUM('Option-specific inputs'!$K$52:$K$61))*'Option-specific inputs'!$K$109*AO$26)),0),0)</f>
        <v>0</v>
      </c>
      <c r="AP508" s="43" cm="1">
        <f t="array" ref="AP508">IFERROR(
IF(AP$14 - $G$14 + 1 = _xlfn.NUMBERVALUE(TRIM(_xlfn.TEXTAFTER($C508, " ", -1))),
_xlfn.IFS(
'Option-specific inputs'!$K$19="Percentage cost method",('Option-specific inputs'!$K30*'Option-specific inputs'!$K$109*AP$26),
'Option-specific inputs'!$K$19="Total cost method",(('Option-specific inputs'!$K53/SUM('Option-specific inputs'!$K$52:$K$61))*'Option-specific inputs'!$K$109*AP$26)),0),0)</f>
        <v>0</v>
      </c>
      <c r="AQ508" s="43" cm="1">
        <f t="array" ref="AQ508">IFERROR(
IF(AQ$14 - $G$14 + 1 = _xlfn.NUMBERVALUE(TRIM(_xlfn.TEXTAFTER($C508, " ", -1))),
_xlfn.IFS(
'Option-specific inputs'!$K$19="Percentage cost method",('Option-specific inputs'!$K30*'Option-specific inputs'!$K$109*AQ$26),
'Option-specific inputs'!$K$19="Total cost method",(('Option-specific inputs'!$K53/SUM('Option-specific inputs'!$K$52:$K$61))*'Option-specific inputs'!$K$109*AQ$26)),0),0)</f>
        <v>0</v>
      </c>
      <c r="AR508" s="43" cm="1">
        <f t="array" ref="AR508">IFERROR(
IF(AR$14 - $G$14 + 1 = _xlfn.NUMBERVALUE(TRIM(_xlfn.TEXTAFTER($C508, " ", -1))),
_xlfn.IFS(
'Option-specific inputs'!$K$19="Percentage cost method",('Option-specific inputs'!$K30*'Option-specific inputs'!$K$109*AR$26),
'Option-specific inputs'!$K$19="Total cost method",(('Option-specific inputs'!$K53/SUM('Option-specific inputs'!$K$52:$K$61))*'Option-specific inputs'!$K$109*AR$26)),0),0)</f>
        <v>0</v>
      </c>
      <c r="AS508" s="43" cm="1">
        <f t="array" ref="AS508">IFERROR(
IF(AS$14 - $G$14 + 1 = _xlfn.NUMBERVALUE(TRIM(_xlfn.TEXTAFTER($C508, " ", -1))),
_xlfn.IFS(
'Option-specific inputs'!$K$19="Percentage cost method",('Option-specific inputs'!$K30*'Option-specific inputs'!$K$109*AS$26),
'Option-specific inputs'!$K$19="Total cost method",(('Option-specific inputs'!$K53/SUM('Option-specific inputs'!$K$52:$K$61))*'Option-specific inputs'!$K$109*AS$26)),0),0)</f>
        <v>0</v>
      </c>
      <c r="AT508" s="43" cm="1">
        <f t="array" ref="AT508">IFERROR(
IF(AT$14 - $G$14 + 1 = _xlfn.NUMBERVALUE(TRIM(_xlfn.TEXTAFTER($C508, " ", -1))),
_xlfn.IFS(
'Option-specific inputs'!$K$19="Percentage cost method",('Option-specific inputs'!$K30*'Option-specific inputs'!$K$109*AT$26),
'Option-specific inputs'!$K$19="Total cost method",(('Option-specific inputs'!$K53/SUM('Option-specific inputs'!$K$52:$K$61))*'Option-specific inputs'!$K$109*AT$26)),0),0)</f>
        <v>0</v>
      </c>
      <c r="AU508" s="43" cm="1">
        <f t="array" ref="AU508">IFERROR(
IF(AU$14 - $G$14 + 1 = _xlfn.NUMBERVALUE(TRIM(_xlfn.TEXTAFTER($C508, " ", -1))),
_xlfn.IFS(
'Option-specific inputs'!$K$19="Percentage cost method",('Option-specific inputs'!$K30*'Option-specific inputs'!$K$109*AU$26),
'Option-specific inputs'!$K$19="Total cost method",(('Option-specific inputs'!$K53/SUM('Option-specific inputs'!$K$52:$K$61))*'Option-specific inputs'!$K$109*AU$26)),0),0)</f>
        <v>0</v>
      </c>
      <c r="AV508" s="43" cm="1">
        <f t="array" ref="AV508">IFERROR(
IF(AV$14 - $G$14 + 1 = _xlfn.NUMBERVALUE(TRIM(_xlfn.TEXTAFTER($C508, " ", -1))),
_xlfn.IFS(
'Option-specific inputs'!$K$19="Percentage cost method",('Option-specific inputs'!$K30*'Option-specific inputs'!$K$109*AV$26),
'Option-specific inputs'!$K$19="Total cost method",(('Option-specific inputs'!$K53/SUM('Option-specific inputs'!$K$52:$K$61))*'Option-specific inputs'!$K$109*AV$26)),0),0)</f>
        <v>0</v>
      </c>
      <c r="AW508" s="43" cm="1">
        <f t="array" ref="AW508">IFERROR(
IF(AW$14 - $G$14 + 1 = _xlfn.NUMBERVALUE(TRIM(_xlfn.TEXTAFTER($C508, " ", -1))),
_xlfn.IFS(
'Option-specific inputs'!$K$19="Percentage cost method",('Option-specific inputs'!$K30*'Option-specific inputs'!$K$109*AW$26),
'Option-specific inputs'!$K$19="Total cost method",(('Option-specific inputs'!$K53/SUM('Option-specific inputs'!$K$52:$K$61))*'Option-specific inputs'!$K$109*AW$26)),0),0)</f>
        <v>0</v>
      </c>
      <c r="AX508" s="43" cm="1">
        <f t="array" ref="AX508">IFERROR(
IF(AX$14 - $G$14 + 1 = _xlfn.NUMBERVALUE(TRIM(_xlfn.TEXTAFTER($C508, " ", -1))),
_xlfn.IFS(
'Option-specific inputs'!$K$19="Percentage cost method",('Option-specific inputs'!$K30*'Option-specific inputs'!$K$109*AX$26),
'Option-specific inputs'!$K$19="Total cost method",(('Option-specific inputs'!$K53/SUM('Option-specific inputs'!$K$52:$K$61))*'Option-specific inputs'!$K$109*AX$26)),0),0)</f>
        <v>0</v>
      </c>
      <c r="AY508" s="43" cm="1">
        <f t="array" ref="AY508">IFERROR(
IF(AY$14 - $G$14 + 1 = _xlfn.NUMBERVALUE(TRIM(_xlfn.TEXTAFTER($C508, " ", -1))),
_xlfn.IFS(
'Option-specific inputs'!$K$19="Percentage cost method",('Option-specific inputs'!$K30*'Option-specific inputs'!$K$109*AY$26),
'Option-specific inputs'!$K$19="Total cost method",(('Option-specific inputs'!$K53/SUM('Option-specific inputs'!$K$52:$K$61))*'Option-specific inputs'!$K$109*AY$26)),0),0)</f>
        <v>0</v>
      </c>
      <c r="AZ508" s="43" cm="1">
        <f t="array" ref="AZ508">IFERROR(
IF(AZ$14 - $G$14 + 1 = _xlfn.NUMBERVALUE(TRIM(_xlfn.TEXTAFTER($C508, " ", -1))),
_xlfn.IFS(
'Option-specific inputs'!$K$19="Percentage cost method",('Option-specific inputs'!$K30*'Option-specific inputs'!$K$109*AZ$26),
'Option-specific inputs'!$K$19="Total cost method",(('Option-specific inputs'!$K53/SUM('Option-specific inputs'!$K$52:$K$61))*'Option-specific inputs'!$K$109*AZ$26)),0),0)</f>
        <v>0</v>
      </c>
      <c r="BA508" s="43" cm="1">
        <f t="array" ref="BA508">IFERROR(
IF(BA$14 - $G$14 + 1 = _xlfn.NUMBERVALUE(TRIM(_xlfn.TEXTAFTER($C508, " ", -1))),
_xlfn.IFS(
'Option-specific inputs'!$K$19="Percentage cost method",('Option-specific inputs'!$K30*'Option-specific inputs'!$K$109*BA$26),
'Option-specific inputs'!$K$19="Total cost method",(('Option-specific inputs'!$K53/SUM('Option-specific inputs'!$K$52:$K$61))*'Option-specific inputs'!$K$109*BA$26)),0),0)</f>
        <v>0</v>
      </c>
      <c r="BB508" s="43" cm="1">
        <f t="array" ref="BB508">IFERROR(
IF(BB$14 - $G$14 + 1 = _xlfn.NUMBERVALUE(TRIM(_xlfn.TEXTAFTER($C508, " ", -1))),
_xlfn.IFS(
'Option-specific inputs'!$K$19="Percentage cost method",('Option-specific inputs'!$K30*'Option-specific inputs'!$K$109*BB$26),
'Option-specific inputs'!$K$19="Total cost method",(('Option-specific inputs'!$K53/SUM('Option-specific inputs'!$K$52:$K$61))*'Option-specific inputs'!$K$109*BB$26)),0),0)</f>
        <v>0</v>
      </c>
      <c r="BC508" s="43" cm="1">
        <f t="array" ref="BC508">IFERROR(
IF(BC$14 - $G$14 + 1 = _xlfn.NUMBERVALUE(TRIM(_xlfn.TEXTAFTER($C508, " ", -1))),
_xlfn.IFS(
'Option-specific inputs'!$K$19="Percentage cost method",('Option-specific inputs'!$K30*'Option-specific inputs'!$K$109*BC$26),
'Option-specific inputs'!$K$19="Total cost method",(('Option-specific inputs'!$K53/SUM('Option-specific inputs'!$K$52:$K$61))*'Option-specific inputs'!$K$109*BC$26)),0),0)</f>
        <v>0</v>
      </c>
      <c r="BD508" s="43" cm="1">
        <f t="array" ref="BD508">IFERROR(
IF(BD$14 - $G$14 + 1 = _xlfn.NUMBERVALUE(TRIM(_xlfn.TEXTAFTER($C508, " ", -1))),
_xlfn.IFS(
'Option-specific inputs'!$K$19="Percentage cost method",('Option-specific inputs'!$K30*'Option-specific inputs'!$K$109*BD$26),
'Option-specific inputs'!$K$19="Total cost method",(('Option-specific inputs'!$K53/SUM('Option-specific inputs'!$K$52:$K$61))*'Option-specific inputs'!$K$109*BD$26)),0),0)</f>
        <v>0</v>
      </c>
      <c r="BE508" s="43" cm="1">
        <f t="array" ref="BE508">IFERROR(
IF(BE$14 - $G$14 + 1 = _xlfn.NUMBERVALUE(TRIM(_xlfn.TEXTAFTER($C508, " ", -1))),
_xlfn.IFS(
'Option-specific inputs'!$K$19="Percentage cost method",('Option-specific inputs'!$K30*'Option-specific inputs'!$K$109*BE$26),
'Option-specific inputs'!$K$19="Total cost method",(('Option-specific inputs'!$K53/SUM('Option-specific inputs'!$K$52:$K$61))*'Option-specific inputs'!$K$109*BE$26)),0),0)</f>
        <v>0</v>
      </c>
      <c r="BF508" s="43" cm="1">
        <f t="array" ref="BF508">IFERROR(
IF(BF$14 - $G$14 + 1 = _xlfn.NUMBERVALUE(TRIM(_xlfn.TEXTAFTER($C508, " ", -1))),
_xlfn.IFS(
'Option-specific inputs'!$K$19="Percentage cost method",('Option-specific inputs'!$K30*'Option-specific inputs'!$K$109*BF$26),
'Option-specific inputs'!$K$19="Total cost method",(('Option-specific inputs'!$K53/SUM('Option-specific inputs'!$K$52:$K$61))*'Option-specific inputs'!$K$109*BF$26)),0),0)</f>
        <v>0</v>
      </c>
      <c r="BG508" s="43" cm="1">
        <f t="array" ref="BG508">IFERROR(
IF(BG$14 - $G$14 + 1 = _xlfn.NUMBERVALUE(TRIM(_xlfn.TEXTAFTER($C508, " ", -1))),
_xlfn.IFS(
'Option-specific inputs'!$K$19="Percentage cost method",('Option-specific inputs'!$K30*'Option-specific inputs'!$K$109*BG$26),
'Option-specific inputs'!$K$19="Total cost method",(('Option-specific inputs'!$K53/SUM('Option-specific inputs'!$K$52:$K$61))*'Option-specific inputs'!$K$109*BG$26)),0),0)</f>
        <v>0</v>
      </c>
      <c r="BH508" s="43" cm="1">
        <f t="array" ref="BH508">IFERROR(
IF(BH$14 - $G$14 + 1 = _xlfn.NUMBERVALUE(TRIM(_xlfn.TEXTAFTER($C508, " ", -1))),
_xlfn.IFS(
'Option-specific inputs'!$K$19="Percentage cost method",('Option-specific inputs'!$K30*'Option-specific inputs'!$K$109*BH$26),
'Option-specific inputs'!$K$19="Total cost method",(('Option-specific inputs'!$K53/SUM('Option-specific inputs'!$K$52:$K$61))*'Option-specific inputs'!$K$109*BH$26)),0),0)</f>
        <v>0</v>
      </c>
      <c r="BI508" s="43" cm="1">
        <f t="array" ref="BI508">IFERROR(
IF(BI$14 - $G$14 + 1 = _xlfn.NUMBERVALUE(TRIM(_xlfn.TEXTAFTER($C508, " ", -1))),
_xlfn.IFS(
'Option-specific inputs'!$K$19="Percentage cost method",('Option-specific inputs'!$K30*'Option-specific inputs'!$K$109*BI$26),
'Option-specific inputs'!$K$19="Total cost method",(('Option-specific inputs'!$K53/SUM('Option-specific inputs'!$K$52:$K$61))*'Option-specific inputs'!$K$109*BI$26)),0),0)</f>
        <v>0</v>
      </c>
      <c r="BJ508" s="43" cm="1">
        <f t="array" ref="BJ508">IFERROR(
IF(BJ$14 - $G$14 + 1 = _xlfn.NUMBERVALUE(TRIM(_xlfn.TEXTAFTER($C508, " ", -1))),
_xlfn.IFS(
'Option-specific inputs'!$K$19="Percentage cost method",('Option-specific inputs'!$K30*'Option-specific inputs'!$K$109*BJ$26),
'Option-specific inputs'!$K$19="Total cost method",(('Option-specific inputs'!$K53/SUM('Option-specific inputs'!$K$52:$K$61))*'Option-specific inputs'!$K$109*BJ$26)),0),0)</f>
        <v>0</v>
      </c>
      <c r="BK508" s="43" cm="1">
        <f t="array" ref="BK508">IFERROR(
IF(BK$14 - $G$14 + 1 = _xlfn.NUMBERVALUE(TRIM(_xlfn.TEXTAFTER($C508, " ", -1))),
_xlfn.IFS(
'Option-specific inputs'!$K$19="Percentage cost method",('Option-specific inputs'!$K30*'Option-specific inputs'!$K$109*BK$26),
'Option-specific inputs'!$K$19="Total cost method",(('Option-specific inputs'!$K53/SUM('Option-specific inputs'!$K$52:$K$61))*'Option-specific inputs'!$K$109*BK$26)),0),0)</f>
        <v>0</v>
      </c>
      <c r="BL508" s="43" cm="1">
        <f t="array" ref="BL508">IFERROR(
IF(BL$14 - $G$14 + 1 = _xlfn.NUMBERVALUE(TRIM(_xlfn.TEXTAFTER($C508, " ", -1))),
_xlfn.IFS(
'Option-specific inputs'!$K$19="Percentage cost method",('Option-specific inputs'!$K30*'Option-specific inputs'!$K$109*BL$26),
'Option-specific inputs'!$K$19="Total cost method",(('Option-specific inputs'!$K53/SUM('Option-specific inputs'!$K$52:$K$61))*'Option-specific inputs'!$K$109*BL$26)),0),0)</f>
        <v>0</v>
      </c>
      <c r="BM508" s="43" cm="1">
        <f t="array" ref="BM508">IFERROR(
IF(BM$14 - $G$14 + 1 = _xlfn.NUMBERVALUE(TRIM(_xlfn.TEXTAFTER($C508, " ", -1))),
_xlfn.IFS(
'Option-specific inputs'!$K$19="Percentage cost method",('Option-specific inputs'!$K30*'Option-specific inputs'!$K$109*BM$26),
'Option-specific inputs'!$K$19="Total cost method",(('Option-specific inputs'!$K53/SUM('Option-specific inputs'!$K$52:$K$61))*'Option-specific inputs'!$K$109*BM$26)),0),0)</f>
        <v>0</v>
      </c>
      <c r="BN508" s="43" cm="1">
        <f t="array" ref="BN508">IFERROR(
IF(BN$14 - $G$14 + 1 = _xlfn.NUMBERVALUE(TRIM(_xlfn.TEXTAFTER($C508, " ", -1))),
_xlfn.IFS(
'Option-specific inputs'!$K$19="Percentage cost method",('Option-specific inputs'!$K30*'Option-specific inputs'!$K$109*BN$26),
'Option-specific inputs'!$K$19="Total cost method",(('Option-specific inputs'!$K53/SUM('Option-specific inputs'!$K$52:$K$61))*'Option-specific inputs'!$K$109*BN$26)),0),0)</f>
        <v>0</v>
      </c>
      <c r="BO508" s="43" cm="1">
        <f t="array" ref="BO508">IFERROR(
IF(BO$14 - $G$14 + 1 = _xlfn.NUMBERVALUE(TRIM(_xlfn.TEXTAFTER($C508, " ", -1))),
_xlfn.IFS(
'Option-specific inputs'!$K$19="Percentage cost method",('Option-specific inputs'!$K30*'Option-specific inputs'!$K$109*BO$26),
'Option-specific inputs'!$K$19="Total cost method",(('Option-specific inputs'!$K53/SUM('Option-specific inputs'!$K$52:$K$61))*'Option-specific inputs'!$K$109*BO$26)),0),0)</f>
        <v>0</v>
      </c>
      <c r="BP508" s="43" cm="1">
        <f t="array" ref="BP508">IFERROR(
IF(BP$14 - $G$14 + 1 = _xlfn.NUMBERVALUE(TRIM(_xlfn.TEXTAFTER($C508, " ", -1))),
_xlfn.IFS(
'Option-specific inputs'!$K$19="Percentage cost method",('Option-specific inputs'!$K30*'Option-specific inputs'!$K$109*BP$26),
'Option-specific inputs'!$K$19="Total cost method",(('Option-specific inputs'!$K53/SUM('Option-specific inputs'!$K$52:$K$61))*'Option-specific inputs'!$K$109*BP$26)),0),0)</f>
        <v>0</v>
      </c>
      <c r="BQ508" s="43" cm="1">
        <f t="array" ref="BQ508">IFERROR(
IF(BQ$14 - $G$14 + 1 = _xlfn.NUMBERVALUE(TRIM(_xlfn.TEXTAFTER($C508, " ", -1))),
_xlfn.IFS(
'Option-specific inputs'!$K$19="Percentage cost method",('Option-specific inputs'!$K30*'Option-specific inputs'!$K$109*BQ$26),
'Option-specific inputs'!$K$19="Total cost method",(('Option-specific inputs'!$K53/SUM('Option-specific inputs'!$K$52:$K$61))*'Option-specific inputs'!$K$109*BQ$26)),0),0)</f>
        <v>0</v>
      </c>
      <c r="BR508" s="43" cm="1">
        <f t="array" ref="BR508">IFERROR(
IF(BR$14 - $G$14 + 1 = _xlfn.NUMBERVALUE(TRIM(_xlfn.TEXTAFTER($C508, " ", -1))),
_xlfn.IFS(
'Option-specific inputs'!$K$19="Percentage cost method",('Option-specific inputs'!$K30*'Option-specific inputs'!$K$109*BR$26),
'Option-specific inputs'!$K$19="Total cost method",(('Option-specific inputs'!$K53/SUM('Option-specific inputs'!$K$52:$K$61))*'Option-specific inputs'!$K$109*BR$26)),0),0)</f>
        <v>0</v>
      </c>
      <c r="BS508" s="43" cm="1">
        <f t="array" ref="BS508">IFERROR(
IF(BS$14 - $G$14 + 1 = _xlfn.NUMBERVALUE(TRIM(_xlfn.TEXTAFTER($C508, " ", -1))),
_xlfn.IFS(
'Option-specific inputs'!$K$19="Percentage cost method",('Option-specific inputs'!$K30*'Option-specific inputs'!$K$109*BS$26),
'Option-specific inputs'!$K$19="Total cost method",(('Option-specific inputs'!$K53/SUM('Option-specific inputs'!$K$52:$K$61))*'Option-specific inputs'!$K$109*BS$26)),0),0)</f>
        <v>0</v>
      </c>
      <c r="BT508" s="43" cm="1">
        <f t="array" ref="BT508">IFERROR(
IF(BT$14 - $G$14 + 1 = _xlfn.NUMBERVALUE(TRIM(_xlfn.TEXTAFTER($C508, " ", -1))),
_xlfn.IFS(
'Option-specific inputs'!$K$19="Percentage cost method",('Option-specific inputs'!$K30*'Option-specific inputs'!$K$109*BT$26),
'Option-specific inputs'!$K$19="Total cost method",(('Option-specific inputs'!$K53/SUM('Option-specific inputs'!$K$52:$K$61))*'Option-specific inputs'!$K$109*BT$26)),0),0)</f>
        <v>0</v>
      </c>
      <c r="BU508" s="43" cm="1">
        <f t="array" ref="BU508">IFERROR(
IF(BU$14 - $G$14 + 1 = _xlfn.NUMBERVALUE(TRIM(_xlfn.TEXTAFTER($C508, " ", -1))),
_xlfn.IFS(
'Option-specific inputs'!$K$19="Percentage cost method",('Option-specific inputs'!$K30*'Option-specific inputs'!$K$109*BU$26),
'Option-specific inputs'!$K$19="Total cost method",(('Option-specific inputs'!$K53/SUM('Option-specific inputs'!$K$52:$K$61))*'Option-specific inputs'!$K$109*BU$26)),0),0)</f>
        <v>0</v>
      </c>
      <c r="BV508" s="43" cm="1">
        <f t="array" ref="BV508">IFERROR(
IF(BV$14 - $G$14 + 1 = _xlfn.NUMBERVALUE(TRIM(_xlfn.TEXTAFTER($C508, " ", -1))),
_xlfn.IFS(
'Option-specific inputs'!$K$19="Percentage cost method",('Option-specific inputs'!$K30*'Option-specific inputs'!$K$109*BV$26),
'Option-specific inputs'!$K$19="Total cost method",(('Option-specific inputs'!$K53/SUM('Option-specific inputs'!$K$52:$K$61))*'Option-specific inputs'!$K$109*BV$26)),0),0)</f>
        <v>0</v>
      </c>
      <c r="BW508" s="43" cm="1">
        <f t="array" ref="BW508">IFERROR(
IF(BW$14 - $G$14 + 1 = _xlfn.NUMBERVALUE(TRIM(_xlfn.TEXTAFTER($C508, " ", -1))),
_xlfn.IFS(
'Option-specific inputs'!$K$19="Percentage cost method",('Option-specific inputs'!$K30*'Option-specific inputs'!$K$109*BW$26),
'Option-specific inputs'!$K$19="Total cost method",(('Option-specific inputs'!$K53/SUM('Option-specific inputs'!$K$52:$K$61))*'Option-specific inputs'!$K$109*BW$26)),0),0)</f>
        <v>0</v>
      </c>
      <c r="BX508" s="43" cm="1">
        <f t="array" ref="BX508">IFERROR(
IF(BX$14 - $G$14 + 1 = _xlfn.NUMBERVALUE(TRIM(_xlfn.TEXTAFTER($C508, " ", -1))),
_xlfn.IFS(
'Option-specific inputs'!$K$19="Percentage cost method",('Option-specific inputs'!$K30*'Option-specific inputs'!$K$109*BX$26),
'Option-specific inputs'!$K$19="Total cost method",(('Option-specific inputs'!$K53/SUM('Option-specific inputs'!$K$52:$K$61))*'Option-specific inputs'!$K$109*BX$26)),0),0)</f>
        <v>0</v>
      </c>
      <c r="BY508" s="43" cm="1">
        <f t="array" ref="BY508">IFERROR(
IF(BY$14 - $G$14 + 1 = _xlfn.NUMBERVALUE(TRIM(_xlfn.TEXTAFTER($C508, " ", -1))),
_xlfn.IFS(
'Option-specific inputs'!$K$19="Percentage cost method",('Option-specific inputs'!$K30*'Option-specific inputs'!$K$109*BY$26),
'Option-specific inputs'!$K$19="Total cost method",(('Option-specific inputs'!$K53/SUM('Option-specific inputs'!$K$52:$K$61))*'Option-specific inputs'!$K$109*BY$26)),0),0)</f>
        <v>0</v>
      </c>
      <c r="BZ508" s="43" cm="1">
        <f t="array" ref="BZ508">IFERROR(
IF(BZ$14 - $G$14 + 1 = _xlfn.NUMBERVALUE(TRIM(_xlfn.TEXTAFTER($C508, " ", -1))),
_xlfn.IFS(
'Option-specific inputs'!$K$19="Percentage cost method",('Option-specific inputs'!$K30*'Option-specific inputs'!$K$109*BZ$26),
'Option-specific inputs'!$K$19="Total cost method",(('Option-specific inputs'!$K53/SUM('Option-specific inputs'!$K$52:$K$61))*'Option-specific inputs'!$K$109*BZ$26)),0),0)</f>
        <v>0</v>
      </c>
      <c r="CA508" s="43" cm="1">
        <f t="array" ref="CA508">IFERROR(
IF(CA$14 - $G$14 + 1 = _xlfn.NUMBERVALUE(TRIM(_xlfn.TEXTAFTER($C508, " ", -1))),
_xlfn.IFS(
'Option-specific inputs'!$K$19="Percentage cost method",('Option-specific inputs'!$K30*'Option-specific inputs'!$K$109*CA$26),
'Option-specific inputs'!$K$19="Total cost method",(('Option-specific inputs'!$K53/SUM('Option-specific inputs'!$K$52:$K$61))*'Option-specific inputs'!$K$109*CA$26)),0),0)</f>
        <v>0</v>
      </c>
      <c r="CB508" s="43" cm="1">
        <f t="array" ref="CB508">IFERROR(
IF(CB$14 - $G$14 + 1 = _xlfn.NUMBERVALUE(TRIM(_xlfn.TEXTAFTER($C508, " ", -1))),
_xlfn.IFS(
'Option-specific inputs'!$K$19="Percentage cost method",('Option-specific inputs'!$K30*'Option-specific inputs'!$K$109*CB$26),
'Option-specific inputs'!$K$19="Total cost method",(('Option-specific inputs'!$K53/SUM('Option-specific inputs'!$K$52:$K$61))*'Option-specific inputs'!$K$109*CB$26)),0),0)</f>
        <v>0</v>
      </c>
      <c r="CC508" s="43" cm="1">
        <f t="array" ref="CC508">IFERROR(
IF(CC$14 - $G$14 + 1 = _xlfn.NUMBERVALUE(TRIM(_xlfn.TEXTAFTER($C508, " ", -1))),
_xlfn.IFS(
'Option-specific inputs'!$K$19="Percentage cost method",('Option-specific inputs'!$K30*'Option-specific inputs'!$K$109*CC$26),
'Option-specific inputs'!$K$19="Total cost method",(('Option-specific inputs'!$K53/SUM('Option-specific inputs'!$K$52:$K$61))*'Option-specific inputs'!$K$109*CC$26)),0),0)</f>
        <v>0</v>
      </c>
      <c r="CD508" s="43" cm="1">
        <f t="array" ref="CD508">IFERROR(
IF(CD$14 - $G$14 + 1 = _xlfn.NUMBERVALUE(TRIM(_xlfn.TEXTAFTER($C508, " ", -1))),
_xlfn.IFS(
'Option-specific inputs'!$K$19="Percentage cost method",('Option-specific inputs'!$K30*'Option-specific inputs'!$K$109*CD$26),
'Option-specific inputs'!$K$19="Total cost method",(('Option-specific inputs'!$K53/SUM('Option-specific inputs'!$K$52:$K$61))*'Option-specific inputs'!$K$109*CD$26)),0),0)</f>
        <v>0</v>
      </c>
      <c r="CE508" s="43" cm="1">
        <f t="array" ref="CE508">IFERROR(
IF(CE$14 - $G$14 + 1 = _xlfn.NUMBERVALUE(TRIM(_xlfn.TEXTAFTER($C508, " ", -1))),
_xlfn.IFS(
'Option-specific inputs'!$K$19="Percentage cost method",('Option-specific inputs'!$K30*'Option-specific inputs'!$K$109*CE$26),
'Option-specific inputs'!$K$19="Total cost method",(('Option-specific inputs'!$K53/SUM('Option-specific inputs'!$K$52:$K$61))*'Option-specific inputs'!$K$109*CE$26)),0),0)</f>
        <v>0</v>
      </c>
      <c r="CF508" s="43" cm="1">
        <f t="array" ref="CF508">IFERROR(
IF(CF$14 - $G$14 + 1 = _xlfn.NUMBERVALUE(TRIM(_xlfn.TEXTAFTER($C508, " ", -1))),
_xlfn.IFS(
'Option-specific inputs'!$K$19="Percentage cost method",('Option-specific inputs'!$K30*'Option-specific inputs'!$K$109*CF$26),
'Option-specific inputs'!$K$19="Total cost method",(('Option-specific inputs'!$K53/SUM('Option-specific inputs'!$K$52:$K$61))*'Option-specific inputs'!$K$109*CF$26)),0),0)</f>
        <v>0</v>
      </c>
      <c r="CG508" s="43" cm="1">
        <f t="array" ref="CG508">IFERROR(
IF(CG$14 - $G$14 + 1 = _xlfn.NUMBERVALUE(TRIM(_xlfn.TEXTAFTER($C508, " ", -1))),
_xlfn.IFS(
'Option-specific inputs'!$K$19="Percentage cost method",('Option-specific inputs'!$K30*'Option-specific inputs'!$K$109*CG$26),
'Option-specific inputs'!$K$19="Total cost method",(('Option-specific inputs'!$K53/SUM('Option-specific inputs'!$K$52:$K$61))*'Option-specific inputs'!$K$109*CG$26)),0),0)</f>
        <v>0</v>
      </c>
      <c r="CH508" s="43" cm="1">
        <f t="array" ref="CH508">IFERROR(
IF(CH$14 - $G$14 + 1 = _xlfn.NUMBERVALUE(TRIM(_xlfn.TEXTAFTER($C508, " ", -1))),
_xlfn.IFS(
'Option-specific inputs'!$K$19="Percentage cost method",('Option-specific inputs'!$K30*'Option-specific inputs'!$K$109*CH$26),
'Option-specific inputs'!$K$19="Total cost method",(('Option-specific inputs'!$K53/SUM('Option-specific inputs'!$K$52:$K$61))*'Option-specific inputs'!$K$109*CH$26)),0),0)</f>
        <v>0</v>
      </c>
      <c r="CI508" s="43" cm="1">
        <f t="array" ref="CI508">IFERROR(
IF(CI$14 - $G$14 + 1 = _xlfn.NUMBERVALUE(TRIM(_xlfn.TEXTAFTER($C508, " ", -1))),
_xlfn.IFS(
'Option-specific inputs'!$K$19="Percentage cost method",('Option-specific inputs'!$K30*'Option-specific inputs'!$K$109*CI$26),
'Option-specific inputs'!$K$19="Total cost method",(('Option-specific inputs'!$K53/SUM('Option-specific inputs'!$K$52:$K$61))*'Option-specific inputs'!$K$109*CI$26)),0),0)</f>
        <v>0</v>
      </c>
      <c r="CJ508" s="43" cm="1">
        <f t="array" ref="CJ508">IFERROR(
IF(CJ$14 - $G$14 + 1 = _xlfn.NUMBERVALUE(TRIM(_xlfn.TEXTAFTER($C508, " ", -1))),
_xlfn.IFS(
'Option-specific inputs'!$K$19="Percentage cost method",('Option-specific inputs'!$K30*'Option-specific inputs'!$K$109*CJ$26),
'Option-specific inputs'!$K$19="Total cost method",(('Option-specific inputs'!$K53/SUM('Option-specific inputs'!$K$52:$K$61))*'Option-specific inputs'!$K$109*CJ$26)),0),0)</f>
        <v>0</v>
      </c>
      <c r="CK508" s="43" cm="1">
        <f t="array" ref="CK508">IFERROR(
IF(CK$14 - $G$14 + 1 = _xlfn.NUMBERVALUE(TRIM(_xlfn.TEXTAFTER($C508, " ", -1))),
_xlfn.IFS(
'Option-specific inputs'!$K$19="Percentage cost method",('Option-specific inputs'!$K30*'Option-specific inputs'!$K$109*CK$26),
'Option-specific inputs'!$K$19="Total cost method",(('Option-specific inputs'!$K53/SUM('Option-specific inputs'!$K$52:$K$61))*'Option-specific inputs'!$K$109*CK$26)),0),0)</f>
        <v>0</v>
      </c>
      <c r="CL508" s="43" cm="1">
        <f t="array" ref="CL508">IFERROR(
IF(CL$14 - $G$14 + 1 = _xlfn.NUMBERVALUE(TRIM(_xlfn.TEXTAFTER($C508, " ", -1))),
_xlfn.IFS(
'Option-specific inputs'!$K$19="Percentage cost method",('Option-specific inputs'!$K30*'Option-specific inputs'!$K$109*CL$26),
'Option-specific inputs'!$K$19="Total cost method",(('Option-specific inputs'!$K53/SUM('Option-specific inputs'!$K$52:$K$61))*'Option-specific inputs'!$K$109*CL$26)),0),0)</f>
        <v>0</v>
      </c>
      <c r="CM508" s="43" cm="1">
        <f t="array" ref="CM508">IFERROR(
IF(CM$14 - $G$14 + 1 = _xlfn.NUMBERVALUE(TRIM(_xlfn.TEXTAFTER($C508, " ", -1))),
_xlfn.IFS(
'Option-specific inputs'!$K$19="Percentage cost method",('Option-specific inputs'!$K30*'Option-specific inputs'!$K$109*CM$26),
'Option-specific inputs'!$K$19="Total cost method",(('Option-specific inputs'!$K53/SUM('Option-specific inputs'!$K$52:$K$61))*'Option-specific inputs'!$K$109*CM$26)),0),0)</f>
        <v>0</v>
      </c>
      <c r="CN508" s="43" cm="1">
        <f t="array" ref="CN508">IFERROR(
IF(CN$14 - $G$14 + 1 = _xlfn.NUMBERVALUE(TRIM(_xlfn.TEXTAFTER($C508, " ", -1))),
_xlfn.IFS(
'Option-specific inputs'!$K$19="Percentage cost method",('Option-specific inputs'!$K30*'Option-specific inputs'!$K$109*CN$26),
'Option-specific inputs'!$K$19="Total cost method",(('Option-specific inputs'!$K53/SUM('Option-specific inputs'!$K$52:$K$61))*'Option-specific inputs'!$K$109*CN$26)),0),0)</f>
        <v>0</v>
      </c>
      <c r="CO508" s="43" cm="1">
        <f t="array" ref="CO508">IFERROR(
IF(CO$14 - $G$14 + 1 = _xlfn.NUMBERVALUE(TRIM(_xlfn.TEXTAFTER($C508, " ", -1))),
_xlfn.IFS(
'Option-specific inputs'!$K$19="Percentage cost method",('Option-specific inputs'!$K30*'Option-specific inputs'!$K$109*CO$26),
'Option-specific inputs'!$K$19="Total cost method",(('Option-specific inputs'!$K53/SUM('Option-specific inputs'!$K$52:$K$61))*'Option-specific inputs'!$K$109*CO$26)),0),0)</f>
        <v>0</v>
      </c>
      <c r="CP508" s="43" cm="1">
        <f t="array" ref="CP508">IFERROR(
IF(CP$14 - $G$14 + 1 = _xlfn.NUMBERVALUE(TRIM(_xlfn.TEXTAFTER($C508, " ", -1))),
_xlfn.IFS(
'Option-specific inputs'!$K$19="Percentage cost method",('Option-specific inputs'!$K30*'Option-specific inputs'!$K$109*CP$26),
'Option-specific inputs'!$K$19="Total cost method",(('Option-specific inputs'!$K53/SUM('Option-specific inputs'!$K$52:$K$61))*'Option-specific inputs'!$K$109*CP$26)),0),0)</f>
        <v>0</v>
      </c>
      <c r="CQ508" s="43" cm="1">
        <f t="array" ref="CQ508">IFERROR(
IF(CQ$14 - $G$14 + 1 = _xlfn.NUMBERVALUE(TRIM(_xlfn.TEXTAFTER($C508, " ", -1))),
_xlfn.IFS(
'Option-specific inputs'!$K$19="Percentage cost method",('Option-specific inputs'!$K30*'Option-specific inputs'!$K$109*CQ$26),
'Option-specific inputs'!$K$19="Total cost method",(('Option-specific inputs'!$K53/SUM('Option-specific inputs'!$K$52:$K$61))*'Option-specific inputs'!$K$109*CQ$26)),0),0)</f>
        <v>0</v>
      </c>
      <c r="CR508" s="43" cm="1">
        <f t="array" ref="CR508">IFERROR(
IF(CR$14 - $G$14 + 1 = _xlfn.NUMBERVALUE(TRIM(_xlfn.TEXTAFTER($C508, " ", -1))),
_xlfn.IFS(
'Option-specific inputs'!$K$19="Percentage cost method",('Option-specific inputs'!$K30*'Option-specific inputs'!$K$109*CR$26),
'Option-specific inputs'!$K$19="Total cost method",(('Option-specific inputs'!$K53/SUM('Option-specific inputs'!$K$52:$K$61))*'Option-specific inputs'!$K$109*CR$26)),0),0)</f>
        <v>0</v>
      </c>
      <c r="CS508" s="43" cm="1">
        <f t="array" ref="CS508">IFERROR(
IF(CS$14 - $G$14 + 1 = _xlfn.NUMBERVALUE(TRIM(_xlfn.TEXTAFTER($C508, " ", -1))),
_xlfn.IFS(
'Option-specific inputs'!$K$19="Percentage cost method",('Option-specific inputs'!$K30*'Option-specific inputs'!$K$109*CS$26),
'Option-specific inputs'!$K$19="Total cost method",(('Option-specific inputs'!$K53/SUM('Option-specific inputs'!$K$52:$K$61))*'Option-specific inputs'!$K$109*CS$26)),0),0)</f>
        <v>0</v>
      </c>
      <c r="CT508" s="43" cm="1">
        <f t="array" ref="CT508">IFERROR(
IF(CT$14 - $G$14 + 1 = _xlfn.NUMBERVALUE(TRIM(_xlfn.TEXTAFTER($C508, " ", -1))),
_xlfn.IFS(
'Option-specific inputs'!$K$19="Percentage cost method",('Option-specific inputs'!$K30*'Option-specific inputs'!$K$109*CT$26),
'Option-specific inputs'!$K$19="Total cost method",(('Option-specific inputs'!$K53/SUM('Option-specific inputs'!$K$52:$K$61))*'Option-specific inputs'!$K$109*CT$26)),0),0)</f>
        <v>0</v>
      </c>
      <c r="CU508" s="43" cm="1">
        <f t="array" ref="CU508">IFERROR(
IF(CU$14 - $G$14 + 1 = _xlfn.NUMBERVALUE(TRIM(_xlfn.TEXTAFTER($C508, " ", -1))),
_xlfn.IFS(
'Option-specific inputs'!$K$19="Percentage cost method",('Option-specific inputs'!$K30*'Option-specific inputs'!$K$109*CU$26),
'Option-specific inputs'!$K$19="Total cost method",(('Option-specific inputs'!$K53/SUM('Option-specific inputs'!$K$52:$K$61))*'Option-specific inputs'!$K$109*CU$26)),0),0)</f>
        <v>0</v>
      </c>
      <c r="CV508" s="43" cm="1">
        <f t="array" ref="CV508">IFERROR(
IF(CV$14 - $G$14 + 1 = _xlfn.NUMBERVALUE(TRIM(_xlfn.TEXTAFTER($C508, " ", -1))),
_xlfn.IFS(
'Option-specific inputs'!$K$19="Percentage cost method",('Option-specific inputs'!$K30*'Option-specific inputs'!$K$109*CV$26),
'Option-specific inputs'!$K$19="Total cost method",(('Option-specific inputs'!$K53/SUM('Option-specific inputs'!$K$52:$K$61))*'Option-specific inputs'!$K$109*CV$26)),0),0)</f>
        <v>0</v>
      </c>
      <c r="CW508" s="43" cm="1">
        <f t="array" ref="CW508">IFERROR(
IF(CW$14 - $G$14 + 1 = _xlfn.NUMBERVALUE(TRIM(_xlfn.TEXTAFTER($C508, " ", -1))),
_xlfn.IFS(
'Option-specific inputs'!$K$19="Percentage cost method",('Option-specific inputs'!$K30*'Option-specific inputs'!$K$109*CW$26),
'Option-specific inputs'!$K$19="Total cost method",(('Option-specific inputs'!$K53/SUM('Option-specific inputs'!$K$52:$K$61))*'Option-specific inputs'!$K$109*CW$26)),0),0)</f>
        <v>0</v>
      </c>
      <c r="CX508" s="43" cm="1">
        <f t="array" ref="CX508">IFERROR(
IF(CX$14 - $G$14 + 1 = _xlfn.NUMBERVALUE(TRIM(_xlfn.TEXTAFTER($C508, " ", -1))),
_xlfn.IFS(
'Option-specific inputs'!$K$19="Percentage cost method",('Option-specific inputs'!$K30*'Option-specific inputs'!$K$109*CX$26),
'Option-specific inputs'!$K$19="Total cost method",(('Option-specific inputs'!$K53/SUM('Option-specific inputs'!$K$52:$K$61))*'Option-specific inputs'!$K$109*CX$26)),0),0)</f>
        <v>0</v>
      </c>
      <c r="CY508" s="43" cm="1">
        <f t="array" ref="CY508">IFERROR(
IF(CY$14 - $G$14 + 1 = _xlfn.NUMBERVALUE(TRIM(_xlfn.TEXTAFTER($C508, " ", -1))),
_xlfn.IFS(
'Option-specific inputs'!$K$19="Percentage cost method",('Option-specific inputs'!$K30*'Option-specific inputs'!$K$109*CY$26),
'Option-specific inputs'!$K$19="Total cost method",(('Option-specific inputs'!$K53/SUM('Option-specific inputs'!$K$52:$K$61))*'Option-specific inputs'!$K$109*CY$26)),0),0)</f>
        <v>0</v>
      </c>
      <c r="CZ508" s="43" cm="1">
        <f t="array" ref="CZ508">IFERROR(
IF(CZ$14 - $G$14 + 1 = _xlfn.NUMBERVALUE(TRIM(_xlfn.TEXTAFTER($C508, " ", -1))),
_xlfn.IFS(
'Option-specific inputs'!$K$19="Percentage cost method",('Option-specific inputs'!$K30*'Option-specific inputs'!$K$109*CZ$26),
'Option-specific inputs'!$K$19="Total cost method",(('Option-specific inputs'!$K53/SUM('Option-specific inputs'!$K$52:$K$61))*'Option-specific inputs'!$K$109*CZ$26)),0),0)</f>
        <v>0</v>
      </c>
      <c r="DA508" s="43" cm="1">
        <f t="array" ref="DA508">IFERROR(
IF(DA$14 - $G$14 + 1 = _xlfn.NUMBERVALUE(TRIM(_xlfn.TEXTAFTER($C508, " ", -1))),
_xlfn.IFS(
'Option-specific inputs'!$K$19="Percentage cost method",('Option-specific inputs'!$K30*'Option-specific inputs'!$K$109*DA$26),
'Option-specific inputs'!$K$19="Total cost method",(('Option-specific inputs'!$K53/SUM('Option-specific inputs'!$K$52:$K$61))*'Option-specific inputs'!$K$109*DA$26)),0),0)</f>
        <v>0</v>
      </c>
      <c r="DB508" s="43" cm="1">
        <f t="array" ref="DB508">IFERROR(
IF(DB$14 - $G$14 + 1 = _xlfn.NUMBERVALUE(TRIM(_xlfn.TEXTAFTER($C508, " ", -1))),
_xlfn.IFS(
'Option-specific inputs'!$K$19="Percentage cost method",('Option-specific inputs'!$K30*'Option-specific inputs'!$K$109*DB$26),
'Option-specific inputs'!$K$19="Total cost method",(('Option-specific inputs'!$K53/SUM('Option-specific inputs'!$K$52:$K$61))*'Option-specific inputs'!$K$109*DB$26)),0),0)</f>
        <v>0</v>
      </c>
      <c r="DC508" s="25"/>
    </row>
    <row r="509" spans="1:107" s="61" customFormat="1" ht="22.5" customHeight="1">
      <c r="A509" s="25"/>
      <c r="B509" s="163"/>
      <c r="C509" s="170" t="s">
        <v>142</v>
      </c>
      <c r="D509" s="32"/>
      <c r="E509" s="37"/>
      <c r="F509" s="42"/>
      <c r="G509" s="43" cm="1">
        <f t="array" ref="G509">IFERROR(
IF(G$14 - $G$14 + 1 = _xlfn.NUMBERVALUE(TRIM(_xlfn.TEXTAFTER($C509, " ", -1))),
_xlfn.IFS(
'Option-specific inputs'!$K$19="Percentage cost method",('Option-specific inputs'!$K31*'Option-specific inputs'!$K$109*G$26),
'Option-specific inputs'!$K$19="Total cost method",(('Option-specific inputs'!$K54/SUM('Option-specific inputs'!$K$52:$K$61))*'Option-specific inputs'!$K$109*G$26)),0),0)</f>
        <v>0</v>
      </c>
      <c r="H509" s="43" cm="1">
        <f t="array" ref="H509">IFERROR(
IF(H$14 - $G$14 + 1 = _xlfn.NUMBERVALUE(TRIM(_xlfn.TEXTAFTER($C509, " ", -1))),
_xlfn.IFS(
'Option-specific inputs'!$K$19="Percentage cost method",('Option-specific inputs'!$K31*'Option-specific inputs'!$K$109*H$26),
'Option-specific inputs'!$K$19="Total cost method",(('Option-specific inputs'!$K54/SUM('Option-specific inputs'!$K$52:$K$61))*'Option-specific inputs'!$K$109*H$26)),0),0)</f>
        <v>0</v>
      </c>
      <c r="I509" s="43" cm="1">
        <f t="array" ref="I509">IFERROR(
IF(I$14 - $G$14 + 1 = _xlfn.NUMBERVALUE(TRIM(_xlfn.TEXTAFTER($C509, " ", -1))),
_xlfn.IFS(
'Option-specific inputs'!$K$19="Percentage cost method",('Option-specific inputs'!$K31*'Option-specific inputs'!$K$109*I$26),
'Option-specific inputs'!$K$19="Total cost method",(('Option-specific inputs'!$K54/SUM('Option-specific inputs'!$K$52:$K$61))*'Option-specific inputs'!$K$109*I$26)),0),0)</f>
        <v>0</v>
      </c>
      <c r="J509" s="43" cm="1">
        <f t="array" ref="J509">IFERROR(
IF(J$14 - $G$14 + 1 = _xlfn.NUMBERVALUE(TRIM(_xlfn.TEXTAFTER($C509, " ", -1))),
_xlfn.IFS(
'Option-specific inputs'!$K$19="Percentage cost method",('Option-specific inputs'!$K31*'Option-specific inputs'!$K$109*J$26),
'Option-specific inputs'!$K$19="Total cost method",(('Option-specific inputs'!$K54/SUM('Option-specific inputs'!$K$52:$K$61))*'Option-specific inputs'!$K$109*J$26)),0),0)</f>
        <v>0</v>
      </c>
      <c r="K509" s="43" cm="1">
        <f t="array" ref="K509">IFERROR(
IF(K$14 - $G$14 + 1 = _xlfn.NUMBERVALUE(TRIM(_xlfn.TEXTAFTER($C509, " ", -1))),
_xlfn.IFS(
'Option-specific inputs'!$K$19="Percentage cost method",('Option-specific inputs'!$K31*'Option-specific inputs'!$K$109*K$26),
'Option-specific inputs'!$K$19="Total cost method",(('Option-specific inputs'!$K54/SUM('Option-specific inputs'!$K$52:$K$61))*'Option-specific inputs'!$K$109*K$26)),0),0)</f>
        <v>0</v>
      </c>
      <c r="L509" s="43" cm="1">
        <f t="array" ref="L509">IFERROR(
IF(L$14 - $G$14 + 1 = _xlfn.NUMBERVALUE(TRIM(_xlfn.TEXTAFTER($C509, " ", -1))),
_xlfn.IFS(
'Option-specific inputs'!$K$19="Percentage cost method",('Option-specific inputs'!$K31*'Option-specific inputs'!$K$109*L$26),
'Option-specific inputs'!$K$19="Total cost method",(('Option-specific inputs'!$K54/SUM('Option-specific inputs'!$K$52:$K$61))*'Option-specific inputs'!$K$109*L$26)),0),0)</f>
        <v>0</v>
      </c>
      <c r="M509" s="43" cm="1">
        <f t="array" ref="M509">IFERROR(
IF(M$14 - $G$14 + 1 = _xlfn.NUMBERVALUE(TRIM(_xlfn.TEXTAFTER($C509, " ", -1))),
_xlfn.IFS(
'Option-specific inputs'!$K$19="Percentage cost method",('Option-specific inputs'!$K31*'Option-specific inputs'!$K$109*M$26),
'Option-specific inputs'!$K$19="Total cost method",(('Option-specific inputs'!$K54/SUM('Option-specific inputs'!$K$52:$K$61))*'Option-specific inputs'!$K$109*M$26)),0),0)</f>
        <v>0</v>
      </c>
      <c r="N509" s="43" cm="1">
        <f t="array" ref="N509">IFERROR(
IF(N$14 - $G$14 + 1 = _xlfn.NUMBERVALUE(TRIM(_xlfn.TEXTAFTER($C509, " ", -1))),
_xlfn.IFS(
'Option-specific inputs'!$K$19="Percentage cost method",('Option-specific inputs'!$K31*'Option-specific inputs'!$K$109*N$26),
'Option-specific inputs'!$K$19="Total cost method",(('Option-specific inputs'!$K54/SUM('Option-specific inputs'!$K$52:$K$61))*'Option-specific inputs'!$K$109*N$26)),0),0)</f>
        <v>0</v>
      </c>
      <c r="O509" s="43" cm="1">
        <f t="array" ref="O509">IFERROR(
IF(O$14 - $G$14 + 1 = _xlfn.NUMBERVALUE(TRIM(_xlfn.TEXTAFTER($C509, " ", -1))),
_xlfn.IFS(
'Option-specific inputs'!$K$19="Percentage cost method",('Option-specific inputs'!$K31*'Option-specific inputs'!$K$109*O$26),
'Option-specific inputs'!$K$19="Total cost method",(('Option-specific inputs'!$K54/SUM('Option-specific inputs'!$K$52:$K$61))*'Option-specific inputs'!$K$109*O$26)),0),0)</f>
        <v>0</v>
      </c>
      <c r="P509" s="43" cm="1">
        <f t="array" ref="P509">IFERROR(
IF(P$14 - $G$14 + 1 = _xlfn.NUMBERVALUE(TRIM(_xlfn.TEXTAFTER($C509, " ", -1))),
_xlfn.IFS(
'Option-specific inputs'!$K$19="Percentage cost method",('Option-specific inputs'!$K31*'Option-specific inputs'!$K$109*P$26),
'Option-specific inputs'!$K$19="Total cost method",(('Option-specific inputs'!$K54/SUM('Option-specific inputs'!$K$52:$K$61))*'Option-specific inputs'!$K$109*P$26)),0),0)</f>
        <v>0</v>
      </c>
      <c r="Q509" s="43" cm="1">
        <f t="array" ref="Q509">IFERROR(
IF(Q$14 - $G$14 + 1 = _xlfn.NUMBERVALUE(TRIM(_xlfn.TEXTAFTER($C509, " ", -1))),
_xlfn.IFS(
'Option-specific inputs'!$K$19="Percentage cost method",('Option-specific inputs'!$K31*'Option-specific inputs'!$K$109*Q$26),
'Option-specific inputs'!$K$19="Total cost method",(('Option-specific inputs'!$K54/SUM('Option-specific inputs'!$K$52:$K$61))*'Option-specific inputs'!$K$109*Q$26)),0),0)</f>
        <v>0</v>
      </c>
      <c r="R509" s="43" cm="1">
        <f t="array" ref="R509">IFERROR(
IF(R$14 - $G$14 + 1 = _xlfn.NUMBERVALUE(TRIM(_xlfn.TEXTAFTER($C509, " ", -1))),
_xlfn.IFS(
'Option-specific inputs'!$K$19="Percentage cost method",('Option-specific inputs'!$K31*'Option-specific inputs'!$K$109*R$26),
'Option-specific inputs'!$K$19="Total cost method",(('Option-specific inputs'!$K54/SUM('Option-specific inputs'!$K$52:$K$61))*'Option-specific inputs'!$K$109*R$26)),0),0)</f>
        <v>0</v>
      </c>
      <c r="S509" s="43" cm="1">
        <f t="array" ref="S509">IFERROR(
IF(S$14 - $G$14 + 1 = _xlfn.NUMBERVALUE(TRIM(_xlfn.TEXTAFTER($C509, " ", -1))),
_xlfn.IFS(
'Option-specific inputs'!$K$19="Percentage cost method",('Option-specific inputs'!$K31*'Option-specific inputs'!$K$109*S$26),
'Option-specific inputs'!$K$19="Total cost method",(('Option-specific inputs'!$K54/SUM('Option-specific inputs'!$K$52:$K$61))*'Option-specific inputs'!$K$109*S$26)),0),0)</f>
        <v>0</v>
      </c>
      <c r="T509" s="43" cm="1">
        <f t="array" ref="T509">IFERROR(
IF(T$14 - $G$14 + 1 = _xlfn.NUMBERVALUE(TRIM(_xlfn.TEXTAFTER($C509, " ", -1))),
_xlfn.IFS(
'Option-specific inputs'!$K$19="Percentage cost method",('Option-specific inputs'!$K31*'Option-specific inputs'!$K$109*T$26),
'Option-specific inputs'!$K$19="Total cost method",(('Option-specific inputs'!$K54/SUM('Option-specific inputs'!$K$52:$K$61))*'Option-specific inputs'!$K$109*T$26)),0),0)</f>
        <v>0</v>
      </c>
      <c r="U509" s="43" cm="1">
        <f t="array" ref="U509">IFERROR(
IF(U$14 - $G$14 + 1 = _xlfn.NUMBERVALUE(TRIM(_xlfn.TEXTAFTER($C509, " ", -1))),
_xlfn.IFS(
'Option-specific inputs'!$K$19="Percentage cost method",('Option-specific inputs'!$K31*'Option-specific inputs'!$K$109*U$26),
'Option-specific inputs'!$K$19="Total cost method",(('Option-specific inputs'!$K54/SUM('Option-specific inputs'!$K$52:$K$61))*'Option-specific inputs'!$K$109*U$26)),0),0)</f>
        <v>0</v>
      </c>
      <c r="V509" s="43" cm="1">
        <f t="array" ref="V509">IFERROR(
IF(V$14 - $G$14 + 1 = _xlfn.NUMBERVALUE(TRIM(_xlfn.TEXTAFTER($C509, " ", -1))),
_xlfn.IFS(
'Option-specific inputs'!$K$19="Percentage cost method",('Option-specific inputs'!$K31*'Option-specific inputs'!$K$109*V$26),
'Option-specific inputs'!$K$19="Total cost method",(('Option-specific inputs'!$K54/SUM('Option-specific inputs'!$K$52:$K$61))*'Option-specific inputs'!$K$109*V$26)),0),0)</f>
        <v>0</v>
      </c>
      <c r="W509" s="43" cm="1">
        <f t="array" ref="W509">IFERROR(
IF(W$14 - $G$14 + 1 = _xlfn.NUMBERVALUE(TRIM(_xlfn.TEXTAFTER($C509, " ", -1))),
_xlfn.IFS(
'Option-specific inputs'!$K$19="Percentage cost method",('Option-specific inputs'!$K31*'Option-specific inputs'!$K$109*W$26),
'Option-specific inputs'!$K$19="Total cost method",(('Option-specific inputs'!$K54/SUM('Option-specific inputs'!$K$52:$K$61))*'Option-specific inputs'!$K$109*W$26)),0),0)</f>
        <v>0</v>
      </c>
      <c r="X509" s="43" cm="1">
        <f t="array" ref="X509">IFERROR(
IF(X$14 - $G$14 + 1 = _xlfn.NUMBERVALUE(TRIM(_xlfn.TEXTAFTER($C509, " ", -1))),
_xlfn.IFS(
'Option-specific inputs'!$K$19="Percentage cost method",('Option-specific inputs'!$K31*'Option-specific inputs'!$K$109*X$26),
'Option-specific inputs'!$K$19="Total cost method",(('Option-specific inputs'!$K54/SUM('Option-specific inputs'!$K$52:$K$61))*'Option-specific inputs'!$K$109*X$26)),0),0)</f>
        <v>0</v>
      </c>
      <c r="Y509" s="43" cm="1">
        <f t="array" ref="Y509">IFERROR(
IF(Y$14 - $G$14 + 1 = _xlfn.NUMBERVALUE(TRIM(_xlfn.TEXTAFTER($C509, " ", -1))),
_xlfn.IFS(
'Option-specific inputs'!$K$19="Percentage cost method",('Option-specific inputs'!$K31*'Option-specific inputs'!$K$109*Y$26),
'Option-specific inputs'!$K$19="Total cost method",(('Option-specific inputs'!$K54/SUM('Option-specific inputs'!$K$52:$K$61))*'Option-specific inputs'!$K$109*Y$26)),0),0)</f>
        <v>0</v>
      </c>
      <c r="Z509" s="43" cm="1">
        <f t="array" ref="Z509">IFERROR(
IF(Z$14 - $G$14 + 1 = _xlfn.NUMBERVALUE(TRIM(_xlfn.TEXTAFTER($C509, " ", -1))),
_xlfn.IFS(
'Option-specific inputs'!$K$19="Percentage cost method",('Option-specific inputs'!$K31*'Option-specific inputs'!$K$109*Z$26),
'Option-specific inputs'!$K$19="Total cost method",(('Option-specific inputs'!$K54/SUM('Option-specific inputs'!$K$52:$K$61))*'Option-specific inputs'!$K$109*Z$26)),0),0)</f>
        <v>0</v>
      </c>
      <c r="AA509" s="43" cm="1">
        <f t="array" ref="AA509">IFERROR(
IF(AA$14 - $G$14 + 1 = _xlfn.NUMBERVALUE(TRIM(_xlfn.TEXTAFTER($C509, " ", -1))),
_xlfn.IFS(
'Option-specific inputs'!$K$19="Percentage cost method",('Option-specific inputs'!$K31*'Option-specific inputs'!$K$109*AA$26),
'Option-specific inputs'!$K$19="Total cost method",(('Option-specific inputs'!$K54/SUM('Option-specific inputs'!$K$52:$K$61))*'Option-specific inputs'!$K$109*AA$26)),0),0)</f>
        <v>0</v>
      </c>
      <c r="AB509" s="43" cm="1">
        <f t="array" ref="AB509">IFERROR(
IF(AB$14 - $G$14 + 1 = _xlfn.NUMBERVALUE(TRIM(_xlfn.TEXTAFTER($C509, " ", -1))),
_xlfn.IFS(
'Option-specific inputs'!$K$19="Percentage cost method",('Option-specific inputs'!$K31*'Option-specific inputs'!$K$109*AB$26),
'Option-specific inputs'!$K$19="Total cost method",(('Option-specific inputs'!$K54/SUM('Option-specific inputs'!$K$52:$K$61))*'Option-specific inputs'!$K$109*AB$26)),0),0)</f>
        <v>0</v>
      </c>
      <c r="AC509" s="43" cm="1">
        <f t="array" ref="AC509">IFERROR(
IF(AC$14 - $G$14 + 1 = _xlfn.NUMBERVALUE(TRIM(_xlfn.TEXTAFTER($C509, " ", -1))),
_xlfn.IFS(
'Option-specific inputs'!$K$19="Percentage cost method",('Option-specific inputs'!$K31*'Option-specific inputs'!$K$109*AC$26),
'Option-specific inputs'!$K$19="Total cost method",(('Option-specific inputs'!$K54/SUM('Option-specific inputs'!$K$52:$K$61))*'Option-specific inputs'!$K$109*AC$26)),0),0)</f>
        <v>0</v>
      </c>
      <c r="AD509" s="43" cm="1">
        <f t="array" ref="AD509">IFERROR(
IF(AD$14 - $G$14 + 1 = _xlfn.NUMBERVALUE(TRIM(_xlfn.TEXTAFTER($C509, " ", -1))),
_xlfn.IFS(
'Option-specific inputs'!$K$19="Percentage cost method",('Option-specific inputs'!$K31*'Option-specific inputs'!$K$109*AD$26),
'Option-specific inputs'!$K$19="Total cost method",(('Option-specific inputs'!$K54/SUM('Option-specific inputs'!$K$52:$K$61))*'Option-specific inputs'!$K$109*AD$26)),0),0)</f>
        <v>0</v>
      </c>
      <c r="AE509" s="43" cm="1">
        <f t="array" ref="AE509">IFERROR(
IF(AE$14 - $G$14 + 1 = _xlfn.NUMBERVALUE(TRIM(_xlfn.TEXTAFTER($C509, " ", -1))),
_xlfn.IFS(
'Option-specific inputs'!$K$19="Percentage cost method",('Option-specific inputs'!$K31*'Option-specific inputs'!$K$109*AE$26),
'Option-specific inputs'!$K$19="Total cost method",(('Option-specific inputs'!$K54/SUM('Option-specific inputs'!$K$52:$K$61))*'Option-specific inputs'!$K$109*AE$26)),0),0)</f>
        <v>0</v>
      </c>
      <c r="AF509" s="43" cm="1">
        <f t="array" ref="AF509">IFERROR(
IF(AF$14 - $G$14 + 1 = _xlfn.NUMBERVALUE(TRIM(_xlfn.TEXTAFTER($C509, " ", -1))),
_xlfn.IFS(
'Option-specific inputs'!$K$19="Percentage cost method",('Option-specific inputs'!$K31*'Option-specific inputs'!$K$109*AF$26),
'Option-specific inputs'!$K$19="Total cost method",(('Option-specific inputs'!$K54/SUM('Option-specific inputs'!$K$52:$K$61))*'Option-specific inputs'!$K$109*AF$26)),0),0)</f>
        <v>0</v>
      </c>
      <c r="AG509" s="43" cm="1">
        <f t="array" ref="AG509">IFERROR(
IF(AG$14 - $G$14 + 1 = _xlfn.NUMBERVALUE(TRIM(_xlfn.TEXTAFTER($C509, " ", -1))),
_xlfn.IFS(
'Option-specific inputs'!$K$19="Percentage cost method",('Option-specific inputs'!$K31*'Option-specific inputs'!$K$109*AG$26),
'Option-specific inputs'!$K$19="Total cost method",(('Option-specific inputs'!$K54/SUM('Option-specific inputs'!$K$52:$K$61))*'Option-specific inputs'!$K$109*AG$26)),0),0)</f>
        <v>0</v>
      </c>
      <c r="AH509" s="43" cm="1">
        <f t="array" ref="AH509">IFERROR(
IF(AH$14 - $G$14 + 1 = _xlfn.NUMBERVALUE(TRIM(_xlfn.TEXTAFTER($C509, " ", -1))),
_xlfn.IFS(
'Option-specific inputs'!$K$19="Percentage cost method",('Option-specific inputs'!$K31*'Option-specific inputs'!$K$109*AH$26),
'Option-specific inputs'!$K$19="Total cost method",(('Option-specific inputs'!$K54/SUM('Option-specific inputs'!$K$52:$K$61))*'Option-specific inputs'!$K$109*AH$26)),0),0)</f>
        <v>0</v>
      </c>
      <c r="AI509" s="43" cm="1">
        <f t="array" ref="AI509">IFERROR(
IF(AI$14 - $G$14 + 1 = _xlfn.NUMBERVALUE(TRIM(_xlfn.TEXTAFTER($C509, " ", -1))),
_xlfn.IFS(
'Option-specific inputs'!$K$19="Percentage cost method",('Option-specific inputs'!$K31*'Option-specific inputs'!$K$109*AI$26),
'Option-specific inputs'!$K$19="Total cost method",(('Option-specific inputs'!$K54/SUM('Option-specific inputs'!$K$52:$K$61))*'Option-specific inputs'!$K$109*AI$26)),0),0)</f>
        <v>0</v>
      </c>
      <c r="AJ509" s="43" cm="1">
        <f t="array" ref="AJ509">IFERROR(
IF(AJ$14 - $G$14 + 1 = _xlfn.NUMBERVALUE(TRIM(_xlfn.TEXTAFTER($C509, " ", -1))),
_xlfn.IFS(
'Option-specific inputs'!$K$19="Percentage cost method",('Option-specific inputs'!$K31*'Option-specific inputs'!$K$109*AJ$26),
'Option-specific inputs'!$K$19="Total cost method",(('Option-specific inputs'!$K54/SUM('Option-specific inputs'!$K$52:$K$61))*'Option-specific inputs'!$K$109*AJ$26)),0),0)</f>
        <v>0</v>
      </c>
      <c r="AK509" s="43" cm="1">
        <f t="array" ref="AK509">IFERROR(
IF(AK$14 - $G$14 + 1 = _xlfn.NUMBERVALUE(TRIM(_xlfn.TEXTAFTER($C509, " ", -1))),
_xlfn.IFS(
'Option-specific inputs'!$K$19="Percentage cost method",('Option-specific inputs'!$K31*'Option-specific inputs'!$K$109*AK$26),
'Option-specific inputs'!$K$19="Total cost method",(('Option-specific inputs'!$K54/SUM('Option-specific inputs'!$K$52:$K$61))*'Option-specific inputs'!$K$109*AK$26)),0),0)</f>
        <v>0</v>
      </c>
      <c r="AL509" s="43" cm="1">
        <f t="array" ref="AL509">IFERROR(
IF(AL$14 - $G$14 + 1 = _xlfn.NUMBERVALUE(TRIM(_xlfn.TEXTAFTER($C509, " ", -1))),
_xlfn.IFS(
'Option-specific inputs'!$K$19="Percentage cost method",('Option-specific inputs'!$K31*'Option-specific inputs'!$K$109*AL$26),
'Option-specific inputs'!$K$19="Total cost method",(('Option-specific inputs'!$K54/SUM('Option-specific inputs'!$K$52:$K$61))*'Option-specific inputs'!$K$109*AL$26)),0),0)</f>
        <v>0</v>
      </c>
      <c r="AM509" s="43" cm="1">
        <f t="array" ref="AM509">IFERROR(
IF(AM$14 - $G$14 + 1 = _xlfn.NUMBERVALUE(TRIM(_xlfn.TEXTAFTER($C509, " ", -1))),
_xlfn.IFS(
'Option-specific inputs'!$K$19="Percentage cost method",('Option-specific inputs'!$K31*'Option-specific inputs'!$K$109*AM$26),
'Option-specific inputs'!$K$19="Total cost method",(('Option-specific inputs'!$K54/SUM('Option-specific inputs'!$K$52:$K$61))*'Option-specific inputs'!$K$109*AM$26)),0),0)</f>
        <v>0</v>
      </c>
      <c r="AN509" s="43" cm="1">
        <f t="array" ref="AN509">IFERROR(
IF(AN$14 - $G$14 + 1 = _xlfn.NUMBERVALUE(TRIM(_xlfn.TEXTAFTER($C509, " ", -1))),
_xlfn.IFS(
'Option-specific inputs'!$K$19="Percentage cost method",('Option-specific inputs'!$K31*'Option-specific inputs'!$K$109*AN$26),
'Option-specific inputs'!$K$19="Total cost method",(('Option-specific inputs'!$K54/SUM('Option-specific inputs'!$K$52:$K$61))*'Option-specific inputs'!$K$109*AN$26)),0),0)</f>
        <v>0</v>
      </c>
      <c r="AO509" s="43" cm="1">
        <f t="array" ref="AO509">IFERROR(
IF(AO$14 - $G$14 + 1 = _xlfn.NUMBERVALUE(TRIM(_xlfn.TEXTAFTER($C509, " ", -1))),
_xlfn.IFS(
'Option-specific inputs'!$K$19="Percentage cost method",('Option-specific inputs'!$K31*'Option-specific inputs'!$K$109*AO$26),
'Option-specific inputs'!$K$19="Total cost method",(('Option-specific inputs'!$K54/SUM('Option-specific inputs'!$K$52:$K$61))*'Option-specific inputs'!$K$109*AO$26)),0),0)</f>
        <v>0</v>
      </c>
      <c r="AP509" s="43" cm="1">
        <f t="array" ref="AP509">IFERROR(
IF(AP$14 - $G$14 + 1 = _xlfn.NUMBERVALUE(TRIM(_xlfn.TEXTAFTER($C509, " ", -1))),
_xlfn.IFS(
'Option-specific inputs'!$K$19="Percentage cost method",('Option-specific inputs'!$K31*'Option-specific inputs'!$K$109*AP$26),
'Option-specific inputs'!$K$19="Total cost method",(('Option-specific inputs'!$K54/SUM('Option-specific inputs'!$K$52:$K$61))*'Option-specific inputs'!$K$109*AP$26)),0),0)</f>
        <v>0</v>
      </c>
      <c r="AQ509" s="43" cm="1">
        <f t="array" ref="AQ509">IFERROR(
IF(AQ$14 - $G$14 + 1 = _xlfn.NUMBERVALUE(TRIM(_xlfn.TEXTAFTER($C509, " ", -1))),
_xlfn.IFS(
'Option-specific inputs'!$K$19="Percentage cost method",('Option-specific inputs'!$K31*'Option-specific inputs'!$K$109*AQ$26),
'Option-specific inputs'!$K$19="Total cost method",(('Option-specific inputs'!$K54/SUM('Option-specific inputs'!$K$52:$K$61))*'Option-specific inputs'!$K$109*AQ$26)),0),0)</f>
        <v>0</v>
      </c>
      <c r="AR509" s="43" cm="1">
        <f t="array" ref="AR509">IFERROR(
IF(AR$14 - $G$14 + 1 = _xlfn.NUMBERVALUE(TRIM(_xlfn.TEXTAFTER($C509, " ", -1))),
_xlfn.IFS(
'Option-specific inputs'!$K$19="Percentage cost method",('Option-specific inputs'!$K31*'Option-specific inputs'!$K$109*AR$26),
'Option-specific inputs'!$K$19="Total cost method",(('Option-specific inputs'!$K54/SUM('Option-specific inputs'!$K$52:$K$61))*'Option-specific inputs'!$K$109*AR$26)),0),0)</f>
        <v>0</v>
      </c>
      <c r="AS509" s="43" cm="1">
        <f t="array" ref="AS509">IFERROR(
IF(AS$14 - $G$14 + 1 = _xlfn.NUMBERVALUE(TRIM(_xlfn.TEXTAFTER($C509, " ", -1))),
_xlfn.IFS(
'Option-specific inputs'!$K$19="Percentage cost method",('Option-specific inputs'!$K31*'Option-specific inputs'!$K$109*AS$26),
'Option-specific inputs'!$K$19="Total cost method",(('Option-specific inputs'!$K54/SUM('Option-specific inputs'!$K$52:$K$61))*'Option-specific inputs'!$K$109*AS$26)),0),0)</f>
        <v>0</v>
      </c>
      <c r="AT509" s="43" cm="1">
        <f t="array" ref="AT509">IFERROR(
IF(AT$14 - $G$14 + 1 = _xlfn.NUMBERVALUE(TRIM(_xlfn.TEXTAFTER($C509, " ", -1))),
_xlfn.IFS(
'Option-specific inputs'!$K$19="Percentage cost method",('Option-specific inputs'!$K31*'Option-specific inputs'!$K$109*AT$26),
'Option-specific inputs'!$K$19="Total cost method",(('Option-specific inputs'!$K54/SUM('Option-specific inputs'!$K$52:$K$61))*'Option-specific inputs'!$K$109*AT$26)),0),0)</f>
        <v>0</v>
      </c>
      <c r="AU509" s="43" cm="1">
        <f t="array" ref="AU509">IFERROR(
IF(AU$14 - $G$14 + 1 = _xlfn.NUMBERVALUE(TRIM(_xlfn.TEXTAFTER($C509, " ", -1))),
_xlfn.IFS(
'Option-specific inputs'!$K$19="Percentage cost method",('Option-specific inputs'!$K31*'Option-specific inputs'!$K$109*AU$26),
'Option-specific inputs'!$K$19="Total cost method",(('Option-specific inputs'!$K54/SUM('Option-specific inputs'!$K$52:$K$61))*'Option-specific inputs'!$K$109*AU$26)),0),0)</f>
        <v>0</v>
      </c>
      <c r="AV509" s="43" cm="1">
        <f t="array" ref="AV509">IFERROR(
IF(AV$14 - $G$14 + 1 = _xlfn.NUMBERVALUE(TRIM(_xlfn.TEXTAFTER($C509, " ", -1))),
_xlfn.IFS(
'Option-specific inputs'!$K$19="Percentage cost method",('Option-specific inputs'!$K31*'Option-specific inputs'!$K$109*AV$26),
'Option-specific inputs'!$K$19="Total cost method",(('Option-specific inputs'!$K54/SUM('Option-specific inputs'!$K$52:$K$61))*'Option-specific inputs'!$K$109*AV$26)),0),0)</f>
        <v>0</v>
      </c>
      <c r="AW509" s="43" cm="1">
        <f t="array" ref="AW509">IFERROR(
IF(AW$14 - $G$14 + 1 = _xlfn.NUMBERVALUE(TRIM(_xlfn.TEXTAFTER($C509, " ", -1))),
_xlfn.IFS(
'Option-specific inputs'!$K$19="Percentage cost method",('Option-specific inputs'!$K31*'Option-specific inputs'!$K$109*AW$26),
'Option-specific inputs'!$K$19="Total cost method",(('Option-specific inputs'!$K54/SUM('Option-specific inputs'!$K$52:$K$61))*'Option-specific inputs'!$K$109*AW$26)),0),0)</f>
        <v>0</v>
      </c>
      <c r="AX509" s="43" cm="1">
        <f t="array" ref="AX509">IFERROR(
IF(AX$14 - $G$14 + 1 = _xlfn.NUMBERVALUE(TRIM(_xlfn.TEXTAFTER($C509, " ", -1))),
_xlfn.IFS(
'Option-specific inputs'!$K$19="Percentage cost method",('Option-specific inputs'!$K31*'Option-specific inputs'!$K$109*AX$26),
'Option-specific inputs'!$K$19="Total cost method",(('Option-specific inputs'!$K54/SUM('Option-specific inputs'!$K$52:$K$61))*'Option-specific inputs'!$K$109*AX$26)),0),0)</f>
        <v>0</v>
      </c>
      <c r="AY509" s="43" cm="1">
        <f t="array" ref="AY509">IFERROR(
IF(AY$14 - $G$14 + 1 = _xlfn.NUMBERVALUE(TRIM(_xlfn.TEXTAFTER($C509, " ", -1))),
_xlfn.IFS(
'Option-specific inputs'!$K$19="Percentage cost method",('Option-specific inputs'!$K31*'Option-specific inputs'!$K$109*AY$26),
'Option-specific inputs'!$K$19="Total cost method",(('Option-specific inputs'!$K54/SUM('Option-specific inputs'!$K$52:$K$61))*'Option-specific inputs'!$K$109*AY$26)),0),0)</f>
        <v>0</v>
      </c>
      <c r="AZ509" s="43" cm="1">
        <f t="array" ref="AZ509">IFERROR(
IF(AZ$14 - $G$14 + 1 = _xlfn.NUMBERVALUE(TRIM(_xlfn.TEXTAFTER($C509, " ", -1))),
_xlfn.IFS(
'Option-specific inputs'!$K$19="Percentage cost method",('Option-specific inputs'!$K31*'Option-specific inputs'!$K$109*AZ$26),
'Option-specific inputs'!$K$19="Total cost method",(('Option-specific inputs'!$K54/SUM('Option-specific inputs'!$K$52:$K$61))*'Option-specific inputs'!$K$109*AZ$26)),0),0)</f>
        <v>0</v>
      </c>
      <c r="BA509" s="43" cm="1">
        <f t="array" ref="BA509">IFERROR(
IF(BA$14 - $G$14 + 1 = _xlfn.NUMBERVALUE(TRIM(_xlfn.TEXTAFTER($C509, " ", -1))),
_xlfn.IFS(
'Option-specific inputs'!$K$19="Percentage cost method",('Option-specific inputs'!$K31*'Option-specific inputs'!$K$109*BA$26),
'Option-specific inputs'!$K$19="Total cost method",(('Option-specific inputs'!$K54/SUM('Option-specific inputs'!$K$52:$K$61))*'Option-specific inputs'!$K$109*BA$26)),0),0)</f>
        <v>0</v>
      </c>
      <c r="BB509" s="43" cm="1">
        <f t="array" ref="BB509">IFERROR(
IF(BB$14 - $G$14 + 1 = _xlfn.NUMBERVALUE(TRIM(_xlfn.TEXTAFTER($C509, " ", -1))),
_xlfn.IFS(
'Option-specific inputs'!$K$19="Percentage cost method",('Option-specific inputs'!$K31*'Option-specific inputs'!$K$109*BB$26),
'Option-specific inputs'!$K$19="Total cost method",(('Option-specific inputs'!$K54/SUM('Option-specific inputs'!$K$52:$K$61))*'Option-specific inputs'!$K$109*BB$26)),0),0)</f>
        <v>0</v>
      </c>
      <c r="BC509" s="43" cm="1">
        <f t="array" ref="BC509">IFERROR(
IF(BC$14 - $G$14 + 1 = _xlfn.NUMBERVALUE(TRIM(_xlfn.TEXTAFTER($C509, " ", -1))),
_xlfn.IFS(
'Option-specific inputs'!$K$19="Percentage cost method",('Option-specific inputs'!$K31*'Option-specific inputs'!$K$109*BC$26),
'Option-specific inputs'!$K$19="Total cost method",(('Option-specific inputs'!$K54/SUM('Option-specific inputs'!$K$52:$K$61))*'Option-specific inputs'!$K$109*BC$26)),0),0)</f>
        <v>0</v>
      </c>
      <c r="BD509" s="43" cm="1">
        <f t="array" ref="BD509">IFERROR(
IF(BD$14 - $G$14 + 1 = _xlfn.NUMBERVALUE(TRIM(_xlfn.TEXTAFTER($C509, " ", -1))),
_xlfn.IFS(
'Option-specific inputs'!$K$19="Percentage cost method",('Option-specific inputs'!$K31*'Option-specific inputs'!$K$109*BD$26),
'Option-specific inputs'!$K$19="Total cost method",(('Option-specific inputs'!$K54/SUM('Option-specific inputs'!$K$52:$K$61))*'Option-specific inputs'!$K$109*BD$26)),0),0)</f>
        <v>0</v>
      </c>
      <c r="BE509" s="43" cm="1">
        <f t="array" ref="BE509">IFERROR(
IF(BE$14 - $G$14 + 1 = _xlfn.NUMBERVALUE(TRIM(_xlfn.TEXTAFTER($C509, " ", -1))),
_xlfn.IFS(
'Option-specific inputs'!$K$19="Percentage cost method",('Option-specific inputs'!$K31*'Option-specific inputs'!$K$109*BE$26),
'Option-specific inputs'!$K$19="Total cost method",(('Option-specific inputs'!$K54/SUM('Option-specific inputs'!$K$52:$K$61))*'Option-specific inputs'!$K$109*BE$26)),0),0)</f>
        <v>0</v>
      </c>
      <c r="BF509" s="43" cm="1">
        <f t="array" ref="BF509">IFERROR(
IF(BF$14 - $G$14 + 1 = _xlfn.NUMBERVALUE(TRIM(_xlfn.TEXTAFTER($C509, " ", -1))),
_xlfn.IFS(
'Option-specific inputs'!$K$19="Percentage cost method",('Option-specific inputs'!$K31*'Option-specific inputs'!$K$109*BF$26),
'Option-specific inputs'!$K$19="Total cost method",(('Option-specific inputs'!$K54/SUM('Option-specific inputs'!$K$52:$K$61))*'Option-specific inputs'!$K$109*BF$26)),0),0)</f>
        <v>0</v>
      </c>
      <c r="BG509" s="43" cm="1">
        <f t="array" ref="BG509">IFERROR(
IF(BG$14 - $G$14 + 1 = _xlfn.NUMBERVALUE(TRIM(_xlfn.TEXTAFTER($C509, " ", -1))),
_xlfn.IFS(
'Option-specific inputs'!$K$19="Percentage cost method",('Option-specific inputs'!$K31*'Option-specific inputs'!$K$109*BG$26),
'Option-specific inputs'!$K$19="Total cost method",(('Option-specific inputs'!$K54/SUM('Option-specific inputs'!$K$52:$K$61))*'Option-specific inputs'!$K$109*BG$26)),0),0)</f>
        <v>0</v>
      </c>
      <c r="BH509" s="43" cm="1">
        <f t="array" ref="BH509">IFERROR(
IF(BH$14 - $G$14 + 1 = _xlfn.NUMBERVALUE(TRIM(_xlfn.TEXTAFTER($C509, " ", -1))),
_xlfn.IFS(
'Option-specific inputs'!$K$19="Percentage cost method",('Option-specific inputs'!$K31*'Option-specific inputs'!$K$109*BH$26),
'Option-specific inputs'!$K$19="Total cost method",(('Option-specific inputs'!$K54/SUM('Option-specific inputs'!$K$52:$K$61))*'Option-specific inputs'!$K$109*BH$26)),0),0)</f>
        <v>0</v>
      </c>
      <c r="BI509" s="43" cm="1">
        <f t="array" ref="BI509">IFERROR(
IF(BI$14 - $G$14 + 1 = _xlfn.NUMBERVALUE(TRIM(_xlfn.TEXTAFTER($C509, " ", -1))),
_xlfn.IFS(
'Option-specific inputs'!$K$19="Percentage cost method",('Option-specific inputs'!$K31*'Option-specific inputs'!$K$109*BI$26),
'Option-specific inputs'!$K$19="Total cost method",(('Option-specific inputs'!$K54/SUM('Option-specific inputs'!$K$52:$K$61))*'Option-specific inputs'!$K$109*BI$26)),0),0)</f>
        <v>0</v>
      </c>
      <c r="BJ509" s="43" cm="1">
        <f t="array" ref="BJ509">IFERROR(
IF(BJ$14 - $G$14 + 1 = _xlfn.NUMBERVALUE(TRIM(_xlfn.TEXTAFTER($C509, " ", -1))),
_xlfn.IFS(
'Option-specific inputs'!$K$19="Percentage cost method",('Option-specific inputs'!$K31*'Option-specific inputs'!$K$109*BJ$26),
'Option-specific inputs'!$K$19="Total cost method",(('Option-specific inputs'!$K54/SUM('Option-specific inputs'!$K$52:$K$61))*'Option-specific inputs'!$K$109*BJ$26)),0),0)</f>
        <v>0</v>
      </c>
      <c r="BK509" s="43" cm="1">
        <f t="array" ref="BK509">IFERROR(
IF(BK$14 - $G$14 + 1 = _xlfn.NUMBERVALUE(TRIM(_xlfn.TEXTAFTER($C509, " ", -1))),
_xlfn.IFS(
'Option-specific inputs'!$K$19="Percentage cost method",('Option-specific inputs'!$K31*'Option-specific inputs'!$K$109*BK$26),
'Option-specific inputs'!$K$19="Total cost method",(('Option-specific inputs'!$K54/SUM('Option-specific inputs'!$K$52:$K$61))*'Option-specific inputs'!$K$109*BK$26)),0),0)</f>
        <v>0</v>
      </c>
      <c r="BL509" s="43" cm="1">
        <f t="array" ref="BL509">IFERROR(
IF(BL$14 - $G$14 + 1 = _xlfn.NUMBERVALUE(TRIM(_xlfn.TEXTAFTER($C509, " ", -1))),
_xlfn.IFS(
'Option-specific inputs'!$K$19="Percentage cost method",('Option-specific inputs'!$K31*'Option-specific inputs'!$K$109*BL$26),
'Option-specific inputs'!$K$19="Total cost method",(('Option-specific inputs'!$K54/SUM('Option-specific inputs'!$K$52:$K$61))*'Option-specific inputs'!$K$109*BL$26)),0),0)</f>
        <v>0</v>
      </c>
      <c r="BM509" s="43" cm="1">
        <f t="array" ref="BM509">IFERROR(
IF(BM$14 - $G$14 + 1 = _xlfn.NUMBERVALUE(TRIM(_xlfn.TEXTAFTER($C509, " ", -1))),
_xlfn.IFS(
'Option-specific inputs'!$K$19="Percentage cost method",('Option-specific inputs'!$K31*'Option-specific inputs'!$K$109*BM$26),
'Option-specific inputs'!$K$19="Total cost method",(('Option-specific inputs'!$K54/SUM('Option-specific inputs'!$K$52:$K$61))*'Option-specific inputs'!$K$109*BM$26)),0),0)</f>
        <v>0</v>
      </c>
      <c r="BN509" s="43" cm="1">
        <f t="array" ref="BN509">IFERROR(
IF(BN$14 - $G$14 + 1 = _xlfn.NUMBERVALUE(TRIM(_xlfn.TEXTAFTER($C509, " ", -1))),
_xlfn.IFS(
'Option-specific inputs'!$K$19="Percentage cost method",('Option-specific inputs'!$K31*'Option-specific inputs'!$K$109*BN$26),
'Option-specific inputs'!$K$19="Total cost method",(('Option-specific inputs'!$K54/SUM('Option-specific inputs'!$K$52:$K$61))*'Option-specific inputs'!$K$109*BN$26)),0),0)</f>
        <v>0</v>
      </c>
      <c r="BO509" s="43" cm="1">
        <f t="array" ref="BO509">IFERROR(
IF(BO$14 - $G$14 + 1 = _xlfn.NUMBERVALUE(TRIM(_xlfn.TEXTAFTER($C509, " ", -1))),
_xlfn.IFS(
'Option-specific inputs'!$K$19="Percentage cost method",('Option-specific inputs'!$K31*'Option-specific inputs'!$K$109*BO$26),
'Option-specific inputs'!$K$19="Total cost method",(('Option-specific inputs'!$K54/SUM('Option-specific inputs'!$K$52:$K$61))*'Option-specific inputs'!$K$109*BO$26)),0),0)</f>
        <v>0</v>
      </c>
      <c r="BP509" s="43" cm="1">
        <f t="array" ref="BP509">IFERROR(
IF(BP$14 - $G$14 + 1 = _xlfn.NUMBERVALUE(TRIM(_xlfn.TEXTAFTER($C509, " ", -1))),
_xlfn.IFS(
'Option-specific inputs'!$K$19="Percentage cost method",('Option-specific inputs'!$K31*'Option-specific inputs'!$K$109*BP$26),
'Option-specific inputs'!$K$19="Total cost method",(('Option-specific inputs'!$K54/SUM('Option-specific inputs'!$K$52:$K$61))*'Option-specific inputs'!$K$109*BP$26)),0),0)</f>
        <v>0</v>
      </c>
      <c r="BQ509" s="43" cm="1">
        <f t="array" ref="BQ509">IFERROR(
IF(BQ$14 - $G$14 + 1 = _xlfn.NUMBERVALUE(TRIM(_xlfn.TEXTAFTER($C509, " ", -1))),
_xlfn.IFS(
'Option-specific inputs'!$K$19="Percentage cost method",('Option-specific inputs'!$K31*'Option-specific inputs'!$K$109*BQ$26),
'Option-specific inputs'!$K$19="Total cost method",(('Option-specific inputs'!$K54/SUM('Option-specific inputs'!$K$52:$K$61))*'Option-specific inputs'!$K$109*BQ$26)),0),0)</f>
        <v>0</v>
      </c>
      <c r="BR509" s="43" cm="1">
        <f t="array" ref="BR509">IFERROR(
IF(BR$14 - $G$14 + 1 = _xlfn.NUMBERVALUE(TRIM(_xlfn.TEXTAFTER($C509, " ", -1))),
_xlfn.IFS(
'Option-specific inputs'!$K$19="Percentage cost method",('Option-specific inputs'!$K31*'Option-specific inputs'!$K$109*BR$26),
'Option-specific inputs'!$K$19="Total cost method",(('Option-specific inputs'!$K54/SUM('Option-specific inputs'!$K$52:$K$61))*'Option-specific inputs'!$K$109*BR$26)),0),0)</f>
        <v>0</v>
      </c>
      <c r="BS509" s="43" cm="1">
        <f t="array" ref="BS509">IFERROR(
IF(BS$14 - $G$14 + 1 = _xlfn.NUMBERVALUE(TRIM(_xlfn.TEXTAFTER($C509, " ", -1))),
_xlfn.IFS(
'Option-specific inputs'!$K$19="Percentage cost method",('Option-specific inputs'!$K31*'Option-specific inputs'!$K$109*BS$26),
'Option-specific inputs'!$K$19="Total cost method",(('Option-specific inputs'!$K54/SUM('Option-specific inputs'!$K$52:$K$61))*'Option-specific inputs'!$K$109*BS$26)),0),0)</f>
        <v>0</v>
      </c>
      <c r="BT509" s="43" cm="1">
        <f t="array" ref="BT509">IFERROR(
IF(BT$14 - $G$14 + 1 = _xlfn.NUMBERVALUE(TRIM(_xlfn.TEXTAFTER($C509, " ", -1))),
_xlfn.IFS(
'Option-specific inputs'!$K$19="Percentage cost method",('Option-specific inputs'!$K31*'Option-specific inputs'!$K$109*BT$26),
'Option-specific inputs'!$K$19="Total cost method",(('Option-specific inputs'!$K54/SUM('Option-specific inputs'!$K$52:$K$61))*'Option-specific inputs'!$K$109*BT$26)),0),0)</f>
        <v>0</v>
      </c>
      <c r="BU509" s="43" cm="1">
        <f t="array" ref="BU509">IFERROR(
IF(BU$14 - $G$14 + 1 = _xlfn.NUMBERVALUE(TRIM(_xlfn.TEXTAFTER($C509, " ", -1))),
_xlfn.IFS(
'Option-specific inputs'!$K$19="Percentage cost method",('Option-specific inputs'!$K31*'Option-specific inputs'!$K$109*BU$26),
'Option-specific inputs'!$K$19="Total cost method",(('Option-specific inputs'!$K54/SUM('Option-specific inputs'!$K$52:$K$61))*'Option-specific inputs'!$K$109*BU$26)),0),0)</f>
        <v>0</v>
      </c>
      <c r="BV509" s="43" cm="1">
        <f t="array" ref="BV509">IFERROR(
IF(BV$14 - $G$14 + 1 = _xlfn.NUMBERVALUE(TRIM(_xlfn.TEXTAFTER($C509, " ", -1))),
_xlfn.IFS(
'Option-specific inputs'!$K$19="Percentage cost method",('Option-specific inputs'!$K31*'Option-specific inputs'!$K$109*BV$26),
'Option-specific inputs'!$K$19="Total cost method",(('Option-specific inputs'!$K54/SUM('Option-specific inputs'!$K$52:$K$61))*'Option-specific inputs'!$K$109*BV$26)),0),0)</f>
        <v>0</v>
      </c>
      <c r="BW509" s="43" cm="1">
        <f t="array" ref="BW509">IFERROR(
IF(BW$14 - $G$14 + 1 = _xlfn.NUMBERVALUE(TRIM(_xlfn.TEXTAFTER($C509, " ", -1))),
_xlfn.IFS(
'Option-specific inputs'!$K$19="Percentage cost method",('Option-specific inputs'!$K31*'Option-specific inputs'!$K$109*BW$26),
'Option-specific inputs'!$K$19="Total cost method",(('Option-specific inputs'!$K54/SUM('Option-specific inputs'!$K$52:$K$61))*'Option-specific inputs'!$K$109*BW$26)),0),0)</f>
        <v>0</v>
      </c>
      <c r="BX509" s="43" cm="1">
        <f t="array" ref="BX509">IFERROR(
IF(BX$14 - $G$14 + 1 = _xlfn.NUMBERVALUE(TRIM(_xlfn.TEXTAFTER($C509, " ", -1))),
_xlfn.IFS(
'Option-specific inputs'!$K$19="Percentage cost method",('Option-specific inputs'!$K31*'Option-specific inputs'!$K$109*BX$26),
'Option-specific inputs'!$K$19="Total cost method",(('Option-specific inputs'!$K54/SUM('Option-specific inputs'!$K$52:$K$61))*'Option-specific inputs'!$K$109*BX$26)),0),0)</f>
        <v>0</v>
      </c>
      <c r="BY509" s="43" cm="1">
        <f t="array" ref="BY509">IFERROR(
IF(BY$14 - $G$14 + 1 = _xlfn.NUMBERVALUE(TRIM(_xlfn.TEXTAFTER($C509, " ", -1))),
_xlfn.IFS(
'Option-specific inputs'!$K$19="Percentage cost method",('Option-specific inputs'!$K31*'Option-specific inputs'!$K$109*BY$26),
'Option-specific inputs'!$K$19="Total cost method",(('Option-specific inputs'!$K54/SUM('Option-specific inputs'!$K$52:$K$61))*'Option-specific inputs'!$K$109*BY$26)),0),0)</f>
        <v>0</v>
      </c>
      <c r="BZ509" s="43" cm="1">
        <f t="array" ref="BZ509">IFERROR(
IF(BZ$14 - $G$14 + 1 = _xlfn.NUMBERVALUE(TRIM(_xlfn.TEXTAFTER($C509, " ", -1))),
_xlfn.IFS(
'Option-specific inputs'!$K$19="Percentage cost method",('Option-specific inputs'!$K31*'Option-specific inputs'!$K$109*BZ$26),
'Option-specific inputs'!$K$19="Total cost method",(('Option-specific inputs'!$K54/SUM('Option-specific inputs'!$K$52:$K$61))*'Option-specific inputs'!$K$109*BZ$26)),0),0)</f>
        <v>0</v>
      </c>
      <c r="CA509" s="43" cm="1">
        <f t="array" ref="CA509">IFERROR(
IF(CA$14 - $G$14 + 1 = _xlfn.NUMBERVALUE(TRIM(_xlfn.TEXTAFTER($C509, " ", -1))),
_xlfn.IFS(
'Option-specific inputs'!$K$19="Percentage cost method",('Option-specific inputs'!$K31*'Option-specific inputs'!$K$109*CA$26),
'Option-specific inputs'!$K$19="Total cost method",(('Option-specific inputs'!$K54/SUM('Option-specific inputs'!$K$52:$K$61))*'Option-specific inputs'!$K$109*CA$26)),0),0)</f>
        <v>0</v>
      </c>
      <c r="CB509" s="43" cm="1">
        <f t="array" ref="CB509">IFERROR(
IF(CB$14 - $G$14 + 1 = _xlfn.NUMBERVALUE(TRIM(_xlfn.TEXTAFTER($C509, " ", -1))),
_xlfn.IFS(
'Option-specific inputs'!$K$19="Percentage cost method",('Option-specific inputs'!$K31*'Option-specific inputs'!$K$109*CB$26),
'Option-specific inputs'!$K$19="Total cost method",(('Option-specific inputs'!$K54/SUM('Option-specific inputs'!$K$52:$K$61))*'Option-specific inputs'!$K$109*CB$26)),0),0)</f>
        <v>0</v>
      </c>
      <c r="CC509" s="43" cm="1">
        <f t="array" ref="CC509">IFERROR(
IF(CC$14 - $G$14 + 1 = _xlfn.NUMBERVALUE(TRIM(_xlfn.TEXTAFTER($C509, " ", -1))),
_xlfn.IFS(
'Option-specific inputs'!$K$19="Percentage cost method",('Option-specific inputs'!$K31*'Option-specific inputs'!$K$109*CC$26),
'Option-specific inputs'!$K$19="Total cost method",(('Option-specific inputs'!$K54/SUM('Option-specific inputs'!$K$52:$K$61))*'Option-specific inputs'!$K$109*CC$26)),0),0)</f>
        <v>0</v>
      </c>
      <c r="CD509" s="43" cm="1">
        <f t="array" ref="CD509">IFERROR(
IF(CD$14 - $G$14 + 1 = _xlfn.NUMBERVALUE(TRIM(_xlfn.TEXTAFTER($C509, " ", -1))),
_xlfn.IFS(
'Option-specific inputs'!$K$19="Percentage cost method",('Option-specific inputs'!$K31*'Option-specific inputs'!$K$109*CD$26),
'Option-specific inputs'!$K$19="Total cost method",(('Option-specific inputs'!$K54/SUM('Option-specific inputs'!$K$52:$K$61))*'Option-specific inputs'!$K$109*CD$26)),0),0)</f>
        <v>0</v>
      </c>
      <c r="CE509" s="43" cm="1">
        <f t="array" ref="CE509">IFERROR(
IF(CE$14 - $G$14 + 1 = _xlfn.NUMBERVALUE(TRIM(_xlfn.TEXTAFTER($C509, " ", -1))),
_xlfn.IFS(
'Option-specific inputs'!$K$19="Percentage cost method",('Option-specific inputs'!$K31*'Option-specific inputs'!$K$109*CE$26),
'Option-specific inputs'!$K$19="Total cost method",(('Option-specific inputs'!$K54/SUM('Option-specific inputs'!$K$52:$K$61))*'Option-specific inputs'!$K$109*CE$26)),0),0)</f>
        <v>0</v>
      </c>
      <c r="CF509" s="43" cm="1">
        <f t="array" ref="CF509">IFERROR(
IF(CF$14 - $G$14 + 1 = _xlfn.NUMBERVALUE(TRIM(_xlfn.TEXTAFTER($C509, " ", -1))),
_xlfn.IFS(
'Option-specific inputs'!$K$19="Percentage cost method",('Option-specific inputs'!$K31*'Option-specific inputs'!$K$109*CF$26),
'Option-specific inputs'!$K$19="Total cost method",(('Option-specific inputs'!$K54/SUM('Option-specific inputs'!$K$52:$K$61))*'Option-specific inputs'!$K$109*CF$26)),0),0)</f>
        <v>0</v>
      </c>
      <c r="CG509" s="43" cm="1">
        <f t="array" ref="CG509">IFERROR(
IF(CG$14 - $G$14 + 1 = _xlfn.NUMBERVALUE(TRIM(_xlfn.TEXTAFTER($C509, " ", -1))),
_xlfn.IFS(
'Option-specific inputs'!$K$19="Percentage cost method",('Option-specific inputs'!$K31*'Option-specific inputs'!$K$109*CG$26),
'Option-specific inputs'!$K$19="Total cost method",(('Option-specific inputs'!$K54/SUM('Option-specific inputs'!$K$52:$K$61))*'Option-specific inputs'!$K$109*CG$26)),0),0)</f>
        <v>0</v>
      </c>
      <c r="CH509" s="43" cm="1">
        <f t="array" ref="CH509">IFERROR(
IF(CH$14 - $G$14 + 1 = _xlfn.NUMBERVALUE(TRIM(_xlfn.TEXTAFTER($C509, " ", -1))),
_xlfn.IFS(
'Option-specific inputs'!$K$19="Percentage cost method",('Option-specific inputs'!$K31*'Option-specific inputs'!$K$109*CH$26),
'Option-specific inputs'!$K$19="Total cost method",(('Option-specific inputs'!$K54/SUM('Option-specific inputs'!$K$52:$K$61))*'Option-specific inputs'!$K$109*CH$26)),0),0)</f>
        <v>0</v>
      </c>
      <c r="CI509" s="43" cm="1">
        <f t="array" ref="CI509">IFERROR(
IF(CI$14 - $G$14 + 1 = _xlfn.NUMBERVALUE(TRIM(_xlfn.TEXTAFTER($C509, " ", -1))),
_xlfn.IFS(
'Option-specific inputs'!$K$19="Percentage cost method",('Option-specific inputs'!$K31*'Option-specific inputs'!$K$109*CI$26),
'Option-specific inputs'!$K$19="Total cost method",(('Option-specific inputs'!$K54/SUM('Option-specific inputs'!$K$52:$K$61))*'Option-specific inputs'!$K$109*CI$26)),0),0)</f>
        <v>0</v>
      </c>
      <c r="CJ509" s="43" cm="1">
        <f t="array" ref="CJ509">IFERROR(
IF(CJ$14 - $G$14 + 1 = _xlfn.NUMBERVALUE(TRIM(_xlfn.TEXTAFTER($C509, " ", -1))),
_xlfn.IFS(
'Option-specific inputs'!$K$19="Percentage cost method",('Option-specific inputs'!$K31*'Option-specific inputs'!$K$109*CJ$26),
'Option-specific inputs'!$K$19="Total cost method",(('Option-specific inputs'!$K54/SUM('Option-specific inputs'!$K$52:$K$61))*'Option-specific inputs'!$K$109*CJ$26)),0),0)</f>
        <v>0</v>
      </c>
      <c r="CK509" s="43" cm="1">
        <f t="array" ref="CK509">IFERROR(
IF(CK$14 - $G$14 + 1 = _xlfn.NUMBERVALUE(TRIM(_xlfn.TEXTAFTER($C509, " ", -1))),
_xlfn.IFS(
'Option-specific inputs'!$K$19="Percentage cost method",('Option-specific inputs'!$K31*'Option-specific inputs'!$K$109*CK$26),
'Option-specific inputs'!$K$19="Total cost method",(('Option-specific inputs'!$K54/SUM('Option-specific inputs'!$K$52:$K$61))*'Option-specific inputs'!$K$109*CK$26)),0),0)</f>
        <v>0</v>
      </c>
      <c r="CL509" s="43" cm="1">
        <f t="array" ref="CL509">IFERROR(
IF(CL$14 - $G$14 + 1 = _xlfn.NUMBERVALUE(TRIM(_xlfn.TEXTAFTER($C509, " ", -1))),
_xlfn.IFS(
'Option-specific inputs'!$K$19="Percentage cost method",('Option-specific inputs'!$K31*'Option-specific inputs'!$K$109*CL$26),
'Option-specific inputs'!$K$19="Total cost method",(('Option-specific inputs'!$K54/SUM('Option-specific inputs'!$K$52:$K$61))*'Option-specific inputs'!$K$109*CL$26)),0),0)</f>
        <v>0</v>
      </c>
      <c r="CM509" s="43" cm="1">
        <f t="array" ref="CM509">IFERROR(
IF(CM$14 - $G$14 + 1 = _xlfn.NUMBERVALUE(TRIM(_xlfn.TEXTAFTER($C509, " ", -1))),
_xlfn.IFS(
'Option-specific inputs'!$K$19="Percentage cost method",('Option-specific inputs'!$K31*'Option-specific inputs'!$K$109*CM$26),
'Option-specific inputs'!$K$19="Total cost method",(('Option-specific inputs'!$K54/SUM('Option-specific inputs'!$K$52:$K$61))*'Option-specific inputs'!$K$109*CM$26)),0),0)</f>
        <v>0</v>
      </c>
      <c r="CN509" s="43" cm="1">
        <f t="array" ref="CN509">IFERROR(
IF(CN$14 - $G$14 + 1 = _xlfn.NUMBERVALUE(TRIM(_xlfn.TEXTAFTER($C509, " ", -1))),
_xlfn.IFS(
'Option-specific inputs'!$K$19="Percentage cost method",('Option-specific inputs'!$K31*'Option-specific inputs'!$K$109*CN$26),
'Option-specific inputs'!$K$19="Total cost method",(('Option-specific inputs'!$K54/SUM('Option-specific inputs'!$K$52:$K$61))*'Option-specific inputs'!$K$109*CN$26)),0),0)</f>
        <v>0</v>
      </c>
      <c r="CO509" s="43" cm="1">
        <f t="array" ref="CO509">IFERROR(
IF(CO$14 - $G$14 + 1 = _xlfn.NUMBERVALUE(TRIM(_xlfn.TEXTAFTER($C509, " ", -1))),
_xlfn.IFS(
'Option-specific inputs'!$K$19="Percentage cost method",('Option-specific inputs'!$K31*'Option-specific inputs'!$K$109*CO$26),
'Option-specific inputs'!$K$19="Total cost method",(('Option-specific inputs'!$K54/SUM('Option-specific inputs'!$K$52:$K$61))*'Option-specific inputs'!$K$109*CO$26)),0),0)</f>
        <v>0</v>
      </c>
      <c r="CP509" s="43" cm="1">
        <f t="array" ref="CP509">IFERROR(
IF(CP$14 - $G$14 + 1 = _xlfn.NUMBERVALUE(TRIM(_xlfn.TEXTAFTER($C509, " ", -1))),
_xlfn.IFS(
'Option-specific inputs'!$K$19="Percentage cost method",('Option-specific inputs'!$K31*'Option-specific inputs'!$K$109*CP$26),
'Option-specific inputs'!$K$19="Total cost method",(('Option-specific inputs'!$K54/SUM('Option-specific inputs'!$K$52:$K$61))*'Option-specific inputs'!$K$109*CP$26)),0),0)</f>
        <v>0</v>
      </c>
      <c r="CQ509" s="43" cm="1">
        <f t="array" ref="CQ509">IFERROR(
IF(CQ$14 - $G$14 + 1 = _xlfn.NUMBERVALUE(TRIM(_xlfn.TEXTAFTER($C509, " ", -1))),
_xlfn.IFS(
'Option-specific inputs'!$K$19="Percentage cost method",('Option-specific inputs'!$K31*'Option-specific inputs'!$K$109*CQ$26),
'Option-specific inputs'!$K$19="Total cost method",(('Option-specific inputs'!$K54/SUM('Option-specific inputs'!$K$52:$K$61))*'Option-specific inputs'!$K$109*CQ$26)),0),0)</f>
        <v>0</v>
      </c>
      <c r="CR509" s="43" cm="1">
        <f t="array" ref="CR509">IFERROR(
IF(CR$14 - $G$14 + 1 = _xlfn.NUMBERVALUE(TRIM(_xlfn.TEXTAFTER($C509, " ", -1))),
_xlfn.IFS(
'Option-specific inputs'!$K$19="Percentage cost method",('Option-specific inputs'!$K31*'Option-specific inputs'!$K$109*CR$26),
'Option-specific inputs'!$K$19="Total cost method",(('Option-specific inputs'!$K54/SUM('Option-specific inputs'!$K$52:$K$61))*'Option-specific inputs'!$K$109*CR$26)),0),0)</f>
        <v>0</v>
      </c>
      <c r="CS509" s="43" cm="1">
        <f t="array" ref="CS509">IFERROR(
IF(CS$14 - $G$14 + 1 = _xlfn.NUMBERVALUE(TRIM(_xlfn.TEXTAFTER($C509, " ", -1))),
_xlfn.IFS(
'Option-specific inputs'!$K$19="Percentage cost method",('Option-specific inputs'!$K31*'Option-specific inputs'!$K$109*CS$26),
'Option-specific inputs'!$K$19="Total cost method",(('Option-specific inputs'!$K54/SUM('Option-specific inputs'!$K$52:$K$61))*'Option-specific inputs'!$K$109*CS$26)),0),0)</f>
        <v>0</v>
      </c>
      <c r="CT509" s="43" cm="1">
        <f t="array" ref="CT509">IFERROR(
IF(CT$14 - $G$14 + 1 = _xlfn.NUMBERVALUE(TRIM(_xlfn.TEXTAFTER($C509, " ", -1))),
_xlfn.IFS(
'Option-specific inputs'!$K$19="Percentage cost method",('Option-specific inputs'!$K31*'Option-specific inputs'!$K$109*CT$26),
'Option-specific inputs'!$K$19="Total cost method",(('Option-specific inputs'!$K54/SUM('Option-specific inputs'!$K$52:$K$61))*'Option-specific inputs'!$K$109*CT$26)),0),0)</f>
        <v>0</v>
      </c>
      <c r="CU509" s="43" cm="1">
        <f t="array" ref="CU509">IFERROR(
IF(CU$14 - $G$14 + 1 = _xlfn.NUMBERVALUE(TRIM(_xlfn.TEXTAFTER($C509, " ", -1))),
_xlfn.IFS(
'Option-specific inputs'!$K$19="Percentage cost method",('Option-specific inputs'!$K31*'Option-specific inputs'!$K$109*CU$26),
'Option-specific inputs'!$K$19="Total cost method",(('Option-specific inputs'!$K54/SUM('Option-specific inputs'!$K$52:$K$61))*'Option-specific inputs'!$K$109*CU$26)),0),0)</f>
        <v>0</v>
      </c>
      <c r="CV509" s="43" cm="1">
        <f t="array" ref="CV509">IFERROR(
IF(CV$14 - $G$14 + 1 = _xlfn.NUMBERVALUE(TRIM(_xlfn.TEXTAFTER($C509, " ", -1))),
_xlfn.IFS(
'Option-specific inputs'!$K$19="Percentage cost method",('Option-specific inputs'!$K31*'Option-specific inputs'!$K$109*CV$26),
'Option-specific inputs'!$K$19="Total cost method",(('Option-specific inputs'!$K54/SUM('Option-specific inputs'!$K$52:$K$61))*'Option-specific inputs'!$K$109*CV$26)),0),0)</f>
        <v>0</v>
      </c>
      <c r="CW509" s="43" cm="1">
        <f t="array" ref="CW509">IFERROR(
IF(CW$14 - $G$14 + 1 = _xlfn.NUMBERVALUE(TRIM(_xlfn.TEXTAFTER($C509, " ", -1))),
_xlfn.IFS(
'Option-specific inputs'!$K$19="Percentage cost method",('Option-specific inputs'!$K31*'Option-specific inputs'!$K$109*CW$26),
'Option-specific inputs'!$K$19="Total cost method",(('Option-specific inputs'!$K54/SUM('Option-specific inputs'!$K$52:$K$61))*'Option-specific inputs'!$K$109*CW$26)),0),0)</f>
        <v>0</v>
      </c>
      <c r="CX509" s="43" cm="1">
        <f t="array" ref="CX509">IFERROR(
IF(CX$14 - $G$14 + 1 = _xlfn.NUMBERVALUE(TRIM(_xlfn.TEXTAFTER($C509, " ", -1))),
_xlfn.IFS(
'Option-specific inputs'!$K$19="Percentage cost method",('Option-specific inputs'!$K31*'Option-specific inputs'!$K$109*CX$26),
'Option-specific inputs'!$K$19="Total cost method",(('Option-specific inputs'!$K54/SUM('Option-specific inputs'!$K$52:$K$61))*'Option-specific inputs'!$K$109*CX$26)),0),0)</f>
        <v>0</v>
      </c>
      <c r="CY509" s="43" cm="1">
        <f t="array" ref="CY509">IFERROR(
IF(CY$14 - $G$14 + 1 = _xlfn.NUMBERVALUE(TRIM(_xlfn.TEXTAFTER($C509, " ", -1))),
_xlfn.IFS(
'Option-specific inputs'!$K$19="Percentage cost method",('Option-specific inputs'!$K31*'Option-specific inputs'!$K$109*CY$26),
'Option-specific inputs'!$K$19="Total cost method",(('Option-specific inputs'!$K54/SUM('Option-specific inputs'!$K$52:$K$61))*'Option-specific inputs'!$K$109*CY$26)),0),0)</f>
        <v>0</v>
      </c>
      <c r="CZ509" s="43" cm="1">
        <f t="array" ref="CZ509">IFERROR(
IF(CZ$14 - $G$14 + 1 = _xlfn.NUMBERVALUE(TRIM(_xlfn.TEXTAFTER($C509, " ", -1))),
_xlfn.IFS(
'Option-specific inputs'!$K$19="Percentage cost method",('Option-specific inputs'!$K31*'Option-specific inputs'!$K$109*CZ$26),
'Option-specific inputs'!$K$19="Total cost method",(('Option-specific inputs'!$K54/SUM('Option-specific inputs'!$K$52:$K$61))*'Option-specific inputs'!$K$109*CZ$26)),0),0)</f>
        <v>0</v>
      </c>
      <c r="DA509" s="43" cm="1">
        <f t="array" ref="DA509">IFERROR(
IF(DA$14 - $G$14 + 1 = _xlfn.NUMBERVALUE(TRIM(_xlfn.TEXTAFTER($C509, " ", -1))),
_xlfn.IFS(
'Option-specific inputs'!$K$19="Percentage cost method",('Option-specific inputs'!$K31*'Option-specific inputs'!$K$109*DA$26),
'Option-specific inputs'!$K$19="Total cost method",(('Option-specific inputs'!$K54/SUM('Option-specific inputs'!$K$52:$K$61))*'Option-specific inputs'!$K$109*DA$26)),0),0)</f>
        <v>0</v>
      </c>
      <c r="DB509" s="43" cm="1">
        <f t="array" ref="DB509">IFERROR(
IF(DB$14 - $G$14 + 1 = _xlfn.NUMBERVALUE(TRIM(_xlfn.TEXTAFTER($C509, " ", -1))),
_xlfn.IFS(
'Option-specific inputs'!$K$19="Percentage cost method",('Option-specific inputs'!$K31*'Option-specific inputs'!$K$109*DB$26),
'Option-specific inputs'!$K$19="Total cost method",(('Option-specific inputs'!$K54/SUM('Option-specific inputs'!$K$52:$K$61))*'Option-specific inputs'!$K$109*DB$26)),0),0)</f>
        <v>0</v>
      </c>
      <c r="DC509" s="25"/>
    </row>
    <row r="510" spans="1:107" s="61" customFormat="1" ht="22.5" customHeight="1">
      <c r="A510" s="25"/>
      <c r="B510" s="163"/>
      <c r="C510" s="170" t="s">
        <v>143</v>
      </c>
      <c r="D510" s="32"/>
      <c r="E510" s="37"/>
      <c r="F510" s="42"/>
      <c r="G510" s="43" cm="1">
        <f t="array" ref="G510">IFERROR(
IF(G$14 - $G$14 + 1 = _xlfn.NUMBERVALUE(TRIM(_xlfn.TEXTAFTER($C510, " ", -1))),
_xlfn.IFS(
'Option-specific inputs'!$K$19="Percentage cost method",('Option-specific inputs'!$K32*'Option-specific inputs'!$K$109*G$26),
'Option-specific inputs'!$K$19="Total cost method",(('Option-specific inputs'!$K55/SUM('Option-specific inputs'!$K$52:$K$61))*'Option-specific inputs'!$K$109*G$26)),0),0)</f>
        <v>0</v>
      </c>
      <c r="H510" s="43" cm="1">
        <f t="array" ref="H510">IFERROR(
IF(H$14 - $G$14 + 1 = _xlfn.NUMBERVALUE(TRIM(_xlfn.TEXTAFTER($C510, " ", -1))),
_xlfn.IFS(
'Option-specific inputs'!$K$19="Percentage cost method",('Option-specific inputs'!$K32*'Option-specific inputs'!$K$109*H$26),
'Option-specific inputs'!$K$19="Total cost method",(('Option-specific inputs'!$K55/SUM('Option-specific inputs'!$K$52:$K$61))*'Option-specific inputs'!$K$109*H$26)),0),0)</f>
        <v>0</v>
      </c>
      <c r="I510" s="43" cm="1">
        <f t="array" ref="I510">IFERROR(
IF(I$14 - $G$14 + 1 = _xlfn.NUMBERVALUE(TRIM(_xlfn.TEXTAFTER($C510, " ", -1))),
_xlfn.IFS(
'Option-specific inputs'!$K$19="Percentage cost method",('Option-specific inputs'!$K32*'Option-specific inputs'!$K$109*I$26),
'Option-specific inputs'!$K$19="Total cost method",(('Option-specific inputs'!$K55/SUM('Option-specific inputs'!$K$52:$K$61))*'Option-specific inputs'!$K$109*I$26)),0),0)</f>
        <v>0</v>
      </c>
      <c r="J510" s="43" cm="1">
        <f t="array" ref="J510">IFERROR(
IF(J$14 - $G$14 + 1 = _xlfn.NUMBERVALUE(TRIM(_xlfn.TEXTAFTER($C510, " ", -1))),
_xlfn.IFS(
'Option-specific inputs'!$K$19="Percentage cost method",('Option-specific inputs'!$K32*'Option-specific inputs'!$K$109*J$26),
'Option-specific inputs'!$K$19="Total cost method",(('Option-specific inputs'!$K55/SUM('Option-specific inputs'!$K$52:$K$61))*'Option-specific inputs'!$K$109*J$26)),0),0)</f>
        <v>0</v>
      </c>
      <c r="K510" s="43" cm="1">
        <f t="array" ref="K510">IFERROR(
IF(K$14 - $G$14 + 1 = _xlfn.NUMBERVALUE(TRIM(_xlfn.TEXTAFTER($C510, " ", -1))),
_xlfn.IFS(
'Option-specific inputs'!$K$19="Percentage cost method",('Option-specific inputs'!$K32*'Option-specific inputs'!$K$109*K$26),
'Option-specific inputs'!$K$19="Total cost method",(('Option-specific inputs'!$K55/SUM('Option-specific inputs'!$K$52:$K$61))*'Option-specific inputs'!$K$109*K$26)),0),0)</f>
        <v>0</v>
      </c>
      <c r="L510" s="43" cm="1">
        <f t="array" ref="L510">IFERROR(
IF(L$14 - $G$14 + 1 = _xlfn.NUMBERVALUE(TRIM(_xlfn.TEXTAFTER($C510, " ", -1))),
_xlfn.IFS(
'Option-specific inputs'!$K$19="Percentage cost method",('Option-specific inputs'!$K32*'Option-specific inputs'!$K$109*L$26),
'Option-specific inputs'!$K$19="Total cost method",(('Option-specific inputs'!$K55/SUM('Option-specific inputs'!$K$52:$K$61))*'Option-specific inputs'!$K$109*L$26)),0),0)</f>
        <v>0</v>
      </c>
      <c r="M510" s="43" cm="1">
        <f t="array" ref="M510">IFERROR(
IF(M$14 - $G$14 + 1 = _xlfn.NUMBERVALUE(TRIM(_xlfn.TEXTAFTER($C510, " ", -1))),
_xlfn.IFS(
'Option-specific inputs'!$K$19="Percentage cost method",('Option-specific inputs'!$K32*'Option-specific inputs'!$K$109*M$26),
'Option-specific inputs'!$K$19="Total cost method",(('Option-specific inputs'!$K55/SUM('Option-specific inputs'!$K$52:$K$61))*'Option-specific inputs'!$K$109*M$26)),0),0)</f>
        <v>0</v>
      </c>
      <c r="N510" s="43" cm="1">
        <f t="array" ref="N510">IFERROR(
IF(N$14 - $G$14 + 1 = _xlfn.NUMBERVALUE(TRIM(_xlfn.TEXTAFTER($C510, " ", -1))),
_xlfn.IFS(
'Option-specific inputs'!$K$19="Percentage cost method",('Option-specific inputs'!$K32*'Option-specific inputs'!$K$109*N$26),
'Option-specific inputs'!$K$19="Total cost method",(('Option-specific inputs'!$K55/SUM('Option-specific inputs'!$K$52:$K$61))*'Option-specific inputs'!$K$109*N$26)),0),0)</f>
        <v>0</v>
      </c>
      <c r="O510" s="43" cm="1">
        <f t="array" ref="O510">IFERROR(
IF(O$14 - $G$14 + 1 = _xlfn.NUMBERVALUE(TRIM(_xlfn.TEXTAFTER($C510, " ", -1))),
_xlfn.IFS(
'Option-specific inputs'!$K$19="Percentage cost method",('Option-specific inputs'!$K32*'Option-specific inputs'!$K$109*O$26),
'Option-specific inputs'!$K$19="Total cost method",(('Option-specific inputs'!$K55/SUM('Option-specific inputs'!$K$52:$K$61))*'Option-specific inputs'!$K$109*O$26)),0),0)</f>
        <v>0</v>
      </c>
      <c r="P510" s="43" cm="1">
        <f t="array" ref="P510">IFERROR(
IF(P$14 - $G$14 + 1 = _xlfn.NUMBERVALUE(TRIM(_xlfn.TEXTAFTER($C510, " ", -1))),
_xlfn.IFS(
'Option-specific inputs'!$K$19="Percentage cost method",('Option-specific inputs'!$K32*'Option-specific inputs'!$K$109*P$26),
'Option-specific inputs'!$K$19="Total cost method",(('Option-specific inputs'!$K55/SUM('Option-specific inputs'!$K$52:$K$61))*'Option-specific inputs'!$K$109*P$26)),0),0)</f>
        <v>0</v>
      </c>
      <c r="Q510" s="43" cm="1">
        <f t="array" ref="Q510">IFERROR(
IF(Q$14 - $G$14 + 1 = _xlfn.NUMBERVALUE(TRIM(_xlfn.TEXTAFTER($C510, " ", -1))),
_xlfn.IFS(
'Option-specific inputs'!$K$19="Percentage cost method",('Option-specific inputs'!$K32*'Option-specific inputs'!$K$109*Q$26),
'Option-specific inputs'!$K$19="Total cost method",(('Option-specific inputs'!$K55/SUM('Option-specific inputs'!$K$52:$K$61))*'Option-specific inputs'!$K$109*Q$26)),0),0)</f>
        <v>0</v>
      </c>
      <c r="R510" s="43" cm="1">
        <f t="array" ref="R510">IFERROR(
IF(R$14 - $G$14 + 1 = _xlfn.NUMBERVALUE(TRIM(_xlfn.TEXTAFTER($C510, " ", -1))),
_xlfn.IFS(
'Option-specific inputs'!$K$19="Percentage cost method",('Option-specific inputs'!$K32*'Option-specific inputs'!$K$109*R$26),
'Option-specific inputs'!$K$19="Total cost method",(('Option-specific inputs'!$K55/SUM('Option-specific inputs'!$K$52:$K$61))*'Option-specific inputs'!$K$109*R$26)),0),0)</f>
        <v>0</v>
      </c>
      <c r="S510" s="43" cm="1">
        <f t="array" ref="S510">IFERROR(
IF(S$14 - $G$14 + 1 = _xlfn.NUMBERVALUE(TRIM(_xlfn.TEXTAFTER($C510, " ", -1))),
_xlfn.IFS(
'Option-specific inputs'!$K$19="Percentage cost method",('Option-specific inputs'!$K32*'Option-specific inputs'!$K$109*S$26),
'Option-specific inputs'!$K$19="Total cost method",(('Option-specific inputs'!$K55/SUM('Option-specific inputs'!$K$52:$K$61))*'Option-specific inputs'!$K$109*S$26)),0),0)</f>
        <v>0</v>
      </c>
      <c r="T510" s="43" cm="1">
        <f t="array" ref="T510">IFERROR(
IF(T$14 - $G$14 + 1 = _xlfn.NUMBERVALUE(TRIM(_xlfn.TEXTAFTER($C510, " ", -1))),
_xlfn.IFS(
'Option-specific inputs'!$K$19="Percentage cost method",('Option-specific inputs'!$K32*'Option-specific inputs'!$K$109*T$26),
'Option-specific inputs'!$K$19="Total cost method",(('Option-specific inputs'!$K55/SUM('Option-specific inputs'!$K$52:$K$61))*'Option-specific inputs'!$K$109*T$26)),0),0)</f>
        <v>0</v>
      </c>
      <c r="U510" s="43" cm="1">
        <f t="array" ref="U510">IFERROR(
IF(U$14 - $G$14 + 1 = _xlfn.NUMBERVALUE(TRIM(_xlfn.TEXTAFTER($C510, " ", -1))),
_xlfn.IFS(
'Option-specific inputs'!$K$19="Percentage cost method",('Option-specific inputs'!$K32*'Option-specific inputs'!$K$109*U$26),
'Option-specific inputs'!$K$19="Total cost method",(('Option-specific inputs'!$K55/SUM('Option-specific inputs'!$K$52:$K$61))*'Option-specific inputs'!$K$109*U$26)),0),0)</f>
        <v>0</v>
      </c>
      <c r="V510" s="43" cm="1">
        <f t="array" ref="V510">IFERROR(
IF(V$14 - $G$14 + 1 = _xlfn.NUMBERVALUE(TRIM(_xlfn.TEXTAFTER($C510, " ", -1))),
_xlfn.IFS(
'Option-specific inputs'!$K$19="Percentage cost method",('Option-specific inputs'!$K32*'Option-specific inputs'!$K$109*V$26),
'Option-specific inputs'!$K$19="Total cost method",(('Option-specific inputs'!$K55/SUM('Option-specific inputs'!$K$52:$K$61))*'Option-specific inputs'!$K$109*V$26)),0),0)</f>
        <v>0</v>
      </c>
      <c r="W510" s="43" cm="1">
        <f t="array" ref="W510">IFERROR(
IF(W$14 - $G$14 + 1 = _xlfn.NUMBERVALUE(TRIM(_xlfn.TEXTAFTER($C510, " ", -1))),
_xlfn.IFS(
'Option-specific inputs'!$K$19="Percentage cost method",('Option-specific inputs'!$K32*'Option-specific inputs'!$K$109*W$26),
'Option-specific inputs'!$K$19="Total cost method",(('Option-specific inputs'!$K55/SUM('Option-specific inputs'!$K$52:$K$61))*'Option-specific inputs'!$K$109*W$26)),0),0)</f>
        <v>0</v>
      </c>
      <c r="X510" s="43" cm="1">
        <f t="array" ref="X510">IFERROR(
IF(X$14 - $G$14 + 1 = _xlfn.NUMBERVALUE(TRIM(_xlfn.TEXTAFTER($C510, " ", -1))),
_xlfn.IFS(
'Option-specific inputs'!$K$19="Percentage cost method",('Option-specific inputs'!$K32*'Option-specific inputs'!$K$109*X$26),
'Option-specific inputs'!$K$19="Total cost method",(('Option-specific inputs'!$K55/SUM('Option-specific inputs'!$K$52:$K$61))*'Option-specific inputs'!$K$109*X$26)),0),0)</f>
        <v>0</v>
      </c>
      <c r="Y510" s="43" cm="1">
        <f t="array" ref="Y510">IFERROR(
IF(Y$14 - $G$14 + 1 = _xlfn.NUMBERVALUE(TRIM(_xlfn.TEXTAFTER($C510, " ", -1))),
_xlfn.IFS(
'Option-specific inputs'!$K$19="Percentage cost method",('Option-specific inputs'!$K32*'Option-specific inputs'!$K$109*Y$26),
'Option-specific inputs'!$K$19="Total cost method",(('Option-specific inputs'!$K55/SUM('Option-specific inputs'!$K$52:$K$61))*'Option-specific inputs'!$K$109*Y$26)),0),0)</f>
        <v>0</v>
      </c>
      <c r="Z510" s="43" cm="1">
        <f t="array" ref="Z510">IFERROR(
IF(Z$14 - $G$14 + 1 = _xlfn.NUMBERVALUE(TRIM(_xlfn.TEXTAFTER($C510, " ", -1))),
_xlfn.IFS(
'Option-specific inputs'!$K$19="Percentage cost method",('Option-specific inputs'!$K32*'Option-specific inputs'!$K$109*Z$26),
'Option-specific inputs'!$K$19="Total cost method",(('Option-specific inputs'!$K55/SUM('Option-specific inputs'!$K$52:$K$61))*'Option-specific inputs'!$K$109*Z$26)),0),0)</f>
        <v>0</v>
      </c>
      <c r="AA510" s="43" cm="1">
        <f t="array" ref="AA510">IFERROR(
IF(AA$14 - $G$14 + 1 = _xlfn.NUMBERVALUE(TRIM(_xlfn.TEXTAFTER($C510, " ", -1))),
_xlfn.IFS(
'Option-specific inputs'!$K$19="Percentage cost method",('Option-specific inputs'!$K32*'Option-specific inputs'!$K$109*AA$26),
'Option-specific inputs'!$K$19="Total cost method",(('Option-specific inputs'!$K55/SUM('Option-specific inputs'!$K$52:$K$61))*'Option-specific inputs'!$K$109*AA$26)),0),0)</f>
        <v>0</v>
      </c>
      <c r="AB510" s="43" cm="1">
        <f t="array" ref="AB510">IFERROR(
IF(AB$14 - $G$14 + 1 = _xlfn.NUMBERVALUE(TRIM(_xlfn.TEXTAFTER($C510, " ", -1))),
_xlfn.IFS(
'Option-specific inputs'!$K$19="Percentage cost method",('Option-specific inputs'!$K32*'Option-specific inputs'!$K$109*AB$26),
'Option-specific inputs'!$K$19="Total cost method",(('Option-specific inputs'!$K55/SUM('Option-specific inputs'!$K$52:$K$61))*'Option-specific inputs'!$K$109*AB$26)),0),0)</f>
        <v>0</v>
      </c>
      <c r="AC510" s="43" cm="1">
        <f t="array" ref="AC510">IFERROR(
IF(AC$14 - $G$14 + 1 = _xlfn.NUMBERVALUE(TRIM(_xlfn.TEXTAFTER($C510, " ", -1))),
_xlfn.IFS(
'Option-specific inputs'!$K$19="Percentage cost method",('Option-specific inputs'!$K32*'Option-specific inputs'!$K$109*AC$26),
'Option-specific inputs'!$K$19="Total cost method",(('Option-specific inputs'!$K55/SUM('Option-specific inputs'!$K$52:$K$61))*'Option-specific inputs'!$K$109*AC$26)),0),0)</f>
        <v>0</v>
      </c>
      <c r="AD510" s="43" cm="1">
        <f t="array" ref="AD510">IFERROR(
IF(AD$14 - $G$14 + 1 = _xlfn.NUMBERVALUE(TRIM(_xlfn.TEXTAFTER($C510, " ", -1))),
_xlfn.IFS(
'Option-specific inputs'!$K$19="Percentage cost method",('Option-specific inputs'!$K32*'Option-specific inputs'!$K$109*AD$26),
'Option-specific inputs'!$K$19="Total cost method",(('Option-specific inputs'!$K55/SUM('Option-specific inputs'!$K$52:$K$61))*'Option-specific inputs'!$K$109*AD$26)),0),0)</f>
        <v>0</v>
      </c>
      <c r="AE510" s="43" cm="1">
        <f t="array" ref="AE510">IFERROR(
IF(AE$14 - $G$14 + 1 = _xlfn.NUMBERVALUE(TRIM(_xlfn.TEXTAFTER($C510, " ", -1))),
_xlfn.IFS(
'Option-specific inputs'!$K$19="Percentage cost method",('Option-specific inputs'!$K32*'Option-specific inputs'!$K$109*AE$26),
'Option-specific inputs'!$K$19="Total cost method",(('Option-specific inputs'!$K55/SUM('Option-specific inputs'!$K$52:$K$61))*'Option-specific inputs'!$K$109*AE$26)),0),0)</f>
        <v>0</v>
      </c>
      <c r="AF510" s="43" cm="1">
        <f t="array" ref="AF510">IFERROR(
IF(AF$14 - $G$14 + 1 = _xlfn.NUMBERVALUE(TRIM(_xlfn.TEXTAFTER($C510, " ", -1))),
_xlfn.IFS(
'Option-specific inputs'!$K$19="Percentage cost method",('Option-specific inputs'!$K32*'Option-specific inputs'!$K$109*AF$26),
'Option-specific inputs'!$K$19="Total cost method",(('Option-specific inputs'!$K55/SUM('Option-specific inputs'!$K$52:$K$61))*'Option-specific inputs'!$K$109*AF$26)),0),0)</f>
        <v>0</v>
      </c>
      <c r="AG510" s="43" cm="1">
        <f t="array" ref="AG510">IFERROR(
IF(AG$14 - $G$14 + 1 = _xlfn.NUMBERVALUE(TRIM(_xlfn.TEXTAFTER($C510, " ", -1))),
_xlfn.IFS(
'Option-specific inputs'!$K$19="Percentage cost method",('Option-specific inputs'!$K32*'Option-specific inputs'!$K$109*AG$26),
'Option-specific inputs'!$K$19="Total cost method",(('Option-specific inputs'!$K55/SUM('Option-specific inputs'!$K$52:$K$61))*'Option-specific inputs'!$K$109*AG$26)),0),0)</f>
        <v>0</v>
      </c>
      <c r="AH510" s="43" cm="1">
        <f t="array" ref="AH510">IFERROR(
IF(AH$14 - $G$14 + 1 = _xlfn.NUMBERVALUE(TRIM(_xlfn.TEXTAFTER($C510, " ", -1))),
_xlfn.IFS(
'Option-specific inputs'!$K$19="Percentage cost method",('Option-specific inputs'!$K32*'Option-specific inputs'!$K$109*AH$26),
'Option-specific inputs'!$K$19="Total cost method",(('Option-specific inputs'!$K55/SUM('Option-specific inputs'!$K$52:$K$61))*'Option-specific inputs'!$K$109*AH$26)),0),0)</f>
        <v>0</v>
      </c>
      <c r="AI510" s="43" cm="1">
        <f t="array" ref="AI510">IFERROR(
IF(AI$14 - $G$14 + 1 = _xlfn.NUMBERVALUE(TRIM(_xlfn.TEXTAFTER($C510, " ", -1))),
_xlfn.IFS(
'Option-specific inputs'!$K$19="Percentage cost method",('Option-specific inputs'!$K32*'Option-specific inputs'!$K$109*AI$26),
'Option-specific inputs'!$K$19="Total cost method",(('Option-specific inputs'!$K55/SUM('Option-specific inputs'!$K$52:$K$61))*'Option-specific inputs'!$K$109*AI$26)),0),0)</f>
        <v>0</v>
      </c>
      <c r="AJ510" s="43" cm="1">
        <f t="array" ref="AJ510">IFERROR(
IF(AJ$14 - $G$14 + 1 = _xlfn.NUMBERVALUE(TRIM(_xlfn.TEXTAFTER($C510, " ", -1))),
_xlfn.IFS(
'Option-specific inputs'!$K$19="Percentage cost method",('Option-specific inputs'!$K32*'Option-specific inputs'!$K$109*AJ$26),
'Option-specific inputs'!$K$19="Total cost method",(('Option-specific inputs'!$K55/SUM('Option-specific inputs'!$K$52:$K$61))*'Option-specific inputs'!$K$109*AJ$26)),0),0)</f>
        <v>0</v>
      </c>
      <c r="AK510" s="43" cm="1">
        <f t="array" ref="AK510">IFERROR(
IF(AK$14 - $G$14 + 1 = _xlfn.NUMBERVALUE(TRIM(_xlfn.TEXTAFTER($C510, " ", -1))),
_xlfn.IFS(
'Option-specific inputs'!$K$19="Percentage cost method",('Option-specific inputs'!$K32*'Option-specific inputs'!$K$109*AK$26),
'Option-specific inputs'!$K$19="Total cost method",(('Option-specific inputs'!$K55/SUM('Option-specific inputs'!$K$52:$K$61))*'Option-specific inputs'!$K$109*AK$26)),0),0)</f>
        <v>0</v>
      </c>
      <c r="AL510" s="43" cm="1">
        <f t="array" ref="AL510">IFERROR(
IF(AL$14 - $G$14 + 1 = _xlfn.NUMBERVALUE(TRIM(_xlfn.TEXTAFTER($C510, " ", -1))),
_xlfn.IFS(
'Option-specific inputs'!$K$19="Percentage cost method",('Option-specific inputs'!$K32*'Option-specific inputs'!$K$109*AL$26),
'Option-specific inputs'!$K$19="Total cost method",(('Option-specific inputs'!$K55/SUM('Option-specific inputs'!$K$52:$K$61))*'Option-specific inputs'!$K$109*AL$26)),0),0)</f>
        <v>0</v>
      </c>
      <c r="AM510" s="43" cm="1">
        <f t="array" ref="AM510">IFERROR(
IF(AM$14 - $G$14 + 1 = _xlfn.NUMBERVALUE(TRIM(_xlfn.TEXTAFTER($C510, " ", -1))),
_xlfn.IFS(
'Option-specific inputs'!$K$19="Percentage cost method",('Option-specific inputs'!$K32*'Option-specific inputs'!$K$109*AM$26),
'Option-specific inputs'!$K$19="Total cost method",(('Option-specific inputs'!$K55/SUM('Option-specific inputs'!$K$52:$K$61))*'Option-specific inputs'!$K$109*AM$26)),0),0)</f>
        <v>0</v>
      </c>
      <c r="AN510" s="43" cm="1">
        <f t="array" ref="AN510">IFERROR(
IF(AN$14 - $G$14 + 1 = _xlfn.NUMBERVALUE(TRIM(_xlfn.TEXTAFTER($C510, " ", -1))),
_xlfn.IFS(
'Option-specific inputs'!$K$19="Percentage cost method",('Option-specific inputs'!$K32*'Option-specific inputs'!$K$109*AN$26),
'Option-specific inputs'!$K$19="Total cost method",(('Option-specific inputs'!$K55/SUM('Option-specific inputs'!$K$52:$K$61))*'Option-specific inputs'!$K$109*AN$26)),0),0)</f>
        <v>0</v>
      </c>
      <c r="AO510" s="43" cm="1">
        <f t="array" ref="AO510">IFERROR(
IF(AO$14 - $G$14 + 1 = _xlfn.NUMBERVALUE(TRIM(_xlfn.TEXTAFTER($C510, " ", -1))),
_xlfn.IFS(
'Option-specific inputs'!$K$19="Percentage cost method",('Option-specific inputs'!$K32*'Option-specific inputs'!$K$109*AO$26),
'Option-specific inputs'!$K$19="Total cost method",(('Option-specific inputs'!$K55/SUM('Option-specific inputs'!$K$52:$K$61))*'Option-specific inputs'!$K$109*AO$26)),0),0)</f>
        <v>0</v>
      </c>
      <c r="AP510" s="43" cm="1">
        <f t="array" ref="AP510">IFERROR(
IF(AP$14 - $G$14 + 1 = _xlfn.NUMBERVALUE(TRIM(_xlfn.TEXTAFTER($C510, " ", -1))),
_xlfn.IFS(
'Option-specific inputs'!$K$19="Percentage cost method",('Option-specific inputs'!$K32*'Option-specific inputs'!$K$109*AP$26),
'Option-specific inputs'!$K$19="Total cost method",(('Option-specific inputs'!$K55/SUM('Option-specific inputs'!$K$52:$K$61))*'Option-specific inputs'!$K$109*AP$26)),0),0)</f>
        <v>0</v>
      </c>
      <c r="AQ510" s="43" cm="1">
        <f t="array" ref="AQ510">IFERROR(
IF(AQ$14 - $G$14 + 1 = _xlfn.NUMBERVALUE(TRIM(_xlfn.TEXTAFTER($C510, " ", -1))),
_xlfn.IFS(
'Option-specific inputs'!$K$19="Percentage cost method",('Option-specific inputs'!$K32*'Option-specific inputs'!$K$109*AQ$26),
'Option-specific inputs'!$K$19="Total cost method",(('Option-specific inputs'!$K55/SUM('Option-specific inputs'!$K$52:$K$61))*'Option-specific inputs'!$K$109*AQ$26)),0),0)</f>
        <v>0</v>
      </c>
      <c r="AR510" s="43" cm="1">
        <f t="array" ref="AR510">IFERROR(
IF(AR$14 - $G$14 + 1 = _xlfn.NUMBERVALUE(TRIM(_xlfn.TEXTAFTER($C510, " ", -1))),
_xlfn.IFS(
'Option-specific inputs'!$K$19="Percentage cost method",('Option-specific inputs'!$K32*'Option-specific inputs'!$K$109*AR$26),
'Option-specific inputs'!$K$19="Total cost method",(('Option-specific inputs'!$K55/SUM('Option-specific inputs'!$K$52:$K$61))*'Option-specific inputs'!$K$109*AR$26)),0),0)</f>
        <v>0</v>
      </c>
      <c r="AS510" s="43" cm="1">
        <f t="array" ref="AS510">IFERROR(
IF(AS$14 - $G$14 + 1 = _xlfn.NUMBERVALUE(TRIM(_xlfn.TEXTAFTER($C510, " ", -1))),
_xlfn.IFS(
'Option-specific inputs'!$K$19="Percentage cost method",('Option-specific inputs'!$K32*'Option-specific inputs'!$K$109*AS$26),
'Option-specific inputs'!$K$19="Total cost method",(('Option-specific inputs'!$K55/SUM('Option-specific inputs'!$K$52:$K$61))*'Option-specific inputs'!$K$109*AS$26)),0),0)</f>
        <v>0</v>
      </c>
      <c r="AT510" s="43" cm="1">
        <f t="array" ref="AT510">IFERROR(
IF(AT$14 - $G$14 + 1 = _xlfn.NUMBERVALUE(TRIM(_xlfn.TEXTAFTER($C510, " ", -1))),
_xlfn.IFS(
'Option-specific inputs'!$K$19="Percentage cost method",('Option-specific inputs'!$K32*'Option-specific inputs'!$K$109*AT$26),
'Option-specific inputs'!$K$19="Total cost method",(('Option-specific inputs'!$K55/SUM('Option-specific inputs'!$K$52:$K$61))*'Option-specific inputs'!$K$109*AT$26)),0),0)</f>
        <v>0</v>
      </c>
      <c r="AU510" s="43" cm="1">
        <f t="array" ref="AU510">IFERROR(
IF(AU$14 - $G$14 + 1 = _xlfn.NUMBERVALUE(TRIM(_xlfn.TEXTAFTER($C510, " ", -1))),
_xlfn.IFS(
'Option-specific inputs'!$K$19="Percentage cost method",('Option-specific inputs'!$K32*'Option-specific inputs'!$K$109*AU$26),
'Option-specific inputs'!$K$19="Total cost method",(('Option-specific inputs'!$K55/SUM('Option-specific inputs'!$K$52:$K$61))*'Option-specific inputs'!$K$109*AU$26)),0),0)</f>
        <v>0</v>
      </c>
      <c r="AV510" s="43" cm="1">
        <f t="array" ref="AV510">IFERROR(
IF(AV$14 - $G$14 + 1 = _xlfn.NUMBERVALUE(TRIM(_xlfn.TEXTAFTER($C510, " ", -1))),
_xlfn.IFS(
'Option-specific inputs'!$K$19="Percentage cost method",('Option-specific inputs'!$K32*'Option-specific inputs'!$K$109*AV$26),
'Option-specific inputs'!$K$19="Total cost method",(('Option-specific inputs'!$K55/SUM('Option-specific inputs'!$K$52:$K$61))*'Option-specific inputs'!$K$109*AV$26)),0),0)</f>
        <v>0</v>
      </c>
      <c r="AW510" s="43" cm="1">
        <f t="array" ref="AW510">IFERROR(
IF(AW$14 - $G$14 + 1 = _xlfn.NUMBERVALUE(TRIM(_xlfn.TEXTAFTER($C510, " ", -1))),
_xlfn.IFS(
'Option-specific inputs'!$K$19="Percentage cost method",('Option-specific inputs'!$K32*'Option-specific inputs'!$K$109*AW$26),
'Option-specific inputs'!$K$19="Total cost method",(('Option-specific inputs'!$K55/SUM('Option-specific inputs'!$K$52:$K$61))*'Option-specific inputs'!$K$109*AW$26)),0),0)</f>
        <v>0</v>
      </c>
      <c r="AX510" s="43" cm="1">
        <f t="array" ref="AX510">IFERROR(
IF(AX$14 - $G$14 + 1 = _xlfn.NUMBERVALUE(TRIM(_xlfn.TEXTAFTER($C510, " ", -1))),
_xlfn.IFS(
'Option-specific inputs'!$K$19="Percentage cost method",('Option-specific inputs'!$K32*'Option-specific inputs'!$K$109*AX$26),
'Option-specific inputs'!$K$19="Total cost method",(('Option-specific inputs'!$K55/SUM('Option-specific inputs'!$K$52:$K$61))*'Option-specific inputs'!$K$109*AX$26)),0),0)</f>
        <v>0</v>
      </c>
      <c r="AY510" s="43" cm="1">
        <f t="array" ref="AY510">IFERROR(
IF(AY$14 - $G$14 + 1 = _xlfn.NUMBERVALUE(TRIM(_xlfn.TEXTAFTER($C510, " ", -1))),
_xlfn.IFS(
'Option-specific inputs'!$K$19="Percentage cost method",('Option-specific inputs'!$K32*'Option-specific inputs'!$K$109*AY$26),
'Option-specific inputs'!$K$19="Total cost method",(('Option-specific inputs'!$K55/SUM('Option-specific inputs'!$K$52:$K$61))*'Option-specific inputs'!$K$109*AY$26)),0),0)</f>
        <v>0</v>
      </c>
      <c r="AZ510" s="43" cm="1">
        <f t="array" ref="AZ510">IFERROR(
IF(AZ$14 - $G$14 + 1 = _xlfn.NUMBERVALUE(TRIM(_xlfn.TEXTAFTER($C510, " ", -1))),
_xlfn.IFS(
'Option-specific inputs'!$K$19="Percentage cost method",('Option-specific inputs'!$K32*'Option-specific inputs'!$K$109*AZ$26),
'Option-specific inputs'!$K$19="Total cost method",(('Option-specific inputs'!$K55/SUM('Option-specific inputs'!$K$52:$K$61))*'Option-specific inputs'!$K$109*AZ$26)),0),0)</f>
        <v>0</v>
      </c>
      <c r="BA510" s="43" cm="1">
        <f t="array" ref="BA510">IFERROR(
IF(BA$14 - $G$14 + 1 = _xlfn.NUMBERVALUE(TRIM(_xlfn.TEXTAFTER($C510, " ", -1))),
_xlfn.IFS(
'Option-specific inputs'!$K$19="Percentage cost method",('Option-specific inputs'!$K32*'Option-specific inputs'!$K$109*BA$26),
'Option-specific inputs'!$K$19="Total cost method",(('Option-specific inputs'!$K55/SUM('Option-specific inputs'!$K$52:$K$61))*'Option-specific inputs'!$K$109*BA$26)),0),0)</f>
        <v>0</v>
      </c>
      <c r="BB510" s="43" cm="1">
        <f t="array" ref="BB510">IFERROR(
IF(BB$14 - $G$14 + 1 = _xlfn.NUMBERVALUE(TRIM(_xlfn.TEXTAFTER($C510, " ", -1))),
_xlfn.IFS(
'Option-specific inputs'!$K$19="Percentage cost method",('Option-specific inputs'!$K32*'Option-specific inputs'!$K$109*BB$26),
'Option-specific inputs'!$K$19="Total cost method",(('Option-specific inputs'!$K55/SUM('Option-specific inputs'!$K$52:$K$61))*'Option-specific inputs'!$K$109*BB$26)),0),0)</f>
        <v>0</v>
      </c>
      <c r="BC510" s="43" cm="1">
        <f t="array" ref="BC510">IFERROR(
IF(BC$14 - $G$14 + 1 = _xlfn.NUMBERVALUE(TRIM(_xlfn.TEXTAFTER($C510, " ", -1))),
_xlfn.IFS(
'Option-specific inputs'!$K$19="Percentage cost method",('Option-specific inputs'!$K32*'Option-specific inputs'!$K$109*BC$26),
'Option-specific inputs'!$K$19="Total cost method",(('Option-specific inputs'!$K55/SUM('Option-specific inputs'!$K$52:$K$61))*'Option-specific inputs'!$K$109*BC$26)),0),0)</f>
        <v>0</v>
      </c>
      <c r="BD510" s="43" cm="1">
        <f t="array" ref="BD510">IFERROR(
IF(BD$14 - $G$14 + 1 = _xlfn.NUMBERVALUE(TRIM(_xlfn.TEXTAFTER($C510, " ", -1))),
_xlfn.IFS(
'Option-specific inputs'!$K$19="Percentage cost method",('Option-specific inputs'!$K32*'Option-specific inputs'!$K$109*BD$26),
'Option-specific inputs'!$K$19="Total cost method",(('Option-specific inputs'!$K55/SUM('Option-specific inputs'!$K$52:$K$61))*'Option-specific inputs'!$K$109*BD$26)),0),0)</f>
        <v>0</v>
      </c>
      <c r="BE510" s="43" cm="1">
        <f t="array" ref="BE510">IFERROR(
IF(BE$14 - $G$14 + 1 = _xlfn.NUMBERVALUE(TRIM(_xlfn.TEXTAFTER($C510, " ", -1))),
_xlfn.IFS(
'Option-specific inputs'!$K$19="Percentage cost method",('Option-specific inputs'!$K32*'Option-specific inputs'!$K$109*BE$26),
'Option-specific inputs'!$K$19="Total cost method",(('Option-specific inputs'!$K55/SUM('Option-specific inputs'!$K$52:$K$61))*'Option-specific inputs'!$K$109*BE$26)),0),0)</f>
        <v>0</v>
      </c>
      <c r="BF510" s="43" cm="1">
        <f t="array" ref="BF510">IFERROR(
IF(BF$14 - $G$14 + 1 = _xlfn.NUMBERVALUE(TRIM(_xlfn.TEXTAFTER($C510, " ", -1))),
_xlfn.IFS(
'Option-specific inputs'!$K$19="Percentage cost method",('Option-specific inputs'!$K32*'Option-specific inputs'!$K$109*BF$26),
'Option-specific inputs'!$K$19="Total cost method",(('Option-specific inputs'!$K55/SUM('Option-specific inputs'!$K$52:$K$61))*'Option-specific inputs'!$K$109*BF$26)),0),0)</f>
        <v>0</v>
      </c>
      <c r="BG510" s="43" cm="1">
        <f t="array" ref="BG510">IFERROR(
IF(BG$14 - $G$14 + 1 = _xlfn.NUMBERVALUE(TRIM(_xlfn.TEXTAFTER($C510, " ", -1))),
_xlfn.IFS(
'Option-specific inputs'!$K$19="Percentage cost method",('Option-specific inputs'!$K32*'Option-specific inputs'!$K$109*BG$26),
'Option-specific inputs'!$K$19="Total cost method",(('Option-specific inputs'!$K55/SUM('Option-specific inputs'!$K$52:$K$61))*'Option-specific inputs'!$K$109*BG$26)),0),0)</f>
        <v>0</v>
      </c>
      <c r="BH510" s="43" cm="1">
        <f t="array" ref="BH510">IFERROR(
IF(BH$14 - $G$14 + 1 = _xlfn.NUMBERVALUE(TRIM(_xlfn.TEXTAFTER($C510, " ", -1))),
_xlfn.IFS(
'Option-specific inputs'!$K$19="Percentage cost method",('Option-specific inputs'!$K32*'Option-specific inputs'!$K$109*BH$26),
'Option-specific inputs'!$K$19="Total cost method",(('Option-specific inputs'!$K55/SUM('Option-specific inputs'!$K$52:$K$61))*'Option-specific inputs'!$K$109*BH$26)),0),0)</f>
        <v>0</v>
      </c>
      <c r="BI510" s="43" cm="1">
        <f t="array" ref="BI510">IFERROR(
IF(BI$14 - $G$14 + 1 = _xlfn.NUMBERVALUE(TRIM(_xlfn.TEXTAFTER($C510, " ", -1))),
_xlfn.IFS(
'Option-specific inputs'!$K$19="Percentage cost method",('Option-specific inputs'!$K32*'Option-specific inputs'!$K$109*BI$26),
'Option-specific inputs'!$K$19="Total cost method",(('Option-specific inputs'!$K55/SUM('Option-specific inputs'!$K$52:$K$61))*'Option-specific inputs'!$K$109*BI$26)),0),0)</f>
        <v>0</v>
      </c>
      <c r="BJ510" s="43" cm="1">
        <f t="array" ref="BJ510">IFERROR(
IF(BJ$14 - $G$14 + 1 = _xlfn.NUMBERVALUE(TRIM(_xlfn.TEXTAFTER($C510, " ", -1))),
_xlfn.IFS(
'Option-specific inputs'!$K$19="Percentage cost method",('Option-specific inputs'!$K32*'Option-specific inputs'!$K$109*BJ$26),
'Option-specific inputs'!$K$19="Total cost method",(('Option-specific inputs'!$K55/SUM('Option-specific inputs'!$K$52:$K$61))*'Option-specific inputs'!$K$109*BJ$26)),0),0)</f>
        <v>0</v>
      </c>
      <c r="BK510" s="43" cm="1">
        <f t="array" ref="BK510">IFERROR(
IF(BK$14 - $G$14 + 1 = _xlfn.NUMBERVALUE(TRIM(_xlfn.TEXTAFTER($C510, " ", -1))),
_xlfn.IFS(
'Option-specific inputs'!$K$19="Percentage cost method",('Option-specific inputs'!$K32*'Option-specific inputs'!$K$109*BK$26),
'Option-specific inputs'!$K$19="Total cost method",(('Option-specific inputs'!$K55/SUM('Option-specific inputs'!$K$52:$K$61))*'Option-specific inputs'!$K$109*BK$26)),0),0)</f>
        <v>0</v>
      </c>
      <c r="BL510" s="43" cm="1">
        <f t="array" ref="BL510">IFERROR(
IF(BL$14 - $G$14 + 1 = _xlfn.NUMBERVALUE(TRIM(_xlfn.TEXTAFTER($C510, " ", -1))),
_xlfn.IFS(
'Option-specific inputs'!$K$19="Percentage cost method",('Option-specific inputs'!$K32*'Option-specific inputs'!$K$109*BL$26),
'Option-specific inputs'!$K$19="Total cost method",(('Option-specific inputs'!$K55/SUM('Option-specific inputs'!$K$52:$K$61))*'Option-specific inputs'!$K$109*BL$26)),0),0)</f>
        <v>0</v>
      </c>
      <c r="BM510" s="43" cm="1">
        <f t="array" ref="BM510">IFERROR(
IF(BM$14 - $G$14 + 1 = _xlfn.NUMBERVALUE(TRIM(_xlfn.TEXTAFTER($C510, " ", -1))),
_xlfn.IFS(
'Option-specific inputs'!$K$19="Percentage cost method",('Option-specific inputs'!$K32*'Option-specific inputs'!$K$109*BM$26),
'Option-specific inputs'!$K$19="Total cost method",(('Option-specific inputs'!$K55/SUM('Option-specific inputs'!$K$52:$K$61))*'Option-specific inputs'!$K$109*BM$26)),0),0)</f>
        <v>0</v>
      </c>
      <c r="BN510" s="43" cm="1">
        <f t="array" ref="BN510">IFERROR(
IF(BN$14 - $G$14 + 1 = _xlfn.NUMBERVALUE(TRIM(_xlfn.TEXTAFTER($C510, " ", -1))),
_xlfn.IFS(
'Option-specific inputs'!$K$19="Percentage cost method",('Option-specific inputs'!$K32*'Option-specific inputs'!$K$109*BN$26),
'Option-specific inputs'!$K$19="Total cost method",(('Option-specific inputs'!$K55/SUM('Option-specific inputs'!$K$52:$K$61))*'Option-specific inputs'!$K$109*BN$26)),0),0)</f>
        <v>0</v>
      </c>
      <c r="BO510" s="43" cm="1">
        <f t="array" ref="BO510">IFERROR(
IF(BO$14 - $G$14 + 1 = _xlfn.NUMBERVALUE(TRIM(_xlfn.TEXTAFTER($C510, " ", -1))),
_xlfn.IFS(
'Option-specific inputs'!$K$19="Percentage cost method",('Option-specific inputs'!$K32*'Option-specific inputs'!$K$109*BO$26),
'Option-specific inputs'!$K$19="Total cost method",(('Option-specific inputs'!$K55/SUM('Option-specific inputs'!$K$52:$K$61))*'Option-specific inputs'!$K$109*BO$26)),0),0)</f>
        <v>0</v>
      </c>
      <c r="BP510" s="43" cm="1">
        <f t="array" ref="BP510">IFERROR(
IF(BP$14 - $G$14 + 1 = _xlfn.NUMBERVALUE(TRIM(_xlfn.TEXTAFTER($C510, " ", -1))),
_xlfn.IFS(
'Option-specific inputs'!$K$19="Percentage cost method",('Option-specific inputs'!$K32*'Option-specific inputs'!$K$109*BP$26),
'Option-specific inputs'!$K$19="Total cost method",(('Option-specific inputs'!$K55/SUM('Option-specific inputs'!$K$52:$K$61))*'Option-specific inputs'!$K$109*BP$26)),0),0)</f>
        <v>0</v>
      </c>
      <c r="BQ510" s="43" cm="1">
        <f t="array" ref="BQ510">IFERROR(
IF(BQ$14 - $G$14 + 1 = _xlfn.NUMBERVALUE(TRIM(_xlfn.TEXTAFTER($C510, " ", -1))),
_xlfn.IFS(
'Option-specific inputs'!$K$19="Percentage cost method",('Option-specific inputs'!$K32*'Option-specific inputs'!$K$109*BQ$26),
'Option-specific inputs'!$K$19="Total cost method",(('Option-specific inputs'!$K55/SUM('Option-specific inputs'!$K$52:$K$61))*'Option-specific inputs'!$K$109*BQ$26)),0),0)</f>
        <v>0</v>
      </c>
      <c r="BR510" s="43" cm="1">
        <f t="array" ref="BR510">IFERROR(
IF(BR$14 - $G$14 + 1 = _xlfn.NUMBERVALUE(TRIM(_xlfn.TEXTAFTER($C510, " ", -1))),
_xlfn.IFS(
'Option-specific inputs'!$K$19="Percentage cost method",('Option-specific inputs'!$K32*'Option-specific inputs'!$K$109*BR$26),
'Option-specific inputs'!$K$19="Total cost method",(('Option-specific inputs'!$K55/SUM('Option-specific inputs'!$K$52:$K$61))*'Option-specific inputs'!$K$109*BR$26)),0),0)</f>
        <v>0</v>
      </c>
      <c r="BS510" s="43" cm="1">
        <f t="array" ref="BS510">IFERROR(
IF(BS$14 - $G$14 + 1 = _xlfn.NUMBERVALUE(TRIM(_xlfn.TEXTAFTER($C510, " ", -1))),
_xlfn.IFS(
'Option-specific inputs'!$K$19="Percentage cost method",('Option-specific inputs'!$K32*'Option-specific inputs'!$K$109*BS$26),
'Option-specific inputs'!$K$19="Total cost method",(('Option-specific inputs'!$K55/SUM('Option-specific inputs'!$K$52:$K$61))*'Option-specific inputs'!$K$109*BS$26)),0),0)</f>
        <v>0</v>
      </c>
      <c r="BT510" s="43" cm="1">
        <f t="array" ref="BT510">IFERROR(
IF(BT$14 - $G$14 + 1 = _xlfn.NUMBERVALUE(TRIM(_xlfn.TEXTAFTER($C510, " ", -1))),
_xlfn.IFS(
'Option-specific inputs'!$K$19="Percentage cost method",('Option-specific inputs'!$K32*'Option-specific inputs'!$K$109*BT$26),
'Option-specific inputs'!$K$19="Total cost method",(('Option-specific inputs'!$K55/SUM('Option-specific inputs'!$K$52:$K$61))*'Option-specific inputs'!$K$109*BT$26)),0),0)</f>
        <v>0</v>
      </c>
      <c r="BU510" s="43" cm="1">
        <f t="array" ref="BU510">IFERROR(
IF(BU$14 - $G$14 + 1 = _xlfn.NUMBERVALUE(TRIM(_xlfn.TEXTAFTER($C510, " ", -1))),
_xlfn.IFS(
'Option-specific inputs'!$K$19="Percentage cost method",('Option-specific inputs'!$K32*'Option-specific inputs'!$K$109*BU$26),
'Option-specific inputs'!$K$19="Total cost method",(('Option-specific inputs'!$K55/SUM('Option-specific inputs'!$K$52:$K$61))*'Option-specific inputs'!$K$109*BU$26)),0),0)</f>
        <v>0</v>
      </c>
      <c r="BV510" s="43" cm="1">
        <f t="array" ref="BV510">IFERROR(
IF(BV$14 - $G$14 + 1 = _xlfn.NUMBERVALUE(TRIM(_xlfn.TEXTAFTER($C510, " ", -1))),
_xlfn.IFS(
'Option-specific inputs'!$K$19="Percentage cost method",('Option-specific inputs'!$K32*'Option-specific inputs'!$K$109*BV$26),
'Option-specific inputs'!$K$19="Total cost method",(('Option-specific inputs'!$K55/SUM('Option-specific inputs'!$K$52:$K$61))*'Option-specific inputs'!$K$109*BV$26)),0),0)</f>
        <v>0</v>
      </c>
      <c r="BW510" s="43" cm="1">
        <f t="array" ref="BW510">IFERROR(
IF(BW$14 - $G$14 + 1 = _xlfn.NUMBERVALUE(TRIM(_xlfn.TEXTAFTER($C510, " ", -1))),
_xlfn.IFS(
'Option-specific inputs'!$K$19="Percentage cost method",('Option-specific inputs'!$K32*'Option-specific inputs'!$K$109*BW$26),
'Option-specific inputs'!$K$19="Total cost method",(('Option-specific inputs'!$K55/SUM('Option-specific inputs'!$K$52:$K$61))*'Option-specific inputs'!$K$109*BW$26)),0),0)</f>
        <v>0</v>
      </c>
      <c r="BX510" s="43" cm="1">
        <f t="array" ref="BX510">IFERROR(
IF(BX$14 - $G$14 + 1 = _xlfn.NUMBERVALUE(TRIM(_xlfn.TEXTAFTER($C510, " ", -1))),
_xlfn.IFS(
'Option-specific inputs'!$K$19="Percentage cost method",('Option-specific inputs'!$K32*'Option-specific inputs'!$K$109*BX$26),
'Option-specific inputs'!$K$19="Total cost method",(('Option-specific inputs'!$K55/SUM('Option-specific inputs'!$K$52:$K$61))*'Option-specific inputs'!$K$109*BX$26)),0),0)</f>
        <v>0</v>
      </c>
      <c r="BY510" s="43" cm="1">
        <f t="array" ref="BY510">IFERROR(
IF(BY$14 - $G$14 + 1 = _xlfn.NUMBERVALUE(TRIM(_xlfn.TEXTAFTER($C510, " ", -1))),
_xlfn.IFS(
'Option-specific inputs'!$K$19="Percentage cost method",('Option-specific inputs'!$K32*'Option-specific inputs'!$K$109*BY$26),
'Option-specific inputs'!$K$19="Total cost method",(('Option-specific inputs'!$K55/SUM('Option-specific inputs'!$K$52:$K$61))*'Option-specific inputs'!$K$109*BY$26)),0),0)</f>
        <v>0</v>
      </c>
      <c r="BZ510" s="43" cm="1">
        <f t="array" ref="BZ510">IFERROR(
IF(BZ$14 - $G$14 + 1 = _xlfn.NUMBERVALUE(TRIM(_xlfn.TEXTAFTER($C510, " ", -1))),
_xlfn.IFS(
'Option-specific inputs'!$K$19="Percentage cost method",('Option-specific inputs'!$K32*'Option-specific inputs'!$K$109*BZ$26),
'Option-specific inputs'!$K$19="Total cost method",(('Option-specific inputs'!$K55/SUM('Option-specific inputs'!$K$52:$K$61))*'Option-specific inputs'!$K$109*BZ$26)),0),0)</f>
        <v>0</v>
      </c>
      <c r="CA510" s="43" cm="1">
        <f t="array" ref="CA510">IFERROR(
IF(CA$14 - $G$14 + 1 = _xlfn.NUMBERVALUE(TRIM(_xlfn.TEXTAFTER($C510, " ", -1))),
_xlfn.IFS(
'Option-specific inputs'!$K$19="Percentage cost method",('Option-specific inputs'!$K32*'Option-specific inputs'!$K$109*CA$26),
'Option-specific inputs'!$K$19="Total cost method",(('Option-specific inputs'!$K55/SUM('Option-specific inputs'!$K$52:$K$61))*'Option-specific inputs'!$K$109*CA$26)),0),0)</f>
        <v>0</v>
      </c>
      <c r="CB510" s="43" cm="1">
        <f t="array" ref="CB510">IFERROR(
IF(CB$14 - $G$14 + 1 = _xlfn.NUMBERVALUE(TRIM(_xlfn.TEXTAFTER($C510, " ", -1))),
_xlfn.IFS(
'Option-specific inputs'!$K$19="Percentage cost method",('Option-specific inputs'!$K32*'Option-specific inputs'!$K$109*CB$26),
'Option-specific inputs'!$K$19="Total cost method",(('Option-specific inputs'!$K55/SUM('Option-specific inputs'!$K$52:$K$61))*'Option-specific inputs'!$K$109*CB$26)),0),0)</f>
        <v>0</v>
      </c>
      <c r="CC510" s="43" cm="1">
        <f t="array" ref="CC510">IFERROR(
IF(CC$14 - $G$14 + 1 = _xlfn.NUMBERVALUE(TRIM(_xlfn.TEXTAFTER($C510, " ", -1))),
_xlfn.IFS(
'Option-specific inputs'!$K$19="Percentage cost method",('Option-specific inputs'!$K32*'Option-specific inputs'!$K$109*CC$26),
'Option-specific inputs'!$K$19="Total cost method",(('Option-specific inputs'!$K55/SUM('Option-specific inputs'!$K$52:$K$61))*'Option-specific inputs'!$K$109*CC$26)),0),0)</f>
        <v>0</v>
      </c>
      <c r="CD510" s="43" cm="1">
        <f t="array" ref="CD510">IFERROR(
IF(CD$14 - $G$14 + 1 = _xlfn.NUMBERVALUE(TRIM(_xlfn.TEXTAFTER($C510, " ", -1))),
_xlfn.IFS(
'Option-specific inputs'!$K$19="Percentage cost method",('Option-specific inputs'!$K32*'Option-specific inputs'!$K$109*CD$26),
'Option-specific inputs'!$K$19="Total cost method",(('Option-specific inputs'!$K55/SUM('Option-specific inputs'!$K$52:$K$61))*'Option-specific inputs'!$K$109*CD$26)),0),0)</f>
        <v>0</v>
      </c>
      <c r="CE510" s="43" cm="1">
        <f t="array" ref="CE510">IFERROR(
IF(CE$14 - $G$14 + 1 = _xlfn.NUMBERVALUE(TRIM(_xlfn.TEXTAFTER($C510, " ", -1))),
_xlfn.IFS(
'Option-specific inputs'!$K$19="Percentage cost method",('Option-specific inputs'!$K32*'Option-specific inputs'!$K$109*CE$26),
'Option-specific inputs'!$K$19="Total cost method",(('Option-specific inputs'!$K55/SUM('Option-specific inputs'!$K$52:$K$61))*'Option-specific inputs'!$K$109*CE$26)),0),0)</f>
        <v>0</v>
      </c>
      <c r="CF510" s="43" cm="1">
        <f t="array" ref="CF510">IFERROR(
IF(CF$14 - $G$14 + 1 = _xlfn.NUMBERVALUE(TRIM(_xlfn.TEXTAFTER($C510, " ", -1))),
_xlfn.IFS(
'Option-specific inputs'!$K$19="Percentage cost method",('Option-specific inputs'!$K32*'Option-specific inputs'!$K$109*CF$26),
'Option-specific inputs'!$K$19="Total cost method",(('Option-specific inputs'!$K55/SUM('Option-specific inputs'!$K$52:$K$61))*'Option-specific inputs'!$K$109*CF$26)),0),0)</f>
        <v>0</v>
      </c>
      <c r="CG510" s="43" cm="1">
        <f t="array" ref="CG510">IFERROR(
IF(CG$14 - $G$14 + 1 = _xlfn.NUMBERVALUE(TRIM(_xlfn.TEXTAFTER($C510, " ", -1))),
_xlfn.IFS(
'Option-specific inputs'!$K$19="Percentage cost method",('Option-specific inputs'!$K32*'Option-specific inputs'!$K$109*CG$26),
'Option-specific inputs'!$K$19="Total cost method",(('Option-specific inputs'!$K55/SUM('Option-specific inputs'!$K$52:$K$61))*'Option-specific inputs'!$K$109*CG$26)),0),0)</f>
        <v>0</v>
      </c>
      <c r="CH510" s="43" cm="1">
        <f t="array" ref="CH510">IFERROR(
IF(CH$14 - $G$14 + 1 = _xlfn.NUMBERVALUE(TRIM(_xlfn.TEXTAFTER($C510, " ", -1))),
_xlfn.IFS(
'Option-specific inputs'!$K$19="Percentage cost method",('Option-specific inputs'!$K32*'Option-specific inputs'!$K$109*CH$26),
'Option-specific inputs'!$K$19="Total cost method",(('Option-specific inputs'!$K55/SUM('Option-specific inputs'!$K$52:$K$61))*'Option-specific inputs'!$K$109*CH$26)),0),0)</f>
        <v>0</v>
      </c>
      <c r="CI510" s="43" cm="1">
        <f t="array" ref="CI510">IFERROR(
IF(CI$14 - $G$14 + 1 = _xlfn.NUMBERVALUE(TRIM(_xlfn.TEXTAFTER($C510, " ", -1))),
_xlfn.IFS(
'Option-specific inputs'!$K$19="Percentage cost method",('Option-specific inputs'!$K32*'Option-specific inputs'!$K$109*CI$26),
'Option-specific inputs'!$K$19="Total cost method",(('Option-specific inputs'!$K55/SUM('Option-specific inputs'!$K$52:$K$61))*'Option-specific inputs'!$K$109*CI$26)),0),0)</f>
        <v>0</v>
      </c>
      <c r="CJ510" s="43" cm="1">
        <f t="array" ref="CJ510">IFERROR(
IF(CJ$14 - $G$14 + 1 = _xlfn.NUMBERVALUE(TRIM(_xlfn.TEXTAFTER($C510, " ", -1))),
_xlfn.IFS(
'Option-specific inputs'!$K$19="Percentage cost method",('Option-specific inputs'!$K32*'Option-specific inputs'!$K$109*CJ$26),
'Option-specific inputs'!$K$19="Total cost method",(('Option-specific inputs'!$K55/SUM('Option-specific inputs'!$K$52:$K$61))*'Option-specific inputs'!$K$109*CJ$26)),0),0)</f>
        <v>0</v>
      </c>
      <c r="CK510" s="43" cm="1">
        <f t="array" ref="CK510">IFERROR(
IF(CK$14 - $G$14 + 1 = _xlfn.NUMBERVALUE(TRIM(_xlfn.TEXTAFTER($C510, " ", -1))),
_xlfn.IFS(
'Option-specific inputs'!$K$19="Percentage cost method",('Option-specific inputs'!$K32*'Option-specific inputs'!$K$109*CK$26),
'Option-specific inputs'!$K$19="Total cost method",(('Option-specific inputs'!$K55/SUM('Option-specific inputs'!$K$52:$K$61))*'Option-specific inputs'!$K$109*CK$26)),0),0)</f>
        <v>0</v>
      </c>
      <c r="CL510" s="43" cm="1">
        <f t="array" ref="CL510">IFERROR(
IF(CL$14 - $G$14 + 1 = _xlfn.NUMBERVALUE(TRIM(_xlfn.TEXTAFTER($C510, " ", -1))),
_xlfn.IFS(
'Option-specific inputs'!$K$19="Percentage cost method",('Option-specific inputs'!$K32*'Option-specific inputs'!$K$109*CL$26),
'Option-specific inputs'!$K$19="Total cost method",(('Option-specific inputs'!$K55/SUM('Option-specific inputs'!$K$52:$K$61))*'Option-specific inputs'!$K$109*CL$26)),0),0)</f>
        <v>0</v>
      </c>
      <c r="CM510" s="43" cm="1">
        <f t="array" ref="CM510">IFERROR(
IF(CM$14 - $G$14 + 1 = _xlfn.NUMBERVALUE(TRIM(_xlfn.TEXTAFTER($C510, " ", -1))),
_xlfn.IFS(
'Option-specific inputs'!$K$19="Percentage cost method",('Option-specific inputs'!$K32*'Option-specific inputs'!$K$109*CM$26),
'Option-specific inputs'!$K$19="Total cost method",(('Option-specific inputs'!$K55/SUM('Option-specific inputs'!$K$52:$K$61))*'Option-specific inputs'!$K$109*CM$26)),0),0)</f>
        <v>0</v>
      </c>
      <c r="CN510" s="43" cm="1">
        <f t="array" ref="CN510">IFERROR(
IF(CN$14 - $G$14 + 1 = _xlfn.NUMBERVALUE(TRIM(_xlfn.TEXTAFTER($C510, " ", -1))),
_xlfn.IFS(
'Option-specific inputs'!$K$19="Percentage cost method",('Option-specific inputs'!$K32*'Option-specific inputs'!$K$109*CN$26),
'Option-specific inputs'!$K$19="Total cost method",(('Option-specific inputs'!$K55/SUM('Option-specific inputs'!$K$52:$K$61))*'Option-specific inputs'!$K$109*CN$26)),0),0)</f>
        <v>0</v>
      </c>
      <c r="CO510" s="43" cm="1">
        <f t="array" ref="CO510">IFERROR(
IF(CO$14 - $G$14 + 1 = _xlfn.NUMBERVALUE(TRIM(_xlfn.TEXTAFTER($C510, " ", -1))),
_xlfn.IFS(
'Option-specific inputs'!$K$19="Percentage cost method",('Option-specific inputs'!$K32*'Option-specific inputs'!$K$109*CO$26),
'Option-specific inputs'!$K$19="Total cost method",(('Option-specific inputs'!$K55/SUM('Option-specific inputs'!$K$52:$K$61))*'Option-specific inputs'!$K$109*CO$26)),0),0)</f>
        <v>0</v>
      </c>
      <c r="CP510" s="43" cm="1">
        <f t="array" ref="CP510">IFERROR(
IF(CP$14 - $G$14 + 1 = _xlfn.NUMBERVALUE(TRIM(_xlfn.TEXTAFTER($C510, " ", -1))),
_xlfn.IFS(
'Option-specific inputs'!$K$19="Percentage cost method",('Option-specific inputs'!$K32*'Option-specific inputs'!$K$109*CP$26),
'Option-specific inputs'!$K$19="Total cost method",(('Option-specific inputs'!$K55/SUM('Option-specific inputs'!$K$52:$K$61))*'Option-specific inputs'!$K$109*CP$26)),0),0)</f>
        <v>0</v>
      </c>
      <c r="CQ510" s="43" cm="1">
        <f t="array" ref="CQ510">IFERROR(
IF(CQ$14 - $G$14 + 1 = _xlfn.NUMBERVALUE(TRIM(_xlfn.TEXTAFTER($C510, " ", -1))),
_xlfn.IFS(
'Option-specific inputs'!$K$19="Percentage cost method",('Option-specific inputs'!$K32*'Option-specific inputs'!$K$109*CQ$26),
'Option-specific inputs'!$K$19="Total cost method",(('Option-specific inputs'!$K55/SUM('Option-specific inputs'!$K$52:$K$61))*'Option-specific inputs'!$K$109*CQ$26)),0),0)</f>
        <v>0</v>
      </c>
      <c r="CR510" s="43" cm="1">
        <f t="array" ref="CR510">IFERROR(
IF(CR$14 - $G$14 + 1 = _xlfn.NUMBERVALUE(TRIM(_xlfn.TEXTAFTER($C510, " ", -1))),
_xlfn.IFS(
'Option-specific inputs'!$K$19="Percentage cost method",('Option-specific inputs'!$K32*'Option-specific inputs'!$K$109*CR$26),
'Option-specific inputs'!$K$19="Total cost method",(('Option-specific inputs'!$K55/SUM('Option-specific inputs'!$K$52:$K$61))*'Option-specific inputs'!$K$109*CR$26)),0),0)</f>
        <v>0</v>
      </c>
      <c r="CS510" s="43" cm="1">
        <f t="array" ref="CS510">IFERROR(
IF(CS$14 - $G$14 + 1 = _xlfn.NUMBERVALUE(TRIM(_xlfn.TEXTAFTER($C510, " ", -1))),
_xlfn.IFS(
'Option-specific inputs'!$K$19="Percentage cost method",('Option-specific inputs'!$K32*'Option-specific inputs'!$K$109*CS$26),
'Option-specific inputs'!$K$19="Total cost method",(('Option-specific inputs'!$K55/SUM('Option-specific inputs'!$K$52:$K$61))*'Option-specific inputs'!$K$109*CS$26)),0),0)</f>
        <v>0</v>
      </c>
      <c r="CT510" s="43" cm="1">
        <f t="array" ref="CT510">IFERROR(
IF(CT$14 - $G$14 + 1 = _xlfn.NUMBERVALUE(TRIM(_xlfn.TEXTAFTER($C510, " ", -1))),
_xlfn.IFS(
'Option-specific inputs'!$K$19="Percentage cost method",('Option-specific inputs'!$K32*'Option-specific inputs'!$K$109*CT$26),
'Option-specific inputs'!$K$19="Total cost method",(('Option-specific inputs'!$K55/SUM('Option-specific inputs'!$K$52:$K$61))*'Option-specific inputs'!$K$109*CT$26)),0),0)</f>
        <v>0</v>
      </c>
      <c r="CU510" s="43" cm="1">
        <f t="array" ref="CU510">IFERROR(
IF(CU$14 - $G$14 + 1 = _xlfn.NUMBERVALUE(TRIM(_xlfn.TEXTAFTER($C510, " ", -1))),
_xlfn.IFS(
'Option-specific inputs'!$K$19="Percentage cost method",('Option-specific inputs'!$K32*'Option-specific inputs'!$K$109*CU$26),
'Option-specific inputs'!$K$19="Total cost method",(('Option-specific inputs'!$K55/SUM('Option-specific inputs'!$K$52:$K$61))*'Option-specific inputs'!$K$109*CU$26)),0),0)</f>
        <v>0</v>
      </c>
      <c r="CV510" s="43" cm="1">
        <f t="array" ref="CV510">IFERROR(
IF(CV$14 - $G$14 + 1 = _xlfn.NUMBERVALUE(TRIM(_xlfn.TEXTAFTER($C510, " ", -1))),
_xlfn.IFS(
'Option-specific inputs'!$K$19="Percentage cost method",('Option-specific inputs'!$K32*'Option-specific inputs'!$K$109*CV$26),
'Option-specific inputs'!$K$19="Total cost method",(('Option-specific inputs'!$K55/SUM('Option-specific inputs'!$K$52:$K$61))*'Option-specific inputs'!$K$109*CV$26)),0),0)</f>
        <v>0</v>
      </c>
      <c r="CW510" s="43" cm="1">
        <f t="array" ref="CW510">IFERROR(
IF(CW$14 - $G$14 + 1 = _xlfn.NUMBERVALUE(TRIM(_xlfn.TEXTAFTER($C510, " ", -1))),
_xlfn.IFS(
'Option-specific inputs'!$K$19="Percentage cost method",('Option-specific inputs'!$K32*'Option-specific inputs'!$K$109*CW$26),
'Option-specific inputs'!$K$19="Total cost method",(('Option-specific inputs'!$K55/SUM('Option-specific inputs'!$K$52:$K$61))*'Option-specific inputs'!$K$109*CW$26)),0),0)</f>
        <v>0</v>
      </c>
      <c r="CX510" s="43" cm="1">
        <f t="array" ref="CX510">IFERROR(
IF(CX$14 - $G$14 + 1 = _xlfn.NUMBERVALUE(TRIM(_xlfn.TEXTAFTER($C510, " ", -1))),
_xlfn.IFS(
'Option-specific inputs'!$K$19="Percentage cost method",('Option-specific inputs'!$K32*'Option-specific inputs'!$K$109*CX$26),
'Option-specific inputs'!$K$19="Total cost method",(('Option-specific inputs'!$K55/SUM('Option-specific inputs'!$K$52:$K$61))*'Option-specific inputs'!$K$109*CX$26)),0),0)</f>
        <v>0</v>
      </c>
      <c r="CY510" s="43" cm="1">
        <f t="array" ref="CY510">IFERROR(
IF(CY$14 - $G$14 + 1 = _xlfn.NUMBERVALUE(TRIM(_xlfn.TEXTAFTER($C510, " ", -1))),
_xlfn.IFS(
'Option-specific inputs'!$K$19="Percentage cost method",('Option-specific inputs'!$K32*'Option-specific inputs'!$K$109*CY$26),
'Option-specific inputs'!$K$19="Total cost method",(('Option-specific inputs'!$K55/SUM('Option-specific inputs'!$K$52:$K$61))*'Option-specific inputs'!$K$109*CY$26)),0),0)</f>
        <v>0</v>
      </c>
      <c r="CZ510" s="43" cm="1">
        <f t="array" ref="CZ510">IFERROR(
IF(CZ$14 - $G$14 + 1 = _xlfn.NUMBERVALUE(TRIM(_xlfn.TEXTAFTER($C510, " ", -1))),
_xlfn.IFS(
'Option-specific inputs'!$K$19="Percentage cost method",('Option-specific inputs'!$K32*'Option-specific inputs'!$K$109*CZ$26),
'Option-specific inputs'!$K$19="Total cost method",(('Option-specific inputs'!$K55/SUM('Option-specific inputs'!$K$52:$K$61))*'Option-specific inputs'!$K$109*CZ$26)),0),0)</f>
        <v>0</v>
      </c>
      <c r="DA510" s="43" cm="1">
        <f t="array" ref="DA510">IFERROR(
IF(DA$14 - $G$14 + 1 = _xlfn.NUMBERVALUE(TRIM(_xlfn.TEXTAFTER($C510, " ", -1))),
_xlfn.IFS(
'Option-specific inputs'!$K$19="Percentage cost method",('Option-specific inputs'!$K32*'Option-specific inputs'!$K$109*DA$26),
'Option-specific inputs'!$K$19="Total cost method",(('Option-specific inputs'!$K55/SUM('Option-specific inputs'!$K$52:$K$61))*'Option-specific inputs'!$K$109*DA$26)),0),0)</f>
        <v>0</v>
      </c>
      <c r="DB510" s="43" cm="1">
        <f t="array" ref="DB510">IFERROR(
IF(DB$14 - $G$14 + 1 = _xlfn.NUMBERVALUE(TRIM(_xlfn.TEXTAFTER($C510, " ", -1))),
_xlfn.IFS(
'Option-specific inputs'!$K$19="Percentage cost method",('Option-specific inputs'!$K32*'Option-specific inputs'!$K$109*DB$26),
'Option-specific inputs'!$K$19="Total cost method",(('Option-specific inputs'!$K55/SUM('Option-specific inputs'!$K$52:$K$61))*'Option-specific inputs'!$K$109*DB$26)),0),0)</f>
        <v>0</v>
      </c>
      <c r="DC510" s="25"/>
    </row>
    <row r="511" spans="1:107" s="61" customFormat="1" ht="22.5" customHeight="1">
      <c r="A511" s="25"/>
      <c r="B511" s="163"/>
      <c r="C511" s="170" t="s">
        <v>144</v>
      </c>
      <c r="D511" s="32"/>
      <c r="E511" s="37"/>
      <c r="F511" s="42"/>
      <c r="G511" s="43" cm="1">
        <f t="array" ref="G511">IFERROR(
IF(G$14 - $G$14 + 1 = _xlfn.NUMBERVALUE(TRIM(_xlfn.TEXTAFTER($C511, " ", -1))),
_xlfn.IFS(
'Option-specific inputs'!$K$19="Percentage cost method",('Option-specific inputs'!$K33*'Option-specific inputs'!$K$109*G$26),
'Option-specific inputs'!$K$19="Total cost method",(('Option-specific inputs'!$K56/SUM('Option-specific inputs'!$K$52:$K$61))*'Option-specific inputs'!$K$109*G$26)),0),0)</f>
        <v>0</v>
      </c>
      <c r="H511" s="43" cm="1">
        <f t="array" ref="H511">IFERROR(
IF(H$14 - $G$14 + 1 = _xlfn.NUMBERVALUE(TRIM(_xlfn.TEXTAFTER($C511, " ", -1))),
_xlfn.IFS(
'Option-specific inputs'!$K$19="Percentage cost method",('Option-specific inputs'!$K33*'Option-specific inputs'!$K$109*H$26),
'Option-specific inputs'!$K$19="Total cost method",(('Option-specific inputs'!$K56/SUM('Option-specific inputs'!$K$52:$K$61))*'Option-specific inputs'!$K$109*H$26)),0),0)</f>
        <v>0</v>
      </c>
      <c r="I511" s="43" cm="1">
        <f t="array" ref="I511">IFERROR(
IF(I$14 - $G$14 + 1 = _xlfn.NUMBERVALUE(TRIM(_xlfn.TEXTAFTER($C511, " ", -1))),
_xlfn.IFS(
'Option-specific inputs'!$K$19="Percentage cost method",('Option-specific inputs'!$K33*'Option-specific inputs'!$K$109*I$26),
'Option-specific inputs'!$K$19="Total cost method",(('Option-specific inputs'!$K56/SUM('Option-specific inputs'!$K$52:$K$61))*'Option-specific inputs'!$K$109*I$26)),0),0)</f>
        <v>0</v>
      </c>
      <c r="J511" s="43" cm="1">
        <f t="array" ref="J511">IFERROR(
IF(J$14 - $G$14 + 1 = _xlfn.NUMBERVALUE(TRIM(_xlfn.TEXTAFTER($C511, " ", -1))),
_xlfn.IFS(
'Option-specific inputs'!$K$19="Percentage cost method",('Option-specific inputs'!$K33*'Option-specific inputs'!$K$109*J$26),
'Option-specific inputs'!$K$19="Total cost method",(('Option-specific inputs'!$K56/SUM('Option-specific inputs'!$K$52:$K$61))*'Option-specific inputs'!$K$109*J$26)),0),0)</f>
        <v>0</v>
      </c>
      <c r="K511" s="43" cm="1">
        <f t="array" ref="K511">IFERROR(
IF(K$14 - $G$14 + 1 = _xlfn.NUMBERVALUE(TRIM(_xlfn.TEXTAFTER($C511, " ", -1))),
_xlfn.IFS(
'Option-specific inputs'!$K$19="Percentage cost method",('Option-specific inputs'!$K33*'Option-specific inputs'!$K$109*K$26),
'Option-specific inputs'!$K$19="Total cost method",(('Option-specific inputs'!$K56/SUM('Option-specific inputs'!$K$52:$K$61))*'Option-specific inputs'!$K$109*K$26)),0),0)</f>
        <v>0</v>
      </c>
      <c r="L511" s="43" cm="1">
        <f t="array" ref="L511">IFERROR(
IF(L$14 - $G$14 + 1 = _xlfn.NUMBERVALUE(TRIM(_xlfn.TEXTAFTER($C511, " ", -1))),
_xlfn.IFS(
'Option-specific inputs'!$K$19="Percentage cost method",('Option-specific inputs'!$K33*'Option-specific inputs'!$K$109*L$26),
'Option-specific inputs'!$K$19="Total cost method",(('Option-specific inputs'!$K56/SUM('Option-specific inputs'!$K$52:$K$61))*'Option-specific inputs'!$K$109*L$26)),0),0)</f>
        <v>0</v>
      </c>
      <c r="M511" s="43" cm="1">
        <f t="array" ref="M511">IFERROR(
IF(M$14 - $G$14 + 1 = _xlfn.NUMBERVALUE(TRIM(_xlfn.TEXTAFTER($C511, " ", -1))),
_xlfn.IFS(
'Option-specific inputs'!$K$19="Percentage cost method",('Option-specific inputs'!$K33*'Option-specific inputs'!$K$109*M$26),
'Option-specific inputs'!$K$19="Total cost method",(('Option-specific inputs'!$K56/SUM('Option-specific inputs'!$K$52:$K$61))*'Option-specific inputs'!$K$109*M$26)),0),0)</f>
        <v>0</v>
      </c>
      <c r="N511" s="43" cm="1">
        <f t="array" ref="N511">IFERROR(
IF(N$14 - $G$14 + 1 = _xlfn.NUMBERVALUE(TRIM(_xlfn.TEXTAFTER($C511, " ", -1))),
_xlfn.IFS(
'Option-specific inputs'!$K$19="Percentage cost method",('Option-specific inputs'!$K33*'Option-specific inputs'!$K$109*N$26),
'Option-specific inputs'!$K$19="Total cost method",(('Option-specific inputs'!$K56/SUM('Option-specific inputs'!$K$52:$K$61))*'Option-specific inputs'!$K$109*N$26)),0),0)</f>
        <v>0</v>
      </c>
      <c r="O511" s="43" cm="1">
        <f t="array" ref="O511">IFERROR(
IF(O$14 - $G$14 + 1 = _xlfn.NUMBERVALUE(TRIM(_xlfn.TEXTAFTER($C511, " ", -1))),
_xlfn.IFS(
'Option-specific inputs'!$K$19="Percentage cost method",('Option-specific inputs'!$K33*'Option-specific inputs'!$K$109*O$26),
'Option-specific inputs'!$K$19="Total cost method",(('Option-specific inputs'!$K56/SUM('Option-specific inputs'!$K$52:$K$61))*'Option-specific inputs'!$K$109*O$26)),0),0)</f>
        <v>0</v>
      </c>
      <c r="P511" s="43" cm="1">
        <f t="array" ref="P511">IFERROR(
IF(P$14 - $G$14 + 1 = _xlfn.NUMBERVALUE(TRIM(_xlfn.TEXTAFTER($C511, " ", -1))),
_xlfn.IFS(
'Option-specific inputs'!$K$19="Percentage cost method",('Option-specific inputs'!$K33*'Option-specific inputs'!$K$109*P$26),
'Option-specific inputs'!$K$19="Total cost method",(('Option-specific inputs'!$K56/SUM('Option-specific inputs'!$K$52:$K$61))*'Option-specific inputs'!$K$109*P$26)),0),0)</f>
        <v>0</v>
      </c>
      <c r="Q511" s="43" cm="1">
        <f t="array" ref="Q511">IFERROR(
IF(Q$14 - $G$14 + 1 = _xlfn.NUMBERVALUE(TRIM(_xlfn.TEXTAFTER($C511, " ", -1))),
_xlfn.IFS(
'Option-specific inputs'!$K$19="Percentage cost method",('Option-specific inputs'!$K33*'Option-specific inputs'!$K$109*Q$26),
'Option-specific inputs'!$K$19="Total cost method",(('Option-specific inputs'!$K56/SUM('Option-specific inputs'!$K$52:$K$61))*'Option-specific inputs'!$K$109*Q$26)),0),0)</f>
        <v>0</v>
      </c>
      <c r="R511" s="43" cm="1">
        <f t="array" ref="R511">IFERROR(
IF(R$14 - $G$14 + 1 = _xlfn.NUMBERVALUE(TRIM(_xlfn.TEXTAFTER($C511, " ", -1))),
_xlfn.IFS(
'Option-specific inputs'!$K$19="Percentage cost method",('Option-specific inputs'!$K33*'Option-specific inputs'!$K$109*R$26),
'Option-specific inputs'!$K$19="Total cost method",(('Option-specific inputs'!$K56/SUM('Option-specific inputs'!$K$52:$K$61))*'Option-specific inputs'!$K$109*R$26)),0),0)</f>
        <v>0</v>
      </c>
      <c r="S511" s="43" cm="1">
        <f t="array" ref="S511">IFERROR(
IF(S$14 - $G$14 + 1 = _xlfn.NUMBERVALUE(TRIM(_xlfn.TEXTAFTER($C511, " ", -1))),
_xlfn.IFS(
'Option-specific inputs'!$K$19="Percentage cost method",('Option-specific inputs'!$K33*'Option-specific inputs'!$K$109*S$26),
'Option-specific inputs'!$K$19="Total cost method",(('Option-specific inputs'!$K56/SUM('Option-specific inputs'!$K$52:$K$61))*'Option-specific inputs'!$K$109*S$26)),0),0)</f>
        <v>0</v>
      </c>
      <c r="T511" s="43" cm="1">
        <f t="array" ref="T511">IFERROR(
IF(T$14 - $G$14 + 1 = _xlfn.NUMBERVALUE(TRIM(_xlfn.TEXTAFTER($C511, " ", -1))),
_xlfn.IFS(
'Option-specific inputs'!$K$19="Percentage cost method",('Option-specific inputs'!$K33*'Option-specific inputs'!$K$109*T$26),
'Option-specific inputs'!$K$19="Total cost method",(('Option-specific inputs'!$K56/SUM('Option-specific inputs'!$K$52:$K$61))*'Option-specific inputs'!$K$109*T$26)),0),0)</f>
        <v>0</v>
      </c>
      <c r="U511" s="43" cm="1">
        <f t="array" ref="U511">IFERROR(
IF(U$14 - $G$14 + 1 = _xlfn.NUMBERVALUE(TRIM(_xlfn.TEXTAFTER($C511, " ", -1))),
_xlfn.IFS(
'Option-specific inputs'!$K$19="Percentage cost method",('Option-specific inputs'!$K33*'Option-specific inputs'!$K$109*U$26),
'Option-specific inputs'!$K$19="Total cost method",(('Option-specific inputs'!$K56/SUM('Option-specific inputs'!$K$52:$K$61))*'Option-specific inputs'!$K$109*U$26)),0),0)</f>
        <v>0</v>
      </c>
      <c r="V511" s="43" cm="1">
        <f t="array" ref="V511">IFERROR(
IF(V$14 - $G$14 + 1 = _xlfn.NUMBERVALUE(TRIM(_xlfn.TEXTAFTER($C511, " ", -1))),
_xlfn.IFS(
'Option-specific inputs'!$K$19="Percentage cost method",('Option-specific inputs'!$K33*'Option-specific inputs'!$K$109*V$26),
'Option-specific inputs'!$K$19="Total cost method",(('Option-specific inputs'!$K56/SUM('Option-specific inputs'!$K$52:$K$61))*'Option-specific inputs'!$K$109*V$26)),0),0)</f>
        <v>0</v>
      </c>
      <c r="W511" s="43" cm="1">
        <f t="array" ref="W511">IFERROR(
IF(W$14 - $G$14 + 1 = _xlfn.NUMBERVALUE(TRIM(_xlfn.TEXTAFTER($C511, " ", -1))),
_xlfn.IFS(
'Option-specific inputs'!$K$19="Percentage cost method",('Option-specific inputs'!$K33*'Option-specific inputs'!$K$109*W$26),
'Option-specific inputs'!$K$19="Total cost method",(('Option-specific inputs'!$K56/SUM('Option-specific inputs'!$K$52:$K$61))*'Option-specific inputs'!$K$109*W$26)),0),0)</f>
        <v>0</v>
      </c>
      <c r="X511" s="43" cm="1">
        <f t="array" ref="X511">IFERROR(
IF(X$14 - $G$14 + 1 = _xlfn.NUMBERVALUE(TRIM(_xlfn.TEXTAFTER($C511, " ", -1))),
_xlfn.IFS(
'Option-specific inputs'!$K$19="Percentage cost method",('Option-specific inputs'!$K33*'Option-specific inputs'!$K$109*X$26),
'Option-specific inputs'!$K$19="Total cost method",(('Option-specific inputs'!$K56/SUM('Option-specific inputs'!$K$52:$K$61))*'Option-specific inputs'!$K$109*X$26)),0),0)</f>
        <v>0</v>
      </c>
      <c r="Y511" s="43" cm="1">
        <f t="array" ref="Y511">IFERROR(
IF(Y$14 - $G$14 + 1 = _xlfn.NUMBERVALUE(TRIM(_xlfn.TEXTAFTER($C511, " ", -1))),
_xlfn.IFS(
'Option-specific inputs'!$K$19="Percentage cost method",('Option-specific inputs'!$K33*'Option-specific inputs'!$K$109*Y$26),
'Option-specific inputs'!$K$19="Total cost method",(('Option-specific inputs'!$K56/SUM('Option-specific inputs'!$K$52:$K$61))*'Option-specific inputs'!$K$109*Y$26)),0),0)</f>
        <v>0</v>
      </c>
      <c r="Z511" s="43" cm="1">
        <f t="array" ref="Z511">IFERROR(
IF(Z$14 - $G$14 + 1 = _xlfn.NUMBERVALUE(TRIM(_xlfn.TEXTAFTER($C511, " ", -1))),
_xlfn.IFS(
'Option-specific inputs'!$K$19="Percentage cost method",('Option-specific inputs'!$K33*'Option-specific inputs'!$K$109*Z$26),
'Option-specific inputs'!$K$19="Total cost method",(('Option-specific inputs'!$K56/SUM('Option-specific inputs'!$K$52:$K$61))*'Option-specific inputs'!$K$109*Z$26)),0),0)</f>
        <v>0</v>
      </c>
      <c r="AA511" s="43" cm="1">
        <f t="array" ref="AA511">IFERROR(
IF(AA$14 - $G$14 + 1 = _xlfn.NUMBERVALUE(TRIM(_xlfn.TEXTAFTER($C511, " ", -1))),
_xlfn.IFS(
'Option-specific inputs'!$K$19="Percentage cost method",('Option-specific inputs'!$K33*'Option-specific inputs'!$K$109*AA$26),
'Option-specific inputs'!$K$19="Total cost method",(('Option-specific inputs'!$K56/SUM('Option-specific inputs'!$K$52:$K$61))*'Option-specific inputs'!$K$109*AA$26)),0),0)</f>
        <v>0</v>
      </c>
      <c r="AB511" s="43" cm="1">
        <f t="array" ref="AB511">IFERROR(
IF(AB$14 - $G$14 + 1 = _xlfn.NUMBERVALUE(TRIM(_xlfn.TEXTAFTER($C511, " ", -1))),
_xlfn.IFS(
'Option-specific inputs'!$K$19="Percentage cost method",('Option-specific inputs'!$K33*'Option-specific inputs'!$K$109*AB$26),
'Option-specific inputs'!$K$19="Total cost method",(('Option-specific inputs'!$K56/SUM('Option-specific inputs'!$K$52:$K$61))*'Option-specific inputs'!$K$109*AB$26)),0),0)</f>
        <v>0</v>
      </c>
      <c r="AC511" s="43" cm="1">
        <f t="array" ref="AC511">IFERROR(
IF(AC$14 - $G$14 + 1 = _xlfn.NUMBERVALUE(TRIM(_xlfn.TEXTAFTER($C511, " ", -1))),
_xlfn.IFS(
'Option-specific inputs'!$K$19="Percentage cost method",('Option-specific inputs'!$K33*'Option-specific inputs'!$K$109*AC$26),
'Option-specific inputs'!$K$19="Total cost method",(('Option-specific inputs'!$K56/SUM('Option-specific inputs'!$K$52:$K$61))*'Option-specific inputs'!$K$109*AC$26)),0),0)</f>
        <v>0</v>
      </c>
      <c r="AD511" s="43" cm="1">
        <f t="array" ref="AD511">IFERROR(
IF(AD$14 - $G$14 + 1 = _xlfn.NUMBERVALUE(TRIM(_xlfn.TEXTAFTER($C511, " ", -1))),
_xlfn.IFS(
'Option-specific inputs'!$K$19="Percentage cost method",('Option-specific inputs'!$K33*'Option-specific inputs'!$K$109*AD$26),
'Option-specific inputs'!$K$19="Total cost method",(('Option-specific inputs'!$K56/SUM('Option-specific inputs'!$K$52:$K$61))*'Option-specific inputs'!$K$109*AD$26)),0),0)</f>
        <v>0</v>
      </c>
      <c r="AE511" s="43" cm="1">
        <f t="array" ref="AE511">IFERROR(
IF(AE$14 - $G$14 + 1 = _xlfn.NUMBERVALUE(TRIM(_xlfn.TEXTAFTER($C511, " ", -1))),
_xlfn.IFS(
'Option-specific inputs'!$K$19="Percentage cost method",('Option-specific inputs'!$K33*'Option-specific inputs'!$K$109*AE$26),
'Option-specific inputs'!$K$19="Total cost method",(('Option-specific inputs'!$K56/SUM('Option-specific inputs'!$K$52:$K$61))*'Option-specific inputs'!$K$109*AE$26)),0),0)</f>
        <v>0</v>
      </c>
      <c r="AF511" s="43" cm="1">
        <f t="array" ref="AF511">IFERROR(
IF(AF$14 - $G$14 + 1 = _xlfn.NUMBERVALUE(TRIM(_xlfn.TEXTAFTER($C511, " ", -1))),
_xlfn.IFS(
'Option-specific inputs'!$K$19="Percentage cost method",('Option-specific inputs'!$K33*'Option-specific inputs'!$K$109*AF$26),
'Option-specific inputs'!$K$19="Total cost method",(('Option-specific inputs'!$K56/SUM('Option-specific inputs'!$K$52:$K$61))*'Option-specific inputs'!$K$109*AF$26)),0),0)</f>
        <v>0</v>
      </c>
      <c r="AG511" s="43" cm="1">
        <f t="array" ref="AG511">IFERROR(
IF(AG$14 - $G$14 + 1 = _xlfn.NUMBERVALUE(TRIM(_xlfn.TEXTAFTER($C511, " ", -1))),
_xlfn.IFS(
'Option-specific inputs'!$K$19="Percentage cost method",('Option-specific inputs'!$K33*'Option-specific inputs'!$K$109*AG$26),
'Option-specific inputs'!$K$19="Total cost method",(('Option-specific inputs'!$K56/SUM('Option-specific inputs'!$K$52:$K$61))*'Option-specific inputs'!$K$109*AG$26)),0),0)</f>
        <v>0</v>
      </c>
      <c r="AH511" s="43" cm="1">
        <f t="array" ref="AH511">IFERROR(
IF(AH$14 - $G$14 + 1 = _xlfn.NUMBERVALUE(TRIM(_xlfn.TEXTAFTER($C511, " ", -1))),
_xlfn.IFS(
'Option-specific inputs'!$K$19="Percentage cost method",('Option-specific inputs'!$K33*'Option-specific inputs'!$K$109*AH$26),
'Option-specific inputs'!$K$19="Total cost method",(('Option-specific inputs'!$K56/SUM('Option-specific inputs'!$K$52:$K$61))*'Option-specific inputs'!$K$109*AH$26)),0),0)</f>
        <v>0</v>
      </c>
      <c r="AI511" s="43" cm="1">
        <f t="array" ref="AI511">IFERROR(
IF(AI$14 - $G$14 + 1 = _xlfn.NUMBERVALUE(TRIM(_xlfn.TEXTAFTER($C511, " ", -1))),
_xlfn.IFS(
'Option-specific inputs'!$K$19="Percentage cost method",('Option-specific inputs'!$K33*'Option-specific inputs'!$K$109*AI$26),
'Option-specific inputs'!$K$19="Total cost method",(('Option-specific inputs'!$K56/SUM('Option-specific inputs'!$K$52:$K$61))*'Option-specific inputs'!$K$109*AI$26)),0),0)</f>
        <v>0</v>
      </c>
      <c r="AJ511" s="43" cm="1">
        <f t="array" ref="AJ511">IFERROR(
IF(AJ$14 - $G$14 + 1 = _xlfn.NUMBERVALUE(TRIM(_xlfn.TEXTAFTER($C511, " ", -1))),
_xlfn.IFS(
'Option-specific inputs'!$K$19="Percentage cost method",('Option-specific inputs'!$K33*'Option-specific inputs'!$K$109*AJ$26),
'Option-specific inputs'!$K$19="Total cost method",(('Option-specific inputs'!$K56/SUM('Option-specific inputs'!$K$52:$K$61))*'Option-specific inputs'!$K$109*AJ$26)),0),0)</f>
        <v>0</v>
      </c>
      <c r="AK511" s="43" cm="1">
        <f t="array" ref="AK511">IFERROR(
IF(AK$14 - $G$14 + 1 = _xlfn.NUMBERVALUE(TRIM(_xlfn.TEXTAFTER($C511, " ", -1))),
_xlfn.IFS(
'Option-specific inputs'!$K$19="Percentage cost method",('Option-specific inputs'!$K33*'Option-specific inputs'!$K$109*AK$26),
'Option-specific inputs'!$K$19="Total cost method",(('Option-specific inputs'!$K56/SUM('Option-specific inputs'!$K$52:$K$61))*'Option-specific inputs'!$K$109*AK$26)),0),0)</f>
        <v>0</v>
      </c>
      <c r="AL511" s="43" cm="1">
        <f t="array" ref="AL511">IFERROR(
IF(AL$14 - $G$14 + 1 = _xlfn.NUMBERVALUE(TRIM(_xlfn.TEXTAFTER($C511, " ", -1))),
_xlfn.IFS(
'Option-specific inputs'!$K$19="Percentage cost method",('Option-specific inputs'!$K33*'Option-specific inputs'!$K$109*AL$26),
'Option-specific inputs'!$K$19="Total cost method",(('Option-specific inputs'!$K56/SUM('Option-specific inputs'!$K$52:$K$61))*'Option-specific inputs'!$K$109*AL$26)),0),0)</f>
        <v>0</v>
      </c>
      <c r="AM511" s="43" cm="1">
        <f t="array" ref="AM511">IFERROR(
IF(AM$14 - $G$14 + 1 = _xlfn.NUMBERVALUE(TRIM(_xlfn.TEXTAFTER($C511, " ", -1))),
_xlfn.IFS(
'Option-specific inputs'!$K$19="Percentage cost method",('Option-specific inputs'!$K33*'Option-specific inputs'!$K$109*AM$26),
'Option-specific inputs'!$K$19="Total cost method",(('Option-specific inputs'!$K56/SUM('Option-specific inputs'!$K$52:$K$61))*'Option-specific inputs'!$K$109*AM$26)),0),0)</f>
        <v>0</v>
      </c>
      <c r="AN511" s="43" cm="1">
        <f t="array" ref="AN511">IFERROR(
IF(AN$14 - $G$14 + 1 = _xlfn.NUMBERVALUE(TRIM(_xlfn.TEXTAFTER($C511, " ", -1))),
_xlfn.IFS(
'Option-specific inputs'!$K$19="Percentage cost method",('Option-specific inputs'!$K33*'Option-specific inputs'!$K$109*AN$26),
'Option-specific inputs'!$K$19="Total cost method",(('Option-specific inputs'!$K56/SUM('Option-specific inputs'!$K$52:$K$61))*'Option-specific inputs'!$K$109*AN$26)),0),0)</f>
        <v>0</v>
      </c>
      <c r="AO511" s="43" cm="1">
        <f t="array" ref="AO511">IFERROR(
IF(AO$14 - $G$14 + 1 = _xlfn.NUMBERVALUE(TRIM(_xlfn.TEXTAFTER($C511, " ", -1))),
_xlfn.IFS(
'Option-specific inputs'!$K$19="Percentage cost method",('Option-specific inputs'!$K33*'Option-specific inputs'!$K$109*AO$26),
'Option-specific inputs'!$K$19="Total cost method",(('Option-specific inputs'!$K56/SUM('Option-specific inputs'!$K$52:$K$61))*'Option-specific inputs'!$K$109*AO$26)),0),0)</f>
        <v>0</v>
      </c>
      <c r="AP511" s="43" cm="1">
        <f t="array" ref="AP511">IFERROR(
IF(AP$14 - $G$14 + 1 = _xlfn.NUMBERVALUE(TRIM(_xlfn.TEXTAFTER($C511, " ", -1))),
_xlfn.IFS(
'Option-specific inputs'!$K$19="Percentage cost method",('Option-specific inputs'!$K33*'Option-specific inputs'!$K$109*AP$26),
'Option-specific inputs'!$K$19="Total cost method",(('Option-specific inputs'!$K56/SUM('Option-specific inputs'!$K$52:$K$61))*'Option-specific inputs'!$K$109*AP$26)),0),0)</f>
        <v>0</v>
      </c>
      <c r="AQ511" s="43" cm="1">
        <f t="array" ref="AQ511">IFERROR(
IF(AQ$14 - $G$14 + 1 = _xlfn.NUMBERVALUE(TRIM(_xlfn.TEXTAFTER($C511, " ", -1))),
_xlfn.IFS(
'Option-specific inputs'!$K$19="Percentage cost method",('Option-specific inputs'!$K33*'Option-specific inputs'!$K$109*AQ$26),
'Option-specific inputs'!$K$19="Total cost method",(('Option-specific inputs'!$K56/SUM('Option-specific inputs'!$K$52:$K$61))*'Option-specific inputs'!$K$109*AQ$26)),0),0)</f>
        <v>0</v>
      </c>
      <c r="AR511" s="43" cm="1">
        <f t="array" ref="AR511">IFERROR(
IF(AR$14 - $G$14 + 1 = _xlfn.NUMBERVALUE(TRIM(_xlfn.TEXTAFTER($C511, " ", -1))),
_xlfn.IFS(
'Option-specific inputs'!$K$19="Percentage cost method",('Option-specific inputs'!$K33*'Option-specific inputs'!$K$109*AR$26),
'Option-specific inputs'!$K$19="Total cost method",(('Option-specific inputs'!$K56/SUM('Option-specific inputs'!$K$52:$K$61))*'Option-specific inputs'!$K$109*AR$26)),0),0)</f>
        <v>0</v>
      </c>
      <c r="AS511" s="43" cm="1">
        <f t="array" ref="AS511">IFERROR(
IF(AS$14 - $G$14 + 1 = _xlfn.NUMBERVALUE(TRIM(_xlfn.TEXTAFTER($C511, " ", -1))),
_xlfn.IFS(
'Option-specific inputs'!$K$19="Percentage cost method",('Option-specific inputs'!$K33*'Option-specific inputs'!$K$109*AS$26),
'Option-specific inputs'!$K$19="Total cost method",(('Option-specific inputs'!$K56/SUM('Option-specific inputs'!$K$52:$K$61))*'Option-specific inputs'!$K$109*AS$26)),0),0)</f>
        <v>0</v>
      </c>
      <c r="AT511" s="43" cm="1">
        <f t="array" ref="AT511">IFERROR(
IF(AT$14 - $G$14 + 1 = _xlfn.NUMBERVALUE(TRIM(_xlfn.TEXTAFTER($C511, " ", -1))),
_xlfn.IFS(
'Option-specific inputs'!$K$19="Percentage cost method",('Option-specific inputs'!$K33*'Option-specific inputs'!$K$109*AT$26),
'Option-specific inputs'!$K$19="Total cost method",(('Option-specific inputs'!$K56/SUM('Option-specific inputs'!$K$52:$K$61))*'Option-specific inputs'!$K$109*AT$26)),0),0)</f>
        <v>0</v>
      </c>
      <c r="AU511" s="43" cm="1">
        <f t="array" ref="AU511">IFERROR(
IF(AU$14 - $G$14 + 1 = _xlfn.NUMBERVALUE(TRIM(_xlfn.TEXTAFTER($C511, " ", -1))),
_xlfn.IFS(
'Option-specific inputs'!$K$19="Percentage cost method",('Option-specific inputs'!$K33*'Option-specific inputs'!$K$109*AU$26),
'Option-specific inputs'!$K$19="Total cost method",(('Option-specific inputs'!$K56/SUM('Option-specific inputs'!$K$52:$K$61))*'Option-specific inputs'!$K$109*AU$26)),0),0)</f>
        <v>0</v>
      </c>
      <c r="AV511" s="43" cm="1">
        <f t="array" ref="AV511">IFERROR(
IF(AV$14 - $G$14 + 1 = _xlfn.NUMBERVALUE(TRIM(_xlfn.TEXTAFTER($C511, " ", -1))),
_xlfn.IFS(
'Option-specific inputs'!$K$19="Percentage cost method",('Option-specific inputs'!$K33*'Option-specific inputs'!$K$109*AV$26),
'Option-specific inputs'!$K$19="Total cost method",(('Option-specific inputs'!$K56/SUM('Option-specific inputs'!$K$52:$K$61))*'Option-specific inputs'!$K$109*AV$26)),0),0)</f>
        <v>0</v>
      </c>
      <c r="AW511" s="43" cm="1">
        <f t="array" ref="AW511">IFERROR(
IF(AW$14 - $G$14 + 1 = _xlfn.NUMBERVALUE(TRIM(_xlfn.TEXTAFTER($C511, " ", -1))),
_xlfn.IFS(
'Option-specific inputs'!$K$19="Percentage cost method",('Option-specific inputs'!$K33*'Option-specific inputs'!$K$109*AW$26),
'Option-specific inputs'!$K$19="Total cost method",(('Option-specific inputs'!$K56/SUM('Option-specific inputs'!$K$52:$K$61))*'Option-specific inputs'!$K$109*AW$26)),0),0)</f>
        <v>0</v>
      </c>
      <c r="AX511" s="43" cm="1">
        <f t="array" ref="AX511">IFERROR(
IF(AX$14 - $G$14 + 1 = _xlfn.NUMBERVALUE(TRIM(_xlfn.TEXTAFTER($C511, " ", -1))),
_xlfn.IFS(
'Option-specific inputs'!$K$19="Percentage cost method",('Option-specific inputs'!$K33*'Option-specific inputs'!$K$109*AX$26),
'Option-specific inputs'!$K$19="Total cost method",(('Option-specific inputs'!$K56/SUM('Option-specific inputs'!$K$52:$K$61))*'Option-specific inputs'!$K$109*AX$26)),0),0)</f>
        <v>0</v>
      </c>
      <c r="AY511" s="43" cm="1">
        <f t="array" ref="AY511">IFERROR(
IF(AY$14 - $G$14 + 1 = _xlfn.NUMBERVALUE(TRIM(_xlfn.TEXTAFTER($C511, " ", -1))),
_xlfn.IFS(
'Option-specific inputs'!$K$19="Percentage cost method",('Option-specific inputs'!$K33*'Option-specific inputs'!$K$109*AY$26),
'Option-specific inputs'!$K$19="Total cost method",(('Option-specific inputs'!$K56/SUM('Option-specific inputs'!$K$52:$K$61))*'Option-specific inputs'!$K$109*AY$26)),0),0)</f>
        <v>0</v>
      </c>
      <c r="AZ511" s="43" cm="1">
        <f t="array" ref="AZ511">IFERROR(
IF(AZ$14 - $G$14 + 1 = _xlfn.NUMBERVALUE(TRIM(_xlfn.TEXTAFTER($C511, " ", -1))),
_xlfn.IFS(
'Option-specific inputs'!$K$19="Percentage cost method",('Option-specific inputs'!$K33*'Option-specific inputs'!$K$109*AZ$26),
'Option-specific inputs'!$K$19="Total cost method",(('Option-specific inputs'!$K56/SUM('Option-specific inputs'!$K$52:$K$61))*'Option-specific inputs'!$K$109*AZ$26)),0),0)</f>
        <v>0</v>
      </c>
      <c r="BA511" s="43" cm="1">
        <f t="array" ref="BA511">IFERROR(
IF(BA$14 - $G$14 + 1 = _xlfn.NUMBERVALUE(TRIM(_xlfn.TEXTAFTER($C511, " ", -1))),
_xlfn.IFS(
'Option-specific inputs'!$K$19="Percentage cost method",('Option-specific inputs'!$K33*'Option-specific inputs'!$K$109*BA$26),
'Option-specific inputs'!$K$19="Total cost method",(('Option-specific inputs'!$K56/SUM('Option-specific inputs'!$K$52:$K$61))*'Option-specific inputs'!$K$109*BA$26)),0),0)</f>
        <v>0</v>
      </c>
      <c r="BB511" s="43" cm="1">
        <f t="array" ref="BB511">IFERROR(
IF(BB$14 - $G$14 + 1 = _xlfn.NUMBERVALUE(TRIM(_xlfn.TEXTAFTER($C511, " ", -1))),
_xlfn.IFS(
'Option-specific inputs'!$K$19="Percentage cost method",('Option-specific inputs'!$K33*'Option-specific inputs'!$K$109*BB$26),
'Option-specific inputs'!$K$19="Total cost method",(('Option-specific inputs'!$K56/SUM('Option-specific inputs'!$K$52:$K$61))*'Option-specific inputs'!$K$109*BB$26)),0),0)</f>
        <v>0</v>
      </c>
      <c r="BC511" s="43" cm="1">
        <f t="array" ref="BC511">IFERROR(
IF(BC$14 - $G$14 + 1 = _xlfn.NUMBERVALUE(TRIM(_xlfn.TEXTAFTER($C511, " ", -1))),
_xlfn.IFS(
'Option-specific inputs'!$K$19="Percentage cost method",('Option-specific inputs'!$K33*'Option-specific inputs'!$K$109*BC$26),
'Option-specific inputs'!$K$19="Total cost method",(('Option-specific inputs'!$K56/SUM('Option-specific inputs'!$K$52:$K$61))*'Option-specific inputs'!$K$109*BC$26)),0),0)</f>
        <v>0</v>
      </c>
      <c r="BD511" s="43" cm="1">
        <f t="array" ref="BD511">IFERROR(
IF(BD$14 - $G$14 + 1 = _xlfn.NUMBERVALUE(TRIM(_xlfn.TEXTAFTER($C511, " ", -1))),
_xlfn.IFS(
'Option-specific inputs'!$K$19="Percentage cost method",('Option-specific inputs'!$K33*'Option-specific inputs'!$K$109*BD$26),
'Option-specific inputs'!$K$19="Total cost method",(('Option-specific inputs'!$K56/SUM('Option-specific inputs'!$K$52:$K$61))*'Option-specific inputs'!$K$109*BD$26)),0),0)</f>
        <v>0</v>
      </c>
      <c r="BE511" s="43" cm="1">
        <f t="array" ref="BE511">IFERROR(
IF(BE$14 - $G$14 + 1 = _xlfn.NUMBERVALUE(TRIM(_xlfn.TEXTAFTER($C511, " ", -1))),
_xlfn.IFS(
'Option-specific inputs'!$K$19="Percentage cost method",('Option-specific inputs'!$K33*'Option-specific inputs'!$K$109*BE$26),
'Option-specific inputs'!$K$19="Total cost method",(('Option-specific inputs'!$K56/SUM('Option-specific inputs'!$K$52:$K$61))*'Option-specific inputs'!$K$109*BE$26)),0),0)</f>
        <v>0</v>
      </c>
      <c r="BF511" s="43" cm="1">
        <f t="array" ref="BF511">IFERROR(
IF(BF$14 - $G$14 + 1 = _xlfn.NUMBERVALUE(TRIM(_xlfn.TEXTAFTER($C511, " ", -1))),
_xlfn.IFS(
'Option-specific inputs'!$K$19="Percentage cost method",('Option-specific inputs'!$K33*'Option-specific inputs'!$K$109*BF$26),
'Option-specific inputs'!$K$19="Total cost method",(('Option-specific inputs'!$K56/SUM('Option-specific inputs'!$K$52:$K$61))*'Option-specific inputs'!$K$109*BF$26)),0),0)</f>
        <v>0</v>
      </c>
      <c r="BG511" s="43" cm="1">
        <f t="array" ref="BG511">IFERROR(
IF(BG$14 - $G$14 + 1 = _xlfn.NUMBERVALUE(TRIM(_xlfn.TEXTAFTER($C511, " ", -1))),
_xlfn.IFS(
'Option-specific inputs'!$K$19="Percentage cost method",('Option-specific inputs'!$K33*'Option-specific inputs'!$K$109*BG$26),
'Option-specific inputs'!$K$19="Total cost method",(('Option-specific inputs'!$K56/SUM('Option-specific inputs'!$K$52:$K$61))*'Option-specific inputs'!$K$109*BG$26)),0),0)</f>
        <v>0</v>
      </c>
      <c r="BH511" s="43" cm="1">
        <f t="array" ref="BH511">IFERROR(
IF(BH$14 - $G$14 + 1 = _xlfn.NUMBERVALUE(TRIM(_xlfn.TEXTAFTER($C511, " ", -1))),
_xlfn.IFS(
'Option-specific inputs'!$K$19="Percentage cost method",('Option-specific inputs'!$K33*'Option-specific inputs'!$K$109*BH$26),
'Option-specific inputs'!$K$19="Total cost method",(('Option-specific inputs'!$K56/SUM('Option-specific inputs'!$K$52:$K$61))*'Option-specific inputs'!$K$109*BH$26)),0),0)</f>
        <v>0</v>
      </c>
      <c r="BI511" s="43" cm="1">
        <f t="array" ref="BI511">IFERROR(
IF(BI$14 - $G$14 + 1 = _xlfn.NUMBERVALUE(TRIM(_xlfn.TEXTAFTER($C511, " ", -1))),
_xlfn.IFS(
'Option-specific inputs'!$K$19="Percentage cost method",('Option-specific inputs'!$K33*'Option-specific inputs'!$K$109*BI$26),
'Option-specific inputs'!$K$19="Total cost method",(('Option-specific inputs'!$K56/SUM('Option-specific inputs'!$K$52:$K$61))*'Option-specific inputs'!$K$109*BI$26)),0),0)</f>
        <v>0</v>
      </c>
      <c r="BJ511" s="43" cm="1">
        <f t="array" ref="BJ511">IFERROR(
IF(BJ$14 - $G$14 + 1 = _xlfn.NUMBERVALUE(TRIM(_xlfn.TEXTAFTER($C511, " ", -1))),
_xlfn.IFS(
'Option-specific inputs'!$K$19="Percentage cost method",('Option-specific inputs'!$K33*'Option-specific inputs'!$K$109*BJ$26),
'Option-specific inputs'!$K$19="Total cost method",(('Option-specific inputs'!$K56/SUM('Option-specific inputs'!$K$52:$K$61))*'Option-specific inputs'!$K$109*BJ$26)),0),0)</f>
        <v>0</v>
      </c>
      <c r="BK511" s="43" cm="1">
        <f t="array" ref="BK511">IFERROR(
IF(BK$14 - $G$14 + 1 = _xlfn.NUMBERVALUE(TRIM(_xlfn.TEXTAFTER($C511, " ", -1))),
_xlfn.IFS(
'Option-specific inputs'!$K$19="Percentage cost method",('Option-specific inputs'!$K33*'Option-specific inputs'!$K$109*BK$26),
'Option-specific inputs'!$K$19="Total cost method",(('Option-specific inputs'!$K56/SUM('Option-specific inputs'!$K$52:$K$61))*'Option-specific inputs'!$K$109*BK$26)),0),0)</f>
        <v>0</v>
      </c>
      <c r="BL511" s="43" cm="1">
        <f t="array" ref="BL511">IFERROR(
IF(BL$14 - $G$14 + 1 = _xlfn.NUMBERVALUE(TRIM(_xlfn.TEXTAFTER($C511, " ", -1))),
_xlfn.IFS(
'Option-specific inputs'!$K$19="Percentage cost method",('Option-specific inputs'!$K33*'Option-specific inputs'!$K$109*BL$26),
'Option-specific inputs'!$K$19="Total cost method",(('Option-specific inputs'!$K56/SUM('Option-specific inputs'!$K$52:$K$61))*'Option-specific inputs'!$K$109*BL$26)),0),0)</f>
        <v>0</v>
      </c>
      <c r="BM511" s="43" cm="1">
        <f t="array" ref="BM511">IFERROR(
IF(BM$14 - $G$14 + 1 = _xlfn.NUMBERVALUE(TRIM(_xlfn.TEXTAFTER($C511, " ", -1))),
_xlfn.IFS(
'Option-specific inputs'!$K$19="Percentage cost method",('Option-specific inputs'!$K33*'Option-specific inputs'!$K$109*BM$26),
'Option-specific inputs'!$K$19="Total cost method",(('Option-specific inputs'!$K56/SUM('Option-specific inputs'!$K$52:$K$61))*'Option-specific inputs'!$K$109*BM$26)),0),0)</f>
        <v>0</v>
      </c>
      <c r="BN511" s="43" cm="1">
        <f t="array" ref="BN511">IFERROR(
IF(BN$14 - $G$14 + 1 = _xlfn.NUMBERVALUE(TRIM(_xlfn.TEXTAFTER($C511, " ", -1))),
_xlfn.IFS(
'Option-specific inputs'!$K$19="Percentage cost method",('Option-specific inputs'!$K33*'Option-specific inputs'!$K$109*BN$26),
'Option-specific inputs'!$K$19="Total cost method",(('Option-specific inputs'!$K56/SUM('Option-specific inputs'!$K$52:$K$61))*'Option-specific inputs'!$K$109*BN$26)),0),0)</f>
        <v>0</v>
      </c>
      <c r="BO511" s="43" cm="1">
        <f t="array" ref="BO511">IFERROR(
IF(BO$14 - $G$14 + 1 = _xlfn.NUMBERVALUE(TRIM(_xlfn.TEXTAFTER($C511, " ", -1))),
_xlfn.IFS(
'Option-specific inputs'!$K$19="Percentage cost method",('Option-specific inputs'!$K33*'Option-specific inputs'!$K$109*BO$26),
'Option-specific inputs'!$K$19="Total cost method",(('Option-specific inputs'!$K56/SUM('Option-specific inputs'!$K$52:$K$61))*'Option-specific inputs'!$K$109*BO$26)),0),0)</f>
        <v>0</v>
      </c>
      <c r="BP511" s="43" cm="1">
        <f t="array" ref="BP511">IFERROR(
IF(BP$14 - $G$14 + 1 = _xlfn.NUMBERVALUE(TRIM(_xlfn.TEXTAFTER($C511, " ", -1))),
_xlfn.IFS(
'Option-specific inputs'!$K$19="Percentage cost method",('Option-specific inputs'!$K33*'Option-specific inputs'!$K$109*BP$26),
'Option-specific inputs'!$K$19="Total cost method",(('Option-specific inputs'!$K56/SUM('Option-specific inputs'!$K$52:$K$61))*'Option-specific inputs'!$K$109*BP$26)),0),0)</f>
        <v>0</v>
      </c>
      <c r="BQ511" s="43" cm="1">
        <f t="array" ref="BQ511">IFERROR(
IF(BQ$14 - $G$14 + 1 = _xlfn.NUMBERVALUE(TRIM(_xlfn.TEXTAFTER($C511, " ", -1))),
_xlfn.IFS(
'Option-specific inputs'!$K$19="Percentage cost method",('Option-specific inputs'!$K33*'Option-specific inputs'!$K$109*BQ$26),
'Option-specific inputs'!$K$19="Total cost method",(('Option-specific inputs'!$K56/SUM('Option-specific inputs'!$K$52:$K$61))*'Option-specific inputs'!$K$109*BQ$26)),0),0)</f>
        <v>0</v>
      </c>
      <c r="BR511" s="43" cm="1">
        <f t="array" ref="BR511">IFERROR(
IF(BR$14 - $G$14 + 1 = _xlfn.NUMBERVALUE(TRIM(_xlfn.TEXTAFTER($C511, " ", -1))),
_xlfn.IFS(
'Option-specific inputs'!$K$19="Percentage cost method",('Option-specific inputs'!$K33*'Option-specific inputs'!$K$109*BR$26),
'Option-specific inputs'!$K$19="Total cost method",(('Option-specific inputs'!$K56/SUM('Option-specific inputs'!$K$52:$K$61))*'Option-specific inputs'!$K$109*BR$26)),0),0)</f>
        <v>0</v>
      </c>
      <c r="BS511" s="43" cm="1">
        <f t="array" ref="BS511">IFERROR(
IF(BS$14 - $G$14 + 1 = _xlfn.NUMBERVALUE(TRIM(_xlfn.TEXTAFTER($C511, " ", -1))),
_xlfn.IFS(
'Option-specific inputs'!$K$19="Percentage cost method",('Option-specific inputs'!$K33*'Option-specific inputs'!$K$109*BS$26),
'Option-specific inputs'!$K$19="Total cost method",(('Option-specific inputs'!$K56/SUM('Option-specific inputs'!$K$52:$K$61))*'Option-specific inputs'!$K$109*BS$26)),0),0)</f>
        <v>0</v>
      </c>
      <c r="BT511" s="43" cm="1">
        <f t="array" ref="BT511">IFERROR(
IF(BT$14 - $G$14 + 1 = _xlfn.NUMBERVALUE(TRIM(_xlfn.TEXTAFTER($C511, " ", -1))),
_xlfn.IFS(
'Option-specific inputs'!$K$19="Percentage cost method",('Option-specific inputs'!$K33*'Option-specific inputs'!$K$109*BT$26),
'Option-specific inputs'!$K$19="Total cost method",(('Option-specific inputs'!$K56/SUM('Option-specific inputs'!$K$52:$K$61))*'Option-specific inputs'!$K$109*BT$26)),0),0)</f>
        <v>0</v>
      </c>
      <c r="BU511" s="43" cm="1">
        <f t="array" ref="BU511">IFERROR(
IF(BU$14 - $G$14 + 1 = _xlfn.NUMBERVALUE(TRIM(_xlfn.TEXTAFTER($C511, " ", -1))),
_xlfn.IFS(
'Option-specific inputs'!$K$19="Percentage cost method",('Option-specific inputs'!$K33*'Option-specific inputs'!$K$109*BU$26),
'Option-specific inputs'!$K$19="Total cost method",(('Option-specific inputs'!$K56/SUM('Option-specific inputs'!$K$52:$K$61))*'Option-specific inputs'!$K$109*BU$26)),0),0)</f>
        <v>0</v>
      </c>
      <c r="BV511" s="43" cm="1">
        <f t="array" ref="BV511">IFERROR(
IF(BV$14 - $G$14 + 1 = _xlfn.NUMBERVALUE(TRIM(_xlfn.TEXTAFTER($C511, " ", -1))),
_xlfn.IFS(
'Option-specific inputs'!$K$19="Percentage cost method",('Option-specific inputs'!$K33*'Option-specific inputs'!$K$109*BV$26),
'Option-specific inputs'!$K$19="Total cost method",(('Option-specific inputs'!$K56/SUM('Option-specific inputs'!$K$52:$K$61))*'Option-specific inputs'!$K$109*BV$26)),0),0)</f>
        <v>0</v>
      </c>
      <c r="BW511" s="43" cm="1">
        <f t="array" ref="BW511">IFERROR(
IF(BW$14 - $G$14 + 1 = _xlfn.NUMBERVALUE(TRIM(_xlfn.TEXTAFTER($C511, " ", -1))),
_xlfn.IFS(
'Option-specific inputs'!$K$19="Percentage cost method",('Option-specific inputs'!$K33*'Option-specific inputs'!$K$109*BW$26),
'Option-specific inputs'!$K$19="Total cost method",(('Option-specific inputs'!$K56/SUM('Option-specific inputs'!$K$52:$K$61))*'Option-specific inputs'!$K$109*BW$26)),0),0)</f>
        <v>0</v>
      </c>
      <c r="BX511" s="43" cm="1">
        <f t="array" ref="BX511">IFERROR(
IF(BX$14 - $G$14 + 1 = _xlfn.NUMBERVALUE(TRIM(_xlfn.TEXTAFTER($C511, " ", -1))),
_xlfn.IFS(
'Option-specific inputs'!$K$19="Percentage cost method",('Option-specific inputs'!$K33*'Option-specific inputs'!$K$109*BX$26),
'Option-specific inputs'!$K$19="Total cost method",(('Option-specific inputs'!$K56/SUM('Option-specific inputs'!$K$52:$K$61))*'Option-specific inputs'!$K$109*BX$26)),0),0)</f>
        <v>0</v>
      </c>
      <c r="BY511" s="43" cm="1">
        <f t="array" ref="BY511">IFERROR(
IF(BY$14 - $G$14 + 1 = _xlfn.NUMBERVALUE(TRIM(_xlfn.TEXTAFTER($C511, " ", -1))),
_xlfn.IFS(
'Option-specific inputs'!$K$19="Percentage cost method",('Option-specific inputs'!$K33*'Option-specific inputs'!$K$109*BY$26),
'Option-specific inputs'!$K$19="Total cost method",(('Option-specific inputs'!$K56/SUM('Option-specific inputs'!$K$52:$K$61))*'Option-specific inputs'!$K$109*BY$26)),0),0)</f>
        <v>0</v>
      </c>
      <c r="BZ511" s="43" cm="1">
        <f t="array" ref="BZ511">IFERROR(
IF(BZ$14 - $G$14 + 1 = _xlfn.NUMBERVALUE(TRIM(_xlfn.TEXTAFTER($C511, " ", -1))),
_xlfn.IFS(
'Option-specific inputs'!$K$19="Percentage cost method",('Option-specific inputs'!$K33*'Option-specific inputs'!$K$109*BZ$26),
'Option-specific inputs'!$K$19="Total cost method",(('Option-specific inputs'!$K56/SUM('Option-specific inputs'!$K$52:$K$61))*'Option-specific inputs'!$K$109*BZ$26)),0),0)</f>
        <v>0</v>
      </c>
      <c r="CA511" s="43" cm="1">
        <f t="array" ref="CA511">IFERROR(
IF(CA$14 - $G$14 + 1 = _xlfn.NUMBERVALUE(TRIM(_xlfn.TEXTAFTER($C511, " ", -1))),
_xlfn.IFS(
'Option-specific inputs'!$K$19="Percentage cost method",('Option-specific inputs'!$K33*'Option-specific inputs'!$K$109*CA$26),
'Option-specific inputs'!$K$19="Total cost method",(('Option-specific inputs'!$K56/SUM('Option-specific inputs'!$K$52:$K$61))*'Option-specific inputs'!$K$109*CA$26)),0),0)</f>
        <v>0</v>
      </c>
      <c r="CB511" s="43" cm="1">
        <f t="array" ref="CB511">IFERROR(
IF(CB$14 - $G$14 + 1 = _xlfn.NUMBERVALUE(TRIM(_xlfn.TEXTAFTER($C511, " ", -1))),
_xlfn.IFS(
'Option-specific inputs'!$K$19="Percentage cost method",('Option-specific inputs'!$K33*'Option-specific inputs'!$K$109*CB$26),
'Option-specific inputs'!$K$19="Total cost method",(('Option-specific inputs'!$K56/SUM('Option-specific inputs'!$K$52:$K$61))*'Option-specific inputs'!$K$109*CB$26)),0),0)</f>
        <v>0</v>
      </c>
      <c r="CC511" s="43" cm="1">
        <f t="array" ref="CC511">IFERROR(
IF(CC$14 - $G$14 + 1 = _xlfn.NUMBERVALUE(TRIM(_xlfn.TEXTAFTER($C511, " ", -1))),
_xlfn.IFS(
'Option-specific inputs'!$K$19="Percentage cost method",('Option-specific inputs'!$K33*'Option-specific inputs'!$K$109*CC$26),
'Option-specific inputs'!$K$19="Total cost method",(('Option-specific inputs'!$K56/SUM('Option-specific inputs'!$K$52:$K$61))*'Option-specific inputs'!$K$109*CC$26)),0),0)</f>
        <v>0</v>
      </c>
      <c r="CD511" s="43" cm="1">
        <f t="array" ref="CD511">IFERROR(
IF(CD$14 - $G$14 + 1 = _xlfn.NUMBERVALUE(TRIM(_xlfn.TEXTAFTER($C511, " ", -1))),
_xlfn.IFS(
'Option-specific inputs'!$K$19="Percentage cost method",('Option-specific inputs'!$K33*'Option-specific inputs'!$K$109*CD$26),
'Option-specific inputs'!$K$19="Total cost method",(('Option-specific inputs'!$K56/SUM('Option-specific inputs'!$K$52:$K$61))*'Option-specific inputs'!$K$109*CD$26)),0),0)</f>
        <v>0</v>
      </c>
      <c r="CE511" s="43" cm="1">
        <f t="array" ref="CE511">IFERROR(
IF(CE$14 - $G$14 + 1 = _xlfn.NUMBERVALUE(TRIM(_xlfn.TEXTAFTER($C511, " ", -1))),
_xlfn.IFS(
'Option-specific inputs'!$K$19="Percentage cost method",('Option-specific inputs'!$K33*'Option-specific inputs'!$K$109*CE$26),
'Option-specific inputs'!$K$19="Total cost method",(('Option-specific inputs'!$K56/SUM('Option-specific inputs'!$K$52:$K$61))*'Option-specific inputs'!$K$109*CE$26)),0),0)</f>
        <v>0</v>
      </c>
      <c r="CF511" s="43" cm="1">
        <f t="array" ref="CF511">IFERROR(
IF(CF$14 - $G$14 + 1 = _xlfn.NUMBERVALUE(TRIM(_xlfn.TEXTAFTER($C511, " ", -1))),
_xlfn.IFS(
'Option-specific inputs'!$K$19="Percentage cost method",('Option-specific inputs'!$K33*'Option-specific inputs'!$K$109*CF$26),
'Option-specific inputs'!$K$19="Total cost method",(('Option-specific inputs'!$K56/SUM('Option-specific inputs'!$K$52:$K$61))*'Option-specific inputs'!$K$109*CF$26)),0),0)</f>
        <v>0</v>
      </c>
      <c r="CG511" s="43" cm="1">
        <f t="array" ref="CG511">IFERROR(
IF(CG$14 - $G$14 + 1 = _xlfn.NUMBERVALUE(TRIM(_xlfn.TEXTAFTER($C511, " ", -1))),
_xlfn.IFS(
'Option-specific inputs'!$K$19="Percentage cost method",('Option-specific inputs'!$K33*'Option-specific inputs'!$K$109*CG$26),
'Option-specific inputs'!$K$19="Total cost method",(('Option-specific inputs'!$K56/SUM('Option-specific inputs'!$K$52:$K$61))*'Option-specific inputs'!$K$109*CG$26)),0),0)</f>
        <v>0</v>
      </c>
      <c r="CH511" s="43" cm="1">
        <f t="array" ref="CH511">IFERROR(
IF(CH$14 - $G$14 + 1 = _xlfn.NUMBERVALUE(TRIM(_xlfn.TEXTAFTER($C511, " ", -1))),
_xlfn.IFS(
'Option-specific inputs'!$K$19="Percentage cost method",('Option-specific inputs'!$K33*'Option-specific inputs'!$K$109*CH$26),
'Option-specific inputs'!$K$19="Total cost method",(('Option-specific inputs'!$K56/SUM('Option-specific inputs'!$K$52:$K$61))*'Option-specific inputs'!$K$109*CH$26)),0),0)</f>
        <v>0</v>
      </c>
      <c r="CI511" s="43" cm="1">
        <f t="array" ref="CI511">IFERROR(
IF(CI$14 - $G$14 + 1 = _xlfn.NUMBERVALUE(TRIM(_xlfn.TEXTAFTER($C511, " ", -1))),
_xlfn.IFS(
'Option-specific inputs'!$K$19="Percentage cost method",('Option-specific inputs'!$K33*'Option-specific inputs'!$K$109*CI$26),
'Option-specific inputs'!$K$19="Total cost method",(('Option-specific inputs'!$K56/SUM('Option-specific inputs'!$K$52:$K$61))*'Option-specific inputs'!$K$109*CI$26)),0),0)</f>
        <v>0</v>
      </c>
      <c r="CJ511" s="43" cm="1">
        <f t="array" ref="CJ511">IFERROR(
IF(CJ$14 - $G$14 + 1 = _xlfn.NUMBERVALUE(TRIM(_xlfn.TEXTAFTER($C511, " ", -1))),
_xlfn.IFS(
'Option-specific inputs'!$K$19="Percentage cost method",('Option-specific inputs'!$K33*'Option-specific inputs'!$K$109*CJ$26),
'Option-specific inputs'!$K$19="Total cost method",(('Option-specific inputs'!$K56/SUM('Option-specific inputs'!$K$52:$K$61))*'Option-specific inputs'!$K$109*CJ$26)),0),0)</f>
        <v>0</v>
      </c>
      <c r="CK511" s="43" cm="1">
        <f t="array" ref="CK511">IFERROR(
IF(CK$14 - $G$14 + 1 = _xlfn.NUMBERVALUE(TRIM(_xlfn.TEXTAFTER($C511, " ", -1))),
_xlfn.IFS(
'Option-specific inputs'!$K$19="Percentage cost method",('Option-specific inputs'!$K33*'Option-specific inputs'!$K$109*CK$26),
'Option-specific inputs'!$K$19="Total cost method",(('Option-specific inputs'!$K56/SUM('Option-specific inputs'!$K$52:$K$61))*'Option-specific inputs'!$K$109*CK$26)),0),0)</f>
        <v>0</v>
      </c>
      <c r="CL511" s="43" cm="1">
        <f t="array" ref="CL511">IFERROR(
IF(CL$14 - $G$14 + 1 = _xlfn.NUMBERVALUE(TRIM(_xlfn.TEXTAFTER($C511, " ", -1))),
_xlfn.IFS(
'Option-specific inputs'!$K$19="Percentage cost method",('Option-specific inputs'!$K33*'Option-specific inputs'!$K$109*CL$26),
'Option-specific inputs'!$K$19="Total cost method",(('Option-specific inputs'!$K56/SUM('Option-specific inputs'!$K$52:$K$61))*'Option-specific inputs'!$K$109*CL$26)),0),0)</f>
        <v>0</v>
      </c>
      <c r="CM511" s="43" cm="1">
        <f t="array" ref="CM511">IFERROR(
IF(CM$14 - $G$14 + 1 = _xlfn.NUMBERVALUE(TRIM(_xlfn.TEXTAFTER($C511, " ", -1))),
_xlfn.IFS(
'Option-specific inputs'!$K$19="Percentage cost method",('Option-specific inputs'!$K33*'Option-specific inputs'!$K$109*CM$26),
'Option-specific inputs'!$K$19="Total cost method",(('Option-specific inputs'!$K56/SUM('Option-specific inputs'!$K$52:$K$61))*'Option-specific inputs'!$K$109*CM$26)),0),0)</f>
        <v>0</v>
      </c>
      <c r="CN511" s="43" cm="1">
        <f t="array" ref="CN511">IFERROR(
IF(CN$14 - $G$14 + 1 = _xlfn.NUMBERVALUE(TRIM(_xlfn.TEXTAFTER($C511, " ", -1))),
_xlfn.IFS(
'Option-specific inputs'!$K$19="Percentage cost method",('Option-specific inputs'!$K33*'Option-specific inputs'!$K$109*CN$26),
'Option-specific inputs'!$K$19="Total cost method",(('Option-specific inputs'!$K56/SUM('Option-specific inputs'!$K$52:$K$61))*'Option-specific inputs'!$K$109*CN$26)),0),0)</f>
        <v>0</v>
      </c>
      <c r="CO511" s="43" cm="1">
        <f t="array" ref="CO511">IFERROR(
IF(CO$14 - $G$14 + 1 = _xlfn.NUMBERVALUE(TRIM(_xlfn.TEXTAFTER($C511, " ", -1))),
_xlfn.IFS(
'Option-specific inputs'!$K$19="Percentage cost method",('Option-specific inputs'!$K33*'Option-specific inputs'!$K$109*CO$26),
'Option-specific inputs'!$K$19="Total cost method",(('Option-specific inputs'!$K56/SUM('Option-specific inputs'!$K$52:$K$61))*'Option-specific inputs'!$K$109*CO$26)),0),0)</f>
        <v>0</v>
      </c>
      <c r="CP511" s="43" cm="1">
        <f t="array" ref="CP511">IFERROR(
IF(CP$14 - $G$14 + 1 = _xlfn.NUMBERVALUE(TRIM(_xlfn.TEXTAFTER($C511, " ", -1))),
_xlfn.IFS(
'Option-specific inputs'!$K$19="Percentage cost method",('Option-specific inputs'!$K33*'Option-specific inputs'!$K$109*CP$26),
'Option-specific inputs'!$K$19="Total cost method",(('Option-specific inputs'!$K56/SUM('Option-specific inputs'!$K$52:$K$61))*'Option-specific inputs'!$K$109*CP$26)),0),0)</f>
        <v>0</v>
      </c>
      <c r="CQ511" s="43" cm="1">
        <f t="array" ref="CQ511">IFERROR(
IF(CQ$14 - $G$14 + 1 = _xlfn.NUMBERVALUE(TRIM(_xlfn.TEXTAFTER($C511, " ", -1))),
_xlfn.IFS(
'Option-specific inputs'!$K$19="Percentage cost method",('Option-specific inputs'!$K33*'Option-specific inputs'!$K$109*CQ$26),
'Option-specific inputs'!$K$19="Total cost method",(('Option-specific inputs'!$K56/SUM('Option-specific inputs'!$K$52:$K$61))*'Option-specific inputs'!$K$109*CQ$26)),0),0)</f>
        <v>0</v>
      </c>
      <c r="CR511" s="43" cm="1">
        <f t="array" ref="CR511">IFERROR(
IF(CR$14 - $G$14 + 1 = _xlfn.NUMBERVALUE(TRIM(_xlfn.TEXTAFTER($C511, " ", -1))),
_xlfn.IFS(
'Option-specific inputs'!$K$19="Percentage cost method",('Option-specific inputs'!$K33*'Option-specific inputs'!$K$109*CR$26),
'Option-specific inputs'!$K$19="Total cost method",(('Option-specific inputs'!$K56/SUM('Option-specific inputs'!$K$52:$K$61))*'Option-specific inputs'!$K$109*CR$26)),0),0)</f>
        <v>0</v>
      </c>
      <c r="CS511" s="43" cm="1">
        <f t="array" ref="CS511">IFERROR(
IF(CS$14 - $G$14 + 1 = _xlfn.NUMBERVALUE(TRIM(_xlfn.TEXTAFTER($C511, " ", -1))),
_xlfn.IFS(
'Option-specific inputs'!$K$19="Percentage cost method",('Option-specific inputs'!$K33*'Option-specific inputs'!$K$109*CS$26),
'Option-specific inputs'!$K$19="Total cost method",(('Option-specific inputs'!$K56/SUM('Option-specific inputs'!$K$52:$K$61))*'Option-specific inputs'!$K$109*CS$26)),0),0)</f>
        <v>0</v>
      </c>
      <c r="CT511" s="43" cm="1">
        <f t="array" ref="CT511">IFERROR(
IF(CT$14 - $G$14 + 1 = _xlfn.NUMBERVALUE(TRIM(_xlfn.TEXTAFTER($C511, " ", -1))),
_xlfn.IFS(
'Option-specific inputs'!$K$19="Percentage cost method",('Option-specific inputs'!$K33*'Option-specific inputs'!$K$109*CT$26),
'Option-specific inputs'!$K$19="Total cost method",(('Option-specific inputs'!$K56/SUM('Option-specific inputs'!$K$52:$K$61))*'Option-specific inputs'!$K$109*CT$26)),0),0)</f>
        <v>0</v>
      </c>
      <c r="CU511" s="43" cm="1">
        <f t="array" ref="CU511">IFERROR(
IF(CU$14 - $G$14 + 1 = _xlfn.NUMBERVALUE(TRIM(_xlfn.TEXTAFTER($C511, " ", -1))),
_xlfn.IFS(
'Option-specific inputs'!$K$19="Percentage cost method",('Option-specific inputs'!$K33*'Option-specific inputs'!$K$109*CU$26),
'Option-specific inputs'!$K$19="Total cost method",(('Option-specific inputs'!$K56/SUM('Option-specific inputs'!$K$52:$K$61))*'Option-specific inputs'!$K$109*CU$26)),0),0)</f>
        <v>0</v>
      </c>
      <c r="CV511" s="43" cm="1">
        <f t="array" ref="CV511">IFERROR(
IF(CV$14 - $G$14 + 1 = _xlfn.NUMBERVALUE(TRIM(_xlfn.TEXTAFTER($C511, " ", -1))),
_xlfn.IFS(
'Option-specific inputs'!$K$19="Percentage cost method",('Option-specific inputs'!$K33*'Option-specific inputs'!$K$109*CV$26),
'Option-specific inputs'!$K$19="Total cost method",(('Option-specific inputs'!$K56/SUM('Option-specific inputs'!$K$52:$K$61))*'Option-specific inputs'!$K$109*CV$26)),0),0)</f>
        <v>0</v>
      </c>
      <c r="CW511" s="43" cm="1">
        <f t="array" ref="CW511">IFERROR(
IF(CW$14 - $G$14 + 1 = _xlfn.NUMBERVALUE(TRIM(_xlfn.TEXTAFTER($C511, " ", -1))),
_xlfn.IFS(
'Option-specific inputs'!$K$19="Percentage cost method",('Option-specific inputs'!$K33*'Option-specific inputs'!$K$109*CW$26),
'Option-specific inputs'!$K$19="Total cost method",(('Option-specific inputs'!$K56/SUM('Option-specific inputs'!$K$52:$K$61))*'Option-specific inputs'!$K$109*CW$26)),0),0)</f>
        <v>0</v>
      </c>
      <c r="CX511" s="43" cm="1">
        <f t="array" ref="CX511">IFERROR(
IF(CX$14 - $G$14 + 1 = _xlfn.NUMBERVALUE(TRIM(_xlfn.TEXTAFTER($C511, " ", -1))),
_xlfn.IFS(
'Option-specific inputs'!$K$19="Percentage cost method",('Option-specific inputs'!$K33*'Option-specific inputs'!$K$109*CX$26),
'Option-specific inputs'!$K$19="Total cost method",(('Option-specific inputs'!$K56/SUM('Option-specific inputs'!$K$52:$K$61))*'Option-specific inputs'!$K$109*CX$26)),0),0)</f>
        <v>0</v>
      </c>
      <c r="CY511" s="43" cm="1">
        <f t="array" ref="CY511">IFERROR(
IF(CY$14 - $G$14 + 1 = _xlfn.NUMBERVALUE(TRIM(_xlfn.TEXTAFTER($C511, " ", -1))),
_xlfn.IFS(
'Option-specific inputs'!$K$19="Percentage cost method",('Option-specific inputs'!$K33*'Option-specific inputs'!$K$109*CY$26),
'Option-specific inputs'!$K$19="Total cost method",(('Option-specific inputs'!$K56/SUM('Option-specific inputs'!$K$52:$K$61))*'Option-specific inputs'!$K$109*CY$26)),0),0)</f>
        <v>0</v>
      </c>
      <c r="CZ511" s="43" cm="1">
        <f t="array" ref="CZ511">IFERROR(
IF(CZ$14 - $G$14 + 1 = _xlfn.NUMBERVALUE(TRIM(_xlfn.TEXTAFTER($C511, " ", -1))),
_xlfn.IFS(
'Option-specific inputs'!$K$19="Percentage cost method",('Option-specific inputs'!$K33*'Option-specific inputs'!$K$109*CZ$26),
'Option-specific inputs'!$K$19="Total cost method",(('Option-specific inputs'!$K56/SUM('Option-specific inputs'!$K$52:$K$61))*'Option-specific inputs'!$K$109*CZ$26)),0),0)</f>
        <v>0</v>
      </c>
      <c r="DA511" s="43" cm="1">
        <f t="array" ref="DA511">IFERROR(
IF(DA$14 - $G$14 + 1 = _xlfn.NUMBERVALUE(TRIM(_xlfn.TEXTAFTER($C511, " ", -1))),
_xlfn.IFS(
'Option-specific inputs'!$K$19="Percentage cost method",('Option-specific inputs'!$K33*'Option-specific inputs'!$K$109*DA$26),
'Option-specific inputs'!$K$19="Total cost method",(('Option-specific inputs'!$K56/SUM('Option-specific inputs'!$K$52:$K$61))*'Option-specific inputs'!$K$109*DA$26)),0),0)</f>
        <v>0</v>
      </c>
      <c r="DB511" s="43" cm="1">
        <f t="array" ref="DB511">IFERROR(
IF(DB$14 - $G$14 + 1 = _xlfn.NUMBERVALUE(TRIM(_xlfn.TEXTAFTER($C511, " ", -1))),
_xlfn.IFS(
'Option-specific inputs'!$K$19="Percentage cost method",('Option-specific inputs'!$K33*'Option-specific inputs'!$K$109*DB$26),
'Option-specific inputs'!$K$19="Total cost method",(('Option-specific inputs'!$K56/SUM('Option-specific inputs'!$K$52:$K$61))*'Option-specific inputs'!$K$109*DB$26)),0),0)</f>
        <v>0</v>
      </c>
      <c r="DC511" s="25"/>
    </row>
    <row r="512" spans="1:107" s="61" customFormat="1" ht="22.5" customHeight="1">
      <c r="A512" s="25"/>
      <c r="B512" s="163"/>
      <c r="C512" s="170" t="s">
        <v>145</v>
      </c>
      <c r="D512" s="32"/>
      <c r="E512" s="37"/>
      <c r="F512" s="42"/>
      <c r="G512" s="43" cm="1">
        <f t="array" ref="G512">IFERROR(
IF(G$14 - $G$14 + 1 = _xlfn.NUMBERVALUE(TRIM(_xlfn.TEXTAFTER($C512, " ", -1))),
_xlfn.IFS(
'Option-specific inputs'!$K$19="Percentage cost method",('Option-specific inputs'!$K34*'Option-specific inputs'!$K$109*G$26),
'Option-specific inputs'!$K$19="Total cost method",(('Option-specific inputs'!$K57/SUM('Option-specific inputs'!$K$52:$K$61))*'Option-specific inputs'!$K$109*G$26)),0),0)</f>
        <v>0</v>
      </c>
      <c r="H512" s="43" cm="1">
        <f t="array" ref="H512">IFERROR(
IF(H$14 - $G$14 + 1 = _xlfn.NUMBERVALUE(TRIM(_xlfn.TEXTAFTER($C512, " ", -1))),
_xlfn.IFS(
'Option-specific inputs'!$K$19="Percentage cost method",('Option-specific inputs'!$K34*'Option-specific inputs'!$K$109*H$26),
'Option-specific inputs'!$K$19="Total cost method",(('Option-specific inputs'!$K57/SUM('Option-specific inputs'!$K$52:$K$61))*'Option-specific inputs'!$K$109*H$26)),0),0)</f>
        <v>0</v>
      </c>
      <c r="I512" s="43" cm="1">
        <f t="array" ref="I512">IFERROR(
IF(I$14 - $G$14 + 1 = _xlfn.NUMBERVALUE(TRIM(_xlfn.TEXTAFTER($C512, " ", -1))),
_xlfn.IFS(
'Option-specific inputs'!$K$19="Percentage cost method",('Option-specific inputs'!$K34*'Option-specific inputs'!$K$109*I$26),
'Option-specific inputs'!$K$19="Total cost method",(('Option-specific inputs'!$K57/SUM('Option-specific inputs'!$K$52:$K$61))*'Option-specific inputs'!$K$109*I$26)),0),0)</f>
        <v>0</v>
      </c>
      <c r="J512" s="43" cm="1">
        <f t="array" ref="J512">IFERROR(
IF(J$14 - $G$14 + 1 = _xlfn.NUMBERVALUE(TRIM(_xlfn.TEXTAFTER($C512, " ", -1))),
_xlfn.IFS(
'Option-specific inputs'!$K$19="Percentage cost method",('Option-specific inputs'!$K34*'Option-specific inputs'!$K$109*J$26),
'Option-specific inputs'!$K$19="Total cost method",(('Option-specific inputs'!$K57/SUM('Option-specific inputs'!$K$52:$K$61))*'Option-specific inputs'!$K$109*J$26)),0),0)</f>
        <v>0</v>
      </c>
      <c r="K512" s="43" cm="1">
        <f t="array" ref="K512">IFERROR(
IF(K$14 - $G$14 + 1 = _xlfn.NUMBERVALUE(TRIM(_xlfn.TEXTAFTER($C512, " ", -1))),
_xlfn.IFS(
'Option-specific inputs'!$K$19="Percentage cost method",('Option-specific inputs'!$K34*'Option-specific inputs'!$K$109*K$26),
'Option-specific inputs'!$K$19="Total cost method",(('Option-specific inputs'!$K57/SUM('Option-specific inputs'!$K$52:$K$61))*'Option-specific inputs'!$K$109*K$26)),0),0)</f>
        <v>0</v>
      </c>
      <c r="L512" s="43" cm="1">
        <f t="array" ref="L512">IFERROR(
IF(L$14 - $G$14 + 1 = _xlfn.NUMBERVALUE(TRIM(_xlfn.TEXTAFTER($C512, " ", -1))),
_xlfn.IFS(
'Option-specific inputs'!$K$19="Percentage cost method",('Option-specific inputs'!$K34*'Option-specific inputs'!$K$109*L$26),
'Option-specific inputs'!$K$19="Total cost method",(('Option-specific inputs'!$K57/SUM('Option-specific inputs'!$K$52:$K$61))*'Option-specific inputs'!$K$109*L$26)),0),0)</f>
        <v>0</v>
      </c>
      <c r="M512" s="43" cm="1">
        <f t="array" ref="M512">IFERROR(
IF(M$14 - $G$14 + 1 = _xlfn.NUMBERVALUE(TRIM(_xlfn.TEXTAFTER($C512, " ", -1))),
_xlfn.IFS(
'Option-specific inputs'!$K$19="Percentage cost method",('Option-specific inputs'!$K34*'Option-specific inputs'!$K$109*M$26),
'Option-specific inputs'!$K$19="Total cost method",(('Option-specific inputs'!$K57/SUM('Option-specific inputs'!$K$52:$K$61))*'Option-specific inputs'!$K$109*M$26)),0),0)</f>
        <v>0</v>
      </c>
      <c r="N512" s="43" cm="1">
        <f t="array" ref="N512">IFERROR(
IF(N$14 - $G$14 + 1 = _xlfn.NUMBERVALUE(TRIM(_xlfn.TEXTAFTER($C512, " ", -1))),
_xlfn.IFS(
'Option-specific inputs'!$K$19="Percentage cost method",('Option-specific inputs'!$K34*'Option-specific inputs'!$K$109*N$26),
'Option-specific inputs'!$K$19="Total cost method",(('Option-specific inputs'!$K57/SUM('Option-specific inputs'!$K$52:$K$61))*'Option-specific inputs'!$K$109*N$26)),0),0)</f>
        <v>0</v>
      </c>
      <c r="O512" s="43" cm="1">
        <f t="array" ref="O512">IFERROR(
IF(O$14 - $G$14 + 1 = _xlfn.NUMBERVALUE(TRIM(_xlfn.TEXTAFTER($C512, " ", -1))),
_xlfn.IFS(
'Option-specific inputs'!$K$19="Percentage cost method",('Option-specific inputs'!$K34*'Option-specific inputs'!$K$109*O$26),
'Option-specific inputs'!$K$19="Total cost method",(('Option-specific inputs'!$K57/SUM('Option-specific inputs'!$K$52:$K$61))*'Option-specific inputs'!$K$109*O$26)),0),0)</f>
        <v>0</v>
      </c>
      <c r="P512" s="43" cm="1">
        <f t="array" ref="P512">IFERROR(
IF(P$14 - $G$14 + 1 = _xlfn.NUMBERVALUE(TRIM(_xlfn.TEXTAFTER($C512, " ", -1))),
_xlfn.IFS(
'Option-specific inputs'!$K$19="Percentage cost method",('Option-specific inputs'!$K34*'Option-specific inputs'!$K$109*P$26),
'Option-specific inputs'!$K$19="Total cost method",(('Option-specific inputs'!$K57/SUM('Option-specific inputs'!$K$52:$K$61))*'Option-specific inputs'!$K$109*P$26)),0),0)</f>
        <v>0</v>
      </c>
      <c r="Q512" s="43" cm="1">
        <f t="array" ref="Q512">IFERROR(
IF(Q$14 - $G$14 + 1 = _xlfn.NUMBERVALUE(TRIM(_xlfn.TEXTAFTER($C512, " ", -1))),
_xlfn.IFS(
'Option-specific inputs'!$K$19="Percentage cost method",('Option-specific inputs'!$K34*'Option-specific inputs'!$K$109*Q$26),
'Option-specific inputs'!$K$19="Total cost method",(('Option-specific inputs'!$K57/SUM('Option-specific inputs'!$K$52:$K$61))*'Option-specific inputs'!$K$109*Q$26)),0),0)</f>
        <v>0</v>
      </c>
      <c r="R512" s="43" cm="1">
        <f t="array" ref="R512">IFERROR(
IF(R$14 - $G$14 + 1 = _xlfn.NUMBERVALUE(TRIM(_xlfn.TEXTAFTER($C512, " ", -1))),
_xlfn.IFS(
'Option-specific inputs'!$K$19="Percentage cost method",('Option-specific inputs'!$K34*'Option-specific inputs'!$K$109*R$26),
'Option-specific inputs'!$K$19="Total cost method",(('Option-specific inputs'!$K57/SUM('Option-specific inputs'!$K$52:$K$61))*'Option-specific inputs'!$K$109*R$26)),0),0)</f>
        <v>0</v>
      </c>
      <c r="S512" s="43" cm="1">
        <f t="array" ref="S512">IFERROR(
IF(S$14 - $G$14 + 1 = _xlfn.NUMBERVALUE(TRIM(_xlfn.TEXTAFTER($C512, " ", -1))),
_xlfn.IFS(
'Option-specific inputs'!$K$19="Percentage cost method",('Option-specific inputs'!$K34*'Option-specific inputs'!$K$109*S$26),
'Option-specific inputs'!$K$19="Total cost method",(('Option-specific inputs'!$K57/SUM('Option-specific inputs'!$K$52:$K$61))*'Option-specific inputs'!$K$109*S$26)),0),0)</f>
        <v>0</v>
      </c>
      <c r="T512" s="43" cm="1">
        <f t="array" ref="T512">IFERROR(
IF(T$14 - $G$14 + 1 = _xlfn.NUMBERVALUE(TRIM(_xlfn.TEXTAFTER($C512, " ", -1))),
_xlfn.IFS(
'Option-specific inputs'!$K$19="Percentage cost method",('Option-specific inputs'!$K34*'Option-specific inputs'!$K$109*T$26),
'Option-specific inputs'!$K$19="Total cost method",(('Option-specific inputs'!$K57/SUM('Option-specific inputs'!$K$52:$K$61))*'Option-specific inputs'!$K$109*T$26)),0),0)</f>
        <v>0</v>
      </c>
      <c r="U512" s="43" cm="1">
        <f t="array" ref="U512">IFERROR(
IF(U$14 - $G$14 + 1 = _xlfn.NUMBERVALUE(TRIM(_xlfn.TEXTAFTER($C512, " ", -1))),
_xlfn.IFS(
'Option-specific inputs'!$K$19="Percentage cost method",('Option-specific inputs'!$K34*'Option-specific inputs'!$K$109*U$26),
'Option-specific inputs'!$K$19="Total cost method",(('Option-specific inputs'!$K57/SUM('Option-specific inputs'!$K$52:$K$61))*'Option-specific inputs'!$K$109*U$26)),0),0)</f>
        <v>0</v>
      </c>
      <c r="V512" s="43" cm="1">
        <f t="array" ref="V512">IFERROR(
IF(V$14 - $G$14 + 1 = _xlfn.NUMBERVALUE(TRIM(_xlfn.TEXTAFTER($C512, " ", -1))),
_xlfn.IFS(
'Option-specific inputs'!$K$19="Percentage cost method",('Option-specific inputs'!$K34*'Option-specific inputs'!$K$109*V$26),
'Option-specific inputs'!$K$19="Total cost method",(('Option-specific inputs'!$K57/SUM('Option-specific inputs'!$K$52:$K$61))*'Option-specific inputs'!$K$109*V$26)),0),0)</f>
        <v>0</v>
      </c>
      <c r="W512" s="43" cm="1">
        <f t="array" ref="W512">IFERROR(
IF(W$14 - $G$14 + 1 = _xlfn.NUMBERVALUE(TRIM(_xlfn.TEXTAFTER($C512, " ", -1))),
_xlfn.IFS(
'Option-specific inputs'!$K$19="Percentage cost method",('Option-specific inputs'!$K34*'Option-specific inputs'!$K$109*W$26),
'Option-specific inputs'!$K$19="Total cost method",(('Option-specific inputs'!$K57/SUM('Option-specific inputs'!$K$52:$K$61))*'Option-specific inputs'!$K$109*W$26)),0),0)</f>
        <v>0</v>
      </c>
      <c r="X512" s="43" cm="1">
        <f t="array" ref="X512">IFERROR(
IF(X$14 - $G$14 + 1 = _xlfn.NUMBERVALUE(TRIM(_xlfn.TEXTAFTER($C512, " ", -1))),
_xlfn.IFS(
'Option-specific inputs'!$K$19="Percentage cost method",('Option-specific inputs'!$K34*'Option-specific inputs'!$K$109*X$26),
'Option-specific inputs'!$K$19="Total cost method",(('Option-specific inputs'!$K57/SUM('Option-specific inputs'!$K$52:$K$61))*'Option-specific inputs'!$K$109*X$26)),0),0)</f>
        <v>0</v>
      </c>
      <c r="Y512" s="43" cm="1">
        <f t="array" ref="Y512">IFERROR(
IF(Y$14 - $G$14 + 1 = _xlfn.NUMBERVALUE(TRIM(_xlfn.TEXTAFTER($C512, " ", -1))),
_xlfn.IFS(
'Option-specific inputs'!$K$19="Percentage cost method",('Option-specific inputs'!$K34*'Option-specific inputs'!$K$109*Y$26),
'Option-specific inputs'!$K$19="Total cost method",(('Option-specific inputs'!$K57/SUM('Option-specific inputs'!$K$52:$K$61))*'Option-specific inputs'!$K$109*Y$26)),0),0)</f>
        <v>0</v>
      </c>
      <c r="Z512" s="43" cm="1">
        <f t="array" ref="Z512">IFERROR(
IF(Z$14 - $G$14 + 1 = _xlfn.NUMBERVALUE(TRIM(_xlfn.TEXTAFTER($C512, " ", -1))),
_xlfn.IFS(
'Option-specific inputs'!$K$19="Percentage cost method",('Option-specific inputs'!$K34*'Option-specific inputs'!$K$109*Z$26),
'Option-specific inputs'!$K$19="Total cost method",(('Option-specific inputs'!$K57/SUM('Option-specific inputs'!$K$52:$K$61))*'Option-specific inputs'!$K$109*Z$26)),0),0)</f>
        <v>0</v>
      </c>
      <c r="AA512" s="43" cm="1">
        <f t="array" ref="AA512">IFERROR(
IF(AA$14 - $G$14 + 1 = _xlfn.NUMBERVALUE(TRIM(_xlfn.TEXTAFTER($C512, " ", -1))),
_xlfn.IFS(
'Option-specific inputs'!$K$19="Percentage cost method",('Option-specific inputs'!$K34*'Option-specific inputs'!$K$109*AA$26),
'Option-specific inputs'!$K$19="Total cost method",(('Option-specific inputs'!$K57/SUM('Option-specific inputs'!$K$52:$K$61))*'Option-specific inputs'!$K$109*AA$26)),0),0)</f>
        <v>0</v>
      </c>
      <c r="AB512" s="43" cm="1">
        <f t="array" ref="AB512">IFERROR(
IF(AB$14 - $G$14 + 1 = _xlfn.NUMBERVALUE(TRIM(_xlfn.TEXTAFTER($C512, " ", -1))),
_xlfn.IFS(
'Option-specific inputs'!$K$19="Percentage cost method",('Option-specific inputs'!$K34*'Option-specific inputs'!$K$109*AB$26),
'Option-specific inputs'!$K$19="Total cost method",(('Option-specific inputs'!$K57/SUM('Option-specific inputs'!$K$52:$K$61))*'Option-specific inputs'!$K$109*AB$26)),0),0)</f>
        <v>0</v>
      </c>
      <c r="AC512" s="43" cm="1">
        <f t="array" ref="AC512">IFERROR(
IF(AC$14 - $G$14 + 1 = _xlfn.NUMBERVALUE(TRIM(_xlfn.TEXTAFTER($C512, " ", -1))),
_xlfn.IFS(
'Option-specific inputs'!$K$19="Percentage cost method",('Option-specific inputs'!$K34*'Option-specific inputs'!$K$109*AC$26),
'Option-specific inputs'!$K$19="Total cost method",(('Option-specific inputs'!$K57/SUM('Option-specific inputs'!$K$52:$K$61))*'Option-specific inputs'!$K$109*AC$26)),0),0)</f>
        <v>0</v>
      </c>
      <c r="AD512" s="43" cm="1">
        <f t="array" ref="AD512">IFERROR(
IF(AD$14 - $G$14 + 1 = _xlfn.NUMBERVALUE(TRIM(_xlfn.TEXTAFTER($C512, " ", -1))),
_xlfn.IFS(
'Option-specific inputs'!$K$19="Percentage cost method",('Option-specific inputs'!$K34*'Option-specific inputs'!$K$109*AD$26),
'Option-specific inputs'!$K$19="Total cost method",(('Option-specific inputs'!$K57/SUM('Option-specific inputs'!$K$52:$K$61))*'Option-specific inputs'!$K$109*AD$26)),0),0)</f>
        <v>0</v>
      </c>
      <c r="AE512" s="43" cm="1">
        <f t="array" ref="AE512">IFERROR(
IF(AE$14 - $G$14 + 1 = _xlfn.NUMBERVALUE(TRIM(_xlfn.TEXTAFTER($C512, " ", -1))),
_xlfn.IFS(
'Option-specific inputs'!$K$19="Percentage cost method",('Option-specific inputs'!$K34*'Option-specific inputs'!$K$109*AE$26),
'Option-specific inputs'!$K$19="Total cost method",(('Option-specific inputs'!$K57/SUM('Option-specific inputs'!$K$52:$K$61))*'Option-specific inputs'!$K$109*AE$26)),0),0)</f>
        <v>0</v>
      </c>
      <c r="AF512" s="43" cm="1">
        <f t="array" ref="AF512">IFERROR(
IF(AF$14 - $G$14 + 1 = _xlfn.NUMBERVALUE(TRIM(_xlfn.TEXTAFTER($C512, " ", -1))),
_xlfn.IFS(
'Option-specific inputs'!$K$19="Percentage cost method",('Option-specific inputs'!$K34*'Option-specific inputs'!$K$109*AF$26),
'Option-specific inputs'!$K$19="Total cost method",(('Option-specific inputs'!$K57/SUM('Option-specific inputs'!$K$52:$K$61))*'Option-specific inputs'!$K$109*AF$26)),0),0)</f>
        <v>0</v>
      </c>
      <c r="AG512" s="43" cm="1">
        <f t="array" ref="AG512">IFERROR(
IF(AG$14 - $G$14 + 1 = _xlfn.NUMBERVALUE(TRIM(_xlfn.TEXTAFTER($C512, " ", -1))),
_xlfn.IFS(
'Option-specific inputs'!$K$19="Percentage cost method",('Option-specific inputs'!$K34*'Option-specific inputs'!$K$109*AG$26),
'Option-specific inputs'!$K$19="Total cost method",(('Option-specific inputs'!$K57/SUM('Option-specific inputs'!$K$52:$K$61))*'Option-specific inputs'!$K$109*AG$26)),0),0)</f>
        <v>0</v>
      </c>
      <c r="AH512" s="43" cm="1">
        <f t="array" ref="AH512">IFERROR(
IF(AH$14 - $G$14 + 1 = _xlfn.NUMBERVALUE(TRIM(_xlfn.TEXTAFTER($C512, " ", -1))),
_xlfn.IFS(
'Option-specific inputs'!$K$19="Percentage cost method",('Option-specific inputs'!$K34*'Option-specific inputs'!$K$109*AH$26),
'Option-specific inputs'!$K$19="Total cost method",(('Option-specific inputs'!$K57/SUM('Option-specific inputs'!$K$52:$K$61))*'Option-specific inputs'!$K$109*AH$26)),0),0)</f>
        <v>0</v>
      </c>
      <c r="AI512" s="43" cm="1">
        <f t="array" ref="AI512">IFERROR(
IF(AI$14 - $G$14 + 1 = _xlfn.NUMBERVALUE(TRIM(_xlfn.TEXTAFTER($C512, " ", -1))),
_xlfn.IFS(
'Option-specific inputs'!$K$19="Percentage cost method",('Option-specific inputs'!$K34*'Option-specific inputs'!$K$109*AI$26),
'Option-specific inputs'!$K$19="Total cost method",(('Option-specific inputs'!$K57/SUM('Option-specific inputs'!$K$52:$K$61))*'Option-specific inputs'!$K$109*AI$26)),0),0)</f>
        <v>0</v>
      </c>
      <c r="AJ512" s="43" cm="1">
        <f t="array" ref="AJ512">IFERROR(
IF(AJ$14 - $G$14 + 1 = _xlfn.NUMBERVALUE(TRIM(_xlfn.TEXTAFTER($C512, " ", -1))),
_xlfn.IFS(
'Option-specific inputs'!$K$19="Percentage cost method",('Option-specific inputs'!$K34*'Option-specific inputs'!$K$109*AJ$26),
'Option-specific inputs'!$K$19="Total cost method",(('Option-specific inputs'!$K57/SUM('Option-specific inputs'!$K$52:$K$61))*'Option-specific inputs'!$K$109*AJ$26)),0),0)</f>
        <v>0</v>
      </c>
      <c r="AK512" s="43" cm="1">
        <f t="array" ref="AK512">IFERROR(
IF(AK$14 - $G$14 + 1 = _xlfn.NUMBERVALUE(TRIM(_xlfn.TEXTAFTER($C512, " ", -1))),
_xlfn.IFS(
'Option-specific inputs'!$K$19="Percentage cost method",('Option-specific inputs'!$K34*'Option-specific inputs'!$K$109*AK$26),
'Option-specific inputs'!$K$19="Total cost method",(('Option-specific inputs'!$K57/SUM('Option-specific inputs'!$K$52:$K$61))*'Option-specific inputs'!$K$109*AK$26)),0),0)</f>
        <v>0</v>
      </c>
      <c r="AL512" s="43" cm="1">
        <f t="array" ref="AL512">IFERROR(
IF(AL$14 - $G$14 + 1 = _xlfn.NUMBERVALUE(TRIM(_xlfn.TEXTAFTER($C512, " ", -1))),
_xlfn.IFS(
'Option-specific inputs'!$K$19="Percentage cost method",('Option-specific inputs'!$K34*'Option-specific inputs'!$K$109*AL$26),
'Option-specific inputs'!$K$19="Total cost method",(('Option-specific inputs'!$K57/SUM('Option-specific inputs'!$K$52:$K$61))*'Option-specific inputs'!$K$109*AL$26)),0),0)</f>
        <v>0</v>
      </c>
      <c r="AM512" s="43" cm="1">
        <f t="array" ref="AM512">IFERROR(
IF(AM$14 - $G$14 + 1 = _xlfn.NUMBERVALUE(TRIM(_xlfn.TEXTAFTER($C512, " ", -1))),
_xlfn.IFS(
'Option-specific inputs'!$K$19="Percentage cost method",('Option-specific inputs'!$K34*'Option-specific inputs'!$K$109*AM$26),
'Option-specific inputs'!$K$19="Total cost method",(('Option-specific inputs'!$K57/SUM('Option-specific inputs'!$K$52:$K$61))*'Option-specific inputs'!$K$109*AM$26)),0),0)</f>
        <v>0</v>
      </c>
      <c r="AN512" s="43" cm="1">
        <f t="array" ref="AN512">IFERROR(
IF(AN$14 - $G$14 + 1 = _xlfn.NUMBERVALUE(TRIM(_xlfn.TEXTAFTER($C512, " ", -1))),
_xlfn.IFS(
'Option-specific inputs'!$K$19="Percentage cost method",('Option-specific inputs'!$K34*'Option-specific inputs'!$K$109*AN$26),
'Option-specific inputs'!$K$19="Total cost method",(('Option-specific inputs'!$K57/SUM('Option-specific inputs'!$K$52:$K$61))*'Option-specific inputs'!$K$109*AN$26)),0),0)</f>
        <v>0</v>
      </c>
      <c r="AO512" s="43" cm="1">
        <f t="array" ref="AO512">IFERROR(
IF(AO$14 - $G$14 + 1 = _xlfn.NUMBERVALUE(TRIM(_xlfn.TEXTAFTER($C512, " ", -1))),
_xlfn.IFS(
'Option-specific inputs'!$K$19="Percentage cost method",('Option-specific inputs'!$K34*'Option-specific inputs'!$K$109*AO$26),
'Option-specific inputs'!$K$19="Total cost method",(('Option-specific inputs'!$K57/SUM('Option-specific inputs'!$K$52:$K$61))*'Option-specific inputs'!$K$109*AO$26)),0),0)</f>
        <v>0</v>
      </c>
      <c r="AP512" s="43" cm="1">
        <f t="array" ref="AP512">IFERROR(
IF(AP$14 - $G$14 + 1 = _xlfn.NUMBERVALUE(TRIM(_xlfn.TEXTAFTER($C512, " ", -1))),
_xlfn.IFS(
'Option-specific inputs'!$K$19="Percentage cost method",('Option-specific inputs'!$K34*'Option-specific inputs'!$K$109*AP$26),
'Option-specific inputs'!$K$19="Total cost method",(('Option-specific inputs'!$K57/SUM('Option-specific inputs'!$K$52:$K$61))*'Option-specific inputs'!$K$109*AP$26)),0),0)</f>
        <v>0</v>
      </c>
      <c r="AQ512" s="43" cm="1">
        <f t="array" ref="AQ512">IFERROR(
IF(AQ$14 - $G$14 + 1 = _xlfn.NUMBERVALUE(TRIM(_xlfn.TEXTAFTER($C512, " ", -1))),
_xlfn.IFS(
'Option-specific inputs'!$K$19="Percentage cost method",('Option-specific inputs'!$K34*'Option-specific inputs'!$K$109*AQ$26),
'Option-specific inputs'!$K$19="Total cost method",(('Option-specific inputs'!$K57/SUM('Option-specific inputs'!$K$52:$K$61))*'Option-specific inputs'!$K$109*AQ$26)),0),0)</f>
        <v>0</v>
      </c>
      <c r="AR512" s="43" cm="1">
        <f t="array" ref="AR512">IFERROR(
IF(AR$14 - $G$14 + 1 = _xlfn.NUMBERVALUE(TRIM(_xlfn.TEXTAFTER($C512, " ", -1))),
_xlfn.IFS(
'Option-specific inputs'!$K$19="Percentage cost method",('Option-specific inputs'!$K34*'Option-specific inputs'!$K$109*AR$26),
'Option-specific inputs'!$K$19="Total cost method",(('Option-specific inputs'!$K57/SUM('Option-specific inputs'!$K$52:$K$61))*'Option-specific inputs'!$K$109*AR$26)),0),0)</f>
        <v>0</v>
      </c>
      <c r="AS512" s="43" cm="1">
        <f t="array" ref="AS512">IFERROR(
IF(AS$14 - $G$14 + 1 = _xlfn.NUMBERVALUE(TRIM(_xlfn.TEXTAFTER($C512, " ", -1))),
_xlfn.IFS(
'Option-specific inputs'!$K$19="Percentage cost method",('Option-specific inputs'!$K34*'Option-specific inputs'!$K$109*AS$26),
'Option-specific inputs'!$K$19="Total cost method",(('Option-specific inputs'!$K57/SUM('Option-specific inputs'!$K$52:$K$61))*'Option-specific inputs'!$K$109*AS$26)),0),0)</f>
        <v>0</v>
      </c>
      <c r="AT512" s="43" cm="1">
        <f t="array" ref="AT512">IFERROR(
IF(AT$14 - $G$14 + 1 = _xlfn.NUMBERVALUE(TRIM(_xlfn.TEXTAFTER($C512, " ", -1))),
_xlfn.IFS(
'Option-specific inputs'!$K$19="Percentage cost method",('Option-specific inputs'!$K34*'Option-specific inputs'!$K$109*AT$26),
'Option-specific inputs'!$K$19="Total cost method",(('Option-specific inputs'!$K57/SUM('Option-specific inputs'!$K$52:$K$61))*'Option-specific inputs'!$K$109*AT$26)),0),0)</f>
        <v>0</v>
      </c>
      <c r="AU512" s="43" cm="1">
        <f t="array" ref="AU512">IFERROR(
IF(AU$14 - $G$14 + 1 = _xlfn.NUMBERVALUE(TRIM(_xlfn.TEXTAFTER($C512, " ", -1))),
_xlfn.IFS(
'Option-specific inputs'!$K$19="Percentage cost method",('Option-specific inputs'!$K34*'Option-specific inputs'!$K$109*AU$26),
'Option-specific inputs'!$K$19="Total cost method",(('Option-specific inputs'!$K57/SUM('Option-specific inputs'!$K$52:$K$61))*'Option-specific inputs'!$K$109*AU$26)),0),0)</f>
        <v>0</v>
      </c>
      <c r="AV512" s="43" cm="1">
        <f t="array" ref="AV512">IFERROR(
IF(AV$14 - $G$14 + 1 = _xlfn.NUMBERVALUE(TRIM(_xlfn.TEXTAFTER($C512, " ", -1))),
_xlfn.IFS(
'Option-specific inputs'!$K$19="Percentage cost method",('Option-specific inputs'!$K34*'Option-specific inputs'!$K$109*AV$26),
'Option-specific inputs'!$K$19="Total cost method",(('Option-specific inputs'!$K57/SUM('Option-specific inputs'!$K$52:$K$61))*'Option-specific inputs'!$K$109*AV$26)),0),0)</f>
        <v>0</v>
      </c>
      <c r="AW512" s="43" cm="1">
        <f t="array" ref="AW512">IFERROR(
IF(AW$14 - $G$14 + 1 = _xlfn.NUMBERVALUE(TRIM(_xlfn.TEXTAFTER($C512, " ", -1))),
_xlfn.IFS(
'Option-specific inputs'!$K$19="Percentage cost method",('Option-specific inputs'!$K34*'Option-specific inputs'!$K$109*AW$26),
'Option-specific inputs'!$K$19="Total cost method",(('Option-specific inputs'!$K57/SUM('Option-specific inputs'!$K$52:$K$61))*'Option-specific inputs'!$K$109*AW$26)),0),0)</f>
        <v>0</v>
      </c>
      <c r="AX512" s="43" cm="1">
        <f t="array" ref="AX512">IFERROR(
IF(AX$14 - $G$14 + 1 = _xlfn.NUMBERVALUE(TRIM(_xlfn.TEXTAFTER($C512, " ", -1))),
_xlfn.IFS(
'Option-specific inputs'!$K$19="Percentage cost method",('Option-specific inputs'!$K34*'Option-specific inputs'!$K$109*AX$26),
'Option-specific inputs'!$K$19="Total cost method",(('Option-specific inputs'!$K57/SUM('Option-specific inputs'!$K$52:$K$61))*'Option-specific inputs'!$K$109*AX$26)),0),0)</f>
        <v>0</v>
      </c>
      <c r="AY512" s="43" cm="1">
        <f t="array" ref="AY512">IFERROR(
IF(AY$14 - $G$14 + 1 = _xlfn.NUMBERVALUE(TRIM(_xlfn.TEXTAFTER($C512, " ", -1))),
_xlfn.IFS(
'Option-specific inputs'!$K$19="Percentage cost method",('Option-specific inputs'!$K34*'Option-specific inputs'!$K$109*AY$26),
'Option-specific inputs'!$K$19="Total cost method",(('Option-specific inputs'!$K57/SUM('Option-specific inputs'!$K$52:$K$61))*'Option-specific inputs'!$K$109*AY$26)),0),0)</f>
        <v>0</v>
      </c>
      <c r="AZ512" s="43" cm="1">
        <f t="array" ref="AZ512">IFERROR(
IF(AZ$14 - $G$14 + 1 = _xlfn.NUMBERVALUE(TRIM(_xlfn.TEXTAFTER($C512, " ", -1))),
_xlfn.IFS(
'Option-specific inputs'!$K$19="Percentage cost method",('Option-specific inputs'!$K34*'Option-specific inputs'!$K$109*AZ$26),
'Option-specific inputs'!$K$19="Total cost method",(('Option-specific inputs'!$K57/SUM('Option-specific inputs'!$K$52:$K$61))*'Option-specific inputs'!$K$109*AZ$26)),0),0)</f>
        <v>0</v>
      </c>
      <c r="BA512" s="43" cm="1">
        <f t="array" ref="BA512">IFERROR(
IF(BA$14 - $G$14 + 1 = _xlfn.NUMBERVALUE(TRIM(_xlfn.TEXTAFTER($C512, " ", -1))),
_xlfn.IFS(
'Option-specific inputs'!$K$19="Percentage cost method",('Option-specific inputs'!$K34*'Option-specific inputs'!$K$109*BA$26),
'Option-specific inputs'!$K$19="Total cost method",(('Option-specific inputs'!$K57/SUM('Option-specific inputs'!$K$52:$K$61))*'Option-specific inputs'!$K$109*BA$26)),0),0)</f>
        <v>0</v>
      </c>
      <c r="BB512" s="43" cm="1">
        <f t="array" ref="BB512">IFERROR(
IF(BB$14 - $G$14 + 1 = _xlfn.NUMBERVALUE(TRIM(_xlfn.TEXTAFTER($C512, " ", -1))),
_xlfn.IFS(
'Option-specific inputs'!$K$19="Percentage cost method",('Option-specific inputs'!$K34*'Option-specific inputs'!$K$109*BB$26),
'Option-specific inputs'!$K$19="Total cost method",(('Option-specific inputs'!$K57/SUM('Option-specific inputs'!$K$52:$K$61))*'Option-specific inputs'!$K$109*BB$26)),0),0)</f>
        <v>0</v>
      </c>
      <c r="BC512" s="43" cm="1">
        <f t="array" ref="BC512">IFERROR(
IF(BC$14 - $G$14 + 1 = _xlfn.NUMBERVALUE(TRIM(_xlfn.TEXTAFTER($C512, " ", -1))),
_xlfn.IFS(
'Option-specific inputs'!$K$19="Percentage cost method",('Option-specific inputs'!$K34*'Option-specific inputs'!$K$109*BC$26),
'Option-specific inputs'!$K$19="Total cost method",(('Option-specific inputs'!$K57/SUM('Option-specific inputs'!$K$52:$K$61))*'Option-specific inputs'!$K$109*BC$26)),0),0)</f>
        <v>0</v>
      </c>
      <c r="BD512" s="43" cm="1">
        <f t="array" ref="BD512">IFERROR(
IF(BD$14 - $G$14 + 1 = _xlfn.NUMBERVALUE(TRIM(_xlfn.TEXTAFTER($C512, " ", -1))),
_xlfn.IFS(
'Option-specific inputs'!$K$19="Percentage cost method",('Option-specific inputs'!$K34*'Option-specific inputs'!$K$109*BD$26),
'Option-specific inputs'!$K$19="Total cost method",(('Option-specific inputs'!$K57/SUM('Option-specific inputs'!$K$52:$K$61))*'Option-specific inputs'!$K$109*BD$26)),0),0)</f>
        <v>0</v>
      </c>
      <c r="BE512" s="43" cm="1">
        <f t="array" ref="BE512">IFERROR(
IF(BE$14 - $G$14 + 1 = _xlfn.NUMBERVALUE(TRIM(_xlfn.TEXTAFTER($C512, " ", -1))),
_xlfn.IFS(
'Option-specific inputs'!$K$19="Percentage cost method",('Option-specific inputs'!$K34*'Option-specific inputs'!$K$109*BE$26),
'Option-specific inputs'!$K$19="Total cost method",(('Option-specific inputs'!$K57/SUM('Option-specific inputs'!$K$52:$K$61))*'Option-specific inputs'!$K$109*BE$26)),0),0)</f>
        <v>0</v>
      </c>
      <c r="BF512" s="43" cm="1">
        <f t="array" ref="BF512">IFERROR(
IF(BF$14 - $G$14 + 1 = _xlfn.NUMBERVALUE(TRIM(_xlfn.TEXTAFTER($C512, " ", -1))),
_xlfn.IFS(
'Option-specific inputs'!$K$19="Percentage cost method",('Option-specific inputs'!$K34*'Option-specific inputs'!$K$109*BF$26),
'Option-specific inputs'!$K$19="Total cost method",(('Option-specific inputs'!$K57/SUM('Option-specific inputs'!$K$52:$K$61))*'Option-specific inputs'!$K$109*BF$26)),0),0)</f>
        <v>0</v>
      </c>
      <c r="BG512" s="43" cm="1">
        <f t="array" ref="BG512">IFERROR(
IF(BG$14 - $G$14 + 1 = _xlfn.NUMBERVALUE(TRIM(_xlfn.TEXTAFTER($C512, " ", -1))),
_xlfn.IFS(
'Option-specific inputs'!$K$19="Percentage cost method",('Option-specific inputs'!$K34*'Option-specific inputs'!$K$109*BG$26),
'Option-specific inputs'!$K$19="Total cost method",(('Option-specific inputs'!$K57/SUM('Option-specific inputs'!$K$52:$K$61))*'Option-specific inputs'!$K$109*BG$26)),0),0)</f>
        <v>0</v>
      </c>
      <c r="BH512" s="43" cm="1">
        <f t="array" ref="BH512">IFERROR(
IF(BH$14 - $G$14 + 1 = _xlfn.NUMBERVALUE(TRIM(_xlfn.TEXTAFTER($C512, " ", -1))),
_xlfn.IFS(
'Option-specific inputs'!$K$19="Percentage cost method",('Option-specific inputs'!$K34*'Option-specific inputs'!$K$109*BH$26),
'Option-specific inputs'!$K$19="Total cost method",(('Option-specific inputs'!$K57/SUM('Option-specific inputs'!$K$52:$K$61))*'Option-specific inputs'!$K$109*BH$26)),0),0)</f>
        <v>0</v>
      </c>
      <c r="BI512" s="43" cm="1">
        <f t="array" ref="BI512">IFERROR(
IF(BI$14 - $G$14 + 1 = _xlfn.NUMBERVALUE(TRIM(_xlfn.TEXTAFTER($C512, " ", -1))),
_xlfn.IFS(
'Option-specific inputs'!$K$19="Percentage cost method",('Option-specific inputs'!$K34*'Option-specific inputs'!$K$109*BI$26),
'Option-specific inputs'!$K$19="Total cost method",(('Option-specific inputs'!$K57/SUM('Option-specific inputs'!$K$52:$K$61))*'Option-specific inputs'!$K$109*BI$26)),0),0)</f>
        <v>0</v>
      </c>
      <c r="BJ512" s="43" cm="1">
        <f t="array" ref="BJ512">IFERROR(
IF(BJ$14 - $G$14 + 1 = _xlfn.NUMBERVALUE(TRIM(_xlfn.TEXTAFTER($C512, " ", -1))),
_xlfn.IFS(
'Option-specific inputs'!$K$19="Percentage cost method",('Option-specific inputs'!$K34*'Option-specific inputs'!$K$109*BJ$26),
'Option-specific inputs'!$K$19="Total cost method",(('Option-specific inputs'!$K57/SUM('Option-specific inputs'!$K$52:$K$61))*'Option-specific inputs'!$K$109*BJ$26)),0),0)</f>
        <v>0</v>
      </c>
      <c r="BK512" s="43" cm="1">
        <f t="array" ref="BK512">IFERROR(
IF(BK$14 - $G$14 + 1 = _xlfn.NUMBERVALUE(TRIM(_xlfn.TEXTAFTER($C512, " ", -1))),
_xlfn.IFS(
'Option-specific inputs'!$K$19="Percentage cost method",('Option-specific inputs'!$K34*'Option-specific inputs'!$K$109*BK$26),
'Option-specific inputs'!$K$19="Total cost method",(('Option-specific inputs'!$K57/SUM('Option-specific inputs'!$K$52:$K$61))*'Option-specific inputs'!$K$109*BK$26)),0),0)</f>
        <v>0</v>
      </c>
      <c r="BL512" s="43" cm="1">
        <f t="array" ref="BL512">IFERROR(
IF(BL$14 - $G$14 + 1 = _xlfn.NUMBERVALUE(TRIM(_xlfn.TEXTAFTER($C512, " ", -1))),
_xlfn.IFS(
'Option-specific inputs'!$K$19="Percentage cost method",('Option-specific inputs'!$K34*'Option-specific inputs'!$K$109*BL$26),
'Option-specific inputs'!$K$19="Total cost method",(('Option-specific inputs'!$K57/SUM('Option-specific inputs'!$K$52:$K$61))*'Option-specific inputs'!$K$109*BL$26)),0),0)</f>
        <v>0</v>
      </c>
      <c r="BM512" s="43" cm="1">
        <f t="array" ref="BM512">IFERROR(
IF(BM$14 - $G$14 + 1 = _xlfn.NUMBERVALUE(TRIM(_xlfn.TEXTAFTER($C512, " ", -1))),
_xlfn.IFS(
'Option-specific inputs'!$K$19="Percentage cost method",('Option-specific inputs'!$K34*'Option-specific inputs'!$K$109*BM$26),
'Option-specific inputs'!$K$19="Total cost method",(('Option-specific inputs'!$K57/SUM('Option-specific inputs'!$K$52:$K$61))*'Option-specific inputs'!$K$109*BM$26)),0),0)</f>
        <v>0</v>
      </c>
      <c r="BN512" s="43" cm="1">
        <f t="array" ref="BN512">IFERROR(
IF(BN$14 - $G$14 + 1 = _xlfn.NUMBERVALUE(TRIM(_xlfn.TEXTAFTER($C512, " ", -1))),
_xlfn.IFS(
'Option-specific inputs'!$K$19="Percentage cost method",('Option-specific inputs'!$K34*'Option-specific inputs'!$K$109*BN$26),
'Option-specific inputs'!$K$19="Total cost method",(('Option-specific inputs'!$K57/SUM('Option-specific inputs'!$K$52:$K$61))*'Option-specific inputs'!$K$109*BN$26)),0),0)</f>
        <v>0</v>
      </c>
      <c r="BO512" s="43" cm="1">
        <f t="array" ref="BO512">IFERROR(
IF(BO$14 - $G$14 + 1 = _xlfn.NUMBERVALUE(TRIM(_xlfn.TEXTAFTER($C512, " ", -1))),
_xlfn.IFS(
'Option-specific inputs'!$K$19="Percentage cost method",('Option-specific inputs'!$K34*'Option-specific inputs'!$K$109*BO$26),
'Option-specific inputs'!$K$19="Total cost method",(('Option-specific inputs'!$K57/SUM('Option-specific inputs'!$K$52:$K$61))*'Option-specific inputs'!$K$109*BO$26)),0),0)</f>
        <v>0</v>
      </c>
      <c r="BP512" s="43" cm="1">
        <f t="array" ref="BP512">IFERROR(
IF(BP$14 - $G$14 + 1 = _xlfn.NUMBERVALUE(TRIM(_xlfn.TEXTAFTER($C512, " ", -1))),
_xlfn.IFS(
'Option-specific inputs'!$K$19="Percentage cost method",('Option-specific inputs'!$K34*'Option-specific inputs'!$K$109*BP$26),
'Option-specific inputs'!$K$19="Total cost method",(('Option-specific inputs'!$K57/SUM('Option-specific inputs'!$K$52:$K$61))*'Option-specific inputs'!$K$109*BP$26)),0),0)</f>
        <v>0</v>
      </c>
      <c r="BQ512" s="43" cm="1">
        <f t="array" ref="BQ512">IFERROR(
IF(BQ$14 - $G$14 + 1 = _xlfn.NUMBERVALUE(TRIM(_xlfn.TEXTAFTER($C512, " ", -1))),
_xlfn.IFS(
'Option-specific inputs'!$K$19="Percentage cost method",('Option-specific inputs'!$K34*'Option-specific inputs'!$K$109*BQ$26),
'Option-specific inputs'!$K$19="Total cost method",(('Option-specific inputs'!$K57/SUM('Option-specific inputs'!$K$52:$K$61))*'Option-specific inputs'!$K$109*BQ$26)),0),0)</f>
        <v>0</v>
      </c>
      <c r="BR512" s="43" cm="1">
        <f t="array" ref="BR512">IFERROR(
IF(BR$14 - $G$14 + 1 = _xlfn.NUMBERVALUE(TRIM(_xlfn.TEXTAFTER($C512, " ", -1))),
_xlfn.IFS(
'Option-specific inputs'!$K$19="Percentage cost method",('Option-specific inputs'!$K34*'Option-specific inputs'!$K$109*BR$26),
'Option-specific inputs'!$K$19="Total cost method",(('Option-specific inputs'!$K57/SUM('Option-specific inputs'!$K$52:$K$61))*'Option-specific inputs'!$K$109*BR$26)),0),0)</f>
        <v>0</v>
      </c>
      <c r="BS512" s="43" cm="1">
        <f t="array" ref="BS512">IFERROR(
IF(BS$14 - $G$14 + 1 = _xlfn.NUMBERVALUE(TRIM(_xlfn.TEXTAFTER($C512, " ", -1))),
_xlfn.IFS(
'Option-specific inputs'!$K$19="Percentage cost method",('Option-specific inputs'!$K34*'Option-specific inputs'!$K$109*BS$26),
'Option-specific inputs'!$K$19="Total cost method",(('Option-specific inputs'!$K57/SUM('Option-specific inputs'!$K$52:$K$61))*'Option-specific inputs'!$K$109*BS$26)),0),0)</f>
        <v>0</v>
      </c>
      <c r="BT512" s="43" cm="1">
        <f t="array" ref="BT512">IFERROR(
IF(BT$14 - $G$14 + 1 = _xlfn.NUMBERVALUE(TRIM(_xlfn.TEXTAFTER($C512, " ", -1))),
_xlfn.IFS(
'Option-specific inputs'!$K$19="Percentage cost method",('Option-specific inputs'!$K34*'Option-specific inputs'!$K$109*BT$26),
'Option-specific inputs'!$K$19="Total cost method",(('Option-specific inputs'!$K57/SUM('Option-specific inputs'!$K$52:$K$61))*'Option-specific inputs'!$K$109*BT$26)),0),0)</f>
        <v>0</v>
      </c>
      <c r="BU512" s="43" cm="1">
        <f t="array" ref="BU512">IFERROR(
IF(BU$14 - $G$14 + 1 = _xlfn.NUMBERVALUE(TRIM(_xlfn.TEXTAFTER($C512, " ", -1))),
_xlfn.IFS(
'Option-specific inputs'!$K$19="Percentage cost method",('Option-specific inputs'!$K34*'Option-specific inputs'!$K$109*BU$26),
'Option-specific inputs'!$K$19="Total cost method",(('Option-specific inputs'!$K57/SUM('Option-specific inputs'!$K$52:$K$61))*'Option-specific inputs'!$K$109*BU$26)),0),0)</f>
        <v>0</v>
      </c>
      <c r="BV512" s="43" cm="1">
        <f t="array" ref="BV512">IFERROR(
IF(BV$14 - $G$14 + 1 = _xlfn.NUMBERVALUE(TRIM(_xlfn.TEXTAFTER($C512, " ", -1))),
_xlfn.IFS(
'Option-specific inputs'!$K$19="Percentage cost method",('Option-specific inputs'!$K34*'Option-specific inputs'!$K$109*BV$26),
'Option-specific inputs'!$K$19="Total cost method",(('Option-specific inputs'!$K57/SUM('Option-specific inputs'!$K$52:$K$61))*'Option-specific inputs'!$K$109*BV$26)),0),0)</f>
        <v>0</v>
      </c>
      <c r="BW512" s="43" cm="1">
        <f t="array" ref="BW512">IFERROR(
IF(BW$14 - $G$14 + 1 = _xlfn.NUMBERVALUE(TRIM(_xlfn.TEXTAFTER($C512, " ", -1))),
_xlfn.IFS(
'Option-specific inputs'!$K$19="Percentage cost method",('Option-specific inputs'!$K34*'Option-specific inputs'!$K$109*BW$26),
'Option-specific inputs'!$K$19="Total cost method",(('Option-specific inputs'!$K57/SUM('Option-specific inputs'!$K$52:$K$61))*'Option-specific inputs'!$K$109*BW$26)),0),0)</f>
        <v>0</v>
      </c>
      <c r="BX512" s="43" cm="1">
        <f t="array" ref="BX512">IFERROR(
IF(BX$14 - $G$14 + 1 = _xlfn.NUMBERVALUE(TRIM(_xlfn.TEXTAFTER($C512, " ", -1))),
_xlfn.IFS(
'Option-specific inputs'!$K$19="Percentage cost method",('Option-specific inputs'!$K34*'Option-specific inputs'!$K$109*BX$26),
'Option-specific inputs'!$K$19="Total cost method",(('Option-specific inputs'!$K57/SUM('Option-specific inputs'!$K$52:$K$61))*'Option-specific inputs'!$K$109*BX$26)),0),0)</f>
        <v>0</v>
      </c>
      <c r="BY512" s="43" cm="1">
        <f t="array" ref="BY512">IFERROR(
IF(BY$14 - $G$14 + 1 = _xlfn.NUMBERVALUE(TRIM(_xlfn.TEXTAFTER($C512, " ", -1))),
_xlfn.IFS(
'Option-specific inputs'!$K$19="Percentage cost method",('Option-specific inputs'!$K34*'Option-specific inputs'!$K$109*BY$26),
'Option-specific inputs'!$K$19="Total cost method",(('Option-specific inputs'!$K57/SUM('Option-specific inputs'!$K$52:$K$61))*'Option-specific inputs'!$K$109*BY$26)),0),0)</f>
        <v>0</v>
      </c>
      <c r="BZ512" s="43" cm="1">
        <f t="array" ref="BZ512">IFERROR(
IF(BZ$14 - $G$14 + 1 = _xlfn.NUMBERVALUE(TRIM(_xlfn.TEXTAFTER($C512, " ", -1))),
_xlfn.IFS(
'Option-specific inputs'!$K$19="Percentage cost method",('Option-specific inputs'!$K34*'Option-specific inputs'!$K$109*BZ$26),
'Option-specific inputs'!$K$19="Total cost method",(('Option-specific inputs'!$K57/SUM('Option-specific inputs'!$K$52:$K$61))*'Option-specific inputs'!$K$109*BZ$26)),0),0)</f>
        <v>0</v>
      </c>
      <c r="CA512" s="43" cm="1">
        <f t="array" ref="CA512">IFERROR(
IF(CA$14 - $G$14 + 1 = _xlfn.NUMBERVALUE(TRIM(_xlfn.TEXTAFTER($C512, " ", -1))),
_xlfn.IFS(
'Option-specific inputs'!$K$19="Percentage cost method",('Option-specific inputs'!$K34*'Option-specific inputs'!$K$109*CA$26),
'Option-specific inputs'!$K$19="Total cost method",(('Option-specific inputs'!$K57/SUM('Option-specific inputs'!$K$52:$K$61))*'Option-specific inputs'!$K$109*CA$26)),0),0)</f>
        <v>0</v>
      </c>
      <c r="CB512" s="43" cm="1">
        <f t="array" ref="CB512">IFERROR(
IF(CB$14 - $G$14 + 1 = _xlfn.NUMBERVALUE(TRIM(_xlfn.TEXTAFTER($C512, " ", -1))),
_xlfn.IFS(
'Option-specific inputs'!$K$19="Percentage cost method",('Option-specific inputs'!$K34*'Option-specific inputs'!$K$109*CB$26),
'Option-specific inputs'!$K$19="Total cost method",(('Option-specific inputs'!$K57/SUM('Option-specific inputs'!$K$52:$K$61))*'Option-specific inputs'!$K$109*CB$26)),0),0)</f>
        <v>0</v>
      </c>
      <c r="CC512" s="43" cm="1">
        <f t="array" ref="CC512">IFERROR(
IF(CC$14 - $G$14 + 1 = _xlfn.NUMBERVALUE(TRIM(_xlfn.TEXTAFTER($C512, " ", -1))),
_xlfn.IFS(
'Option-specific inputs'!$K$19="Percentage cost method",('Option-specific inputs'!$K34*'Option-specific inputs'!$K$109*CC$26),
'Option-specific inputs'!$K$19="Total cost method",(('Option-specific inputs'!$K57/SUM('Option-specific inputs'!$K$52:$K$61))*'Option-specific inputs'!$K$109*CC$26)),0),0)</f>
        <v>0</v>
      </c>
      <c r="CD512" s="43" cm="1">
        <f t="array" ref="CD512">IFERROR(
IF(CD$14 - $G$14 + 1 = _xlfn.NUMBERVALUE(TRIM(_xlfn.TEXTAFTER($C512, " ", -1))),
_xlfn.IFS(
'Option-specific inputs'!$K$19="Percentage cost method",('Option-specific inputs'!$K34*'Option-specific inputs'!$K$109*CD$26),
'Option-specific inputs'!$K$19="Total cost method",(('Option-specific inputs'!$K57/SUM('Option-specific inputs'!$K$52:$K$61))*'Option-specific inputs'!$K$109*CD$26)),0),0)</f>
        <v>0</v>
      </c>
      <c r="CE512" s="43" cm="1">
        <f t="array" ref="CE512">IFERROR(
IF(CE$14 - $G$14 + 1 = _xlfn.NUMBERVALUE(TRIM(_xlfn.TEXTAFTER($C512, " ", -1))),
_xlfn.IFS(
'Option-specific inputs'!$K$19="Percentage cost method",('Option-specific inputs'!$K34*'Option-specific inputs'!$K$109*CE$26),
'Option-specific inputs'!$K$19="Total cost method",(('Option-specific inputs'!$K57/SUM('Option-specific inputs'!$K$52:$K$61))*'Option-specific inputs'!$K$109*CE$26)),0),0)</f>
        <v>0</v>
      </c>
      <c r="CF512" s="43" cm="1">
        <f t="array" ref="CF512">IFERROR(
IF(CF$14 - $G$14 + 1 = _xlfn.NUMBERVALUE(TRIM(_xlfn.TEXTAFTER($C512, " ", -1))),
_xlfn.IFS(
'Option-specific inputs'!$K$19="Percentage cost method",('Option-specific inputs'!$K34*'Option-specific inputs'!$K$109*CF$26),
'Option-specific inputs'!$K$19="Total cost method",(('Option-specific inputs'!$K57/SUM('Option-specific inputs'!$K$52:$K$61))*'Option-specific inputs'!$K$109*CF$26)),0),0)</f>
        <v>0</v>
      </c>
      <c r="CG512" s="43" cm="1">
        <f t="array" ref="CG512">IFERROR(
IF(CG$14 - $G$14 + 1 = _xlfn.NUMBERVALUE(TRIM(_xlfn.TEXTAFTER($C512, " ", -1))),
_xlfn.IFS(
'Option-specific inputs'!$K$19="Percentage cost method",('Option-specific inputs'!$K34*'Option-specific inputs'!$K$109*CG$26),
'Option-specific inputs'!$K$19="Total cost method",(('Option-specific inputs'!$K57/SUM('Option-specific inputs'!$K$52:$K$61))*'Option-specific inputs'!$K$109*CG$26)),0),0)</f>
        <v>0</v>
      </c>
      <c r="CH512" s="43" cm="1">
        <f t="array" ref="CH512">IFERROR(
IF(CH$14 - $G$14 + 1 = _xlfn.NUMBERVALUE(TRIM(_xlfn.TEXTAFTER($C512, " ", -1))),
_xlfn.IFS(
'Option-specific inputs'!$K$19="Percentage cost method",('Option-specific inputs'!$K34*'Option-specific inputs'!$K$109*CH$26),
'Option-specific inputs'!$K$19="Total cost method",(('Option-specific inputs'!$K57/SUM('Option-specific inputs'!$K$52:$K$61))*'Option-specific inputs'!$K$109*CH$26)),0),0)</f>
        <v>0</v>
      </c>
      <c r="CI512" s="43" cm="1">
        <f t="array" ref="CI512">IFERROR(
IF(CI$14 - $G$14 + 1 = _xlfn.NUMBERVALUE(TRIM(_xlfn.TEXTAFTER($C512, " ", -1))),
_xlfn.IFS(
'Option-specific inputs'!$K$19="Percentage cost method",('Option-specific inputs'!$K34*'Option-specific inputs'!$K$109*CI$26),
'Option-specific inputs'!$K$19="Total cost method",(('Option-specific inputs'!$K57/SUM('Option-specific inputs'!$K$52:$K$61))*'Option-specific inputs'!$K$109*CI$26)),0),0)</f>
        <v>0</v>
      </c>
      <c r="CJ512" s="43" cm="1">
        <f t="array" ref="CJ512">IFERROR(
IF(CJ$14 - $G$14 + 1 = _xlfn.NUMBERVALUE(TRIM(_xlfn.TEXTAFTER($C512, " ", -1))),
_xlfn.IFS(
'Option-specific inputs'!$K$19="Percentage cost method",('Option-specific inputs'!$K34*'Option-specific inputs'!$K$109*CJ$26),
'Option-specific inputs'!$K$19="Total cost method",(('Option-specific inputs'!$K57/SUM('Option-specific inputs'!$K$52:$K$61))*'Option-specific inputs'!$K$109*CJ$26)),0),0)</f>
        <v>0</v>
      </c>
      <c r="CK512" s="43" cm="1">
        <f t="array" ref="CK512">IFERROR(
IF(CK$14 - $G$14 + 1 = _xlfn.NUMBERVALUE(TRIM(_xlfn.TEXTAFTER($C512, " ", -1))),
_xlfn.IFS(
'Option-specific inputs'!$K$19="Percentage cost method",('Option-specific inputs'!$K34*'Option-specific inputs'!$K$109*CK$26),
'Option-specific inputs'!$K$19="Total cost method",(('Option-specific inputs'!$K57/SUM('Option-specific inputs'!$K$52:$K$61))*'Option-specific inputs'!$K$109*CK$26)),0),0)</f>
        <v>0</v>
      </c>
      <c r="CL512" s="43" cm="1">
        <f t="array" ref="CL512">IFERROR(
IF(CL$14 - $G$14 + 1 = _xlfn.NUMBERVALUE(TRIM(_xlfn.TEXTAFTER($C512, " ", -1))),
_xlfn.IFS(
'Option-specific inputs'!$K$19="Percentage cost method",('Option-specific inputs'!$K34*'Option-specific inputs'!$K$109*CL$26),
'Option-specific inputs'!$K$19="Total cost method",(('Option-specific inputs'!$K57/SUM('Option-specific inputs'!$K$52:$K$61))*'Option-specific inputs'!$K$109*CL$26)),0),0)</f>
        <v>0</v>
      </c>
      <c r="CM512" s="43" cm="1">
        <f t="array" ref="CM512">IFERROR(
IF(CM$14 - $G$14 + 1 = _xlfn.NUMBERVALUE(TRIM(_xlfn.TEXTAFTER($C512, " ", -1))),
_xlfn.IFS(
'Option-specific inputs'!$K$19="Percentage cost method",('Option-specific inputs'!$K34*'Option-specific inputs'!$K$109*CM$26),
'Option-specific inputs'!$K$19="Total cost method",(('Option-specific inputs'!$K57/SUM('Option-specific inputs'!$K$52:$K$61))*'Option-specific inputs'!$K$109*CM$26)),0),0)</f>
        <v>0</v>
      </c>
      <c r="CN512" s="43" cm="1">
        <f t="array" ref="CN512">IFERROR(
IF(CN$14 - $G$14 + 1 = _xlfn.NUMBERVALUE(TRIM(_xlfn.TEXTAFTER($C512, " ", -1))),
_xlfn.IFS(
'Option-specific inputs'!$K$19="Percentage cost method",('Option-specific inputs'!$K34*'Option-specific inputs'!$K$109*CN$26),
'Option-specific inputs'!$K$19="Total cost method",(('Option-specific inputs'!$K57/SUM('Option-specific inputs'!$K$52:$K$61))*'Option-specific inputs'!$K$109*CN$26)),0),0)</f>
        <v>0</v>
      </c>
      <c r="CO512" s="43" cm="1">
        <f t="array" ref="CO512">IFERROR(
IF(CO$14 - $G$14 + 1 = _xlfn.NUMBERVALUE(TRIM(_xlfn.TEXTAFTER($C512, " ", -1))),
_xlfn.IFS(
'Option-specific inputs'!$K$19="Percentage cost method",('Option-specific inputs'!$K34*'Option-specific inputs'!$K$109*CO$26),
'Option-specific inputs'!$K$19="Total cost method",(('Option-specific inputs'!$K57/SUM('Option-specific inputs'!$K$52:$K$61))*'Option-specific inputs'!$K$109*CO$26)),0),0)</f>
        <v>0</v>
      </c>
      <c r="CP512" s="43" cm="1">
        <f t="array" ref="CP512">IFERROR(
IF(CP$14 - $G$14 + 1 = _xlfn.NUMBERVALUE(TRIM(_xlfn.TEXTAFTER($C512, " ", -1))),
_xlfn.IFS(
'Option-specific inputs'!$K$19="Percentage cost method",('Option-specific inputs'!$K34*'Option-specific inputs'!$K$109*CP$26),
'Option-specific inputs'!$K$19="Total cost method",(('Option-specific inputs'!$K57/SUM('Option-specific inputs'!$K$52:$K$61))*'Option-specific inputs'!$K$109*CP$26)),0),0)</f>
        <v>0</v>
      </c>
      <c r="CQ512" s="43" cm="1">
        <f t="array" ref="CQ512">IFERROR(
IF(CQ$14 - $G$14 + 1 = _xlfn.NUMBERVALUE(TRIM(_xlfn.TEXTAFTER($C512, " ", -1))),
_xlfn.IFS(
'Option-specific inputs'!$K$19="Percentage cost method",('Option-specific inputs'!$K34*'Option-specific inputs'!$K$109*CQ$26),
'Option-specific inputs'!$K$19="Total cost method",(('Option-specific inputs'!$K57/SUM('Option-specific inputs'!$K$52:$K$61))*'Option-specific inputs'!$K$109*CQ$26)),0),0)</f>
        <v>0</v>
      </c>
      <c r="CR512" s="43" cm="1">
        <f t="array" ref="CR512">IFERROR(
IF(CR$14 - $G$14 + 1 = _xlfn.NUMBERVALUE(TRIM(_xlfn.TEXTAFTER($C512, " ", -1))),
_xlfn.IFS(
'Option-specific inputs'!$K$19="Percentage cost method",('Option-specific inputs'!$K34*'Option-specific inputs'!$K$109*CR$26),
'Option-specific inputs'!$K$19="Total cost method",(('Option-specific inputs'!$K57/SUM('Option-specific inputs'!$K$52:$K$61))*'Option-specific inputs'!$K$109*CR$26)),0),0)</f>
        <v>0</v>
      </c>
      <c r="CS512" s="43" cm="1">
        <f t="array" ref="CS512">IFERROR(
IF(CS$14 - $G$14 + 1 = _xlfn.NUMBERVALUE(TRIM(_xlfn.TEXTAFTER($C512, " ", -1))),
_xlfn.IFS(
'Option-specific inputs'!$K$19="Percentage cost method",('Option-specific inputs'!$K34*'Option-specific inputs'!$K$109*CS$26),
'Option-specific inputs'!$K$19="Total cost method",(('Option-specific inputs'!$K57/SUM('Option-specific inputs'!$K$52:$K$61))*'Option-specific inputs'!$K$109*CS$26)),0),0)</f>
        <v>0</v>
      </c>
      <c r="CT512" s="43" cm="1">
        <f t="array" ref="CT512">IFERROR(
IF(CT$14 - $G$14 + 1 = _xlfn.NUMBERVALUE(TRIM(_xlfn.TEXTAFTER($C512, " ", -1))),
_xlfn.IFS(
'Option-specific inputs'!$K$19="Percentage cost method",('Option-specific inputs'!$K34*'Option-specific inputs'!$K$109*CT$26),
'Option-specific inputs'!$K$19="Total cost method",(('Option-specific inputs'!$K57/SUM('Option-specific inputs'!$K$52:$K$61))*'Option-specific inputs'!$K$109*CT$26)),0),0)</f>
        <v>0</v>
      </c>
      <c r="CU512" s="43" cm="1">
        <f t="array" ref="CU512">IFERROR(
IF(CU$14 - $G$14 + 1 = _xlfn.NUMBERVALUE(TRIM(_xlfn.TEXTAFTER($C512, " ", -1))),
_xlfn.IFS(
'Option-specific inputs'!$K$19="Percentage cost method",('Option-specific inputs'!$K34*'Option-specific inputs'!$K$109*CU$26),
'Option-specific inputs'!$K$19="Total cost method",(('Option-specific inputs'!$K57/SUM('Option-specific inputs'!$K$52:$K$61))*'Option-specific inputs'!$K$109*CU$26)),0),0)</f>
        <v>0</v>
      </c>
      <c r="CV512" s="43" cm="1">
        <f t="array" ref="CV512">IFERROR(
IF(CV$14 - $G$14 + 1 = _xlfn.NUMBERVALUE(TRIM(_xlfn.TEXTAFTER($C512, " ", -1))),
_xlfn.IFS(
'Option-specific inputs'!$K$19="Percentage cost method",('Option-specific inputs'!$K34*'Option-specific inputs'!$K$109*CV$26),
'Option-specific inputs'!$K$19="Total cost method",(('Option-specific inputs'!$K57/SUM('Option-specific inputs'!$K$52:$K$61))*'Option-specific inputs'!$K$109*CV$26)),0),0)</f>
        <v>0</v>
      </c>
      <c r="CW512" s="43" cm="1">
        <f t="array" ref="CW512">IFERROR(
IF(CW$14 - $G$14 + 1 = _xlfn.NUMBERVALUE(TRIM(_xlfn.TEXTAFTER($C512, " ", -1))),
_xlfn.IFS(
'Option-specific inputs'!$K$19="Percentage cost method",('Option-specific inputs'!$K34*'Option-specific inputs'!$K$109*CW$26),
'Option-specific inputs'!$K$19="Total cost method",(('Option-specific inputs'!$K57/SUM('Option-specific inputs'!$K$52:$K$61))*'Option-specific inputs'!$K$109*CW$26)),0),0)</f>
        <v>0</v>
      </c>
      <c r="CX512" s="43" cm="1">
        <f t="array" ref="CX512">IFERROR(
IF(CX$14 - $G$14 + 1 = _xlfn.NUMBERVALUE(TRIM(_xlfn.TEXTAFTER($C512, " ", -1))),
_xlfn.IFS(
'Option-specific inputs'!$K$19="Percentage cost method",('Option-specific inputs'!$K34*'Option-specific inputs'!$K$109*CX$26),
'Option-specific inputs'!$K$19="Total cost method",(('Option-specific inputs'!$K57/SUM('Option-specific inputs'!$K$52:$K$61))*'Option-specific inputs'!$K$109*CX$26)),0),0)</f>
        <v>0</v>
      </c>
      <c r="CY512" s="43" cm="1">
        <f t="array" ref="CY512">IFERROR(
IF(CY$14 - $G$14 + 1 = _xlfn.NUMBERVALUE(TRIM(_xlfn.TEXTAFTER($C512, " ", -1))),
_xlfn.IFS(
'Option-specific inputs'!$K$19="Percentage cost method",('Option-specific inputs'!$K34*'Option-specific inputs'!$K$109*CY$26),
'Option-specific inputs'!$K$19="Total cost method",(('Option-specific inputs'!$K57/SUM('Option-specific inputs'!$K$52:$K$61))*'Option-specific inputs'!$K$109*CY$26)),0),0)</f>
        <v>0</v>
      </c>
      <c r="CZ512" s="43" cm="1">
        <f t="array" ref="CZ512">IFERROR(
IF(CZ$14 - $G$14 + 1 = _xlfn.NUMBERVALUE(TRIM(_xlfn.TEXTAFTER($C512, " ", -1))),
_xlfn.IFS(
'Option-specific inputs'!$K$19="Percentage cost method",('Option-specific inputs'!$K34*'Option-specific inputs'!$K$109*CZ$26),
'Option-specific inputs'!$K$19="Total cost method",(('Option-specific inputs'!$K57/SUM('Option-specific inputs'!$K$52:$K$61))*'Option-specific inputs'!$K$109*CZ$26)),0),0)</f>
        <v>0</v>
      </c>
      <c r="DA512" s="43" cm="1">
        <f t="array" ref="DA512">IFERROR(
IF(DA$14 - $G$14 + 1 = _xlfn.NUMBERVALUE(TRIM(_xlfn.TEXTAFTER($C512, " ", -1))),
_xlfn.IFS(
'Option-specific inputs'!$K$19="Percentage cost method",('Option-specific inputs'!$K34*'Option-specific inputs'!$K$109*DA$26),
'Option-specific inputs'!$K$19="Total cost method",(('Option-specific inputs'!$K57/SUM('Option-specific inputs'!$K$52:$K$61))*'Option-specific inputs'!$K$109*DA$26)),0),0)</f>
        <v>0</v>
      </c>
      <c r="DB512" s="43" cm="1">
        <f t="array" ref="DB512">IFERROR(
IF(DB$14 - $G$14 + 1 = _xlfn.NUMBERVALUE(TRIM(_xlfn.TEXTAFTER($C512, " ", -1))),
_xlfn.IFS(
'Option-specific inputs'!$K$19="Percentage cost method",('Option-specific inputs'!$K34*'Option-specific inputs'!$K$109*DB$26),
'Option-specific inputs'!$K$19="Total cost method",(('Option-specific inputs'!$K57/SUM('Option-specific inputs'!$K$52:$K$61))*'Option-specific inputs'!$K$109*DB$26)),0),0)</f>
        <v>0</v>
      </c>
      <c r="DC512" s="25"/>
    </row>
    <row r="513" spans="1:107" s="61" customFormat="1" ht="22.5" customHeight="1">
      <c r="A513" s="25"/>
      <c r="B513" s="163"/>
      <c r="C513" s="170" t="s">
        <v>146</v>
      </c>
      <c r="D513" s="32"/>
      <c r="E513" s="37"/>
      <c r="F513" s="42"/>
      <c r="G513" s="43" cm="1">
        <f t="array" ref="G513">IFERROR(
IF(G$14 - $G$14 + 1 = _xlfn.NUMBERVALUE(TRIM(_xlfn.TEXTAFTER($C513, " ", -1))),
_xlfn.IFS(
'Option-specific inputs'!$K$19="Percentage cost method",('Option-specific inputs'!$K35*'Option-specific inputs'!$K$109*G$26),
'Option-specific inputs'!$K$19="Total cost method",(('Option-specific inputs'!$K58/SUM('Option-specific inputs'!$K$52:$K$61))*'Option-specific inputs'!$K$109*G$26)),0),0)</f>
        <v>0</v>
      </c>
      <c r="H513" s="43" cm="1">
        <f t="array" ref="H513">IFERROR(
IF(H$14 - $G$14 + 1 = _xlfn.NUMBERVALUE(TRIM(_xlfn.TEXTAFTER($C513, " ", -1))),
_xlfn.IFS(
'Option-specific inputs'!$K$19="Percentage cost method",('Option-specific inputs'!$K35*'Option-specific inputs'!$K$109*H$26),
'Option-specific inputs'!$K$19="Total cost method",(('Option-specific inputs'!$K58/SUM('Option-specific inputs'!$K$52:$K$61))*'Option-specific inputs'!$K$109*H$26)),0),0)</f>
        <v>0</v>
      </c>
      <c r="I513" s="43" cm="1">
        <f t="array" ref="I513">IFERROR(
IF(I$14 - $G$14 + 1 = _xlfn.NUMBERVALUE(TRIM(_xlfn.TEXTAFTER($C513, " ", -1))),
_xlfn.IFS(
'Option-specific inputs'!$K$19="Percentage cost method",('Option-specific inputs'!$K35*'Option-specific inputs'!$K$109*I$26),
'Option-specific inputs'!$K$19="Total cost method",(('Option-specific inputs'!$K58/SUM('Option-specific inputs'!$K$52:$K$61))*'Option-specific inputs'!$K$109*I$26)),0),0)</f>
        <v>0</v>
      </c>
      <c r="J513" s="43" cm="1">
        <f t="array" ref="J513">IFERROR(
IF(J$14 - $G$14 + 1 = _xlfn.NUMBERVALUE(TRIM(_xlfn.TEXTAFTER($C513, " ", -1))),
_xlfn.IFS(
'Option-specific inputs'!$K$19="Percentage cost method",('Option-specific inputs'!$K35*'Option-specific inputs'!$K$109*J$26),
'Option-specific inputs'!$K$19="Total cost method",(('Option-specific inputs'!$K58/SUM('Option-specific inputs'!$K$52:$K$61))*'Option-specific inputs'!$K$109*J$26)),0),0)</f>
        <v>0</v>
      </c>
      <c r="K513" s="43" cm="1">
        <f t="array" ref="K513">IFERROR(
IF(K$14 - $G$14 + 1 = _xlfn.NUMBERVALUE(TRIM(_xlfn.TEXTAFTER($C513, " ", -1))),
_xlfn.IFS(
'Option-specific inputs'!$K$19="Percentage cost method",('Option-specific inputs'!$K35*'Option-specific inputs'!$K$109*K$26),
'Option-specific inputs'!$K$19="Total cost method",(('Option-specific inputs'!$K58/SUM('Option-specific inputs'!$K$52:$K$61))*'Option-specific inputs'!$K$109*K$26)),0),0)</f>
        <v>0</v>
      </c>
      <c r="L513" s="43" cm="1">
        <f t="array" ref="L513">IFERROR(
IF(L$14 - $G$14 + 1 = _xlfn.NUMBERVALUE(TRIM(_xlfn.TEXTAFTER($C513, " ", -1))),
_xlfn.IFS(
'Option-specific inputs'!$K$19="Percentage cost method",('Option-specific inputs'!$K35*'Option-specific inputs'!$K$109*L$26),
'Option-specific inputs'!$K$19="Total cost method",(('Option-specific inputs'!$K58/SUM('Option-specific inputs'!$K$52:$K$61))*'Option-specific inputs'!$K$109*L$26)),0),0)</f>
        <v>0</v>
      </c>
      <c r="M513" s="43" cm="1">
        <f t="array" ref="M513">IFERROR(
IF(M$14 - $G$14 + 1 = _xlfn.NUMBERVALUE(TRIM(_xlfn.TEXTAFTER($C513, " ", -1))),
_xlfn.IFS(
'Option-specific inputs'!$K$19="Percentage cost method",('Option-specific inputs'!$K35*'Option-specific inputs'!$K$109*M$26),
'Option-specific inputs'!$K$19="Total cost method",(('Option-specific inputs'!$K58/SUM('Option-specific inputs'!$K$52:$K$61))*'Option-specific inputs'!$K$109*M$26)),0),0)</f>
        <v>0</v>
      </c>
      <c r="N513" s="43" cm="1">
        <f t="array" ref="N513">IFERROR(
IF(N$14 - $G$14 + 1 = _xlfn.NUMBERVALUE(TRIM(_xlfn.TEXTAFTER($C513, " ", -1))),
_xlfn.IFS(
'Option-specific inputs'!$K$19="Percentage cost method",('Option-specific inputs'!$K35*'Option-specific inputs'!$K$109*N$26),
'Option-specific inputs'!$K$19="Total cost method",(('Option-specific inputs'!$K58/SUM('Option-specific inputs'!$K$52:$K$61))*'Option-specific inputs'!$K$109*N$26)),0),0)</f>
        <v>0</v>
      </c>
      <c r="O513" s="43" cm="1">
        <f t="array" ref="O513">IFERROR(
IF(O$14 - $G$14 + 1 = _xlfn.NUMBERVALUE(TRIM(_xlfn.TEXTAFTER($C513, " ", -1))),
_xlfn.IFS(
'Option-specific inputs'!$K$19="Percentage cost method",('Option-specific inputs'!$K35*'Option-specific inputs'!$K$109*O$26),
'Option-specific inputs'!$K$19="Total cost method",(('Option-specific inputs'!$K58/SUM('Option-specific inputs'!$K$52:$K$61))*'Option-specific inputs'!$K$109*O$26)),0),0)</f>
        <v>0</v>
      </c>
      <c r="P513" s="43" cm="1">
        <f t="array" ref="P513">IFERROR(
IF(P$14 - $G$14 + 1 = _xlfn.NUMBERVALUE(TRIM(_xlfn.TEXTAFTER($C513, " ", -1))),
_xlfn.IFS(
'Option-specific inputs'!$K$19="Percentage cost method",('Option-specific inputs'!$K35*'Option-specific inputs'!$K$109*P$26),
'Option-specific inputs'!$K$19="Total cost method",(('Option-specific inputs'!$K58/SUM('Option-specific inputs'!$K$52:$K$61))*'Option-specific inputs'!$K$109*P$26)),0),0)</f>
        <v>0</v>
      </c>
      <c r="Q513" s="43" cm="1">
        <f t="array" ref="Q513">IFERROR(
IF(Q$14 - $G$14 + 1 = _xlfn.NUMBERVALUE(TRIM(_xlfn.TEXTAFTER($C513, " ", -1))),
_xlfn.IFS(
'Option-specific inputs'!$K$19="Percentage cost method",('Option-specific inputs'!$K35*'Option-specific inputs'!$K$109*Q$26),
'Option-specific inputs'!$K$19="Total cost method",(('Option-specific inputs'!$K58/SUM('Option-specific inputs'!$K$52:$K$61))*'Option-specific inputs'!$K$109*Q$26)),0),0)</f>
        <v>0</v>
      </c>
      <c r="R513" s="43" cm="1">
        <f t="array" ref="R513">IFERROR(
IF(R$14 - $G$14 + 1 = _xlfn.NUMBERVALUE(TRIM(_xlfn.TEXTAFTER($C513, " ", -1))),
_xlfn.IFS(
'Option-specific inputs'!$K$19="Percentage cost method",('Option-specific inputs'!$K35*'Option-specific inputs'!$K$109*R$26),
'Option-specific inputs'!$K$19="Total cost method",(('Option-specific inputs'!$K58/SUM('Option-specific inputs'!$K$52:$K$61))*'Option-specific inputs'!$K$109*R$26)),0),0)</f>
        <v>0</v>
      </c>
      <c r="S513" s="43" cm="1">
        <f t="array" ref="S513">IFERROR(
IF(S$14 - $G$14 + 1 = _xlfn.NUMBERVALUE(TRIM(_xlfn.TEXTAFTER($C513, " ", -1))),
_xlfn.IFS(
'Option-specific inputs'!$K$19="Percentage cost method",('Option-specific inputs'!$K35*'Option-specific inputs'!$K$109*S$26),
'Option-specific inputs'!$K$19="Total cost method",(('Option-specific inputs'!$K58/SUM('Option-specific inputs'!$K$52:$K$61))*'Option-specific inputs'!$K$109*S$26)),0),0)</f>
        <v>0</v>
      </c>
      <c r="T513" s="43" cm="1">
        <f t="array" ref="T513">IFERROR(
IF(T$14 - $G$14 + 1 = _xlfn.NUMBERVALUE(TRIM(_xlfn.TEXTAFTER($C513, " ", -1))),
_xlfn.IFS(
'Option-specific inputs'!$K$19="Percentage cost method",('Option-specific inputs'!$K35*'Option-specific inputs'!$K$109*T$26),
'Option-specific inputs'!$K$19="Total cost method",(('Option-specific inputs'!$K58/SUM('Option-specific inputs'!$K$52:$K$61))*'Option-specific inputs'!$K$109*T$26)),0),0)</f>
        <v>0</v>
      </c>
      <c r="U513" s="43" cm="1">
        <f t="array" ref="U513">IFERROR(
IF(U$14 - $G$14 + 1 = _xlfn.NUMBERVALUE(TRIM(_xlfn.TEXTAFTER($C513, " ", -1))),
_xlfn.IFS(
'Option-specific inputs'!$K$19="Percentage cost method",('Option-specific inputs'!$K35*'Option-specific inputs'!$K$109*U$26),
'Option-specific inputs'!$K$19="Total cost method",(('Option-specific inputs'!$K58/SUM('Option-specific inputs'!$K$52:$K$61))*'Option-specific inputs'!$K$109*U$26)),0),0)</f>
        <v>0</v>
      </c>
      <c r="V513" s="43" cm="1">
        <f t="array" ref="V513">IFERROR(
IF(V$14 - $G$14 + 1 = _xlfn.NUMBERVALUE(TRIM(_xlfn.TEXTAFTER($C513, " ", -1))),
_xlfn.IFS(
'Option-specific inputs'!$K$19="Percentage cost method",('Option-specific inputs'!$K35*'Option-specific inputs'!$K$109*V$26),
'Option-specific inputs'!$K$19="Total cost method",(('Option-specific inputs'!$K58/SUM('Option-specific inputs'!$K$52:$K$61))*'Option-specific inputs'!$K$109*V$26)),0),0)</f>
        <v>0</v>
      </c>
      <c r="W513" s="43" cm="1">
        <f t="array" ref="W513">IFERROR(
IF(W$14 - $G$14 + 1 = _xlfn.NUMBERVALUE(TRIM(_xlfn.TEXTAFTER($C513, " ", -1))),
_xlfn.IFS(
'Option-specific inputs'!$K$19="Percentage cost method",('Option-specific inputs'!$K35*'Option-specific inputs'!$K$109*W$26),
'Option-specific inputs'!$K$19="Total cost method",(('Option-specific inputs'!$K58/SUM('Option-specific inputs'!$K$52:$K$61))*'Option-specific inputs'!$K$109*W$26)),0),0)</f>
        <v>0</v>
      </c>
      <c r="X513" s="43" cm="1">
        <f t="array" ref="X513">IFERROR(
IF(X$14 - $G$14 + 1 = _xlfn.NUMBERVALUE(TRIM(_xlfn.TEXTAFTER($C513, " ", -1))),
_xlfn.IFS(
'Option-specific inputs'!$K$19="Percentage cost method",('Option-specific inputs'!$K35*'Option-specific inputs'!$K$109*X$26),
'Option-specific inputs'!$K$19="Total cost method",(('Option-specific inputs'!$K58/SUM('Option-specific inputs'!$K$52:$K$61))*'Option-specific inputs'!$K$109*X$26)),0),0)</f>
        <v>0</v>
      </c>
      <c r="Y513" s="43" cm="1">
        <f t="array" ref="Y513">IFERROR(
IF(Y$14 - $G$14 + 1 = _xlfn.NUMBERVALUE(TRIM(_xlfn.TEXTAFTER($C513, " ", -1))),
_xlfn.IFS(
'Option-specific inputs'!$K$19="Percentage cost method",('Option-specific inputs'!$K35*'Option-specific inputs'!$K$109*Y$26),
'Option-specific inputs'!$K$19="Total cost method",(('Option-specific inputs'!$K58/SUM('Option-specific inputs'!$K$52:$K$61))*'Option-specific inputs'!$K$109*Y$26)),0),0)</f>
        <v>0</v>
      </c>
      <c r="Z513" s="43" cm="1">
        <f t="array" ref="Z513">IFERROR(
IF(Z$14 - $G$14 + 1 = _xlfn.NUMBERVALUE(TRIM(_xlfn.TEXTAFTER($C513, " ", -1))),
_xlfn.IFS(
'Option-specific inputs'!$K$19="Percentage cost method",('Option-specific inputs'!$K35*'Option-specific inputs'!$K$109*Z$26),
'Option-specific inputs'!$K$19="Total cost method",(('Option-specific inputs'!$K58/SUM('Option-specific inputs'!$K$52:$K$61))*'Option-specific inputs'!$K$109*Z$26)),0),0)</f>
        <v>0</v>
      </c>
      <c r="AA513" s="43" cm="1">
        <f t="array" ref="AA513">IFERROR(
IF(AA$14 - $G$14 + 1 = _xlfn.NUMBERVALUE(TRIM(_xlfn.TEXTAFTER($C513, " ", -1))),
_xlfn.IFS(
'Option-specific inputs'!$K$19="Percentage cost method",('Option-specific inputs'!$K35*'Option-specific inputs'!$K$109*AA$26),
'Option-specific inputs'!$K$19="Total cost method",(('Option-specific inputs'!$K58/SUM('Option-specific inputs'!$K$52:$K$61))*'Option-specific inputs'!$K$109*AA$26)),0),0)</f>
        <v>0</v>
      </c>
      <c r="AB513" s="43" cm="1">
        <f t="array" ref="AB513">IFERROR(
IF(AB$14 - $G$14 + 1 = _xlfn.NUMBERVALUE(TRIM(_xlfn.TEXTAFTER($C513, " ", -1))),
_xlfn.IFS(
'Option-specific inputs'!$K$19="Percentage cost method",('Option-specific inputs'!$K35*'Option-specific inputs'!$K$109*AB$26),
'Option-specific inputs'!$K$19="Total cost method",(('Option-specific inputs'!$K58/SUM('Option-specific inputs'!$K$52:$K$61))*'Option-specific inputs'!$K$109*AB$26)),0),0)</f>
        <v>0</v>
      </c>
      <c r="AC513" s="43" cm="1">
        <f t="array" ref="AC513">IFERROR(
IF(AC$14 - $G$14 + 1 = _xlfn.NUMBERVALUE(TRIM(_xlfn.TEXTAFTER($C513, " ", -1))),
_xlfn.IFS(
'Option-specific inputs'!$K$19="Percentage cost method",('Option-specific inputs'!$K35*'Option-specific inputs'!$K$109*AC$26),
'Option-specific inputs'!$K$19="Total cost method",(('Option-specific inputs'!$K58/SUM('Option-specific inputs'!$K$52:$K$61))*'Option-specific inputs'!$K$109*AC$26)),0),0)</f>
        <v>0</v>
      </c>
      <c r="AD513" s="43" cm="1">
        <f t="array" ref="AD513">IFERROR(
IF(AD$14 - $G$14 + 1 = _xlfn.NUMBERVALUE(TRIM(_xlfn.TEXTAFTER($C513, " ", -1))),
_xlfn.IFS(
'Option-specific inputs'!$K$19="Percentage cost method",('Option-specific inputs'!$K35*'Option-specific inputs'!$K$109*AD$26),
'Option-specific inputs'!$K$19="Total cost method",(('Option-specific inputs'!$K58/SUM('Option-specific inputs'!$K$52:$K$61))*'Option-specific inputs'!$K$109*AD$26)),0),0)</f>
        <v>0</v>
      </c>
      <c r="AE513" s="43" cm="1">
        <f t="array" ref="AE513">IFERROR(
IF(AE$14 - $G$14 + 1 = _xlfn.NUMBERVALUE(TRIM(_xlfn.TEXTAFTER($C513, " ", -1))),
_xlfn.IFS(
'Option-specific inputs'!$K$19="Percentage cost method",('Option-specific inputs'!$K35*'Option-specific inputs'!$K$109*AE$26),
'Option-specific inputs'!$K$19="Total cost method",(('Option-specific inputs'!$K58/SUM('Option-specific inputs'!$K$52:$K$61))*'Option-specific inputs'!$K$109*AE$26)),0),0)</f>
        <v>0</v>
      </c>
      <c r="AF513" s="43" cm="1">
        <f t="array" ref="AF513">IFERROR(
IF(AF$14 - $G$14 + 1 = _xlfn.NUMBERVALUE(TRIM(_xlfn.TEXTAFTER($C513, " ", -1))),
_xlfn.IFS(
'Option-specific inputs'!$K$19="Percentage cost method",('Option-specific inputs'!$K35*'Option-specific inputs'!$K$109*AF$26),
'Option-specific inputs'!$K$19="Total cost method",(('Option-specific inputs'!$K58/SUM('Option-specific inputs'!$K$52:$K$61))*'Option-specific inputs'!$K$109*AF$26)),0),0)</f>
        <v>0</v>
      </c>
      <c r="AG513" s="43" cm="1">
        <f t="array" ref="AG513">IFERROR(
IF(AG$14 - $G$14 + 1 = _xlfn.NUMBERVALUE(TRIM(_xlfn.TEXTAFTER($C513, " ", -1))),
_xlfn.IFS(
'Option-specific inputs'!$K$19="Percentage cost method",('Option-specific inputs'!$K35*'Option-specific inputs'!$K$109*AG$26),
'Option-specific inputs'!$K$19="Total cost method",(('Option-specific inputs'!$K58/SUM('Option-specific inputs'!$K$52:$K$61))*'Option-specific inputs'!$K$109*AG$26)),0),0)</f>
        <v>0</v>
      </c>
      <c r="AH513" s="43" cm="1">
        <f t="array" ref="AH513">IFERROR(
IF(AH$14 - $G$14 + 1 = _xlfn.NUMBERVALUE(TRIM(_xlfn.TEXTAFTER($C513, " ", -1))),
_xlfn.IFS(
'Option-specific inputs'!$K$19="Percentage cost method",('Option-specific inputs'!$K35*'Option-specific inputs'!$K$109*AH$26),
'Option-specific inputs'!$K$19="Total cost method",(('Option-specific inputs'!$K58/SUM('Option-specific inputs'!$K$52:$K$61))*'Option-specific inputs'!$K$109*AH$26)),0),0)</f>
        <v>0</v>
      </c>
      <c r="AI513" s="43" cm="1">
        <f t="array" ref="AI513">IFERROR(
IF(AI$14 - $G$14 + 1 = _xlfn.NUMBERVALUE(TRIM(_xlfn.TEXTAFTER($C513, " ", -1))),
_xlfn.IFS(
'Option-specific inputs'!$K$19="Percentage cost method",('Option-specific inputs'!$K35*'Option-specific inputs'!$K$109*AI$26),
'Option-specific inputs'!$K$19="Total cost method",(('Option-specific inputs'!$K58/SUM('Option-specific inputs'!$K$52:$K$61))*'Option-specific inputs'!$K$109*AI$26)),0),0)</f>
        <v>0</v>
      </c>
      <c r="AJ513" s="43" cm="1">
        <f t="array" ref="AJ513">IFERROR(
IF(AJ$14 - $G$14 + 1 = _xlfn.NUMBERVALUE(TRIM(_xlfn.TEXTAFTER($C513, " ", -1))),
_xlfn.IFS(
'Option-specific inputs'!$K$19="Percentage cost method",('Option-specific inputs'!$K35*'Option-specific inputs'!$K$109*AJ$26),
'Option-specific inputs'!$K$19="Total cost method",(('Option-specific inputs'!$K58/SUM('Option-specific inputs'!$K$52:$K$61))*'Option-specific inputs'!$K$109*AJ$26)),0),0)</f>
        <v>0</v>
      </c>
      <c r="AK513" s="43" cm="1">
        <f t="array" ref="AK513">IFERROR(
IF(AK$14 - $G$14 + 1 = _xlfn.NUMBERVALUE(TRIM(_xlfn.TEXTAFTER($C513, " ", -1))),
_xlfn.IFS(
'Option-specific inputs'!$K$19="Percentage cost method",('Option-specific inputs'!$K35*'Option-specific inputs'!$K$109*AK$26),
'Option-specific inputs'!$K$19="Total cost method",(('Option-specific inputs'!$K58/SUM('Option-specific inputs'!$K$52:$K$61))*'Option-specific inputs'!$K$109*AK$26)),0),0)</f>
        <v>0</v>
      </c>
      <c r="AL513" s="43" cm="1">
        <f t="array" ref="AL513">IFERROR(
IF(AL$14 - $G$14 + 1 = _xlfn.NUMBERVALUE(TRIM(_xlfn.TEXTAFTER($C513, " ", -1))),
_xlfn.IFS(
'Option-specific inputs'!$K$19="Percentage cost method",('Option-specific inputs'!$K35*'Option-specific inputs'!$K$109*AL$26),
'Option-specific inputs'!$K$19="Total cost method",(('Option-specific inputs'!$K58/SUM('Option-specific inputs'!$K$52:$K$61))*'Option-specific inputs'!$K$109*AL$26)),0),0)</f>
        <v>0</v>
      </c>
      <c r="AM513" s="43" cm="1">
        <f t="array" ref="AM513">IFERROR(
IF(AM$14 - $G$14 + 1 = _xlfn.NUMBERVALUE(TRIM(_xlfn.TEXTAFTER($C513, " ", -1))),
_xlfn.IFS(
'Option-specific inputs'!$K$19="Percentage cost method",('Option-specific inputs'!$K35*'Option-specific inputs'!$K$109*AM$26),
'Option-specific inputs'!$K$19="Total cost method",(('Option-specific inputs'!$K58/SUM('Option-specific inputs'!$K$52:$K$61))*'Option-specific inputs'!$K$109*AM$26)),0),0)</f>
        <v>0</v>
      </c>
      <c r="AN513" s="43" cm="1">
        <f t="array" ref="AN513">IFERROR(
IF(AN$14 - $G$14 + 1 = _xlfn.NUMBERVALUE(TRIM(_xlfn.TEXTAFTER($C513, " ", -1))),
_xlfn.IFS(
'Option-specific inputs'!$K$19="Percentage cost method",('Option-specific inputs'!$K35*'Option-specific inputs'!$K$109*AN$26),
'Option-specific inputs'!$K$19="Total cost method",(('Option-specific inputs'!$K58/SUM('Option-specific inputs'!$K$52:$K$61))*'Option-specific inputs'!$K$109*AN$26)),0),0)</f>
        <v>0</v>
      </c>
      <c r="AO513" s="43" cm="1">
        <f t="array" ref="AO513">IFERROR(
IF(AO$14 - $G$14 + 1 = _xlfn.NUMBERVALUE(TRIM(_xlfn.TEXTAFTER($C513, " ", -1))),
_xlfn.IFS(
'Option-specific inputs'!$K$19="Percentage cost method",('Option-specific inputs'!$K35*'Option-specific inputs'!$K$109*AO$26),
'Option-specific inputs'!$K$19="Total cost method",(('Option-specific inputs'!$K58/SUM('Option-specific inputs'!$K$52:$K$61))*'Option-specific inputs'!$K$109*AO$26)),0),0)</f>
        <v>0</v>
      </c>
      <c r="AP513" s="43" cm="1">
        <f t="array" ref="AP513">IFERROR(
IF(AP$14 - $G$14 + 1 = _xlfn.NUMBERVALUE(TRIM(_xlfn.TEXTAFTER($C513, " ", -1))),
_xlfn.IFS(
'Option-specific inputs'!$K$19="Percentage cost method",('Option-specific inputs'!$K35*'Option-specific inputs'!$K$109*AP$26),
'Option-specific inputs'!$K$19="Total cost method",(('Option-specific inputs'!$K58/SUM('Option-specific inputs'!$K$52:$K$61))*'Option-specific inputs'!$K$109*AP$26)),0),0)</f>
        <v>0</v>
      </c>
      <c r="AQ513" s="43" cm="1">
        <f t="array" ref="AQ513">IFERROR(
IF(AQ$14 - $G$14 + 1 = _xlfn.NUMBERVALUE(TRIM(_xlfn.TEXTAFTER($C513, " ", -1))),
_xlfn.IFS(
'Option-specific inputs'!$K$19="Percentage cost method",('Option-specific inputs'!$K35*'Option-specific inputs'!$K$109*AQ$26),
'Option-specific inputs'!$K$19="Total cost method",(('Option-specific inputs'!$K58/SUM('Option-specific inputs'!$K$52:$K$61))*'Option-specific inputs'!$K$109*AQ$26)),0),0)</f>
        <v>0</v>
      </c>
      <c r="AR513" s="43" cm="1">
        <f t="array" ref="AR513">IFERROR(
IF(AR$14 - $G$14 + 1 = _xlfn.NUMBERVALUE(TRIM(_xlfn.TEXTAFTER($C513, " ", -1))),
_xlfn.IFS(
'Option-specific inputs'!$K$19="Percentage cost method",('Option-specific inputs'!$K35*'Option-specific inputs'!$K$109*AR$26),
'Option-specific inputs'!$K$19="Total cost method",(('Option-specific inputs'!$K58/SUM('Option-specific inputs'!$K$52:$K$61))*'Option-specific inputs'!$K$109*AR$26)),0),0)</f>
        <v>0</v>
      </c>
      <c r="AS513" s="43" cm="1">
        <f t="array" ref="AS513">IFERROR(
IF(AS$14 - $G$14 + 1 = _xlfn.NUMBERVALUE(TRIM(_xlfn.TEXTAFTER($C513, " ", -1))),
_xlfn.IFS(
'Option-specific inputs'!$K$19="Percentage cost method",('Option-specific inputs'!$K35*'Option-specific inputs'!$K$109*AS$26),
'Option-specific inputs'!$K$19="Total cost method",(('Option-specific inputs'!$K58/SUM('Option-specific inputs'!$K$52:$K$61))*'Option-specific inputs'!$K$109*AS$26)),0),0)</f>
        <v>0</v>
      </c>
      <c r="AT513" s="43" cm="1">
        <f t="array" ref="AT513">IFERROR(
IF(AT$14 - $G$14 + 1 = _xlfn.NUMBERVALUE(TRIM(_xlfn.TEXTAFTER($C513, " ", -1))),
_xlfn.IFS(
'Option-specific inputs'!$K$19="Percentage cost method",('Option-specific inputs'!$K35*'Option-specific inputs'!$K$109*AT$26),
'Option-specific inputs'!$K$19="Total cost method",(('Option-specific inputs'!$K58/SUM('Option-specific inputs'!$K$52:$K$61))*'Option-specific inputs'!$K$109*AT$26)),0),0)</f>
        <v>0</v>
      </c>
      <c r="AU513" s="43" cm="1">
        <f t="array" ref="AU513">IFERROR(
IF(AU$14 - $G$14 + 1 = _xlfn.NUMBERVALUE(TRIM(_xlfn.TEXTAFTER($C513, " ", -1))),
_xlfn.IFS(
'Option-specific inputs'!$K$19="Percentage cost method",('Option-specific inputs'!$K35*'Option-specific inputs'!$K$109*AU$26),
'Option-specific inputs'!$K$19="Total cost method",(('Option-specific inputs'!$K58/SUM('Option-specific inputs'!$K$52:$K$61))*'Option-specific inputs'!$K$109*AU$26)),0),0)</f>
        <v>0</v>
      </c>
      <c r="AV513" s="43" cm="1">
        <f t="array" ref="AV513">IFERROR(
IF(AV$14 - $G$14 + 1 = _xlfn.NUMBERVALUE(TRIM(_xlfn.TEXTAFTER($C513, " ", -1))),
_xlfn.IFS(
'Option-specific inputs'!$K$19="Percentage cost method",('Option-specific inputs'!$K35*'Option-specific inputs'!$K$109*AV$26),
'Option-specific inputs'!$K$19="Total cost method",(('Option-specific inputs'!$K58/SUM('Option-specific inputs'!$K$52:$K$61))*'Option-specific inputs'!$K$109*AV$26)),0),0)</f>
        <v>0</v>
      </c>
      <c r="AW513" s="43" cm="1">
        <f t="array" ref="AW513">IFERROR(
IF(AW$14 - $G$14 + 1 = _xlfn.NUMBERVALUE(TRIM(_xlfn.TEXTAFTER($C513, " ", -1))),
_xlfn.IFS(
'Option-specific inputs'!$K$19="Percentage cost method",('Option-specific inputs'!$K35*'Option-specific inputs'!$K$109*AW$26),
'Option-specific inputs'!$K$19="Total cost method",(('Option-specific inputs'!$K58/SUM('Option-specific inputs'!$K$52:$K$61))*'Option-specific inputs'!$K$109*AW$26)),0),0)</f>
        <v>0</v>
      </c>
      <c r="AX513" s="43" cm="1">
        <f t="array" ref="AX513">IFERROR(
IF(AX$14 - $G$14 + 1 = _xlfn.NUMBERVALUE(TRIM(_xlfn.TEXTAFTER($C513, " ", -1))),
_xlfn.IFS(
'Option-specific inputs'!$K$19="Percentage cost method",('Option-specific inputs'!$K35*'Option-specific inputs'!$K$109*AX$26),
'Option-specific inputs'!$K$19="Total cost method",(('Option-specific inputs'!$K58/SUM('Option-specific inputs'!$K$52:$K$61))*'Option-specific inputs'!$K$109*AX$26)),0),0)</f>
        <v>0</v>
      </c>
      <c r="AY513" s="43" cm="1">
        <f t="array" ref="AY513">IFERROR(
IF(AY$14 - $G$14 + 1 = _xlfn.NUMBERVALUE(TRIM(_xlfn.TEXTAFTER($C513, " ", -1))),
_xlfn.IFS(
'Option-specific inputs'!$K$19="Percentage cost method",('Option-specific inputs'!$K35*'Option-specific inputs'!$K$109*AY$26),
'Option-specific inputs'!$K$19="Total cost method",(('Option-specific inputs'!$K58/SUM('Option-specific inputs'!$K$52:$K$61))*'Option-specific inputs'!$K$109*AY$26)),0),0)</f>
        <v>0</v>
      </c>
      <c r="AZ513" s="43" cm="1">
        <f t="array" ref="AZ513">IFERROR(
IF(AZ$14 - $G$14 + 1 = _xlfn.NUMBERVALUE(TRIM(_xlfn.TEXTAFTER($C513, " ", -1))),
_xlfn.IFS(
'Option-specific inputs'!$K$19="Percentage cost method",('Option-specific inputs'!$K35*'Option-specific inputs'!$K$109*AZ$26),
'Option-specific inputs'!$K$19="Total cost method",(('Option-specific inputs'!$K58/SUM('Option-specific inputs'!$K$52:$K$61))*'Option-specific inputs'!$K$109*AZ$26)),0),0)</f>
        <v>0</v>
      </c>
      <c r="BA513" s="43" cm="1">
        <f t="array" ref="BA513">IFERROR(
IF(BA$14 - $G$14 + 1 = _xlfn.NUMBERVALUE(TRIM(_xlfn.TEXTAFTER($C513, " ", -1))),
_xlfn.IFS(
'Option-specific inputs'!$K$19="Percentage cost method",('Option-specific inputs'!$K35*'Option-specific inputs'!$K$109*BA$26),
'Option-specific inputs'!$K$19="Total cost method",(('Option-specific inputs'!$K58/SUM('Option-specific inputs'!$K$52:$K$61))*'Option-specific inputs'!$K$109*BA$26)),0),0)</f>
        <v>0</v>
      </c>
      <c r="BB513" s="43" cm="1">
        <f t="array" ref="BB513">IFERROR(
IF(BB$14 - $G$14 + 1 = _xlfn.NUMBERVALUE(TRIM(_xlfn.TEXTAFTER($C513, " ", -1))),
_xlfn.IFS(
'Option-specific inputs'!$K$19="Percentage cost method",('Option-specific inputs'!$K35*'Option-specific inputs'!$K$109*BB$26),
'Option-specific inputs'!$K$19="Total cost method",(('Option-specific inputs'!$K58/SUM('Option-specific inputs'!$K$52:$K$61))*'Option-specific inputs'!$K$109*BB$26)),0),0)</f>
        <v>0</v>
      </c>
      <c r="BC513" s="43" cm="1">
        <f t="array" ref="BC513">IFERROR(
IF(BC$14 - $G$14 + 1 = _xlfn.NUMBERVALUE(TRIM(_xlfn.TEXTAFTER($C513, " ", -1))),
_xlfn.IFS(
'Option-specific inputs'!$K$19="Percentage cost method",('Option-specific inputs'!$K35*'Option-specific inputs'!$K$109*BC$26),
'Option-specific inputs'!$K$19="Total cost method",(('Option-specific inputs'!$K58/SUM('Option-specific inputs'!$K$52:$K$61))*'Option-specific inputs'!$K$109*BC$26)),0),0)</f>
        <v>0</v>
      </c>
      <c r="BD513" s="43" cm="1">
        <f t="array" ref="BD513">IFERROR(
IF(BD$14 - $G$14 + 1 = _xlfn.NUMBERVALUE(TRIM(_xlfn.TEXTAFTER($C513, " ", -1))),
_xlfn.IFS(
'Option-specific inputs'!$K$19="Percentage cost method",('Option-specific inputs'!$K35*'Option-specific inputs'!$K$109*BD$26),
'Option-specific inputs'!$K$19="Total cost method",(('Option-specific inputs'!$K58/SUM('Option-specific inputs'!$K$52:$K$61))*'Option-specific inputs'!$K$109*BD$26)),0),0)</f>
        <v>0</v>
      </c>
      <c r="BE513" s="43" cm="1">
        <f t="array" ref="BE513">IFERROR(
IF(BE$14 - $G$14 + 1 = _xlfn.NUMBERVALUE(TRIM(_xlfn.TEXTAFTER($C513, " ", -1))),
_xlfn.IFS(
'Option-specific inputs'!$K$19="Percentage cost method",('Option-specific inputs'!$K35*'Option-specific inputs'!$K$109*BE$26),
'Option-specific inputs'!$K$19="Total cost method",(('Option-specific inputs'!$K58/SUM('Option-specific inputs'!$K$52:$K$61))*'Option-specific inputs'!$K$109*BE$26)),0),0)</f>
        <v>0</v>
      </c>
      <c r="BF513" s="43" cm="1">
        <f t="array" ref="BF513">IFERROR(
IF(BF$14 - $G$14 + 1 = _xlfn.NUMBERVALUE(TRIM(_xlfn.TEXTAFTER($C513, " ", -1))),
_xlfn.IFS(
'Option-specific inputs'!$K$19="Percentage cost method",('Option-specific inputs'!$K35*'Option-specific inputs'!$K$109*BF$26),
'Option-specific inputs'!$K$19="Total cost method",(('Option-specific inputs'!$K58/SUM('Option-specific inputs'!$K$52:$K$61))*'Option-specific inputs'!$K$109*BF$26)),0),0)</f>
        <v>0</v>
      </c>
      <c r="BG513" s="43" cm="1">
        <f t="array" ref="BG513">IFERROR(
IF(BG$14 - $G$14 + 1 = _xlfn.NUMBERVALUE(TRIM(_xlfn.TEXTAFTER($C513, " ", -1))),
_xlfn.IFS(
'Option-specific inputs'!$K$19="Percentage cost method",('Option-specific inputs'!$K35*'Option-specific inputs'!$K$109*BG$26),
'Option-specific inputs'!$K$19="Total cost method",(('Option-specific inputs'!$K58/SUM('Option-specific inputs'!$K$52:$K$61))*'Option-specific inputs'!$K$109*BG$26)),0),0)</f>
        <v>0</v>
      </c>
      <c r="BH513" s="43" cm="1">
        <f t="array" ref="BH513">IFERROR(
IF(BH$14 - $G$14 + 1 = _xlfn.NUMBERVALUE(TRIM(_xlfn.TEXTAFTER($C513, " ", -1))),
_xlfn.IFS(
'Option-specific inputs'!$K$19="Percentage cost method",('Option-specific inputs'!$K35*'Option-specific inputs'!$K$109*BH$26),
'Option-specific inputs'!$K$19="Total cost method",(('Option-specific inputs'!$K58/SUM('Option-specific inputs'!$K$52:$K$61))*'Option-specific inputs'!$K$109*BH$26)),0),0)</f>
        <v>0</v>
      </c>
      <c r="BI513" s="43" cm="1">
        <f t="array" ref="BI513">IFERROR(
IF(BI$14 - $G$14 + 1 = _xlfn.NUMBERVALUE(TRIM(_xlfn.TEXTAFTER($C513, " ", -1))),
_xlfn.IFS(
'Option-specific inputs'!$K$19="Percentage cost method",('Option-specific inputs'!$K35*'Option-specific inputs'!$K$109*BI$26),
'Option-specific inputs'!$K$19="Total cost method",(('Option-specific inputs'!$K58/SUM('Option-specific inputs'!$K$52:$K$61))*'Option-specific inputs'!$K$109*BI$26)),0),0)</f>
        <v>0</v>
      </c>
      <c r="BJ513" s="43" cm="1">
        <f t="array" ref="BJ513">IFERROR(
IF(BJ$14 - $G$14 + 1 = _xlfn.NUMBERVALUE(TRIM(_xlfn.TEXTAFTER($C513, " ", -1))),
_xlfn.IFS(
'Option-specific inputs'!$K$19="Percentage cost method",('Option-specific inputs'!$K35*'Option-specific inputs'!$K$109*BJ$26),
'Option-specific inputs'!$K$19="Total cost method",(('Option-specific inputs'!$K58/SUM('Option-specific inputs'!$K$52:$K$61))*'Option-specific inputs'!$K$109*BJ$26)),0),0)</f>
        <v>0</v>
      </c>
      <c r="BK513" s="43" cm="1">
        <f t="array" ref="BK513">IFERROR(
IF(BK$14 - $G$14 + 1 = _xlfn.NUMBERVALUE(TRIM(_xlfn.TEXTAFTER($C513, " ", -1))),
_xlfn.IFS(
'Option-specific inputs'!$K$19="Percentage cost method",('Option-specific inputs'!$K35*'Option-specific inputs'!$K$109*BK$26),
'Option-specific inputs'!$K$19="Total cost method",(('Option-specific inputs'!$K58/SUM('Option-specific inputs'!$K$52:$K$61))*'Option-specific inputs'!$K$109*BK$26)),0),0)</f>
        <v>0</v>
      </c>
      <c r="BL513" s="43" cm="1">
        <f t="array" ref="BL513">IFERROR(
IF(BL$14 - $G$14 + 1 = _xlfn.NUMBERVALUE(TRIM(_xlfn.TEXTAFTER($C513, " ", -1))),
_xlfn.IFS(
'Option-specific inputs'!$K$19="Percentage cost method",('Option-specific inputs'!$K35*'Option-specific inputs'!$K$109*BL$26),
'Option-specific inputs'!$K$19="Total cost method",(('Option-specific inputs'!$K58/SUM('Option-specific inputs'!$K$52:$K$61))*'Option-specific inputs'!$K$109*BL$26)),0),0)</f>
        <v>0</v>
      </c>
      <c r="BM513" s="43" cm="1">
        <f t="array" ref="BM513">IFERROR(
IF(BM$14 - $G$14 + 1 = _xlfn.NUMBERVALUE(TRIM(_xlfn.TEXTAFTER($C513, " ", -1))),
_xlfn.IFS(
'Option-specific inputs'!$K$19="Percentage cost method",('Option-specific inputs'!$K35*'Option-specific inputs'!$K$109*BM$26),
'Option-specific inputs'!$K$19="Total cost method",(('Option-specific inputs'!$K58/SUM('Option-specific inputs'!$K$52:$K$61))*'Option-specific inputs'!$K$109*BM$26)),0),0)</f>
        <v>0</v>
      </c>
      <c r="BN513" s="43" cm="1">
        <f t="array" ref="BN513">IFERROR(
IF(BN$14 - $G$14 + 1 = _xlfn.NUMBERVALUE(TRIM(_xlfn.TEXTAFTER($C513, " ", -1))),
_xlfn.IFS(
'Option-specific inputs'!$K$19="Percentage cost method",('Option-specific inputs'!$K35*'Option-specific inputs'!$K$109*BN$26),
'Option-specific inputs'!$K$19="Total cost method",(('Option-specific inputs'!$K58/SUM('Option-specific inputs'!$K$52:$K$61))*'Option-specific inputs'!$K$109*BN$26)),0),0)</f>
        <v>0</v>
      </c>
      <c r="BO513" s="43" cm="1">
        <f t="array" ref="BO513">IFERROR(
IF(BO$14 - $G$14 + 1 = _xlfn.NUMBERVALUE(TRIM(_xlfn.TEXTAFTER($C513, " ", -1))),
_xlfn.IFS(
'Option-specific inputs'!$K$19="Percentage cost method",('Option-specific inputs'!$K35*'Option-specific inputs'!$K$109*BO$26),
'Option-specific inputs'!$K$19="Total cost method",(('Option-specific inputs'!$K58/SUM('Option-specific inputs'!$K$52:$K$61))*'Option-specific inputs'!$K$109*BO$26)),0),0)</f>
        <v>0</v>
      </c>
      <c r="BP513" s="43" cm="1">
        <f t="array" ref="BP513">IFERROR(
IF(BP$14 - $G$14 + 1 = _xlfn.NUMBERVALUE(TRIM(_xlfn.TEXTAFTER($C513, " ", -1))),
_xlfn.IFS(
'Option-specific inputs'!$K$19="Percentage cost method",('Option-specific inputs'!$K35*'Option-specific inputs'!$K$109*BP$26),
'Option-specific inputs'!$K$19="Total cost method",(('Option-specific inputs'!$K58/SUM('Option-specific inputs'!$K$52:$K$61))*'Option-specific inputs'!$K$109*BP$26)),0),0)</f>
        <v>0</v>
      </c>
      <c r="BQ513" s="43" cm="1">
        <f t="array" ref="BQ513">IFERROR(
IF(BQ$14 - $G$14 + 1 = _xlfn.NUMBERVALUE(TRIM(_xlfn.TEXTAFTER($C513, " ", -1))),
_xlfn.IFS(
'Option-specific inputs'!$K$19="Percentage cost method",('Option-specific inputs'!$K35*'Option-specific inputs'!$K$109*BQ$26),
'Option-specific inputs'!$K$19="Total cost method",(('Option-specific inputs'!$K58/SUM('Option-specific inputs'!$K$52:$K$61))*'Option-specific inputs'!$K$109*BQ$26)),0),0)</f>
        <v>0</v>
      </c>
      <c r="BR513" s="43" cm="1">
        <f t="array" ref="BR513">IFERROR(
IF(BR$14 - $G$14 + 1 = _xlfn.NUMBERVALUE(TRIM(_xlfn.TEXTAFTER($C513, " ", -1))),
_xlfn.IFS(
'Option-specific inputs'!$K$19="Percentage cost method",('Option-specific inputs'!$K35*'Option-specific inputs'!$K$109*BR$26),
'Option-specific inputs'!$K$19="Total cost method",(('Option-specific inputs'!$K58/SUM('Option-specific inputs'!$K$52:$K$61))*'Option-specific inputs'!$K$109*BR$26)),0),0)</f>
        <v>0</v>
      </c>
      <c r="BS513" s="43" cm="1">
        <f t="array" ref="BS513">IFERROR(
IF(BS$14 - $G$14 + 1 = _xlfn.NUMBERVALUE(TRIM(_xlfn.TEXTAFTER($C513, " ", -1))),
_xlfn.IFS(
'Option-specific inputs'!$K$19="Percentage cost method",('Option-specific inputs'!$K35*'Option-specific inputs'!$K$109*BS$26),
'Option-specific inputs'!$K$19="Total cost method",(('Option-specific inputs'!$K58/SUM('Option-specific inputs'!$K$52:$K$61))*'Option-specific inputs'!$K$109*BS$26)),0),0)</f>
        <v>0</v>
      </c>
      <c r="BT513" s="43" cm="1">
        <f t="array" ref="BT513">IFERROR(
IF(BT$14 - $G$14 + 1 = _xlfn.NUMBERVALUE(TRIM(_xlfn.TEXTAFTER($C513, " ", -1))),
_xlfn.IFS(
'Option-specific inputs'!$K$19="Percentage cost method",('Option-specific inputs'!$K35*'Option-specific inputs'!$K$109*BT$26),
'Option-specific inputs'!$K$19="Total cost method",(('Option-specific inputs'!$K58/SUM('Option-specific inputs'!$K$52:$K$61))*'Option-specific inputs'!$K$109*BT$26)),0),0)</f>
        <v>0</v>
      </c>
      <c r="BU513" s="43" cm="1">
        <f t="array" ref="BU513">IFERROR(
IF(BU$14 - $G$14 + 1 = _xlfn.NUMBERVALUE(TRIM(_xlfn.TEXTAFTER($C513, " ", -1))),
_xlfn.IFS(
'Option-specific inputs'!$K$19="Percentage cost method",('Option-specific inputs'!$K35*'Option-specific inputs'!$K$109*BU$26),
'Option-specific inputs'!$K$19="Total cost method",(('Option-specific inputs'!$K58/SUM('Option-specific inputs'!$K$52:$K$61))*'Option-specific inputs'!$K$109*BU$26)),0),0)</f>
        <v>0</v>
      </c>
      <c r="BV513" s="43" cm="1">
        <f t="array" ref="BV513">IFERROR(
IF(BV$14 - $G$14 + 1 = _xlfn.NUMBERVALUE(TRIM(_xlfn.TEXTAFTER($C513, " ", -1))),
_xlfn.IFS(
'Option-specific inputs'!$K$19="Percentage cost method",('Option-specific inputs'!$K35*'Option-specific inputs'!$K$109*BV$26),
'Option-specific inputs'!$K$19="Total cost method",(('Option-specific inputs'!$K58/SUM('Option-specific inputs'!$K$52:$K$61))*'Option-specific inputs'!$K$109*BV$26)),0),0)</f>
        <v>0</v>
      </c>
      <c r="BW513" s="43" cm="1">
        <f t="array" ref="BW513">IFERROR(
IF(BW$14 - $G$14 + 1 = _xlfn.NUMBERVALUE(TRIM(_xlfn.TEXTAFTER($C513, " ", -1))),
_xlfn.IFS(
'Option-specific inputs'!$K$19="Percentage cost method",('Option-specific inputs'!$K35*'Option-specific inputs'!$K$109*BW$26),
'Option-specific inputs'!$K$19="Total cost method",(('Option-specific inputs'!$K58/SUM('Option-specific inputs'!$K$52:$K$61))*'Option-specific inputs'!$K$109*BW$26)),0),0)</f>
        <v>0</v>
      </c>
      <c r="BX513" s="43" cm="1">
        <f t="array" ref="BX513">IFERROR(
IF(BX$14 - $G$14 + 1 = _xlfn.NUMBERVALUE(TRIM(_xlfn.TEXTAFTER($C513, " ", -1))),
_xlfn.IFS(
'Option-specific inputs'!$K$19="Percentage cost method",('Option-specific inputs'!$K35*'Option-specific inputs'!$K$109*BX$26),
'Option-specific inputs'!$K$19="Total cost method",(('Option-specific inputs'!$K58/SUM('Option-specific inputs'!$K$52:$K$61))*'Option-specific inputs'!$K$109*BX$26)),0),0)</f>
        <v>0</v>
      </c>
      <c r="BY513" s="43" cm="1">
        <f t="array" ref="BY513">IFERROR(
IF(BY$14 - $G$14 + 1 = _xlfn.NUMBERVALUE(TRIM(_xlfn.TEXTAFTER($C513, " ", -1))),
_xlfn.IFS(
'Option-specific inputs'!$K$19="Percentage cost method",('Option-specific inputs'!$K35*'Option-specific inputs'!$K$109*BY$26),
'Option-specific inputs'!$K$19="Total cost method",(('Option-specific inputs'!$K58/SUM('Option-specific inputs'!$K$52:$K$61))*'Option-specific inputs'!$K$109*BY$26)),0),0)</f>
        <v>0</v>
      </c>
      <c r="BZ513" s="43" cm="1">
        <f t="array" ref="BZ513">IFERROR(
IF(BZ$14 - $G$14 + 1 = _xlfn.NUMBERVALUE(TRIM(_xlfn.TEXTAFTER($C513, " ", -1))),
_xlfn.IFS(
'Option-specific inputs'!$K$19="Percentage cost method",('Option-specific inputs'!$K35*'Option-specific inputs'!$K$109*BZ$26),
'Option-specific inputs'!$K$19="Total cost method",(('Option-specific inputs'!$K58/SUM('Option-specific inputs'!$K$52:$K$61))*'Option-specific inputs'!$K$109*BZ$26)),0),0)</f>
        <v>0</v>
      </c>
      <c r="CA513" s="43" cm="1">
        <f t="array" ref="CA513">IFERROR(
IF(CA$14 - $G$14 + 1 = _xlfn.NUMBERVALUE(TRIM(_xlfn.TEXTAFTER($C513, " ", -1))),
_xlfn.IFS(
'Option-specific inputs'!$K$19="Percentage cost method",('Option-specific inputs'!$K35*'Option-specific inputs'!$K$109*CA$26),
'Option-specific inputs'!$K$19="Total cost method",(('Option-specific inputs'!$K58/SUM('Option-specific inputs'!$K$52:$K$61))*'Option-specific inputs'!$K$109*CA$26)),0),0)</f>
        <v>0</v>
      </c>
      <c r="CB513" s="43" cm="1">
        <f t="array" ref="CB513">IFERROR(
IF(CB$14 - $G$14 + 1 = _xlfn.NUMBERVALUE(TRIM(_xlfn.TEXTAFTER($C513, " ", -1))),
_xlfn.IFS(
'Option-specific inputs'!$K$19="Percentage cost method",('Option-specific inputs'!$K35*'Option-specific inputs'!$K$109*CB$26),
'Option-specific inputs'!$K$19="Total cost method",(('Option-specific inputs'!$K58/SUM('Option-specific inputs'!$K$52:$K$61))*'Option-specific inputs'!$K$109*CB$26)),0),0)</f>
        <v>0</v>
      </c>
      <c r="CC513" s="43" cm="1">
        <f t="array" ref="CC513">IFERROR(
IF(CC$14 - $G$14 + 1 = _xlfn.NUMBERVALUE(TRIM(_xlfn.TEXTAFTER($C513, " ", -1))),
_xlfn.IFS(
'Option-specific inputs'!$K$19="Percentage cost method",('Option-specific inputs'!$K35*'Option-specific inputs'!$K$109*CC$26),
'Option-specific inputs'!$K$19="Total cost method",(('Option-specific inputs'!$K58/SUM('Option-specific inputs'!$K$52:$K$61))*'Option-specific inputs'!$K$109*CC$26)),0),0)</f>
        <v>0</v>
      </c>
      <c r="CD513" s="43" cm="1">
        <f t="array" ref="CD513">IFERROR(
IF(CD$14 - $G$14 + 1 = _xlfn.NUMBERVALUE(TRIM(_xlfn.TEXTAFTER($C513, " ", -1))),
_xlfn.IFS(
'Option-specific inputs'!$K$19="Percentage cost method",('Option-specific inputs'!$K35*'Option-specific inputs'!$K$109*CD$26),
'Option-specific inputs'!$K$19="Total cost method",(('Option-specific inputs'!$K58/SUM('Option-specific inputs'!$K$52:$K$61))*'Option-specific inputs'!$K$109*CD$26)),0),0)</f>
        <v>0</v>
      </c>
      <c r="CE513" s="43" cm="1">
        <f t="array" ref="CE513">IFERROR(
IF(CE$14 - $G$14 + 1 = _xlfn.NUMBERVALUE(TRIM(_xlfn.TEXTAFTER($C513, " ", -1))),
_xlfn.IFS(
'Option-specific inputs'!$K$19="Percentage cost method",('Option-specific inputs'!$K35*'Option-specific inputs'!$K$109*CE$26),
'Option-specific inputs'!$K$19="Total cost method",(('Option-specific inputs'!$K58/SUM('Option-specific inputs'!$K$52:$K$61))*'Option-specific inputs'!$K$109*CE$26)),0),0)</f>
        <v>0</v>
      </c>
      <c r="CF513" s="43" cm="1">
        <f t="array" ref="CF513">IFERROR(
IF(CF$14 - $G$14 + 1 = _xlfn.NUMBERVALUE(TRIM(_xlfn.TEXTAFTER($C513, " ", -1))),
_xlfn.IFS(
'Option-specific inputs'!$K$19="Percentage cost method",('Option-specific inputs'!$K35*'Option-specific inputs'!$K$109*CF$26),
'Option-specific inputs'!$K$19="Total cost method",(('Option-specific inputs'!$K58/SUM('Option-specific inputs'!$K$52:$K$61))*'Option-specific inputs'!$K$109*CF$26)),0),0)</f>
        <v>0</v>
      </c>
      <c r="CG513" s="43" cm="1">
        <f t="array" ref="CG513">IFERROR(
IF(CG$14 - $G$14 + 1 = _xlfn.NUMBERVALUE(TRIM(_xlfn.TEXTAFTER($C513, " ", -1))),
_xlfn.IFS(
'Option-specific inputs'!$K$19="Percentage cost method",('Option-specific inputs'!$K35*'Option-specific inputs'!$K$109*CG$26),
'Option-specific inputs'!$K$19="Total cost method",(('Option-specific inputs'!$K58/SUM('Option-specific inputs'!$K$52:$K$61))*'Option-specific inputs'!$K$109*CG$26)),0),0)</f>
        <v>0</v>
      </c>
      <c r="CH513" s="43" cm="1">
        <f t="array" ref="CH513">IFERROR(
IF(CH$14 - $G$14 + 1 = _xlfn.NUMBERVALUE(TRIM(_xlfn.TEXTAFTER($C513, " ", -1))),
_xlfn.IFS(
'Option-specific inputs'!$K$19="Percentage cost method",('Option-specific inputs'!$K35*'Option-specific inputs'!$K$109*CH$26),
'Option-specific inputs'!$K$19="Total cost method",(('Option-specific inputs'!$K58/SUM('Option-specific inputs'!$K$52:$K$61))*'Option-specific inputs'!$K$109*CH$26)),0),0)</f>
        <v>0</v>
      </c>
      <c r="CI513" s="43" cm="1">
        <f t="array" ref="CI513">IFERROR(
IF(CI$14 - $G$14 + 1 = _xlfn.NUMBERVALUE(TRIM(_xlfn.TEXTAFTER($C513, " ", -1))),
_xlfn.IFS(
'Option-specific inputs'!$K$19="Percentage cost method",('Option-specific inputs'!$K35*'Option-specific inputs'!$K$109*CI$26),
'Option-specific inputs'!$K$19="Total cost method",(('Option-specific inputs'!$K58/SUM('Option-specific inputs'!$K$52:$K$61))*'Option-specific inputs'!$K$109*CI$26)),0),0)</f>
        <v>0</v>
      </c>
      <c r="CJ513" s="43" cm="1">
        <f t="array" ref="CJ513">IFERROR(
IF(CJ$14 - $G$14 + 1 = _xlfn.NUMBERVALUE(TRIM(_xlfn.TEXTAFTER($C513, " ", -1))),
_xlfn.IFS(
'Option-specific inputs'!$K$19="Percentage cost method",('Option-specific inputs'!$K35*'Option-specific inputs'!$K$109*CJ$26),
'Option-specific inputs'!$K$19="Total cost method",(('Option-specific inputs'!$K58/SUM('Option-specific inputs'!$K$52:$K$61))*'Option-specific inputs'!$K$109*CJ$26)),0),0)</f>
        <v>0</v>
      </c>
      <c r="CK513" s="43" cm="1">
        <f t="array" ref="CK513">IFERROR(
IF(CK$14 - $G$14 + 1 = _xlfn.NUMBERVALUE(TRIM(_xlfn.TEXTAFTER($C513, " ", -1))),
_xlfn.IFS(
'Option-specific inputs'!$K$19="Percentage cost method",('Option-specific inputs'!$K35*'Option-specific inputs'!$K$109*CK$26),
'Option-specific inputs'!$K$19="Total cost method",(('Option-specific inputs'!$K58/SUM('Option-specific inputs'!$K$52:$K$61))*'Option-specific inputs'!$K$109*CK$26)),0),0)</f>
        <v>0</v>
      </c>
      <c r="CL513" s="43" cm="1">
        <f t="array" ref="CL513">IFERROR(
IF(CL$14 - $G$14 + 1 = _xlfn.NUMBERVALUE(TRIM(_xlfn.TEXTAFTER($C513, " ", -1))),
_xlfn.IFS(
'Option-specific inputs'!$K$19="Percentage cost method",('Option-specific inputs'!$K35*'Option-specific inputs'!$K$109*CL$26),
'Option-specific inputs'!$K$19="Total cost method",(('Option-specific inputs'!$K58/SUM('Option-specific inputs'!$K$52:$K$61))*'Option-specific inputs'!$K$109*CL$26)),0),0)</f>
        <v>0</v>
      </c>
      <c r="CM513" s="43" cm="1">
        <f t="array" ref="CM513">IFERROR(
IF(CM$14 - $G$14 + 1 = _xlfn.NUMBERVALUE(TRIM(_xlfn.TEXTAFTER($C513, " ", -1))),
_xlfn.IFS(
'Option-specific inputs'!$K$19="Percentage cost method",('Option-specific inputs'!$K35*'Option-specific inputs'!$K$109*CM$26),
'Option-specific inputs'!$K$19="Total cost method",(('Option-specific inputs'!$K58/SUM('Option-specific inputs'!$K$52:$K$61))*'Option-specific inputs'!$K$109*CM$26)),0),0)</f>
        <v>0</v>
      </c>
      <c r="CN513" s="43" cm="1">
        <f t="array" ref="CN513">IFERROR(
IF(CN$14 - $G$14 + 1 = _xlfn.NUMBERVALUE(TRIM(_xlfn.TEXTAFTER($C513, " ", -1))),
_xlfn.IFS(
'Option-specific inputs'!$K$19="Percentage cost method",('Option-specific inputs'!$K35*'Option-specific inputs'!$K$109*CN$26),
'Option-specific inputs'!$K$19="Total cost method",(('Option-specific inputs'!$K58/SUM('Option-specific inputs'!$K$52:$K$61))*'Option-specific inputs'!$K$109*CN$26)),0),0)</f>
        <v>0</v>
      </c>
      <c r="CO513" s="43" cm="1">
        <f t="array" ref="CO513">IFERROR(
IF(CO$14 - $G$14 + 1 = _xlfn.NUMBERVALUE(TRIM(_xlfn.TEXTAFTER($C513, " ", -1))),
_xlfn.IFS(
'Option-specific inputs'!$K$19="Percentage cost method",('Option-specific inputs'!$K35*'Option-specific inputs'!$K$109*CO$26),
'Option-specific inputs'!$K$19="Total cost method",(('Option-specific inputs'!$K58/SUM('Option-specific inputs'!$K$52:$K$61))*'Option-specific inputs'!$K$109*CO$26)),0),0)</f>
        <v>0</v>
      </c>
      <c r="CP513" s="43" cm="1">
        <f t="array" ref="CP513">IFERROR(
IF(CP$14 - $G$14 + 1 = _xlfn.NUMBERVALUE(TRIM(_xlfn.TEXTAFTER($C513, " ", -1))),
_xlfn.IFS(
'Option-specific inputs'!$K$19="Percentage cost method",('Option-specific inputs'!$K35*'Option-specific inputs'!$K$109*CP$26),
'Option-specific inputs'!$K$19="Total cost method",(('Option-specific inputs'!$K58/SUM('Option-specific inputs'!$K$52:$K$61))*'Option-specific inputs'!$K$109*CP$26)),0),0)</f>
        <v>0</v>
      </c>
      <c r="CQ513" s="43" cm="1">
        <f t="array" ref="CQ513">IFERROR(
IF(CQ$14 - $G$14 + 1 = _xlfn.NUMBERVALUE(TRIM(_xlfn.TEXTAFTER($C513, " ", -1))),
_xlfn.IFS(
'Option-specific inputs'!$K$19="Percentage cost method",('Option-specific inputs'!$K35*'Option-specific inputs'!$K$109*CQ$26),
'Option-specific inputs'!$K$19="Total cost method",(('Option-specific inputs'!$K58/SUM('Option-specific inputs'!$K$52:$K$61))*'Option-specific inputs'!$K$109*CQ$26)),0),0)</f>
        <v>0</v>
      </c>
      <c r="CR513" s="43" cm="1">
        <f t="array" ref="CR513">IFERROR(
IF(CR$14 - $G$14 + 1 = _xlfn.NUMBERVALUE(TRIM(_xlfn.TEXTAFTER($C513, " ", -1))),
_xlfn.IFS(
'Option-specific inputs'!$K$19="Percentage cost method",('Option-specific inputs'!$K35*'Option-specific inputs'!$K$109*CR$26),
'Option-specific inputs'!$K$19="Total cost method",(('Option-specific inputs'!$K58/SUM('Option-specific inputs'!$K$52:$K$61))*'Option-specific inputs'!$K$109*CR$26)),0),0)</f>
        <v>0</v>
      </c>
      <c r="CS513" s="43" cm="1">
        <f t="array" ref="CS513">IFERROR(
IF(CS$14 - $G$14 + 1 = _xlfn.NUMBERVALUE(TRIM(_xlfn.TEXTAFTER($C513, " ", -1))),
_xlfn.IFS(
'Option-specific inputs'!$K$19="Percentage cost method",('Option-specific inputs'!$K35*'Option-specific inputs'!$K$109*CS$26),
'Option-specific inputs'!$K$19="Total cost method",(('Option-specific inputs'!$K58/SUM('Option-specific inputs'!$K$52:$K$61))*'Option-specific inputs'!$K$109*CS$26)),0),0)</f>
        <v>0</v>
      </c>
      <c r="CT513" s="43" cm="1">
        <f t="array" ref="CT513">IFERROR(
IF(CT$14 - $G$14 + 1 = _xlfn.NUMBERVALUE(TRIM(_xlfn.TEXTAFTER($C513, " ", -1))),
_xlfn.IFS(
'Option-specific inputs'!$K$19="Percentage cost method",('Option-specific inputs'!$K35*'Option-specific inputs'!$K$109*CT$26),
'Option-specific inputs'!$K$19="Total cost method",(('Option-specific inputs'!$K58/SUM('Option-specific inputs'!$K$52:$K$61))*'Option-specific inputs'!$K$109*CT$26)),0),0)</f>
        <v>0</v>
      </c>
      <c r="CU513" s="43" cm="1">
        <f t="array" ref="CU513">IFERROR(
IF(CU$14 - $G$14 + 1 = _xlfn.NUMBERVALUE(TRIM(_xlfn.TEXTAFTER($C513, " ", -1))),
_xlfn.IFS(
'Option-specific inputs'!$K$19="Percentage cost method",('Option-specific inputs'!$K35*'Option-specific inputs'!$K$109*CU$26),
'Option-specific inputs'!$K$19="Total cost method",(('Option-specific inputs'!$K58/SUM('Option-specific inputs'!$K$52:$K$61))*'Option-specific inputs'!$K$109*CU$26)),0),0)</f>
        <v>0</v>
      </c>
      <c r="CV513" s="43" cm="1">
        <f t="array" ref="CV513">IFERROR(
IF(CV$14 - $G$14 + 1 = _xlfn.NUMBERVALUE(TRIM(_xlfn.TEXTAFTER($C513, " ", -1))),
_xlfn.IFS(
'Option-specific inputs'!$K$19="Percentage cost method",('Option-specific inputs'!$K35*'Option-specific inputs'!$K$109*CV$26),
'Option-specific inputs'!$K$19="Total cost method",(('Option-specific inputs'!$K58/SUM('Option-specific inputs'!$K$52:$K$61))*'Option-specific inputs'!$K$109*CV$26)),0),0)</f>
        <v>0</v>
      </c>
      <c r="CW513" s="43" cm="1">
        <f t="array" ref="CW513">IFERROR(
IF(CW$14 - $G$14 + 1 = _xlfn.NUMBERVALUE(TRIM(_xlfn.TEXTAFTER($C513, " ", -1))),
_xlfn.IFS(
'Option-specific inputs'!$K$19="Percentage cost method",('Option-specific inputs'!$K35*'Option-specific inputs'!$K$109*CW$26),
'Option-specific inputs'!$K$19="Total cost method",(('Option-specific inputs'!$K58/SUM('Option-specific inputs'!$K$52:$K$61))*'Option-specific inputs'!$K$109*CW$26)),0),0)</f>
        <v>0</v>
      </c>
      <c r="CX513" s="43" cm="1">
        <f t="array" ref="CX513">IFERROR(
IF(CX$14 - $G$14 + 1 = _xlfn.NUMBERVALUE(TRIM(_xlfn.TEXTAFTER($C513, " ", -1))),
_xlfn.IFS(
'Option-specific inputs'!$K$19="Percentage cost method",('Option-specific inputs'!$K35*'Option-specific inputs'!$K$109*CX$26),
'Option-specific inputs'!$K$19="Total cost method",(('Option-specific inputs'!$K58/SUM('Option-specific inputs'!$K$52:$K$61))*'Option-specific inputs'!$K$109*CX$26)),0),0)</f>
        <v>0</v>
      </c>
      <c r="CY513" s="43" cm="1">
        <f t="array" ref="CY513">IFERROR(
IF(CY$14 - $G$14 + 1 = _xlfn.NUMBERVALUE(TRIM(_xlfn.TEXTAFTER($C513, " ", -1))),
_xlfn.IFS(
'Option-specific inputs'!$K$19="Percentage cost method",('Option-specific inputs'!$K35*'Option-specific inputs'!$K$109*CY$26),
'Option-specific inputs'!$K$19="Total cost method",(('Option-specific inputs'!$K58/SUM('Option-specific inputs'!$K$52:$K$61))*'Option-specific inputs'!$K$109*CY$26)),0),0)</f>
        <v>0</v>
      </c>
      <c r="CZ513" s="43" cm="1">
        <f t="array" ref="CZ513">IFERROR(
IF(CZ$14 - $G$14 + 1 = _xlfn.NUMBERVALUE(TRIM(_xlfn.TEXTAFTER($C513, " ", -1))),
_xlfn.IFS(
'Option-specific inputs'!$K$19="Percentage cost method",('Option-specific inputs'!$K35*'Option-specific inputs'!$K$109*CZ$26),
'Option-specific inputs'!$K$19="Total cost method",(('Option-specific inputs'!$K58/SUM('Option-specific inputs'!$K$52:$K$61))*'Option-specific inputs'!$K$109*CZ$26)),0),0)</f>
        <v>0</v>
      </c>
      <c r="DA513" s="43" cm="1">
        <f t="array" ref="DA513">IFERROR(
IF(DA$14 - $G$14 + 1 = _xlfn.NUMBERVALUE(TRIM(_xlfn.TEXTAFTER($C513, " ", -1))),
_xlfn.IFS(
'Option-specific inputs'!$K$19="Percentage cost method",('Option-specific inputs'!$K35*'Option-specific inputs'!$K$109*DA$26),
'Option-specific inputs'!$K$19="Total cost method",(('Option-specific inputs'!$K58/SUM('Option-specific inputs'!$K$52:$K$61))*'Option-specific inputs'!$K$109*DA$26)),0),0)</f>
        <v>0</v>
      </c>
      <c r="DB513" s="43" cm="1">
        <f t="array" ref="DB513">IFERROR(
IF(DB$14 - $G$14 + 1 = _xlfn.NUMBERVALUE(TRIM(_xlfn.TEXTAFTER($C513, " ", -1))),
_xlfn.IFS(
'Option-specific inputs'!$K$19="Percentage cost method",('Option-specific inputs'!$K35*'Option-specific inputs'!$K$109*DB$26),
'Option-specific inputs'!$K$19="Total cost method",(('Option-specific inputs'!$K58/SUM('Option-specific inputs'!$K$52:$K$61))*'Option-specific inputs'!$K$109*DB$26)),0),0)</f>
        <v>0</v>
      </c>
      <c r="DC513" s="25"/>
    </row>
    <row r="514" spans="1:107" s="61" customFormat="1" ht="22.5" customHeight="1">
      <c r="A514" s="25"/>
      <c r="B514" s="163"/>
      <c r="C514" s="170" t="s">
        <v>147</v>
      </c>
      <c r="D514" s="32"/>
      <c r="E514" s="37"/>
      <c r="F514" s="42"/>
      <c r="G514" s="43" cm="1">
        <f t="array" ref="G514">IFERROR(
IF(G$14 - $G$14 + 1 = _xlfn.NUMBERVALUE(TRIM(_xlfn.TEXTAFTER($C514, " ", -1))),
_xlfn.IFS(
'Option-specific inputs'!$K$19="Percentage cost method",('Option-specific inputs'!$K36*'Option-specific inputs'!$K$109*G$26),
'Option-specific inputs'!$K$19="Total cost method",(('Option-specific inputs'!$K59/SUM('Option-specific inputs'!$K$52:$K$61))*'Option-specific inputs'!$K$109*G$26)),0),0)</f>
        <v>0</v>
      </c>
      <c r="H514" s="43" cm="1">
        <f t="array" ref="H514">IFERROR(
IF(H$14 - $G$14 + 1 = _xlfn.NUMBERVALUE(TRIM(_xlfn.TEXTAFTER($C514, " ", -1))),
_xlfn.IFS(
'Option-specific inputs'!$K$19="Percentage cost method",('Option-specific inputs'!$K36*'Option-specific inputs'!$K$109*H$26),
'Option-specific inputs'!$K$19="Total cost method",(('Option-specific inputs'!$K59/SUM('Option-specific inputs'!$K$52:$K$61))*'Option-specific inputs'!$K$109*H$26)),0),0)</f>
        <v>0</v>
      </c>
      <c r="I514" s="43" cm="1">
        <f t="array" ref="I514">IFERROR(
IF(I$14 - $G$14 + 1 = _xlfn.NUMBERVALUE(TRIM(_xlfn.TEXTAFTER($C514, " ", -1))),
_xlfn.IFS(
'Option-specific inputs'!$K$19="Percentage cost method",('Option-specific inputs'!$K36*'Option-specific inputs'!$K$109*I$26),
'Option-specific inputs'!$K$19="Total cost method",(('Option-specific inputs'!$K59/SUM('Option-specific inputs'!$K$52:$K$61))*'Option-specific inputs'!$K$109*I$26)),0),0)</f>
        <v>0</v>
      </c>
      <c r="J514" s="43" cm="1">
        <f t="array" ref="J514">IFERROR(
IF(J$14 - $G$14 + 1 = _xlfn.NUMBERVALUE(TRIM(_xlfn.TEXTAFTER($C514, " ", -1))),
_xlfn.IFS(
'Option-specific inputs'!$K$19="Percentage cost method",('Option-specific inputs'!$K36*'Option-specific inputs'!$K$109*J$26),
'Option-specific inputs'!$K$19="Total cost method",(('Option-specific inputs'!$K59/SUM('Option-specific inputs'!$K$52:$K$61))*'Option-specific inputs'!$K$109*J$26)),0),0)</f>
        <v>0</v>
      </c>
      <c r="K514" s="43" cm="1">
        <f t="array" ref="K514">IFERROR(
IF(K$14 - $G$14 + 1 = _xlfn.NUMBERVALUE(TRIM(_xlfn.TEXTAFTER($C514, " ", -1))),
_xlfn.IFS(
'Option-specific inputs'!$K$19="Percentage cost method",('Option-specific inputs'!$K36*'Option-specific inputs'!$K$109*K$26),
'Option-specific inputs'!$K$19="Total cost method",(('Option-specific inputs'!$K59/SUM('Option-specific inputs'!$K$52:$K$61))*'Option-specific inputs'!$K$109*K$26)),0),0)</f>
        <v>0</v>
      </c>
      <c r="L514" s="43" cm="1">
        <f t="array" ref="L514">IFERROR(
IF(L$14 - $G$14 + 1 = _xlfn.NUMBERVALUE(TRIM(_xlfn.TEXTAFTER($C514, " ", -1))),
_xlfn.IFS(
'Option-specific inputs'!$K$19="Percentage cost method",('Option-specific inputs'!$K36*'Option-specific inputs'!$K$109*L$26),
'Option-specific inputs'!$K$19="Total cost method",(('Option-specific inputs'!$K59/SUM('Option-specific inputs'!$K$52:$K$61))*'Option-specific inputs'!$K$109*L$26)),0),0)</f>
        <v>0</v>
      </c>
      <c r="M514" s="43" cm="1">
        <f t="array" ref="M514">IFERROR(
IF(M$14 - $G$14 + 1 = _xlfn.NUMBERVALUE(TRIM(_xlfn.TEXTAFTER($C514, " ", -1))),
_xlfn.IFS(
'Option-specific inputs'!$K$19="Percentage cost method",('Option-specific inputs'!$K36*'Option-specific inputs'!$K$109*M$26),
'Option-specific inputs'!$K$19="Total cost method",(('Option-specific inputs'!$K59/SUM('Option-specific inputs'!$K$52:$K$61))*'Option-specific inputs'!$K$109*M$26)),0),0)</f>
        <v>0</v>
      </c>
      <c r="N514" s="43" cm="1">
        <f t="array" ref="N514">IFERROR(
IF(N$14 - $G$14 + 1 = _xlfn.NUMBERVALUE(TRIM(_xlfn.TEXTAFTER($C514, " ", -1))),
_xlfn.IFS(
'Option-specific inputs'!$K$19="Percentage cost method",('Option-specific inputs'!$K36*'Option-specific inputs'!$K$109*N$26),
'Option-specific inputs'!$K$19="Total cost method",(('Option-specific inputs'!$K59/SUM('Option-specific inputs'!$K$52:$K$61))*'Option-specific inputs'!$K$109*N$26)),0),0)</f>
        <v>0</v>
      </c>
      <c r="O514" s="43" cm="1">
        <f t="array" ref="O514">IFERROR(
IF(O$14 - $G$14 + 1 = _xlfn.NUMBERVALUE(TRIM(_xlfn.TEXTAFTER($C514, " ", -1))),
_xlfn.IFS(
'Option-specific inputs'!$K$19="Percentage cost method",('Option-specific inputs'!$K36*'Option-specific inputs'!$K$109*O$26),
'Option-specific inputs'!$K$19="Total cost method",(('Option-specific inputs'!$K59/SUM('Option-specific inputs'!$K$52:$K$61))*'Option-specific inputs'!$K$109*O$26)),0),0)</f>
        <v>0</v>
      </c>
      <c r="P514" s="43" cm="1">
        <f t="array" ref="P514">IFERROR(
IF(P$14 - $G$14 + 1 = _xlfn.NUMBERVALUE(TRIM(_xlfn.TEXTAFTER($C514, " ", -1))),
_xlfn.IFS(
'Option-specific inputs'!$K$19="Percentage cost method",('Option-specific inputs'!$K36*'Option-specific inputs'!$K$109*P$26),
'Option-specific inputs'!$K$19="Total cost method",(('Option-specific inputs'!$K59/SUM('Option-specific inputs'!$K$52:$K$61))*'Option-specific inputs'!$K$109*P$26)),0),0)</f>
        <v>0</v>
      </c>
      <c r="Q514" s="43" cm="1">
        <f t="array" ref="Q514">IFERROR(
IF(Q$14 - $G$14 + 1 = _xlfn.NUMBERVALUE(TRIM(_xlfn.TEXTAFTER($C514, " ", -1))),
_xlfn.IFS(
'Option-specific inputs'!$K$19="Percentage cost method",('Option-specific inputs'!$K36*'Option-specific inputs'!$K$109*Q$26),
'Option-specific inputs'!$K$19="Total cost method",(('Option-specific inputs'!$K59/SUM('Option-specific inputs'!$K$52:$K$61))*'Option-specific inputs'!$K$109*Q$26)),0),0)</f>
        <v>0</v>
      </c>
      <c r="R514" s="43" cm="1">
        <f t="array" ref="R514">IFERROR(
IF(R$14 - $G$14 + 1 = _xlfn.NUMBERVALUE(TRIM(_xlfn.TEXTAFTER($C514, " ", -1))),
_xlfn.IFS(
'Option-specific inputs'!$K$19="Percentage cost method",('Option-specific inputs'!$K36*'Option-specific inputs'!$K$109*R$26),
'Option-specific inputs'!$K$19="Total cost method",(('Option-specific inputs'!$K59/SUM('Option-specific inputs'!$K$52:$K$61))*'Option-specific inputs'!$K$109*R$26)),0),0)</f>
        <v>0</v>
      </c>
      <c r="S514" s="43" cm="1">
        <f t="array" ref="S514">IFERROR(
IF(S$14 - $G$14 + 1 = _xlfn.NUMBERVALUE(TRIM(_xlfn.TEXTAFTER($C514, " ", -1))),
_xlfn.IFS(
'Option-specific inputs'!$K$19="Percentage cost method",('Option-specific inputs'!$K36*'Option-specific inputs'!$K$109*S$26),
'Option-specific inputs'!$K$19="Total cost method",(('Option-specific inputs'!$K59/SUM('Option-specific inputs'!$K$52:$K$61))*'Option-specific inputs'!$K$109*S$26)),0),0)</f>
        <v>0</v>
      </c>
      <c r="T514" s="43" cm="1">
        <f t="array" ref="T514">IFERROR(
IF(T$14 - $G$14 + 1 = _xlfn.NUMBERVALUE(TRIM(_xlfn.TEXTAFTER($C514, " ", -1))),
_xlfn.IFS(
'Option-specific inputs'!$K$19="Percentage cost method",('Option-specific inputs'!$K36*'Option-specific inputs'!$K$109*T$26),
'Option-specific inputs'!$K$19="Total cost method",(('Option-specific inputs'!$K59/SUM('Option-specific inputs'!$K$52:$K$61))*'Option-specific inputs'!$K$109*T$26)),0),0)</f>
        <v>0</v>
      </c>
      <c r="U514" s="43" cm="1">
        <f t="array" ref="U514">IFERROR(
IF(U$14 - $G$14 + 1 = _xlfn.NUMBERVALUE(TRIM(_xlfn.TEXTAFTER($C514, " ", -1))),
_xlfn.IFS(
'Option-specific inputs'!$K$19="Percentage cost method",('Option-specific inputs'!$K36*'Option-specific inputs'!$K$109*U$26),
'Option-specific inputs'!$K$19="Total cost method",(('Option-specific inputs'!$K59/SUM('Option-specific inputs'!$K$52:$K$61))*'Option-specific inputs'!$K$109*U$26)),0),0)</f>
        <v>0</v>
      </c>
      <c r="V514" s="43" cm="1">
        <f t="array" ref="V514">IFERROR(
IF(V$14 - $G$14 + 1 = _xlfn.NUMBERVALUE(TRIM(_xlfn.TEXTAFTER($C514, " ", -1))),
_xlfn.IFS(
'Option-specific inputs'!$K$19="Percentage cost method",('Option-specific inputs'!$K36*'Option-specific inputs'!$K$109*V$26),
'Option-specific inputs'!$K$19="Total cost method",(('Option-specific inputs'!$K59/SUM('Option-specific inputs'!$K$52:$K$61))*'Option-specific inputs'!$K$109*V$26)),0),0)</f>
        <v>0</v>
      </c>
      <c r="W514" s="43" cm="1">
        <f t="array" ref="W514">IFERROR(
IF(W$14 - $G$14 + 1 = _xlfn.NUMBERVALUE(TRIM(_xlfn.TEXTAFTER($C514, " ", -1))),
_xlfn.IFS(
'Option-specific inputs'!$K$19="Percentage cost method",('Option-specific inputs'!$K36*'Option-specific inputs'!$K$109*W$26),
'Option-specific inputs'!$K$19="Total cost method",(('Option-specific inputs'!$K59/SUM('Option-specific inputs'!$K$52:$K$61))*'Option-specific inputs'!$K$109*W$26)),0),0)</f>
        <v>0</v>
      </c>
      <c r="X514" s="43" cm="1">
        <f t="array" ref="X514">IFERROR(
IF(X$14 - $G$14 + 1 = _xlfn.NUMBERVALUE(TRIM(_xlfn.TEXTAFTER($C514, " ", -1))),
_xlfn.IFS(
'Option-specific inputs'!$K$19="Percentage cost method",('Option-specific inputs'!$K36*'Option-specific inputs'!$K$109*X$26),
'Option-specific inputs'!$K$19="Total cost method",(('Option-specific inputs'!$K59/SUM('Option-specific inputs'!$K$52:$K$61))*'Option-specific inputs'!$K$109*X$26)),0),0)</f>
        <v>0</v>
      </c>
      <c r="Y514" s="43" cm="1">
        <f t="array" ref="Y514">IFERROR(
IF(Y$14 - $G$14 + 1 = _xlfn.NUMBERVALUE(TRIM(_xlfn.TEXTAFTER($C514, " ", -1))),
_xlfn.IFS(
'Option-specific inputs'!$K$19="Percentage cost method",('Option-specific inputs'!$K36*'Option-specific inputs'!$K$109*Y$26),
'Option-specific inputs'!$K$19="Total cost method",(('Option-specific inputs'!$K59/SUM('Option-specific inputs'!$K$52:$K$61))*'Option-specific inputs'!$K$109*Y$26)),0),0)</f>
        <v>0</v>
      </c>
      <c r="Z514" s="43" cm="1">
        <f t="array" ref="Z514">IFERROR(
IF(Z$14 - $G$14 + 1 = _xlfn.NUMBERVALUE(TRIM(_xlfn.TEXTAFTER($C514, " ", -1))),
_xlfn.IFS(
'Option-specific inputs'!$K$19="Percentage cost method",('Option-specific inputs'!$K36*'Option-specific inputs'!$K$109*Z$26),
'Option-specific inputs'!$K$19="Total cost method",(('Option-specific inputs'!$K59/SUM('Option-specific inputs'!$K$52:$K$61))*'Option-specific inputs'!$K$109*Z$26)),0),0)</f>
        <v>0</v>
      </c>
      <c r="AA514" s="43" cm="1">
        <f t="array" ref="AA514">IFERROR(
IF(AA$14 - $G$14 + 1 = _xlfn.NUMBERVALUE(TRIM(_xlfn.TEXTAFTER($C514, " ", -1))),
_xlfn.IFS(
'Option-specific inputs'!$K$19="Percentage cost method",('Option-specific inputs'!$K36*'Option-specific inputs'!$K$109*AA$26),
'Option-specific inputs'!$K$19="Total cost method",(('Option-specific inputs'!$K59/SUM('Option-specific inputs'!$K$52:$K$61))*'Option-specific inputs'!$K$109*AA$26)),0),0)</f>
        <v>0</v>
      </c>
      <c r="AB514" s="43" cm="1">
        <f t="array" ref="AB514">IFERROR(
IF(AB$14 - $G$14 + 1 = _xlfn.NUMBERVALUE(TRIM(_xlfn.TEXTAFTER($C514, " ", -1))),
_xlfn.IFS(
'Option-specific inputs'!$K$19="Percentage cost method",('Option-specific inputs'!$K36*'Option-specific inputs'!$K$109*AB$26),
'Option-specific inputs'!$K$19="Total cost method",(('Option-specific inputs'!$K59/SUM('Option-specific inputs'!$K$52:$K$61))*'Option-specific inputs'!$K$109*AB$26)),0),0)</f>
        <v>0</v>
      </c>
      <c r="AC514" s="43" cm="1">
        <f t="array" ref="AC514">IFERROR(
IF(AC$14 - $G$14 + 1 = _xlfn.NUMBERVALUE(TRIM(_xlfn.TEXTAFTER($C514, " ", -1))),
_xlfn.IFS(
'Option-specific inputs'!$K$19="Percentage cost method",('Option-specific inputs'!$K36*'Option-specific inputs'!$K$109*AC$26),
'Option-specific inputs'!$K$19="Total cost method",(('Option-specific inputs'!$K59/SUM('Option-specific inputs'!$K$52:$K$61))*'Option-specific inputs'!$K$109*AC$26)),0),0)</f>
        <v>0</v>
      </c>
      <c r="AD514" s="43" cm="1">
        <f t="array" ref="AD514">IFERROR(
IF(AD$14 - $G$14 + 1 = _xlfn.NUMBERVALUE(TRIM(_xlfn.TEXTAFTER($C514, " ", -1))),
_xlfn.IFS(
'Option-specific inputs'!$K$19="Percentage cost method",('Option-specific inputs'!$K36*'Option-specific inputs'!$K$109*AD$26),
'Option-specific inputs'!$K$19="Total cost method",(('Option-specific inputs'!$K59/SUM('Option-specific inputs'!$K$52:$K$61))*'Option-specific inputs'!$K$109*AD$26)),0),0)</f>
        <v>0</v>
      </c>
      <c r="AE514" s="43" cm="1">
        <f t="array" ref="AE514">IFERROR(
IF(AE$14 - $G$14 + 1 = _xlfn.NUMBERVALUE(TRIM(_xlfn.TEXTAFTER($C514, " ", -1))),
_xlfn.IFS(
'Option-specific inputs'!$K$19="Percentage cost method",('Option-specific inputs'!$K36*'Option-specific inputs'!$K$109*AE$26),
'Option-specific inputs'!$K$19="Total cost method",(('Option-specific inputs'!$K59/SUM('Option-specific inputs'!$K$52:$K$61))*'Option-specific inputs'!$K$109*AE$26)),0),0)</f>
        <v>0</v>
      </c>
      <c r="AF514" s="43" cm="1">
        <f t="array" ref="AF514">IFERROR(
IF(AF$14 - $G$14 + 1 = _xlfn.NUMBERVALUE(TRIM(_xlfn.TEXTAFTER($C514, " ", -1))),
_xlfn.IFS(
'Option-specific inputs'!$K$19="Percentage cost method",('Option-specific inputs'!$K36*'Option-specific inputs'!$K$109*AF$26),
'Option-specific inputs'!$K$19="Total cost method",(('Option-specific inputs'!$K59/SUM('Option-specific inputs'!$K$52:$K$61))*'Option-specific inputs'!$K$109*AF$26)),0),0)</f>
        <v>0</v>
      </c>
      <c r="AG514" s="43" cm="1">
        <f t="array" ref="AG514">IFERROR(
IF(AG$14 - $G$14 + 1 = _xlfn.NUMBERVALUE(TRIM(_xlfn.TEXTAFTER($C514, " ", -1))),
_xlfn.IFS(
'Option-specific inputs'!$K$19="Percentage cost method",('Option-specific inputs'!$K36*'Option-specific inputs'!$K$109*AG$26),
'Option-specific inputs'!$K$19="Total cost method",(('Option-specific inputs'!$K59/SUM('Option-specific inputs'!$K$52:$K$61))*'Option-specific inputs'!$K$109*AG$26)),0),0)</f>
        <v>0</v>
      </c>
      <c r="AH514" s="43" cm="1">
        <f t="array" ref="AH514">IFERROR(
IF(AH$14 - $G$14 + 1 = _xlfn.NUMBERVALUE(TRIM(_xlfn.TEXTAFTER($C514, " ", -1))),
_xlfn.IFS(
'Option-specific inputs'!$K$19="Percentage cost method",('Option-specific inputs'!$K36*'Option-specific inputs'!$K$109*AH$26),
'Option-specific inputs'!$K$19="Total cost method",(('Option-specific inputs'!$K59/SUM('Option-specific inputs'!$K$52:$K$61))*'Option-specific inputs'!$K$109*AH$26)),0),0)</f>
        <v>0</v>
      </c>
      <c r="AI514" s="43" cm="1">
        <f t="array" ref="AI514">IFERROR(
IF(AI$14 - $G$14 + 1 = _xlfn.NUMBERVALUE(TRIM(_xlfn.TEXTAFTER($C514, " ", -1))),
_xlfn.IFS(
'Option-specific inputs'!$K$19="Percentage cost method",('Option-specific inputs'!$K36*'Option-specific inputs'!$K$109*AI$26),
'Option-specific inputs'!$K$19="Total cost method",(('Option-specific inputs'!$K59/SUM('Option-specific inputs'!$K$52:$K$61))*'Option-specific inputs'!$K$109*AI$26)),0),0)</f>
        <v>0</v>
      </c>
      <c r="AJ514" s="43" cm="1">
        <f t="array" ref="AJ514">IFERROR(
IF(AJ$14 - $G$14 + 1 = _xlfn.NUMBERVALUE(TRIM(_xlfn.TEXTAFTER($C514, " ", -1))),
_xlfn.IFS(
'Option-specific inputs'!$K$19="Percentage cost method",('Option-specific inputs'!$K36*'Option-specific inputs'!$K$109*AJ$26),
'Option-specific inputs'!$K$19="Total cost method",(('Option-specific inputs'!$K59/SUM('Option-specific inputs'!$K$52:$K$61))*'Option-specific inputs'!$K$109*AJ$26)),0),0)</f>
        <v>0</v>
      </c>
      <c r="AK514" s="43" cm="1">
        <f t="array" ref="AK514">IFERROR(
IF(AK$14 - $G$14 + 1 = _xlfn.NUMBERVALUE(TRIM(_xlfn.TEXTAFTER($C514, " ", -1))),
_xlfn.IFS(
'Option-specific inputs'!$K$19="Percentage cost method",('Option-specific inputs'!$K36*'Option-specific inputs'!$K$109*AK$26),
'Option-specific inputs'!$K$19="Total cost method",(('Option-specific inputs'!$K59/SUM('Option-specific inputs'!$K$52:$K$61))*'Option-specific inputs'!$K$109*AK$26)),0),0)</f>
        <v>0</v>
      </c>
      <c r="AL514" s="43" cm="1">
        <f t="array" ref="AL514">IFERROR(
IF(AL$14 - $G$14 + 1 = _xlfn.NUMBERVALUE(TRIM(_xlfn.TEXTAFTER($C514, " ", -1))),
_xlfn.IFS(
'Option-specific inputs'!$K$19="Percentage cost method",('Option-specific inputs'!$K36*'Option-specific inputs'!$K$109*AL$26),
'Option-specific inputs'!$K$19="Total cost method",(('Option-specific inputs'!$K59/SUM('Option-specific inputs'!$K$52:$K$61))*'Option-specific inputs'!$K$109*AL$26)),0),0)</f>
        <v>0</v>
      </c>
      <c r="AM514" s="43" cm="1">
        <f t="array" ref="AM514">IFERROR(
IF(AM$14 - $G$14 + 1 = _xlfn.NUMBERVALUE(TRIM(_xlfn.TEXTAFTER($C514, " ", -1))),
_xlfn.IFS(
'Option-specific inputs'!$K$19="Percentage cost method",('Option-specific inputs'!$K36*'Option-specific inputs'!$K$109*AM$26),
'Option-specific inputs'!$K$19="Total cost method",(('Option-specific inputs'!$K59/SUM('Option-specific inputs'!$K$52:$K$61))*'Option-specific inputs'!$K$109*AM$26)),0),0)</f>
        <v>0</v>
      </c>
      <c r="AN514" s="43" cm="1">
        <f t="array" ref="AN514">IFERROR(
IF(AN$14 - $G$14 + 1 = _xlfn.NUMBERVALUE(TRIM(_xlfn.TEXTAFTER($C514, " ", -1))),
_xlfn.IFS(
'Option-specific inputs'!$K$19="Percentage cost method",('Option-specific inputs'!$K36*'Option-specific inputs'!$K$109*AN$26),
'Option-specific inputs'!$K$19="Total cost method",(('Option-specific inputs'!$K59/SUM('Option-specific inputs'!$K$52:$K$61))*'Option-specific inputs'!$K$109*AN$26)),0),0)</f>
        <v>0</v>
      </c>
      <c r="AO514" s="43" cm="1">
        <f t="array" ref="AO514">IFERROR(
IF(AO$14 - $G$14 + 1 = _xlfn.NUMBERVALUE(TRIM(_xlfn.TEXTAFTER($C514, " ", -1))),
_xlfn.IFS(
'Option-specific inputs'!$K$19="Percentage cost method",('Option-specific inputs'!$K36*'Option-specific inputs'!$K$109*AO$26),
'Option-specific inputs'!$K$19="Total cost method",(('Option-specific inputs'!$K59/SUM('Option-specific inputs'!$K$52:$K$61))*'Option-specific inputs'!$K$109*AO$26)),0),0)</f>
        <v>0</v>
      </c>
      <c r="AP514" s="43" cm="1">
        <f t="array" ref="AP514">IFERROR(
IF(AP$14 - $G$14 + 1 = _xlfn.NUMBERVALUE(TRIM(_xlfn.TEXTAFTER($C514, " ", -1))),
_xlfn.IFS(
'Option-specific inputs'!$K$19="Percentage cost method",('Option-specific inputs'!$K36*'Option-specific inputs'!$K$109*AP$26),
'Option-specific inputs'!$K$19="Total cost method",(('Option-specific inputs'!$K59/SUM('Option-specific inputs'!$K$52:$K$61))*'Option-specific inputs'!$K$109*AP$26)),0),0)</f>
        <v>0</v>
      </c>
      <c r="AQ514" s="43" cm="1">
        <f t="array" ref="AQ514">IFERROR(
IF(AQ$14 - $G$14 + 1 = _xlfn.NUMBERVALUE(TRIM(_xlfn.TEXTAFTER($C514, " ", -1))),
_xlfn.IFS(
'Option-specific inputs'!$K$19="Percentage cost method",('Option-specific inputs'!$K36*'Option-specific inputs'!$K$109*AQ$26),
'Option-specific inputs'!$K$19="Total cost method",(('Option-specific inputs'!$K59/SUM('Option-specific inputs'!$K$52:$K$61))*'Option-specific inputs'!$K$109*AQ$26)),0),0)</f>
        <v>0</v>
      </c>
      <c r="AR514" s="43" cm="1">
        <f t="array" ref="AR514">IFERROR(
IF(AR$14 - $G$14 + 1 = _xlfn.NUMBERVALUE(TRIM(_xlfn.TEXTAFTER($C514, " ", -1))),
_xlfn.IFS(
'Option-specific inputs'!$K$19="Percentage cost method",('Option-specific inputs'!$K36*'Option-specific inputs'!$K$109*AR$26),
'Option-specific inputs'!$K$19="Total cost method",(('Option-specific inputs'!$K59/SUM('Option-specific inputs'!$K$52:$K$61))*'Option-specific inputs'!$K$109*AR$26)),0),0)</f>
        <v>0</v>
      </c>
      <c r="AS514" s="43" cm="1">
        <f t="array" ref="AS514">IFERROR(
IF(AS$14 - $G$14 + 1 = _xlfn.NUMBERVALUE(TRIM(_xlfn.TEXTAFTER($C514, " ", -1))),
_xlfn.IFS(
'Option-specific inputs'!$K$19="Percentage cost method",('Option-specific inputs'!$K36*'Option-specific inputs'!$K$109*AS$26),
'Option-specific inputs'!$K$19="Total cost method",(('Option-specific inputs'!$K59/SUM('Option-specific inputs'!$K$52:$K$61))*'Option-specific inputs'!$K$109*AS$26)),0),0)</f>
        <v>0</v>
      </c>
      <c r="AT514" s="43" cm="1">
        <f t="array" ref="AT514">IFERROR(
IF(AT$14 - $G$14 + 1 = _xlfn.NUMBERVALUE(TRIM(_xlfn.TEXTAFTER($C514, " ", -1))),
_xlfn.IFS(
'Option-specific inputs'!$K$19="Percentage cost method",('Option-specific inputs'!$K36*'Option-specific inputs'!$K$109*AT$26),
'Option-specific inputs'!$K$19="Total cost method",(('Option-specific inputs'!$K59/SUM('Option-specific inputs'!$K$52:$K$61))*'Option-specific inputs'!$K$109*AT$26)),0),0)</f>
        <v>0</v>
      </c>
      <c r="AU514" s="43" cm="1">
        <f t="array" ref="AU514">IFERROR(
IF(AU$14 - $G$14 + 1 = _xlfn.NUMBERVALUE(TRIM(_xlfn.TEXTAFTER($C514, " ", -1))),
_xlfn.IFS(
'Option-specific inputs'!$K$19="Percentage cost method",('Option-specific inputs'!$K36*'Option-specific inputs'!$K$109*AU$26),
'Option-specific inputs'!$K$19="Total cost method",(('Option-specific inputs'!$K59/SUM('Option-specific inputs'!$K$52:$K$61))*'Option-specific inputs'!$K$109*AU$26)),0),0)</f>
        <v>0</v>
      </c>
      <c r="AV514" s="43" cm="1">
        <f t="array" ref="AV514">IFERROR(
IF(AV$14 - $G$14 + 1 = _xlfn.NUMBERVALUE(TRIM(_xlfn.TEXTAFTER($C514, " ", -1))),
_xlfn.IFS(
'Option-specific inputs'!$K$19="Percentage cost method",('Option-specific inputs'!$K36*'Option-specific inputs'!$K$109*AV$26),
'Option-specific inputs'!$K$19="Total cost method",(('Option-specific inputs'!$K59/SUM('Option-specific inputs'!$K$52:$K$61))*'Option-specific inputs'!$K$109*AV$26)),0),0)</f>
        <v>0</v>
      </c>
      <c r="AW514" s="43" cm="1">
        <f t="array" ref="AW514">IFERROR(
IF(AW$14 - $G$14 + 1 = _xlfn.NUMBERVALUE(TRIM(_xlfn.TEXTAFTER($C514, " ", -1))),
_xlfn.IFS(
'Option-specific inputs'!$K$19="Percentage cost method",('Option-specific inputs'!$K36*'Option-specific inputs'!$K$109*AW$26),
'Option-specific inputs'!$K$19="Total cost method",(('Option-specific inputs'!$K59/SUM('Option-specific inputs'!$K$52:$K$61))*'Option-specific inputs'!$K$109*AW$26)),0),0)</f>
        <v>0</v>
      </c>
      <c r="AX514" s="43" cm="1">
        <f t="array" ref="AX514">IFERROR(
IF(AX$14 - $G$14 + 1 = _xlfn.NUMBERVALUE(TRIM(_xlfn.TEXTAFTER($C514, " ", -1))),
_xlfn.IFS(
'Option-specific inputs'!$K$19="Percentage cost method",('Option-specific inputs'!$K36*'Option-specific inputs'!$K$109*AX$26),
'Option-specific inputs'!$K$19="Total cost method",(('Option-specific inputs'!$K59/SUM('Option-specific inputs'!$K$52:$K$61))*'Option-specific inputs'!$K$109*AX$26)),0),0)</f>
        <v>0</v>
      </c>
      <c r="AY514" s="43" cm="1">
        <f t="array" ref="AY514">IFERROR(
IF(AY$14 - $G$14 + 1 = _xlfn.NUMBERVALUE(TRIM(_xlfn.TEXTAFTER($C514, " ", -1))),
_xlfn.IFS(
'Option-specific inputs'!$K$19="Percentage cost method",('Option-specific inputs'!$K36*'Option-specific inputs'!$K$109*AY$26),
'Option-specific inputs'!$K$19="Total cost method",(('Option-specific inputs'!$K59/SUM('Option-specific inputs'!$K$52:$K$61))*'Option-specific inputs'!$K$109*AY$26)),0),0)</f>
        <v>0</v>
      </c>
      <c r="AZ514" s="43" cm="1">
        <f t="array" ref="AZ514">IFERROR(
IF(AZ$14 - $G$14 + 1 = _xlfn.NUMBERVALUE(TRIM(_xlfn.TEXTAFTER($C514, " ", -1))),
_xlfn.IFS(
'Option-specific inputs'!$K$19="Percentage cost method",('Option-specific inputs'!$K36*'Option-specific inputs'!$K$109*AZ$26),
'Option-specific inputs'!$K$19="Total cost method",(('Option-specific inputs'!$K59/SUM('Option-specific inputs'!$K$52:$K$61))*'Option-specific inputs'!$K$109*AZ$26)),0),0)</f>
        <v>0</v>
      </c>
      <c r="BA514" s="43" cm="1">
        <f t="array" ref="BA514">IFERROR(
IF(BA$14 - $G$14 + 1 = _xlfn.NUMBERVALUE(TRIM(_xlfn.TEXTAFTER($C514, " ", -1))),
_xlfn.IFS(
'Option-specific inputs'!$K$19="Percentage cost method",('Option-specific inputs'!$K36*'Option-specific inputs'!$K$109*BA$26),
'Option-specific inputs'!$K$19="Total cost method",(('Option-specific inputs'!$K59/SUM('Option-specific inputs'!$K$52:$K$61))*'Option-specific inputs'!$K$109*BA$26)),0),0)</f>
        <v>0</v>
      </c>
      <c r="BB514" s="43" cm="1">
        <f t="array" ref="BB514">IFERROR(
IF(BB$14 - $G$14 + 1 = _xlfn.NUMBERVALUE(TRIM(_xlfn.TEXTAFTER($C514, " ", -1))),
_xlfn.IFS(
'Option-specific inputs'!$K$19="Percentage cost method",('Option-specific inputs'!$K36*'Option-specific inputs'!$K$109*BB$26),
'Option-specific inputs'!$K$19="Total cost method",(('Option-specific inputs'!$K59/SUM('Option-specific inputs'!$K$52:$K$61))*'Option-specific inputs'!$K$109*BB$26)),0),0)</f>
        <v>0</v>
      </c>
      <c r="BC514" s="43" cm="1">
        <f t="array" ref="BC514">IFERROR(
IF(BC$14 - $G$14 + 1 = _xlfn.NUMBERVALUE(TRIM(_xlfn.TEXTAFTER($C514, " ", -1))),
_xlfn.IFS(
'Option-specific inputs'!$K$19="Percentage cost method",('Option-specific inputs'!$K36*'Option-specific inputs'!$K$109*BC$26),
'Option-specific inputs'!$K$19="Total cost method",(('Option-specific inputs'!$K59/SUM('Option-specific inputs'!$K$52:$K$61))*'Option-specific inputs'!$K$109*BC$26)),0),0)</f>
        <v>0</v>
      </c>
      <c r="BD514" s="43" cm="1">
        <f t="array" ref="BD514">IFERROR(
IF(BD$14 - $G$14 + 1 = _xlfn.NUMBERVALUE(TRIM(_xlfn.TEXTAFTER($C514, " ", -1))),
_xlfn.IFS(
'Option-specific inputs'!$K$19="Percentage cost method",('Option-specific inputs'!$K36*'Option-specific inputs'!$K$109*BD$26),
'Option-specific inputs'!$K$19="Total cost method",(('Option-specific inputs'!$K59/SUM('Option-specific inputs'!$K$52:$K$61))*'Option-specific inputs'!$K$109*BD$26)),0),0)</f>
        <v>0</v>
      </c>
      <c r="BE514" s="43" cm="1">
        <f t="array" ref="BE514">IFERROR(
IF(BE$14 - $G$14 + 1 = _xlfn.NUMBERVALUE(TRIM(_xlfn.TEXTAFTER($C514, " ", -1))),
_xlfn.IFS(
'Option-specific inputs'!$K$19="Percentage cost method",('Option-specific inputs'!$K36*'Option-specific inputs'!$K$109*BE$26),
'Option-specific inputs'!$K$19="Total cost method",(('Option-specific inputs'!$K59/SUM('Option-specific inputs'!$K$52:$K$61))*'Option-specific inputs'!$K$109*BE$26)),0),0)</f>
        <v>0</v>
      </c>
      <c r="BF514" s="43" cm="1">
        <f t="array" ref="BF514">IFERROR(
IF(BF$14 - $G$14 + 1 = _xlfn.NUMBERVALUE(TRIM(_xlfn.TEXTAFTER($C514, " ", -1))),
_xlfn.IFS(
'Option-specific inputs'!$K$19="Percentage cost method",('Option-specific inputs'!$K36*'Option-specific inputs'!$K$109*BF$26),
'Option-specific inputs'!$K$19="Total cost method",(('Option-specific inputs'!$K59/SUM('Option-specific inputs'!$K$52:$K$61))*'Option-specific inputs'!$K$109*BF$26)),0),0)</f>
        <v>0</v>
      </c>
      <c r="BG514" s="43" cm="1">
        <f t="array" ref="BG514">IFERROR(
IF(BG$14 - $G$14 + 1 = _xlfn.NUMBERVALUE(TRIM(_xlfn.TEXTAFTER($C514, " ", -1))),
_xlfn.IFS(
'Option-specific inputs'!$K$19="Percentage cost method",('Option-specific inputs'!$K36*'Option-specific inputs'!$K$109*BG$26),
'Option-specific inputs'!$K$19="Total cost method",(('Option-specific inputs'!$K59/SUM('Option-specific inputs'!$K$52:$K$61))*'Option-specific inputs'!$K$109*BG$26)),0),0)</f>
        <v>0</v>
      </c>
      <c r="BH514" s="43" cm="1">
        <f t="array" ref="BH514">IFERROR(
IF(BH$14 - $G$14 + 1 = _xlfn.NUMBERVALUE(TRIM(_xlfn.TEXTAFTER($C514, " ", -1))),
_xlfn.IFS(
'Option-specific inputs'!$K$19="Percentage cost method",('Option-specific inputs'!$K36*'Option-specific inputs'!$K$109*BH$26),
'Option-specific inputs'!$K$19="Total cost method",(('Option-specific inputs'!$K59/SUM('Option-specific inputs'!$K$52:$K$61))*'Option-specific inputs'!$K$109*BH$26)),0),0)</f>
        <v>0</v>
      </c>
      <c r="BI514" s="43" cm="1">
        <f t="array" ref="BI514">IFERROR(
IF(BI$14 - $G$14 + 1 = _xlfn.NUMBERVALUE(TRIM(_xlfn.TEXTAFTER($C514, " ", -1))),
_xlfn.IFS(
'Option-specific inputs'!$K$19="Percentage cost method",('Option-specific inputs'!$K36*'Option-specific inputs'!$K$109*BI$26),
'Option-specific inputs'!$K$19="Total cost method",(('Option-specific inputs'!$K59/SUM('Option-specific inputs'!$K$52:$K$61))*'Option-specific inputs'!$K$109*BI$26)),0),0)</f>
        <v>0</v>
      </c>
      <c r="BJ514" s="43" cm="1">
        <f t="array" ref="BJ514">IFERROR(
IF(BJ$14 - $G$14 + 1 = _xlfn.NUMBERVALUE(TRIM(_xlfn.TEXTAFTER($C514, " ", -1))),
_xlfn.IFS(
'Option-specific inputs'!$K$19="Percentage cost method",('Option-specific inputs'!$K36*'Option-specific inputs'!$K$109*BJ$26),
'Option-specific inputs'!$K$19="Total cost method",(('Option-specific inputs'!$K59/SUM('Option-specific inputs'!$K$52:$K$61))*'Option-specific inputs'!$K$109*BJ$26)),0),0)</f>
        <v>0</v>
      </c>
      <c r="BK514" s="43" cm="1">
        <f t="array" ref="BK514">IFERROR(
IF(BK$14 - $G$14 + 1 = _xlfn.NUMBERVALUE(TRIM(_xlfn.TEXTAFTER($C514, " ", -1))),
_xlfn.IFS(
'Option-specific inputs'!$K$19="Percentage cost method",('Option-specific inputs'!$K36*'Option-specific inputs'!$K$109*BK$26),
'Option-specific inputs'!$K$19="Total cost method",(('Option-specific inputs'!$K59/SUM('Option-specific inputs'!$K$52:$K$61))*'Option-specific inputs'!$K$109*BK$26)),0),0)</f>
        <v>0</v>
      </c>
      <c r="BL514" s="43" cm="1">
        <f t="array" ref="BL514">IFERROR(
IF(BL$14 - $G$14 + 1 = _xlfn.NUMBERVALUE(TRIM(_xlfn.TEXTAFTER($C514, " ", -1))),
_xlfn.IFS(
'Option-specific inputs'!$K$19="Percentage cost method",('Option-specific inputs'!$K36*'Option-specific inputs'!$K$109*BL$26),
'Option-specific inputs'!$K$19="Total cost method",(('Option-specific inputs'!$K59/SUM('Option-specific inputs'!$K$52:$K$61))*'Option-specific inputs'!$K$109*BL$26)),0),0)</f>
        <v>0</v>
      </c>
      <c r="BM514" s="43" cm="1">
        <f t="array" ref="BM514">IFERROR(
IF(BM$14 - $G$14 + 1 = _xlfn.NUMBERVALUE(TRIM(_xlfn.TEXTAFTER($C514, " ", -1))),
_xlfn.IFS(
'Option-specific inputs'!$K$19="Percentage cost method",('Option-specific inputs'!$K36*'Option-specific inputs'!$K$109*BM$26),
'Option-specific inputs'!$K$19="Total cost method",(('Option-specific inputs'!$K59/SUM('Option-specific inputs'!$K$52:$K$61))*'Option-specific inputs'!$K$109*BM$26)),0),0)</f>
        <v>0</v>
      </c>
      <c r="BN514" s="43" cm="1">
        <f t="array" ref="BN514">IFERROR(
IF(BN$14 - $G$14 + 1 = _xlfn.NUMBERVALUE(TRIM(_xlfn.TEXTAFTER($C514, " ", -1))),
_xlfn.IFS(
'Option-specific inputs'!$K$19="Percentage cost method",('Option-specific inputs'!$K36*'Option-specific inputs'!$K$109*BN$26),
'Option-specific inputs'!$K$19="Total cost method",(('Option-specific inputs'!$K59/SUM('Option-specific inputs'!$K$52:$K$61))*'Option-specific inputs'!$K$109*BN$26)),0),0)</f>
        <v>0</v>
      </c>
      <c r="BO514" s="43" cm="1">
        <f t="array" ref="BO514">IFERROR(
IF(BO$14 - $G$14 + 1 = _xlfn.NUMBERVALUE(TRIM(_xlfn.TEXTAFTER($C514, " ", -1))),
_xlfn.IFS(
'Option-specific inputs'!$K$19="Percentage cost method",('Option-specific inputs'!$K36*'Option-specific inputs'!$K$109*BO$26),
'Option-specific inputs'!$K$19="Total cost method",(('Option-specific inputs'!$K59/SUM('Option-specific inputs'!$K$52:$K$61))*'Option-specific inputs'!$K$109*BO$26)),0),0)</f>
        <v>0</v>
      </c>
      <c r="BP514" s="43" cm="1">
        <f t="array" ref="BP514">IFERROR(
IF(BP$14 - $G$14 + 1 = _xlfn.NUMBERVALUE(TRIM(_xlfn.TEXTAFTER($C514, " ", -1))),
_xlfn.IFS(
'Option-specific inputs'!$K$19="Percentage cost method",('Option-specific inputs'!$K36*'Option-specific inputs'!$K$109*BP$26),
'Option-specific inputs'!$K$19="Total cost method",(('Option-specific inputs'!$K59/SUM('Option-specific inputs'!$K$52:$K$61))*'Option-specific inputs'!$K$109*BP$26)),0),0)</f>
        <v>0</v>
      </c>
      <c r="BQ514" s="43" cm="1">
        <f t="array" ref="BQ514">IFERROR(
IF(BQ$14 - $G$14 + 1 = _xlfn.NUMBERVALUE(TRIM(_xlfn.TEXTAFTER($C514, " ", -1))),
_xlfn.IFS(
'Option-specific inputs'!$K$19="Percentage cost method",('Option-specific inputs'!$K36*'Option-specific inputs'!$K$109*BQ$26),
'Option-specific inputs'!$K$19="Total cost method",(('Option-specific inputs'!$K59/SUM('Option-specific inputs'!$K$52:$K$61))*'Option-specific inputs'!$K$109*BQ$26)),0),0)</f>
        <v>0</v>
      </c>
      <c r="BR514" s="43" cm="1">
        <f t="array" ref="BR514">IFERROR(
IF(BR$14 - $G$14 + 1 = _xlfn.NUMBERVALUE(TRIM(_xlfn.TEXTAFTER($C514, " ", -1))),
_xlfn.IFS(
'Option-specific inputs'!$K$19="Percentage cost method",('Option-specific inputs'!$K36*'Option-specific inputs'!$K$109*BR$26),
'Option-specific inputs'!$K$19="Total cost method",(('Option-specific inputs'!$K59/SUM('Option-specific inputs'!$K$52:$K$61))*'Option-specific inputs'!$K$109*BR$26)),0),0)</f>
        <v>0</v>
      </c>
      <c r="BS514" s="43" cm="1">
        <f t="array" ref="BS514">IFERROR(
IF(BS$14 - $G$14 + 1 = _xlfn.NUMBERVALUE(TRIM(_xlfn.TEXTAFTER($C514, " ", -1))),
_xlfn.IFS(
'Option-specific inputs'!$K$19="Percentage cost method",('Option-specific inputs'!$K36*'Option-specific inputs'!$K$109*BS$26),
'Option-specific inputs'!$K$19="Total cost method",(('Option-specific inputs'!$K59/SUM('Option-specific inputs'!$K$52:$K$61))*'Option-specific inputs'!$K$109*BS$26)),0),0)</f>
        <v>0</v>
      </c>
      <c r="BT514" s="43" cm="1">
        <f t="array" ref="BT514">IFERROR(
IF(BT$14 - $G$14 + 1 = _xlfn.NUMBERVALUE(TRIM(_xlfn.TEXTAFTER($C514, " ", -1))),
_xlfn.IFS(
'Option-specific inputs'!$K$19="Percentage cost method",('Option-specific inputs'!$K36*'Option-specific inputs'!$K$109*BT$26),
'Option-specific inputs'!$K$19="Total cost method",(('Option-specific inputs'!$K59/SUM('Option-specific inputs'!$K$52:$K$61))*'Option-specific inputs'!$K$109*BT$26)),0),0)</f>
        <v>0</v>
      </c>
      <c r="BU514" s="43" cm="1">
        <f t="array" ref="BU514">IFERROR(
IF(BU$14 - $G$14 + 1 = _xlfn.NUMBERVALUE(TRIM(_xlfn.TEXTAFTER($C514, " ", -1))),
_xlfn.IFS(
'Option-specific inputs'!$K$19="Percentage cost method",('Option-specific inputs'!$K36*'Option-specific inputs'!$K$109*BU$26),
'Option-specific inputs'!$K$19="Total cost method",(('Option-specific inputs'!$K59/SUM('Option-specific inputs'!$K$52:$K$61))*'Option-specific inputs'!$K$109*BU$26)),0),0)</f>
        <v>0</v>
      </c>
      <c r="BV514" s="43" cm="1">
        <f t="array" ref="BV514">IFERROR(
IF(BV$14 - $G$14 + 1 = _xlfn.NUMBERVALUE(TRIM(_xlfn.TEXTAFTER($C514, " ", -1))),
_xlfn.IFS(
'Option-specific inputs'!$K$19="Percentage cost method",('Option-specific inputs'!$K36*'Option-specific inputs'!$K$109*BV$26),
'Option-specific inputs'!$K$19="Total cost method",(('Option-specific inputs'!$K59/SUM('Option-specific inputs'!$K$52:$K$61))*'Option-specific inputs'!$K$109*BV$26)),0),0)</f>
        <v>0</v>
      </c>
      <c r="BW514" s="43" cm="1">
        <f t="array" ref="BW514">IFERROR(
IF(BW$14 - $G$14 + 1 = _xlfn.NUMBERVALUE(TRIM(_xlfn.TEXTAFTER($C514, " ", -1))),
_xlfn.IFS(
'Option-specific inputs'!$K$19="Percentage cost method",('Option-specific inputs'!$K36*'Option-specific inputs'!$K$109*BW$26),
'Option-specific inputs'!$K$19="Total cost method",(('Option-specific inputs'!$K59/SUM('Option-specific inputs'!$K$52:$K$61))*'Option-specific inputs'!$K$109*BW$26)),0),0)</f>
        <v>0</v>
      </c>
      <c r="BX514" s="43" cm="1">
        <f t="array" ref="BX514">IFERROR(
IF(BX$14 - $G$14 + 1 = _xlfn.NUMBERVALUE(TRIM(_xlfn.TEXTAFTER($C514, " ", -1))),
_xlfn.IFS(
'Option-specific inputs'!$K$19="Percentage cost method",('Option-specific inputs'!$K36*'Option-specific inputs'!$K$109*BX$26),
'Option-specific inputs'!$K$19="Total cost method",(('Option-specific inputs'!$K59/SUM('Option-specific inputs'!$K$52:$K$61))*'Option-specific inputs'!$K$109*BX$26)),0),0)</f>
        <v>0</v>
      </c>
      <c r="BY514" s="43" cm="1">
        <f t="array" ref="BY514">IFERROR(
IF(BY$14 - $G$14 + 1 = _xlfn.NUMBERVALUE(TRIM(_xlfn.TEXTAFTER($C514, " ", -1))),
_xlfn.IFS(
'Option-specific inputs'!$K$19="Percentage cost method",('Option-specific inputs'!$K36*'Option-specific inputs'!$K$109*BY$26),
'Option-specific inputs'!$K$19="Total cost method",(('Option-specific inputs'!$K59/SUM('Option-specific inputs'!$K$52:$K$61))*'Option-specific inputs'!$K$109*BY$26)),0),0)</f>
        <v>0</v>
      </c>
      <c r="BZ514" s="43" cm="1">
        <f t="array" ref="BZ514">IFERROR(
IF(BZ$14 - $G$14 + 1 = _xlfn.NUMBERVALUE(TRIM(_xlfn.TEXTAFTER($C514, " ", -1))),
_xlfn.IFS(
'Option-specific inputs'!$K$19="Percentage cost method",('Option-specific inputs'!$K36*'Option-specific inputs'!$K$109*BZ$26),
'Option-specific inputs'!$K$19="Total cost method",(('Option-specific inputs'!$K59/SUM('Option-specific inputs'!$K$52:$K$61))*'Option-specific inputs'!$K$109*BZ$26)),0),0)</f>
        <v>0</v>
      </c>
      <c r="CA514" s="43" cm="1">
        <f t="array" ref="CA514">IFERROR(
IF(CA$14 - $G$14 + 1 = _xlfn.NUMBERVALUE(TRIM(_xlfn.TEXTAFTER($C514, " ", -1))),
_xlfn.IFS(
'Option-specific inputs'!$K$19="Percentage cost method",('Option-specific inputs'!$K36*'Option-specific inputs'!$K$109*CA$26),
'Option-specific inputs'!$K$19="Total cost method",(('Option-specific inputs'!$K59/SUM('Option-specific inputs'!$K$52:$K$61))*'Option-specific inputs'!$K$109*CA$26)),0),0)</f>
        <v>0</v>
      </c>
      <c r="CB514" s="43" cm="1">
        <f t="array" ref="CB514">IFERROR(
IF(CB$14 - $G$14 + 1 = _xlfn.NUMBERVALUE(TRIM(_xlfn.TEXTAFTER($C514, " ", -1))),
_xlfn.IFS(
'Option-specific inputs'!$K$19="Percentage cost method",('Option-specific inputs'!$K36*'Option-specific inputs'!$K$109*CB$26),
'Option-specific inputs'!$K$19="Total cost method",(('Option-specific inputs'!$K59/SUM('Option-specific inputs'!$K$52:$K$61))*'Option-specific inputs'!$K$109*CB$26)),0),0)</f>
        <v>0</v>
      </c>
      <c r="CC514" s="43" cm="1">
        <f t="array" ref="CC514">IFERROR(
IF(CC$14 - $G$14 + 1 = _xlfn.NUMBERVALUE(TRIM(_xlfn.TEXTAFTER($C514, " ", -1))),
_xlfn.IFS(
'Option-specific inputs'!$K$19="Percentage cost method",('Option-specific inputs'!$K36*'Option-specific inputs'!$K$109*CC$26),
'Option-specific inputs'!$K$19="Total cost method",(('Option-specific inputs'!$K59/SUM('Option-specific inputs'!$K$52:$K$61))*'Option-specific inputs'!$K$109*CC$26)),0),0)</f>
        <v>0</v>
      </c>
      <c r="CD514" s="43" cm="1">
        <f t="array" ref="CD514">IFERROR(
IF(CD$14 - $G$14 + 1 = _xlfn.NUMBERVALUE(TRIM(_xlfn.TEXTAFTER($C514, " ", -1))),
_xlfn.IFS(
'Option-specific inputs'!$K$19="Percentage cost method",('Option-specific inputs'!$K36*'Option-specific inputs'!$K$109*CD$26),
'Option-specific inputs'!$K$19="Total cost method",(('Option-specific inputs'!$K59/SUM('Option-specific inputs'!$K$52:$K$61))*'Option-specific inputs'!$K$109*CD$26)),0),0)</f>
        <v>0</v>
      </c>
      <c r="CE514" s="43" cm="1">
        <f t="array" ref="CE514">IFERROR(
IF(CE$14 - $G$14 + 1 = _xlfn.NUMBERVALUE(TRIM(_xlfn.TEXTAFTER($C514, " ", -1))),
_xlfn.IFS(
'Option-specific inputs'!$K$19="Percentage cost method",('Option-specific inputs'!$K36*'Option-specific inputs'!$K$109*CE$26),
'Option-specific inputs'!$K$19="Total cost method",(('Option-specific inputs'!$K59/SUM('Option-specific inputs'!$K$52:$K$61))*'Option-specific inputs'!$K$109*CE$26)),0),0)</f>
        <v>0</v>
      </c>
      <c r="CF514" s="43" cm="1">
        <f t="array" ref="CF514">IFERROR(
IF(CF$14 - $G$14 + 1 = _xlfn.NUMBERVALUE(TRIM(_xlfn.TEXTAFTER($C514, " ", -1))),
_xlfn.IFS(
'Option-specific inputs'!$K$19="Percentage cost method",('Option-specific inputs'!$K36*'Option-specific inputs'!$K$109*CF$26),
'Option-specific inputs'!$K$19="Total cost method",(('Option-specific inputs'!$K59/SUM('Option-specific inputs'!$K$52:$K$61))*'Option-specific inputs'!$K$109*CF$26)),0),0)</f>
        <v>0</v>
      </c>
      <c r="CG514" s="43" cm="1">
        <f t="array" ref="CG514">IFERROR(
IF(CG$14 - $G$14 + 1 = _xlfn.NUMBERVALUE(TRIM(_xlfn.TEXTAFTER($C514, " ", -1))),
_xlfn.IFS(
'Option-specific inputs'!$K$19="Percentage cost method",('Option-specific inputs'!$K36*'Option-specific inputs'!$K$109*CG$26),
'Option-specific inputs'!$K$19="Total cost method",(('Option-specific inputs'!$K59/SUM('Option-specific inputs'!$K$52:$K$61))*'Option-specific inputs'!$K$109*CG$26)),0),0)</f>
        <v>0</v>
      </c>
      <c r="CH514" s="43" cm="1">
        <f t="array" ref="CH514">IFERROR(
IF(CH$14 - $G$14 + 1 = _xlfn.NUMBERVALUE(TRIM(_xlfn.TEXTAFTER($C514, " ", -1))),
_xlfn.IFS(
'Option-specific inputs'!$K$19="Percentage cost method",('Option-specific inputs'!$K36*'Option-specific inputs'!$K$109*CH$26),
'Option-specific inputs'!$K$19="Total cost method",(('Option-specific inputs'!$K59/SUM('Option-specific inputs'!$K$52:$K$61))*'Option-specific inputs'!$K$109*CH$26)),0),0)</f>
        <v>0</v>
      </c>
      <c r="CI514" s="43" cm="1">
        <f t="array" ref="CI514">IFERROR(
IF(CI$14 - $G$14 + 1 = _xlfn.NUMBERVALUE(TRIM(_xlfn.TEXTAFTER($C514, " ", -1))),
_xlfn.IFS(
'Option-specific inputs'!$K$19="Percentage cost method",('Option-specific inputs'!$K36*'Option-specific inputs'!$K$109*CI$26),
'Option-specific inputs'!$K$19="Total cost method",(('Option-specific inputs'!$K59/SUM('Option-specific inputs'!$K$52:$K$61))*'Option-specific inputs'!$K$109*CI$26)),0),0)</f>
        <v>0</v>
      </c>
      <c r="CJ514" s="43" cm="1">
        <f t="array" ref="CJ514">IFERROR(
IF(CJ$14 - $G$14 + 1 = _xlfn.NUMBERVALUE(TRIM(_xlfn.TEXTAFTER($C514, " ", -1))),
_xlfn.IFS(
'Option-specific inputs'!$K$19="Percentage cost method",('Option-specific inputs'!$K36*'Option-specific inputs'!$K$109*CJ$26),
'Option-specific inputs'!$K$19="Total cost method",(('Option-specific inputs'!$K59/SUM('Option-specific inputs'!$K$52:$K$61))*'Option-specific inputs'!$K$109*CJ$26)),0),0)</f>
        <v>0</v>
      </c>
      <c r="CK514" s="43" cm="1">
        <f t="array" ref="CK514">IFERROR(
IF(CK$14 - $G$14 + 1 = _xlfn.NUMBERVALUE(TRIM(_xlfn.TEXTAFTER($C514, " ", -1))),
_xlfn.IFS(
'Option-specific inputs'!$K$19="Percentage cost method",('Option-specific inputs'!$K36*'Option-specific inputs'!$K$109*CK$26),
'Option-specific inputs'!$K$19="Total cost method",(('Option-specific inputs'!$K59/SUM('Option-specific inputs'!$K$52:$K$61))*'Option-specific inputs'!$K$109*CK$26)),0),0)</f>
        <v>0</v>
      </c>
      <c r="CL514" s="43" cm="1">
        <f t="array" ref="CL514">IFERROR(
IF(CL$14 - $G$14 + 1 = _xlfn.NUMBERVALUE(TRIM(_xlfn.TEXTAFTER($C514, " ", -1))),
_xlfn.IFS(
'Option-specific inputs'!$K$19="Percentage cost method",('Option-specific inputs'!$K36*'Option-specific inputs'!$K$109*CL$26),
'Option-specific inputs'!$K$19="Total cost method",(('Option-specific inputs'!$K59/SUM('Option-specific inputs'!$K$52:$K$61))*'Option-specific inputs'!$K$109*CL$26)),0),0)</f>
        <v>0</v>
      </c>
      <c r="CM514" s="43" cm="1">
        <f t="array" ref="CM514">IFERROR(
IF(CM$14 - $G$14 + 1 = _xlfn.NUMBERVALUE(TRIM(_xlfn.TEXTAFTER($C514, " ", -1))),
_xlfn.IFS(
'Option-specific inputs'!$K$19="Percentage cost method",('Option-specific inputs'!$K36*'Option-specific inputs'!$K$109*CM$26),
'Option-specific inputs'!$K$19="Total cost method",(('Option-specific inputs'!$K59/SUM('Option-specific inputs'!$K$52:$K$61))*'Option-specific inputs'!$K$109*CM$26)),0),0)</f>
        <v>0</v>
      </c>
      <c r="CN514" s="43" cm="1">
        <f t="array" ref="CN514">IFERROR(
IF(CN$14 - $G$14 + 1 = _xlfn.NUMBERVALUE(TRIM(_xlfn.TEXTAFTER($C514, " ", -1))),
_xlfn.IFS(
'Option-specific inputs'!$K$19="Percentage cost method",('Option-specific inputs'!$K36*'Option-specific inputs'!$K$109*CN$26),
'Option-specific inputs'!$K$19="Total cost method",(('Option-specific inputs'!$K59/SUM('Option-specific inputs'!$K$52:$K$61))*'Option-specific inputs'!$K$109*CN$26)),0),0)</f>
        <v>0</v>
      </c>
      <c r="CO514" s="43" cm="1">
        <f t="array" ref="CO514">IFERROR(
IF(CO$14 - $G$14 + 1 = _xlfn.NUMBERVALUE(TRIM(_xlfn.TEXTAFTER($C514, " ", -1))),
_xlfn.IFS(
'Option-specific inputs'!$K$19="Percentage cost method",('Option-specific inputs'!$K36*'Option-specific inputs'!$K$109*CO$26),
'Option-specific inputs'!$K$19="Total cost method",(('Option-specific inputs'!$K59/SUM('Option-specific inputs'!$K$52:$K$61))*'Option-specific inputs'!$K$109*CO$26)),0),0)</f>
        <v>0</v>
      </c>
      <c r="CP514" s="43" cm="1">
        <f t="array" ref="CP514">IFERROR(
IF(CP$14 - $G$14 + 1 = _xlfn.NUMBERVALUE(TRIM(_xlfn.TEXTAFTER($C514, " ", -1))),
_xlfn.IFS(
'Option-specific inputs'!$K$19="Percentage cost method",('Option-specific inputs'!$K36*'Option-specific inputs'!$K$109*CP$26),
'Option-specific inputs'!$K$19="Total cost method",(('Option-specific inputs'!$K59/SUM('Option-specific inputs'!$K$52:$K$61))*'Option-specific inputs'!$K$109*CP$26)),0),0)</f>
        <v>0</v>
      </c>
      <c r="CQ514" s="43" cm="1">
        <f t="array" ref="CQ514">IFERROR(
IF(CQ$14 - $G$14 + 1 = _xlfn.NUMBERVALUE(TRIM(_xlfn.TEXTAFTER($C514, " ", -1))),
_xlfn.IFS(
'Option-specific inputs'!$K$19="Percentage cost method",('Option-specific inputs'!$K36*'Option-specific inputs'!$K$109*CQ$26),
'Option-specific inputs'!$K$19="Total cost method",(('Option-specific inputs'!$K59/SUM('Option-specific inputs'!$K$52:$K$61))*'Option-specific inputs'!$K$109*CQ$26)),0),0)</f>
        <v>0</v>
      </c>
      <c r="CR514" s="43" cm="1">
        <f t="array" ref="CR514">IFERROR(
IF(CR$14 - $G$14 + 1 = _xlfn.NUMBERVALUE(TRIM(_xlfn.TEXTAFTER($C514, " ", -1))),
_xlfn.IFS(
'Option-specific inputs'!$K$19="Percentage cost method",('Option-specific inputs'!$K36*'Option-specific inputs'!$K$109*CR$26),
'Option-specific inputs'!$K$19="Total cost method",(('Option-specific inputs'!$K59/SUM('Option-specific inputs'!$K$52:$K$61))*'Option-specific inputs'!$K$109*CR$26)),0),0)</f>
        <v>0</v>
      </c>
      <c r="CS514" s="43" cm="1">
        <f t="array" ref="CS514">IFERROR(
IF(CS$14 - $G$14 + 1 = _xlfn.NUMBERVALUE(TRIM(_xlfn.TEXTAFTER($C514, " ", -1))),
_xlfn.IFS(
'Option-specific inputs'!$K$19="Percentage cost method",('Option-specific inputs'!$K36*'Option-specific inputs'!$K$109*CS$26),
'Option-specific inputs'!$K$19="Total cost method",(('Option-specific inputs'!$K59/SUM('Option-specific inputs'!$K$52:$K$61))*'Option-specific inputs'!$K$109*CS$26)),0),0)</f>
        <v>0</v>
      </c>
      <c r="CT514" s="43" cm="1">
        <f t="array" ref="CT514">IFERROR(
IF(CT$14 - $G$14 + 1 = _xlfn.NUMBERVALUE(TRIM(_xlfn.TEXTAFTER($C514, " ", -1))),
_xlfn.IFS(
'Option-specific inputs'!$K$19="Percentage cost method",('Option-specific inputs'!$K36*'Option-specific inputs'!$K$109*CT$26),
'Option-specific inputs'!$K$19="Total cost method",(('Option-specific inputs'!$K59/SUM('Option-specific inputs'!$K$52:$K$61))*'Option-specific inputs'!$K$109*CT$26)),0),0)</f>
        <v>0</v>
      </c>
      <c r="CU514" s="43" cm="1">
        <f t="array" ref="CU514">IFERROR(
IF(CU$14 - $G$14 + 1 = _xlfn.NUMBERVALUE(TRIM(_xlfn.TEXTAFTER($C514, " ", -1))),
_xlfn.IFS(
'Option-specific inputs'!$K$19="Percentage cost method",('Option-specific inputs'!$K36*'Option-specific inputs'!$K$109*CU$26),
'Option-specific inputs'!$K$19="Total cost method",(('Option-specific inputs'!$K59/SUM('Option-specific inputs'!$K$52:$K$61))*'Option-specific inputs'!$K$109*CU$26)),0),0)</f>
        <v>0</v>
      </c>
      <c r="CV514" s="43" cm="1">
        <f t="array" ref="CV514">IFERROR(
IF(CV$14 - $G$14 + 1 = _xlfn.NUMBERVALUE(TRIM(_xlfn.TEXTAFTER($C514, " ", -1))),
_xlfn.IFS(
'Option-specific inputs'!$K$19="Percentage cost method",('Option-specific inputs'!$K36*'Option-specific inputs'!$K$109*CV$26),
'Option-specific inputs'!$K$19="Total cost method",(('Option-specific inputs'!$K59/SUM('Option-specific inputs'!$K$52:$K$61))*'Option-specific inputs'!$K$109*CV$26)),0),0)</f>
        <v>0</v>
      </c>
      <c r="CW514" s="43" cm="1">
        <f t="array" ref="CW514">IFERROR(
IF(CW$14 - $G$14 + 1 = _xlfn.NUMBERVALUE(TRIM(_xlfn.TEXTAFTER($C514, " ", -1))),
_xlfn.IFS(
'Option-specific inputs'!$K$19="Percentage cost method",('Option-specific inputs'!$K36*'Option-specific inputs'!$K$109*CW$26),
'Option-specific inputs'!$K$19="Total cost method",(('Option-specific inputs'!$K59/SUM('Option-specific inputs'!$K$52:$K$61))*'Option-specific inputs'!$K$109*CW$26)),0),0)</f>
        <v>0</v>
      </c>
      <c r="CX514" s="43" cm="1">
        <f t="array" ref="CX514">IFERROR(
IF(CX$14 - $G$14 + 1 = _xlfn.NUMBERVALUE(TRIM(_xlfn.TEXTAFTER($C514, " ", -1))),
_xlfn.IFS(
'Option-specific inputs'!$K$19="Percentage cost method",('Option-specific inputs'!$K36*'Option-specific inputs'!$K$109*CX$26),
'Option-specific inputs'!$K$19="Total cost method",(('Option-specific inputs'!$K59/SUM('Option-specific inputs'!$K$52:$K$61))*'Option-specific inputs'!$K$109*CX$26)),0),0)</f>
        <v>0</v>
      </c>
      <c r="CY514" s="43" cm="1">
        <f t="array" ref="CY514">IFERROR(
IF(CY$14 - $G$14 + 1 = _xlfn.NUMBERVALUE(TRIM(_xlfn.TEXTAFTER($C514, " ", -1))),
_xlfn.IFS(
'Option-specific inputs'!$K$19="Percentage cost method",('Option-specific inputs'!$K36*'Option-specific inputs'!$K$109*CY$26),
'Option-specific inputs'!$K$19="Total cost method",(('Option-specific inputs'!$K59/SUM('Option-specific inputs'!$K$52:$K$61))*'Option-specific inputs'!$K$109*CY$26)),0),0)</f>
        <v>0</v>
      </c>
      <c r="CZ514" s="43" cm="1">
        <f t="array" ref="CZ514">IFERROR(
IF(CZ$14 - $G$14 + 1 = _xlfn.NUMBERVALUE(TRIM(_xlfn.TEXTAFTER($C514, " ", -1))),
_xlfn.IFS(
'Option-specific inputs'!$K$19="Percentage cost method",('Option-specific inputs'!$K36*'Option-specific inputs'!$K$109*CZ$26),
'Option-specific inputs'!$K$19="Total cost method",(('Option-specific inputs'!$K59/SUM('Option-specific inputs'!$K$52:$K$61))*'Option-specific inputs'!$K$109*CZ$26)),0),0)</f>
        <v>0</v>
      </c>
      <c r="DA514" s="43" cm="1">
        <f t="array" ref="DA514">IFERROR(
IF(DA$14 - $G$14 + 1 = _xlfn.NUMBERVALUE(TRIM(_xlfn.TEXTAFTER($C514, " ", -1))),
_xlfn.IFS(
'Option-specific inputs'!$K$19="Percentage cost method",('Option-specific inputs'!$K36*'Option-specific inputs'!$K$109*DA$26),
'Option-specific inputs'!$K$19="Total cost method",(('Option-specific inputs'!$K59/SUM('Option-specific inputs'!$K$52:$K$61))*'Option-specific inputs'!$K$109*DA$26)),0),0)</f>
        <v>0</v>
      </c>
      <c r="DB514" s="43" cm="1">
        <f t="array" ref="DB514">IFERROR(
IF(DB$14 - $G$14 + 1 = _xlfn.NUMBERVALUE(TRIM(_xlfn.TEXTAFTER($C514, " ", -1))),
_xlfn.IFS(
'Option-specific inputs'!$K$19="Percentage cost method",('Option-specific inputs'!$K36*'Option-specific inputs'!$K$109*DB$26),
'Option-specific inputs'!$K$19="Total cost method",(('Option-specific inputs'!$K59/SUM('Option-specific inputs'!$K$52:$K$61))*'Option-specific inputs'!$K$109*DB$26)),0),0)</f>
        <v>0</v>
      </c>
      <c r="DC514" s="25"/>
    </row>
    <row r="515" spans="1:107" s="61" customFormat="1" ht="22.5" customHeight="1">
      <c r="A515" s="25"/>
      <c r="B515" s="163"/>
      <c r="C515" s="170" t="s">
        <v>148</v>
      </c>
      <c r="D515" s="32"/>
      <c r="E515" s="37"/>
      <c r="F515" s="42"/>
      <c r="G515" s="43" cm="1">
        <f t="array" ref="G515">IFERROR(
IF(G$14 - $G$14 + 1 = _xlfn.NUMBERVALUE(TRIM(_xlfn.TEXTAFTER($C515, " ", -1))),
_xlfn.IFS(
'Option-specific inputs'!$K$19="Percentage cost method",('Option-specific inputs'!$K37*'Option-specific inputs'!$K$109*G$26),
'Option-specific inputs'!$K$19="Total cost method",(('Option-specific inputs'!$K60/SUM('Option-specific inputs'!$K$52:$K$61))*'Option-specific inputs'!$K$109*G$26)),0),0)</f>
        <v>0</v>
      </c>
      <c r="H515" s="43" cm="1">
        <f t="array" ref="H515">IFERROR(
IF(H$14 - $G$14 + 1 = _xlfn.NUMBERVALUE(TRIM(_xlfn.TEXTAFTER($C515, " ", -1))),
_xlfn.IFS(
'Option-specific inputs'!$K$19="Percentage cost method",('Option-specific inputs'!$K37*'Option-specific inputs'!$K$109*H$26),
'Option-specific inputs'!$K$19="Total cost method",(('Option-specific inputs'!$K60/SUM('Option-specific inputs'!$K$52:$K$61))*'Option-specific inputs'!$K$109*H$26)),0),0)</f>
        <v>0</v>
      </c>
      <c r="I515" s="43" cm="1">
        <f t="array" ref="I515">IFERROR(
IF(I$14 - $G$14 + 1 = _xlfn.NUMBERVALUE(TRIM(_xlfn.TEXTAFTER($C515, " ", -1))),
_xlfn.IFS(
'Option-specific inputs'!$K$19="Percentage cost method",('Option-specific inputs'!$K37*'Option-specific inputs'!$K$109*I$26),
'Option-specific inputs'!$K$19="Total cost method",(('Option-specific inputs'!$K60/SUM('Option-specific inputs'!$K$52:$K$61))*'Option-specific inputs'!$K$109*I$26)),0),0)</f>
        <v>0</v>
      </c>
      <c r="J515" s="43" cm="1">
        <f t="array" ref="J515">IFERROR(
IF(J$14 - $G$14 + 1 = _xlfn.NUMBERVALUE(TRIM(_xlfn.TEXTAFTER($C515, " ", -1))),
_xlfn.IFS(
'Option-specific inputs'!$K$19="Percentage cost method",('Option-specific inputs'!$K37*'Option-specific inputs'!$K$109*J$26),
'Option-specific inputs'!$K$19="Total cost method",(('Option-specific inputs'!$K60/SUM('Option-specific inputs'!$K$52:$K$61))*'Option-specific inputs'!$K$109*J$26)),0),0)</f>
        <v>0</v>
      </c>
      <c r="K515" s="43" cm="1">
        <f t="array" ref="K515">IFERROR(
IF(K$14 - $G$14 + 1 = _xlfn.NUMBERVALUE(TRIM(_xlfn.TEXTAFTER($C515, " ", -1))),
_xlfn.IFS(
'Option-specific inputs'!$K$19="Percentage cost method",('Option-specific inputs'!$K37*'Option-specific inputs'!$K$109*K$26),
'Option-specific inputs'!$K$19="Total cost method",(('Option-specific inputs'!$K60/SUM('Option-specific inputs'!$K$52:$K$61))*'Option-specific inputs'!$K$109*K$26)),0),0)</f>
        <v>0</v>
      </c>
      <c r="L515" s="43" cm="1">
        <f t="array" ref="L515">IFERROR(
IF(L$14 - $G$14 + 1 = _xlfn.NUMBERVALUE(TRIM(_xlfn.TEXTAFTER($C515, " ", -1))),
_xlfn.IFS(
'Option-specific inputs'!$K$19="Percentage cost method",('Option-specific inputs'!$K37*'Option-specific inputs'!$K$109*L$26),
'Option-specific inputs'!$K$19="Total cost method",(('Option-specific inputs'!$K60/SUM('Option-specific inputs'!$K$52:$K$61))*'Option-specific inputs'!$K$109*L$26)),0),0)</f>
        <v>0</v>
      </c>
      <c r="M515" s="43" cm="1">
        <f t="array" ref="M515">IFERROR(
IF(M$14 - $G$14 + 1 = _xlfn.NUMBERVALUE(TRIM(_xlfn.TEXTAFTER($C515, " ", -1))),
_xlfn.IFS(
'Option-specific inputs'!$K$19="Percentage cost method",('Option-specific inputs'!$K37*'Option-specific inputs'!$K$109*M$26),
'Option-specific inputs'!$K$19="Total cost method",(('Option-specific inputs'!$K60/SUM('Option-specific inputs'!$K$52:$K$61))*'Option-specific inputs'!$K$109*M$26)),0),0)</f>
        <v>0</v>
      </c>
      <c r="N515" s="43" cm="1">
        <f t="array" ref="N515">IFERROR(
IF(N$14 - $G$14 + 1 = _xlfn.NUMBERVALUE(TRIM(_xlfn.TEXTAFTER($C515, " ", -1))),
_xlfn.IFS(
'Option-specific inputs'!$K$19="Percentage cost method",('Option-specific inputs'!$K37*'Option-specific inputs'!$K$109*N$26),
'Option-specific inputs'!$K$19="Total cost method",(('Option-specific inputs'!$K60/SUM('Option-specific inputs'!$K$52:$K$61))*'Option-specific inputs'!$K$109*N$26)),0),0)</f>
        <v>0</v>
      </c>
      <c r="O515" s="43" cm="1">
        <f t="array" ref="O515">IFERROR(
IF(O$14 - $G$14 + 1 = _xlfn.NUMBERVALUE(TRIM(_xlfn.TEXTAFTER($C515, " ", -1))),
_xlfn.IFS(
'Option-specific inputs'!$K$19="Percentage cost method",('Option-specific inputs'!$K37*'Option-specific inputs'!$K$109*O$26),
'Option-specific inputs'!$K$19="Total cost method",(('Option-specific inputs'!$K60/SUM('Option-specific inputs'!$K$52:$K$61))*'Option-specific inputs'!$K$109*O$26)),0),0)</f>
        <v>0</v>
      </c>
      <c r="P515" s="43" cm="1">
        <f t="array" ref="P515">IFERROR(
IF(P$14 - $G$14 + 1 = _xlfn.NUMBERVALUE(TRIM(_xlfn.TEXTAFTER($C515, " ", -1))),
_xlfn.IFS(
'Option-specific inputs'!$K$19="Percentage cost method",('Option-specific inputs'!$K37*'Option-specific inputs'!$K$109*P$26),
'Option-specific inputs'!$K$19="Total cost method",(('Option-specific inputs'!$K60/SUM('Option-specific inputs'!$K$52:$K$61))*'Option-specific inputs'!$K$109*P$26)),0),0)</f>
        <v>0</v>
      </c>
      <c r="Q515" s="43" cm="1">
        <f t="array" ref="Q515">IFERROR(
IF(Q$14 - $G$14 + 1 = _xlfn.NUMBERVALUE(TRIM(_xlfn.TEXTAFTER($C515, " ", -1))),
_xlfn.IFS(
'Option-specific inputs'!$K$19="Percentage cost method",('Option-specific inputs'!$K37*'Option-specific inputs'!$K$109*Q$26),
'Option-specific inputs'!$K$19="Total cost method",(('Option-specific inputs'!$K60/SUM('Option-specific inputs'!$K$52:$K$61))*'Option-specific inputs'!$K$109*Q$26)),0),0)</f>
        <v>0</v>
      </c>
      <c r="R515" s="43" cm="1">
        <f t="array" ref="R515">IFERROR(
IF(R$14 - $G$14 + 1 = _xlfn.NUMBERVALUE(TRIM(_xlfn.TEXTAFTER($C515, " ", -1))),
_xlfn.IFS(
'Option-specific inputs'!$K$19="Percentage cost method",('Option-specific inputs'!$K37*'Option-specific inputs'!$K$109*R$26),
'Option-specific inputs'!$K$19="Total cost method",(('Option-specific inputs'!$K60/SUM('Option-specific inputs'!$K$52:$K$61))*'Option-specific inputs'!$K$109*R$26)),0),0)</f>
        <v>0</v>
      </c>
      <c r="S515" s="43" cm="1">
        <f t="array" ref="S515">IFERROR(
IF(S$14 - $G$14 + 1 = _xlfn.NUMBERVALUE(TRIM(_xlfn.TEXTAFTER($C515, " ", -1))),
_xlfn.IFS(
'Option-specific inputs'!$K$19="Percentage cost method",('Option-specific inputs'!$K37*'Option-specific inputs'!$K$109*S$26),
'Option-specific inputs'!$K$19="Total cost method",(('Option-specific inputs'!$K60/SUM('Option-specific inputs'!$K$52:$K$61))*'Option-specific inputs'!$K$109*S$26)),0),0)</f>
        <v>0</v>
      </c>
      <c r="T515" s="43" cm="1">
        <f t="array" ref="T515">IFERROR(
IF(T$14 - $G$14 + 1 = _xlfn.NUMBERVALUE(TRIM(_xlfn.TEXTAFTER($C515, " ", -1))),
_xlfn.IFS(
'Option-specific inputs'!$K$19="Percentage cost method",('Option-specific inputs'!$K37*'Option-specific inputs'!$K$109*T$26),
'Option-specific inputs'!$K$19="Total cost method",(('Option-specific inputs'!$K60/SUM('Option-specific inputs'!$K$52:$K$61))*'Option-specific inputs'!$K$109*T$26)),0),0)</f>
        <v>0</v>
      </c>
      <c r="U515" s="43" cm="1">
        <f t="array" ref="U515">IFERROR(
IF(U$14 - $G$14 + 1 = _xlfn.NUMBERVALUE(TRIM(_xlfn.TEXTAFTER($C515, " ", -1))),
_xlfn.IFS(
'Option-specific inputs'!$K$19="Percentage cost method",('Option-specific inputs'!$K37*'Option-specific inputs'!$K$109*U$26),
'Option-specific inputs'!$K$19="Total cost method",(('Option-specific inputs'!$K60/SUM('Option-specific inputs'!$K$52:$K$61))*'Option-specific inputs'!$K$109*U$26)),0),0)</f>
        <v>0</v>
      </c>
      <c r="V515" s="43" cm="1">
        <f t="array" ref="V515">IFERROR(
IF(V$14 - $G$14 + 1 = _xlfn.NUMBERVALUE(TRIM(_xlfn.TEXTAFTER($C515, " ", -1))),
_xlfn.IFS(
'Option-specific inputs'!$K$19="Percentage cost method",('Option-specific inputs'!$K37*'Option-specific inputs'!$K$109*V$26),
'Option-specific inputs'!$K$19="Total cost method",(('Option-specific inputs'!$K60/SUM('Option-specific inputs'!$K$52:$K$61))*'Option-specific inputs'!$K$109*V$26)),0),0)</f>
        <v>0</v>
      </c>
      <c r="W515" s="43" cm="1">
        <f t="array" ref="W515">IFERROR(
IF(W$14 - $G$14 + 1 = _xlfn.NUMBERVALUE(TRIM(_xlfn.TEXTAFTER($C515, " ", -1))),
_xlfn.IFS(
'Option-specific inputs'!$K$19="Percentage cost method",('Option-specific inputs'!$K37*'Option-specific inputs'!$K$109*W$26),
'Option-specific inputs'!$K$19="Total cost method",(('Option-specific inputs'!$K60/SUM('Option-specific inputs'!$K$52:$K$61))*'Option-specific inputs'!$K$109*W$26)),0),0)</f>
        <v>0</v>
      </c>
      <c r="X515" s="43" cm="1">
        <f t="array" ref="X515">IFERROR(
IF(X$14 - $G$14 + 1 = _xlfn.NUMBERVALUE(TRIM(_xlfn.TEXTAFTER($C515, " ", -1))),
_xlfn.IFS(
'Option-specific inputs'!$K$19="Percentage cost method",('Option-specific inputs'!$K37*'Option-specific inputs'!$K$109*X$26),
'Option-specific inputs'!$K$19="Total cost method",(('Option-specific inputs'!$K60/SUM('Option-specific inputs'!$K$52:$K$61))*'Option-specific inputs'!$K$109*X$26)),0),0)</f>
        <v>0</v>
      </c>
      <c r="Y515" s="43" cm="1">
        <f t="array" ref="Y515">IFERROR(
IF(Y$14 - $G$14 + 1 = _xlfn.NUMBERVALUE(TRIM(_xlfn.TEXTAFTER($C515, " ", -1))),
_xlfn.IFS(
'Option-specific inputs'!$K$19="Percentage cost method",('Option-specific inputs'!$K37*'Option-specific inputs'!$K$109*Y$26),
'Option-specific inputs'!$K$19="Total cost method",(('Option-specific inputs'!$K60/SUM('Option-specific inputs'!$K$52:$K$61))*'Option-specific inputs'!$K$109*Y$26)),0),0)</f>
        <v>0</v>
      </c>
      <c r="Z515" s="43" cm="1">
        <f t="array" ref="Z515">IFERROR(
IF(Z$14 - $G$14 + 1 = _xlfn.NUMBERVALUE(TRIM(_xlfn.TEXTAFTER($C515, " ", -1))),
_xlfn.IFS(
'Option-specific inputs'!$K$19="Percentage cost method",('Option-specific inputs'!$K37*'Option-specific inputs'!$K$109*Z$26),
'Option-specific inputs'!$K$19="Total cost method",(('Option-specific inputs'!$K60/SUM('Option-specific inputs'!$K$52:$K$61))*'Option-specific inputs'!$K$109*Z$26)),0),0)</f>
        <v>0</v>
      </c>
      <c r="AA515" s="43" cm="1">
        <f t="array" ref="AA515">IFERROR(
IF(AA$14 - $G$14 + 1 = _xlfn.NUMBERVALUE(TRIM(_xlfn.TEXTAFTER($C515, " ", -1))),
_xlfn.IFS(
'Option-specific inputs'!$K$19="Percentage cost method",('Option-specific inputs'!$K37*'Option-specific inputs'!$K$109*AA$26),
'Option-specific inputs'!$K$19="Total cost method",(('Option-specific inputs'!$K60/SUM('Option-specific inputs'!$K$52:$K$61))*'Option-specific inputs'!$K$109*AA$26)),0),0)</f>
        <v>0</v>
      </c>
      <c r="AB515" s="43" cm="1">
        <f t="array" ref="AB515">IFERROR(
IF(AB$14 - $G$14 + 1 = _xlfn.NUMBERVALUE(TRIM(_xlfn.TEXTAFTER($C515, " ", -1))),
_xlfn.IFS(
'Option-specific inputs'!$K$19="Percentage cost method",('Option-specific inputs'!$K37*'Option-specific inputs'!$K$109*AB$26),
'Option-specific inputs'!$K$19="Total cost method",(('Option-specific inputs'!$K60/SUM('Option-specific inputs'!$K$52:$K$61))*'Option-specific inputs'!$K$109*AB$26)),0),0)</f>
        <v>0</v>
      </c>
      <c r="AC515" s="43" cm="1">
        <f t="array" ref="AC515">IFERROR(
IF(AC$14 - $G$14 + 1 = _xlfn.NUMBERVALUE(TRIM(_xlfn.TEXTAFTER($C515, " ", -1))),
_xlfn.IFS(
'Option-specific inputs'!$K$19="Percentage cost method",('Option-specific inputs'!$K37*'Option-specific inputs'!$K$109*AC$26),
'Option-specific inputs'!$K$19="Total cost method",(('Option-specific inputs'!$K60/SUM('Option-specific inputs'!$K$52:$K$61))*'Option-specific inputs'!$K$109*AC$26)),0),0)</f>
        <v>0</v>
      </c>
      <c r="AD515" s="43" cm="1">
        <f t="array" ref="AD515">IFERROR(
IF(AD$14 - $G$14 + 1 = _xlfn.NUMBERVALUE(TRIM(_xlfn.TEXTAFTER($C515, " ", -1))),
_xlfn.IFS(
'Option-specific inputs'!$K$19="Percentage cost method",('Option-specific inputs'!$K37*'Option-specific inputs'!$K$109*AD$26),
'Option-specific inputs'!$K$19="Total cost method",(('Option-specific inputs'!$K60/SUM('Option-specific inputs'!$K$52:$K$61))*'Option-specific inputs'!$K$109*AD$26)),0),0)</f>
        <v>0</v>
      </c>
      <c r="AE515" s="43" cm="1">
        <f t="array" ref="AE515">IFERROR(
IF(AE$14 - $G$14 + 1 = _xlfn.NUMBERVALUE(TRIM(_xlfn.TEXTAFTER($C515, " ", -1))),
_xlfn.IFS(
'Option-specific inputs'!$K$19="Percentage cost method",('Option-specific inputs'!$K37*'Option-specific inputs'!$K$109*AE$26),
'Option-specific inputs'!$K$19="Total cost method",(('Option-specific inputs'!$K60/SUM('Option-specific inputs'!$K$52:$K$61))*'Option-specific inputs'!$K$109*AE$26)),0),0)</f>
        <v>0</v>
      </c>
      <c r="AF515" s="43" cm="1">
        <f t="array" ref="AF515">IFERROR(
IF(AF$14 - $G$14 + 1 = _xlfn.NUMBERVALUE(TRIM(_xlfn.TEXTAFTER($C515, " ", -1))),
_xlfn.IFS(
'Option-specific inputs'!$K$19="Percentage cost method",('Option-specific inputs'!$K37*'Option-specific inputs'!$K$109*AF$26),
'Option-specific inputs'!$K$19="Total cost method",(('Option-specific inputs'!$K60/SUM('Option-specific inputs'!$K$52:$K$61))*'Option-specific inputs'!$K$109*AF$26)),0),0)</f>
        <v>0</v>
      </c>
      <c r="AG515" s="43" cm="1">
        <f t="array" ref="AG515">IFERROR(
IF(AG$14 - $G$14 + 1 = _xlfn.NUMBERVALUE(TRIM(_xlfn.TEXTAFTER($C515, " ", -1))),
_xlfn.IFS(
'Option-specific inputs'!$K$19="Percentage cost method",('Option-specific inputs'!$K37*'Option-specific inputs'!$K$109*AG$26),
'Option-specific inputs'!$K$19="Total cost method",(('Option-specific inputs'!$K60/SUM('Option-specific inputs'!$K$52:$K$61))*'Option-specific inputs'!$K$109*AG$26)),0),0)</f>
        <v>0</v>
      </c>
      <c r="AH515" s="43" cm="1">
        <f t="array" ref="AH515">IFERROR(
IF(AH$14 - $G$14 + 1 = _xlfn.NUMBERVALUE(TRIM(_xlfn.TEXTAFTER($C515, " ", -1))),
_xlfn.IFS(
'Option-specific inputs'!$K$19="Percentage cost method",('Option-specific inputs'!$K37*'Option-specific inputs'!$K$109*AH$26),
'Option-specific inputs'!$K$19="Total cost method",(('Option-specific inputs'!$K60/SUM('Option-specific inputs'!$K$52:$K$61))*'Option-specific inputs'!$K$109*AH$26)),0),0)</f>
        <v>0</v>
      </c>
      <c r="AI515" s="43" cm="1">
        <f t="array" ref="AI515">IFERROR(
IF(AI$14 - $G$14 + 1 = _xlfn.NUMBERVALUE(TRIM(_xlfn.TEXTAFTER($C515, " ", -1))),
_xlfn.IFS(
'Option-specific inputs'!$K$19="Percentage cost method",('Option-specific inputs'!$K37*'Option-specific inputs'!$K$109*AI$26),
'Option-specific inputs'!$K$19="Total cost method",(('Option-specific inputs'!$K60/SUM('Option-specific inputs'!$K$52:$K$61))*'Option-specific inputs'!$K$109*AI$26)),0),0)</f>
        <v>0</v>
      </c>
      <c r="AJ515" s="43" cm="1">
        <f t="array" ref="AJ515">IFERROR(
IF(AJ$14 - $G$14 + 1 = _xlfn.NUMBERVALUE(TRIM(_xlfn.TEXTAFTER($C515, " ", -1))),
_xlfn.IFS(
'Option-specific inputs'!$K$19="Percentage cost method",('Option-specific inputs'!$K37*'Option-specific inputs'!$K$109*AJ$26),
'Option-specific inputs'!$K$19="Total cost method",(('Option-specific inputs'!$K60/SUM('Option-specific inputs'!$K$52:$K$61))*'Option-specific inputs'!$K$109*AJ$26)),0),0)</f>
        <v>0</v>
      </c>
      <c r="AK515" s="43" cm="1">
        <f t="array" ref="AK515">IFERROR(
IF(AK$14 - $G$14 + 1 = _xlfn.NUMBERVALUE(TRIM(_xlfn.TEXTAFTER($C515, " ", -1))),
_xlfn.IFS(
'Option-specific inputs'!$K$19="Percentage cost method",('Option-specific inputs'!$K37*'Option-specific inputs'!$K$109*AK$26),
'Option-specific inputs'!$K$19="Total cost method",(('Option-specific inputs'!$K60/SUM('Option-specific inputs'!$K$52:$K$61))*'Option-specific inputs'!$K$109*AK$26)),0),0)</f>
        <v>0</v>
      </c>
      <c r="AL515" s="43" cm="1">
        <f t="array" ref="AL515">IFERROR(
IF(AL$14 - $G$14 + 1 = _xlfn.NUMBERVALUE(TRIM(_xlfn.TEXTAFTER($C515, " ", -1))),
_xlfn.IFS(
'Option-specific inputs'!$K$19="Percentage cost method",('Option-specific inputs'!$K37*'Option-specific inputs'!$K$109*AL$26),
'Option-specific inputs'!$K$19="Total cost method",(('Option-specific inputs'!$K60/SUM('Option-specific inputs'!$K$52:$K$61))*'Option-specific inputs'!$K$109*AL$26)),0),0)</f>
        <v>0</v>
      </c>
      <c r="AM515" s="43" cm="1">
        <f t="array" ref="AM515">IFERROR(
IF(AM$14 - $G$14 + 1 = _xlfn.NUMBERVALUE(TRIM(_xlfn.TEXTAFTER($C515, " ", -1))),
_xlfn.IFS(
'Option-specific inputs'!$K$19="Percentage cost method",('Option-specific inputs'!$K37*'Option-specific inputs'!$K$109*AM$26),
'Option-specific inputs'!$K$19="Total cost method",(('Option-specific inputs'!$K60/SUM('Option-specific inputs'!$K$52:$K$61))*'Option-specific inputs'!$K$109*AM$26)),0),0)</f>
        <v>0</v>
      </c>
      <c r="AN515" s="43" cm="1">
        <f t="array" ref="AN515">IFERROR(
IF(AN$14 - $G$14 + 1 = _xlfn.NUMBERVALUE(TRIM(_xlfn.TEXTAFTER($C515, " ", -1))),
_xlfn.IFS(
'Option-specific inputs'!$K$19="Percentage cost method",('Option-specific inputs'!$K37*'Option-specific inputs'!$K$109*AN$26),
'Option-specific inputs'!$K$19="Total cost method",(('Option-specific inputs'!$K60/SUM('Option-specific inputs'!$K$52:$K$61))*'Option-specific inputs'!$K$109*AN$26)),0),0)</f>
        <v>0</v>
      </c>
      <c r="AO515" s="43" cm="1">
        <f t="array" ref="AO515">IFERROR(
IF(AO$14 - $G$14 + 1 = _xlfn.NUMBERVALUE(TRIM(_xlfn.TEXTAFTER($C515, " ", -1))),
_xlfn.IFS(
'Option-specific inputs'!$K$19="Percentage cost method",('Option-specific inputs'!$K37*'Option-specific inputs'!$K$109*AO$26),
'Option-specific inputs'!$K$19="Total cost method",(('Option-specific inputs'!$K60/SUM('Option-specific inputs'!$K$52:$K$61))*'Option-specific inputs'!$K$109*AO$26)),0),0)</f>
        <v>0</v>
      </c>
      <c r="AP515" s="43" cm="1">
        <f t="array" ref="AP515">IFERROR(
IF(AP$14 - $G$14 + 1 = _xlfn.NUMBERVALUE(TRIM(_xlfn.TEXTAFTER($C515, " ", -1))),
_xlfn.IFS(
'Option-specific inputs'!$K$19="Percentage cost method",('Option-specific inputs'!$K37*'Option-specific inputs'!$K$109*AP$26),
'Option-specific inputs'!$K$19="Total cost method",(('Option-specific inputs'!$K60/SUM('Option-specific inputs'!$K$52:$K$61))*'Option-specific inputs'!$K$109*AP$26)),0),0)</f>
        <v>0</v>
      </c>
      <c r="AQ515" s="43" cm="1">
        <f t="array" ref="AQ515">IFERROR(
IF(AQ$14 - $G$14 + 1 = _xlfn.NUMBERVALUE(TRIM(_xlfn.TEXTAFTER($C515, " ", -1))),
_xlfn.IFS(
'Option-specific inputs'!$K$19="Percentage cost method",('Option-specific inputs'!$K37*'Option-specific inputs'!$K$109*AQ$26),
'Option-specific inputs'!$K$19="Total cost method",(('Option-specific inputs'!$K60/SUM('Option-specific inputs'!$K$52:$K$61))*'Option-specific inputs'!$K$109*AQ$26)),0),0)</f>
        <v>0</v>
      </c>
      <c r="AR515" s="43" cm="1">
        <f t="array" ref="AR515">IFERROR(
IF(AR$14 - $G$14 + 1 = _xlfn.NUMBERVALUE(TRIM(_xlfn.TEXTAFTER($C515, " ", -1))),
_xlfn.IFS(
'Option-specific inputs'!$K$19="Percentage cost method",('Option-specific inputs'!$K37*'Option-specific inputs'!$K$109*AR$26),
'Option-specific inputs'!$K$19="Total cost method",(('Option-specific inputs'!$K60/SUM('Option-specific inputs'!$K$52:$K$61))*'Option-specific inputs'!$K$109*AR$26)),0),0)</f>
        <v>0</v>
      </c>
      <c r="AS515" s="43" cm="1">
        <f t="array" ref="AS515">IFERROR(
IF(AS$14 - $G$14 + 1 = _xlfn.NUMBERVALUE(TRIM(_xlfn.TEXTAFTER($C515, " ", -1))),
_xlfn.IFS(
'Option-specific inputs'!$K$19="Percentage cost method",('Option-specific inputs'!$K37*'Option-specific inputs'!$K$109*AS$26),
'Option-specific inputs'!$K$19="Total cost method",(('Option-specific inputs'!$K60/SUM('Option-specific inputs'!$K$52:$K$61))*'Option-specific inputs'!$K$109*AS$26)),0),0)</f>
        <v>0</v>
      </c>
      <c r="AT515" s="43" cm="1">
        <f t="array" ref="AT515">IFERROR(
IF(AT$14 - $G$14 + 1 = _xlfn.NUMBERVALUE(TRIM(_xlfn.TEXTAFTER($C515, " ", -1))),
_xlfn.IFS(
'Option-specific inputs'!$K$19="Percentage cost method",('Option-specific inputs'!$K37*'Option-specific inputs'!$K$109*AT$26),
'Option-specific inputs'!$K$19="Total cost method",(('Option-specific inputs'!$K60/SUM('Option-specific inputs'!$K$52:$K$61))*'Option-specific inputs'!$K$109*AT$26)),0),0)</f>
        <v>0</v>
      </c>
      <c r="AU515" s="43" cm="1">
        <f t="array" ref="AU515">IFERROR(
IF(AU$14 - $G$14 + 1 = _xlfn.NUMBERVALUE(TRIM(_xlfn.TEXTAFTER($C515, " ", -1))),
_xlfn.IFS(
'Option-specific inputs'!$K$19="Percentage cost method",('Option-specific inputs'!$K37*'Option-specific inputs'!$K$109*AU$26),
'Option-specific inputs'!$K$19="Total cost method",(('Option-specific inputs'!$K60/SUM('Option-specific inputs'!$K$52:$K$61))*'Option-specific inputs'!$K$109*AU$26)),0),0)</f>
        <v>0</v>
      </c>
      <c r="AV515" s="43" cm="1">
        <f t="array" ref="AV515">IFERROR(
IF(AV$14 - $G$14 + 1 = _xlfn.NUMBERVALUE(TRIM(_xlfn.TEXTAFTER($C515, " ", -1))),
_xlfn.IFS(
'Option-specific inputs'!$K$19="Percentage cost method",('Option-specific inputs'!$K37*'Option-specific inputs'!$K$109*AV$26),
'Option-specific inputs'!$K$19="Total cost method",(('Option-specific inputs'!$K60/SUM('Option-specific inputs'!$K$52:$K$61))*'Option-specific inputs'!$K$109*AV$26)),0),0)</f>
        <v>0</v>
      </c>
      <c r="AW515" s="43" cm="1">
        <f t="array" ref="AW515">IFERROR(
IF(AW$14 - $G$14 + 1 = _xlfn.NUMBERVALUE(TRIM(_xlfn.TEXTAFTER($C515, " ", -1))),
_xlfn.IFS(
'Option-specific inputs'!$K$19="Percentage cost method",('Option-specific inputs'!$K37*'Option-specific inputs'!$K$109*AW$26),
'Option-specific inputs'!$K$19="Total cost method",(('Option-specific inputs'!$K60/SUM('Option-specific inputs'!$K$52:$K$61))*'Option-specific inputs'!$K$109*AW$26)),0),0)</f>
        <v>0</v>
      </c>
      <c r="AX515" s="43" cm="1">
        <f t="array" ref="AX515">IFERROR(
IF(AX$14 - $G$14 + 1 = _xlfn.NUMBERVALUE(TRIM(_xlfn.TEXTAFTER($C515, " ", -1))),
_xlfn.IFS(
'Option-specific inputs'!$K$19="Percentage cost method",('Option-specific inputs'!$K37*'Option-specific inputs'!$K$109*AX$26),
'Option-specific inputs'!$K$19="Total cost method",(('Option-specific inputs'!$K60/SUM('Option-specific inputs'!$K$52:$K$61))*'Option-specific inputs'!$K$109*AX$26)),0),0)</f>
        <v>0</v>
      </c>
      <c r="AY515" s="43" cm="1">
        <f t="array" ref="AY515">IFERROR(
IF(AY$14 - $G$14 + 1 = _xlfn.NUMBERVALUE(TRIM(_xlfn.TEXTAFTER($C515, " ", -1))),
_xlfn.IFS(
'Option-specific inputs'!$K$19="Percentage cost method",('Option-specific inputs'!$K37*'Option-specific inputs'!$K$109*AY$26),
'Option-specific inputs'!$K$19="Total cost method",(('Option-specific inputs'!$K60/SUM('Option-specific inputs'!$K$52:$K$61))*'Option-specific inputs'!$K$109*AY$26)),0),0)</f>
        <v>0</v>
      </c>
      <c r="AZ515" s="43" cm="1">
        <f t="array" ref="AZ515">IFERROR(
IF(AZ$14 - $G$14 + 1 = _xlfn.NUMBERVALUE(TRIM(_xlfn.TEXTAFTER($C515, " ", -1))),
_xlfn.IFS(
'Option-specific inputs'!$K$19="Percentage cost method",('Option-specific inputs'!$K37*'Option-specific inputs'!$K$109*AZ$26),
'Option-specific inputs'!$K$19="Total cost method",(('Option-specific inputs'!$K60/SUM('Option-specific inputs'!$K$52:$K$61))*'Option-specific inputs'!$K$109*AZ$26)),0),0)</f>
        <v>0</v>
      </c>
      <c r="BA515" s="43" cm="1">
        <f t="array" ref="BA515">IFERROR(
IF(BA$14 - $G$14 + 1 = _xlfn.NUMBERVALUE(TRIM(_xlfn.TEXTAFTER($C515, " ", -1))),
_xlfn.IFS(
'Option-specific inputs'!$K$19="Percentage cost method",('Option-specific inputs'!$K37*'Option-specific inputs'!$K$109*BA$26),
'Option-specific inputs'!$K$19="Total cost method",(('Option-specific inputs'!$K60/SUM('Option-specific inputs'!$K$52:$K$61))*'Option-specific inputs'!$K$109*BA$26)),0),0)</f>
        <v>0</v>
      </c>
      <c r="BB515" s="43" cm="1">
        <f t="array" ref="BB515">IFERROR(
IF(BB$14 - $G$14 + 1 = _xlfn.NUMBERVALUE(TRIM(_xlfn.TEXTAFTER($C515, " ", -1))),
_xlfn.IFS(
'Option-specific inputs'!$K$19="Percentage cost method",('Option-specific inputs'!$K37*'Option-specific inputs'!$K$109*BB$26),
'Option-specific inputs'!$K$19="Total cost method",(('Option-specific inputs'!$K60/SUM('Option-specific inputs'!$K$52:$K$61))*'Option-specific inputs'!$K$109*BB$26)),0),0)</f>
        <v>0</v>
      </c>
      <c r="BC515" s="43" cm="1">
        <f t="array" ref="BC515">IFERROR(
IF(BC$14 - $G$14 + 1 = _xlfn.NUMBERVALUE(TRIM(_xlfn.TEXTAFTER($C515, " ", -1))),
_xlfn.IFS(
'Option-specific inputs'!$K$19="Percentage cost method",('Option-specific inputs'!$K37*'Option-specific inputs'!$K$109*BC$26),
'Option-specific inputs'!$K$19="Total cost method",(('Option-specific inputs'!$K60/SUM('Option-specific inputs'!$K$52:$K$61))*'Option-specific inputs'!$K$109*BC$26)),0),0)</f>
        <v>0</v>
      </c>
      <c r="BD515" s="43" cm="1">
        <f t="array" ref="BD515">IFERROR(
IF(BD$14 - $G$14 + 1 = _xlfn.NUMBERVALUE(TRIM(_xlfn.TEXTAFTER($C515, " ", -1))),
_xlfn.IFS(
'Option-specific inputs'!$K$19="Percentage cost method",('Option-specific inputs'!$K37*'Option-specific inputs'!$K$109*BD$26),
'Option-specific inputs'!$K$19="Total cost method",(('Option-specific inputs'!$K60/SUM('Option-specific inputs'!$K$52:$K$61))*'Option-specific inputs'!$K$109*BD$26)),0),0)</f>
        <v>0</v>
      </c>
      <c r="BE515" s="43" cm="1">
        <f t="array" ref="BE515">IFERROR(
IF(BE$14 - $G$14 + 1 = _xlfn.NUMBERVALUE(TRIM(_xlfn.TEXTAFTER($C515, " ", -1))),
_xlfn.IFS(
'Option-specific inputs'!$K$19="Percentage cost method",('Option-specific inputs'!$K37*'Option-specific inputs'!$K$109*BE$26),
'Option-specific inputs'!$K$19="Total cost method",(('Option-specific inputs'!$K60/SUM('Option-specific inputs'!$K$52:$K$61))*'Option-specific inputs'!$K$109*BE$26)),0),0)</f>
        <v>0</v>
      </c>
      <c r="BF515" s="43" cm="1">
        <f t="array" ref="BF515">IFERROR(
IF(BF$14 - $G$14 + 1 = _xlfn.NUMBERVALUE(TRIM(_xlfn.TEXTAFTER($C515, " ", -1))),
_xlfn.IFS(
'Option-specific inputs'!$K$19="Percentage cost method",('Option-specific inputs'!$K37*'Option-specific inputs'!$K$109*BF$26),
'Option-specific inputs'!$K$19="Total cost method",(('Option-specific inputs'!$K60/SUM('Option-specific inputs'!$K$52:$K$61))*'Option-specific inputs'!$K$109*BF$26)),0),0)</f>
        <v>0</v>
      </c>
      <c r="BG515" s="43" cm="1">
        <f t="array" ref="BG515">IFERROR(
IF(BG$14 - $G$14 + 1 = _xlfn.NUMBERVALUE(TRIM(_xlfn.TEXTAFTER($C515, " ", -1))),
_xlfn.IFS(
'Option-specific inputs'!$K$19="Percentage cost method",('Option-specific inputs'!$K37*'Option-specific inputs'!$K$109*BG$26),
'Option-specific inputs'!$K$19="Total cost method",(('Option-specific inputs'!$K60/SUM('Option-specific inputs'!$K$52:$K$61))*'Option-specific inputs'!$K$109*BG$26)),0),0)</f>
        <v>0</v>
      </c>
      <c r="BH515" s="43" cm="1">
        <f t="array" ref="BH515">IFERROR(
IF(BH$14 - $G$14 + 1 = _xlfn.NUMBERVALUE(TRIM(_xlfn.TEXTAFTER($C515, " ", -1))),
_xlfn.IFS(
'Option-specific inputs'!$K$19="Percentage cost method",('Option-specific inputs'!$K37*'Option-specific inputs'!$K$109*BH$26),
'Option-specific inputs'!$K$19="Total cost method",(('Option-specific inputs'!$K60/SUM('Option-specific inputs'!$K$52:$K$61))*'Option-specific inputs'!$K$109*BH$26)),0),0)</f>
        <v>0</v>
      </c>
      <c r="BI515" s="43" cm="1">
        <f t="array" ref="BI515">IFERROR(
IF(BI$14 - $G$14 + 1 = _xlfn.NUMBERVALUE(TRIM(_xlfn.TEXTAFTER($C515, " ", -1))),
_xlfn.IFS(
'Option-specific inputs'!$K$19="Percentage cost method",('Option-specific inputs'!$K37*'Option-specific inputs'!$K$109*BI$26),
'Option-specific inputs'!$K$19="Total cost method",(('Option-specific inputs'!$K60/SUM('Option-specific inputs'!$K$52:$K$61))*'Option-specific inputs'!$K$109*BI$26)),0),0)</f>
        <v>0</v>
      </c>
      <c r="BJ515" s="43" cm="1">
        <f t="array" ref="BJ515">IFERROR(
IF(BJ$14 - $G$14 + 1 = _xlfn.NUMBERVALUE(TRIM(_xlfn.TEXTAFTER($C515, " ", -1))),
_xlfn.IFS(
'Option-specific inputs'!$K$19="Percentage cost method",('Option-specific inputs'!$K37*'Option-specific inputs'!$K$109*BJ$26),
'Option-specific inputs'!$K$19="Total cost method",(('Option-specific inputs'!$K60/SUM('Option-specific inputs'!$K$52:$K$61))*'Option-specific inputs'!$K$109*BJ$26)),0),0)</f>
        <v>0</v>
      </c>
      <c r="BK515" s="43" cm="1">
        <f t="array" ref="BK515">IFERROR(
IF(BK$14 - $G$14 + 1 = _xlfn.NUMBERVALUE(TRIM(_xlfn.TEXTAFTER($C515, " ", -1))),
_xlfn.IFS(
'Option-specific inputs'!$K$19="Percentage cost method",('Option-specific inputs'!$K37*'Option-specific inputs'!$K$109*BK$26),
'Option-specific inputs'!$K$19="Total cost method",(('Option-specific inputs'!$K60/SUM('Option-specific inputs'!$K$52:$K$61))*'Option-specific inputs'!$K$109*BK$26)),0),0)</f>
        <v>0</v>
      </c>
      <c r="BL515" s="43" cm="1">
        <f t="array" ref="BL515">IFERROR(
IF(BL$14 - $G$14 + 1 = _xlfn.NUMBERVALUE(TRIM(_xlfn.TEXTAFTER($C515, " ", -1))),
_xlfn.IFS(
'Option-specific inputs'!$K$19="Percentage cost method",('Option-specific inputs'!$K37*'Option-specific inputs'!$K$109*BL$26),
'Option-specific inputs'!$K$19="Total cost method",(('Option-specific inputs'!$K60/SUM('Option-specific inputs'!$K$52:$K$61))*'Option-specific inputs'!$K$109*BL$26)),0),0)</f>
        <v>0</v>
      </c>
      <c r="BM515" s="43" cm="1">
        <f t="array" ref="BM515">IFERROR(
IF(BM$14 - $G$14 + 1 = _xlfn.NUMBERVALUE(TRIM(_xlfn.TEXTAFTER($C515, " ", -1))),
_xlfn.IFS(
'Option-specific inputs'!$K$19="Percentage cost method",('Option-specific inputs'!$K37*'Option-specific inputs'!$K$109*BM$26),
'Option-specific inputs'!$K$19="Total cost method",(('Option-specific inputs'!$K60/SUM('Option-specific inputs'!$K$52:$K$61))*'Option-specific inputs'!$K$109*BM$26)),0),0)</f>
        <v>0</v>
      </c>
      <c r="BN515" s="43" cm="1">
        <f t="array" ref="BN515">IFERROR(
IF(BN$14 - $G$14 + 1 = _xlfn.NUMBERVALUE(TRIM(_xlfn.TEXTAFTER($C515, " ", -1))),
_xlfn.IFS(
'Option-specific inputs'!$K$19="Percentage cost method",('Option-specific inputs'!$K37*'Option-specific inputs'!$K$109*BN$26),
'Option-specific inputs'!$K$19="Total cost method",(('Option-specific inputs'!$K60/SUM('Option-specific inputs'!$K$52:$K$61))*'Option-specific inputs'!$K$109*BN$26)),0),0)</f>
        <v>0</v>
      </c>
      <c r="BO515" s="43" cm="1">
        <f t="array" ref="BO515">IFERROR(
IF(BO$14 - $G$14 + 1 = _xlfn.NUMBERVALUE(TRIM(_xlfn.TEXTAFTER($C515, " ", -1))),
_xlfn.IFS(
'Option-specific inputs'!$K$19="Percentage cost method",('Option-specific inputs'!$K37*'Option-specific inputs'!$K$109*BO$26),
'Option-specific inputs'!$K$19="Total cost method",(('Option-specific inputs'!$K60/SUM('Option-specific inputs'!$K$52:$K$61))*'Option-specific inputs'!$K$109*BO$26)),0),0)</f>
        <v>0</v>
      </c>
      <c r="BP515" s="43" cm="1">
        <f t="array" ref="BP515">IFERROR(
IF(BP$14 - $G$14 + 1 = _xlfn.NUMBERVALUE(TRIM(_xlfn.TEXTAFTER($C515, " ", -1))),
_xlfn.IFS(
'Option-specific inputs'!$K$19="Percentage cost method",('Option-specific inputs'!$K37*'Option-specific inputs'!$K$109*BP$26),
'Option-specific inputs'!$K$19="Total cost method",(('Option-specific inputs'!$K60/SUM('Option-specific inputs'!$K$52:$K$61))*'Option-specific inputs'!$K$109*BP$26)),0),0)</f>
        <v>0</v>
      </c>
      <c r="BQ515" s="43" cm="1">
        <f t="array" ref="BQ515">IFERROR(
IF(BQ$14 - $G$14 + 1 = _xlfn.NUMBERVALUE(TRIM(_xlfn.TEXTAFTER($C515, " ", -1))),
_xlfn.IFS(
'Option-specific inputs'!$K$19="Percentage cost method",('Option-specific inputs'!$K37*'Option-specific inputs'!$K$109*BQ$26),
'Option-specific inputs'!$K$19="Total cost method",(('Option-specific inputs'!$K60/SUM('Option-specific inputs'!$K$52:$K$61))*'Option-specific inputs'!$K$109*BQ$26)),0),0)</f>
        <v>0</v>
      </c>
      <c r="BR515" s="43" cm="1">
        <f t="array" ref="BR515">IFERROR(
IF(BR$14 - $G$14 + 1 = _xlfn.NUMBERVALUE(TRIM(_xlfn.TEXTAFTER($C515, " ", -1))),
_xlfn.IFS(
'Option-specific inputs'!$K$19="Percentage cost method",('Option-specific inputs'!$K37*'Option-specific inputs'!$K$109*BR$26),
'Option-specific inputs'!$K$19="Total cost method",(('Option-specific inputs'!$K60/SUM('Option-specific inputs'!$K$52:$K$61))*'Option-specific inputs'!$K$109*BR$26)),0),0)</f>
        <v>0</v>
      </c>
      <c r="BS515" s="43" cm="1">
        <f t="array" ref="BS515">IFERROR(
IF(BS$14 - $G$14 + 1 = _xlfn.NUMBERVALUE(TRIM(_xlfn.TEXTAFTER($C515, " ", -1))),
_xlfn.IFS(
'Option-specific inputs'!$K$19="Percentage cost method",('Option-specific inputs'!$K37*'Option-specific inputs'!$K$109*BS$26),
'Option-specific inputs'!$K$19="Total cost method",(('Option-specific inputs'!$K60/SUM('Option-specific inputs'!$K$52:$K$61))*'Option-specific inputs'!$K$109*BS$26)),0),0)</f>
        <v>0</v>
      </c>
      <c r="BT515" s="43" cm="1">
        <f t="array" ref="BT515">IFERROR(
IF(BT$14 - $G$14 + 1 = _xlfn.NUMBERVALUE(TRIM(_xlfn.TEXTAFTER($C515, " ", -1))),
_xlfn.IFS(
'Option-specific inputs'!$K$19="Percentage cost method",('Option-specific inputs'!$K37*'Option-specific inputs'!$K$109*BT$26),
'Option-specific inputs'!$K$19="Total cost method",(('Option-specific inputs'!$K60/SUM('Option-specific inputs'!$K$52:$K$61))*'Option-specific inputs'!$K$109*BT$26)),0),0)</f>
        <v>0</v>
      </c>
      <c r="BU515" s="43" cm="1">
        <f t="array" ref="BU515">IFERROR(
IF(BU$14 - $G$14 + 1 = _xlfn.NUMBERVALUE(TRIM(_xlfn.TEXTAFTER($C515, " ", -1))),
_xlfn.IFS(
'Option-specific inputs'!$K$19="Percentage cost method",('Option-specific inputs'!$K37*'Option-specific inputs'!$K$109*BU$26),
'Option-specific inputs'!$K$19="Total cost method",(('Option-specific inputs'!$K60/SUM('Option-specific inputs'!$K$52:$K$61))*'Option-specific inputs'!$K$109*BU$26)),0),0)</f>
        <v>0</v>
      </c>
      <c r="BV515" s="43" cm="1">
        <f t="array" ref="BV515">IFERROR(
IF(BV$14 - $G$14 + 1 = _xlfn.NUMBERVALUE(TRIM(_xlfn.TEXTAFTER($C515, " ", -1))),
_xlfn.IFS(
'Option-specific inputs'!$K$19="Percentage cost method",('Option-specific inputs'!$K37*'Option-specific inputs'!$K$109*BV$26),
'Option-specific inputs'!$K$19="Total cost method",(('Option-specific inputs'!$K60/SUM('Option-specific inputs'!$K$52:$K$61))*'Option-specific inputs'!$K$109*BV$26)),0),0)</f>
        <v>0</v>
      </c>
      <c r="BW515" s="43" cm="1">
        <f t="array" ref="BW515">IFERROR(
IF(BW$14 - $G$14 + 1 = _xlfn.NUMBERVALUE(TRIM(_xlfn.TEXTAFTER($C515, " ", -1))),
_xlfn.IFS(
'Option-specific inputs'!$K$19="Percentage cost method",('Option-specific inputs'!$K37*'Option-specific inputs'!$K$109*BW$26),
'Option-specific inputs'!$K$19="Total cost method",(('Option-specific inputs'!$K60/SUM('Option-specific inputs'!$K$52:$K$61))*'Option-specific inputs'!$K$109*BW$26)),0),0)</f>
        <v>0</v>
      </c>
      <c r="BX515" s="43" cm="1">
        <f t="array" ref="BX515">IFERROR(
IF(BX$14 - $G$14 + 1 = _xlfn.NUMBERVALUE(TRIM(_xlfn.TEXTAFTER($C515, " ", -1))),
_xlfn.IFS(
'Option-specific inputs'!$K$19="Percentage cost method",('Option-specific inputs'!$K37*'Option-specific inputs'!$K$109*BX$26),
'Option-specific inputs'!$K$19="Total cost method",(('Option-specific inputs'!$K60/SUM('Option-specific inputs'!$K$52:$K$61))*'Option-specific inputs'!$K$109*BX$26)),0),0)</f>
        <v>0</v>
      </c>
      <c r="BY515" s="43" cm="1">
        <f t="array" ref="BY515">IFERROR(
IF(BY$14 - $G$14 + 1 = _xlfn.NUMBERVALUE(TRIM(_xlfn.TEXTAFTER($C515, " ", -1))),
_xlfn.IFS(
'Option-specific inputs'!$K$19="Percentage cost method",('Option-specific inputs'!$K37*'Option-specific inputs'!$K$109*BY$26),
'Option-specific inputs'!$K$19="Total cost method",(('Option-specific inputs'!$K60/SUM('Option-specific inputs'!$K$52:$K$61))*'Option-specific inputs'!$K$109*BY$26)),0),0)</f>
        <v>0</v>
      </c>
      <c r="BZ515" s="43" cm="1">
        <f t="array" ref="BZ515">IFERROR(
IF(BZ$14 - $G$14 + 1 = _xlfn.NUMBERVALUE(TRIM(_xlfn.TEXTAFTER($C515, " ", -1))),
_xlfn.IFS(
'Option-specific inputs'!$K$19="Percentage cost method",('Option-specific inputs'!$K37*'Option-specific inputs'!$K$109*BZ$26),
'Option-specific inputs'!$K$19="Total cost method",(('Option-specific inputs'!$K60/SUM('Option-specific inputs'!$K$52:$K$61))*'Option-specific inputs'!$K$109*BZ$26)),0),0)</f>
        <v>0</v>
      </c>
      <c r="CA515" s="43" cm="1">
        <f t="array" ref="CA515">IFERROR(
IF(CA$14 - $G$14 + 1 = _xlfn.NUMBERVALUE(TRIM(_xlfn.TEXTAFTER($C515, " ", -1))),
_xlfn.IFS(
'Option-specific inputs'!$K$19="Percentage cost method",('Option-specific inputs'!$K37*'Option-specific inputs'!$K$109*CA$26),
'Option-specific inputs'!$K$19="Total cost method",(('Option-specific inputs'!$K60/SUM('Option-specific inputs'!$K$52:$K$61))*'Option-specific inputs'!$K$109*CA$26)),0),0)</f>
        <v>0</v>
      </c>
      <c r="CB515" s="43" cm="1">
        <f t="array" ref="CB515">IFERROR(
IF(CB$14 - $G$14 + 1 = _xlfn.NUMBERVALUE(TRIM(_xlfn.TEXTAFTER($C515, " ", -1))),
_xlfn.IFS(
'Option-specific inputs'!$K$19="Percentage cost method",('Option-specific inputs'!$K37*'Option-specific inputs'!$K$109*CB$26),
'Option-specific inputs'!$K$19="Total cost method",(('Option-specific inputs'!$K60/SUM('Option-specific inputs'!$K$52:$K$61))*'Option-specific inputs'!$K$109*CB$26)),0),0)</f>
        <v>0</v>
      </c>
      <c r="CC515" s="43" cm="1">
        <f t="array" ref="CC515">IFERROR(
IF(CC$14 - $G$14 + 1 = _xlfn.NUMBERVALUE(TRIM(_xlfn.TEXTAFTER($C515, " ", -1))),
_xlfn.IFS(
'Option-specific inputs'!$K$19="Percentage cost method",('Option-specific inputs'!$K37*'Option-specific inputs'!$K$109*CC$26),
'Option-specific inputs'!$K$19="Total cost method",(('Option-specific inputs'!$K60/SUM('Option-specific inputs'!$K$52:$K$61))*'Option-specific inputs'!$K$109*CC$26)),0),0)</f>
        <v>0</v>
      </c>
      <c r="CD515" s="43" cm="1">
        <f t="array" ref="CD515">IFERROR(
IF(CD$14 - $G$14 + 1 = _xlfn.NUMBERVALUE(TRIM(_xlfn.TEXTAFTER($C515, " ", -1))),
_xlfn.IFS(
'Option-specific inputs'!$K$19="Percentage cost method",('Option-specific inputs'!$K37*'Option-specific inputs'!$K$109*CD$26),
'Option-specific inputs'!$K$19="Total cost method",(('Option-specific inputs'!$K60/SUM('Option-specific inputs'!$K$52:$K$61))*'Option-specific inputs'!$K$109*CD$26)),0),0)</f>
        <v>0</v>
      </c>
      <c r="CE515" s="43" cm="1">
        <f t="array" ref="CE515">IFERROR(
IF(CE$14 - $G$14 + 1 = _xlfn.NUMBERVALUE(TRIM(_xlfn.TEXTAFTER($C515, " ", -1))),
_xlfn.IFS(
'Option-specific inputs'!$K$19="Percentage cost method",('Option-specific inputs'!$K37*'Option-specific inputs'!$K$109*CE$26),
'Option-specific inputs'!$K$19="Total cost method",(('Option-specific inputs'!$K60/SUM('Option-specific inputs'!$K$52:$K$61))*'Option-specific inputs'!$K$109*CE$26)),0),0)</f>
        <v>0</v>
      </c>
      <c r="CF515" s="43" cm="1">
        <f t="array" ref="CF515">IFERROR(
IF(CF$14 - $G$14 + 1 = _xlfn.NUMBERVALUE(TRIM(_xlfn.TEXTAFTER($C515, " ", -1))),
_xlfn.IFS(
'Option-specific inputs'!$K$19="Percentage cost method",('Option-specific inputs'!$K37*'Option-specific inputs'!$K$109*CF$26),
'Option-specific inputs'!$K$19="Total cost method",(('Option-specific inputs'!$K60/SUM('Option-specific inputs'!$K$52:$K$61))*'Option-specific inputs'!$K$109*CF$26)),0),0)</f>
        <v>0</v>
      </c>
      <c r="CG515" s="43" cm="1">
        <f t="array" ref="CG515">IFERROR(
IF(CG$14 - $G$14 + 1 = _xlfn.NUMBERVALUE(TRIM(_xlfn.TEXTAFTER($C515, " ", -1))),
_xlfn.IFS(
'Option-specific inputs'!$K$19="Percentage cost method",('Option-specific inputs'!$K37*'Option-specific inputs'!$K$109*CG$26),
'Option-specific inputs'!$K$19="Total cost method",(('Option-specific inputs'!$K60/SUM('Option-specific inputs'!$K$52:$K$61))*'Option-specific inputs'!$K$109*CG$26)),0),0)</f>
        <v>0</v>
      </c>
      <c r="CH515" s="43" cm="1">
        <f t="array" ref="CH515">IFERROR(
IF(CH$14 - $G$14 + 1 = _xlfn.NUMBERVALUE(TRIM(_xlfn.TEXTAFTER($C515, " ", -1))),
_xlfn.IFS(
'Option-specific inputs'!$K$19="Percentage cost method",('Option-specific inputs'!$K37*'Option-specific inputs'!$K$109*CH$26),
'Option-specific inputs'!$K$19="Total cost method",(('Option-specific inputs'!$K60/SUM('Option-specific inputs'!$K$52:$K$61))*'Option-specific inputs'!$K$109*CH$26)),0),0)</f>
        <v>0</v>
      </c>
      <c r="CI515" s="43" cm="1">
        <f t="array" ref="CI515">IFERROR(
IF(CI$14 - $G$14 + 1 = _xlfn.NUMBERVALUE(TRIM(_xlfn.TEXTAFTER($C515, " ", -1))),
_xlfn.IFS(
'Option-specific inputs'!$K$19="Percentage cost method",('Option-specific inputs'!$K37*'Option-specific inputs'!$K$109*CI$26),
'Option-specific inputs'!$K$19="Total cost method",(('Option-specific inputs'!$K60/SUM('Option-specific inputs'!$K$52:$K$61))*'Option-specific inputs'!$K$109*CI$26)),0),0)</f>
        <v>0</v>
      </c>
      <c r="CJ515" s="43" cm="1">
        <f t="array" ref="CJ515">IFERROR(
IF(CJ$14 - $G$14 + 1 = _xlfn.NUMBERVALUE(TRIM(_xlfn.TEXTAFTER($C515, " ", -1))),
_xlfn.IFS(
'Option-specific inputs'!$K$19="Percentage cost method",('Option-specific inputs'!$K37*'Option-specific inputs'!$K$109*CJ$26),
'Option-specific inputs'!$K$19="Total cost method",(('Option-specific inputs'!$K60/SUM('Option-specific inputs'!$K$52:$K$61))*'Option-specific inputs'!$K$109*CJ$26)),0),0)</f>
        <v>0</v>
      </c>
      <c r="CK515" s="43" cm="1">
        <f t="array" ref="CK515">IFERROR(
IF(CK$14 - $G$14 + 1 = _xlfn.NUMBERVALUE(TRIM(_xlfn.TEXTAFTER($C515, " ", -1))),
_xlfn.IFS(
'Option-specific inputs'!$K$19="Percentage cost method",('Option-specific inputs'!$K37*'Option-specific inputs'!$K$109*CK$26),
'Option-specific inputs'!$K$19="Total cost method",(('Option-specific inputs'!$K60/SUM('Option-specific inputs'!$K$52:$K$61))*'Option-specific inputs'!$K$109*CK$26)),0),0)</f>
        <v>0</v>
      </c>
      <c r="CL515" s="43" cm="1">
        <f t="array" ref="CL515">IFERROR(
IF(CL$14 - $G$14 + 1 = _xlfn.NUMBERVALUE(TRIM(_xlfn.TEXTAFTER($C515, " ", -1))),
_xlfn.IFS(
'Option-specific inputs'!$K$19="Percentage cost method",('Option-specific inputs'!$K37*'Option-specific inputs'!$K$109*CL$26),
'Option-specific inputs'!$K$19="Total cost method",(('Option-specific inputs'!$K60/SUM('Option-specific inputs'!$K$52:$K$61))*'Option-specific inputs'!$K$109*CL$26)),0),0)</f>
        <v>0</v>
      </c>
      <c r="CM515" s="43" cm="1">
        <f t="array" ref="CM515">IFERROR(
IF(CM$14 - $G$14 + 1 = _xlfn.NUMBERVALUE(TRIM(_xlfn.TEXTAFTER($C515, " ", -1))),
_xlfn.IFS(
'Option-specific inputs'!$K$19="Percentage cost method",('Option-specific inputs'!$K37*'Option-specific inputs'!$K$109*CM$26),
'Option-specific inputs'!$K$19="Total cost method",(('Option-specific inputs'!$K60/SUM('Option-specific inputs'!$K$52:$K$61))*'Option-specific inputs'!$K$109*CM$26)),0),0)</f>
        <v>0</v>
      </c>
      <c r="CN515" s="43" cm="1">
        <f t="array" ref="CN515">IFERROR(
IF(CN$14 - $G$14 + 1 = _xlfn.NUMBERVALUE(TRIM(_xlfn.TEXTAFTER($C515, " ", -1))),
_xlfn.IFS(
'Option-specific inputs'!$K$19="Percentage cost method",('Option-specific inputs'!$K37*'Option-specific inputs'!$K$109*CN$26),
'Option-specific inputs'!$K$19="Total cost method",(('Option-specific inputs'!$K60/SUM('Option-specific inputs'!$K$52:$K$61))*'Option-specific inputs'!$K$109*CN$26)),0),0)</f>
        <v>0</v>
      </c>
      <c r="CO515" s="43" cm="1">
        <f t="array" ref="CO515">IFERROR(
IF(CO$14 - $G$14 + 1 = _xlfn.NUMBERVALUE(TRIM(_xlfn.TEXTAFTER($C515, " ", -1))),
_xlfn.IFS(
'Option-specific inputs'!$K$19="Percentage cost method",('Option-specific inputs'!$K37*'Option-specific inputs'!$K$109*CO$26),
'Option-specific inputs'!$K$19="Total cost method",(('Option-specific inputs'!$K60/SUM('Option-specific inputs'!$K$52:$K$61))*'Option-specific inputs'!$K$109*CO$26)),0),0)</f>
        <v>0</v>
      </c>
      <c r="CP515" s="43" cm="1">
        <f t="array" ref="CP515">IFERROR(
IF(CP$14 - $G$14 + 1 = _xlfn.NUMBERVALUE(TRIM(_xlfn.TEXTAFTER($C515, " ", -1))),
_xlfn.IFS(
'Option-specific inputs'!$K$19="Percentage cost method",('Option-specific inputs'!$K37*'Option-specific inputs'!$K$109*CP$26),
'Option-specific inputs'!$K$19="Total cost method",(('Option-specific inputs'!$K60/SUM('Option-specific inputs'!$K$52:$K$61))*'Option-specific inputs'!$K$109*CP$26)),0),0)</f>
        <v>0</v>
      </c>
      <c r="CQ515" s="43" cm="1">
        <f t="array" ref="CQ515">IFERROR(
IF(CQ$14 - $G$14 + 1 = _xlfn.NUMBERVALUE(TRIM(_xlfn.TEXTAFTER($C515, " ", -1))),
_xlfn.IFS(
'Option-specific inputs'!$K$19="Percentage cost method",('Option-specific inputs'!$K37*'Option-specific inputs'!$K$109*CQ$26),
'Option-specific inputs'!$K$19="Total cost method",(('Option-specific inputs'!$K60/SUM('Option-specific inputs'!$K$52:$K$61))*'Option-specific inputs'!$K$109*CQ$26)),0),0)</f>
        <v>0</v>
      </c>
      <c r="CR515" s="43" cm="1">
        <f t="array" ref="CR515">IFERROR(
IF(CR$14 - $G$14 + 1 = _xlfn.NUMBERVALUE(TRIM(_xlfn.TEXTAFTER($C515, " ", -1))),
_xlfn.IFS(
'Option-specific inputs'!$K$19="Percentage cost method",('Option-specific inputs'!$K37*'Option-specific inputs'!$K$109*CR$26),
'Option-specific inputs'!$K$19="Total cost method",(('Option-specific inputs'!$K60/SUM('Option-specific inputs'!$K$52:$K$61))*'Option-specific inputs'!$K$109*CR$26)),0),0)</f>
        <v>0</v>
      </c>
      <c r="CS515" s="43" cm="1">
        <f t="array" ref="CS515">IFERROR(
IF(CS$14 - $G$14 + 1 = _xlfn.NUMBERVALUE(TRIM(_xlfn.TEXTAFTER($C515, " ", -1))),
_xlfn.IFS(
'Option-specific inputs'!$K$19="Percentage cost method",('Option-specific inputs'!$K37*'Option-specific inputs'!$K$109*CS$26),
'Option-specific inputs'!$K$19="Total cost method",(('Option-specific inputs'!$K60/SUM('Option-specific inputs'!$K$52:$K$61))*'Option-specific inputs'!$K$109*CS$26)),0),0)</f>
        <v>0</v>
      </c>
      <c r="CT515" s="43" cm="1">
        <f t="array" ref="CT515">IFERROR(
IF(CT$14 - $G$14 + 1 = _xlfn.NUMBERVALUE(TRIM(_xlfn.TEXTAFTER($C515, " ", -1))),
_xlfn.IFS(
'Option-specific inputs'!$K$19="Percentage cost method",('Option-specific inputs'!$K37*'Option-specific inputs'!$K$109*CT$26),
'Option-specific inputs'!$K$19="Total cost method",(('Option-specific inputs'!$K60/SUM('Option-specific inputs'!$K$52:$K$61))*'Option-specific inputs'!$K$109*CT$26)),0),0)</f>
        <v>0</v>
      </c>
      <c r="CU515" s="43" cm="1">
        <f t="array" ref="CU515">IFERROR(
IF(CU$14 - $G$14 + 1 = _xlfn.NUMBERVALUE(TRIM(_xlfn.TEXTAFTER($C515, " ", -1))),
_xlfn.IFS(
'Option-specific inputs'!$K$19="Percentage cost method",('Option-specific inputs'!$K37*'Option-specific inputs'!$K$109*CU$26),
'Option-specific inputs'!$K$19="Total cost method",(('Option-specific inputs'!$K60/SUM('Option-specific inputs'!$K$52:$K$61))*'Option-specific inputs'!$K$109*CU$26)),0),0)</f>
        <v>0</v>
      </c>
      <c r="CV515" s="43" cm="1">
        <f t="array" ref="CV515">IFERROR(
IF(CV$14 - $G$14 + 1 = _xlfn.NUMBERVALUE(TRIM(_xlfn.TEXTAFTER($C515, " ", -1))),
_xlfn.IFS(
'Option-specific inputs'!$K$19="Percentage cost method",('Option-specific inputs'!$K37*'Option-specific inputs'!$K$109*CV$26),
'Option-specific inputs'!$K$19="Total cost method",(('Option-specific inputs'!$K60/SUM('Option-specific inputs'!$K$52:$K$61))*'Option-specific inputs'!$K$109*CV$26)),0),0)</f>
        <v>0</v>
      </c>
      <c r="CW515" s="43" cm="1">
        <f t="array" ref="CW515">IFERROR(
IF(CW$14 - $G$14 + 1 = _xlfn.NUMBERVALUE(TRIM(_xlfn.TEXTAFTER($C515, " ", -1))),
_xlfn.IFS(
'Option-specific inputs'!$K$19="Percentage cost method",('Option-specific inputs'!$K37*'Option-specific inputs'!$K$109*CW$26),
'Option-specific inputs'!$K$19="Total cost method",(('Option-specific inputs'!$K60/SUM('Option-specific inputs'!$K$52:$K$61))*'Option-specific inputs'!$K$109*CW$26)),0),0)</f>
        <v>0</v>
      </c>
      <c r="CX515" s="43" cm="1">
        <f t="array" ref="CX515">IFERROR(
IF(CX$14 - $G$14 + 1 = _xlfn.NUMBERVALUE(TRIM(_xlfn.TEXTAFTER($C515, " ", -1))),
_xlfn.IFS(
'Option-specific inputs'!$K$19="Percentage cost method",('Option-specific inputs'!$K37*'Option-specific inputs'!$K$109*CX$26),
'Option-specific inputs'!$K$19="Total cost method",(('Option-specific inputs'!$K60/SUM('Option-specific inputs'!$K$52:$K$61))*'Option-specific inputs'!$K$109*CX$26)),0),0)</f>
        <v>0</v>
      </c>
      <c r="CY515" s="43" cm="1">
        <f t="array" ref="CY515">IFERROR(
IF(CY$14 - $G$14 + 1 = _xlfn.NUMBERVALUE(TRIM(_xlfn.TEXTAFTER($C515, " ", -1))),
_xlfn.IFS(
'Option-specific inputs'!$K$19="Percentage cost method",('Option-specific inputs'!$K37*'Option-specific inputs'!$K$109*CY$26),
'Option-specific inputs'!$K$19="Total cost method",(('Option-specific inputs'!$K60/SUM('Option-specific inputs'!$K$52:$K$61))*'Option-specific inputs'!$K$109*CY$26)),0),0)</f>
        <v>0</v>
      </c>
      <c r="CZ515" s="43" cm="1">
        <f t="array" ref="CZ515">IFERROR(
IF(CZ$14 - $G$14 + 1 = _xlfn.NUMBERVALUE(TRIM(_xlfn.TEXTAFTER($C515, " ", -1))),
_xlfn.IFS(
'Option-specific inputs'!$K$19="Percentage cost method",('Option-specific inputs'!$K37*'Option-specific inputs'!$K$109*CZ$26),
'Option-specific inputs'!$K$19="Total cost method",(('Option-specific inputs'!$K60/SUM('Option-specific inputs'!$K$52:$K$61))*'Option-specific inputs'!$K$109*CZ$26)),0),0)</f>
        <v>0</v>
      </c>
      <c r="DA515" s="43" cm="1">
        <f t="array" ref="DA515">IFERROR(
IF(DA$14 - $G$14 + 1 = _xlfn.NUMBERVALUE(TRIM(_xlfn.TEXTAFTER($C515, " ", -1))),
_xlfn.IFS(
'Option-specific inputs'!$K$19="Percentage cost method",('Option-specific inputs'!$K37*'Option-specific inputs'!$K$109*DA$26),
'Option-specific inputs'!$K$19="Total cost method",(('Option-specific inputs'!$K60/SUM('Option-specific inputs'!$K$52:$K$61))*'Option-specific inputs'!$K$109*DA$26)),0),0)</f>
        <v>0</v>
      </c>
      <c r="DB515" s="43" cm="1">
        <f t="array" ref="DB515">IFERROR(
IF(DB$14 - $G$14 + 1 = _xlfn.NUMBERVALUE(TRIM(_xlfn.TEXTAFTER($C515, " ", -1))),
_xlfn.IFS(
'Option-specific inputs'!$K$19="Percentage cost method",('Option-specific inputs'!$K37*'Option-specific inputs'!$K$109*DB$26),
'Option-specific inputs'!$K$19="Total cost method",(('Option-specific inputs'!$K60/SUM('Option-specific inputs'!$K$52:$K$61))*'Option-specific inputs'!$K$109*DB$26)),0),0)</f>
        <v>0</v>
      </c>
      <c r="DC515" s="25"/>
    </row>
    <row r="516" spans="1:107" s="61" customFormat="1" ht="22.5" customHeight="1">
      <c r="A516" s="25"/>
      <c r="B516" s="163"/>
      <c r="C516" s="170" t="s">
        <v>149</v>
      </c>
      <c r="D516" s="32"/>
      <c r="E516" s="37"/>
      <c r="F516" s="42"/>
      <c r="G516" s="43" cm="1">
        <f t="array" ref="G516">IFERROR(
IF(G$14 - $G$14 + 1 = _xlfn.NUMBERVALUE(TRIM(_xlfn.TEXTAFTER($C516, " ", -1))),
_xlfn.IFS(
'Option-specific inputs'!$K$19="Percentage cost method",('Option-specific inputs'!$K38*'Option-specific inputs'!$K$109*G$26),
'Option-specific inputs'!$K$19="Total cost method",(('Option-specific inputs'!$K61/SUM('Option-specific inputs'!$K$52:$K$61))*'Option-specific inputs'!$K$109*G$26)),0),0)</f>
        <v>0</v>
      </c>
      <c r="H516" s="43" cm="1">
        <f t="array" ref="H516">IFERROR(
IF(H$14 - $G$14 + 1 = _xlfn.NUMBERVALUE(TRIM(_xlfn.TEXTAFTER($C516, " ", -1))),
_xlfn.IFS(
'Option-specific inputs'!$K$19="Percentage cost method",('Option-specific inputs'!$K38*'Option-specific inputs'!$K$109*H$26),
'Option-specific inputs'!$K$19="Total cost method",(('Option-specific inputs'!$K61/SUM('Option-specific inputs'!$K$52:$K$61))*'Option-specific inputs'!$K$109*H$26)),0),0)</f>
        <v>0</v>
      </c>
      <c r="I516" s="43" cm="1">
        <f t="array" ref="I516">IFERROR(
IF(I$14 - $G$14 + 1 = _xlfn.NUMBERVALUE(TRIM(_xlfn.TEXTAFTER($C516, " ", -1))),
_xlfn.IFS(
'Option-specific inputs'!$K$19="Percentage cost method",('Option-specific inputs'!$K38*'Option-specific inputs'!$K$109*I$26),
'Option-specific inputs'!$K$19="Total cost method",(('Option-specific inputs'!$K61/SUM('Option-specific inputs'!$K$52:$K$61))*'Option-specific inputs'!$K$109*I$26)),0),0)</f>
        <v>0</v>
      </c>
      <c r="J516" s="43" cm="1">
        <f t="array" ref="J516">IFERROR(
IF(J$14 - $G$14 + 1 = _xlfn.NUMBERVALUE(TRIM(_xlfn.TEXTAFTER($C516, " ", -1))),
_xlfn.IFS(
'Option-specific inputs'!$K$19="Percentage cost method",('Option-specific inputs'!$K38*'Option-specific inputs'!$K$109*J$26),
'Option-specific inputs'!$K$19="Total cost method",(('Option-specific inputs'!$K61/SUM('Option-specific inputs'!$K$52:$K$61))*'Option-specific inputs'!$K$109*J$26)),0),0)</f>
        <v>0</v>
      </c>
      <c r="K516" s="43" cm="1">
        <f t="array" ref="K516">IFERROR(
IF(K$14 - $G$14 + 1 = _xlfn.NUMBERVALUE(TRIM(_xlfn.TEXTAFTER($C516, " ", -1))),
_xlfn.IFS(
'Option-specific inputs'!$K$19="Percentage cost method",('Option-specific inputs'!$K38*'Option-specific inputs'!$K$109*K$26),
'Option-specific inputs'!$K$19="Total cost method",(('Option-specific inputs'!$K61/SUM('Option-specific inputs'!$K$52:$K$61))*'Option-specific inputs'!$K$109*K$26)),0),0)</f>
        <v>0</v>
      </c>
      <c r="L516" s="43" cm="1">
        <f t="array" ref="L516">IFERROR(
IF(L$14 - $G$14 + 1 = _xlfn.NUMBERVALUE(TRIM(_xlfn.TEXTAFTER($C516, " ", -1))),
_xlfn.IFS(
'Option-specific inputs'!$K$19="Percentage cost method",('Option-specific inputs'!$K38*'Option-specific inputs'!$K$109*L$26),
'Option-specific inputs'!$K$19="Total cost method",(('Option-specific inputs'!$K61/SUM('Option-specific inputs'!$K$52:$K$61))*'Option-specific inputs'!$K$109*L$26)),0),0)</f>
        <v>0</v>
      </c>
      <c r="M516" s="43" cm="1">
        <f t="array" ref="M516">IFERROR(
IF(M$14 - $G$14 + 1 = _xlfn.NUMBERVALUE(TRIM(_xlfn.TEXTAFTER($C516, " ", -1))),
_xlfn.IFS(
'Option-specific inputs'!$K$19="Percentage cost method",('Option-specific inputs'!$K38*'Option-specific inputs'!$K$109*M$26),
'Option-specific inputs'!$K$19="Total cost method",(('Option-specific inputs'!$K61/SUM('Option-specific inputs'!$K$52:$K$61))*'Option-specific inputs'!$K$109*M$26)),0),0)</f>
        <v>0</v>
      </c>
      <c r="N516" s="43" cm="1">
        <f t="array" ref="N516">IFERROR(
IF(N$14 - $G$14 + 1 = _xlfn.NUMBERVALUE(TRIM(_xlfn.TEXTAFTER($C516, " ", -1))),
_xlfn.IFS(
'Option-specific inputs'!$K$19="Percentage cost method",('Option-specific inputs'!$K38*'Option-specific inputs'!$K$109*N$26),
'Option-specific inputs'!$K$19="Total cost method",(('Option-specific inputs'!$K61/SUM('Option-specific inputs'!$K$52:$K$61))*'Option-specific inputs'!$K$109*N$26)),0),0)</f>
        <v>0</v>
      </c>
      <c r="O516" s="43" cm="1">
        <f t="array" ref="O516">IFERROR(
IF(O$14 - $G$14 + 1 = _xlfn.NUMBERVALUE(TRIM(_xlfn.TEXTAFTER($C516, " ", -1))),
_xlfn.IFS(
'Option-specific inputs'!$K$19="Percentage cost method",('Option-specific inputs'!$K38*'Option-specific inputs'!$K$109*O$26),
'Option-specific inputs'!$K$19="Total cost method",(('Option-specific inputs'!$K61/SUM('Option-specific inputs'!$K$52:$K$61))*'Option-specific inputs'!$K$109*O$26)),0),0)</f>
        <v>0</v>
      </c>
      <c r="P516" s="43" cm="1">
        <f t="array" ref="P516">IFERROR(
IF(P$14 - $G$14 + 1 = _xlfn.NUMBERVALUE(TRIM(_xlfn.TEXTAFTER($C516, " ", -1))),
_xlfn.IFS(
'Option-specific inputs'!$K$19="Percentage cost method",('Option-specific inputs'!$K38*'Option-specific inputs'!$K$109*P$26),
'Option-specific inputs'!$K$19="Total cost method",(('Option-specific inputs'!$K61/SUM('Option-specific inputs'!$K$52:$K$61))*'Option-specific inputs'!$K$109*P$26)),0),0)</f>
        <v>0</v>
      </c>
      <c r="Q516" s="43" cm="1">
        <f t="array" ref="Q516">IFERROR(
IF(Q$14 - $G$14 + 1 = _xlfn.NUMBERVALUE(TRIM(_xlfn.TEXTAFTER($C516, " ", -1))),
_xlfn.IFS(
'Option-specific inputs'!$K$19="Percentage cost method",('Option-specific inputs'!$K38*'Option-specific inputs'!$K$109*Q$26),
'Option-specific inputs'!$K$19="Total cost method",(('Option-specific inputs'!$K61/SUM('Option-specific inputs'!$K$52:$K$61))*'Option-specific inputs'!$K$109*Q$26)),0),0)</f>
        <v>0</v>
      </c>
      <c r="R516" s="43" cm="1">
        <f t="array" ref="R516">IFERROR(
IF(R$14 - $G$14 + 1 = _xlfn.NUMBERVALUE(TRIM(_xlfn.TEXTAFTER($C516, " ", -1))),
_xlfn.IFS(
'Option-specific inputs'!$K$19="Percentage cost method",('Option-specific inputs'!$K38*'Option-specific inputs'!$K$109*R$26),
'Option-specific inputs'!$K$19="Total cost method",(('Option-specific inputs'!$K61/SUM('Option-specific inputs'!$K$52:$K$61))*'Option-specific inputs'!$K$109*R$26)),0),0)</f>
        <v>0</v>
      </c>
      <c r="S516" s="43" cm="1">
        <f t="array" ref="S516">IFERROR(
IF(S$14 - $G$14 + 1 = _xlfn.NUMBERVALUE(TRIM(_xlfn.TEXTAFTER($C516, " ", -1))),
_xlfn.IFS(
'Option-specific inputs'!$K$19="Percentage cost method",('Option-specific inputs'!$K38*'Option-specific inputs'!$K$109*S$26),
'Option-specific inputs'!$K$19="Total cost method",(('Option-specific inputs'!$K61/SUM('Option-specific inputs'!$K$52:$K$61))*'Option-specific inputs'!$K$109*S$26)),0),0)</f>
        <v>0</v>
      </c>
      <c r="T516" s="43" cm="1">
        <f t="array" ref="T516">IFERROR(
IF(T$14 - $G$14 + 1 = _xlfn.NUMBERVALUE(TRIM(_xlfn.TEXTAFTER($C516, " ", -1))),
_xlfn.IFS(
'Option-specific inputs'!$K$19="Percentage cost method",('Option-specific inputs'!$K38*'Option-specific inputs'!$K$109*T$26),
'Option-specific inputs'!$K$19="Total cost method",(('Option-specific inputs'!$K61/SUM('Option-specific inputs'!$K$52:$K$61))*'Option-specific inputs'!$K$109*T$26)),0),0)</f>
        <v>0</v>
      </c>
      <c r="U516" s="43" cm="1">
        <f t="array" ref="U516">IFERROR(
IF(U$14 - $G$14 + 1 = _xlfn.NUMBERVALUE(TRIM(_xlfn.TEXTAFTER($C516, " ", -1))),
_xlfn.IFS(
'Option-specific inputs'!$K$19="Percentage cost method",('Option-specific inputs'!$K38*'Option-specific inputs'!$K$109*U$26),
'Option-specific inputs'!$K$19="Total cost method",(('Option-specific inputs'!$K61/SUM('Option-specific inputs'!$K$52:$K$61))*'Option-specific inputs'!$K$109*U$26)),0),0)</f>
        <v>0</v>
      </c>
      <c r="V516" s="43" cm="1">
        <f t="array" ref="V516">IFERROR(
IF(V$14 - $G$14 + 1 = _xlfn.NUMBERVALUE(TRIM(_xlfn.TEXTAFTER($C516, " ", -1))),
_xlfn.IFS(
'Option-specific inputs'!$K$19="Percentage cost method",('Option-specific inputs'!$K38*'Option-specific inputs'!$K$109*V$26),
'Option-specific inputs'!$K$19="Total cost method",(('Option-specific inputs'!$K61/SUM('Option-specific inputs'!$K$52:$K$61))*'Option-specific inputs'!$K$109*V$26)),0),0)</f>
        <v>0</v>
      </c>
      <c r="W516" s="43" cm="1">
        <f t="array" ref="W516">IFERROR(
IF(W$14 - $G$14 + 1 = _xlfn.NUMBERVALUE(TRIM(_xlfn.TEXTAFTER($C516, " ", -1))),
_xlfn.IFS(
'Option-specific inputs'!$K$19="Percentage cost method",('Option-specific inputs'!$K38*'Option-specific inputs'!$K$109*W$26),
'Option-specific inputs'!$K$19="Total cost method",(('Option-specific inputs'!$K61/SUM('Option-specific inputs'!$K$52:$K$61))*'Option-specific inputs'!$K$109*W$26)),0),0)</f>
        <v>0</v>
      </c>
      <c r="X516" s="43" cm="1">
        <f t="array" ref="X516">IFERROR(
IF(X$14 - $G$14 + 1 = _xlfn.NUMBERVALUE(TRIM(_xlfn.TEXTAFTER($C516, " ", -1))),
_xlfn.IFS(
'Option-specific inputs'!$K$19="Percentage cost method",('Option-specific inputs'!$K38*'Option-specific inputs'!$K$109*X$26),
'Option-specific inputs'!$K$19="Total cost method",(('Option-specific inputs'!$K61/SUM('Option-specific inputs'!$K$52:$K$61))*'Option-specific inputs'!$K$109*X$26)),0),0)</f>
        <v>0</v>
      </c>
      <c r="Y516" s="43" cm="1">
        <f t="array" ref="Y516">IFERROR(
IF(Y$14 - $G$14 + 1 = _xlfn.NUMBERVALUE(TRIM(_xlfn.TEXTAFTER($C516, " ", -1))),
_xlfn.IFS(
'Option-specific inputs'!$K$19="Percentage cost method",('Option-specific inputs'!$K38*'Option-specific inputs'!$K$109*Y$26),
'Option-specific inputs'!$K$19="Total cost method",(('Option-specific inputs'!$K61/SUM('Option-specific inputs'!$K$52:$K$61))*'Option-specific inputs'!$K$109*Y$26)),0),0)</f>
        <v>0</v>
      </c>
      <c r="Z516" s="43" cm="1">
        <f t="array" ref="Z516">IFERROR(
IF(Z$14 - $G$14 + 1 = _xlfn.NUMBERVALUE(TRIM(_xlfn.TEXTAFTER($C516, " ", -1))),
_xlfn.IFS(
'Option-specific inputs'!$K$19="Percentage cost method",('Option-specific inputs'!$K38*'Option-specific inputs'!$K$109*Z$26),
'Option-specific inputs'!$K$19="Total cost method",(('Option-specific inputs'!$K61/SUM('Option-specific inputs'!$K$52:$K$61))*'Option-specific inputs'!$K$109*Z$26)),0),0)</f>
        <v>0</v>
      </c>
      <c r="AA516" s="43" cm="1">
        <f t="array" ref="AA516">IFERROR(
IF(AA$14 - $G$14 + 1 = _xlfn.NUMBERVALUE(TRIM(_xlfn.TEXTAFTER($C516, " ", -1))),
_xlfn.IFS(
'Option-specific inputs'!$K$19="Percentage cost method",('Option-specific inputs'!$K38*'Option-specific inputs'!$K$109*AA$26),
'Option-specific inputs'!$K$19="Total cost method",(('Option-specific inputs'!$K61/SUM('Option-specific inputs'!$K$52:$K$61))*'Option-specific inputs'!$K$109*AA$26)),0),0)</f>
        <v>0</v>
      </c>
      <c r="AB516" s="43" cm="1">
        <f t="array" ref="AB516">IFERROR(
IF(AB$14 - $G$14 + 1 = _xlfn.NUMBERVALUE(TRIM(_xlfn.TEXTAFTER($C516, " ", -1))),
_xlfn.IFS(
'Option-specific inputs'!$K$19="Percentage cost method",('Option-specific inputs'!$K38*'Option-specific inputs'!$K$109*AB$26),
'Option-specific inputs'!$K$19="Total cost method",(('Option-specific inputs'!$K61/SUM('Option-specific inputs'!$K$52:$K$61))*'Option-specific inputs'!$K$109*AB$26)),0),0)</f>
        <v>0</v>
      </c>
      <c r="AC516" s="43" cm="1">
        <f t="array" ref="AC516">IFERROR(
IF(AC$14 - $G$14 + 1 = _xlfn.NUMBERVALUE(TRIM(_xlfn.TEXTAFTER($C516, " ", -1))),
_xlfn.IFS(
'Option-specific inputs'!$K$19="Percentage cost method",('Option-specific inputs'!$K38*'Option-specific inputs'!$K$109*AC$26),
'Option-specific inputs'!$K$19="Total cost method",(('Option-specific inputs'!$K61/SUM('Option-specific inputs'!$K$52:$K$61))*'Option-specific inputs'!$K$109*AC$26)),0),0)</f>
        <v>0</v>
      </c>
      <c r="AD516" s="43" cm="1">
        <f t="array" ref="AD516">IFERROR(
IF(AD$14 - $G$14 + 1 = _xlfn.NUMBERVALUE(TRIM(_xlfn.TEXTAFTER($C516, " ", -1))),
_xlfn.IFS(
'Option-specific inputs'!$K$19="Percentage cost method",('Option-specific inputs'!$K38*'Option-specific inputs'!$K$109*AD$26),
'Option-specific inputs'!$K$19="Total cost method",(('Option-specific inputs'!$K61/SUM('Option-specific inputs'!$K$52:$K$61))*'Option-specific inputs'!$K$109*AD$26)),0),0)</f>
        <v>0</v>
      </c>
      <c r="AE516" s="43" cm="1">
        <f t="array" ref="AE516">IFERROR(
IF(AE$14 - $G$14 + 1 = _xlfn.NUMBERVALUE(TRIM(_xlfn.TEXTAFTER($C516, " ", -1))),
_xlfn.IFS(
'Option-specific inputs'!$K$19="Percentage cost method",('Option-specific inputs'!$K38*'Option-specific inputs'!$K$109*AE$26),
'Option-specific inputs'!$K$19="Total cost method",(('Option-specific inputs'!$K61/SUM('Option-specific inputs'!$K$52:$K$61))*'Option-specific inputs'!$K$109*AE$26)),0),0)</f>
        <v>0</v>
      </c>
      <c r="AF516" s="43" cm="1">
        <f t="array" ref="AF516">IFERROR(
IF(AF$14 - $G$14 + 1 = _xlfn.NUMBERVALUE(TRIM(_xlfn.TEXTAFTER($C516, " ", -1))),
_xlfn.IFS(
'Option-specific inputs'!$K$19="Percentage cost method",('Option-specific inputs'!$K38*'Option-specific inputs'!$K$109*AF$26),
'Option-specific inputs'!$K$19="Total cost method",(('Option-specific inputs'!$K61/SUM('Option-specific inputs'!$K$52:$K$61))*'Option-specific inputs'!$K$109*AF$26)),0),0)</f>
        <v>0</v>
      </c>
      <c r="AG516" s="43" cm="1">
        <f t="array" ref="AG516">IFERROR(
IF(AG$14 - $G$14 + 1 = _xlfn.NUMBERVALUE(TRIM(_xlfn.TEXTAFTER($C516, " ", -1))),
_xlfn.IFS(
'Option-specific inputs'!$K$19="Percentage cost method",('Option-specific inputs'!$K38*'Option-specific inputs'!$K$109*AG$26),
'Option-specific inputs'!$K$19="Total cost method",(('Option-specific inputs'!$K61/SUM('Option-specific inputs'!$K$52:$K$61))*'Option-specific inputs'!$K$109*AG$26)),0),0)</f>
        <v>0</v>
      </c>
      <c r="AH516" s="43" cm="1">
        <f t="array" ref="AH516">IFERROR(
IF(AH$14 - $G$14 + 1 = _xlfn.NUMBERVALUE(TRIM(_xlfn.TEXTAFTER($C516, " ", -1))),
_xlfn.IFS(
'Option-specific inputs'!$K$19="Percentage cost method",('Option-specific inputs'!$K38*'Option-specific inputs'!$K$109*AH$26),
'Option-specific inputs'!$K$19="Total cost method",(('Option-specific inputs'!$K61/SUM('Option-specific inputs'!$K$52:$K$61))*'Option-specific inputs'!$K$109*AH$26)),0),0)</f>
        <v>0</v>
      </c>
      <c r="AI516" s="43" cm="1">
        <f t="array" ref="AI516">IFERROR(
IF(AI$14 - $G$14 + 1 = _xlfn.NUMBERVALUE(TRIM(_xlfn.TEXTAFTER($C516, " ", -1))),
_xlfn.IFS(
'Option-specific inputs'!$K$19="Percentage cost method",('Option-specific inputs'!$K38*'Option-specific inputs'!$K$109*AI$26),
'Option-specific inputs'!$K$19="Total cost method",(('Option-specific inputs'!$K61/SUM('Option-specific inputs'!$K$52:$K$61))*'Option-specific inputs'!$K$109*AI$26)),0),0)</f>
        <v>0</v>
      </c>
      <c r="AJ516" s="43" cm="1">
        <f t="array" ref="AJ516">IFERROR(
IF(AJ$14 - $G$14 + 1 = _xlfn.NUMBERVALUE(TRIM(_xlfn.TEXTAFTER($C516, " ", -1))),
_xlfn.IFS(
'Option-specific inputs'!$K$19="Percentage cost method",('Option-specific inputs'!$K38*'Option-specific inputs'!$K$109*AJ$26),
'Option-specific inputs'!$K$19="Total cost method",(('Option-specific inputs'!$K61/SUM('Option-specific inputs'!$K$52:$K$61))*'Option-specific inputs'!$K$109*AJ$26)),0),0)</f>
        <v>0</v>
      </c>
      <c r="AK516" s="43" cm="1">
        <f t="array" ref="AK516">IFERROR(
IF(AK$14 - $G$14 + 1 = _xlfn.NUMBERVALUE(TRIM(_xlfn.TEXTAFTER($C516, " ", -1))),
_xlfn.IFS(
'Option-specific inputs'!$K$19="Percentage cost method",('Option-specific inputs'!$K38*'Option-specific inputs'!$K$109*AK$26),
'Option-specific inputs'!$K$19="Total cost method",(('Option-specific inputs'!$K61/SUM('Option-specific inputs'!$K$52:$K$61))*'Option-specific inputs'!$K$109*AK$26)),0),0)</f>
        <v>0</v>
      </c>
      <c r="AL516" s="43" cm="1">
        <f t="array" ref="AL516">IFERROR(
IF(AL$14 - $G$14 + 1 = _xlfn.NUMBERVALUE(TRIM(_xlfn.TEXTAFTER($C516, " ", -1))),
_xlfn.IFS(
'Option-specific inputs'!$K$19="Percentage cost method",('Option-specific inputs'!$K38*'Option-specific inputs'!$K$109*AL$26),
'Option-specific inputs'!$K$19="Total cost method",(('Option-specific inputs'!$K61/SUM('Option-specific inputs'!$K$52:$K$61))*'Option-specific inputs'!$K$109*AL$26)),0),0)</f>
        <v>0</v>
      </c>
      <c r="AM516" s="43" cm="1">
        <f t="array" ref="AM516">IFERROR(
IF(AM$14 - $G$14 + 1 = _xlfn.NUMBERVALUE(TRIM(_xlfn.TEXTAFTER($C516, " ", -1))),
_xlfn.IFS(
'Option-specific inputs'!$K$19="Percentage cost method",('Option-specific inputs'!$K38*'Option-specific inputs'!$K$109*AM$26),
'Option-specific inputs'!$K$19="Total cost method",(('Option-specific inputs'!$K61/SUM('Option-specific inputs'!$K$52:$K$61))*'Option-specific inputs'!$K$109*AM$26)),0),0)</f>
        <v>0</v>
      </c>
      <c r="AN516" s="43" cm="1">
        <f t="array" ref="AN516">IFERROR(
IF(AN$14 - $G$14 + 1 = _xlfn.NUMBERVALUE(TRIM(_xlfn.TEXTAFTER($C516, " ", -1))),
_xlfn.IFS(
'Option-specific inputs'!$K$19="Percentage cost method",('Option-specific inputs'!$K38*'Option-specific inputs'!$K$109*AN$26),
'Option-specific inputs'!$K$19="Total cost method",(('Option-specific inputs'!$K61/SUM('Option-specific inputs'!$K$52:$K$61))*'Option-specific inputs'!$K$109*AN$26)),0),0)</f>
        <v>0</v>
      </c>
      <c r="AO516" s="43" cm="1">
        <f t="array" ref="AO516">IFERROR(
IF(AO$14 - $G$14 + 1 = _xlfn.NUMBERVALUE(TRIM(_xlfn.TEXTAFTER($C516, " ", -1))),
_xlfn.IFS(
'Option-specific inputs'!$K$19="Percentage cost method",('Option-specific inputs'!$K38*'Option-specific inputs'!$K$109*AO$26),
'Option-specific inputs'!$K$19="Total cost method",(('Option-specific inputs'!$K61/SUM('Option-specific inputs'!$K$52:$K$61))*'Option-specific inputs'!$K$109*AO$26)),0),0)</f>
        <v>0</v>
      </c>
      <c r="AP516" s="43" cm="1">
        <f t="array" ref="AP516">IFERROR(
IF(AP$14 - $G$14 + 1 = _xlfn.NUMBERVALUE(TRIM(_xlfn.TEXTAFTER($C516, " ", -1))),
_xlfn.IFS(
'Option-specific inputs'!$K$19="Percentage cost method",('Option-specific inputs'!$K38*'Option-specific inputs'!$K$109*AP$26),
'Option-specific inputs'!$K$19="Total cost method",(('Option-specific inputs'!$K61/SUM('Option-specific inputs'!$K$52:$K$61))*'Option-specific inputs'!$K$109*AP$26)),0),0)</f>
        <v>0</v>
      </c>
      <c r="AQ516" s="43" cm="1">
        <f t="array" ref="AQ516">IFERROR(
IF(AQ$14 - $G$14 + 1 = _xlfn.NUMBERVALUE(TRIM(_xlfn.TEXTAFTER($C516, " ", -1))),
_xlfn.IFS(
'Option-specific inputs'!$K$19="Percentage cost method",('Option-specific inputs'!$K38*'Option-specific inputs'!$K$109*AQ$26),
'Option-specific inputs'!$K$19="Total cost method",(('Option-specific inputs'!$K61/SUM('Option-specific inputs'!$K$52:$K$61))*'Option-specific inputs'!$K$109*AQ$26)),0),0)</f>
        <v>0</v>
      </c>
      <c r="AR516" s="43" cm="1">
        <f t="array" ref="AR516">IFERROR(
IF(AR$14 - $G$14 + 1 = _xlfn.NUMBERVALUE(TRIM(_xlfn.TEXTAFTER($C516, " ", -1))),
_xlfn.IFS(
'Option-specific inputs'!$K$19="Percentage cost method",('Option-specific inputs'!$K38*'Option-specific inputs'!$K$109*AR$26),
'Option-specific inputs'!$K$19="Total cost method",(('Option-specific inputs'!$K61/SUM('Option-specific inputs'!$K$52:$K$61))*'Option-specific inputs'!$K$109*AR$26)),0),0)</f>
        <v>0</v>
      </c>
      <c r="AS516" s="43" cm="1">
        <f t="array" ref="AS516">IFERROR(
IF(AS$14 - $G$14 + 1 = _xlfn.NUMBERVALUE(TRIM(_xlfn.TEXTAFTER($C516, " ", -1))),
_xlfn.IFS(
'Option-specific inputs'!$K$19="Percentage cost method",('Option-specific inputs'!$K38*'Option-specific inputs'!$K$109*AS$26),
'Option-specific inputs'!$K$19="Total cost method",(('Option-specific inputs'!$K61/SUM('Option-specific inputs'!$K$52:$K$61))*'Option-specific inputs'!$K$109*AS$26)),0),0)</f>
        <v>0</v>
      </c>
      <c r="AT516" s="43" cm="1">
        <f t="array" ref="AT516">IFERROR(
IF(AT$14 - $G$14 + 1 = _xlfn.NUMBERVALUE(TRIM(_xlfn.TEXTAFTER($C516, " ", -1))),
_xlfn.IFS(
'Option-specific inputs'!$K$19="Percentage cost method",('Option-specific inputs'!$K38*'Option-specific inputs'!$K$109*AT$26),
'Option-specific inputs'!$K$19="Total cost method",(('Option-specific inputs'!$K61/SUM('Option-specific inputs'!$K$52:$K$61))*'Option-specific inputs'!$K$109*AT$26)),0),0)</f>
        <v>0</v>
      </c>
      <c r="AU516" s="43" cm="1">
        <f t="array" ref="AU516">IFERROR(
IF(AU$14 - $G$14 + 1 = _xlfn.NUMBERVALUE(TRIM(_xlfn.TEXTAFTER($C516, " ", -1))),
_xlfn.IFS(
'Option-specific inputs'!$K$19="Percentage cost method",('Option-specific inputs'!$K38*'Option-specific inputs'!$K$109*AU$26),
'Option-specific inputs'!$K$19="Total cost method",(('Option-specific inputs'!$K61/SUM('Option-specific inputs'!$K$52:$K$61))*'Option-specific inputs'!$K$109*AU$26)),0),0)</f>
        <v>0</v>
      </c>
      <c r="AV516" s="43" cm="1">
        <f t="array" ref="AV516">IFERROR(
IF(AV$14 - $G$14 + 1 = _xlfn.NUMBERVALUE(TRIM(_xlfn.TEXTAFTER($C516, " ", -1))),
_xlfn.IFS(
'Option-specific inputs'!$K$19="Percentage cost method",('Option-specific inputs'!$K38*'Option-specific inputs'!$K$109*AV$26),
'Option-specific inputs'!$K$19="Total cost method",(('Option-specific inputs'!$K61/SUM('Option-specific inputs'!$K$52:$K$61))*'Option-specific inputs'!$K$109*AV$26)),0),0)</f>
        <v>0</v>
      </c>
      <c r="AW516" s="43" cm="1">
        <f t="array" ref="AW516">IFERROR(
IF(AW$14 - $G$14 + 1 = _xlfn.NUMBERVALUE(TRIM(_xlfn.TEXTAFTER($C516, " ", -1))),
_xlfn.IFS(
'Option-specific inputs'!$K$19="Percentage cost method",('Option-specific inputs'!$K38*'Option-specific inputs'!$K$109*AW$26),
'Option-specific inputs'!$K$19="Total cost method",(('Option-specific inputs'!$K61/SUM('Option-specific inputs'!$K$52:$K$61))*'Option-specific inputs'!$K$109*AW$26)),0),0)</f>
        <v>0</v>
      </c>
      <c r="AX516" s="43" cm="1">
        <f t="array" ref="AX516">IFERROR(
IF(AX$14 - $G$14 + 1 = _xlfn.NUMBERVALUE(TRIM(_xlfn.TEXTAFTER($C516, " ", -1))),
_xlfn.IFS(
'Option-specific inputs'!$K$19="Percentage cost method",('Option-specific inputs'!$K38*'Option-specific inputs'!$K$109*AX$26),
'Option-specific inputs'!$K$19="Total cost method",(('Option-specific inputs'!$K61/SUM('Option-specific inputs'!$K$52:$K$61))*'Option-specific inputs'!$K$109*AX$26)),0),0)</f>
        <v>0</v>
      </c>
      <c r="AY516" s="43" cm="1">
        <f t="array" ref="AY516">IFERROR(
IF(AY$14 - $G$14 + 1 = _xlfn.NUMBERVALUE(TRIM(_xlfn.TEXTAFTER($C516, " ", -1))),
_xlfn.IFS(
'Option-specific inputs'!$K$19="Percentage cost method",('Option-specific inputs'!$K38*'Option-specific inputs'!$K$109*AY$26),
'Option-specific inputs'!$K$19="Total cost method",(('Option-specific inputs'!$K61/SUM('Option-specific inputs'!$K$52:$K$61))*'Option-specific inputs'!$K$109*AY$26)),0),0)</f>
        <v>0</v>
      </c>
      <c r="AZ516" s="43" cm="1">
        <f t="array" ref="AZ516">IFERROR(
IF(AZ$14 - $G$14 + 1 = _xlfn.NUMBERVALUE(TRIM(_xlfn.TEXTAFTER($C516, " ", -1))),
_xlfn.IFS(
'Option-specific inputs'!$K$19="Percentage cost method",('Option-specific inputs'!$K38*'Option-specific inputs'!$K$109*AZ$26),
'Option-specific inputs'!$K$19="Total cost method",(('Option-specific inputs'!$K61/SUM('Option-specific inputs'!$K$52:$K$61))*'Option-specific inputs'!$K$109*AZ$26)),0),0)</f>
        <v>0</v>
      </c>
      <c r="BA516" s="43" cm="1">
        <f t="array" ref="BA516">IFERROR(
IF(BA$14 - $G$14 + 1 = _xlfn.NUMBERVALUE(TRIM(_xlfn.TEXTAFTER($C516, " ", -1))),
_xlfn.IFS(
'Option-specific inputs'!$K$19="Percentage cost method",('Option-specific inputs'!$K38*'Option-specific inputs'!$K$109*BA$26),
'Option-specific inputs'!$K$19="Total cost method",(('Option-specific inputs'!$K61/SUM('Option-specific inputs'!$K$52:$K$61))*'Option-specific inputs'!$K$109*BA$26)),0),0)</f>
        <v>0</v>
      </c>
      <c r="BB516" s="43" cm="1">
        <f t="array" ref="BB516">IFERROR(
IF(BB$14 - $G$14 + 1 = _xlfn.NUMBERVALUE(TRIM(_xlfn.TEXTAFTER($C516, " ", -1))),
_xlfn.IFS(
'Option-specific inputs'!$K$19="Percentage cost method",('Option-specific inputs'!$K38*'Option-specific inputs'!$K$109*BB$26),
'Option-specific inputs'!$K$19="Total cost method",(('Option-specific inputs'!$K61/SUM('Option-specific inputs'!$K$52:$K$61))*'Option-specific inputs'!$K$109*BB$26)),0),0)</f>
        <v>0</v>
      </c>
      <c r="BC516" s="43" cm="1">
        <f t="array" ref="BC516">IFERROR(
IF(BC$14 - $G$14 + 1 = _xlfn.NUMBERVALUE(TRIM(_xlfn.TEXTAFTER($C516, " ", -1))),
_xlfn.IFS(
'Option-specific inputs'!$K$19="Percentage cost method",('Option-specific inputs'!$K38*'Option-specific inputs'!$K$109*BC$26),
'Option-specific inputs'!$K$19="Total cost method",(('Option-specific inputs'!$K61/SUM('Option-specific inputs'!$K$52:$K$61))*'Option-specific inputs'!$K$109*BC$26)),0),0)</f>
        <v>0</v>
      </c>
      <c r="BD516" s="43" cm="1">
        <f t="array" ref="BD516">IFERROR(
IF(BD$14 - $G$14 + 1 = _xlfn.NUMBERVALUE(TRIM(_xlfn.TEXTAFTER($C516, " ", -1))),
_xlfn.IFS(
'Option-specific inputs'!$K$19="Percentage cost method",('Option-specific inputs'!$K38*'Option-specific inputs'!$K$109*BD$26),
'Option-specific inputs'!$K$19="Total cost method",(('Option-specific inputs'!$K61/SUM('Option-specific inputs'!$K$52:$K$61))*'Option-specific inputs'!$K$109*BD$26)),0),0)</f>
        <v>0</v>
      </c>
      <c r="BE516" s="43" cm="1">
        <f t="array" ref="BE516">IFERROR(
IF(BE$14 - $G$14 + 1 = _xlfn.NUMBERVALUE(TRIM(_xlfn.TEXTAFTER($C516, " ", -1))),
_xlfn.IFS(
'Option-specific inputs'!$K$19="Percentage cost method",('Option-specific inputs'!$K38*'Option-specific inputs'!$K$109*BE$26),
'Option-specific inputs'!$K$19="Total cost method",(('Option-specific inputs'!$K61/SUM('Option-specific inputs'!$K$52:$K$61))*'Option-specific inputs'!$K$109*BE$26)),0),0)</f>
        <v>0</v>
      </c>
      <c r="BF516" s="43" cm="1">
        <f t="array" ref="BF516">IFERROR(
IF(BF$14 - $G$14 + 1 = _xlfn.NUMBERVALUE(TRIM(_xlfn.TEXTAFTER($C516, " ", -1))),
_xlfn.IFS(
'Option-specific inputs'!$K$19="Percentage cost method",('Option-specific inputs'!$K38*'Option-specific inputs'!$K$109*BF$26),
'Option-specific inputs'!$K$19="Total cost method",(('Option-specific inputs'!$K61/SUM('Option-specific inputs'!$K$52:$K$61))*'Option-specific inputs'!$K$109*BF$26)),0),0)</f>
        <v>0</v>
      </c>
      <c r="BG516" s="43" cm="1">
        <f t="array" ref="BG516">IFERROR(
IF(BG$14 - $G$14 + 1 = _xlfn.NUMBERVALUE(TRIM(_xlfn.TEXTAFTER($C516, " ", -1))),
_xlfn.IFS(
'Option-specific inputs'!$K$19="Percentage cost method",('Option-specific inputs'!$K38*'Option-specific inputs'!$K$109*BG$26),
'Option-specific inputs'!$K$19="Total cost method",(('Option-specific inputs'!$K61/SUM('Option-specific inputs'!$K$52:$K$61))*'Option-specific inputs'!$K$109*BG$26)),0),0)</f>
        <v>0</v>
      </c>
      <c r="BH516" s="43" cm="1">
        <f t="array" ref="BH516">IFERROR(
IF(BH$14 - $G$14 + 1 = _xlfn.NUMBERVALUE(TRIM(_xlfn.TEXTAFTER($C516, " ", -1))),
_xlfn.IFS(
'Option-specific inputs'!$K$19="Percentage cost method",('Option-specific inputs'!$K38*'Option-specific inputs'!$K$109*BH$26),
'Option-specific inputs'!$K$19="Total cost method",(('Option-specific inputs'!$K61/SUM('Option-specific inputs'!$K$52:$K$61))*'Option-specific inputs'!$K$109*BH$26)),0),0)</f>
        <v>0</v>
      </c>
      <c r="BI516" s="43" cm="1">
        <f t="array" ref="BI516">IFERROR(
IF(BI$14 - $G$14 + 1 = _xlfn.NUMBERVALUE(TRIM(_xlfn.TEXTAFTER($C516, " ", -1))),
_xlfn.IFS(
'Option-specific inputs'!$K$19="Percentage cost method",('Option-specific inputs'!$K38*'Option-specific inputs'!$K$109*BI$26),
'Option-specific inputs'!$K$19="Total cost method",(('Option-specific inputs'!$K61/SUM('Option-specific inputs'!$K$52:$K$61))*'Option-specific inputs'!$K$109*BI$26)),0),0)</f>
        <v>0</v>
      </c>
      <c r="BJ516" s="43" cm="1">
        <f t="array" ref="BJ516">IFERROR(
IF(BJ$14 - $G$14 + 1 = _xlfn.NUMBERVALUE(TRIM(_xlfn.TEXTAFTER($C516, " ", -1))),
_xlfn.IFS(
'Option-specific inputs'!$K$19="Percentage cost method",('Option-specific inputs'!$K38*'Option-specific inputs'!$K$109*BJ$26),
'Option-specific inputs'!$K$19="Total cost method",(('Option-specific inputs'!$K61/SUM('Option-specific inputs'!$K$52:$K$61))*'Option-specific inputs'!$K$109*BJ$26)),0),0)</f>
        <v>0</v>
      </c>
      <c r="BK516" s="43" cm="1">
        <f t="array" ref="BK516">IFERROR(
IF(BK$14 - $G$14 + 1 = _xlfn.NUMBERVALUE(TRIM(_xlfn.TEXTAFTER($C516, " ", -1))),
_xlfn.IFS(
'Option-specific inputs'!$K$19="Percentage cost method",('Option-specific inputs'!$K38*'Option-specific inputs'!$K$109*BK$26),
'Option-specific inputs'!$K$19="Total cost method",(('Option-specific inputs'!$K61/SUM('Option-specific inputs'!$K$52:$K$61))*'Option-specific inputs'!$K$109*BK$26)),0),0)</f>
        <v>0</v>
      </c>
      <c r="BL516" s="43" cm="1">
        <f t="array" ref="BL516">IFERROR(
IF(BL$14 - $G$14 + 1 = _xlfn.NUMBERVALUE(TRIM(_xlfn.TEXTAFTER($C516, " ", -1))),
_xlfn.IFS(
'Option-specific inputs'!$K$19="Percentage cost method",('Option-specific inputs'!$K38*'Option-specific inputs'!$K$109*BL$26),
'Option-specific inputs'!$K$19="Total cost method",(('Option-specific inputs'!$K61/SUM('Option-specific inputs'!$K$52:$K$61))*'Option-specific inputs'!$K$109*BL$26)),0),0)</f>
        <v>0</v>
      </c>
      <c r="BM516" s="43" cm="1">
        <f t="array" ref="BM516">IFERROR(
IF(BM$14 - $G$14 + 1 = _xlfn.NUMBERVALUE(TRIM(_xlfn.TEXTAFTER($C516, " ", -1))),
_xlfn.IFS(
'Option-specific inputs'!$K$19="Percentage cost method",('Option-specific inputs'!$K38*'Option-specific inputs'!$K$109*BM$26),
'Option-specific inputs'!$K$19="Total cost method",(('Option-specific inputs'!$K61/SUM('Option-specific inputs'!$K$52:$K$61))*'Option-specific inputs'!$K$109*BM$26)),0),0)</f>
        <v>0</v>
      </c>
      <c r="BN516" s="43" cm="1">
        <f t="array" ref="BN516">IFERROR(
IF(BN$14 - $G$14 + 1 = _xlfn.NUMBERVALUE(TRIM(_xlfn.TEXTAFTER($C516, " ", -1))),
_xlfn.IFS(
'Option-specific inputs'!$K$19="Percentage cost method",('Option-specific inputs'!$K38*'Option-specific inputs'!$K$109*BN$26),
'Option-specific inputs'!$K$19="Total cost method",(('Option-specific inputs'!$K61/SUM('Option-specific inputs'!$K$52:$K$61))*'Option-specific inputs'!$K$109*BN$26)),0),0)</f>
        <v>0</v>
      </c>
      <c r="BO516" s="43" cm="1">
        <f t="array" ref="BO516">IFERROR(
IF(BO$14 - $G$14 + 1 = _xlfn.NUMBERVALUE(TRIM(_xlfn.TEXTAFTER($C516, " ", -1))),
_xlfn.IFS(
'Option-specific inputs'!$K$19="Percentage cost method",('Option-specific inputs'!$K38*'Option-specific inputs'!$K$109*BO$26),
'Option-specific inputs'!$K$19="Total cost method",(('Option-specific inputs'!$K61/SUM('Option-specific inputs'!$K$52:$K$61))*'Option-specific inputs'!$K$109*BO$26)),0),0)</f>
        <v>0</v>
      </c>
      <c r="BP516" s="43" cm="1">
        <f t="array" ref="BP516">IFERROR(
IF(BP$14 - $G$14 + 1 = _xlfn.NUMBERVALUE(TRIM(_xlfn.TEXTAFTER($C516, " ", -1))),
_xlfn.IFS(
'Option-specific inputs'!$K$19="Percentage cost method",('Option-specific inputs'!$K38*'Option-specific inputs'!$K$109*BP$26),
'Option-specific inputs'!$K$19="Total cost method",(('Option-specific inputs'!$K61/SUM('Option-specific inputs'!$K$52:$K$61))*'Option-specific inputs'!$K$109*BP$26)),0),0)</f>
        <v>0</v>
      </c>
      <c r="BQ516" s="43" cm="1">
        <f t="array" ref="BQ516">IFERROR(
IF(BQ$14 - $G$14 + 1 = _xlfn.NUMBERVALUE(TRIM(_xlfn.TEXTAFTER($C516, " ", -1))),
_xlfn.IFS(
'Option-specific inputs'!$K$19="Percentage cost method",('Option-specific inputs'!$K38*'Option-specific inputs'!$K$109*BQ$26),
'Option-specific inputs'!$K$19="Total cost method",(('Option-specific inputs'!$K61/SUM('Option-specific inputs'!$K$52:$K$61))*'Option-specific inputs'!$K$109*BQ$26)),0),0)</f>
        <v>0</v>
      </c>
      <c r="BR516" s="43" cm="1">
        <f t="array" ref="BR516">IFERROR(
IF(BR$14 - $G$14 + 1 = _xlfn.NUMBERVALUE(TRIM(_xlfn.TEXTAFTER($C516, " ", -1))),
_xlfn.IFS(
'Option-specific inputs'!$K$19="Percentage cost method",('Option-specific inputs'!$K38*'Option-specific inputs'!$K$109*BR$26),
'Option-specific inputs'!$K$19="Total cost method",(('Option-specific inputs'!$K61/SUM('Option-specific inputs'!$K$52:$K$61))*'Option-specific inputs'!$K$109*BR$26)),0),0)</f>
        <v>0</v>
      </c>
      <c r="BS516" s="43" cm="1">
        <f t="array" ref="BS516">IFERROR(
IF(BS$14 - $G$14 + 1 = _xlfn.NUMBERVALUE(TRIM(_xlfn.TEXTAFTER($C516, " ", -1))),
_xlfn.IFS(
'Option-specific inputs'!$K$19="Percentage cost method",('Option-specific inputs'!$K38*'Option-specific inputs'!$K$109*BS$26),
'Option-specific inputs'!$K$19="Total cost method",(('Option-specific inputs'!$K61/SUM('Option-specific inputs'!$K$52:$K$61))*'Option-specific inputs'!$K$109*BS$26)),0),0)</f>
        <v>0</v>
      </c>
      <c r="BT516" s="43" cm="1">
        <f t="array" ref="BT516">IFERROR(
IF(BT$14 - $G$14 + 1 = _xlfn.NUMBERVALUE(TRIM(_xlfn.TEXTAFTER($C516, " ", -1))),
_xlfn.IFS(
'Option-specific inputs'!$K$19="Percentage cost method",('Option-specific inputs'!$K38*'Option-specific inputs'!$K$109*BT$26),
'Option-specific inputs'!$K$19="Total cost method",(('Option-specific inputs'!$K61/SUM('Option-specific inputs'!$K$52:$K$61))*'Option-specific inputs'!$K$109*BT$26)),0),0)</f>
        <v>0</v>
      </c>
      <c r="BU516" s="43" cm="1">
        <f t="array" ref="BU516">IFERROR(
IF(BU$14 - $G$14 + 1 = _xlfn.NUMBERVALUE(TRIM(_xlfn.TEXTAFTER($C516, " ", -1))),
_xlfn.IFS(
'Option-specific inputs'!$K$19="Percentage cost method",('Option-specific inputs'!$K38*'Option-specific inputs'!$K$109*BU$26),
'Option-specific inputs'!$K$19="Total cost method",(('Option-specific inputs'!$K61/SUM('Option-specific inputs'!$K$52:$K$61))*'Option-specific inputs'!$K$109*BU$26)),0),0)</f>
        <v>0</v>
      </c>
      <c r="BV516" s="43" cm="1">
        <f t="array" ref="BV516">IFERROR(
IF(BV$14 - $G$14 + 1 = _xlfn.NUMBERVALUE(TRIM(_xlfn.TEXTAFTER($C516, " ", -1))),
_xlfn.IFS(
'Option-specific inputs'!$K$19="Percentage cost method",('Option-specific inputs'!$K38*'Option-specific inputs'!$K$109*BV$26),
'Option-specific inputs'!$K$19="Total cost method",(('Option-specific inputs'!$K61/SUM('Option-specific inputs'!$K$52:$K$61))*'Option-specific inputs'!$K$109*BV$26)),0),0)</f>
        <v>0</v>
      </c>
      <c r="BW516" s="43" cm="1">
        <f t="array" ref="BW516">IFERROR(
IF(BW$14 - $G$14 + 1 = _xlfn.NUMBERVALUE(TRIM(_xlfn.TEXTAFTER($C516, " ", -1))),
_xlfn.IFS(
'Option-specific inputs'!$K$19="Percentage cost method",('Option-specific inputs'!$K38*'Option-specific inputs'!$K$109*BW$26),
'Option-specific inputs'!$K$19="Total cost method",(('Option-specific inputs'!$K61/SUM('Option-specific inputs'!$K$52:$K$61))*'Option-specific inputs'!$K$109*BW$26)),0),0)</f>
        <v>0</v>
      </c>
      <c r="BX516" s="43" cm="1">
        <f t="array" ref="BX516">IFERROR(
IF(BX$14 - $G$14 + 1 = _xlfn.NUMBERVALUE(TRIM(_xlfn.TEXTAFTER($C516, " ", -1))),
_xlfn.IFS(
'Option-specific inputs'!$K$19="Percentage cost method",('Option-specific inputs'!$K38*'Option-specific inputs'!$K$109*BX$26),
'Option-specific inputs'!$K$19="Total cost method",(('Option-specific inputs'!$K61/SUM('Option-specific inputs'!$K$52:$K$61))*'Option-specific inputs'!$K$109*BX$26)),0),0)</f>
        <v>0</v>
      </c>
      <c r="BY516" s="43" cm="1">
        <f t="array" ref="BY516">IFERROR(
IF(BY$14 - $G$14 + 1 = _xlfn.NUMBERVALUE(TRIM(_xlfn.TEXTAFTER($C516, " ", -1))),
_xlfn.IFS(
'Option-specific inputs'!$K$19="Percentage cost method",('Option-specific inputs'!$K38*'Option-specific inputs'!$K$109*BY$26),
'Option-specific inputs'!$K$19="Total cost method",(('Option-specific inputs'!$K61/SUM('Option-specific inputs'!$K$52:$K$61))*'Option-specific inputs'!$K$109*BY$26)),0),0)</f>
        <v>0</v>
      </c>
      <c r="BZ516" s="43" cm="1">
        <f t="array" ref="BZ516">IFERROR(
IF(BZ$14 - $G$14 + 1 = _xlfn.NUMBERVALUE(TRIM(_xlfn.TEXTAFTER($C516, " ", -1))),
_xlfn.IFS(
'Option-specific inputs'!$K$19="Percentage cost method",('Option-specific inputs'!$K38*'Option-specific inputs'!$K$109*BZ$26),
'Option-specific inputs'!$K$19="Total cost method",(('Option-specific inputs'!$K61/SUM('Option-specific inputs'!$K$52:$K$61))*'Option-specific inputs'!$K$109*BZ$26)),0),0)</f>
        <v>0</v>
      </c>
      <c r="CA516" s="43" cm="1">
        <f t="array" ref="CA516">IFERROR(
IF(CA$14 - $G$14 + 1 = _xlfn.NUMBERVALUE(TRIM(_xlfn.TEXTAFTER($C516, " ", -1))),
_xlfn.IFS(
'Option-specific inputs'!$K$19="Percentage cost method",('Option-specific inputs'!$K38*'Option-specific inputs'!$K$109*CA$26),
'Option-specific inputs'!$K$19="Total cost method",(('Option-specific inputs'!$K61/SUM('Option-specific inputs'!$K$52:$K$61))*'Option-specific inputs'!$K$109*CA$26)),0),0)</f>
        <v>0</v>
      </c>
      <c r="CB516" s="43" cm="1">
        <f t="array" ref="CB516">IFERROR(
IF(CB$14 - $G$14 + 1 = _xlfn.NUMBERVALUE(TRIM(_xlfn.TEXTAFTER($C516, " ", -1))),
_xlfn.IFS(
'Option-specific inputs'!$K$19="Percentage cost method",('Option-specific inputs'!$K38*'Option-specific inputs'!$K$109*CB$26),
'Option-specific inputs'!$K$19="Total cost method",(('Option-specific inputs'!$K61/SUM('Option-specific inputs'!$K$52:$K$61))*'Option-specific inputs'!$K$109*CB$26)),0),0)</f>
        <v>0</v>
      </c>
      <c r="CC516" s="43" cm="1">
        <f t="array" ref="CC516">IFERROR(
IF(CC$14 - $G$14 + 1 = _xlfn.NUMBERVALUE(TRIM(_xlfn.TEXTAFTER($C516, " ", -1))),
_xlfn.IFS(
'Option-specific inputs'!$K$19="Percentage cost method",('Option-specific inputs'!$K38*'Option-specific inputs'!$K$109*CC$26),
'Option-specific inputs'!$K$19="Total cost method",(('Option-specific inputs'!$K61/SUM('Option-specific inputs'!$K$52:$K$61))*'Option-specific inputs'!$K$109*CC$26)),0),0)</f>
        <v>0</v>
      </c>
      <c r="CD516" s="43" cm="1">
        <f t="array" ref="CD516">IFERROR(
IF(CD$14 - $G$14 + 1 = _xlfn.NUMBERVALUE(TRIM(_xlfn.TEXTAFTER($C516, " ", -1))),
_xlfn.IFS(
'Option-specific inputs'!$K$19="Percentage cost method",('Option-specific inputs'!$K38*'Option-specific inputs'!$K$109*CD$26),
'Option-specific inputs'!$K$19="Total cost method",(('Option-specific inputs'!$K61/SUM('Option-specific inputs'!$K$52:$K$61))*'Option-specific inputs'!$K$109*CD$26)),0),0)</f>
        <v>0</v>
      </c>
      <c r="CE516" s="43" cm="1">
        <f t="array" ref="CE516">IFERROR(
IF(CE$14 - $G$14 + 1 = _xlfn.NUMBERVALUE(TRIM(_xlfn.TEXTAFTER($C516, " ", -1))),
_xlfn.IFS(
'Option-specific inputs'!$K$19="Percentage cost method",('Option-specific inputs'!$K38*'Option-specific inputs'!$K$109*CE$26),
'Option-specific inputs'!$K$19="Total cost method",(('Option-specific inputs'!$K61/SUM('Option-specific inputs'!$K$52:$K$61))*'Option-specific inputs'!$K$109*CE$26)),0),0)</f>
        <v>0</v>
      </c>
      <c r="CF516" s="43" cm="1">
        <f t="array" ref="CF516">IFERROR(
IF(CF$14 - $G$14 + 1 = _xlfn.NUMBERVALUE(TRIM(_xlfn.TEXTAFTER($C516, " ", -1))),
_xlfn.IFS(
'Option-specific inputs'!$K$19="Percentage cost method",('Option-specific inputs'!$K38*'Option-specific inputs'!$K$109*CF$26),
'Option-specific inputs'!$K$19="Total cost method",(('Option-specific inputs'!$K61/SUM('Option-specific inputs'!$K$52:$K$61))*'Option-specific inputs'!$K$109*CF$26)),0),0)</f>
        <v>0</v>
      </c>
      <c r="CG516" s="43" cm="1">
        <f t="array" ref="CG516">IFERROR(
IF(CG$14 - $G$14 + 1 = _xlfn.NUMBERVALUE(TRIM(_xlfn.TEXTAFTER($C516, " ", -1))),
_xlfn.IFS(
'Option-specific inputs'!$K$19="Percentage cost method",('Option-specific inputs'!$K38*'Option-specific inputs'!$K$109*CG$26),
'Option-specific inputs'!$K$19="Total cost method",(('Option-specific inputs'!$K61/SUM('Option-specific inputs'!$K$52:$K$61))*'Option-specific inputs'!$K$109*CG$26)),0),0)</f>
        <v>0</v>
      </c>
      <c r="CH516" s="43" cm="1">
        <f t="array" ref="CH516">IFERROR(
IF(CH$14 - $G$14 + 1 = _xlfn.NUMBERVALUE(TRIM(_xlfn.TEXTAFTER($C516, " ", -1))),
_xlfn.IFS(
'Option-specific inputs'!$K$19="Percentage cost method",('Option-specific inputs'!$K38*'Option-specific inputs'!$K$109*CH$26),
'Option-specific inputs'!$K$19="Total cost method",(('Option-specific inputs'!$K61/SUM('Option-specific inputs'!$K$52:$K$61))*'Option-specific inputs'!$K$109*CH$26)),0),0)</f>
        <v>0</v>
      </c>
      <c r="CI516" s="43" cm="1">
        <f t="array" ref="CI516">IFERROR(
IF(CI$14 - $G$14 + 1 = _xlfn.NUMBERVALUE(TRIM(_xlfn.TEXTAFTER($C516, " ", -1))),
_xlfn.IFS(
'Option-specific inputs'!$K$19="Percentage cost method",('Option-specific inputs'!$K38*'Option-specific inputs'!$K$109*CI$26),
'Option-specific inputs'!$K$19="Total cost method",(('Option-specific inputs'!$K61/SUM('Option-specific inputs'!$K$52:$K$61))*'Option-specific inputs'!$K$109*CI$26)),0),0)</f>
        <v>0</v>
      </c>
      <c r="CJ516" s="43" cm="1">
        <f t="array" ref="CJ516">IFERROR(
IF(CJ$14 - $G$14 + 1 = _xlfn.NUMBERVALUE(TRIM(_xlfn.TEXTAFTER($C516, " ", -1))),
_xlfn.IFS(
'Option-specific inputs'!$K$19="Percentage cost method",('Option-specific inputs'!$K38*'Option-specific inputs'!$K$109*CJ$26),
'Option-specific inputs'!$K$19="Total cost method",(('Option-specific inputs'!$K61/SUM('Option-specific inputs'!$K$52:$K$61))*'Option-specific inputs'!$K$109*CJ$26)),0),0)</f>
        <v>0</v>
      </c>
      <c r="CK516" s="43" cm="1">
        <f t="array" ref="CK516">IFERROR(
IF(CK$14 - $G$14 + 1 = _xlfn.NUMBERVALUE(TRIM(_xlfn.TEXTAFTER($C516, " ", -1))),
_xlfn.IFS(
'Option-specific inputs'!$K$19="Percentage cost method",('Option-specific inputs'!$K38*'Option-specific inputs'!$K$109*CK$26),
'Option-specific inputs'!$K$19="Total cost method",(('Option-specific inputs'!$K61/SUM('Option-specific inputs'!$K$52:$K$61))*'Option-specific inputs'!$K$109*CK$26)),0),0)</f>
        <v>0</v>
      </c>
      <c r="CL516" s="43" cm="1">
        <f t="array" ref="CL516">IFERROR(
IF(CL$14 - $G$14 + 1 = _xlfn.NUMBERVALUE(TRIM(_xlfn.TEXTAFTER($C516, " ", -1))),
_xlfn.IFS(
'Option-specific inputs'!$K$19="Percentage cost method",('Option-specific inputs'!$K38*'Option-specific inputs'!$K$109*CL$26),
'Option-specific inputs'!$K$19="Total cost method",(('Option-specific inputs'!$K61/SUM('Option-specific inputs'!$K$52:$K$61))*'Option-specific inputs'!$K$109*CL$26)),0),0)</f>
        <v>0</v>
      </c>
      <c r="CM516" s="43" cm="1">
        <f t="array" ref="CM516">IFERROR(
IF(CM$14 - $G$14 + 1 = _xlfn.NUMBERVALUE(TRIM(_xlfn.TEXTAFTER($C516, " ", -1))),
_xlfn.IFS(
'Option-specific inputs'!$K$19="Percentage cost method",('Option-specific inputs'!$K38*'Option-specific inputs'!$K$109*CM$26),
'Option-specific inputs'!$K$19="Total cost method",(('Option-specific inputs'!$K61/SUM('Option-specific inputs'!$K$52:$K$61))*'Option-specific inputs'!$K$109*CM$26)),0),0)</f>
        <v>0</v>
      </c>
      <c r="CN516" s="43" cm="1">
        <f t="array" ref="CN516">IFERROR(
IF(CN$14 - $G$14 + 1 = _xlfn.NUMBERVALUE(TRIM(_xlfn.TEXTAFTER($C516, " ", -1))),
_xlfn.IFS(
'Option-specific inputs'!$K$19="Percentage cost method",('Option-specific inputs'!$K38*'Option-specific inputs'!$K$109*CN$26),
'Option-specific inputs'!$K$19="Total cost method",(('Option-specific inputs'!$K61/SUM('Option-specific inputs'!$K$52:$K$61))*'Option-specific inputs'!$K$109*CN$26)),0),0)</f>
        <v>0</v>
      </c>
      <c r="CO516" s="43" cm="1">
        <f t="array" ref="CO516">IFERROR(
IF(CO$14 - $G$14 + 1 = _xlfn.NUMBERVALUE(TRIM(_xlfn.TEXTAFTER($C516, " ", -1))),
_xlfn.IFS(
'Option-specific inputs'!$K$19="Percentage cost method",('Option-specific inputs'!$K38*'Option-specific inputs'!$K$109*CO$26),
'Option-specific inputs'!$K$19="Total cost method",(('Option-specific inputs'!$K61/SUM('Option-specific inputs'!$K$52:$K$61))*'Option-specific inputs'!$K$109*CO$26)),0),0)</f>
        <v>0</v>
      </c>
      <c r="CP516" s="43" cm="1">
        <f t="array" ref="CP516">IFERROR(
IF(CP$14 - $G$14 + 1 = _xlfn.NUMBERVALUE(TRIM(_xlfn.TEXTAFTER($C516, " ", -1))),
_xlfn.IFS(
'Option-specific inputs'!$K$19="Percentage cost method",('Option-specific inputs'!$K38*'Option-specific inputs'!$K$109*CP$26),
'Option-specific inputs'!$K$19="Total cost method",(('Option-specific inputs'!$K61/SUM('Option-specific inputs'!$K$52:$K$61))*'Option-specific inputs'!$K$109*CP$26)),0),0)</f>
        <v>0</v>
      </c>
      <c r="CQ516" s="43" cm="1">
        <f t="array" ref="CQ516">IFERROR(
IF(CQ$14 - $G$14 + 1 = _xlfn.NUMBERVALUE(TRIM(_xlfn.TEXTAFTER($C516, " ", -1))),
_xlfn.IFS(
'Option-specific inputs'!$K$19="Percentage cost method",('Option-specific inputs'!$K38*'Option-specific inputs'!$K$109*CQ$26),
'Option-specific inputs'!$K$19="Total cost method",(('Option-specific inputs'!$K61/SUM('Option-specific inputs'!$K$52:$K$61))*'Option-specific inputs'!$K$109*CQ$26)),0),0)</f>
        <v>0</v>
      </c>
      <c r="CR516" s="43" cm="1">
        <f t="array" ref="CR516">IFERROR(
IF(CR$14 - $G$14 + 1 = _xlfn.NUMBERVALUE(TRIM(_xlfn.TEXTAFTER($C516, " ", -1))),
_xlfn.IFS(
'Option-specific inputs'!$K$19="Percentage cost method",('Option-specific inputs'!$K38*'Option-specific inputs'!$K$109*CR$26),
'Option-specific inputs'!$K$19="Total cost method",(('Option-specific inputs'!$K61/SUM('Option-specific inputs'!$K$52:$K$61))*'Option-specific inputs'!$K$109*CR$26)),0),0)</f>
        <v>0</v>
      </c>
      <c r="CS516" s="43" cm="1">
        <f t="array" ref="CS516">IFERROR(
IF(CS$14 - $G$14 + 1 = _xlfn.NUMBERVALUE(TRIM(_xlfn.TEXTAFTER($C516, " ", -1))),
_xlfn.IFS(
'Option-specific inputs'!$K$19="Percentage cost method",('Option-specific inputs'!$K38*'Option-specific inputs'!$K$109*CS$26),
'Option-specific inputs'!$K$19="Total cost method",(('Option-specific inputs'!$K61/SUM('Option-specific inputs'!$K$52:$K$61))*'Option-specific inputs'!$K$109*CS$26)),0),0)</f>
        <v>0</v>
      </c>
      <c r="CT516" s="43" cm="1">
        <f t="array" ref="CT516">IFERROR(
IF(CT$14 - $G$14 + 1 = _xlfn.NUMBERVALUE(TRIM(_xlfn.TEXTAFTER($C516, " ", -1))),
_xlfn.IFS(
'Option-specific inputs'!$K$19="Percentage cost method",('Option-specific inputs'!$K38*'Option-specific inputs'!$K$109*CT$26),
'Option-specific inputs'!$K$19="Total cost method",(('Option-specific inputs'!$K61/SUM('Option-specific inputs'!$K$52:$K$61))*'Option-specific inputs'!$K$109*CT$26)),0),0)</f>
        <v>0</v>
      </c>
      <c r="CU516" s="43" cm="1">
        <f t="array" ref="CU516">IFERROR(
IF(CU$14 - $G$14 + 1 = _xlfn.NUMBERVALUE(TRIM(_xlfn.TEXTAFTER($C516, " ", -1))),
_xlfn.IFS(
'Option-specific inputs'!$K$19="Percentage cost method",('Option-specific inputs'!$K38*'Option-specific inputs'!$K$109*CU$26),
'Option-specific inputs'!$K$19="Total cost method",(('Option-specific inputs'!$K61/SUM('Option-specific inputs'!$K$52:$K$61))*'Option-specific inputs'!$K$109*CU$26)),0),0)</f>
        <v>0</v>
      </c>
      <c r="CV516" s="43" cm="1">
        <f t="array" ref="CV516">IFERROR(
IF(CV$14 - $G$14 + 1 = _xlfn.NUMBERVALUE(TRIM(_xlfn.TEXTAFTER($C516, " ", -1))),
_xlfn.IFS(
'Option-specific inputs'!$K$19="Percentage cost method",('Option-specific inputs'!$K38*'Option-specific inputs'!$K$109*CV$26),
'Option-specific inputs'!$K$19="Total cost method",(('Option-specific inputs'!$K61/SUM('Option-specific inputs'!$K$52:$K$61))*'Option-specific inputs'!$K$109*CV$26)),0),0)</f>
        <v>0</v>
      </c>
      <c r="CW516" s="43" cm="1">
        <f t="array" ref="CW516">IFERROR(
IF(CW$14 - $G$14 + 1 = _xlfn.NUMBERVALUE(TRIM(_xlfn.TEXTAFTER($C516, " ", -1))),
_xlfn.IFS(
'Option-specific inputs'!$K$19="Percentage cost method",('Option-specific inputs'!$K38*'Option-specific inputs'!$K$109*CW$26),
'Option-specific inputs'!$K$19="Total cost method",(('Option-specific inputs'!$K61/SUM('Option-specific inputs'!$K$52:$K$61))*'Option-specific inputs'!$K$109*CW$26)),0),0)</f>
        <v>0</v>
      </c>
      <c r="CX516" s="43" cm="1">
        <f t="array" ref="CX516">IFERROR(
IF(CX$14 - $G$14 + 1 = _xlfn.NUMBERVALUE(TRIM(_xlfn.TEXTAFTER($C516, " ", -1))),
_xlfn.IFS(
'Option-specific inputs'!$K$19="Percentage cost method",('Option-specific inputs'!$K38*'Option-specific inputs'!$K$109*CX$26),
'Option-specific inputs'!$K$19="Total cost method",(('Option-specific inputs'!$K61/SUM('Option-specific inputs'!$K$52:$K$61))*'Option-specific inputs'!$K$109*CX$26)),0),0)</f>
        <v>0</v>
      </c>
      <c r="CY516" s="43" cm="1">
        <f t="array" ref="CY516">IFERROR(
IF(CY$14 - $G$14 + 1 = _xlfn.NUMBERVALUE(TRIM(_xlfn.TEXTAFTER($C516, " ", -1))),
_xlfn.IFS(
'Option-specific inputs'!$K$19="Percentage cost method",('Option-specific inputs'!$K38*'Option-specific inputs'!$K$109*CY$26),
'Option-specific inputs'!$K$19="Total cost method",(('Option-specific inputs'!$K61/SUM('Option-specific inputs'!$K$52:$K$61))*'Option-specific inputs'!$K$109*CY$26)),0),0)</f>
        <v>0</v>
      </c>
      <c r="CZ516" s="43" cm="1">
        <f t="array" ref="CZ516">IFERROR(
IF(CZ$14 - $G$14 + 1 = _xlfn.NUMBERVALUE(TRIM(_xlfn.TEXTAFTER($C516, " ", -1))),
_xlfn.IFS(
'Option-specific inputs'!$K$19="Percentage cost method",('Option-specific inputs'!$K38*'Option-specific inputs'!$K$109*CZ$26),
'Option-specific inputs'!$K$19="Total cost method",(('Option-specific inputs'!$K61/SUM('Option-specific inputs'!$K$52:$K$61))*'Option-specific inputs'!$K$109*CZ$26)),0),0)</f>
        <v>0</v>
      </c>
      <c r="DA516" s="43" cm="1">
        <f t="array" ref="DA516">IFERROR(
IF(DA$14 - $G$14 + 1 = _xlfn.NUMBERVALUE(TRIM(_xlfn.TEXTAFTER($C516, " ", -1))),
_xlfn.IFS(
'Option-specific inputs'!$K$19="Percentage cost method",('Option-specific inputs'!$K38*'Option-specific inputs'!$K$109*DA$26),
'Option-specific inputs'!$K$19="Total cost method",(('Option-specific inputs'!$K61/SUM('Option-specific inputs'!$K$52:$K$61))*'Option-specific inputs'!$K$109*DA$26)),0),0)</f>
        <v>0</v>
      </c>
      <c r="DB516" s="43" cm="1">
        <f t="array" ref="DB516">IFERROR(
IF(DB$14 - $G$14 + 1 = _xlfn.NUMBERVALUE(TRIM(_xlfn.TEXTAFTER($C516, " ", -1))),
_xlfn.IFS(
'Option-specific inputs'!$K$19="Percentage cost method",('Option-specific inputs'!$K38*'Option-specific inputs'!$K$109*DB$26),
'Option-specific inputs'!$K$19="Total cost method",(('Option-specific inputs'!$K61/SUM('Option-specific inputs'!$K$52:$K$61))*'Option-specific inputs'!$K$109*DB$26)),0),0)</f>
        <v>0</v>
      </c>
      <c r="DC516" s="25"/>
    </row>
    <row r="517" spans="1:107" s="49" customFormat="1" ht="12.6" customHeight="1">
      <c r="A517" s="25"/>
      <c r="B517" s="163"/>
      <c r="C517" s="170"/>
      <c r="D517" s="32"/>
      <c r="E517" s="32"/>
      <c r="F517" s="32"/>
      <c r="G517" s="32"/>
      <c r="H517" s="32"/>
      <c r="I517" s="32"/>
      <c r="J517" s="32"/>
      <c r="K517" s="32"/>
      <c r="L517" s="32"/>
      <c r="M517" s="32"/>
      <c r="N517" s="32"/>
      <c r="O517" s="32"/>
      <c r="P517" s="32"/>
      <c r="Q517" s="32"/>
      <c r="R517" s="32"/>
      <c r="S517" s="32"/>
      <c r="T517" s="32"/>
      <c r="U517" s="32"/>
      <c r="V517" s="32"/>
      <c r="W517" s="32"/>
      <c r="X517" s="32"/>
      <c r="Y517" s="32"/>
      <c r="Z517" s="32"/>
      <c r="AA517" s="32"/>
      <c r="AB517" s="32"/>
      <c r="AC517" s="32"/>
      <c r="AD517" s="32"/>
      <c r="AE517" s="32"/>
      <c r="AF517" s="32"/>
      <c r="AG517" s="32"/>
      <c r="AH517" s="32"/>
      <c r="AI517" s="32"/>
      <c r="AJ517" s="32"/>
      <c r="AK517" s="32"/>
      <c r="AL517" s="32"/>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c r="BM517" s="32"/>
      <c r="BN517" s="32"/>
      <c r="BO517" s="32"/>
      <c r="BP517" s="32"/>
      <c r="BQ517" s="32"/>
      <c r="BR517" s="32"/>
      <c r="BS517" s="32"/>
      <c r="BT517" s="32"/>
      <c r="BU517" s="32"/>
      <c r="BV517" s="32"/>
      <c r="BW517" s="32"/>
      <c r="BX517" s="32"/>
      <c r="BY517" s="32"/>
      <c r="BZ517" s="32"/>
      <c r="CA517" s="32"/>
      <c r="CB517" s="32"/>
      <c r="CC517" s="32"/>
      <c r="CD517" s="32"/>
      <c r="CE517" s="32"/>
      <c r="CF517" s="32"/>
      <c r="CG517" s="32"/>
      <c r="CH517" s="32"/>
      <c r="CI517" s="32"/>
      <c r="CJ517" s="32"/>
      <c r="CK517" s="32"/>
      <c r="CL517" s="32"/>
      <c r="CM517" s="32"/>
      <c r="CN517" s="32"/>
      <c r="CO517" s="32"/>
      <c r="CP517" s="32"/>
      <c r="CQ517" s="32"/>
      <c r="CR517" s="32"/>
      <c r="CS517" s="32"/>
      <c r="CT517" s="32"/>
      <c r="CU517" s="32"/>
      <c r="CV517" s="32"/>
      <c r="CW517" s="32"/>
      <c r="CX517" s="32"/>
      <c r="CY517" s="32"/>
      <c r="CZ517" s="32"/>
      <c r="DA517" s="32"/>
      <c r="DB517" s="32"/>
      <c r="DC517" s="32"/>
    </row>
    <row r="518" spans="1:107" s="61" customFormat="1" ht="22.5" customHeight="1">
      <c r="A518" s="25"/>
      <c r="B518" s="163"/>
      <c r="C518" s="170" t="s">
        <v>150</v>
      </c>
      <c r="D518" s="32"/>
      <c r="E518" s="37"/>
      <c r="F518" s="32"/>
      <c r="G518" s="43">
        <f>G534*G$26</f>
        <v>0</v>
      </c>
      <c r="H518" s="43">
        <f t="shared" ref="H518:BS518" si="185">H534*H$26</f>
        <v>0</v>
      </c>
      <c r="I518" s="43">
        <f t="shared" si="185"/>
        <v>0</v>
      </c>
      <c r="J518" s="43">
        <f t="shared" si="185"/>
        <v>0</v>
      </c>
      <c r="K518" s="43">
        <f t="shared" si="185"/>
        <v>0</v>
      </c>
      <c r="L518" s="43">
        <f t="shared" si="185"/>
        <v>0</v>
      </c>
      <c r="M518" s="43">
        <f t="shared" si="185"/>
        <v>0</v>
      </c>
      <c r="N518" s="43">
        <f t="shared" si="185"/>
        <v>0</v>
      </c>
      <c r="O518" s="43">
        <f t="shared" si="185"/>
        <v>0</v>
      </c>
      <c r="P518" s="43">
        <f t="shared" si="185"/>
        <v>0</v>
      </c>
      <c r="Q518" s="43">
        <f t="shared" si="185"/>
        <v>0</v>
      </c>
      <c r="R518" s="43">
        <f t="shared" si="185"/>
        <v>0</v>
      </c>
      <c r="S518" s="43">
        <f t="shared" si="185"/>
        <v>0</v>
      </c>
      <c r="T518" s="43">
        <f t="shared" si="185"/>
        <v>0</v>
      </c>
      <c r="U518" s="43">
        <f t="shared" si="185"/>
        <v>0</v>
      </c>
      <c r="V518" s="43">
        <f t="shared" si="185"/>
        <v>0</v>
      </c>
      <c r="W518" s="43">
        <f t="shared" si="185"/>
        <v>0</v>
      </c>
      <c r="X518" s="43">
        <f t="shared" si="185"/>
        <v>0</v>
      </c>
      <c r="Y518" s="43">
        <f t="shared" si="185"/>
        <v>0</v>
      </c>
      <c r="Z518" s="43">
        <f t="shared" si="185"/>
        <v>0</v>
      </c>
      <c r="AA518" s="43">
        <f t="shared" si="185"/>
        <v>0</v>
      </c>
      <c r="AB518" s="43">
        <f t="shared" si="185"/>
        <v>0</v>
      </c>
      <c r="AC518" s="43">
        <f t="shared" si="185"/>
        <v>0</v>
      </c>
      <c r="AD518" s="43">
        <f t="shared" si="185"/>
        <v>0</v>
      </c>
      <c r="AE518" s="43">
        <f t="shared" si="185"/>
        <v>0</v>
      </c>
      <c r="AF518" s="43">
        <f t="shared" si="185"/>
        <v>0</v>
      </c>
      <c r="AG518" s="43">
        <f t="shared" si="185"/>
        <v>0</v>
      </c>
      <c r="AH518" s="43">
        <f t="shared" si="185"/>
        <v>0</v>
      </c>
      <c r="AI518" s="43">
        <f t="shared" si="185"/>
        <v>0</v>
      </c>
      <c r="AJ518" s="43">
        <f t="shared" si="185"/>
        <v>0</v>
      </c>
      <c r="AK518" s="43">
        <f t="shared" si="185"/>
        <v>0</v>
      </c>
      <c r="AL518" s="43">
        <f t="shared" si="185"/>
        <v>0</v>
      </c>
      <c r="AM518" s="43">
        <f t="shared" si="185"/>
        <v>0</v>
      </c>
      <c r="AN518" s="43">
        <f t="shared" si="185"/>
        <v>0</v>
      </c>
      <c r="AO518" s="43">
        <f t="shared" si="185"/>
        <v>0</v>
      </c>
      <c r="AP518" s="43">
        <f t="shared" si="185"/>
        <v>0</v>
      </c>
      <c r="AQ518" s="43">
        <f t="shared" si="185"/>
        <v>0</v>
      </c>
      <c r="AR518" s="43">
        <f t="shared" si="185"/>
        <v>0</v>
      </c>
      <c r="AS518" s="43">
        <f t="shared" si="185"/>
        <v>0</v>
      </c>
      <c r="AT518" s="43">
        <f t="shared" si="185"/>
        <v>0</v>
      </c>
      <c r="AU518" s="43">
        <f t="shared" si="185"/>
        <v>0</v>
      </c>
      <c r="AV518" s="43">
        <f t="shared" si="185"/>
        <v>0</v>
      </c>
      <c r="AW518" s="43">
        <f t="shared" si="185"/>
        <v>0</v>
      </c>
      <c r="AX518" s="43">
        <f t="shared" si="185"/>
        <v>0</v>
      </c>
      <c r="AY518" s="43">
        <f t="shared" si="185"/>
        <v>0</v>
      </c>
      <c r="AZ518" s="43">
        <f t="shared" si="185"/>
        <v>0</v>
      </c>
      <c r="BA518" s="43">
        <f t="shared" si="185"/>
        <v>0</v>
      </c>
      <c r="BB518" s="43">
        <f t="shared" si="185"/>
        <v>0</v>
      </c>
      <c r="BC518" s="43">
        <f t="shared" si="185"/>
        <v>0</v>
      </c>
      <c r="BD518" s="43">
        <f t="shared" si="185"/>
        <v>0</v>
      </c>
      <c r="BE518" s="43">
        <f t="shared" si="185"/>
        <v>0</v>
      </c>
      <c r="BF518" s="43">
        <f t="shared" si="185"/>
        <v>0</v>
      </c>
      <c r="BG518" s="43">
        <f t="shared" si="185"/>
        <v>0</v>
      </c>
      <c r="BH518" s="43">
        <f t="shared" si="185"/>
        <v>0</v>
      </c>
      <c r="BI518" s="43">
        <f t="shared" si="185"/>
        <v>0</v>
      </c>
      <c r="BJ518" s="43">
        <f t="shared" si="185"/>
        <v>0</v>
      </c>
      <c r="BK518" s="43">
        <f t="shared" si="185"/>
        <v>0</v>
      </c>
      <c r="BL518" s="43">
        <f t="shared" si="185"/>
        <v>0</v>
      </c>
      <c r="BM518" s="43">
        <f t="shared" si="185"/>
        <v>0</v>
      </c>
      <c r="BN518" s="43">
        <f t="shared" si="185"/>
        <v>0</v>
      </c>
      <c r="BO518" s="43">
        <f t="shared" si="185"/>
        <v>0</v>
      </c>
      <c r="BP518" s="43">
        <f t="shared" si="185"/>
        <v>0</v>
      </c>
      <c r="BQ518" s="43">
        <f t="shared" si="185"/>
        <v>0</v>
      </c>
      <c r="BR518" s="43">
        <f t="shared" si="185"/>
        <v>0</v>
      </c>
      <c r="BS518" s="43">
        <f t="shared" si="185"/>
        <v>0</v>
      </c>
      <c r="BT518" s="43">
        <f t="shared" ref="BT518:DB518" si="186">BT534*BT$26</f>
        <v>0</v>
      </c>
      <c r="BU518" s="43">
        <f t="shared" si="186"/>
        <v>0</v>
      </c>
      <c r="BV518" s="43">
        <f t="shared" si="186"/>
        <v>0</v>
      </c>
      <c r="BW518" s="43">
        <f t="shared" si="186"/>
        <v>0</v>
      </c>
      <c r="BX518" s="43">
        <f t="shared" si="186"/>
        <v>0</v>
      </c>
      <c r="BY518" s="43">
        <f t="shared" si="186"/>
        <v>0</v>
      </c>
      <c r="BZ518" s="43">
        <f t="shared" si="186"/>
        <v>0</v>
      </c>
      <c r="CA518" s="43">
        <f t="shared" si="186"/>
        <v>0</v>
      </c>
      <c r="CB518" s="43">
        <f t="shared" si="186"/>
        <v>0</v>
      </c>
      <c r="CC518" s="43">
        <f t="shared" si="186"/>
        <v>0</v>
      </c>
      <c r="CD518" s="43">
        <f t="shared" si="186"/>
        <v>0</v>
      </c>
      <c r="CE518" s="43">
        <f t="shared" si="186"/>
        <v>0</v>
      </c>
      <c r="CF518" s="43">
        <f t="shared" si="186"/>
        <v>0</v>
      </c>
      <c r="CG518" s="43">
        <f t="shared" si="186"/>
        <v>0</v>
      </c>
      <c r="CH518" s="43">
        <f t="shared" si="186"/>
        <v>0</v>
      </c>
      <c r="CI518" s="43">
        <f t="shared" si="186"/>
        <v>0</v>
      </c>
      <c r="CJ518" s="43">
        <f t="shared" si="186"/>
        <v>0</v>
      </c>
      <c r="CK518" s="43">
        <f t="shared" si="186"/>
        <v>0</v>
      </c>
      <c r="CL518" s="43">
        <f t="shared" si="186"/>
        <v>0</v>
      </c>
      <c r="CM518" s="43">
        <f t="shared" si="186"/>
        <v>0</v>
      </c>
      <c r="CN518" s="43">
        <f t="shared" si="186"/>
        <v>0</v>
      </c>
      <c r="CO518" s="43">
        <f t="shared" si="186"/>
        <v>0</v>
      </c>
      <c r="CP518" s="43">
        <f t="shared" si="186"/>
        <v>0</v>
      </c>
      <c r="CQ518" s="43">
        <f t="shared" si="186"/>
        <v>0</v>
      </c>
      <c r="CR518" s="43">
        <f t="shared" si="186"/>
        <v>0</v>
      </c>
      <c r="CS518" s="43">
        <f t="shared" si="186"/>
        <v>0</v>
      </c>
      <c r="CT518" s="43">
        <f t="shared" si="186"/>
        <v>0</v>
      </c>
      <c r="CU518" s="43">
        <f t="shared" si="186"/>
        <v>0</v>
      </c>
      <c r="CV518" s="43">
        <f t="shared" si="186"/>
        <v>0</v>
      </c>
      <c r="CW518" s="43">
        <f t="shared" si="186"/>
        <v>0</v>
      </c>
      <c r="CX518" s="43">
        <f t="shared" si="186"/>
        <v>0</v>
      </c>
      <c r="CY518" s="43">
        <f t="shared" si="186"/>
        <v>0</v>
      </c>
      <c r="CZ518" s="43">
        <f t="shared" si="186"/>
        <v>0</v>
      </c>
      <c r="DA518" s="43">
        <f t="shared" si="186"/>
        <v>0</v>
      </c>
      <c r="DB518" s="43">
        <f t="shared" si="186"/>
        <v>0</v>
      </c>
      <c r="DC518" s="25"/>
    </row>
    <row r="519" spans="1:107" s="61" customFormat="1" ht="22.5" customHeight="1">
      <c r="A519" s="25"/>
      <c r="B519" s="163"/>
      <c r="C519" s="170" t="s">
        <v>151</v>
      </c>
      <c r="D519" s="32"/>
      <c r="E519" s="37"/>
      <c r="F519" s="32"/>
      <c r="G519" s="43">
        <f>IF(G13 &lt; 'General parameters'!$G$20 + 'Option-specific inputs'!$K$65 - 1,
0, IFERROR(
IF((G$14-$G$14+1)&lt;='General parameters'!$G$22,
'Option-specific inputs'!$K$112,0),
0)
*G$26)</f>
        <v>0</v>
      </c>
      <c r="H519" s="43">
        <f>IF(H13 &lt; 'General parameters'!$G$20 + 'Option-specific inputs'!$K$65 - 1,
0, IFERROR(
IF((H$14-$G$14+1)&lt;='General parameters'!$G$22,
'Option-specific inputs'!$K$112,0),
0)
*H$26)</f>
        <v>0</v>
      </c>
      <c r="I519" s="43">
        <f>IF(I13 &lt; 'General parameters'!$G$20 + 'Option-specific inputs'!$K$65 - 1,
0, IFERROR(
IF((I$14-$G$14+1)&lt;='General parameters'!$G$22,
'Option-specific inputs'!$K$112,0),
0)
*I$26)</f>
        <v>0</v>
      </c>
      <c r="J519" s="43">
        <f>IF(J13 &lt; 'General parameters'!$G$20 + 'Option-specific inputs'!$K$65 - 1,
0, IFERROR(
IF((J$14-$G$14+1)&lt;='General parameters'!$G$22,
'Option-specific inputs'!$K$112,0),
0)
*J$26)</f>
        <v>0</v>
      </c>
      <c r="K519" s="43">
        <f>IF(K13 &lt; 'General parameters'!$G$20 + 'Option-specific inputs'!$K$65 - 1,
0, IFERROR(
IF((K$14-$G$14+1)&lt;='General parameters'!$G$22,
'Option-specific inputs'!$K$112,0),
0)
*K$26)</f>
        <v>0</v>
      </c>
      <c r="L519" s="43">
        <f>IF(L13 &lt; 'General parameters'!$G$20 + 'Option-specific inputs'!$K$65 - 1,
0, IFERROR(
IF((L$14-$G$14+1)&lt;='General parameters'!$G$22,
'Option-specific inputs'!$K$112,0),
0)
*L$26)</f>
        <v>0</v>
      </c>
      <c r="M519" s="43">
        <f>IF(M13 &lt; 'General parameters'!$G$20 + 'Option-specific inputs'!$K$65 - 1,
0, IFERROR(
IF((M$14-$G$14+1)&lt;='General parameters'!$G$22,
'Option-specific inputs'!$K$112,0),
0)
*M$26)</f>
        <v>0</v>
      </c>
      <c r="N519" s="43">
        <f>IF(N13 &lt; 'General parameters'!$G$20 + 'Option-specific inputs'!$K$65 - 1,
0, IFERROR(
IF((N$14-$G$14+1)&lt;='General parameters'!$G$22,
'Option-specific inputs'!$K$112,0),
0)
*N$26)</f>
        <v>0</v>
      </c>
      <c r="O519" s="43">
        <f>IF(O13 &lt; 'General parameters'!$G$20 + 'Option-specific inputs'!$K$65 - 1,
0, IFERROR(
IF((O$14-$G$14+1)&lt;='General parameters'!$G$22,
'Option-specific inputs'!$K$112,0),
0)
*O$26)</f>
        <v>0</v>
      </c>
      <c r="P519" s="43">
        <f>IF(P13 &lt; 'General parameters'!$G$20 + 'Option-specific inputs'!$K$65 - 1,
0, IFERROR(
IF((P$14-$G$14+1)&lt;='General parameters'!$G$22,
'Option-specific inputs'!$K$112,0),
0)
*P$26)</f>
        <v>0</v>
      </c>
      <c r="Q519" s="43">
        <f>IF(Q13 &lt; 'General parameters'!$G$20 + 'Option-specific inputs'!$K$65 - 1,
0, IFERROR(
IF((Q$14-$G$14+1)&lt;='General parameters'!$G$22,
'Option-specific inputs'!$K$112,0),
0)
*Q$26)</f>
        <v>0</v>
      </c>
      <c r="R519" s="43">
        <f>IF(R13 &lt; 'General parameters'!$G$20 + 'Option-specific inputs'!$K$65 - 1,
0, IFERROR(
IF((R$14-$G$14+1)&lt;='General parameters'!$G$22,
'Option-specific inputs'!$K$112,0),
0)
*R$26)</f>
        <v>0</v>
      </c>
      <c r="S519" s="43">
        <f>IF(S13 &lt; 'General parameters'!$G$20 + 'Option-specific inputs'!$K$65 - 1,
0, IFERROR(
IF((S$14-$G$14+1)&lt;='General parameters'!$G$22,
'Option-specific inputs'!$K$112,0),
0)
*S$26)</f>
        <v>0</v>
      </c>
      <c r="T519" s="43">
        <f>IF(T13 &lt; 'General parameters'!$G$20 + 'Option-specific inputs'!$K$65 - 1,
0, IFERROR(
IF((T$14-$G$14+1)&lt;='General parameters'!$G$22,
'Option-specific inputs'!$K$112,0),
0)
*T$26)</f>
        <v>0</v>
      </c>
      <c r="U519" s="43">
        <f>IF(U13 &lt; 'General parameters'!$G$20 + 'Option-specific inputs'!$K$65 - 1,
0, IFERROR(
IF((U$14-$G$14+1)&lt;='General parameters'!$G$22,
'Option-specific inputs'!$K$112,0),
0)
*U$26)</f>
        <v>0</v>
      </c>
      <c r="V519" s="43">
        <f>IF(V13 &lt; 'General parameters'!$G$20 + 'Option-specific inputs'!$K$65 - 1,
0, IFERROR(
IF((V$14-$G$14+1)&lt;='General parameters'!$G$22,
'Option-specific inputs'!$K$112,0),
0)
*V$26)</f>
        <v>0</v>
      </c>
      <c r="W519" s="43">
        <f>IF(W13 &lt; 'General parameters'!$G$20 + 'Option-specific inputs'!$K$65 - 1,
0, IFERROR(
IF((W$14-$G$14+1)&lt;='General parameters'!$G$22,
'Option-specific inputs'!$K$112,0),
0)
*W$26)</f>
        <v>0</v>
      </c>
      <c r="X519" s="43">
        <f>IF(X13 &lt; 'General parameters'!$G$20 + 'Option-specific inputs'!$K$65 - 1,
0, IFERROR(
IF((X$14-$G$14+1)&lt;='General parameters'!$G$22,
'Option-specific inputs'!$K$112,0),
0)
*X$26)</f>
        <v>0</v>
      </c>
      <c r="Y519" s="43">
        <f>IF(Y13 &lt; 'General parameters'!$G$20 + 'Option-specific inputs'!$K$65 - 1,
0, IFERROR(
IF((Y$14-$G$14+1)&lt;='General parameters'!$G$22,
'Option-specific inputs'!$K$112,0),
0)
*Y$26)</f>
        <v>0</v>
      </c>
      <c r="Z519" s="43">
        <f>IF(Z13 &lt; 'General parameters'!$G$20 + 'Option-specific inputs'!$K$65 - 1,
0, IFERROR(
IF((Z$14-$G$14+1)&lt;='General parameters'!$G$22,
'Option-specific inputs'!$K$112,0),
0)
*Z$26)</f>
        <v>0</v>
      </c>
      <c r="AA519" s="43">
        <f>IF(AA13 &lt; 'General parameters'!$G$20 + 'Option-specific inputs'!$K$65 - 1,
0, IFERROR(
IF((AA$14-$G$14+1)&lt;='General parameters'!$G$22,
'Option-specific inputs'!$K$112,0),
0)
*AA$26)</f>
        <v>0</v>
      </c>
      <c r="AB519" s="43">
        <f>IF(AB13 &lt; 'General parameters'!$G$20 + 'Option-specific inputs'!$K$65 - 1,
0, IFERROR(
IF((AB$14-$G$14+1)&lt;='General parameters'!$G$22,
'Option-specific inputs'!$K$112,0),
0)
*AB$26)</f>
        <v>0</v>
      </c>
      <c r="AC519" s="43">
        <f>IF(AC13 &lt; 'General parameters'!$G$20 + 'Option-specific inputs'!$K$65 - 1,
0, IFERROR(
IF((AC$14-$G$14+1)&lt;='General parameters'!$G$22,
'Option-specific inputs'!$K$112,0),
0)
*AC$26)</f>
        <v>0</v>
      </c>
      <c r="AD519" s="43">
        <f>IF(AD13 &lt; 'General parameters'!$G$20 + 'Option-specific inputs'!$K$65 - 1,
0, IFERROR(
IF((AD$14-$G$14+1)&lt;='General parameters'!$G$22,
'Option-specific inputs'!$K$112,0),
0)
*AD$26)</f>
        <v>0</v>
      </c>
      <c r="AE519" s="43">
        <f>IF(AE13 &lt; 'General parameters'!$G$20 + 'Option-specific inputs'!$K$65 - 1,
0, IFERROR(
IF((AE$14-$G$14+1)&lt;='General parameters'!$G$22,
'Option-specific inputs'!$K$112,0),
0)
*AE$26)</f>
        <v>0</v>
      </c>
      <c r="AF519" s="43">
        <f>IF(AF13 &lt; 'General parameters'!$G$20 + 'Option-specific inputs'!$K$65 - 1,
0, IFERROR(
IF((AF$14-$G$14+1)&lt;='General parameters'!$G$22,
'Option-specific inputs'!$K$112,0),
0)
*AF$26)</f>
        <v>0</v>
      </c>
      <c r="AG519" s="43">
        <f>IF(AG13 &lt; 'General parameters'!$G$20 + 'Option-specific inputs'!$K$65 - 1,
0, IFERROR(
IF((AG$14-$G$14+1)&lt;='General parameters'!$G$22,
'Option-specific inputs'!$K$112,0),
0)
*AG$26)</f>
        <v>0</v>
      </c>
      <c r="AH519" s="43">
        <f>IF(AH13 &lt; 'General parameters'!$G$20 + 'Option-specific inputs'!$K$65 - 1,
0, IFERROR(
IF((AH$14-$G$14+1)&lt;='General parameters'!$G$22,
'Option-specific inputs'!$K$112,0),
0)
*AH$26)</f>
        <v>0</v>
      </c>
      <c r="AI519" s="43">
        <f>IF(AI13 &lt; 'General parameters'!$G$20 + 'Option-specific inputs'!$K$65 - 1,
0, IFERROR(
IF((AI$14-$G$14+1)&lt;='General parameters'!$G$22,
'Option-specific inputs'!$K$112,0),
0)
*AI$26)</f>
        <v>0</v>
      </c>
      <c r="AJ519" s="43">
        <f>IF(AJ13 &lt; 'General parameters'!$G$20 + 'Option-specific inputs'!$K$65 - 1,
0, IFERROR(
IF((AJ$14-$G$14+1)&lt;='General parameters'!$G$22,
'Option-specific inputs'!$K$112,0),
0)
*AJ$26)</f>
        <v>0</v>
      </c>
      <c r="AK519" s="43">
        <f>IF(AK13 &lt; 'General parameters'!$G$20 + 'Option-specific inputs'!$K$65 - 1,
0, IFERROR(
IF((AK$14-$G$14+1)&lt;='General parameters'!$G$22,
'Option-specific inputs'!$K$112,0),
0)
*AK$26)</f>
        <v>0</v>
      </c>
      <c r="AL519" s="43">
        <f>IF(AL13 &lt; 'General parameters'!$G$20 + 'Option-specific inputs'!$K$65 - 1,
0, IFERROR(
IF((AL$14-$G$14+1)&lt;='General parameters'!$G$22,
'Option-specific inputs'!$K$112,0),
0)
*AL$26)</f>
        <v>0</v>
      </c>
      <c r="AM519" s="43">
        <f>IF(AM13 &lt; 'General parameters'!$G$20 + 'Option-specific inputs'!$K$65 - 1,
0, IFERROR(
IF((AM$14-$G$14+1)&lt;='General parameters'!$G$22,
'Option-specific inputs'!$K$112,0),
0)
*AM$26)</f>
        <v>0</v>
      </c>
      <c r="AN519" s="43">
        <f>IF(AN13 &lt; 'General parameters'!$G$20 + 'Option-specific inputs'!$K$65 - 1,
0, IFERROR(
IF((AN$14-$G$14+1)&lt;='General parameters'!$G$22,
'Option-specific inputs'!$K$112,0),
0)
*AN$26)</f>
        <v>0</v>
      </c>
      <c r="AO519" s="43">
        <f>IF(AO13 &lt; 'General parameters'!$G$20 + 'Option-specific inputs'!$K$65 - 1,
0, IFERROR(
IF((AO$14-$G$14+1)&lt;='General parameters'!$G$22,
'Option-specific inputs'!$K$112,0),
0)
*AO$26)</f>
        <v>0</v>
      </c>
      <c r="AP519" s="43">
        <f>IF(AP13 &lt; 'General parameters'!$G$20 + 'Option-specific inputs'!$K$65 - 1,
0, IFERROR(
IF((AP$14-$G$14+1)&lt;='General parameters'!$G$22,
'Option-specific inputs'!$K$112,0),
0)
*AP$26)</f>
        <v>0</v>
      </c>
      <c r="AQ519" s="43">
        <f>IF(AQ13 &lt; 'General parameters'!$G$20 + 'Option-specific inputs'!$K$65 - 1,
0, IFERROR(
IF((AQ$14-$G$14+1)&lt;='General parameters'!$G$22,
'Option-specific inputs'!$K$112,0),
0)
*AQ$26)</f>
        <v>0</v>
      </c>
      <c r="AR519" s="43">
        <f>IF(AR13 &lt; 'General parameters'!$G$20 + 'Option-specific inputs'!$K$65 - 1,
0, IFERROR(
IF((AR$14-$G$14+1)&lt;='General parameters'!$G$22,
'Option-specific inputs'!$K$112,0),
0)
*AR$26)</f>
        <v>0</v>
      </c>
      <c r="AS519" s="43">
        <f>IF(AS13 &lt; 'General parameters'!$G$20 + 'Option-specific inputs'!$K$65 - 1,
0, IFERROR(
IF((AS$14-$G$14+1)&lt;='General parameters'!$G$22,
'Option-specific inputs'!$K$112,0),
0)
*AS$26)</f>
        <v>0</v>
      </c>
      <c r="AT519" s="43">
        <f>IF(AT13 &lt; 'General parameters'!$G$20 + 'Option-specific inputs'!$K$65 - 1,
0, IFERROR(
IF((AT$14-$G$14+1)&lt;='General parameters'!$G$22,
'Option-specific inputs'!$K$112,0),
0)
*AT$26)</f>
        <v>0</v>
      </c>
      <c r="AU519" s="43">
        <f>IF(AU13 &lt; 'General parameters'!$G$20 + 'Option-specific inputs'!$K$65 - 1,
0, IFERROR(
IF((AU$14-$G$14+1)&lt;='General parameters'!$G$22,
'Option-specific inputs'!$K$112,0),
0)
*AU$26)</f>
        <v>0</v>
      </c>
      <c r="AV519" s="43">
        <f>IF(AV13 &lt; 'General parameters'!$G$20 + 'Option-specific inputs'!$K$65 - 1,
0, IFERROR(
IF((AV$14-$G$14+1)&lt;='General parameters'!$G$22,
'Option-specific inputs'!$K$112,0),
0)
*AV$26)</f>
        <v>0</v>
      </c>
      <c r="AW519" s="43">
        <f>IF(AW13 &lt; 'General parameters'!$G$20 + 'Option-specific inputs'!$K$65 - 1,
0, IFERROR(
IF((AW$14-$G$14+1)&lt;='General parameters'!$G$22,
'Option-specific inputs'!$K$112,0),
0)
*AW$26)</f>
        <v>0</v>
      </c>
      <c r="AX519" s="43">
        <f>IF(AX13 &lt; 'General parameters'!$G$20 + 'Option-specific inputs'!$K$65 - 1,
0, IFERROR(
IF((AX$14-$G$14+1)&lt;='General parameters'!$G$22,
'Option-specific inputs'!$K$112,0),
0)
*AX$26)</f>
        <v>0</v>
      </c>
      <c r="AY519" s="43">
        <f>IF(AY13 &lt; 'General parameters'!$G$20 + 'Option-specific inputs'!$K$65 - 1,
0, IFERROR(
IF((AY$14-$G$14+1)&lt;='General parameters'!$G$22,
'Option-specific inputs'!$K$112,0),
0)
*AY$26)</f>
        <v>0</v>
      </c>
      <c r="AZ519" s="43">
        <f>IF(AZ13 &lt; 'General parameters'!$G$20 + 'Option-specific inputs'!$K$65 - 1,
0, IFERROR(
IF((AZ$14-$G$14+1)&lt;='General parameters'!$G$22,
'Option-specific inputs'!$K$112,0),
0)
*AZ$26)</f>
        <v>0</v>
      </c>
      <c r="BA519" s="43">
        <f>IF(BA13 &lt; 'General parameters'!$G$20 + 'Option-specific inputs'!$K$65 - 1,
0, IFERROR(
IF((BA$14-$G$14+1)&lt;='General parameters'!$G$22,
'Option-specific inputs'!$K$112,0),
0)
*BA$26)</f>
        <v>0</v>
      </c>
      <c r="BB519" s="43">
        <f>IF(BB13 &lt; 'General parameters'!$G$20 + 'Option-specific inputs'!$K$65 - 1,
0, IFERROR(
IF((BB$14-$G$14+1)&lt;='General parameters'!$G$22,
'Option-specific inputs'!$K$112,0),
0)
*BB$26)</f>
        <v>0</v>
      </c>
      <c r="BC519" s="43">
        <f>IF(BC13 &lt; 'General parameters'!$G$20 + 'Option-specific inputs'!$K$65 - 1,
0, IFERROR(
IF((BC$14-$G$14+1)&lt;='General parameters'!$G$22,
'Option-specific inputs'!$K$112,0),
0)
*BC$26)</f>
        <v>0</v>
      </c>
      <c r="BD519" s="43">
        <f>IF(BD13 &lt; 'General parameters'!$G$20 + 'Option-specific inputs'!$K$65 - 1,
0, IFERROR(
IF((BD$14-$G$14+1)&lt;='General parameters'!$G$22,
'Option-specific inputs'!$K$112,0),
0)
*BD$26)</f>
        <v>0</v>
      </c>
      <c r="BE519" s="43">
        <f>IF(BE13 &lt; 'General parameters'!$G$20 + 'Option-specific inputs'!$K$65 - 1,
0, IFERROR(
IF((BE$14-$G$14+1)&lt;='General parameters'!$G$22,
'Option-specific inputs'!$K$112,0),
0)
*BE$26)</f>
        <v>0</v>
      </c>
      <c r="BF519" s="43">
        <f>IF(BF13 &lt; 'General parameters'!$G$20 + 'Option-specific inputs'!$K$65 - 1,
0, IFERROR(
IF((BF$14-$G$14+1)&lt;='General parameters'!$G$22,
'Option-specific inputs'!$K$112,0),
0)
*BF$26)</f>
        <v>0</v>
      </c>
      <c r="BG519" s="43">
        <f>IF(BG13 &lt; 'General parameters'!$G$20 + 'Option-specific inputs'!$K$65 - 1,
0, IFERROR(
IF((BG$14-$G$14+1)&lt;='General parameters'!$G$22,
'Option-specific inputs'!$K$112,0),
0)
*BG$26)</f>
        <v>0</v>
      </c>
      <c r="BH519" s="43">
        <f>IF(BH13 &lt; 'General parameters'!$G$20 + 'Option-specific inputs'!$K$65 - 1,
0, IFERROR(
IF((BH$14-$G$14+1)&lt;='General parameters'!$G$22,
'Option-specific inputs'!$K$112,0),
0)
*BH$26)</f>
        <v>0</v>
      </c>
      <c r="BI519" s="43">
        <f>IF(BI13 &lt; 'General parameters'!$G$20 + 'Option-specific inputs'!$K$65 - 1,
0, IFERROR(
IF((BI$14-$G$14+1)&lt;='General parameters'!$G$22,
'Option-specific inputs'!$K$112,0),
0)
*BI$26)</f>
        <v>0</v>
      </c>
      <c r="BJ519" s="43">
        <f>IF(BJ13 &lt; 'General parameters'!$G$20 + 'Option-specific inputs'!$K$65 - 1,
0, IFERROR(
IF((BJ$14-$G$14+1)&lt;='General parameters'!$G$22,
'Option-specific inputs'!$K$112,0),
0)
*BJ$26)</f>
        <v>0</v>
      </c>
      <c r="BK519" s="43">
        <f>IF(BK13 &lt; 'General parameters'!$G$20 + 'Option-specific inputs'!$K$65 - 1,
0, IFERROR(
IF((BK$14-$G$14+1)&lt;='General parameters'!$G$22,
'Option-specific inputs'!$K$112,0),
0)
*BK$26)</f>
        <v>0</v>
      </c>
      <c r="BL519" s="43">
        <f>IF(BL13 &lt; 'General parameters'!$G$20 + 'Option-specific inputs'!$K$65 - 1,
0, IFERROR(
IF((BL$14-$G$14+1)&lt;='General parameters'!$G$22,
'Option-specific inputs'!$K$112,0),
0)
*BL$26)</f>
        <v>0</v>
      </c>
      <c r="BM519" s="43">
        <f>IF(BM13 &lt; 'General parameters'!$G$20 + 'Option-specific inputs'!$K$65 - 1,
0, IFERROR(
IF((BM$14-$G$14+1)&lt;='General parameters'!$G$22,
'Option-specific inputs'!$K$112,0),
0)
*BM$26)</f>
        <v>0</v>
      </c>
      <c r="BN519" s="43">
        <f>IF(BN13 &lt; 'General parameters'!$G$20 + 'Option-specific inputs'!$K$65 - 1,
0, IFERROR(
IF((BN$14-$G$14+1)&lt;='General parameters'!$G$22,
'Option-specific inputs'!$K$112,0),
0)
*BN$26)</f>
        <v>0</v>
      </c>
      <c r="BO519" s="43">
        <f>IF(BO13 &lt; 'General parameters'!$G$20 + 'Option-specific inputs'!$K$65 - 1,
0, IFERROR(
IF((BO$14-$G$14+1)&lt;='General parameters'!$G$22,
'Option-specific inputs'!$K$112,0),
0)
*BO$26)</f>
        <v>0</v>
      </c>
      <c r="BP519" s="43">
        <f>IF(BP13 &lt; 'General parameters'!$G$20 + 'Option-specific inputs'!$K$65 - 1,
0, IFERROR(
IF((BP$14-$G$14+1)&lt;='General parameters'!$G$22,
'Option-specific inputs'!$K$112,0),
0)
*BP$26)</f>
        <v>0</v>
      </c>
      <c r="BQ519" s="43">
        <f>IF(BQ13 &lt; 'General parameters'!$G$20 + 'Option-specific inputs'!$K$65 - 1,
0, IFERROR(
IF((BQ$14-$G$14+1)&lt;='General parameters'!$G$22,
'Option-specific inputs'!$K$112,0),
0)
*BQ$26)</f>
        <v>0</v>
      </c>
      <c r="BR519" s="43">
        <f>IF(BR13 &lt; 'General parameters'!$G$20 + 'Option-specific inputs'!$K$65 - 1,
0, IFERROR(
IF((BR$14-$G$14+1)&lt;='General parameters'!$G$22,
'Option-specific inputs'!$K$112,0),
0)
*BR$26)</f>
        <v>0</v>
      </c>
      <c r="BS519" s="43">
        <f>IF(BS13 &lt; 'General parameters'!$G$20 + 'Option-specific inputs'!$K$65 - 1,
0, IFERROR(
IF((BS$14-$G$14+1)&lt;='General parameters'!$G$22,
'Option-specific inputs'!$K$112,0),
0)
*BS$26)</f>
        <v>0</v>
      </c>
      <c r="BT519" s="43">
        <f>IF(BT13 &lt; 'General parameters'!$G$20 + 'Option-specific inputs'!$K$65 - 1,
0, IFERROR(
IF((BT$14-$G$14+1)&lt;='General parameters'!$G$22,
'Option-specific inputs'!$K$112,0),
0)
*BT$26)</f>
        <v>0</v>
      </c>
      <c r="BU519" s="43">
        <f>IF(BU13 &lt; 'General parameters'!$G$20 + 'Option-specific inputs'!$K$65 - 1,
0, IFERROR(
IF((BU$14-$G$14+1)&lt;='General parameters'!$G$22,
'Option-specific inputs'!$K$112,0),
0)
*BU$26)</f>
        <v>0</v>
      </c>
      <c r="BV519" s="43">
        <f>IF(BV13 &lt; 'General parameters'!$G$20 + 'Option-specific inputs'!$K$65 - 1,
0, IFERROR(
IF((BV$14-$G$14+1)&lt;='General parameters'!$G$22,
'Option-specific inputs'!$K$112,0),
0)
*BV$26)</f>
        <v>0</v>
      </c>
      <c r="BW519" s="43">
        <f>IF(BW13 &lt; 'General parameters'!$G$20 + 'Option-specific inputs'!$K$65 - 1,
0, IFERROR(
IF((BW$14-$G$14+1)&lt;='General parameters'!$G$22,
'Option-specific inputs'!$K$112,0),
0)
*BW$26)</f>
        <v>0</v>
      </c>
      <c r="BX519" s="43">
        <f>IF(BX13 &lt; 'General parameters'!$G$20 + 'Option-specific inputs'!$K$65 - 1,
0, IFERROR(
IF((BX$14-$G$14+1)&lt;='General parameters'!$G$22,
'Option-specific inputs'!$K$112,0),
0)
*BX$26)</f>
        <v>0</v>
      </c>
      <c r="BY519" s="43">
        <f>IF(BY13 &lt; 'General parameters'!$G$20 + 'Option-specific inputs'!$K$65 - 1,
0, IFERROR(
IF((BY$14-$G$14+1)&lt;='General parameters'!$G$22,
'Option-specific inputs'!$K$112,0),
0)
*BY$26)</f>
        <v>0</v>
      </c>
      <c r="BZ519" s="43">
        <f>IF(BZ13 &lt; 'General parameters'!$G$20 + 'Option-specific inputs'!$K$65 - 1,
0, IFERROR(
IF((BZ$14-$G$14+1)&lt;='General parameters'!$G$22,
'Option-specific inputs'!$K$112,0),
0)
*BZ$26)</f>
        <v>0</v>
      </c>
      <c r="CA519" s="43">
        <f>IF(CA13 &lt; 'General parameters'!$G$20 + 'Option-specific inputs'!$K$65 - 1,
0, IFERROR(
IF((CA$14-$G$14+1)&lt;='General parameters'!$G$22,
'Option-specific inputs'!$K$112,0),
0)
*CA$26)</f>
        <v>0</v>
      </c>
      <c r="CB519" s="43">
        <f>IF(CB13 &lt; 'General parameters'!$G$20 + 'Option-specific inputs'!$K$65 - 1,
0, IFERROR(
IF((CB$14-$G$14+1)&lt;='General parameters'!$G$22,
'Option-specific inputs'!$K$112,0),
0)
*CB$26)</f>
        <v>0</v>
      </c>
      <c r="CC519" s="43">
        <f>IF(CC13 &lt; 'General parameters'!$G$20 + 'Option-specific inputs'!$K$65 - 1,
0, IFERROR(
IF((CC$14-$G$14+1)&lt;='General parameters'!$G$22,
'Option-specific inputs'!$K$112,0),
0)
*CC$26)</f>
        <v>0</v>
      </c>
      <c r="CD519" s="43">
        <f>IF(CD13 &lt; 'General parameters'!$G$20 + 'Option-specific inputs'!$K$65 - 1,
0, IFERROR(
IF((CD$14-$G$14+1)&lt;='General parameters'!$G$22,
'Option-specific inputs'!$K$112,0),
0)
*CD$26)</f>
        <v>0</v>
      </c>
      <c r="CE519" s="43">
        <f>IF(CE13 &lt; 'General parameters'!$G$20 + 'Option-specific inputs'!$K$65 - 1,
0, IFERROR(
IF((CE$14-$G$14+1)&lt;='General parameters'!$G$22,
'Option-specific inputs'!$K$112,0),
0)
*CE$26)</f>
        <v>0</v>
      </c>
      <c r="CF519" s="43">
        <f>IF(CF13 &lt; 'General parameters'!$G$20 + 'Option-specific inputs'!$K$65 - 1,
0, IFERROR(
IF((CF$14-$G$14+1)&lt;='General parameters'!$G$22,
'Option-specific inputs'!$K$112,0),
0)
*CF$26)</f>
        <v>0</v>
      </c>
      <c r="CG519" s="43">
        <f>IF(CG13 &lt; 'General parameters'!$G$20 + 'Option-specific inputs'!$K$65 - 1,
0, IFERROR(
IF((CG$14-$G$14+1)&lt;='General parameters'!$G$22,
'Option-specific inputs'!$K$112,0),
0)
*CG$26)</f>
        <v>0</v>
      </c>
      <c r="CH519" s="43">
        <f>IF(CH13 &lt; 'General parameters'!$G$20 + 'Option-specific inputs'!$K$65 - 1,
0, IFERROR(
IF((CH$14-$G$14+1)&lt;='General parameters'!$G$22,
'Option-specific inputs'!$K$112,0),
0)
*CH$26)</f>
        <v>0</v>
      </c>
      <c r="CI519" s="43">
        <f>IF(CI13 &lt; 'General parameters'!$G$20 + 'Option-specific inputs'!$K$65 - 1,
0, IFERROR(
IF((CI$14-$G$14+1)&lt;='General parameters'!$G$22,
'Option-specific inputs'!$K$112,0),
0)
*CI$26)</f>
        <v>0</v>
      </c>
      <c r="CJ519" s="43">
        <f>IF(CJ13 &lt; 'General parameters'!$G$20 + 'Option-specific inputs'!$K$65 - 1,
0, IFERROR(
IF((CJ$14-$G$14+1)&lt;='General parameters'!$G$22,
'Option-specific inputs'!$K$112,0),
0)
*CJ$26)</f>
        <v>0</v>
      </c>
      <c r="CK519" s="43">
        <f>IF(CK13 &lt; 'General parameters'!$G$20 + 'Option-specific inputs'!$K$65 - 1,
0, IFERROR(
IF((CK$14-$G$14+1)&lt;='General parameters'!$G$22,
'Option-specific inputs'!$K$112,0),
0)
*CK$26)</f>
        <v>0</v>
      </c>
      <c r="CL519" s="43">
        <f>IF(CL13 &lt; 'General parameters'!$G$20 + 'Option-specific inputs'!$K$65 - 1,
0, IFERROR(
IF((CL$14-$G$14+1)&lt;='General parameters'!$G$22,
'Option-specific inputs'!$K$112,0),
0)
*CL$26)</f>
        <v>0</v>
      </c>
      <c r="CM519" s="43">
        <f>IF(CM13 &lt; 'General parameters'!$G$20 + 'Option-specific inputs'!$K$65 - 1,
0, IFERROR(
IF((CM$14-$G$14+1)&lt;='General parameters'!$G$22,
'Option-specific inputs'!$K$112,0),
0)
*CM$26)</f>
        <v>0</v>
      </c>
      <c r="CN519" s="43">
        <f>IF(CN13 &lt; 'General parameters'!$G$20 + 'Option-specific inputs'!$K$65 - 1,
0, IFERROR(
IF((CN$14-$G$14+1)&lt;='General parameters'!$G$22,
'Option-specific inputs'!$K$112,0),
0)
*CN$26)</f>
        <v>0</v>
      </c>
      <c r="CO519" s="43">
        <f>IF(CO13 &lt; 'General parameters'!$G$20 + 'Option-specific inputs'!$K$65 - 1,
0, IFERROR(
IF((CO$14-$G$14+1)&lt;='General parameters'!$G$22,
'Option-specific inputs'!$K$112,0),
0)
*CO$26)</f>
        <v>0</v>
      </c>
      <c r="CP519" s="43">
        <f>IF(CP13 &lt; 'General parameters'!$G$20 + 'Option-specific inputs'!$K$65 - 1,
0, IFERROR(
IF((CP$14-$G$14+1)&lt;='General parameters'!$G$22,
'Option-specific inputs'!$K$112,0),
0)
*CP$26)</f>
        <v>0</v>
      </c>
      <c r="CQ519" s="43">
        <f>IF(CQ13 &lt; 'General parameters'!$G$20 + 'Option-specific inputs'!$K$65 - 1,
0, IFERROR(
IF((CQ$14-$G$14+1)&lt;='General parameters'!$G$22,
'Option-specific inputs'!$K$112,0),
0)
*CQ$26)</f>
        <v>0</v>
      </c>
      <c r="CR519" s="43">
        <f>IF(CR13 &lt; 'General parameters'!$G$20 + 'Option-specific inputs'!$K$65 - 1,
0, IFERROR(
IF((CR$14-$G$14+1)&lt;='General parameters'!$G$22,
'Option-specific inputs'!$K$112,0),
0)
*CR$26)</f>
        <v>0</v>
      </c>
      <c r="CS519" s="43">
        <f>IF(CS13 &lt; 'General parameters'!$G$20 + 'Option-specific inputs'!$K$65 - 1,
0, IFERROR(
IF((CS$14-$G$14+1)&lt;='General parameters'!$G$22,
'Option-specific inputs'!$K$112,0),
0)
*CS$26)</f>
        <v>0</v>
      </c>
      <c r="CT519" s="43">
        <f>IF(CT13 &lt; 'General parameters'!$G$20 + 'Option-specific inputs'!$K$65 - 1,
0, IFERROR(
IF((CT$14-$G$14+1)&lt;='General parameters'!$G$22,
'Option-specific inputs'!$K$112,0),
0)
*CT$26)</f>
        <v>0</v>
      </c>
      <c r="CU519" s="43">
        <f>IF(CU13 &lt; 'General parameters'!$G$20 + 'Option-specific inputs'!$K$65 - 1,
0, IFERROR(
IF((CU$14-$G$14+1)&lt;='General parameters'!$G$22,
'Option-specific inputs'!$K$112,0),
0)
*CU$26)</f>
        <v>0</v>
      </c>
      <c r="CV519" s="43">
        <f>IF(CV13 &lt; 'General parameters'!$G$20 + 'Option-specific inputs'!$K$65 - 1,
0, IFERROR(
IF((CV$14-$G$14+1)&lt;='General parameters'!$G$22,
'Option-specific inputs'!$K$112,0),
0)
*CV$26)</f>
        <v>0</v>
      </c>
      <c r="CW519" s="43">
        <f>IF(CW13 &lt; 'General parameters'!$G$20 + 'Option-specific inputs'!$K$65 - 1,
0, IFERROR(
IF((CW$14-$G$14+1)&lt;='General parameters'!$G$22,
'Option-specific inputs'!$K$112,0),
0)
*CW$26)</f>
        <v>0</v>
      </c>
      <c r="CX519" s="43">
        <f>IF(CX13 &lt; 'General parameters'!$G$20 + 'Option-specific inputs'!$K$65 - 1,
0, IFERROR(
IF((CX$14-$G$14+1)&lt;='General parameters'!$G$22,
'Option-specific inputs'!$K$112,0),
0)
*CX$26)</f>
        <v>0</v>
      </c>
      <c r="CY519" s="43">
        <f>IF(CY13 &lt; 'General parameters'!$G$20 + 'Option-specific inputs'!$K$65 - 1,
0, IFERROR(
IF((CY$14-$G$14+1)&lt;='General parameters'!$G$22,
'Option-specific inputs'!$K$112,0),
0)
*CY$26)</f>
        <v>0</v>
      </c>
      <c r="CZ519" s="43">
        <f>IF(CZ13 &lt; 'General parameters'!$G$20 + 'Option-specific inputs'!$K$65 - 1,
0, IFERROR(
IF((CZ$14-$G$14+1)&lt;='General parameters'!$G$22,
'Option-specific inputs'!$K$112,0),
0)
*CZ$26)</f>
        <v>0</v>
      </c>
      <c r="DA519" s="43">
        <f>IF(DA13 &lt; 'General parameters'!$G$20 + 'Option-specific inputs'!$K$65 - 1,
0, IFERROR(
IF((DA$14-$G$14+1)&lt;='General parameters'!$G$22,
'Option-specific inputs'!$K$112,0),
0)
*DA$26)</f>
        <v>0</v>
      </c>
      <c r="DB519" s="43">
        <f>IF(DB13 &lt; 'General parameters'!$G$20 + 'Option-specific inputs'!$K$65 - 1,
0, IFERROR(
IF((DB$14-$G$14+1)&lt;='General parameters'!$G$22,
'Option-specific inputs'!$K$112,0),
0)
*DB$26)</f>
        <v>0</v>
      </c>
      <c r="DC519" s="25"/>
    </row>
    <row r="520" spans="1:107" s="61" customFormat="1" ht="12.6" customHeight="1">
      <c r="A520" s="25"/>
      <c r="B520" s="152"/>
      <c r="C520" s="212"/>
      <c r="D520" s="48"/>
      <c r="E520" s="37"/>
      <c r="F520" s="32"/>
      <c r="G520" s="32"/>
      <c r="H520" s="32"/>
      <c r="I520" s="32"/>
      <c r="J520" s="32"/>
      <c r="K520" s="32"/>
      <c r="L520" s="32"/>
      <c r="M520" s="32"/>
      <c r="N520" s="32"/>
      <c r="O520" s="32"/>
      <c r="P520" s="32"/>
      <c r="Q520" s="32"/>
      <c r="R520" s="32"/>
      <c r="S520" s="32"/>
      <c r="T520" s="32"/>
      <c r="U520" s="32"/>
      <c r="V520" s="32"/>
      <c r="W520" s="32"/>
      <c r="X520" s="32"/>
      <c r="Y520" s="32"/>
      <c r="Z520" s="32"/>
      <c r="AA520" s="32"/>
      <c r="AB520" s="32"/>
      <c r="AC520" s="32"/>
      <c r="AD520" s="32"/>
      <c r="AE520" s="32"/>
      <c r="AF520" s="32"/>
      <c r="AG520" s="32"/>
      <c r="AH520" s="32"/>
      <c r="AI520" s="32"/>
      <c r="AJ520" s="32"/>
      <c r="AK520" s="32"/>
      <c r="AL520" s="32"/>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2"/>
      <c r="CE520" s="32"/>
      <c r="CF520" s="32"/>
      <c r="CG520" s="32"/>
      <c r="CH520" s="32"/>
      <c r="CI520" s="32"/>
      <c r="CJ520" s="32"/>
      <c r="CK520" s="32"/>
      <c r="CL520" s="32"/>
      <c r="CM520" s="32"/>
      <c r="CN520" s="32"/>
      <c r="CO520" s="32"/>
      <c r="CP520" s="32"/>
      <c r="CQ520" s="32"/>
      <c r="CR520" s="32"/>
      <c r="CS520" s="32"/>
      <c r="CT520" s="32"/>
      <c r="CU520" s="32"/>
      <c r="CV520" s="32"/>
      <c r="CW520" s="32"/>
      <c r="CX520" s="32"/>
      <c r="CY520" s="32"/>
      <c r="CZ520" s="32"/>
      <c r="DA520" s="32"/>
      <c r="DB520" s="32"/>
      <c r="DC520" s="25"/>
    </row>
    <row r="521" spans="1:107" s="61" customFormat="1" ht="22.5" customHeight="1">
      <c r="A521" s="25"/>
      <c r="B521" s="152"/>
      <c r="C521" s="170" t="str">
        <f>"Maintenance event 1: "&amp;'Option-specific inputs'!$H$78</f>
        <v xml:space="preserve">Maintenance event 1: </v>
      </c>
      <c r="D521" s="48"/>
      <c r="E521" s="37"/>
      <c r="F521" s="32"/>
      <c r="G521" s="43">
        <f>IFERROR(
IF((G$14-$G$14+1)&lt;='General parameters'!$G$22,
IF((G$14-$G$14+1)&gt;=('Option-specific inputs'!$K$79),
IF(MOD((G$14-$G$14+1-'Option-specific inputs'!$K$79)/('Option-specific inputs'!$K$80),1)=0,
'Option-specific inputs'!$K$114*G$26,
0),
0),
0),
0)</f>
        <v>0</v>
      </c>
      <c r="H521" s="43">
        <f>IFERROR(
IF((H$14-$G$14+1)&lt;='General parameters'!$G$22,
IF((H$14-$G$14+1)&gt;=('Option-specific inputs'!$K$79),
IF(MOD((H$14-$G$14+1-'Option-specific inputs'!$K$79)/('Option-specific inputs'!$K$80),1)=0,
'Option-specific inputs'!$K$114*H$26,
0),
0),
0),
0)</f>
        <v>0</v>
      </c>
      <c r="I521" s="43">
        <f>IFERROR(
IF((I$14-$G$14+1)&lt;='General parameters'!$G$22,
IF((I$14-$G$14+1)&gt;=('Option-specific inputs'!$K$79),
IF(MOD((I$14-$G$14+1-'Option-specific inputs'!$K$79)/('Option-specific inputs'!$K$80),1)=0,
'Option-specific inputs'!$K$114*I$26,
0),
0),
0),
0)</f>
        <v>0</v>
      </c>
      <c r="J521" s="43">
        <f>IFERROR(
IF((J$14-$G$14+1)&lt;='General parameters'!$G$22,
IF((J$14-$G$14+1)&gt;=('Option-specific inputs'!$K$79),
IF(MOD((J$14-$G$14+1-'Option-specific inputs'!$K$79)/('Option-specific inputs'!$K$80),1)=0,
'Option-specific inputs'!$K$114*J$26,
0),
0),
0),
0)</f>
        <v>0</v>
      </c>
      <c r="K521" s="43">
        <f>IFERROR(
IF((K$14-$G$14+1)&lt;='General parameters'!$G$22,
IF((K$14-$G$14+1)&gt;=('Option-specific inputs'!$K$79),
IF(MOD((K$14-$G$14+1-'Option-specific inputs'!$K$79)/('Option-specific inputs'!$K$80),1)=0,
'Option-specific inputs'!$K$114*K$26,
0),
0),
0),
0)</f>
        <v>0</v>
      </c>
      <c r="L521" s="43">
        <f>IFERROR(
IF((L$14-$G$14+1)&lt;='General parameters'!$G$22,
IF((L$14-$G$14+1)&gt;=('Option-specific inputs'!$K$79),
IF(MOD((L$14-$G$14+1-'Option-specific inputs'!$K$79)/('Option-specific inputs'!$K$80),1)=0,
'Option-specific inputs'!$K$114*L$26,
0),
0),
0),
0)</f>
        <v>0</v>
      </c>
      <c r="M521" s="43">
        <f>IFERROR(
IF((M$14-$G$14+1)&lt;='General parameters'!$G$22,
IF((M$14-$G$14+1)&gt;=('Option-specific inputs'!$K$79),
IF(MOD((M$14-$G$14+1-'Option-specific inputs'!$K$79)/('Option-specific inputs'!$K$80),1)=0,
'Option-specific inputs'!$K$114*M$26,
0),
0),
0),
0)</f>
        <v>0</v>
      </c>
      <c r="N521" s="43">
        <f>IFERROR(
IF((N$14-$G$14+1)&lt;='General parameters'!$G$22,
IF((N$14-$G$14+1)&gt;=('Option-specific inputs'!$K$79),
IF(MOD((N$14-$G$14+1-'Option-specific inputs'!$K$79)/('Option-specific inputs'!$K$80),1)=0,
'Option-specific inputs'!$K$114*N$26,
0),
0),
0),
0)</f>
        <v>0</v>
      </c>
      <c r="O521" s="43">
        <f>IFERROR(
IF((O$14-$G$14+1)&lt;='General parameters'!$G$22,
IF((O$14-$G$14+1)&gt;=('Option-specific inputs'!$K$79),
IF(MOD((O$14-$G$14+1-'Option-specific inputs'!$K$79)/('Option-specific inputs'!$K$80),1)=0,
'Option-specific inputs'!$K$114*O$26,
0),
0),
0),
0)</f>
        <v>0</v>
      </c>
      <c r="P521" s="43">
        <f>IFERROR(
IF((P$14-$G$14+1)&lt;='General parameters'!$G$22,
IF((P$14-$G$14+1)&gt;=('Option-specific inputs'!$K$79),
IF(MOD((P$14-$G$14+1-'Option-specific inputs'!$K$79)/('Option-specific inputs'!$K$80),1)=0,
'Option-specific inputs'!$K$114*P$26,
0),
0),
0),
0)</f>
        <v>0</v>
      </c>
      <c r="Q521" s="43">
        <f>IFERROR(
IF((Q$14-$G$14+1)&lt;='General parameters'!$G$22,
IF((Q$14-$G$14+1)&gt;=('Option-specific inputs'!$K$79),
IF(MOD((Q$14-$G$14+1-'Option-specific inputs'!$K$79)/('Option-specific inputs'!$K$80),1)=0,
'Option-specific inputs'!$K$114*Q$26,
0),
0),
0),
0)</f>
        <v>0</v>
      </c>
      <c r="R521" s="43">
        <f>IFERROR(
IF((R$14-$G$14+1)&lt;='General parameters'!$G$22,
IF((R$14-$G$14+1)&gt;=('Option-specific inputs'!$K$79),
IF(MOD((R$14-$G$14+1-'Option-specific inputs'!$K$79)/('Option-specific inputs'!$K$80),1)=0,
'Option-specific inputs'!$K$114*R$26,
0),
0),
0),
0)</f>
        <v>0</v>
      </c>
      <c r="S521" s="43">
        <f>IFERROR(
IF((S$14-$G$14+1)&lt;='General parameters'!$G$22,
IF((S$14-$G$14+1)&gt;=('Option-specific inputs'!$K$79),
IF(MOD((S$14-$G$14+1-'Option-specific inputs'!$K$79)/('Option-specific inputs'!$K$80),1)=0,
'Option-specific inputs'!$K$114*S$26,
0),
0),
0),
0)</f>
        <v>0</v>
      </c>
      <c r="T521" s="43">
        <f>IFERROR(
IF((T$14-$G$14+1)&lt;='General parameters'!$G$22,
IF((T$14-$G$14+1)&gt;=('Option-specific inputs'!$K$79),
IF(MOD((T$14-$G$14+1-'Option-specific inputs'!$K$79)/('Option-specific inputs'!$K$80),1)=0,
'Option-specific inputs'!$K$114*T$26,
0),
0),
0),
0)</f>
        <v>0</v>
      </c>
      <c r="U521" s="43">
        <f>IFERROR(
IF((U$14-$G$14+1)&lt;='General parameters'!$G$22,
IF((U$14-$G$14+1)&gt;=('Option-specific inputs'!$K$79),
IF(MOD((U$14-$G$14+1-'Option-specific inputs'!$K$79)/('Option-specific inputs'!$K$80),1)=0,
'Option-specific inputs'!$K$114*U$26,
0),
0),
0),
0)</f>
        <v>0</v>
      </c>
      <c r="V521" s="43">
        <f>IFERROR(
IF((V$14-$G$14+1)&lt;='General parameters'!$G$22,
IF((V$14-$G$14+1)&gt;=('Option-specific inputs'!$K$79),
IF(MOD((V$14-$G$14+1-'Option-specific inputs'!$K$79)/('Option-specific inputs'!$K$80),1)=0,
'Option-specific inputs'!$K$114*V$26,
0),
0),
0),
0)</f>
        <v>0</v>
      </c>
      <c r="W521" s="43">
        <f>IFERROR(
IF((W$14-$G$14+1)&lt;='General parameters'!$G$22,
IF((W$14-$G$14+1)&gt;=('Option-specific inputs'!$K$79),
IF(MOD((W$14-$G$14+1-'Option-specific inputs'!$K$79)/('Option-specific inputs'!$K$80),1)=0,
'Option-specific inputs'!$K$114*W$26,
0),
0),
0),
0)</f>
        <v>0</v>
      </c>
      <c r="X521" s="43">
        <f>IFERROR(
IF((X$14-$G$14+1)&lt;='General parameters'!$G$22,
IF((X$14-$G$14+1)&gt;=('Option-specific inputs'!$K$79),
IF(MOD((X$14-$G$14+1-'Option-specific inputs'!$K$79)/('Option-specific inputs'!$K$80),1)=0,
'Option-specific inputs'!$K$114*X$26,
0),
0),
0),
0)</f>
        <v>0</v>
      </c>
      <c r="Y521" s="43">
        <f>IFERROR(
IF((Y$14-$G$14+1)&lt;='General parameters'!$G$22,
IF((Y$14-$G$14+1)&gt;=('Option-specific inputs'!$K$79),
IF(MOD((Y$14-$G$14+1-'Option-specific inputs'!$K$79)/('Option-specific inputs'!$K$80),1)=0,
'Option-specific inputs'!$K$114*Y$26,
0),
0),
0),
0)</f>
        <v>0</v>
      </c>
      <c r="Z521" s="43">
        <f>IFERROR(
IF((Z$14-$G$14+1)&lt;='General parameters'!$G$22,
IF((Z$14-$G$14+1)&gt;=('Option-specific inputs'!$K$79),
IF(MOD((Z$14-$G$14+1-'Option-specific inputs'!$K$79)/('Option-specific inputs'!$K$80),1)=0,
'Option-specific inputs'!$K$114*Z$26,
0),
0),
0),
0)</f>
        <v>0</v>
      </c>
      <c r="AA521" s="43">
        <f>IFERROR(
IF((AA$14-$G$14+1)&lt;='General parameters'!$G$22,
IF((AA$14-$G$14+1)&gt;=('Option-specific inputs'!$K$79),
IF(MOD((AA$14-$G$14+1-'Option-specific inputs'!$K$79)/('Option-specific inputs'!$K$80),1)=0,
'Option-specific inputs'!$K$114*AA$26,
0),
0),
0),
0)</f>
        <v>0</v>
      </c>
      <c r="AB521" s="43">
        <f>IFERROR(
IF((AB$14-$G$14+1)&lt;='General parameters'!$G$22,
IF((AB$14-$G$14+1)&gt;=('Option-specific inputs'!$K$79),
IF(MOD((AB$14-$G$14+1-'Option-specific inputs'!$K$79)/('Option-specific inputs'!$K$80),1)=0,
'Option-specific inputs'!$K$114*AB$26,
0),
0),
0),
0)</f>
        <v>0</v>
      </c>
      <c r="AC521" s="43">
        <f>IFERROR(
IF((AC$14-$G$14+1)&lt;='General parameters'!$G$22,
IF((AC$14-$G$14+1)&gt;=('Option-specific inputs'!$K$79),
IF(MOD((AC$14-$G$14+1-'Option-specific inputs'!$K$79)/('Option-specific inputs'!$K$80),1)=0,
'Option-specific inputs'!$K$114*AC$26,
0),
0),
0),
0)</f>
        <v>0</v>
      </c>
      <c r="AD521" s="43">
        <f>IFERROR(
IF((AD$14-$G$14+1)&lt;='General parameters'!$G$22,
IF((AD$14-$G$14+1)&gt;=('Option-specific inputs'!$K$79),
IF(MOD((AD$14-$G$14+1-'Option-specific inputs'!$K$79)/('Option-specific inputs'!$K$80),1)=0,
'Option-specific inputs'!$K$114*AD$26,
0),
0),
0),
0)</f>
        <v>0</v>
      </c>
      <c r="AE521" s="43">
        <f>IFERROR(
IF((AE$14-$G$14+1)&lt;='General parameters'!$G$22,
IF((AE$14-$G$14+1)&gt;=('Option-specific inputs'!$K$79),
IF(MOD((AE$14-$G$14+1-'Option-specific inputs'!$K$79)/('Option-specific inputs'!$K$80),1)=0,
'Option-specific inputs'!$K$114*AE$26,
0),
0),
0),
0)</f>
        <v>0</v>
      </c>
      <c r="AF521" s="43">
        <f>IFERROR(
IF((AF$14-$G$14+1)&lt;='General parameters'!$G$22,
IF((AF$14-$G$14+1)&gt;=('Option-specific inputs'!$K$79),
IF(MOD((AF$14-$G$14+1-'Option-specific inputs'!$K$79)/('Option-specific inputs'!$K$80),1)=0,
'Option-specific inputs'!$K$114*AF$26,
0),
0),
0),
0)</f>
        <v>0</v>
      </c>
      <c r="AG521" s="43">
        <f>IFERROR(
IF((AG$14-$G$14+1)&lt;='General parameters'!$G$22,
IF((AG$14-$G$14+1)&gt;=('Option-specific inputs'!$K$79),
IF(MOD((AG$14-$G$14+1-'Option-specific inputs'!$K$79)/('Option-specific inputs'!$K$80),1)=0,
'Option-specific inputs'!$K$114*AG$26,
0),
0),
0),
0)</f>
        <v>0</v>
      </c>
      <c r="AH521" s="43">
        <f>IFERROR(
IF((AH$14-$G$14+1)&lt;='General parameters'!$G$22,
IF((AH$14-$G$14+1)&gt;=('Option-specific inputs'!$K$79),
IF(MOD((AH$14-$G$14+1-'Option-specific inputs'!$K$79)/('Option-specific inputs'!$K$80),1)=0,
'Option-specific inputs'!$K$114*AH$26,
0),
0),
0),
0)</f>
        <v>0</v>
      </c>
      <c r="AI521" s="43">
        <f>IFERROR(
IF((AI$14-$G$14+1)&lt;='General parameters'!$G$22,
IF((AI$14-$G$14+1)&gt;=('Option-specific inputs'!$K$79),
IF(MOD((AI$14-$G$14+1-'Option-specific inputs'!$K$79)/('Option-specific inputs'!$K$80),1)=0,
'Option-specific inputs'!$K$114*AI$26,
0),
0),
0),
0)</f>
        <v>0</v>
      </c>
      <c r="AJ521" s="43">
        <f>IFERROR(
IF((AJ$14-$G$14+1)&lt;='General parameters'!$G$22,
IF((AJ$14-$G$14+1)&gt;=('Option-specific inputs'!$K$79),
IF(MOD((AJ$14-$G$14+1-'Option-specific inputs'!$K$79)/('Option-specific inputs'!$K$80),1)=0,
'Option-specific inputs'!$K$114*AJ$26,
0),
0),
0),
0)</f>
        <v>0</v>
      </c>
      <c r="AK521" s="43">
        <f>IFERROR(
IF((AK$14-$G$14+1)&lt;='General parameters'!$G$22,
IF((AK$14-$G$14+1)&gt;=('Option-specific inputs'!$K$79),
IF(MOD((AK$14-$G$14+1-'Option-specific inputs'!$K$79)/('Option-specific inputs'!$K$80),1)=0,
'Option-specific inputs'!$K$114*AK$26,
0),
0),
0),
0)</f>
        <v>0</v>
      </c>
      <c r="AL521" s="43">
        <f>IFERROR(
IF((AL$14-$G$14+1)&lt;='General parameters'!$G$22,
IF((AL$14-$G$14+1)&gt;=('Option-specific inputs'!$K$79),
IF(MOD((AL$14-$G$14+1-'Option-specific inputs'!$K$79)/('Option-specific inputs'!$K$80),1)=0,
'Option-specific inputs'!$K$114*AL$26,
0),
0),
0),
0)</f>
        <v>0</v>
      </c>
      <c r="AM521" s="43">
        <f>IFERROR(
IF((AM$14-$G$14+1)&lt;='General parameters'!$G$22,
IF((AM$14-$G$14+1)&gt;=('Option-specific inputs'!$K$79),
IF(MOD((AM$14-$G$14+1-'Option-specific inputs'!$K$79)/('Option-specific inputs'!$K$80),1)=0,
'Option-specific inputs'!$K$114*AM$26,
0),
0),
0),
0)</f>
        <v>0</v>
      </c>
      <c r="AN521" s="43">
        <f>IFERROR(
IF((AN$14-$G$14+1)&lt;='General parameters'!$G$22,
IF((AN$14-$G$14+1)&gt;=('Option-specific inputs'!$K$79),
IF(MOD((AN$14-$G$14+1-'Option-specific inputs'!$K$79)/('Option-specific inputs'!$K$80),1)=0,
'Option-specific inputs'!$K$114*AN$26,
0),
0),
0),
0)</f>
        <v>0</v>
      </c>
      <c r="AO521" s="43">
        <f>IFERROR(
IF((AO$14-$G$14+1)&lt;='General parameters'!$G$22,
IF((AO$14-$G$14+1)&gt;=('Option-specific inputs'!$K$79),
IF(MOD((AO$14-$G$14+1-'Option-specific inputs'!$K$79)/('Option-specific inputs'!$K$80),1)=0,
'Option-specific inputs'!$K$114*AO$26,
0),
0),
0),
0)</f>
        <v>0</v>
      </c>
      <c r="AP521" s="43">
        <f>IFERROR(
IF((AP$14-$G$14+1)&lt;='General parameters'!$G$22,
IF((AP$14-$G$14+1)&gt;=('Option-specific inputs'!$K$79),
IF(MOD((AP$14-$G$14+1-'Option-specific inputs'!$K$79)/('Option-specific inputs'!$K$80),1)=0,
'Option-specific inputs'!$K$114*AP$26,
0),
0),
0),
0)</f>
        <v>0</v>
      </c>
      <c r="AQ521" s="43">
        <f>IFERROR(
IF((AQ$14-$G$14+1)&lt;='General parameters'!$G$22,
IF((AQ$14-$G$14+1)&gt;=('Option-specific inputs'!$K$79),
IF(MOD((AQ$14-$G$14+1-'Option-specific inputs'!$K$79)/('Option-specific inputs'!$K$80),1)=0,
'Option-specific inputs'!$K$114*AQ$26,
0),
0),
0),
0)</f>
        <v>0</v>
      </c>
      <c r="AR521" s="43">
        <f>IFERROR(
IF((AR$14-$G$14+1)&lt;='General parameters'!$G$22,
IF((AR$14-$G$14+1)&gt;=('Option-specific inputs'!$K$79),
IF(MOD((AR$14-$G$14+1-'Option-specific inputs'!$K$79)/('Option-specific inputs'!$K$80),1)=0,
'Option-specific inputs'!$K$114*AR$26,
0),
0),
0),
0)</f>
        <v>0</v>
      </c>
      <c r="AS521" s="43">
        <f>IFERROR(
IF((AS$14-$G$14+1)&lt;='General parameters'!$G$22,
IF((AS$14-$G$14+1)&gt;=('Option-specific inputs'!$K$79),
IF(MOD((AS$14-$G$14+1-'Option-specific inputs'!$K$79)/('Option-specific inputs'!$K$80),1)=0,
'Option-specific inputs'!$K$114*AS$26,
0),
0),
0),
0)</f>
        <v>0</v>
      </c>
      <c r="AT521" s="43">
        <f>IFERROR(
IF((AT$14-$G$14+1)&lt;='General parameters'!$G$22,
IF((AT$14-$G$14+1)&gt;=('Option-specific inputs'!$K$79),
IF(MOD((AT$14-$G$14+1-'Option-specific inputs'!$K$79)/('Option-specific inputs'!$K$80),1)=0,
'Option-specific inputs'!$K$114*AT$26,
0),
0),
0),
0)</f>
        <v>0</v>
      </c>
      <c r="AU521" s="43">
        <f>IFERROR(
IF((AU$14-$G$14+1)&lt;='General parameters'!$G$22,
IF((AU$14-$G$14+1)&gt;=('Option-specific inputs'!$K$79),
IF(MOD((AU$14-$G$14+1-'Option-specific inputs'!$K$79)/('Option-specific inputs'!$K$80),1)=0,
'Option-specific inputs'!$K$114*AU$26,
0),
0),
0),
0)</f>
        <v>0</v>
      </c>
      <c r="AV521" s="43">
        <f>IFERROR(
IF((AV$14-$G$14+1)&lt;='General parameters'!$G$22,
IF((AV$14-$G$14+1)&gt;=('Option-specific inputs'!$K$79),
IF(MOD((AV$14-$G$14+1-'Option-specific inputs'!$K$79)/('Option-specific inputs'!$K$80),1)=0,
'Option-specific inputs'!$K$114*AV$26,
0),
0),
0),
0)</f>
        <v>0</v>
      </c>
      <c r="AW521" s="43">
        <f>IFERROR(
IF((AW$14-$G$14+1)&lt;='General parameters'!$G$22,
IF((AW$14-$G$14+1)&gt;=('Option-specific inputs'!$K$79),
IF(MOD((AW$14-$G$14+1-'Option-specific inputs'!$K$79)/('Option-specific inputs'!$K$80),1)=0,
'Option-specific inputs'!$K$114*AW$26,
0),
0),
0),
0)</f>
        <v>0</v>
      </c>
      <c r="AX521" s="43">
        <f>IFERROR(
IF((AX$14-$G$14+1)&lt;='General parameters'!$G$22,
IF((AX$14-$G$14+1)&gt;=('Option-specific inputs'!$K$79),
IF(MOD((AX$14-$G$14+1-'Option-specific inputs'!$K$79)/('Option-specific inputs'!$K$80),1)=0,
'Option-specific inputs'!$K$114*AX$26,
0),
0),
0),
0)</f>
        <v>0</v>
      </c>
      <c r="AY521" s="43">
        <f>IFERROR(
IF((AY$14-$G$14+1)&lt;='General parameters'!$G$22,
IF((AY$14-$G$14+1)&gt;=('Option-specific inputs'!$K$79),
IF(MOD((AY$14-$G$14+1-'Option-specific inputs'!$K$79)/('Option-specific inputs'!$K$80),1)=0,
'Option-specific inputs'!$K$114*AY$26,
0),
0),
0),
0)</f>
        <v>0</v>
      </c>
      <c r="AZ521" s="43">
        <f>IFERROR(
IF((AZ$14-$G$14+1)&lt;='General parameters'!$G$22,
IF((AZ$14-$G$14+1)&gt;=('Option-specific inputs'!$K$79),
IF(MOD((AZ$14-$G$14+1-'Option-specific inputs'!$K$79)/('Option-specific inputs'!$K$80),1)=0,
'Option-specific inputs'!$K$114*AZ$26,
0),
0),
0),
0)</f>
        <v>0</v>
      </c>
      <c r="BA521" s="43">
        <f>IFERROR(
IF((BA$14-$G$14+1)&lt;='General parameters'!$G$22,
IF((BA$14-$G$14+1)&gt;=('Option-specific inputs'!$K$79),
IF(MOD((BA$14-$G$14+1-'Option-specific inputs'!$K$79)/('Option-specific inputs'!$K$80),1)=0,
'Option-specific inputs'!$K$114*BA$26,
0),
0),
0),
0)</f>
        <v>0</v>
      </c>
      <c r="BB521" s="43">
        <f>IFERROR(
IF((BB$14-$G$14+1)&lt;='General parameters'!$G$22,
IF((BB$14-$G$14+1)&gt;=('Option-specific inputs'!$K$79),
IF(MOD((BB$14-$G$14+1-'Option-specific inputs'!$K$79)/('Option-specific inputs'!$K$80),1)=0,
'Option-specific inputs'!$K$114*BB$26,
0),
0),
0),
0)</f>
        <v>0</v>
      </c>
      <c r="BC521" s="43">
        <f>IFERROR(
IF((BC$14-$G$14+1)&lt;='General parameters'!$G$22,
IF((BC$14-$G$14+1)&gt;=('Option-specific inputs'!$K$79),
IF(MOD((BC$14-$G$14+1-'Option-specific inputs'!$K$79)/('Option-specific inputs'!$K$80),1)=0,
'Option-specific inputs'!$K$114*BC$26,
0),
0),
0),
0)</f>
        <v>0</v>
      </c>
      <c r="BD521" s="43">
        <f>IFERROR(
IF((BD$14-$G$14+1)&lt;='General parameters'!$G$22,
IF((BD$14-$G$14+1)&gt;=('Option-specific inputs'!$K$79),
IF(MOD((BD$14-$G$14+1-'Option-specific inputs'!$K$79)/('Option-specific inputs'!$K$80),1)=0,
'Option-specific inputs'!$K$114*BD$26,
0),
0),
0),
0)</f>
        <v>0</v>
      </c>
      <c r="BE521" s="43">
        <f>IFERROR(
IF((BE$14-$G$14+1)&lt;='General parameters'!$G$22,
IF((BE$14-$G$14+1)&gt;=('Option-specific inputs'!$K$79),
IF(MOD((BE$14-$G$14+1-'Option-specific inputs'!$K$79)/('Option-specific inputs'!$K$80),1)=0,
'Option-specific inputs'!$K$114*BE$26,
0),
0),
0),
0)</f>
        <v>0</v>
      </c>
      <c r="BF521" s="43">
        <f>IFERROR(
IF((BF$14-$G$14+1)&lt;='General parameters'!$G$22,
IF((BF$14-$G$14+1)&gt;=('Option-specific inputs'!$K$79),
IF(MOD((BF$14-$G$14+1-'Option-specific inputs'!$K$79)/('Option-specific inputs'!$K$80),1)=0,
'Option-specific inputs'!$K$114*BF$26,
0),
0),
0),
0)</f>
        <v>0</v>
      </c>
      <c r="BG521" s="43">
        <f>IFERROR(
IF((BG$14-$G$14+1)&lt;='General parameters'!$G$22,
IF((BG$14-$G$14+1)&gt;=('Option-specific inputs'!$K$79),
IF(MOD((BG$14-$G$14+1-'Option-specific inputs'!$K$79)/('Option-specific inputs'!$K$80),1)=0,
'Option-specific inputs'!$K$114*BG$26,
0),
0),
0),
0)</f>
        <v>0</v>
      </c>
      <c r="BH521" s="43">
        <f>IFERROR(
IF((BH$14-$G$14+1)&lt;='General parameters'!$G$22,
IF((BH$14-$G$14+1)&gt;=('Option-specific inputs'!$K$79),
IF(MOD((BH$14-$G$14+1-'Option-specific inputs'!$K$79)/('Option-specific inputs'!$K$80),1)=0,
'Option-specific inputs'!$K$114*BH$26,
0),
0),
0),
0)</f>
        <v>0</v>
      </c>
      <c r="BI521" s="43">
        <f>IFERROR(
IF((BI$14-$G$14+1)&lt;='General parameters'!$G$22,
IF((BI$14-$G$14+1)&gt;=('Option-specific inputs'!$K$79),
IF(MOD((BI$14-$G$14+1-'Option-specific inputs'!$K$79)/('Option-specific inputs'!$K$80),1)=0,
'Option-specific inputs'!$K$114*BI$26,
0),
0),
0),
0)</f>
        <v>0</v>
      </c>
      <c r="BJ521" s="43">
        <f>IFERROR(
IF((BJ$14-$G$14+1)&lt;='General parameters'!$G$22,
IF((BJ$14-$G$14+1)&gt;=('Option-specific inputs'!$K$79),
IF(MOD((BJ$14-$G$14+1-'Option-specific inputs'!$K$79)/('Option-specific inputs'!$K$80),1)=0,
'Option-specific inputs'!$K$114*BJ$26,
0),
0),
0),
0)</f>
        <v>0</v>
      </c>
      <c r="BK521" s="43">
        <f>IFERROR(
IF((BK$14-$G$14+1)&lt;='General parameters'!$G$22,
IF((BK$14-$G$14+1)&gt;=('Option-specific inputs'!$K$79),
IF(MOD((BK$14-$G$14+1-'Option-specific inputs'!$K$79)/('Option-specific inputs'!$K$80),1)=0,
'Option-specific inputs'!$K$114*BK$26,
0),
0),
0),
0)</f>
        <v>0</v>
      </c>
      <c r="BL521" s="43">
        <f>IFERROR(
IF((BL$14-$G$14+1)&lt;='General parameters'!$G$22,
IF((BL$14-$G$14+1)&gt;=('Option-specific inputs'!$K$79),
IF(MOD((BL$14-$G$14+1-'Option-specific inputs'!$K$79)/('Option-specific inputs'!$K$80),1)=0,
'Option-specific inputs'!$K$114*BL$26,
0),
0),
0),
0)</f>
        <v>0</v>
      </c>
      <c r="BM521" s="43">
        <f>IFERROR(
IF((BM$14-$G$14+1)&lt;='General parameters'!$G$22,
IF((BM$14-$G$14+1)&gt;=('Option-specific inputs'!$K$79),
IF(MOD((BM$14-$G$14+1-'Option-specific inputs'!$K$79)/('Option-specific inputs'!$K$80),1)=0,
'Option-specific inputs'!$K$114*BM$26,
0),
0),
0),
0)</f>
        <v>0</v>
      </c>
      <c r="BN521" s="43">
        <f>IFERROR(
IF((BN$14-$G$14+1)&lt;='General parameters'!$G$22,
IF((BN$14-$G$14+1)&gt;=('Option-specific inputs'!$K$79),
IF(MOD((BN$14-$G$14+1-'Option-specific inputs'!$K$79)/('Option-specific inputs'!$K$80),1)=0,
'Option-specific inputs'!$K$114*BN$26,
0),
0),
0),
0)</f>
        <v>0</v>
      </c>
      <c r="BO521" s="43">
        <f>IFERROR(
IF((BO$14-$G$14+1)&lt;='General parameters'!$G$22,
IF((BO$14-$G$14+1)&gt;=('Option-specific inputs'!$K$79),
IF(MOD((BO$14-$G$14+1-'Option-specific inputs'!$K$79)/('Option-specific inputs'!$K$80),1)=0,
'Option-specific inputs'!$K$114*BO$26,
0),
0),
0),
0)</f>
        <v>0</v>
      </c>
      <c r="BP521" s="43">
        <f>IFERROR(
IF((BP$14-$G$14+1)&lt;='General parameters'!$G$22,
IF((BP$14-$G$14+1)&gt;=('Option-specific inputs'!$K$79),
IF(MOD((BP$14-$G$14+1-'Option-specific inputs'!$K$79)/('Option-specific inputs'!$K$80),1)=0,
'Option-specific inputs'!$K$114*BP$26,
0),
0),
0),
0)</f>
        <v>0</v>
      </c>
      <c r="BQ521" s="43">
        <f>IFERROR(
IF((BQ$14-$G$14+1)&lt;='General parameters'!$G$22,
IF((BQ$14-$G$14+1)&gt;=('Option-specific inputs'!$K$79),
IF(MOD((BQ$14-$G$14+1-'Option-specific inputs'!$K$79)/('Option-specific inputs'!$K$80),1)=0,
'Option-specific inputs'!$K$114*BQ$26,
0),
0),
0),
0)</f>
        <v>0</v>
      </c>
      <c r="BR521" s="43">
        <f>IFERROR(
IF((BR$14-$G$14+1)&lt;='General parameters'!$G$22,
IF((BR$14-$G$14+1)&gt;=('Option-specific inputs'!$K$79),
IF(MOD((BR$14-$G$14+1-'Option-specific inputs'!$K$79)/('Option-specific inputs'!$K$80),1)=0,
'Option-specific inputs'!$K$114*BR$26,
0),
0),
0),
0)</f>
        <v>0</v>
      </c>
      <c r="BS521" s="43">
        <f>IFERROR(
IF((BS$14-$G$14+1)&lt;='General parameters'!$G$22,
IF((BS$14-$G$14+1)&gt;=('Option-specific inputs'!$K$79),
IF(MOD((BS$14-$G$14+1-'Option-specific inputs'!$K$79)/('Option-specific inputs'!$K$80),1)=0,
'Option-specific inputs'!$K$114*BS$26,
0),
0),
0),
0)</f>
        <v>0</v>
      </c>
      <c r="BT521" s="43">
        <f>IFERROR(
IF((BT$14-$G$14+1)&lt;='General parameters'!$G$22,
IF((BT$14-$G$14+1)&gt;=('Option-specific inputs'!$K$79),
IF(MOD((BT$14-$G$14+1-'Option-specific inputs'!$K$79)/('Option-specific inputs'!$K$80),1)=0,
'Option-specific inputs'!$K$114*BT$26,
0),
0),
0),
0)</f>
        <v>0</v>
      </c>
      <c r="BU521" s="43">
        <f>IFERROR(
IF((BU$14-$G$14+1)&lt;='General parameters'!$G$22,
IF((BU$14-$G$14+1)&gt;=('Option-specific inputs'!$K$79),
IF(MOD((BU$14-$G$14+1-'Option-specific inputs'!$K$79)/('Option-specific inputs'!$K$80),1)=0,
'Option-specific inputs'!$K$114*BU$26,
0),
0),
0),
0)</f>
        <v>0</v>
      </c>
      <c r="BV521" s="43">
        <f>IFERROR(
IF((BV$14-$G$14+1)&lt;='General parameters'!$G$22,
IF((BV$14-$G$14+1)&gt;=('Option-specific inputs'!$K$79),
IF(MOD((BV$14-$G$14+1-'Option-specific inputs'!$K$79)/('Option-specific inputs'!$K$80),1)=0,
'Option-specific inputs'!$K$114*BV$26,
0),
0),
0),
0)</f>
        <v>0</v>
      </c>
      <c r="BW521" s="43">
        <f>IFERROR(
IF((BW$14-$G$14+1)&lt;='General parameters'!$G$22,
IF((BW$14-$G$14+1)&gt;=('Option-specific inputs'!$K$79),
IF(MOD((BW$14-$G$14+1-'Option-specific inputs'!$K$79)/('Option-specific inputs'!$K$80),1)=0,
'Option-specific inputs'!$K$114*BW$26,
0),
0),
0),
0)</f>
        <v>0</v>
      </c>
      <c r="BX521" s="43">
        <f>IFERROR(
IF((BX$14-$G$14+1)&lt;='General parameters'!$G$22,
IF((BX$14-$G$14+1)&gt;=('Option-specific inputs'!$K$79),
IF(MOD((BX$14-$G$14+1-'Option-specific inputs'!$K$79)/('Option-specific inputs'!$K$80),1)=0,
'Option-specific inputs'!$K$114*BX$26,
0),
0),
0),
0)</f>
        <v>0</v>
      </c>
      <c r="BY521" s="43">
        <f>IFERROR(
IF((BY$14-$G$14+1)&lt;='General parameters'!$G$22,
IF((BY$14-$G$14+1)&gt;=('Option-specific inputs'!$K$79),
IF(MOD((BY$14-$G$14+1-'Option-specific inputs'!$K$79)/('Option-specific inputs'!$K$80),1)=0,
'Option-specific inputs'!$K$114*BY$26,
0),
0),
0),
0)</f>
        <v>0</v>
      </c>
      <c r="BZ521" s="43">
        <f>IFERROR(
IF((BZ$14-$G$14+1)&lt;='General parameters'!$G$22,
IF((BZ$14-$G$14+1)&gt;=('Option-specific inputs'!$K$79),
IF(MOD((BZ$14-$G$14+1-'Option-specific inputs'!$K$79)/('Option-specific inputs'!$K$80),1)=0,
'Option-specific inputs'!$K$114*BZ$26,
0),
0),
0),
0)</f>
        <v>0</v>
      </c>
      <c r="CA521" s="43">
        <f>IFERROR(
IF((CA$14-$G$14+1)&lt;='General parameters'!$G$22,
IF((CA$14-$G$14+1)&gt;=('Option-specific inputs'!$K$79),
IF(MOD((CA$14-$G$14+1-'Option-specific inputs'!$K$79)/('Option-specific inputs'!$K$80),1)=0,
'Option-specific inputs'!$K$114*CA$26,
0),
0),
0),
0)</f>
        <v>0</v>
      </c>
      <c r="CB521" s="43">
        <f>IFERROR(
IF((CB$14-$G$14+1)&lt;='General parameters'!$G$22,
IF((CB$14-$G$14+1)&gt;=('Option-specific inputs'!$K$79),
IF(MOD((CB$14-$G$14+1-'Option-specific inputs'!$K$79)/('Option-specific inputs'!$K$80),1)=0,
'Option-specific inputs'!$K$114*CB$26,
0),
0),
0),
0)</f>
        <v>0</v>
      </c>
      <c r="CC521" s="43">
        <f>IFERROR(
IF((CC$14-$G$14+1)&lt;='General parameters'!$G$22,
IF((CC$14-$G$14+1)&gt;=('Option-specific inputs'!$K$79),
IF(MOD((CC$14-$G$14+1-'Option-specific inputs'!$K$79)/('Option-specific inputs'!$K$80),1)=0,
'Option-specific inputs'!$K$114*CC$26,
0),
0),
0),
0)</f>
        <v>0</v>
      </c>
      <c r="CD521" s="43">
        <f>IFERROR(
IF((CD$14-$G$14+1)&lt;='General parameters'!$G$22,
IF((CD$14-$G$14+1)&gt;=('Option-specific inputs'!$K$79),
IF(MOD((CD$14-$G$14+1-'Option-specific inputs'!$K$79)/('Option-specific inputs'!$K$80),1)=0,
'Option-specific inputs'!$K$114*CD$26,
0),
0),
0),
0)</f>
        <v>0</v>
      </c>
      <c r="CE521" s="43">
        <f>IFERROR(
IF((CE$14-$G$14+1)&lt;='General parameters'!$G$22,
IF((CE$14-$G$14+1)&gt;=('Option-specific inputs'!$K$79),
IF(MOD((CE$14-$G$14+1-'Option-specific inputs'!$K$79)/('Option-specific inputs'!$K$80),1)=0,
'Option-specific inputs'!$K$114*CE$26,
0),
0),
0),
0)</f>
        <v>0</v>
      </c>
      <c r="CF521" s="43">
        <f>IFERROR(
IF((CF$14-$G$14+1)&lt;='General parameters'!$G$22,
IF((CF$14-$G$14+1)&gt;=('Option-specific inputs'!$K$79),
IF(MOD((CF$14-$G$14+1-'Option-specific inputs'!$K$79)/('Option-specific inputs'!$K$80),1)=0,
'Option-specific inputs'!$K$114*CF$26,
0),
0),
0),
0)</f>
        <v>0</v>
      </c>
      <c r="CG521" s="43">
        <f>IFERROR(
IF((CG$14-$G$14+1)&lt;='General parameters'!$G$22,
IF((CG$14-$G$14+1)&gt;=('Option-specific inputs'!$K$79),
IF(MOD((CG$14-$G$14+1-'Option-specific inputs'!$K$79)/('Option-specific inputs'!$K$80),1)=0,
'Option-specific inputs'!$K$114*CG$26,
0),
0),
0),
0)</f>
        <v>0</v>
      </c>
      <c r="CH521" s="43">
        <f>IFERROR(
IF((CH$14-$G$14+1)&lt;='General parameters'!$G$22,
IF((CH$14-$G$14+1)&gt;=('Option-specific inputs'!$K$79),
IF(MOD((CH$14-$G$14+1-'Option-specific inputs'!$K$79)/('Option-specific inputs'!$K$80),1)=0,
'Option-specific inputs'!$K$114*CH$26,
0),
0),
0),
0)</f>
        <v>0</v>
      </c>
      <c r="CI521" s="43">
        <f>IFERROR(
IF((CI$14-$G$14+1)&lt;='General parameters'!$G$22,
IF((CI$14-$G$14+1)&gt;=('Option-specific inputs'!$K$79),
IF(MOD((CI$14-$G$14+1-'Option-specific inputs'!$K$79)/('Option-specific inputs'!$K$80),1)=0,
'Option-specific inputs'!$K$114*CI$26,
0),
0),
0),
0)</f>
        <v>0</v>
      </c>
      <c r="CJ521" s="43">
        <f>IFERROR(
IF((CJ$14-$G$14+1)&lt;='General parameters'!$G$22,
IF((CJ$14-$G$14+1)&gt;=('Option-specific inputs'!$K$79),
IF(MOD((CJ$14-$G$14+1-'Option-specific inputs'!$K$79)/('Option-specific inputs'!$K$80),1)=0,
'Option-specific inputs'!$K$114*CJ$26,
0),
0),
0),
0)</f>
        <v>0</v>
      </c>
      <c r="CK521" s="43">
        <f>IFERROR(
IF((CK$14-$G$14+1)&lt;='General parameters'!$G$22,
IF((CK$14-$G$14+1)&gt;=('Option-specific inputs'!$K$79),
IF(MOD((CK$14-$G$14+1-'Option-specific inputs'!$K$79)/('Option-specific inputs'!$K$80),1)=0,
'Option-specific inputs'!$K$114*CK$26,
0),
0),
0),
0)</f>
        <v>0</v>
      </c>
      <c r="CL521" s="43">
        <f>IFERROR(
IF((CL$14-$G$14+1)&lt;='General parameters'!$G$22,
IF((CL$14-$G$14+1)&gt;=('Option-specific inputs'!$K$79),
IF(MOD((CL$14-$G$14+1-'Option-specific inputs'!$K$79)/('Option-specific inputs'!$K$80),1)=0,
'Option-specific inputs'!$K$114*CL$26,
0),
0),
0),
0)</f>
        <v>0</v>
      </c>
      <c r="CM521" s="43">
        <f>IFERROR(
IF((CM$14-$G$14+1)&lt;='General parameters'!$G$22,
IF((CM$14-$G$14+1)&gt;=('Option-specific inputs'!$K$79),
IF(MOD((CM$14-$G$14+1-'Option-specific inputs'!$K$79)/('Option-specific inputs'!$K$80),1)=0,
'Option-specific inputs'!$K$114*CM$26,
0),
0),
0),
0)</f>
        <v>0</v>
      </c>
      <c r="CN521" s="43">
        <f>IFERROR(
IF((CN$14-$G$14+1)&lt;='General parameters'!$G$22,
IF((CN$14-$G$14+1)&gt;=('Option-specific inputs'!$K$79),
IF(MOD((CN$14-$G$14+1-'Option-specific inputs'!$K$79)/('Option-specific inputs'!$K$80),1)=0,
'Option-specific inputs'!$K$114*CN$26,
0),
0),
0),
0)</f>
        <v>0</v>
      </c>
      <c r="CO521" s="43">
        <f>IFERROR(
IF((CO$14-$G$14+1)&lt;='General parameters'!$G$22,
IF((CO$14-$G$14+1)&gt;=('Option-specific inputs'!$K$79),
IF(MOD((CO$14-$G$14+1-'Option-specific inputs'!$K$79)/('Option-specific inputs'!$K$80),1)=0,
'Option-specific inputs'!$K$114*CO$26,
0),
0),
0),
0)</f>
        <v>0</v>
      </c>
      <c r="CP521" s="43">
        <f>IFERROR(
IF((CP$14-$G$14+1)&lt;='General parameters'!$G$22,
IF((CP$14-$G$14+1)&gt;=('Option-specific inputs'!$K$79),
IF(MOD((CP$14-$G$14+1-'Option-specific inputs'!$K$79)/('Option-specific inputs'!$K$80),1)=0,
'Option-specific inputs'!$K$114*CP$26,
0),
0),
0),
0)</f>
        <v>0</v>
      </c>
      <c r="CQ521" s="43">
        <f>IFERROR(
IF((CQ$14-$G$14+1)&lt;='General parameters'!$G$22,
IF((CQ$14-$G$14+1)&gt;=('Option-specific inputs'!$K$79),
IF(MOD((CQ$14-$G$14+1-'Option-specific inputs'!$K$79)/('Option-specific inputs'!$K$80),1)=0,
'Option-specific inputs'!$K$114*CQ$26,
0),
0),
0),
0)</f>
        <v>0</v>
      </c>
      <c r="CR521" s="43">
        <f>IFERROR(
IF((CR$14-$G$14+1)&lt;='General parameters'!$G$22,
IF((CR$14-$G$14+1)&gt;=('Option-specific inputs'!$K$79),
IF(MOD((CR$14-$G$14+1-'Option-specific inputs'!$K$79)/('Option-specific inputs'!$K$80),1)=0,
'Option-specific inputs'!$K$114*CR$26,
0),
0),
0),
0)</f>
        <v>0</v>
      </c>
      <c r="CS521" s="43">
        <f>IFERROR(
IF((CS$14-$G$14+1)&lt;='General parameters'!$G$22,
IF((CS$14-$G$14+1)&gt;=('Option-specific inputs'!$K$79),
IF(MOD((CS$14-$G$14+1-'Option-specific inputs'!$K$79)/('Option-specific inputs'!$K$80),1)=0,
'Option-specific inputs'!$K$114*CS$26,
0),
0),
0),
0)</f>
        <v>0</v>
      </c>
      <c r="CT521" s="43">
        <f>IFERROR(
IF((CT$14-$G$14+1)&lt;='General parameters'!$G$22,
IF((CT$14-$G$14+1)&gt;=('Option-specific inputs'!$K$79),
IF(MOD((CT$14-$G$14+1-'Option-specific inputs'!$K$79)/('Option-specific inputs'!$K$80),1)=0,
'Option-specific inputs'!$K$114*CT$26,
0),
0),
0),
0)</f>
        <v>0</v>
      </c>
      <c r="CU521" s="43">
        <f>IFERROR(
IF((CU$14-$G$14+1)&lt;='General parameters'!$G$22,
IF((CU$14-$G$14+1)&gt;=('Option-specific inputs'!$K$79),
IF(MOD((CU$14-$G$14+1-'Option-specific inputs'!$K$79)/('Option-specific inputs'!$K$80),1)=0,
'Option-specific inputs'!$K$114*CU$26,
0),
0),
0),
0)</f>
        <v>0</v>
      </c>
      <c r="CV521" s="43">
        <f>IFERROR(
IF((CV$14-$G$14+1)&lt;='General parameters'!$G$22,
IF((CV$14-$G$14+1)&gt;=('Option-specific inputs'!$K$79),
IF(MOD((CV$14-$G$14+1-'Option-specific inputs'!$K$79)/('Option-specific inputs'!$K$80),1)=0,
'Option-specific inputs'!$K$114*CV$26,
0),
0),
0),
0)</f>
        <v>0</v>
      </c>
      <c r="CW521" s="43">
        <f>IFERROR(
IF((CW$14-$G$14+1)&lt;='General parameters'!$G$22,
IF((CW$14-$G$14+1)&gt;=('Option-specific inputs'!$K$79),
IF(MOD((CW$14-$G$14+1-'Option-specific inputs'!$K$79)/('Option-specific inputs'!$K$80),1)=0,
'Option-specific inputs'!$K$114*CW$26,
0),
0),
0),
0)</f>
        <v>0</v>
      </c>
      <c r="CX521" s="43">
        <f>IFERROR(
IF((CX$14-$G$14+1)&lt;='General parameters'!$G$22,
IF((CX$14-$G$14+1)&gt;=('Option-specific inputs'!$K$79),
IF(MOD((CX$14-$G$14+1-'Option-specific inputs'!$K$79)/('Option-specific inputs'!$K$80),1)=0,
'Option-specific inputs'!$K$114*CX$26,
0),
0),
0),
0)</f>
        <v>0</v>
      </c>
      <c r="CY521" s="43">
        <f>IFERROR(
IF((CY$14-$G$14+1)&lt;='General parameters'!$G$22,
IF((CY$14-$G$14+1)&gt;=('Option-specific inputs'!$K$79),
IF(MOD((CY$14-$G$14+1-'Option-specific inputs'!$K$79)/('Option-specific inputs'!$K$80),1)=0,
'Option-specific inputs'!$K$114*CY$26,
0),
0),
0),
0)</f>
        <v>0</v>
      </c>
      <c r="CZ521" s="43">
        <f>IFERROR(
IF((CZ$14-$G$14+1)&lt;='General parameters'!$G$22,
IF((CZ$14-$G$14+1)&gt;=('Option-specific inputs'!$K$79),
IF(MOD((CZ$14-$G$14+1-'Option-specific inputs'!$K$79)/('Option-specific inputs'!$K$80),1)=0,
'Option-specific inputs'!$K$114*CZ$26,
0),
0),
0),
0)</f>
        <v>0</v>
      </c>
      <c r="DA521" s="43">
        <f>IFERROR(
IF((DA$14-$G$14+1)&lt;='General parameters'!$G$22,
IF((DA$14-$G$14+1)&gt;=('Option-specific inputs'!$K$79),
IF(MOD((DA$14-$G$14+1-'Option-specific inputs'!$K$79)/('Option-specific inputs'!$K$80),1)=0,
'Option-specific inputs'!$K$114*DA$26,
0),
0),
0),
0)</f>
        <v>0</v>
      </c>
      <c r="DB521" s="43">
        <f>IFERROR(
IF((DB$14-$G$14+1)&lt;='General parameters'!$G$22,
IF((DB$14-$G$14+1)&gt;=('Option-specific inputs'!$K$79),
IF(MOD((DB$14-$G$14+1-'Option-specific inputs'!$K$79)/('Option-specific inputs'!$K$80),1)=0,
'Option-specific inputs'!$K$114*DB$26,
0),
0),
0),
0)</f>
        <v>0</v>
      </c>
      <c r="DC521" s="25"/>
    </row>
    <row r="522" spans="1:107" s="61" customFormat="1" ht="22.5" customHeight="1">
      <c r="A522" s="25"/>
      <c r="B522" s="152"/>
      <c r="C522" s="170" t="str">
        <f>"Maintenance event 2: "&amp;'Option-specific inputs'!$H$83</f>
        <v xml:space="preserve">Maintenance event 2: </v>
      </c>
      <c r="D522" s="48"/>
      <c r="E522" s="37"/>
      <c r="F522" s="32"/>
      <c r="G522" s="43">
        <f>IFERROR(
IF((G$14-$G$14+1)&lt;='General parameters'!$G$22,
IF((G$14-$G$14+1)&gt;=('Option-specific inputs'!$K$84),
IF(MOD((G$14-$G$14+1-'Option-specific inputs'!$K$84)/'Option-specific inputs'!$K$85,1)=0,
'Option-specific inputs'!$K$115*G$26,
0),
0),
0),
0)</f>
        <v>0</v>
      </c>
      <c r="H522" s="43">
        <f>IFERROR(
IF((H$14-$G$14+1)&lt;='General parameters'!$G$22,
IF((H$14-$G$14+1)&gt;=('Option-specific inputs'!$K$84),
IF(MOD((H$14-$G$14+1-'Option-specific inputs'!$K$84)/'Option-specific inputs'!$K$85,1)=0,
'Option-specific inputs'!$K$115*H$26,
0),
0),
0),
0)</f>
        <v>0</v>
      </c>
      <c r="I522" s="43">
        <f>IFERROR(
IF((I$14-$G$14+1)&lt;='General parameters'!$G$22,
IF((I$14-$G$14+1)&gt;=('Option-specific inputs'!$K$84),
IF(MOD((I$14-$G$14+1-'Option-specific inputs'!$K$84)/'Option-specific inputs'!$K$85,1)=0,
'Option-specific inputs'!$K$115*I$26,
0),
0),
0),
0)</f>
        <v>0</v>
      </c>
      <c r="J522" s="43">
        <f>IFERROR(
IF((J$14-$G$14+1)&lt;='General parameters'!$G$22,
IF((J$14-$G$14+1)&gt;=('Option-specific inputs'!$K$84),
IF(MOD((J$14-$G$14+1-'Option-specific inputs'!$K$84)/'Option-specific inputs'!$K$85,1)=0,
'Option-specific inputs'!$K$115*J$26,
0),
0),
0),
0)</f>
        <v>0</v>
      </c>
      <c r="K522" s="43">
        <f>IFERROR(
IF((K$14-$G$14+1)&lt;='General parameters'!$G$22,
IF((K$14-$G$14+1)&gt;=('Option-specific inputs'!$K$84),
IF(MOD((K$14-$G$14+1-'Option-specific inputs'!$K$84)/'Option-specific inputs'!$K$85,1)=0,
'Option-specific inputs'!$K$115*K$26,
0),
0),
0),
0)</f>
        <v>0</v>
      </c>
      <c r="L522" s="43">
        <f>IFERROR(
IF((L$14-$G$14+1)&lt;='General parameters'!$G$22,
IF((L$14-$G$14+1)&gt;=('Option-specific inputs'!$K$84),
IF(MOD((L$14-$G$14+1-'Option-specific inputs'!$K$84)/'Option-specific inputs'!$K$85,1)=0,
'Option-specific inputs'!$K$115*L$26,
0),
0),
0),
0)</f>
        <v>0</v>
      </c>
      <c r="M522" s="43">
        <f>IFERROR(
IF((M$14-$G$14+1)&lt;='General parameters'!$G$22,
IF((M$14-$G$14+1)&gt;=('Option-specific inputs'!$K$84),
IF(MOD((M$14-$G$14+1-'Option-specific inputs'!$K$84)/'Option-specific inputs'!$K$85,1)=0,
'Option-specific inputs'!$K$115*M$26,
0),
0),
0),
0)</f>
        <v>0</v>
      </c>
      <c r="N522" s="43">
        <f>IFERROR(
IF((N$14-$G$14+1)&lt;='General parameters'!$G$22,
IF((N$14-$G$14+1)&gt;=('Option-specific inputs'!$K$84),
IF(MOD((N$14-$G$14+1-'Option-specific inputs'!$K$84)/'Option-specific inputs'!$K$85,1)=0,
'Option-specific inputs'!$K$115*N$26,
0),
0),
0),
0)</f>
        <v>0</v>
      </c>
      <c r="O522" s="43">
        <f>IFERROR(
IF((O$14-$G$14+1)&lt;='General parameters'!$G$22,
IF((O$14-$G$14+1)&gt;=('Option-specific inputs'!$K$84),
IF(MOD((O$14-$G$14+1-'Option-specific inputs'!$K$84)/'Option-specific inputs'!$K$85,1)=0,
'Option-specific inputs'!$K$115*O$26,
0),
0),
0),
0)</f>
        <v>0</v>
      </c>
      <c r="P522" s="43">
        <f>IFERROR(
IF((P$14-$G$14+1)&lt;='General parameters'!$G$22,
IF((P$14-$G$14+1)&gt;=('Option-specific inputs'!$K$84),
IF(MOD((P$14-$G$14+1-'Option-specific inputs'!$K$84)/'Option-specific inputs'!$K$85,1)=0,
'Option-specific inputs'!$K$115*P$26,
0),
0),
0),
0)</f>
        <v>0</v>
      </c>
      <c r="Q522" s="43">
        <f>IFERROR(
IF((Q$14-$G$14+1)&lt;='General parameters'!$G$22,
IF((Q$14-$G$14+1)&gt;=('Option-specific inputs'!$K$84),
IF(MOD((Q$14-$G$14+1-'Option-specific inputs'!$K$84)/'Option-specific inputs'!$K$85,1)=0,
'Option-specific inputs'!$K$115*Q$26,
0),
0),
0),
0)</f>
        <v>0</v>
      </c>
      <c r="R522" s="43">
        <f>IFERROR(
IF((R$14-$G$14+1)&lt;='General parameters'!$G$22,
IF((R$14-$G$14+1)&gt;=('Option-specific inputs'!$K$84),
IF(MOD((R$14-$G$14+1-'Option-specific inputs'!$K$84)/'Option-specific inputs'!$K$85,1)=0,
'Option-specific inputs'!$K$115*R$26,
0),
0),
0),
0)</f>
        <v>0</v>
      </c>
      <c r="S522" s="43">
        <f>IFERROR(
IF((S$14-$G$14+1)&lt;='General parameters'!$G$22,
IF((S$14-$G$14+1)&gt;=('Option-specific inputs'!$K$84),
IF(MOD((S$14-$G$14+1-'Option-specific inputs'!$K$84)/'Option-specific inputs'!$K$85,1)=0,
'Option-specific inputs'!$K$115*S$26,
0),
0),
0),
0)</f>
        <v>0</v>
      </c>
      <c r="T522" s="43">
        <f>IFERROR(
IF((T$14-$G$14+1)&lt;='General parameters'!$G$22,
IF((T$14-$G$14+1)&gt;=('Option-specific inputs'!$K$84),
IF(MOD((T$14-$G$14+1-'Option-specific inputs'!$K$84)/'Option-specific inputs'!$K$85,1)=0,
'Option-specific inputs'!$K$115*T$26,
0),
0),
0),
0)</f>
        <v>0</v>
      </c>
      <c r="U522" s="43">
        <f>IFERROR(
IF((U$14-$G$14+1)&lt;='General parameters'!$G$22,
IF((U$14-$G$14+1)&gt;=('Option-specific inputs'!$K$84),
IF(MOD((U$14-$G$14+1-'Option-specific inputs'!$K$84)/'Option-specific inputs'!$K$85,1)=0,
'Option-specific inputs'!$K$115*U$26,
0),
0),
0),
0)</f>
        <v>0</v>
      </c>
      <c r="V522" s="43">
        <f>IFERROR(
IF((V$14-$G$14+1)&lt;='General parameters'!$G$22,
IF((V$14-$G$14+1)&gt;=('Option-specific inputs'!$K$84),
IF(MOD((V$14-$G$14+1-'Option-specific inputs'!$K$84)/'Option-specific inputs'!$K$85,1)=0,
'Option-specific inputs'!$K$115*V$26,
0),
0),
0),
0)</f>
        <v>0</v>
      </c>
      <c r="W522" s="43">
        <f>IFERROR(
IF((W$14-$G$14+1)&lt;='General parameters'!$G$22,
IF((W$14-$G$14+1)&gt;=('Option-specific inputs'!$K$84),
IF(MOD((W$14-$G$14+1-'Option-specific inputs'!$K$84)/'Option-specific inputs'!$K$85,1)=0,
'Option-specific inputs'!$K$115*W$26,
0),
0),
0),
0)</f>
        <v>0</v>
      </c>
      <c r="X522" s="43">
        <f>IFERROR(
IF((X$14-$G$14+1)&lt;='General parameters'!$G$22,
IF((X$14-$G$14+1)&gt;=('Option-specific inputs'!$K$84),
IF(MOD((X$14-$G$14+1-'Option-specific inputs'!$K$84)/'Option-specific inputs'!$K$85,1)=0,
'Option-specific inputs'!$K$115*X$26,
0),
0),
0),
0)</f>
        <v>0</v>
      </c>
      <c r="Y522" s="43">
        <f>IFERROR(
IF((Y$14-$G$14+1)&lt;='General parameters'!$G$22,
IF((Y$14-$G$14+1)&gt;=('Option-specific inputs'!$K$84),
IF(MOD((Y$14-$G$14+1-'Option-specific inputs'!$K$84)/'Option-specific inputs'!$K$85,1)=0,
'Option-specific inputs'!$K$115*Y$26,
0),
0),
0),
0)</f>
        <v>0</v>
      </c>
      <c r="Z522" s="43">
        <f>IFERROR(
IF((Z$14-$G$14+1)&lt;='General parameters'!$G$22,
IF((Z$14-$G$14+1)&gt;=('Option-specific inputs'!$K$84),
IF(MOD((Z$14-$G$14+1-'Option-specific inputs'!$K$84)/'Option-specific inputs'!$K$85,1)=0,
'Option-specific inputs'!$K$115*Z$26,
0),
0),
0),
0)</f>
        <v>0</v>
      </c>
      <c r="AA522" s="43">
        <f>IFERROR(
IF((AA$14-$G$14+1)&lt;='General parameters'!$G$22,
IF((AA$14-$G$14+1)&gt;=('Option-specific inputs'!$K$84),
IF(MOD((AA$14-$G$14+1-'Option-specific inputs'!$K$84)/'Option-specific inputs'!$K$85,1)=0,
'Option-specific inputs'!$K$115*AA$26,
0),
0),
0),
0)</f>
        <v>0</v>
      </c>
      <c r="AB522" s="43">
        <f>IFERROR(
IF((AB$14-$G$14+1)&lt;='General parameters'!$G$22,
IF((AB$14-$G$14+1)&gt;=('Option-specific inputs'!$K$84),
IF(MOD((AB$14-$G$14+1-'Option-specific inputs'!$K$84)/'Option-specific inputs'!$K$85,1)=0,
'Option-specific inputs'!$K$115*AB$26,
0),
0),
0),
0)</f>
        <v>0</v>
      </c>
      <c r="AC522" s="43">
        <f>IFERROR(
IF((AC$14-$G$14+1)&lt;='General parameters'!$G$22,
IF((AC$14-$G$14+1)&gt;=('Option-specific inputs'!$K$84),
IF(MOD((AC$14-$G$14+1-'Option-specific inputs'!$K$84)/'Option-specific inputs'!$K$85,1)=0,
'Option-specific inputs'!$K$115*AC$26,
0),
0),
0),
0)</f>
        <v>0</v>
      </c>
      <c r="AD522" s="43">
        <f>IFERROR(
IF((AD$14-$G$14+1)&lt;='General parameters'!$G$22,
IF((AD$14-$G$14+1)&gt;=('Option-specific inputs'!$K$84),
IF(MOD((AD$14-$G$14+1-'Option-specific inputs'!$K$84)/'Option-specific inputs'!$K$85,1)=0,
'Option-specific inputs'!$K$115*AD$26,
0),
0),
0),
0)</f>
        <v>0</v>
      </c>
      <c r="AE522" s="43">
        <f>IFERROR(
IF((AE$14-$G$14+1)&lt;='General parameters'!$G$22,
IF((AE$14-$G$14+1)&gt;=('Option-specific inputs'!$K$84),
IF(MOD((AE$14-$G$14+1-'Option-specific inputs'!$K$84)/'Option-specific inputs'!$K$85,1)=0,
'Option-specific inputs'!$K$115*AE$26,
0),
0),
0),
0)</f>
        <v>0</v>
      </c>
      <c r="AF522" s="43">
        <f>IFERROR(
IF((AF$14-$G$14+1)&lt;='General parameters'!$G$22,
IF((AF$14-$G$14+1)&gt;=('Option-specific inputs'!$K$84),
IF(MOD((AF$14-$G$14+1-'Option-specific inputs'!$K$84)/'Option-specific inputs'!$K$85,1)=0,
'Option-specific inputs'!$K$115*AF$26,
0),
0),
0),
0)</f>
        <v>0</v>
      </c>
      <c r="AG522" s="43">
        <f>IFERROR(
IF((AG$14-$G$14+1)&lt;='General parameters'!$G$22,
IF((AG$14-$G$14+1)&gt;=('Option-specific inputs'!$K$84),
IF(MOD((AG$14-$G$14+1-'Option-specific inputs'!$K$84)/'Option-specific inputs'!$K$85,1)=0,
'Option-specific inputs'!$K$115*AG$26,
0),
0),
0),
0)</f>
        <v>0</v>
      </c>
      <c r="AH522" s="43">
        <f>IFERROR(
IF((AH$14-$G$14+1)&lt;='General parameters'!$G$22,
IF((AH$14-$G$14+1)&gt;=('Option-specific inputs'!$K$84),
IF(MOD((AH$14-$G$14+1-'Option-specific inputs'!$K$84)/'Option-specific inputs'!$K$85,1)=0,
'Option-specific inputs'!$K$115*AH$26,
0),
0),
0),
0)</f>
        <v>0</v>
      </c>
      <c r="AI522" s="43">
        <f>IFERROR(
IF((AI$14-$G$14+1)&lt;='General parameters'!$G$22,
IF((AI$14-$G$14+1)&gt;=('Option-specific inputs'!$K$84),
IF(MOD((AI$14-$G$14+1-'Option-specific inputs'!$K$84)/'Option-specific inputs'!$K$85,1)=0,
'Option-specific inputs'!$K$115*AI$26,
0),
0),
0),
0)</f>
        <v>0</v>
      </c>
      <c r="AJ522" s="43">
        <f>IFERROR(
IF((AJ$14-$G$14+1)&lt;='General parameters'!$G$22,
IF((AJ$14-$G$14+1)&gt;=('Option-specific inputs'!$K$84),
IF(MOD((AJ$14-$G$14+1-'Option-specific inputs'!$K$84)/'Option-specific inputs'!$K$85,1)=0,
'Option-specific inputs'!$K$115*AJ$26,
0),
0),
0),
0)</f>
        <v>0</v>
      </c>
      <c r="AK522" s="43">
        <f>IFERROR(
IF((AK$14-$G$14+1)&lt;='General parameters'!$G$22,
IF((AK$14-$G$14+1)&gt;=('Option-specific inputs'!$K$84),
IF(MOD((AK$14-$G$14+1-'Option-specific inputs'!$K$84)/'Option-specific inputs'!$K$85,1)=0,
'Option-specific inputs'!$K$115*AK$26,
0),
0),
0),
0)</f>
        <v>0</v>
      </c>
      <c r="AL522" s="43">
        <f>IFERROR(
IF((AL$14-$G$14+1)&lt;='General parameters'!$G$22,
IF((AL$14-$G$14+1)&gt;=('Option-specific inputs'!$K$84),
IF(MOD((AL$14-$G$14+1-'Option-specific inputs'!$K$84)/'Option-specific inputs'!$K$85,1)=0,
'Option-specific inputs'!$K$115*AL$26,
0),
0),
0),
0)</f>
        <v>0</v>
      </c>
      <c r="AM522" s="43">
        <f>IFERROR(
IF((AM$14-$G$14+1)&lt;='General parameters'!$G$22,
IF((AM$14-$G$14+1)&gt;=('Option-specific inputs'!$K$84),
IF(MOD((AM$14-$G$14+1-'Option-specific inputs'!$K$84)/'Option-specific inputs'!$K$85,1)=0,
'Option-specific inputs'!$K$115*AM$26,
0),
0),
0),
0)</f>
        <v>0</v>
      </c>
      <c r="AN522" s="43">
        <f>IFERROR(
IF((AN$14-$G$14+1)&lt;='General parameters'!$G$22,
IF((AN$14-$G$14+1)&gt;=('Option-specific inputs'!$K$84),
IF(MOD((AN$14-$G$14+1-'Option-specific inputs'!$K$84)/'Option-specific inputs'!$K$85,1)=0,
'Option-specific inputs'!$K$115*AN$26,
0),
0),
0),
0)</f>
        <v>0</v>
      </c>
      <c r="AO522" s="43">
        <f>IFERROR(
IF((AO$14-$G$14+1)&lt;='General parameters'!$G$22,
IF((AO$14-$G$14+1)&gt;=('Option-specific inputs'!$K$84),
IF(MOD((AO$14-$G$14+1-'Option-specific inputs'!$K$84)/'Option-specific inputs'!$K$85,1)=0,
'Option-specific inputs'!$K$115*AO$26,
0),
0),
0),
0)</f>
        <v>0</v>
      </c>
      <c r="AP522" s="43">
        <f>IFERROR(
IF((AP$14-$G$14+1)&lt;='General parameters'!$G$22,
IF((AP$14-$G$14+1)&gt;=('Option-specific inputs'!$K$84),
IF(MOD((AP$14-$G$14+1-'Option-specific inputs'!$K$84)/'Option-specific inputs'!$K$85,1)=0,
'Option-specific inputs'!$K$115*AP$26,
0),
0),
0),
0)</f>
        <v>0</v>
      </c>
      <c r="AQ522" s="43">
        <f>IFERROR(
IF((AQ$14-$G$14+1)&lt;='General parameters'!$G$22,
IF((AQ$14-$G$14+1)&gt;=('Option-specific inputs'!$K$84),
IF(MOD((AQ$14-$G$14+1-'Option-specific inputs'!$K$84)/'Option-specific inputs'!$K$85,1)=0,
'Option-specific inputs'!$K$115*AQ$26,
0),
0),
0),
0)</f>
        <v>0</v>
      </c>
      <c r="AR522" s="43">
        <f>IFERROR(
IF((AR$14-$G$14+1)&lt;='General parameters'!$G$22,
IF((AR$14-$G$14+1)&gt;=('Option-specific inputs'!$K$84),
IF(MOD((AR$14-$G$14+1-'Option-specific inputs'!$K$84)/'Option-specific inputs'!$K$85,1)=0,
'Option-specific inputs'!$K$115*AR$26,
0),
0),
0),
0)</f>
        <v>0</v>
      </c>
      <c r="AS522" s="43">
        <f>IFERROR(
IF((AS$14-$G$14+1)&lt;='General parameters'!$G$22,
IF((AS$14-$G$14+1)&gt;=('Option-specific inputs'!$K$84),
IF(MOD((AS$14-$G$14+1-'Option-specific inputs'!$K$84)/'Option-specific inputs'!$K$85,1)=0,
'Option-specific inputs'!$K$115*AS$26,
0),
0),
0),
0)</f>
        <v>0</v>
      </c>
      <c r="AT522" s="43">
        <f>IFERROR(
IF((AT$14-$G$14+1)&lt;='General parameters'!$G$22,
IF((AT$14-$G$14+1)&gt;=('Option-specific inputs'!$K$84),
IF(MOD((AT$14-$G$14+1-'Option-specific inputs'!$K$84)/'Option-specific inputs'!$K$85,1)=0,
'Option-specific inputs'!$K$115*AT$26,
0),
0),
0),
0)</f>
        <v>0</v>
      </c>
      <c r="AU522" s="43">
        <f>IFERROR(
IF((AU$14-$G$14+1)&lt;='General parameters'!$G$22,
IF((AU$14-$G$14+1)&gt;=('Option-specific inputs'!$K$84),
IF(MOD((AU$14-$G$14+1-'Option-specific inputs'!$K$84)/'Option-specific inputs'!$K$85,1)=0,
'Option-specific inputs'!$K$115*AU$26,
0),
0),
0),
0)</f>
        <v>0</v>
      </c>
      <c r="AV522" s="43">
        <f>IFERROR(
IF((AV$14-$G$14+1)&lt;='General parameters'!$G$22,
IF((AV$14-$G$14+1)&gt;=('Option-specific inputs'!$K$84),
IF(MOD((AV$14-$G$14+1-'Option-specific inputs'!$K$84)/'Option-specific inputs'!$K$85,1)=0,
'Option-specific inputs'!$K$115*AV$26,
0),
0),
0),
0)</f>
        <v>0</v>
      </c>
      <c r="AW522" s="43">
        <f>IFERROR(
IF((AW$14-$G$14+1)&lt;='General parameters'!$G$22,
IF((AW$14-$G$14+1)&gt;=('Option-specific inputs'!$K$84),
IF(MOD((AW$14-$G$14+1-'Option-specific inputs'!$K$84)/'Option-specific inputs'!$K$85,1)=0,
'Option-specific inputs'!$K$115*AW$26,
0),
0),
0),
0)</f>
        <v>0</v>
      </c>
      <c r="AX522" s="43">
        <f>IFERROR(
IF((AX$14-$G$14+1)&lt;='General parameters'!$G$22,
IF((AX$14-$G$14+1)&gt;=('Option-specific inputs'!$K$84),
IF(MOD((AX$14-$G$14+1-'Option-specific inputs'!$K$84)/'Option-specific inputs'!$K$85,1)=0,
'Option-specific inputs'!$K$115*AX$26,
0),
0),
0),
0)</f>
        <v>0</v>
      </c>
      <c r="AY522" s="43">
        <f>IFERROR(
IF((AY$14-$G$14+1)&lt;='General parameters'!$G$22,
IF((AY$14-$G$14+1)&gt;=('Option-specific inputs'!$K$84),
IF(MOD((AY$14-$G$14+1-'Option-specific inputs'!$K$84)/'Option-specific inputs'!$K$85,1)=0,
'Option-specific inputs'!$K$115*AY$26,
0),
0),
0),
0)</f>
        <v>0</v>
      </c>
      <c r="AZ522" s="43">
        <f>IFERROR(
IF((AZ$14-$G$14+1)&lt;='General parameters'!$G$22,
IF((AZ$14-$G$14+1)&gt;=('Option-specific inputs'!$K$84),
IF(MOD((AZ$14-$G$14+1-'Option-specific inputs'!$K$84)/'Option-specific inputs'!$K$85,1)=0,
'Option-specific inputs'!$K$115*AZ$26,
0),
0),
0),
0)</f>
        <v>0</v>
      </c>
      <c r="BA522" s="43">
        <f>IFERROR(
IF((BA$14-$G$14+1)&lt;='General parameters'!$G$22,
IF((BA$14-$G$14+1)&gt;=('Option-specific inputs'!$K$84),
IF(MOD((BA$14-$G$14+1-'Option-specific inputs'!$K$84)/'Option-specific inputs'!$K$85,1)=0,
'Option-specific inputs'!$K$115*BA$26,
0),
0),
0),
0)</f>
        <v>0</v>
      </c>
      <c r="BB522" s="43">
        <f>IFERROR(
IF((BB$14-$G$14+1)&lt;='General parameters'!$G$22,
IF((BB$14-$G$14+1)&gt;=('Option-specific inputs'!$K$84),
IF(MOD((BB$14-$G$14+1-'Option-specific inputs'!$K$84)/'Option-specific inputs'!$K$85,1)=0,
'Option-specific inputs'!$K$115*BB$26,
0),
0),
0),
0)</f>
        <v>0</v>
      </c>
      <c r="BC522" s="43">
        <f>IFERROR(
IF((BC$14-$G$14+1)&lt;='General parameters'!$G$22,
IF((BC$14-$G$14+1)&gt;=('Option-specific inputs'!$K$84),
IF(MOD((BC$14-$G$14+1-'Option-specific inputs'!$K$84)/'Option-specific inputs'!$K$85,1)=0,
'Option-specific inputs'!$K$115*BC$26,
0),
0),
0),
0)</f>
        <v>0</v>
      </c>
      <c r="BD522" s="43">
        <f>IFERROR(
IF((BD$14-$G$14+1)&lt;='General parameters'!$G$22,
IF((BD$14-$G$14+1)&gt;=('Option-specific inputs'!$K$84),
IF(MOD((BD$14-$G$14+1-'Option-specific inputs'!$K$84)/'Option-specific inputs'!$K$85,1)=0,
'Option-specific inputs'!$K$115*BD$26,
0),
0),
0),
0)</f>
        <v>0</v>
      </c>
      <c r="BE522" s="43">
        <f>IFERROR(
IF((BE$14-$G$14+1)&lt;='General parameters'!$G$22,
IF((BE$14-$G$14+1)&gt;=('Option-specific inputs'!$K$84),
IF(MOD((BE$14-$G$14+1-'Option-specific inputs'!$K$84)/'Option-specific inputs'!$K$85,1)=0,
'Option-specific inputs'!$K$115*BE$26,
0),
0),
0),
0)</f>
        <v>0</v>
      </c>
      <c r="BF522" s="43">
        <f>IFERROR(
IF((BF$14-$G$14+1)&lt;='General parameters'!$G$22,
IF((BF$14-$G$14+1)&gt;=('Option-specific inputs'!$K$84),
IF(MOD((BF$14-$G$14+1-'Option-specific inputs'!$K$84)/'Option-specific inputs'!$K$85,1)=0,
'Option-specific inputs'!$K$115*BF$26,
0),
0),
0),
0)</f>
        <v>0</v>
      </c>
      <c r="BG522" s="43">
        <f>IFERROR(
IF((BG$14-$G$14+1)&lt;='General parameters'!$G$22,
IF((BG$14-$G$14+1)&gt;=('Option-specific inputs'!$K$84),
IF(MOD((BG$14-$G$14+1-'Option-specific inputs'!$K$84)/'Option-specific inputs'!$K$85,1)=0,
'Option-specific inputs'!$K$115*BG$26,
0),
0),
0),
0)</f>
        <v>0</v>
      </c>
      <c r="BH522" s="43">
        <f>IFERROR(
IF((BH$14-$G$14+1)&lt;='General parameters'!$G$22,
IF((BH$14-$G$14+1)&gt;=('Option-specific inputs'!$K$84),
IF(MOD((BH$14-$G$14+1-'Option-specific inputs'!$K$84)/'Option-specific inputs'!$K$85,1)=0,
'Option-specific inputs'!$K$115*BH$26,
0),
0),
0),
0)</f>
        <v>0</v>
      </c>
      <c r="BI522" s="43">
        <f>IFERROR(
IF((BI$14-$G$14+1)&lt;='General parameters'!$G$22,
IF((BI$14-$G$14+1)&gt;=('Option-specific inputs'!$K$84),
IF(MOD((BI$14-$G$14+1-'Option-specific inputs'!$K$84)/'Option-specific inputs'!$K$85,1)=0,
'Option-specific inputs'!$K$115*BI$26,
0),
0),
0),
0)</f>
        <v>0</v>
      </c>
      <c r="BJ522" s="43">
        <f>IFERROR(
IF((BJ$14-$G$14+1)&lt;='General parameters'!$G$22,
IF((BJ$14-$G$14+1)&gt;=('Option-specific inputs'!$K$84),
IF(MOD((BJ$14-$G$14+1-'Option-specific inputs'!$K$84)/'Option-specific inputs'!$K$85,1)=0,
'Option-specific inputs'!$K$115*BJ$26,
0),
0),
0),
0)</f>
        <v>0</v>
      </c>
      <c r="BK522" s="43">
        <f>IFERROR(
IF((BK$14-$G$14+1)&lt;='General parameters'!$G$22,
IF((BK$14-$G$14+1)&gt;=('Option-specific inputs'!$K$84),
IF(MOD((BK$14-$G$14+1-'Option-specific inputs'!$K$84)/'Option-specific inputs'!$K$85,1)=0,
'Option-specific inputs'!$K$115*BK$26,
0),
0),
0),
0)</f>
        <v>0</v>
      </c>
      <c r="BL522" s="43">
        <f>IFERROR(
IF((BL$14-$G$14+1)&lt;='General parameters'!$G$22,
IF((BL$14-$G$14+1)&gt;=('Option-specific inputs'!$K$84),
IF(MOD((BL$14-$G$14+1-'Option-specific inputs'!$K$84)/'Option-specific inputs'!$K$85,1)=0,
'Option-specific inputs'!$K$115*BL$26,
0),
0),
0),
0)</f>
        <v>0</v>
      </c>
      <c r="BM522" s="43">
        <f>IFERROR(
IF((BM$14-$G$14+1)&lt;='General parameters'!$G$22,
IF((BM$14-$G$14+1)&gt;=('Option-specific inputs'!$K$84),
IF(MOD((BM$14-$G$14+1-'Option-specific inputs'!$K$84)/'Option-specific inputs'!$K$85,1)=0,
'Option-specific inputs'!$K$115*BM$26,
0),
0),
0),
0)</f>
        <v>0</v>
      </c>
      <c r="BN522" s="43">
        <f>IFERROR(
IF((BN$14-$G$14+1)&lt;='General parameters'!$G$22,
IF((BN$14-$G$14+1)&gt;=('Option-specific inputs'!$K$84),
IF(MOD((BN$14-$G$14+1-'Option-specific inputs'!$K$84)/'Option-specific inputs'!$K$85,1)=0,
'Option-specific inputs'!$K$115*BN$26,
0),
0),
0),
0)</f>
        <v>0</v>
      </c>
      <c r="BO522" s="43">
        <f>IFERROR(
IF((BO$14-$G$14+1)&lt;='General parameters'!$G$22,
IF((BO$14-$G$14+1)&gt;=('Option-specific inputs'!$K$84),
IF(MOD((BO$14-$G$14+1-'Option-specific inputs'!$K$84)/'Option-specific inputs'!$K$85,1)=0,
'Option-specific inputs'!$K$115*BO$26,
0),
0),
0),
0)</f>
        <v>0</v>
      </c>
      <c r="BP522" s="43">
        <f>IFERROR(
IF((BP$14-$G$14+1)&lt;='General parameters'!$G$22,
IF((BP$14-$G$14+1)&gt;=('Option-specific inputs'!$K$84),
IF(MOD((BP$14-$G$14+1-'Option-specific inputs'!$K$84)/'Option-specific inputs'!$K$85,1)=0,
'Option-specific inputs'!$K$115*BP$26,
0),
0),
0),
0)</f>
        <v>0</v>
      </c>
      <c r="BQ522" s="43">
        <f>IFERROR(
IF((BQ$14-$G$14+1)&lt;='General parameters'!$G$22,
IF((BQ$14-$G$14+1)&gt;=('Option-specific inputs'!$K$84),
IF(MOD((BQ$14-$G$14+1-'Option-specific inputs'!$K$84)/'Option-specific inputs'!$K$85,1)=0,
'Option-specific inputs'!$K$115*BQ$26,
0),
0),
0),
0)</f>
        <v>0</v>
      </c>
      <c r="BR522" s="43">
        <f>IFERROR(
IF((BR$14-$G$14+1)&lt;='General parameters'!$G$22,
IF((BR$14-$G$14+1)&gt;=('Option-specific inputs'!$K$84),
IF(MOD((BR$14-$G$14+1-'Option-specific inputs'!$K$84)/'Option-specific inputs'!$K$85,1)=0,
'Option-specific inputs'!$K$115*BR$26,
0),
0),
0),
0)</f>
        <v>0</v>
      </c>
      <c r="BS522" s="43">
        <f>IFERROR(
IF((BS$14-$G$14+1)&lt;='General parameters'!$G$22,
IF((BS$14-$G$14+1)&gt;=('Option-specific inputs'!$K$84),
IF(MOD((BS$14-$G$14+1-'Option-specific inputs'!$K$84)/'Option-specific inputs'!$K$85,1)=0,
'Option-specific inputs'!$K$115*BS$26,
0),
0),
0),
0)</f>
        <v>0</v>
      </c>
      <c r="BT522" s="43">
        <f>IFERROR(
IF((BT$14-$G$14+1)&lt;='General parameters'!$G$22,
IF((BT$14-$G$14+1)&gt;=('Option-specific inputs'!$K$84),
IF(MOD((BT$14-$G$14+1-'Option-specific inputs'!$K$84)/'Option-specific inputs'!$K$85,1)=0,
'Option-specific inputs'!$K$115*BT$26,
0),
0),
0),
0)</f>
        <v>0</v>
      </c>
      <c r="BU522" s="43">
        <f>IFERROR(
IF((BU$14-$G$14+1)&lt;='General parameters'!$G$22,
IF((BU$14-$G$14+1)&gt;=('Option-specific inputs'!$K$84),
IF(MOD((BU$14-$G$14+1-'Option-specific inputs'!$K$84)/'Option-specific inputs'!$K$85,1)=0,
'Option-specific inputs'!$K$115*BU$26,
0),
0),
0),
0)</f>
        <v>0</v>
      </c>
      <c r="BV522" s="43">
        <f>IFERROR(
IF((BV$14-$G$14+1)&lt;='General parameters'!$G$22,
IF((BV$14-$G$14+1)&gt;=('Option-specific inputs'!$K$84),
IF(MOD((BV$14-$G$14+1-'Option-specific inputs'!$K$84)/'Option-specific inputs'!$K$85,1)=0,
'Option-specific inputs'!$K$115*BV$26,
0),
0),
0),
0)</f>
        <v>0</v>
      </c>
      <c r="BW522" s="43">
        <f>IFERROR(
IF((BW$14-$G$14+1)&lt;='General parameters'!$G$22,
IF((BW$14-$G$14+1)&gt;=('Option-specific inputs'!$K$84),
IF(MOD((BW$14-$G$14+1-'Option-specific inputs'!$K$84)/'Option-specific inputs'!$K$85,1)=0,
'Option-specific inputs'!$K$115*BW$26,
0),
0),
0),
0)</f>
        <v>0</v>
      </c>
      <c r="BX522" s="43">
        <f>IFERROR(
IF((BX$14-$G$14+1)&lt;='General parameters'!$G$22,
IF((BX$14-$G$14+1)&gt;=('Option-specific inputs'!$K$84),
IF(MOD((BX$14-$G$14+1-'Option-specific inputs'!$K$84)/'Option-specific inputs'!$K$85,1)=0,
'Option-specific inputs'!$K$115*BX$26,
0),
0),
0),
0)</f>
        <v>0</v>
      </c>
      <c r="BY522" s="43">
        <f>IFERROR(
IF((BY$14-$G$14+1)&lt;='General parameters'!$G$22,
IF((BY$14-$G$14+1)&gt;=('Option-specific inputs'!$K$84),
IF(MOD((BY$14-$G$14+1-'Option-specific inputs'!$K$84)/'Option-specific inputs'!$K$85,1)=0,
'Option-specific inputs'!$K$115*BY$26,
0),
0),
0),
0)</f>
        <v>0</v>
      </c>
      <c r="BZ522" s="43">
        <f>IFERROR(
IF((BZ$14-$G$14+1)&lt;='General parameters'!$G$22,
IF((BZ$14-$G$14+1)&gt;=('Option-specific inputs'!$K$84),
IF(MOD((BZ$14-$G$14+1-'Option-specific inputs'!$K$84)/'Option-specific inputs'!$K$85,1)=0,
'Option-specific inputs'!$K$115*BZ$26,
0),
0),
0),
0)</f>
        <v>0</v>
      </c>
      <c r="CA522" s="43">
        <f>IFERROR(
IF((CA$14-$G$14+1)&lt;='General parameters'!$G$22,
IF((CA$14-$G$14+1)&gt;=('Option-specific inputs'!$K$84),
IF(MOD((CA$14-$G$14+1-'Option-specific inputs'!$K$84)/'Option-specific inputs'!$K$85,1)=0,
'Option-specific inputs'!$K$115*CA$26,
0),
0),
0),
0)</f>
        <v>0</v>
      </c>
      <c r="CB522" s="43">
        <f>IFERROR(
IF((CB$14-$G$14+1)&lt;='General parameters'!$G$22,
IF((CB$14-$G$14+1)&gt;=('Option-specific inputs'!$K$84),
IF(MOD((CB$14-$G$14+1-'Option-specific inputs'!$K$84)/'Option-specific inputs'!$K$85,1)=0,
'Option-specific inputs'!$K$115*CB$26,
0),
0),
0),
0)</f>
        <v>0</v>
      </c>
      <c r="CC522" s="43">
        <f>IFERROR(
IF((CC$14-$G$14+1)&lt;='General parameters'!$G$22,
IF((CC$14-$G$14+1)&gt;=('Option-specific inputs'!$K$84),
IF(MOD((CC$14-$G$14+1-'Option-specific inputs'!$K$84)/'Option-specific inputs'!$K$85,1)=0,
'Option-specific inputs'!$K$115*CC$26,
0),
0),
0),
0)</f>
        <v>0</v>
      </c>
      <c r="CD522" s="43">
        <f>IFERROR(
IF((CD$14-$G$14+1)&lt;='General parameters'!$G$22,
IF((CD$14-$G$14+1)&gt;=('Option-specific inputs'!$K$84),
IF(MOD((CD$14-$G$14+1-'Option-specific inputs'!$K$84)/'Option-specific inputs'!$K$85,1)=0,
'Option-specific inputs'!$K$115*CD$26,
0),
0),
0),
0)</f>
        <v>0</v>
      </c>
      <c r="CE522" s="43">
        <f>IFERROR(
IF((CE$14-$G$14+1)&lt;='General parameters'!$G$22,
IF((CE$14-$G$14+1)&gt;=('Option-specific inputs'!$K$84),
IF(MOD((CE$14-$G$14+1-'Option-specific inputs'!$K$84)/'Option-specific inputs'!$K$85,1)=0,
'Option-specific inputs'!$K$115*CE$26,
0),
0),
0),
0)</f>
        <v>0</v>
      </c>
      <c r="CF522" s="43">
        <f>IFERROR(
IF((CF$14-$G$14+1)&lt;='General parameters'!$G$22,
IF((CF$14-$G$14+1)&gt;=('Option-specific inputs'!$K$84),
IF(MOD((CF$14-$G$14+1-'Option-specific inputs'!$K$84)/'Option-specific inputs'!$K$85,1)=0,
'Option-specific inputs'!$K$115*CF$26,
0),
0),
0),
0)</f>
        <v>0</v>
      </c>
      <c r="CG522" s="43">
        <f>IFERROR(
IF((CG$14-$G$14+1)&lt;='General parameters'!$G$22,
IF((CG$14-$G$14+1)&gt;=('Option-specific inputs'!$K$84),
IF(MOD((CG$14-$G$14+1-'Option-specific inputs'!$K$84)/'Option-specific inputs'!$K$85,1)=0,
'Option-specific inputs'!$K$115*CG$26,
0),
0),
0),
0)</f>
        <v>0</v>
      </c>
      <c r="CH522" s="43">
        <f>IFERROR(
IF((CH$14-$G$14+1)&lt;='General parameters'!$G$22,
IF((CH$14-$G$14+1)&gt;=('Option-specific inputs'!$K$84),
IF(MOD((CH$14-$G$14+1-'Option-specific inputs'!$K$84)/'Option-specific inputs'!$K$85,1)=0,
'Option-specific inputs'!$K$115*CH$26,
0),
0),
0),
0)</f>
        <v>0</v>
      </c>
      <c r="CI522" s="43">
        <f>IFERROR(
IF((CI$14-$G$14+1)&lt;='General parameters'!$G$22,
IF((CI$14-$G$14+1)&gt;=('Option-specific inputs'!$K$84),
IF(MOD((CI$14-$G$14+1-'Option-specific inputs'!$K$84)/'Option-specific inputs'!$K$85,1)=0,
'Option-specific inputs'!$K$115*CI$26,
0),
0),
0),
0)</f>
        <v>0</v>
      </c>
      <c r="CJ522" s="43">
        <f>IFERROR(
IF((CJ$14-$G$14+1)&lt;='General parameters'!$G$22,
IF((CJ$14-$G$14+1)&gt;=('Option-specific inputs'!$K$84),
IF(MOD((CJ$14-$G$14+1-'Option-specific inputs'!$K$84)/'Option-specific inputs'!$K$85,1)=0,
'Option-specific inputs'!$K$115*CJ$26,
0),
0),
0),
0)</f>
        <v>0</v>
      </c>
      <c r="CK522" s="43">
        <f>IFERROR(
IF((CK$14-$G$14+1)&lt;='General parameters'!$G$22,
IF((CK$14-$G$14+1)&gt;=('Option-specific inputs'!$K$84),
IF(MOD((CK$14-$G$14+1-'Option-specific inputs'!$K$84)/'Option-specific inputs'!$K$85,1)=0,
'Option-specific inputs'!$K$115*CK$26,
0),
0),
0),
0)</f>
        <v>0</v>
      </c>
      <c r="CL522" s="43">
        <f>IFERROR(
IF((CL$14-$G$14+1)&lt;='General parameters'!$G$22,
IF((CL$14-$G$14+1)&gt;=('Option-specific inputs'!$K$84),
IF(MOD((CL$14-$G$14+1-'Option-specific inputs'!$K$84)/'Option-specific inputs'!$K$85,1)=0,
'Option-specific inputs'!$K$115*CL$26,
0),
0),
0),
0)</f>
        <v>0</v>
      </c>
      <c r="CM522" s="43">
        <f>IFERROR(
IF((CM$14-$G$14+1)&lt;='General parameters'!$G$22,
IF((CM$14-$G$14+1)&gt;=('Option-specific inputs'!$K$84),
IF(MOD((CM$14-$G$14+1-'Option-specific inputs'!$K$84)/'Option-specific inputs'!$K$85,1)=0,
'Option-specific inputs'!$K$115*CM$26,
0),
0),
0),
0)</f>
        <v>0</v>
      </c>
      <c r="CN522" s="43">
        <f>IFERROR(
IF((CN$14-$G$14+1)&lt;='General parameters'!$G$22,
IF((CN$14-$G$14+1)&gt;=('Option-specific inputs'!$K$84),
IF(MOD((CN$14-$G$14+1-'Option-specific inputs'!$K$84)/'Option-specific inputs'!$K$85,1)=0,
'Option-specific inputs'!$K$115*CN$26,
0),
0),
0),
0)</f>
        <v>0</v>
      </c>
      <c r="CO522" s="43">
        <f>IFERROR(
IF((CO$14-$G$14+1)&lt;='General parameters'!$G$22,
IF((CO$14-$G$14+1)&gt;=('Option-specific inputs'!$K$84),
IF(MOD((CO$14-$G$14+1-'Option-specific inputs'!$K$84)/'Option-specific inputs'!$K$85,1)=0,
'Option-specific inputs'!$K$115*CO$26,
0),
0),
0),
0)</f>
        <v>0</v>
      </c>
      <c r="CP522" s="43">
        <f>IFERROR(
IF((CP$14-$G$14+1)&lt;='General parameters'!$G$22,
IF((CP$14-$G$14+1)&gt;=('Option-specific inputs'!$K$84),
IF(MOD((CP$14-$G$14+1-'Option-specific inputs'!$K$84)/'Option-specific inputs'!$K$85,1)=0,
'Option-specific inputs'!$K$115*CP$26,
0),
0),
0),
0)</f>
        <v>0</v>
      </c>
      <c r="CQ522" s="43">
        <f>IFERROR(
IF((CQ$14-$G$14+1)&lt;='General parameters'!$G$22,
IF((CQ$14-$G$14+1)&gt;=('Option-specific inputs'!$K$84),
IF(MOD((CQ$14-$G$14+1-'Option-specific inputs'!$K$84)/'Option-specific inputs'!$K$85,1)=0,
'Option-specific inputs'!$K$115*CQ$26,
0),
0),
0),
0)</f>
        <v>0</v>
      </c>
      <c r="CR522" s="43">
        <f>IFERROR(
IF((CR$14-$G$14+1)&lt;='General parameters'!$G$22,
IF((CR$14-$G$14+1)&gt;=('Option-specific inputs'!$K$84),
IF(MOD((CR$14-$G$14+1-'Option-specific inputs'!$K$84)/'Option-specific inputs'!$K$85,1)=0,
'Option-specific inputs'!$K$115*CR$26,
0),
0),
0),
0)</f>
        <v>0</v>
      </c>
      <c r="CS522" s="43">
        <f>IFERROR(
IF((CS$14-$G$14+1)&lt;='General parameters'!$G$22,
IF((CS$14-$G$14+1)&gt;=('Option-specific inputs'!$K$84),
IF(MOD((CS$14-$G$14+1-'Option-specific inputs'!$K$84)/'Option-specific inputs'!$K$85,1)=0,
'Option-specific inputs'!$K$115*CS$26,
0),
0),
0),
0)</f>
        <v>0</v>
      </c>
      <c r="CT522" s="43">
        <f>IFERROR(
IF((CT$14-$G$14+1)&lt;='General parameters'!$G$22,
IF((CT$14-$G$14+1)&gt;=('Option-specific inputs'!$K$84),
IF(MOD((CT$14-$G$14+1-'Option-specific inputs'!$K$84)/'Option-specific inputs'!$K$85,1)=0,
'Option-specific inputs'!$K$115*CT$26,
0),
0),
0),
0)</f>
        <v>0</v>
      </c>
      <c r="CU522" s="43">
        <f>IFERROR(
IF((CU$14-$G$14+1)&lt;='General parameters'!$G$22,
IF((CU$14-$G$14+1)&gt;=('Option-specific inputs'!$K$84),
IF(MOD((CU$14-$G$14+1-'Option-specific inputs'!$K$84)/'Option-specific inputs'!$K$85,1)=0,
'Option-specific inputs'!$K$115*CU$26,
0),
0),
0),
0)</f>
        <v>0</v>
      </c>
      <c r="CV522" s="43">
        <f>IFERROR(
IF((CV$14-$G$14+1)&lt;='General parameters'!$G$22,
IF((CV$14-$G$14+1)&gt;=('Option-specific inputs'!$K$84),
IF(MOD((CV$14-$G$14+1-'Option-specific inputs'!$K$84)/'Option-specific inputs'!$K$85,1)=0,
'Option-specific inputs'!$K$115*CV$26,
0),
0),
0),
0)</f>
        <v>0</v>
      </c>
      <c r="CW522" s="43">
        <f>IFERROR(
IF((CW$14-$G$14+1)&lt;='General parameters'!$G$22,
IF((CW$14-$G$14+1)&gt;=('Option-specific inputs'!$K$84),
IF(MOD((CW$14-$G$14+1-'Option-specific inputs'!$K$84)/'Option-specific inputs'!$K$85,1)=0,
'Option-specific inputs'!$K$115*CW$26,
0),
0),
0),
0)</f>
        <v>0</v>
      </c>
      <c r="CX522" s="43">
        <f>IFERROR(
IF((CX$14-$G$14+1)&lt;='General parameters'!$G$22,
IF((CX$14-$G$14+1)&gt;=('Option-specific inputs'!$K$84),
IF(MOD((CX$14-$G$14+1-'Option-specific inputs'!$K$84)/'Option-specific inputs'!$K$85,1)=0,
'Option-specific inputs'!$K$115*CX$26,
0),
0),
0),
0)</f>
        <v>0</v>
      </c>
      <c r="CY522" s="43">
        <f>IFERROR(
IF((CY$14-$G$14+1)&lt;='General parameters'!$G$22,
IF((CY$14-$G$14+1)&gt;=('Option-specific inputs'!$K$84),
IF(MOD((CY$14-$G$14+1-'Option-specific inputs'!$K$84)/'Option-specific inputs'!$K$85,1)=0,
'Option-specific inputs'!$K$115*CY$26,
0),
0),
0),
0)</f>
        <v>0</v>
      </c>
      <c r="CZ522" s="43">
        <f>IFERROR(
IF((CZ$14-$G$14+1)&lt;='General parameters'!$G$22,
IF((CZ$14-$G$14+1)&gt;=('Option-specific inputs'!$K$84),
IF(MOD((CZ$14-$G$14+1-'Option-specific inputs'!$K$84)/'Option-specific inputs'!$K$85,1)=0,
'Option-specific inputs'!$K$115*CZ$26,
0),
0),
0),
0)</f>
        <v>0</v>
      </c>
      <c r="DA522" s="43">
        <f>IFERROR(
IF((DA$14-$G$14+1)&lt;='General parameters'!$G$22,
IF((DA$14-$G$14+1)&gt;=('Option-specific inputs'!$K$84),
IF(MOD((DA$14-$G$14+1-'Option-specific inputs'!$K$84)/'Option-specific inputs'!$K$85,1)=0,
'Option-specific inputs'!$K$115*DA$26,
0),
0),
0),
0)</f>
        <v>0</v>
      </c>
      <c r="DB522" s="43">
        <f>IFERROR(
IF((DB$14-$G$14+1)&lt;='General parameters'!$G$22,
IF((DB$14-$G$14+1)&gt;=('Option-specific inputs'!$K$84),
IF(MOD((DB$14-$G$14+1-'Option-specific inputs'!$K$84)/'Option-specific inputs'!$K$85,1)=0,
'Option-specific inputs'!$K$115*DB$26,
0),
0),
0),
0)</f>
        <v>0</v>
      </c>
      <c r="DC522" s="25"/>
    </row>
    <row r="523" spans="1:107" s="61" customFormat="1" ht="22.5" customHeight="1">
      <c r="A523" s="25"/>
      <c r="B523" s="152"/>
      <c r="C523" s="170" t="str">
        <f>"Maintenance event 3: "&amp;'Option-specific inputs'!$H$88</f>
        <v xml:space="preserve">Maintenance event 3: </v>
      </c>
      <c r="D523" s="48"/>
      <c r="E523" s="37"/>
      <c r="F523" s="32"/>
      <c r="G523" s="43">
        <f>IFERROR(
IF((G$14-$G$14+1)&lt;='General parameters'!$G$22,
IF((G$14-$G$14+1)&gt;=('Option-specific inputs'!$K$89),
IF(MOD((G$14-$G$14+1-'Option-specific inputs'!$K$89)/'Option-specific inputs'!$K$90,1)=0,
'Option-specific inputs'!$K$116*G$26,
0),
0),
0),
0)</f>
        <v>0</v>
      </c>
      <c r="H523" s="43">
        <f>IFERROR(
IF((H$14-$G$14+1)&lt;='General parameters'!$G$22,
IF((H$14-$G$14+1)&gt;=('Option-specific inputs'!$K$89),
IF(MOD((H$14-$G$14+1-'Option-specific inputs'!$K$89)/'Option-specific inputs'!$K$90,1)=0,
'Option-specific inputs'!$K$116*H$26,
0),
0),
0),
0)</f>
        <v>0</v>
      </c>
      <c r="I523" s="43">
        <f>IFERROR(
IF((I$14-$G$14+1)&lt;='General parameters'!$G$22,
IF((I$14-$G$14+1)&gt;=('Option-specific inputs'!$K$89),
IF(MOD((I$14-$G$14+1-'Option-specific inputs'!$K$89)/'Option-specific inputs'!$K$90,1)=0,
'Option-specific inputs'!$K$116*I$26,
0),
0),
0),
0)</f>
        <v>0</v>
      </c>
      <c r="J523" s="43">
        <f>IFERROR(
IF((J$14-$G$14+1)&lt;='General parameters'!$G$22,
IF((J$14-$G$14+1)&gt;=('Option-specific inputs'!$K$89),
IF(MOD((J$14-$G$14+1-'Option-specific inputs'!$K$89)/'Option-specific inputs'!$K$90,1)=0,
'Option-specific inputs'!$K$116*J$26,
0),
0),
0),
0)</f>
        <v>0</v>
      </c>
      <c r="K523" s="43">
        <f>IFERROR(
IF((K$14-$G$14+1)&lt;='General parameters'!$G$22,
IF((K$14-$G$14+1)&gt;=('Option-specific inputs'!$K$89),
IF(MOD((K$14-$G$14+1-'Option-specific inputs'!$K$89)/'Option-specific inputs'!$K$90,1)=0,
'Option-specific inputs'!$K$116*K$26,
0),
0),
0),
0)</f>
        <v>0</v>
      </c>
      <c r="L523" s="43">
        <f>IFERROR(
IF((L$14-$G$14+1)&lt;='General parameters'!$G$22,
IF((L$14-$G$14+1)&gt;=('Option-specific inputs'!$K$89),
IF(MOD((L$14-$G$14+1-'Option-specific inputs'!$K$89)/'Option-specific inputs'!$K$90,1)=0,
'Option-specific inputs'!$K$116*L$26,
0),
0),
0),
0)</f>
        <v>0</v>
      </c>
      <c r="M523" s="43">
        <f>IFERROR(
IF((M$14-$G$14+1)&lt;='General parameters'!$G$22,
IF((M$14-$G$14+1)&gt;=('Option-specific inputs'!$K$89),
IF(MOD((M$14-$G$14+1-'Option-specific inputs'!$K$89)/'Option-specific inputs'!$K$90,1)=0,
'Option-specific inputs'!$K$116*M$26,
0),
0),
0),
0)</f>
        <v>0</v>
      </c>
      <c r="N523" s="43">
        <f>IFERROR(
IF((N$14-$G$14+1)&lt;='General parameters'!$G$22,
IF((N$14-$G$14+1)&gt;=('Option-specific inputs'!$K$89),
IF(MOD((N$14-$G$14+1-'Option-specific inputs'!$K$89)/'Option-specific inputs'!$K$90,1)=0,
'Option-specific inputs'!$K$116*N$26,
0),
0),
0),
0)</f>
        <v>0</v>
      </c>
      <c r="O523" s="43">
        <f>IFERROR(
IF((O$14-$G$14+1)&lt;='General parameters'!$G$22,
IF((O$14-$G$14+1)&gt;=('Option-specific inputs'!$K$89),
IF(MOD((O$14-$G$14+1-'Option-specific inputs'!$K$89)/'Option-specific inputs'!$K$90,1)=0,
'Option-specific inputs'!$K$116*O$26,
0),
0),
0),
0)</f>
        <v>0</v>
      </c>
      <c r="P523" s="43">
        <f>IFERROR(
IF((P$14-$G$14+1)&lt;='General parameters'!$G$22,
IF((P$14-$G$14+1)&gt;=('Option-specific inputs'!$K$89),
IF(MOD((P$14-$G$14+1-'Option-specific inputs'!$K$89)/'Option-specific inputs'!$K$90,1)=0,
'Option-specific inputs'!$K$116*P$26,
0),
0),
0),
0)</f>
        <v>0</v>
      </c>
      <c r="Q523" s="43">
        <f>IFERROR(
IF((Q$14-$G$14+1)&lt;='General parameters'!$G$22,
IF((Q$14-$G$14+1)&gt;=('Option-specific inputs'!$K$89),
IF(MOD((Q$14-$G$14+1-'Option-specific inputs'!$K$89)/'Option-specific inputs'!$K$90,1)=0,
'Option-specific inputs'!$K$116*Q$26,
0),
0),
0),
0)</f>
        <v>0</v>
      </c>
      <c r="R523" s="43">
        <f>IFERROR(
IF((R$14-$G$14+1)&lt;='General parameters'!$G$22,
IF((R$14-$G$14+1)&gt;=('Option-specific inputs'!$K$89),
IF(MOD((R$14-$G$14+1-'Option-specific inputs'!$K$89)/'Option-specific inputs'!$K$90,1)=0,
'Option-specific inputs'!$K$116*R$26,
0),
0),
0),
0)</f>
        <v>0</v>
      </c>
      <c r="S523" s="43">
        <f>IFERROR(
IF((S$14-$G$14+1)&lt;='General parameters'!$G$22,
IF((S$14-$G$14+1)&gt;=('Option-specific inputs'!$K$89),
IF(MOD((S$14-$G$14+1-'Option-specific inputs'!$K$89)/'Option-specific inputs'!$K$90,1)=0,
'Option-specific inputs'!$K$116*S$26,
0),
0),
0),
0)</f>
        <v>0</v>
      </c>
      <c r="T523" s="43">
        <f>IFERROR(
IF((T$14-$G$14+1)&lt;='General parameters'!$G$22,
IF((T$14-$G$14+1)&gt;=('Option-specific inputs'!$K$89),
IF(MOD((T$14-$G$14+1-'Option-specific inputs'!$K$89)/'Option-specific inputs'!$K$90,1)=0,
'Option-specific inputs'!$K$116*T$26,
0),
0),
0),
0)</f>
        <v>0</v>
      </c>
      <c r="U523" s="43">
        <f>IFERROR(
IF((U$14-$G$14+1)&lt;='General parameters'!$G$22,
IF((U$14-$G$14+1)&gt;=('Option-specific inputs'!$K$89),
IF(MOD((U$14-$G$14+1-'Option-specific inputs'!$K$89)/'Option-specific inputs'!$K$90,1)=0,
'Option-specific inputs'!$K$116*U$26,
0),
0),
0),
0)</f>
        <v>0</v>
      </c>
      <c r="V523" s="43">
        <f>IFERROR(
IF((V$14-$G$14+1)&lt;='General parameters'!$G$22,
IF((V$14-$G$14+1)&gt;=('Option-specific inputs'!$K$89),
IF(MOD((V$14-$G$14+1-'Option-specific inputs'!$K$89)/'Option-specific inputs'!$K$90,1)=0,
'Option-specific inputs'!$K$116*V$26,
0),
0),
0),
0)</f>
        <v>0</v>
      </c>
      <c r="W523" s="43">
        <f>IFERROR(
IF((W$14-$G$14+1)&lt;='General parameters'!$G$22,
IF((W$14-$G$14+1)&gt;=('Option-specific inputs'!$K$89),
IF(MOD((W$14-$G$14+1-'Option-specific inputs'!$K$89)/'Option-specific inputs'!$K$90,1)=0,
'Option-specific inputs'!$K$116*W$26,
0),
0),
0),
0)</f>
        <v>0</v>
      </c>
      <c r="X523" s="43">
        <f>IFERROR(
IF((X$14-$G$14+1)&lt;='General parameters'!$G$22,
IF((X$14-$G$14+1)&gt;=('Option-specific inputs'!$K$89),
IF(MOD((X$14-$G$14+1-'Option-specific inputs'!$K$89)/'Option-specific inputs'!$K$90,1)=0,
'Option-specific inputs'!$K$116*X$26,
0),
0),
0),
0)</f>
        <v>0</v>
      </c>
      <c r="Y523" s="43">
        <f>IFERROR(
IF((Y$14-$G$14+1)&lt;='General parameters'!$G$22,
IF((Y$14-$G$14+1)&gt;=('Option-specific inputs'!$K$89),
IF(MOD((Y$14-$G$14+1-'Option-specific inputs'!$K$89)/'Option-specific inputs'!$K$90,1)=0,
'Option-specific inputs'!$K$116*Y$26,
0),
0),
0),
0)</f>
        <v>0</v>
      </c>
      <c r="Z523" s="43">
        <f>IFERROR(
IF((Z$14-$G$14+1)&lt;='General parameters'!$G$22,
IF((Z$14-$G$14+1)&gt;=('Option-specific inputs'!$K$89),
IF(MOD((Z$14-$G$14+1-'Option-specific inputs'!$K$89)/'Option-specific inputs'!$K$90,1)=0,
'Option-specific inputs'!$K$116*Z$26,
0),
0),
0),
0)</f>
        <v>0</v>
      </c>
      <c r="AA523" s="43">
        <f>IFERROR(
IF((AA$14-$G$14+1)&lt;='General parameters'!$G$22,
IF((AA$14-$G$14+1)&gt;=('Option-specific inputs'!$K$89),
IF(MOD((AA$14-$G$14+1-'Option-specific inputs'!$K$89)/'Option-specific inputs'!$K$90,1)=0,
'Option-specific inputs'!$K$116*AA$26,
0),
0),
0),
0)</f>
        <v>0</v>
      </c>
      <c r="AB523" s="43">
        <f>IFERROR(
IF((AB$14-$G$14+1)&lt;='General parameters'!$G$22,
IF((AB$14-$G$14+1)&gt;=('Option-specific inputs'!$K$89),
IF(MOD((AB$14-$G$14+1-'Option-specific inputs'!$K$89)/'Option-specific inputs'!$K$90,1)=0,
'Option-specific inputs'!$K$116*AB$26,
0),
0),
0),
0)</f>
        <v>0</v>
      </c>
      <c r="AC523" s="43">
        <f>IFERROR(
IF((AC$14-$G$14+1)&lt;='General parameters'!$G$22,
IF((AC$14-$G$14+1)&gt;=('Option-specific inputs'!$K$89),
IF(MOD((AC$14-$G$14+1-'Option-specific inputs'!$K$89)/'Option-specific inputs'!$K$90,1)=0,
'Option-specific inputs'!$K$116*AC$26,
0),
0),
0),
0)</f>
        <v>0</v>
      </c>
      <c r="AD523" s="43">
        <f>IFERROR(
IF((AD$14-$G$14+1)&lt;='General parameters'!$G$22,
IF((AD$14-$G$14+1)&gt;=('Option-specific inputs'!$K$89),
IF(MOD((AD$14-$G$14+1-'Option-specific inputs'!$K$89)/'Option-specific inputs'!$K$90,1)=0,
'Option-specific inputs'!$K$116*AD$26,
0),
0),
0),
0)</f>
        <v>0</v>
      </c>
      <c r="AE523" s="43">
        <f>IFERROR(
IF((AE$14-$G$14+1)&lt;='General parameters'!$G$22,
IF((AE$14-$G$14+1)&gt;=('Option-specific inputs'!$K$89),
IF(MOD((AE$14-$G$14+1-'Option-specific inputs'!$K$89)/'Option-specific inputs'!$K$90,1)=0,
'Option-specific inputs'!$K$116*AE$26,
0),
0),
0),
0)</f>
        <v>0</v>
      </c>
      <c r="AF523" s="43">
        <f>IFERROR(
IF((AF$14-$G$14+1)&lt;='General parameters'!$G$22,
IF((AF$14-$G$14+1)&gt;=('Option-specific inputs'!$K$89),
IF(MOD((AF$14-$G$14+1-'Option-specific inputs'!$K$89)/'Option-specific inputs'!$K$90,1)=0,
'Option-specific inputs'!$K$116*AF$26,
0),
0),
0),
0)</f>
        <v>0</v>
      </c>
      <c r="AG523" s="43">
        <f>IFERROR(
IF((AG$14-$G$14+1)&lt;='General parameters'!$G$22,
IF((AG$14-$G$14+1)&gt;=('Option-specific inputs'!$K$89),
IF(MOD((AG$14-$G$14+1-'Option-specific inputs'!$K$89)/'Option-specific inputs'!$K$90,1)=0,
'Option-specific inputs'!$K$116*AG$26,
0),
0),
0),
0)</f>
        <v>0</v>
      </c>
      <c r="AH523" s="43">
        <f>IFERROR(
IF((AH$14-$G$14+1)&lt;='General parameters'!$G$22,
IF((AH$14-$G$14+1)&gt;=('Option-specific inputs'!$K$89),
IF(MOD((AH$14-$G$14+1-'Option-specific inputs'!$K$89)/'Option-specific inputs'!$K$90,1)=0,
'Option-specific inputs'!$K$116*AH$26,
0),
0),
0),
0)</f>
        <v>0</v>
      </c>
      <c r="AI523" s="43">
        <f>IFERROR(
IF((AI$14-$G$14+1)&lt;='General parameters'!$G$22,
IF((AI$14-$G$14+1)&gt;=('Option-specific inputs'!$K$89),
IF(MOD((AI$14-$G$14+1-'Option-specific inputs'!$K$89)/'Option-specific inputs'!$K$90,1)=0,
'Option-specific inputs'!$K$116*AI$26,
0),
0),
0),
0)</f>
        <v>0</v>
      </c>
      <c r="AJ523" s="43">
        <f>IFERROR(
IF((AJ$14-$G$14+1)&lt;='General parameters'!$G$22,
IF((AJ$14-$G$14+1)&gt;=('Option-specific inputs'!$K$89),
IF(MOD((AJ$14-$G$14+1-'Option-specific inputs'!$K$89)/'Option-specific inputs'!$K$90,1)=0,
'Option-specific inputs'!$K$116*AJ$26,
0),
0),
0),
0)</f>
        <v>0</v>
      </c>
      <c r="AK523" s="43">
        <f>IFERROR(
IF((AK$14-$G$14+1)&lt;='General parameters'!$G$22,
IF((AK$14-$G$14+1)&gt;=('Option-specific inputs'!$K$89),
IF(MOD((AK$14-$G$14+1-'Option-specific inputs'!$K$89)/'Option-specific inputs'!$K$90,1)=0,
'Option-specific inputs'!$K$116*AK$26,
0),
0),
0),
0)</f>
        <v>0</v>
      </c>
      <c r="AL523" s="43">
        <f>IFERROR(
IF((AL$14-$G$14+1)&lt;='General parameters'!$G$22,
IF((AL$14-$G$14+1)&gt;=('Option-specific inputs'!$K$89),
IF(MOD((AL$14-$G$14+1-'Option-specific inputs'!$K$89)/'Option-specific inputs'!$K$90,1)=0,
'Option-specific inputs'!$K$116*AL$26,
0),
0),
0),
0)</f>
        <v>0</v>
      </c>
      <c r="AM523" s="43">
        <f>IFERROR(
IF((AM$14-$G$14+1)&lt;='General parameters'!$G$22,
IF((AM$14-$G$14+1)&gt;=('Option-specific inputs'!$K$89),
IF(MOD((AM$14-$G$14+1-'Option-specific inputs'!$K$89)/'Option-specific inputs'!$K$90,1)=0,
'Option-specific inputs'!$K$116*AM$26,
0),
0),
0),
0)</f>
        <v>0</v>
      </c>
      <c r="AN523" s="43">
        <f>IFERROR(
IF((AN$14-$G$14+1)&lt;='General parameters'!$G$22,
IF((AN$14-$G$14+1)&gt;=('Option-specific inputs'!$K$89),
IF(MOD((AN$14-$G$14+1-'Option-specific inputs'!$K$89)/'Option-specific inputs'!$K$90,1)=0,
'Option-specific inputs'!$K$116*AN$26,
0),
0),
0),
0)</f>
        <v>0</v>
      </c>
      <c r="AO523" s="43">
        <f>IFERROR(
IF((AO$14-$G$14+1)&lt;='General parameters'!$G$22,
IF((AO$14-$G$14+1)&gt;=('Option-specific inputs'!$K$89),
IF(MOD((AO$14-$G$14+1-'Option-specific inputs'!$K$89)/'Option-specific inputs'!$K$90,1)=0,
'Option-specific inputs'!$K$116*AO$26,
0),
0),
0),
0)</f>
        <v>0</v>
      </c>
      <c r="AP523" s="43">
        <f>IFERROR(
IF((AP$14-$G$14+1)&lt;='General parameters'!$G$22,
IF((AP$14-$G$14+1)&gt;=('Option-specific inputs'!$K$89),
IF(MOD((AP$14-$G$14+1-'Option-specific inputs'!$K$89)/'Option-specific inputs'!$K$90,1)=0,
'Option-specific inputs'!$K$116*AP$26,
0),
0),
0),
0)</f>
        <v>0</v>
      </c>
      <c r="AQ523" s="43">
        <f>IFERROR(
IF((AQ$14-$G$14+1)&lt;='General parameters'!$G$22,
IF((AQ$14-$G$14+1)&gt;=('Option-specific inputs'!$K$89),
IF(MOD((AQ$14-$G$14+1-'Option-specific inputs'!$K$89)/'Option-specific inputs'!$K$90,1)=0,
'Option-specific inputs'!$K$116*AQ$26,
0),
0),
0),
0)</f>
        <v>0</v>
      </c>
      <c r="AR523" s="43">
        <f>IFERROR(
IF((AR$14-$G$14+1)&lt;='General parameters'!$G$22,
IF((AR$14-$G$14+1)&gt;=('Option-specific inputs'!$K$89),
IF(MOD((AR$14-$G$14+1-'Option-specific inputs'!$K$89)/'Option-specific inputs'!$K$90,1)=0,
'Option-specific inputs'!$K$116*AR$26,
0),
0),
0),
0)</f>
        <v>0</v>
      </c>
      <c r="AS523" s="43">
        <f>IFERROR(
IF((AS$14-$G$14+1)&lt;='General parameters'!$G$22,
IF((AS$14-$G$14+1)&gt;=('Option-specific inputs'!$K$89),
IF(MOD((AS$14-$G$14+1-'Option-specific inputs'!$K$89)/'Option-specific inputs'!$K$90,1)=0,
'Option-specific inputs'!$K$116*AS$26,
0),
0),
0),
0)</f>
        <v>0</v>
      </c>
      <c r="AT523" s="43">
        <f>IFERROR(
IF((AT$14-$G$14+1)&lt;='General parameters'!$G$22,
IF((AT$14-$G$14+1)&gt;=('Option-specific inputs'!$K$89),
IF(MOD((AT$14-$G$14+1-'Option-specific inputs'!$K$89)/'Option-specific inputs'!$K$90,1)=0,
'Option-specific inputs'!$K$116*AT$26,
0),
0),
0),
0)</f>
        <v>0</v>
      </c>
      <c r="AU523" s="43">
        <f>IFERROR(
IF((AU$14-$G$14+1)&lt;='General parameters'!$G$22,
IF((AU$14-$G$14+1)&gt;=('Option-specific inputs'!$K$89),
IF(MOD((AU$14-$G$14+1-'Option-specific inputs'!$K$89)/'Option-specific inputs'!$K$90,1)=0,
'Option-specific inputs'!$K$116*AU$26,
0),
0),
0),
0)</f>
        <v>0</v>
      </c>
      <c r="AV523" s="43">
        <f>IFERROR(
IF((AV$14-$G$14+1)&lt;='General parameters'!$G$22,
IF((AV$14-$G$14+1)&gt;=('Option-specific inputs'!$K$89),
IF(MOD((AV$14-$G$14+1-'Option-specific inputs'!$K$89)/'Option-specific inputs'!$K$90,1)=0,
'Option-specific inputs'!$K$116*AV$26,
0),
0),
0),
0)</f>
        <v>0</v>
      </c>
      <c r="AW523" s="43">
        <f>IFERROR(
IF((AW$14-$G$14+1)&lt;='General parameters'!$G$22,
IF((AW$14-$G$14+1)&gt;=('Option-specific inputs'!$K$89),
IF(MOD((AW$14-$G$14+1-'Option-specific inputs'!$K$89)/'Option-specific inputs'!$K$90,1)=0,
'Option-specific inputs'!$K$116*AW$26,
0),
0),
0),
0)</f>
        <v>0</v>
      </c>
      <c r="AX523" s="43">
        <f>IFERROR(
IF((AX$14-$G$14+1)&lt;='General parameters'!$G$22,
IF((AX$14-$G$14+1)&gt;=('Option-specific inputs'!$K$89),
IF(MOD((AX$14-$G$14+1-'Option-specific inputs'!$K$89)/'Option-specific inputs'!$K$90,1)=0,
'Option-specific inputs'!$K$116*AX$26,
0),
0),
0),
0)</f>
        <v>0</v>
      </c>
      <c r="AY523" s="43">
        <f>IFERROR(
IF((AY$14-$G$14+1)&lt;='General parameters'!$G$22,
IF((AY$14-$G$14+1)&gt;=('Option-specific inputs'!$K$89),
IF(MOD((AY$14-$G$14+1-'Option-specific inputs'!$K$89)/'Option-specific inputs'!$K$90,1)=0,
'Option-specific inputs'!$K$116*AY$26,
0),
0),
0),
0)</f>
        <v>0</v>
      </c>
      <c r="AZ523" s="43">
        <f>IFERROR(
IF((AZ$14-$G$14+1)&lt;='General parameters'!$G$22,
IF((AZ$14-$G$14+1)&gt;=('Option-specific inputs'!$K$89),
IF(MOD((AZ$14-$G$14+1-'Option-specific inputs'!$K$89)/'Option-specific inputs'!$K$90,1)=0,
'Option-specific inputs'!$K$116*AZ$26,
0),
0),
0),
0)</f>
        <v>0</v>
      </c>
      <c r="BA523" s="43">
        <f>IFERROR(
IF((BA$14-$G$14+1)&lt;='General parameters'!$G$22,
IF((BA$14-$G$14+1)&gt;=('Option-specific inputs'!$K$89),
IF(MOD((BA$14-$G$14+1-'Option-specific inputs'!$K$89)/'Option-specific inputs'!$K$90,1)=0,
'Option-specific inputs'!$K$116*BA$26,
0),
0),
0),
0)</f>
        <v>0</v>
      </c>
      <c r="BB523" s="43">
        <f>IFERROR(
IF((BB$14-$G$14+1)&lt;='General parameters'!$G$22,
IF((BB$14-$G$14+1)&gt;=('Option-specific inputs'!$K$89),
IF(MOD((BB$14-$G$14+1-'Option-specific inputs'!$K$89)/'Option-specific inputs'!$K$90,1)=0,
'Option-specific inputs'!$K$116*BB$26,
0),
0),
0),
0)</f>
        <v>0</v>
      </c>
      <c r="BC523" s="43">
        <f>IFERROR(
IF((BC$14-$G$14+1)&lt;='General parameters'!$G$22,
IF((BC$14-$G$14+1)&gt;=('Option-specific inputs'!$K$89),
IF(MOD((BC$14-$G$14+1-'Option-specific inputs'!$K$89)/'Option-specific inputs'!$K$90,1)=0,
'Option-specific inputs'!$K$116*BC$26,
0),
0),
0),
0)</f>
        <v>0</v>
      </c>
      <c r="BD523" s="43">
        <f>IFERROR(
IF((BD$14-$G$14+1)&lt;='General parameters'!$G$22,
IF((BD$14-$G$14+1)&gt;=('Option-specific inputs'!$K$89),
IF(MOD((BD$14-$G$14+1-'Option-specific inputs'!$K$89)/'Option-specific inputs'!$K$90,1)=0,
'Option-specific inputs'!$K$116*BD$26,
0),
0),
0),
0)</f>
        <v>0</v>
      </c>
      <c r="BE523" s="43">
        <f>IFERROR(
IF((BE$14-$G$14+1)&lt;='General parameters'!$G$22,
IF((BE$14-$G$14+1)&gt;=('Option-specific inputs'!$K$89),
IF(MOD((BE$14-$G$14+1-'Option-specific inputs'!$K$89)/'Option-specific inputs'!$K$90,1)=0,
'Option-specific inputs'!$K$116*BE$26,
0),
0),
0),
0)</f>
        <v>0</v>
      </c>
      <c r="BF523" s="43">
        <f>IFERROR(
IF((BF$14-$G$14+1)&lt;='General parameters'!$G$22,
IF((BF$14-$G$14+1)&gt;=('Option-specific inputs'!$K$89),
IF(MOD((BF$14-$G$14+1-'Option-specific inputs'!$K$89)/'Option-specific inputs'!$K$90,1)=0,
'Option-specific inputs'!$K$116*BF$26,
0),
0),
0),
0)</f>
        <v>0</v>
      </c>
      <c r="BG523" s="43">
        <f>IFERROR(
IF((BG$14-$G$14+1)&lt;='General parameters'!$G$22,
IF((BG$14-$G$14+1)&gt;=('Option-specific inputs'!$K$89),
IF(MOD((BG$14-$G$14+1-'Option-specific inputs'!$K$89)/'Option-specific inputs'!$K$90,1)=0,
'Option-specific inputs'!$K$116*BG$26,
0),
0),
0),
0)</f>
        <v>0</v>
      </c>
      <c r="BH523" s="43">
        <f>IFERROR(
IF((BH$14-$G$14+1)&lt;='General parameters'!$G$22,
IF((BH$14-$G$14+1)&gt;=('Option-specific inputs'!$K$89),
IF(MOD((BH$14-$G$14+1-'Option-specific inputs'!$K$89)/'Option-specific inputs'!$K$90,1)=0,
'Option-specific inputs'!$K$116*BH$26,
0),
0),
0),
0)</f>
        <v>0</v>
      </c>
      <c r="BI523" s="43">
        <f>IFERROR(
IF((BI$14-$G$14+1)&lt;='General parameters'!$G$22,
IF((BI$14-$G$14+1)&gt;=('Option-specific inputs'!$K$89),
IF(MOD((BI$14-$G$14+1-'Option-specific inputs'!$K$89)/'Option-specific inputs'!$K$90,1)=0,
'Option-specific inputs'!$K$116*BI$26,
0),
0),
0),
0)</f>
        <v>0</v>
      </c>
      <c r="BJ523" s="43">
        <f>IFERROR(
IF((BJ$14-$G$14+1)&lt;='General parameters'!$G$22,
IF((BJ$14-$G$14+1)&gt;=('Option-specific inputs'!$K$89),
IF(MOD((BJ$14-$G$14+1-'Option-specific inputs'!$K$89)/'Option-specific inputs'!$K$90,1)=0,
'Option-specific inputs'!$K$116*BJ$26,
0),
0),
0),
0)</f>
        <v>0</v>
      </c>
      <c r="BK523" s="43">
        <f>IFERROR(
IF((BK$14-$G$14+1)&lt;='General parameters'!$G$22,
IF((BK$14-$G$14+1)&gt;=('Option-specific inputs'!$K$89),
IF(MOD((BK$14-$G$14+1-'Option-specific inputs'!$K$89)/'Option-specific inputs'!$K$90,1)=0,
'Option-specific inputs'!$K$116*BK$26,
0),
0),
0),
0)</f>
        <v>0</v>
      </c>
      <c r="BL523" s="43">
        <f>IFERROR(
IF((BL$14-$G$14+1)&lt;='General parameters'!$G$22,
IF((BL$14-$G$14+1)&gt;=('Option-specific inputs'!$K$89),
IF(MOD((BL$14-$G$14+1-'Option-specific inputs'!$K$89)/'Option-specific inputs'!$K$90,1)=0,
'Option-specific inputs'!$K$116*BL$26,
0),
0),
0),
0)</f>
        <v>0</v>
      </c>
      <c r="BM523" s="43">
        <f>IFERROR(
IF((BM$14-$G$14+1)&lt;='General parameters'!$G$22,
IF((BM$14-$G$14+1)&gt;=('Option-specific inputs'!$K$89),
IF(MOD((BM$14-$G$14+1-'Option-specific inputs'!$K$89)/'Option-specific inputs'!$K$90,1)=0,
'Option-specific inputs'!$K$116*BM$26,
0),
0),
0),
0)</f>
        <v>0</v>
      </c>
      <c r="BN523" s="43">
        <f>IFERROR(
IF((BN$14-$G$14+1)&lt;='General parameters'!$G$22,
IF((BN$14-$G$14+1)&gt;=('Option-specific inputs'!$K$89),
IF(MOD((BN$14-$G$14+1-'Option-specific inputs'!$K$89)/'Option-specific inputs'!$K$90,1)=0,
'Option-specific inputs'!$K$116*BN$26,
0),
0),
0),
0)</f>
        <v>0</v>
      </c>
      <c r="BO523" s="43">
        <f>IFERROR(
IF((BO$14-$G$14+1)&lt;='General parameters'!$G$22,
IF((BO$14-$G$14+1)&gt;=('Option-specific inputs'!$K$89),
IF(MOD((BO$14-$G$14+1-'Option-specific inputs'!$K$89)/'Option-specific inputs'!$K$90,1)=0,
'Option-specific inputs'!$K$116*BO$26,
0),
0),
0),
0)</f>
        <v>0</v>
      </c>
      <c r="BP523" s="43">
        <f>IFERROR(
IF((BP$14-$G$14+1)&lt;='General parameters'!$G$22,
IF((BP$14-$G$14+1)&gt;=('Option-specific inputs'!$K$89),
IF(MOD((BP$14-$G$14+1-'Option-specific inputs'!$K$89)/'Option-specific inputs'!$K$90,1)=0,
'Option-specific inputs'!$K$116*BP$26,
0),
0),
0),
0)</f>
        <v>0</v>
      </c>
      <c r="BQ523" s="43">
        <f>IFERROR(
IF((BQ$14-$G$14+1)&lt;='General parameters'!$G$22,
IF((BQ$14-$G$14+1)&gt;=('Option-specific inputs'!$K$89),
IF(MOD((BQ$14-$G$14+1-'Option-specific inputs'!$K$89)/'Option-specific inputs'!$K$90,1)=0,
'Option-specific inputs'!$K$116*BQ$26,
0),
0),
0),
0)</f>
        <v>0</v>
      </c>
      <c r="BR523" s="43">
        <f>IFERROR(
IF((BR$14-$G$14+1)&lt;='General parameters'!$G$22,
IF((BR$14-$G$14+1)&gt;=('Option-specific inputs'!$K$89),
IF(MOD((BR$14-$G$14+1-'Option-specific inputs'!$K$89)/'Option-specific inputs'!$K$90,1)=0,
'Option-specific inputs'!$K$116*BR$26,
0),
0),
0),
0)</f>
        <v>0</v>
      </c>
      <c r="BS523" s="43">
        <f>IFERROR(
IF((BS$14-$G$14+1)&lt;='General parameters'!$G$22,
IF((BS$14-$G$14+1)&gt;=('Option-specific inputs'!$K$89),
IF(MOD((BS$14-$G$14+1-'Option-specific inputs'!$K$89)/'Option-specific inputs'!$K$90,1)=0,
'Option-specific inputs'!$K$116*BS$26,
0),
0),
0),
0)</f>
        <v>0</v>
      </c>
      <c r="BT523" s="43">
        <f>IFERROR(
IF((BT$14-$G$14+1)&lt;='General parameters'!$G$22,
IF((BT$14-$G$14+1)&gt;=('Option-specific inputs'!$K$89),
IF(MOD((BT$14-$G$14+1-'Option-specific inputs'!$K$89)/'Option-specific inputs'!$K$90,1)=0,
'Option-specific inputs'!$K$116*BT$26,
0),
0),
0),
0)</f>
        <v>0</v>
      </c>
      <c r="BU523" s="43">
        <f>IFERROR(
IF((BU$14-$G$14+1)&lt;='General parameters'!$G$22,
IF((BU$14-$G$14+1)&gt;=('Option-specific inputs'!$K$89),
IF(MOD((BU$14-$G$14+1-'Option-specific inputs'!$K$89)/'Option-specific inputs'!$K$90,1)=0,
'Option-specific inputs'!$K$116*BU$26,
0),
0),
0),
0)</f>
        <v>0</v>
      </c>
      <c r="BV523" s="43">
        <f>IFERROR(
IF((BV$14-$G$14+1)&lt;='General parameters'!$G$22,
IF((BV$14-$G$14+1)&gt;=('Option-specific inputs'!$K$89),
IF(MOD((BV$14-$G$14+1-'Option-specific inputs'!$K$89)/'Option-specific inputs'!$K$90,1)=0,
'Option-specific inputs'!$K$116*BV$26,
0),
0),
0),
0)</f>
        <v>0</v>
      </c>
      <c r="BW523" s="43">
        <f>IFERROR(
IF((BW$14-$G$14+1)&lt;='General parameters'!$G$22,
IF((BW$14-$G$14+1)&gt;=('Option-specific inputs'!$K$89),
IF(MOD((BW$14-$G$14+1-'Option-specific inputs'!$K$89)/'Option-specific inputs'!$K$90,1)=0,
'Option-specific inputs'!$K$116*BW$26,
0),
0),
0),
0)</f>
        <v>0</v>
      </c>
      <c r="BX523" s="43">
        <f>IFERROR(
IF((BX$14-$G$14+1)&lt;='General parameters'!$G$22,
IF((BX$14-$G$14+1)&gt;=('Option-specific inputs'!$K$89),
IF(MOD((BX$14-$G$14+1-'Option-specific inputs'!$K$89)/'Option-specific inputs'!$K$90,1)=0,
'Option-specific inputs'!$K$116*BX$26,
0),
0),
0),
0)</f>
        <v>0</v>
      </c>
      <c r="BY523" s="43">
        <f>IFERROR(
IF((BY$14-$G$14+1)&lt;='General parameters'!$G$22,
IF((BY$14-$G$14+1)&gt;=('Option-specific inputs'!$K$89),
IF(MOD((BY$14-$G$14+1-'Option-specific inputs'!$K$89)/'Option-specific inputs'!$K$90,1)=0,
'Option-specific inputs'!$K$116*BY$26,
0),
0),
0),
0)</f>
        <v>0</v>
      </c>
      <c r="BZ523" s="43">
        <f>IFERROR(
IF((BZ$14-$G$14+1)&lt;='General parameters'!$G$22,
IF((BZ$14-$G$14+1)&gt;=('Option-specific inputs'!$K$89),
IF(MOD((BZ$14-$G$14+1-'Option-specific inputs'!$K$89)/'Option-specific inputs'!$K$90,1)=0,
'Option-specific inputs'!$K$116*BZ$26,
0),
0),
0),
0)</f>
        <v>0</v>
      </c>
      <c r="CA523" s="43">
        <f>IFERROR(
IF((CA$14-$G$14+1)&lt;='General parameters'!$G$22,
IF((CA$14-$G$14+1)&gt;=('Option-specific inputs'!$K$89),
IF(MOD((CA$14-$G$14+1-'Option-specific inputs'!$K$89)/'Option-specific inputs'!$K$90,1)=0,
'Option-specific inputs'!$K$116*CA$26,
0),
0),
0),
0)</f>
        <v>0</v>
      </c>
      <c r="CB523" s="43">
        <f>IFERROR(
IF((CB$14-$G$14+1)&lt;='General parameters'!$G$22,
IF((CB$14-$G$14+1)&gt;=('Option-specific inputs'!$K$89),
IF(MOD((CB$14-$G$14+1-'Option-specific inputs'!$K$89)/'Option-specific inputs'!$K$90,1)=0,
'Option-specific inputs'!$K$116*CB$26,
0),
0),
0),
0)</f>
        <v>0</v>
      </c>
      <c r="CC523" s="43">
        <f>IFERROR(
IF((CC$14-$G$14+1)&lt;='General parameters'!$G$22,
IF((CC$14-$G$14+1)&gt;=('Option-specific inputs'!$K$89),
IF(MOD((CC$14-$G$14+1-'Option-specific inputs'!$K$89)/'Option-specific inputs'!$K$90,1)=0,
'Option-specific inputs'!$K$116*CC$26,
0),
0),
0),
0)</f>
        <v>0</v>
      </c>
      <c r="CD523" s="43">
        <f>IFERROR(
IF((CD$14-$G$14+1)&lt;='General parameters'!$G$22,
IF((CD$14-$G$14+1)&gt;=('Option-specific inputs'!$K$89),
IF(MOD((CD$14-$G$14+1-'Option-specific inputs'!$K$89)/'Option-specific inputs'!$K$90,1)=0,
'Option-specific inputs'!$K$116*CD$26,
0),
0),
0),
0)</f>
        <v>0</v>
      </c>
      <c r="CE523" s="43">
        <f>IFERROR(
IF((CE$14-$G$14+1)&lt;='General parameters'!$G$22,
IF((CE$14-$G$14+1)&gt;=('Option-specific inputs'!$K$89),
IF(MOD((CE$14-$G$14+1-'Option-specific inputs'!$K$89)/'Option-specific inputs'!$K$90,1)=0,
'Option-specific inputs'!$K$116*CE$26,
0),
0),
0),
0)</f>
        <v>0</v>
      </c>
      <c r="CF523" s="43">
        <f>IFERROR(
IF((CF$14-$G$14+1)&lt;='General parameters'!$G$22,
IF((CF$14-$G$14+1)&gt;=('Option-specific inputs'!$K$89),
IF(MOD((CF$14-$G$14+1-'Option-specific inputs'!$K$89)/'Option-specific inputs'!$K$90,1)=0,
'Option-specific inputs'!$K$116*CF$26,
0),
0),
0),
0)</f>
        <v>0</v>
      </c>
      <c r="CG523" s="43">
        <f>IFERROR(
IF((CG$14-$G$14+1)&lt;='General parameters'!$G$22,
IF((CG$14-$G$14+1)&gt;=('Option-specific inputs'!$K$89),
IF(MOD((CG$14-$G$14+1-'Option-specific inputs'!$K$89)/'Option-specific inputs'!$K$90,1)=0,
'Option-specific inputs'!$K$116*CG$26,
0),
0),
0),
0)</f>
        <v>0</v>
      </c>
      <c r="CH523" s="43">
        <f>IFERROR(
IF((CH$14-$G$14+1)&lt;='General parameters'!$G$22,
IF((CH$14-$G$14+1)&gt;=('Option-specific inputs'!$K$89),
IF(MOD((CH$14-$G$14+1-'Option-specific inputs'!$K$89)/'Option-specific inputs'!$K$90,1)=0,
'Option-specific inputs'!$K$116*CH$26,
0),
0),
0),
0)</f>
        <v>0</v>
      </c>
      <c r="CI523" s="43">
        <f>IFERROR(
IF((CI$14-$G$14+1)&lt;='General parameters'!$G$22,
IF((CI$14-$G$14+1)&gt;=('Option-specific inputs'!$K$89),
IF(MOD((CI$14-$G$14+1-'Option-specific inputs'!$K$89)/'Option-specific inputs'!$K$90,1)=0,
'Option-specific inputs'!$K$116*CI$26,
0),
0),
0),
0)</f>
        <v>0</v>
      </c>
      <c r="CJ523" s="43">
        <f>IFERROR(
IF((CJ$14-$G$14+1)&lt;='General parameters'!$G$22,
IF((CJ$14-$G$14+1)&gt;=('Option-specific inputs'!$K$89),
IF(MOD((CJ$14-$G$14+1-'Option-specific inputs'!$K$89)/'Option-specific inputs'!$K$90,1)=0,
'Option-specific inputs'!$K$116*CJ$26,
0),
0),
0),
0)</f>
        <v>0</v>
      </c>
      <c r="CK523" s="43">
        <f>IFERROR(
IF((CK$14-$G$14+1)&lt;='General parameters'!$G$22,
IF((CK$14-$G$14+1)&gt;=('Option-specific inputs'!$K$89),
IF(MOD((CK$14-$G$14+1-'Option-specific inputs'!$K$89)/'Option-specific inputs'!$K$90,1)=0,
'Option-specific inputs'!$K$116*CK$26,
0),
0),
0),
0)</f>
        <v>0</v>
      </c>
      <c r="CL523" s="43">
        <f>IFERROR(
IF((CL$14-$G$14+1)&lt;='General parameters'!$G$22,
IF((CL$14-$G$14+1)&gt;=('Option-specific inputs'!$K$89),
IF(MOD((CL$14-$G$14+1-'Option-specific inputs'!$K$89)/'Option-specific inputs'!$K$90,1)=0,
'Option-specific inputs'!$K$116*CL$26,
0),
0),
0),
0)</f>
        <v>0</v>
      </c>
      <c r="CM523" s="43">
        <f>IFERROR(
IF((CM$14-$G$14+1)&lt;='General parameters'!$G$22,
IF((CM$14-$G$14+1)&gt;=('Option-specific inputs'!$K$89),
IF(MOD((CM$14-$G$14+1-'Option-specific inputs'!$K$89)/'Option-specific inputs'!$K$90,1)=0,
'Option-specific inputs'!$K$116*CM$26,
0),
0),
0),
0)</f>
        <v>0</v>
      </c>
      <c r="CN523" s="43">
        <f>IFERROR(
IF((CN$14-$G$14+1)&lt;='General parameters'!$G$22,
IF((CN$14-$G$14+1)&gt;=('Option-specific inputs'!$K$89),
IF(MOD((CN$14-$G$14+1-'Option-specific inputs'!$K$89)/'Option-specific inputs'!$K$90,1)=0,
'Option-specific inputs'!$K$116*CN$26,
0),
0),
0),
0)</f>
        <v>0</v>
      </c>
      <c r="CO523" s="43">
        <f>IFERROR(
IF((CO$14-$G$14+1)&lt;='General parameters'!$G$22,
IF((CO$14-$G$14+1)&gt;=('Option-specific inputs'!$K$89),
IF(MOD((CO$14-$G$14+1-'Option-specific inputs'!$K$89)/'Option-specific inputs'!$K$90,1)=0,
'Option-specific inputs'!$K$116*CO$26,
0),
0),
0),
0)</f>
        <v>0</v>
      </c>
      <c r="CP523" s="43">
        <f>IFERROR(
IF((CP$14-$G$14+1)&lt;='General parameters'!$G$22,
IF((CP$14-$G$14+1)&gt;=('Option-specific inputs'!$K$89),
IF(MOD((CP$14-$G$14+1-'Option-specific inputs'!$K$89)/'Option-specific inputs'!$K$90,1)=0,
'Option-specific inputs'!$K$116*CP$26,
0),
0),
0),
0)</f>
        <v>0</v>
      </c>
      <c r="CQ523" s="43">
        <f>IFERROR(
IF((CQ$14-$G$14+1)&lt;='General parameters'!$G$22,
IF((CQ$14-$G$14+1)&gt;=('Option-specific inputs'!$K$89),
IF(MOD((CQ$14-$G$14+1-'Option-specific inputs'!$K$89)/'Option-specific inputs'!$K$90,1)=0,
'Option-specific inputs'!$K$116*CQ$26,
0),
0),
0),
0)</f>
        <v>0</v>
      </c>
      <c r="CR523" s="43">
        <f>IFERROR(
IF((CR$14-$G$14+1)&lt;='General parameters'!$G$22,
IF((CR$14-$G$14+1)&gt;=('Option-specific inputs'!$K$89),
IF(MOD((CR$14-$G$14+1-'Option-specific inputs'!$K$89)/'Option-specific inputs'!$K$90,1)=0,
'Option-specific inputs'!$K$116*CR$26,
0),
0),
0),
0)</f>
        <v>0</v>
      </c>
      <c r="CS523" s="43">
        <f>IFERROR(
IF((CS$14-$G$14+1)&lt;='General parameters'!$G$22,
IF((CS$14-$G$14+1)&gt;=('Option-specific inputs'!$K$89),
IF(MOD((CS$14-$G$14+1-'Option-specific inputs'!$K$89)/'Option-specific inputs'!$K$90,1)=0,
'Option-specific inputs'!$K$116*CS$26,
0),
0),
0),
0)</f>
        <v>0</v>
      </c>
      <c r="CT523" s="43">
        <f>IFERROR(
IF((CT$14-$G$14+1)&lt;='General parameters'!$G$22,
IF((CT$14-$G$14+1)&gt;=('Option-specific inputs'!$K$89),
IF(MOD((CT$14-$G$14+1-'Option-specific inputs'!$K$89)/'Option-specific inputs'!$K$90,1)=0,
'Option-specific inputs'!$K$116*CT$26,
0),
0),
0),
0)</f>
        <v>0</v>
      </c>
      <c r="CU523" s="43">
        <f>IFERROR(
IF((CU$14-$G$14+1)&lt;='General parameters'!$G$22,
IF((CU$14-$G$14+1)&gt;=('Option-specific inputs'!$K$89),
IF(MOD((CU$14-$G$14+1-'Option-specific inputs'!$K$89)/'Option-specific inputs'!$K$90,1)=0,
'Option-specific inputs'!$K$116*CU$26,
0),
0),
0),
0)</f>
        <v>0</v>
      </c>
      <c r="CV523" s="43">
        <f>IFERROR(
IF((CV$14-$G$14+1)&lt;='General parameters'!$G$22,
IF((CV$14-$G$14+1)&gt;=('Option-specific inputs'!$K$89),
IF(MOD((CV$14-$G$14+1-'Option-specific inputs'!$K$89)/'Option-specific inputs'!$K$90,1)=0,
'Option-specific inputs'!$K$116*CV$26,
0),
0),
0),
0)</f>
        <v>0</v>
      </c>
      <c r="CW523" s="43">
        <f>IFERROR(
IF((CW$14-$G$14+1)&lt;='General parameters'!$G$22,
IF((CW$14-$G$14+1)&gt;=('Option-specific inputs'!$K$89),
IF(MOD((CW$14-$G$14+1-'Option-specific inputs'!$K$89)/'Option-specific inputs'!$K$90,1)=0,
'Option-specific inputs'!$K$116*CW$26,
0),
0),
0),
0)</f>
        <v>0</v>
      </c>
      <c r="CX523" s="43">
        <f>IFERROR(
IF((CX$14-$G$14+1)&lt;='General parameters'!$G$22,
IF((CX$14-$G$14+1)&gt;=('Option-specific inputs'!$K$89),
IF(MOD((CX$14-$G$14+1-'Option-specific inputs'!$K$89)/'Option-specific inputs'!$K$90,1)=0,
'Option-specific inputs'!$K$116*CX$26,
0),
0),
0),
0)</f>
        <v>0</v>
      </c>
      <c r="CY523" s="43">
        <f>IFERROR(
IF((CY$14-$G$14+1)&lt;='General parameters'!$G$22,
IF((CY$14-$G$14+1)&gt;=('Option-specific inputs'!$K$89),
IF(MOD((CY$14-$G$14+1-'Option-specific inputs'!$K$89)/'Option-specific inputs'!$K$90,1)=0,
'Option-specific inputs'!$K$116*CY$26,
0),
0),
0),
0)</f>
        <v>0</v>
      </c>
      <c r="CZ523" s="43">
        <f>IFERROR(
IF((CZ$14-$G$14+1)&lt;='General parameters'!$G$22,
IF((CZ$14-$G$14+1)&gt;=('Option-specific inputs'!$K$89),
IF(MOD((CZ$14-$G$14+1-'Option-specific inputs'!$K$89)/'Option-specific inputs'!$K$90,1)=0,
'Option-specific inputs'!$K$116*CZ$26,
0),
0),
0),
0)</f>
        <v>0</v>
      </c>
      <c r="DA523" s="43">
        <f>IFERROR(
IF((DA$14-$G$14+1)&lt;='General parameters'!$G$22,
IF((DA$14-$G$14+1)&gt;=('Option-specific inputs'!$K$89),
IF(MOD((DA$14-$G$14+1-'Option-specific inputs'!$K$89)/'Option-specific inputs'!$K$90,1)=0,
'Option-specific inputs'!$K$116*DA$26,
0),
0),
0),
0)</f>
        <v>0</v>
      </c>
      <c r="DB523" s="43">
        <f>IFERROR(
IF((DB$14-$G$14+1)&lt;='General parameters'!$G$22,
IF((DB$14-$G$14+1)&gt;=('Option-specific inputs'!$K$89),
IF(MOD((DB$14-$G$14+1-'Option-specific inputs'!$K$89)/'Option-specific inputs'!$K$90,1)=0,
'Option-specific inputs'!$K$116*DB$26,
0),
0),
0),
0)</f>
        <v>0</v>
      </c>
      <c r="DC523" s="25"/>
    </row>
    <row r="524" spans="1:107" s="61" customFormat="1" ht="22.5" customHeight="1">
      <c r="A524" s="25"/>
      <c r="B524" s="152"/>
      <c r="C524" s="170" t="str">
        <f>"Maintenance event 4: "&amp;'Option-specific inputs'!$H$93</f>
        <v xml:space="preserve">Maintenance event 4: </v>
      </c>
      <c r="D524" s="48"/>
      <c r="E524" s="37"/>
      <c r="F524" s="32"/>
      <c r="G524" s="43">
        <f>IFERROR(
IF((G$14-$G$14+1)&lt;='General parameters'!$G$22,
IF((G$14-$G$14+1)&gt;=('Option-specific inputs'!$K$94),
IF(MOD((G$14-$G$14+1-'Option-specific inputs'!$K$94)/'Option-specific inputs'!$K$95,1)=0,
'Option-specific inputs'!$K$117*G$26,
0),
0),
0),
0)</f>
        <v>0</v>
      </c>
      <c r="H524" s="43">
        <f>IFERROR(
IF((H$14-$G$14+1)&lt;='General parameters'!$G$22,
IF((H$14-$G$14+1)&gt;=('Option-specific inputs'!$K$94),
IF(MOD((H$14-$G$14+1-'Option-specific inputs'!$K$94)/'Option-specific inputs'!$K$95,1)=0,
'Option-specific inputs'!$K$117*H$26,
0),
0),
0),
0)</f>
        <v>0</v>
      </c>
      <c r="I524" s="43">
        <f>IFERROR(
IF((I$14-$G$14+1)&lt;='General parameters'!$G$22,
IF((I$14-$G$14+1)&gt;=('Option-specific inputs'!$K$94),
IF(MOD((I$14-$G$14+1-'Option-specific inputs'!$K$94)/'Option-specific inputs'!$K$95,1)=0,
'Option-specific inputs'!$K$117*I$26,
0),
0),
0),
0)</f>
        <v>0</v>
      </c>
      <c r="J524" s="43">
        <f>IFERROR(
IF((J$14-$G$14+1)&lt;='General parameters'!$G$22,
IF((J$14-$G$14+1)&gt;=('Option-specific inputs'!$K$94),
IF(MOD((J$14-$G$14+1-'Option-specific inputs'!$K$94)/'Option-specific inputs'!$K$95,1)=0,
'Option-specific inputs'!$K$117*J$26,
0),
0),
0),
0)</f>
        <v>0</v>
      </c>
      <c r="K524" s="43">
        <f>IFERROR(
IF((K$14-$G$14+1)&lt;='General parameters'!$G$22,
IF((K$14-$G$14+1)&gt;=('Option-specific inputs'!$K$94),
IF(MOD((K$14-$G$14+1-'Option-specific inputs'!$K$94)/'Option-specific inputs'!$K$95,1)=0,
'Option-specific inputs'!$K$117*K$26,
0),
0),
0),
0)</f>
        <v>0</v>
      </c>
      <c r="L524" s="43">
        <f>IFERROR(
IF((L$14-$G$14+1)&lt;='General parameters'!$G$22,
IF((L$14-$G$14+1)&gt;=('Option-specific inputs'!$K$94),
IF(MOD((L$14-$G$14+1-'Option-specific inputs'!$K$94)/'Option-specific inputs'!$K$95,1)=0,
'Option-specific inputs'!$K$117*L$26,
0),
0),
0),
0)</f>
        <v>0</v>
      </c>
      <c r="M524" s="43">
        <f>IFERROR(
IF((M$14-$G$14+1)&lt;='General parameters'!$G$22,
IF((M$14-$G$14+1)&gt;=('Option-specific inputs'!$K$94),
IF(MOD((M$14-$G$14+1-'Option-specific inputs'!$K$94)/'Option-specific inputs'!$K$95,1)=0,
'Option-specific inputs'!$K$117*M$26,
0),
0),
0),
0)</f>
        <v>0</v>
      </c>
      <c r="N524" s="43">
        <f>IFERROR(
IF((N$14-$G$14+1)&lt;='General parameters'!$G$22,
IF((N$14-$G$14+1)&gt;=('Option-specific inputs'!$K$94),
IF(MOD((N$14-$G$14+1-'Option-specific inputs'!$K$94)/'Option-specific inputs'!$K$95,1)=0,
'Option-specific inputs'!$K$117*N$26,
0),
0),
0),
0)</f>
        <v>0</v>
      </c>
      <c r="O524" s="43">
        <f>IFERROR(
IF((O$14-$G$14+1)&lt;='General parameters'!$G$22,
IF((O$14-$G$14+1)&gt;=('Option-specific inputs'!$K$94),
IF(MOD((O$14-$G$14+1-'Option-specific inputs'!$K$94)/'Option-specific inputs'!$K$95,1)=0,
'Option-specific inputs'!$K$117*O$26,
0),
0),
0),
0)</f>
        <v>0</v>
      </c>
      <c r="P524" s="43">
        <f>IFERROR(
IF((P$14-$G$14+1)&lt;='General parameters'!$G$22,
IF((P$14-$G$14+1)&gt;=('Option-specific inputs'!$K$94),
IF(MOD((P$14-$G$14+1-'Option-specific inputs'!$K$94)/'Option-specific inputs'!$K$95,1)=0,
'Option-specific inputs'!$K$117*P$26,
0),
0),
0),
0)</f>
        <v>0</v>
      </c>
      <c r="Q524" s="43">
        <f>IFERROR(
IF((Q$14-$G$14+1)&lt;='General parameters'!$G$22,
IF((Q$14-$G$14+1)&gt;=('Option-specific inputs'!$K$94),
IF(MOD((Q$14-$G$14+1-'Option-specific inputs'!$K$94)/'Option-specific inputs'!$K$95,1)=0,
'Option-specific inputs'!$K$117*Q$26,
0),
0),
0),
0)</f>
        <v>0</v>
      </c>
      <c r="R524" s="43">
        <f>IFERROR(
IF((R$14-$G$14+1)&lt;='General parameters'!$G$22,
IF((R$14-$G$14+1)&gt;=('Option-specific inputs'!$K$94),
IF(MOD((R$14-$G$14+1-'Option-specific inputs'!$K$94)/'Option-specific inputs'!$K$95,1)=0,
'Option-specific inputs'!$K$117*R$26,
0),
0),
0),
0)</f>
        <v>0</v>
      </c>
      <c r="S524" s="43">
        <f>IFERROR(
IF((S$14-$G$14+1)&lt;='General parameters'!$G$22,
IF((S$14-$G$14+1)&gt;=('Option-specific inputs'!$K$94),
IF(MOD((S$14-$G$14+1-'Option-specific inputs'!$K$94)/'Option-specific inputs'!$K$95,1)=0,
'Option-specific inputs'!$K$117*S$26,
0),
0),
0),
0)</f>
        <v>0</v>
      </c>
      <c r="T524" s="43">
        <f>IFERROR(
IF((T$14-$G$14+1)&lt;='General parameters'!$G$22,
IF((T$14-$G$14+1)&gt;=('Option-specific inputs'!$K$94),
IF(MOD((T$14-$G$14+1-'Option-specific inputs'!$K$94)/'Option-specific inputs'!$K$95,1)=0,
'Option-specific inputs'!$K$117*T$26,
0),
0),
0),
0)</f>
        <v>0</v>
      </c>
      <c r="U524" s="43">
        <f>IFERROR(
IF((U$14-$G$14+1)&lt;='General parameters'!$G$22,
IF((U$14-$G$14+1)&gt;=('Option-specific inputs'!$K$94),
IF(MOD((U$14-$G$14+1-'Option-specific inputs'!$K$94)/'Option-specific inputs'!$K$95,1)=0,
'Option-specific inputs'!$K$117*U$26,
0),
0),
0),
0)</f>
        <v>0</v>
      </c>
      <c r="V524" s="43">
        <f>IFERROR(
IF((V$14-$G$14+1)&lt;='General parameters'!$G$22,
IF((V$14-$G$14+1)&gt;=('Option-specific inputs'!$K$94),
IF(MOD((V$14-$G$14+1-'Option-specific inputs'!$K$94)/'Option-specific inputs'!$K$95,1)=0,
'Option-specific inputs'!$K$117*V$26,
0),
0),
0),
0)</f>
        <v>0</v>
      </c>
      <c r="W524" s="43">
        <f>IFERROR(
IF((W$14-$G$14+1)&lt;='General parameters'!$G$22,
IF((W$14-$G$14+1)&gt;=('Option-specific inputs'!$K$94),
IF(MOD((W$14-$G$14+1-'Option-specific inputs'!$K$94)/'Option-specific inputs'!$K$95,1)=0,
'Option-specific inputs'!$K$117*W$26,
0),
0),
0),
0)</f>
        <v>0</v>
      </c>
      <c r="X524" s="43">
        <f>IFERROR(
IF((X$14-$G$14+1)&lt;='General parameters'!$G$22,
IF((X$14-$G$14+1)&gt;=('Option-specific inputs'!$K$94),
IF(MOD((X$14-$G$14+1-'Option-specific inputs'!$K$94)/'Option-specific inputs'!$K$95,1)=0,
'Option-specific inputs'!$K$117*X$26,
0),
0),
0),
0)</f>
        <v>0</v>
      </c>
      <c r="Y524" s="43">
        <f>IFERROR(
IF((Y$14-$G$14+1)&lt;='General parameters'!$G$22,
IF((Y$14-$G$14+1)&gt;=('Option-specific inputs'!$K$94),
IF(MOD((Y$14-$G$14+1-'Option-specific inputs'!$K$94)/'Option-specific inputs'!$K$95,1)=0,
'Option-specific inputs'!$K$117*Y$26,
0),
0),
0),
0)</f>
        <v>0</v>
      </c>
      <c r="Z524" s="43">
        <f>IFERROR(
IF((Z$14-$G$14+1)&lt;='General parameters'!$G$22,
IF((Z$14-$G$14+1)&gt;=('Option-specific inputs'!$K$94),
IF(MOD((Z$14-$G$14+1-'Option-specific inputs'!$K$94)/'Option-specific inputs'!$K$95,1)=0,
'Option-specific inputs'!$K$117*Z$26,
0),
0),
0),
0)</f>
        <v>0</v>
      </c>
      <c r="AA524" s="43">
        <f>IFERROR(
IF((AA$14-$G$14+1)&lt;='General parameters'!$G$22,
IF((AA$14-$G$14+1)&gt;=('Option-specific inputs'!$K$94),
IF(MOD((AA$14-$G$14+1-'Option-specific inputs'!$K$94)/'Option-specific inputs'!$K$95,1)=0,
'Option-specific inputs'!$K$117*AA$26,
0),
0),
0),
0)</f>
        <v>0</v>
      </c>
      <c r="AB524" s="43">
        <f>IFERROR(
IF((AB$14-$G$14+1)&lt;='General parameters'!$G$22,
IF((AB$14-$G$14+1)&gt;=('Option-specific inputs'!$K$94),
IF(MOD((AB$14-$G$14+1-'Option-specific inputs'!$K$94)/'Option-specific inputs'!$K$95,1)=0,
'Option-specific inputs'!$K$117*AB$26,
0),
0),
0),
0)</f>
        <v>0</v>
      </c>
      <c r="AC524" s="43">
        <f>IFERROR(
IF((AC$14-$G$14+1)&lt;='General parameters'!$G$22,
IF((AC$14-$G$14+1)&gt;=('Option-specific inputs'!$K$94),
IF(MOD((AC$14-$G$14+1-'Option-specific inputs'!$K$94)/'Option-specific inputs'!$K$95,1)=0,
'Option-specific inputs'!$K$117*AC$26,
0),
0),
0),
0)</f>
        <v>0</v>
      </c>
      <c r="AD524" s="43">
        <f>IFERROR(
IF((AD$14-$G$14+1)&lt;='General parameters'!$G$22,
IF((AD$14-$G$14+1)&gt;=('Option-specific inputs'!$K$94),
IF(MOD((AD$14-$G$14+1-'Option-specific inputs'!$K$94)/'Option-specific inputs'!$K$95,1)=0,
'Option-specific inputs'!$K$117*AD$26,
0),
0),
0),
0)</f>
        <v>0</v>
      </c>
      <c r="AE524" s="43">
        <f>IFERROR(
IF((AE$14-$G$14+1)&lt;='General parameters'!$G$22,
IF((AE$14-$G$14+1)&gt;=('Option-specific inputs'!$K$94),
IF(MOD((AE$14-$G$14+1-'Option-specific inputs'!$K$94)/'Option-specific inputs'!$K$95,1)=0,
'Option-specific inputs'!$K$117*AE$26,
0),
0),
0),
0)</f>
        <v>0</v>
      </c>
      <c r="AF524" s="43">
        <f>IFERROR(
IF((AF$14-$G$14+1)&lt;='General parameters'!$G$22,
IF((AF$14-$G$14+1)&gt;=('Option-specific inputs'!$K$94),
IF(MOD((AF$14-$G$14+1-'Option-specific inputs'!$K$94)/'Option-specific inputs'!$K$95,1)=0,
'Option-specific inputs'!$K$117*AF$26,
0),
0),
0),
0)</f>
        <v>0</v>
      </c>
      <c r="AG524" s="43">
        <f>IFERROR(
IF((AG$14-$G$14+1)&lt;='General parameters'!$G$22,
IF((AG$14-$G$14+1)&gt;=('Option-specific inputs'!$K$94),
IF(MOD((AG$14-$G$14+1-'Option-specific inputs'!$K$94)/'Option-specific inputs'!$K$95,1)=0,
'Option-specific inputs'!$K$117*AG$26,
0),
0),
0),
0)</f>
        <v>0</v>
      </c>
      <c r="AH524" s="43">
        <f>IFERROR(
IF((AH$14-$G$14+1)&lt;='General parameters'!$G$22,
IF((AH$14-$G$14+1)&gt;=('Option-specific inputs'!$K$94),
IF(MOD((AH$14-$G$14+1-'Option-specific inputs'!$K$94)/'Option-specific inputs'!$K$95,1)=0,
'Option-specific inputs'!$K$117*AH$26,
0),
0),
0),
0)</f>
        <v>0</v>
      </c>
      <c r="AI524" s="43">
        <f>IFERROR(
IF((AI$14-$G$14+1)&lt;='General parameters'!$G$22,
IF((AI$14-$G$14+1)&gt;=('Option-specific inputs'!$K$94),
IF(MOD((AI$14-$G$14+1-'Option-specific inputs'!$K$94)/'Option-specific inputs'!$K$95,1)=0,
'Option-specific inputs'!$K$117*AI$26,
0),
0),
0),
0)</f>
        <v>0</v>
      </c>
      <c r="AJ524" s="43">
        <f>IFERROR(
IF((AJ$14-$G$14+1)&lt;='General parameters'!$G$22,
IF((AJ$14-$G$14+1)&gt;=('Option-specific inputs'!$K$94),
IF(MOD((AJ$14-$G$14+1-'Option-specific inputs'!$K$94)/'Option-specific inputs'!$K$95,1)=0,
'Option-specific inputs'!$K$117*AJ$26,
0),
0),
0),
0)</f>
        <v>0</v>
      </c>
      <c r="AK524" s="43">
        <f>IFERROR(
IF((AK$14-$G$14+1)&lt;='General parameters'!$G$22,
IF((AK$14-$G$14+1)&gt;=('Option-specific inputs'!$K$94),
IF(MOD((AK$14-$G$14+1-'Option-specific inputs'!$K$94)/'Option-specific inputs'!$K$95,1)=0,
'Option-specific inputs'!$K$117*AK$26,
0),
0),
0),
0)</f>
        <v>0</v>
      </c>
      <c r="AL524" s="43">
        <f>IFERROR(
IF((AL$14-$G$14+1)&lt;='General parameters'!$G$22,
IF((AL$14-$G$14+1)&gt;=('Option-specific inputs'!$K$94),
IF(MOD((AL$14-$G$14+1-'Option-specific inputs'!$K$94)/'Option-specific inputs'!$K$95,1)=0,
'Option-specific inputs'!$K$117*AL$26,
0),
0),
0),
0)</f>
        <v>0</v>
      </c>
      <c r="AM524" s="43">
        <f>IFERROR(
IF((AM$14-$G$14+1)&lt;='General parameters'!$G$22,
IF((AM$14-$G$14+1)&gt;=('Option-specific inputs'!$K$94),
IF(MOD((AM$14-$G$14+1-'Option-specific inputs'!$K$94)/'Option-specific inputs'!$K$95,1)=0,
'Option-specific inputs'!$K$117*AM$26,
0),
0),
0),
0)</f>
        <v>0</v>
      </c>
      <c r="AN524" s="43">
        <f>IFERROR(
IF((AN$14-$G$14+1)&lt;='General parameters'!$G$22,
IF((AN$14-$G$14+1)&gt;=('Option-specific inputs'!$K$94),
IF(MOD((AN$14-$G$14+1-'Option-specific inputs'!$K$94)/'Option-specific inputs'!$K$95,1)=0,
'Option-specific inputs'!$K$117*AN$26,
0),
0),
0),
0)</f>
        <v>0</v>
      </c>
      <c r="AO524" s="43">
        <f>IFERROR(
IF((AO$14-$G$14+1)&lt;='General parameters'!$G$22,
IF((AO$14-$G$14+1)&gt;=('Option-specific inputs'!$K$94),
IF(MOD((AO$14-$G$14+1-'Option-specific inputs'!$K$94)/'Option-specific inputs'!$K$95,1)=0,
'Option-specific inputs'!$K$117*AO$26,
0),
0),
0),
0)</f>
        <v>0</v>
      </c>
      <c r="AP524" s="43">
        <f>IFERROR(
IF((AP$14-$G$14+1)&lt;='General parameters'!$G$22,
IF((AP$14-$G$14+1)&gt;=('Option-specific inputs'!$K$94),
IF(MOD((AP$14-$G$14+1-'Option-specific inputs'!$K$94)/'Option-specific inputs'!$K$95,1)=0,
'Option-specific inputs'!$K$117*AP$26,
0),
0),
0),
0)</f>
        <v>0</v>
      </c>
      <c r="AQ524" s="43">
        <f>IFERROR(
IF((AQ$14-$G$14+1)&lt;='General parameters'!$G$22,
IF((AQ$14-$G$14+1)&gt;=('Option-specific inputs'!$K$94),
IF(MOD((AQ$14-$G$14+1-'Option-specific inputs'!$K$94)/'Option-specific inputs'!$K$95,1)=0,
'Option-specific inputs'!$K$117*AQ$26,
0),
0),
0),
0)</f>
        <v>0</v>
      </c>
      <c r="AR524" s="43">
        <f>IFERROR(
IF((AR$14-$G$14+1)&lt;='General parameters'!$G$22,
IF((AR$14-$G$14+1)&gt;=('Option-specific inputs'!$K$94),
IF(MOD((AR$14-$G$14+1-'Option-specific inputs'!$K$94)/'Option-specific inputs'!$K$95,1)=0,
'Option-specific inputs'!$K$117*AR$26,
0),
0),
0),
0)</f>
        <v>0</v>
      </c>
      <c r="AS524" s="43">
        <f>IFERROR(
IF((AS$14-$G$14+1)&lt;='General parameters'!$G$22,
IF((AS$14-$G$14+1)&gt;=('Option-specific inputs'!$K$94),
IF(MOD((AS$14-$G$14+1-'Option-specific inputs'!$K$94)/'Option-specific inputs'!$K$95,1)=0,
'Option-specific inputs'!$K$117*AS$26,
0),
0),
0),
0)</f>
        <v>0</v>
      </c>
      <c r="AT524" s="43">
        <f>IFERROR(
IF((AT$14-$G$14+1)&lt;='General parameters'!$G$22,
IF((AT$14-$G$14+1)&gt;=('Option-specific inputs'!$K$94),
IF(MOD((AT$14-$G$14+1-'Option-specific inputs'!$K$94)/'Option-specific inputs'!$K$95,1)=0,
'Option-specific inputs'!$K$117*AT$26,
0),
0),
0),
0)</f>
        <v>0</v>
      </c>
      <c r="AU524" s="43">
        <f>IFERROR(
IF((AU$14-$G$14+1)&lt;='General parameters'!$G$22,
IF((AU$14-$G$14+1)&gt;=('Option-specific inputs'!$K$94),
IF(MOD((AU$14-$G$14+1-'Option-specific inputs'!$K$94)/'Option-specific inputs'!$K$95,1)=0,
'Option-specific inputs'!$K$117*AU$26,
0),
0),
0),
0)</f>
        <v>0</v>
      </c>
      <c r="AV524" s="43">
        <f>IFERROR(
IF((AV$14-$G$14+1)&lt;='General parameters'!$G$22,
IF((AV$14-$G$14+1)&gt;=('Option-specific inputs'!$K$94),
IF(MOD((AV$14-$G$14+1-'Option-specific inputs'!$K$94)/'Option-specific inputs'!$K$95,1)=0,
'Option-specific inputs'!$K$117*AV$26,
0),
0),
0),
0)</f>
        <v>0</v>
      </c>
      <c r="AW524" s="43">
        <f>IFERROR(
IF((AW$14-$G$14+1)&lt;='General parameters'!$G$22,
IF((AW$14-$G$14+1)&gt;=('Option-specific inputs'!$K$94),
IF(MOD((AW$14-$G$14+1-'Option-specific inputs'!$K$94)/'Option-specific inputs'!$K$95,1)=0,
'Option-specific inputs'!$K$117*AW$26,
0),
0),
0),
0)</f>
        <v>0</v>
      </c>
      <c r="AX524" s="43">
        <f>IFERROR(
IF((AX$14-$G$14+1)&lt;='General parameters'!$G$22,
IF((AX$14-$G$14+1)&gt;=('Option-specific inputs'!$K$94),
IF(MOD((AX$14-$G$14+1-'Option-specific inputs'!$K$94)/'Option-specific inputs'!$K$95,1)=0,
'Option-specific inputs'!$K$117*AX$26,
0),
0),
0),
0)</f>
        <v>0</v>
      </c>
      <c r="AY524" s="43">
        <f>IFERROR(
IF((AY$14-$G$14+1)&lt;='General parameters'!$G$22,
IF((AY$14-$G$14+1)&gt;=('Option-specific inputs'!$K$94),
IF(MOD((AY$14-$G$14+1-'Option-specific inputs'!$K$94)/'Option-specific inputs'!$K$95,1)=0,
'Option-specific inputs'!$K$117*AY$26,
0),
0),
0),
0)</f>
        <v>0</v>
      </c>
      <c r="AZ524" s="43">
        <f>IFERROR(
IF((AZ$14-$G$14+1)&lt;='General parameters'!$G$22,
IF((AZ$14-$G$14+1)&gt;=('Option-specific inputs'!$K$94),
IF(MOD((AZ$14-$G$14+1-'Option-specific inputs'!$K$94)/'Option-specific inputs'!$K$95,1)=0,
'Option-specific inputs'!$K$117*AZ$26,
0),
0),
0),
0)</f>
        <v>0</v>
      </c>
      <c r="BA524" s="43">
        <f>IFERROR(
IF((BA$14-$G$14+1)&lt;='General parameters'!$G$22,
IF((BA$14-$G$14+1)&gt;=('Option-specific inputs'!$K$94),
IF(MOD((BA$14-$G$14+1-'Option-specific inputs'!$K$94)/'Option-specific inputs'!$K$95,1)=0,
'Option-specific inputs'!$K$117*BA$26,
0),
0),
0),
0)</f>
        <v>0</v>
      </c>
      <c r="BB524" s="43">
        <f>IFERROR(
IF((BB$14-$G$14+1)&lt;='General parameters'!$G$22,
IF((BB$14-$G$14+1)&gt;=('Option-specific inputs'!$K$94),
IF(MOD((BB$14-$G$14+1-'Option-specific inputs'!$K$94)/'Option-specific inputs'!$K$95,1)=0,
'Option-specific inputs'!$K$117*BB$26,
0),
0),
0),
0)</f>
        <v>0</v>
      </c>
      <c r="BC524" s="43">
        <f>IFERROR(
IF((BC$14-$G$14+1)&lt;='General parameters'!$G$22,
IF((BC$14-$G$14+1)&gt;=('Option-specific inputs'!$K$94),
IF(MOD((BC$14-$G$14+1-'Option-specific inputs'!$K$94)/'Option-specific inputs'!$K$95,1)=0,
'Option-specific inputs'!$K$117*BC$26,
0),
0),
0),
0)</f>
        <v>0</v>
      </c>
      <c r="BD524" s="43">
        <f>IFERROR(
IF((BD$14-$G$14+1)&lt;='General parameters'!$G$22,
IF((BD$14-$G$14+1)&gt;=('Option-specific inputs'!$K$94),
IF(MOD((BD$14-$G$14+1-'Option-specific inputs'!$K$94)/'Option-specific inputs'!$K$95,1)=0,
'Option-specific inputs'!$K$117*BD$26,
0),
0),
0),
0)</f>
        <v>0</v>
      </c>
      <c r="BE524" s="43">
        <f>IFERROR(
IF((BE$14-$G$14+1)&lt;='General parameters'!$G$22,
IF((BE$14-$G$14+1)&gt;=('Option-specific inputs'!$K$94),
IF(MOD((BE$14-$G$14+1-'Option-specific inputs'!$K$94)/'Option-specific inputs'!$K$95,1)=0,
'Option-specific inputs'!$K$117*BE$26,
0),
0),
0),
0)</f>
        <v>0</v>
      </c>
      <c r="BF524" s="43">
        <f>IFERROR(
IF((BF$14-$G$14+1)&lt;='General parameters'!$G$22,
IF((BF$14-$G$14+1)&gt;=('Option-specific inputs'!$K$94),
IF(MOD((BF$14-$G$14+1-'Option-specific inputs'!$K$94)/'Option-specific inputs'!$K$95,1)=0,
'Option-specific inputs'!$K$117*BF$26,
0),
0),
0),
0)</f>
        <v>0</v>
      </c>
      <c r="BG524" s="43">
        <f>IFERROR(
IF((BG$14-$G$14+1)&lt;='General parameters'!$G$22,
IF((BG$14-$G$14+1)&gt;=('Option-specific inputs'!$K$94),
IF(MOD((BG$14-$G$14+1-'Option-specific inputs'!$K$94)/'Option-specific inputs'!$K$95,1)=0,
'Option-specific inputs'!$K$117*BG$26,
0),
0),
0),
0)</f>
        <v>0</v>
      </c>
      <c r="BH524" s="43">
        <f>IFERROR(
IF((BH$14-$G$14+1)&lt;='General parameters'!$G$22,
IF((BH$14-$G$14+1)&gt;=('Option-specific inputs'!$K$94),
IF(MOD((BH$14-$G$14+1-'Option-specific inputs'!$K$94)/'Option-specific inputs'!$K$95,1)=0,
'Option-specific inputs'!$K$117*BH$26,
0),
0),
0),
0)</f>
        <v>0</v>
      </c>
      <c r="BI524" s="43">
        <f>IFERROR(
IF((BI$14-$G$14+1)&lt;='General parameters'!$G$22,
IF((BI$14-$G$14+1)&gt;=('Option-specific inputs'!$K$94),
IF(MOD((BI$14-$G$14+1-'Option-specific inputs'!$K$94)/'Option-specific inputs'!$K$95,1)=0,
'Option-specific inputs'!$K$117*BI$26,
0),
0),
0),
0)</f>
        <v>0</v>
      </c>
      <c r="BJ524" s="43">
        <f>IFERROR(
IF((BJ$14-$G$14+1)&lt;='General parameters'!$G$22,
IF((BJ$14-$G$14+1)&gt;=('Option-specific inputs'!$K$94),
IF(MOD((BJ$14-$G$14+1-'Option-specific inputs'!$K$94)/'Option-specific inputs'!$K$95,1)=0,
'Option-specific inputs'!$K$117*BJ$26,
0),
0),
0),
0)</f>
        <v>0</v>
      </c>
      <c r="BK524" s="43">
        <f>IFERROR(
IF((BK$14-$G$14+1)&lt;='General parameters'!$G$22,
IF((BK$14-$G$14+1)&gt;=('Option-specific inputs'!$K$94),
IF(MOD((BK$14-$G$14+1-'Option-specific inputs'!$K$94)/'Option-specific inputs'!$K$95,1)=0,
'Option-specific inputs'!$K$117*BK$26,
0),
0),
0),
0)</f>
        <v>0</v>
      </c>
      <c r="BL524" s="43">
        <f>IFERROR(
IF((BL$14-$G$14+1)&lt;='General parameters'!$G$22,
IF((BL$14-$G$14+1)&gt;=('Option-specific inputs'!$K$94),
IF(MOD((BL$14-$G$14+1-'Option-specific inputs'!$K$94)/'Option-specific inputs'!$K$95,1)=0,
'Option-specific inputs'!$K$117*BL$26,
0),
0),
0),
0)</f>
        <v>0</v>
      </c>
      <c r="BM524" s="43">
        <f>IFERROR(
IF((BM$14-$G$14+1)&lt;='General parameters'!$G$22,
IF((BM$14-$G$14+1)&gt;=('Option-specific inputs'!$K$94),
IF(MOD((BM$14-$G$14+1-'Option-specific inputs'!$K$94)/'Option-specific inputs'!$K$95,1)=0,
'Option-specific inputs'!$K$117*BM$26,
0),
0),
0),
0)</f>
        <v>0</v>
      </c>
      <c r="BN524" s="43">
        <f>IFERROR(
IF((BN$14-$G$14+1)&lt;='General parameters'!$G$22,
IF((BN$14-$G$14+1)&gt;=('Option-specific inputs'!$K$94),
IF(MOD((BN$14-$G$14+1-'Option-specific inputs'!$K$94)/'Option-specific inputs'!$K$95,1)=0,
'Option-specific inputs'!$K$117*BN$26,
0),
0),
0),
0)</f>
        <v>0</v>
      </c>
      <c r="BO524" s="43">
        <f>IFERROR(
IF((BO$14-$G$14+1)&lt;='General parameters'!$G$22,
IF((BO$14-$G$14+1)&gt;=('Option-specific inputs'!$K$94),
IF(MOD((BO$14-$G$14+1-'Option-specific inputs'!$K$94)/'Option-specific inputs'!$K$95,1)=0,
'Option-specific inputs'!$K$117*BO$26,
0),
0),
0),
0)</f>
        <v>0</v>
      </c>
      <c r="BP524" s="43">
        <f>IFERROR(
IF((BP$14-$G$14+1)&lt;='General parameters'!$G$22,
IF((BP$14-$G$14+1)&gt;=('Option-specific inputs'!$K$94),
IF(MOD((BP$14-$G$14+1-'Option-specific inputs'!$K$94)/'Option-specific inputs'!$K$95,1)=0,
'Option-specific inputs'!$K$117*BP$26,
0),
0),
0),
0)</f>
        <v>0</v>
      </c>
      <c r="BQ524" s="43">
        <f>IFERROR(
IF((BQ$14-$G$14+1)&lt;='General parameters'!$G$22,
IF((BQ$14-$G$14+1)&gt;=('Option-specific inputs'!$K$94),
IF(MOD((BQ$14-$G$14+1-'Option-specific inputs'!$K$94)/'Option-specific inputs'!$K$95,1)=0,
'Option-specific inputs'!$K$117*BQ$26,
0),
0),
0),
0)</f>
        <v>0</v>
      </c>
      <c r="BR524" s="43">
        <f>IFERROR(
IF((BR$14-$G$14+1)&lt;='General parameters'!$G$22,
IF((BR$14-$G$14+1)&gt;=('Option-specific inputs'!$K$94),
IF(MOD((BR$14-$G$14+1-'Option-specific inputs'!$K$94)/'Option-specific inputs'!$K$95,1)=0,
'Option-specific inputs'!$K$117*BR$26,
0),
0),
0),
0)</f>
        <v>0</v>
      </c>
      <c r="BS524" s="43">
        <f>IFERROR(
IF((BS$14-$G$14+1)&lt;='General parameters'!$G$22,
IF((BS$14-$G$14+1)&gt;=('Option-specific inputs'!$K$94),
IF(MOD((BS$14-$G$14+1-'Option-specific inputs'!$K$94)/'Option-specific inputs'!$K$95,1)=0,
'Option-specific inputs'!$K$117*BS$26,
0),
0),
0),
0)</f>
        <v>0</v>
      </c>
      <c r="BT524" s="43">
        <f>IFERROR(
IF((BT$14-$G$14+1)&lt;='General parameters'!$G$22,
IF((BT$14-$G$14+1)&gt;=('Option-specific inputs'!$K$94),
IF(MOD((BT$14-$G$14+1-'Option-specific inputs'!$K$94)/'Option-specific inputs'!$K$95,1)=0,
'Option-specific inputs'!$K$117*BT$26,
0),
0),
0),
0)</f>
        <v>0</v>
      </c>
      <c r="BU524" s="43">
        <f>IFERROR(
IF((BU$14-$G$14+1)&lt;='General parameters'!$G$22,
IF((BU$14-$G$14+1)&gt;=('Option-specific inputs'!$K$94),
IF(MOD((BU$14-$G$14+1-'Option-specific inputs'!$K$94)/'Option-specific inputs'!$K$95,1)=0,
'Option-specific inputs'!$K$117*BU$26,
0),
0),
0),
0)</f>
        <v>0</v>
      </c>
      <c r="BV524" s="43">
        <f>IFERROR(
IF((BV$14-$G$14+1)&lt;='General parameters'!$G$22,
IF((BV$14-$G$14+1)&gt;=('Option-specific inputs'!$K$94),
IF(MOD((BV$14-$G$14+1-'Option-specific inputs'!$K$94)/'Option-specific inputs'!$K$95,1)=0,
'Option-specific inputs'!$K$117*BV$26,
0),
0),
0),
0)</f>
        <v>0</v>
      </c>
      <c r="BW524" s="43">
        <f>IFERROR(
IF((BW$14-$G$14+1)&lt;='General parameters'!$G$22,
IF((BW$14-$G$14+1)&gt;=('Option-specific inputs'!$K$94),
IF(MOD((BW$14-$G$14+1-'Option-specific inputs'!$K$94)/'Option-specific inputs'!$K$95,1)=0,
'Option-specific inputs'!$K$117*BW$26,
0),
0),
0),
0)</f>
        <v>0</v>
      </c>
      <c r="BX524" s="43">
        <f>IFERROR(
IF((BX$14-$G$14+1)&lt;='General parameters'!$G$22,
IF((BX$14-$G$14+1)&gt;=('Option-specific inputs'!$K$94),
IF(MOD((BX$14-$G$14+1-'Option-specific inputs'!$K$94)/'Option-specific inputs'!$K$95,1)=0,
'Option-specific inputs'!$K$117*BX$26,
0),
0),
0),
0)</f>
        <v>0</v>
      </c>
      <c r="BY524" s="43">
        <f>IFERROR(
IF((BY$14-$G$14+1)&lt;='General parameters'!$G$22,
IF((BY$14-$G$14+1)&gt;=('Option-specific inputs'!$K$94),
IF(MOD((BY$14-$G$14+1-'Option-specific inputs'!$K$94)/'Option-specific inputs'!$K$95,1)=0,
'Option-specific inputs'!$K$117*BY$26,
0),
0),
0),
0)</f>
        <v>0</v>
      </c>
      <c r="BZ524" s="43">
        <f>IFERROR(
IF((BZ$14-$G$14+1)&lt;='General parameters'!$G$22,
IF((BZ$14-$G$14+1)&gt;=('Option-specific inputs'!$K$94),
IF(MOD((BZ$14-$G$14+1-'Option-specific inputs'!$K$94)/'Option-specific inputs'!$K$95,1)=0,
'Option-specific inputs'!$K$117*BZ$26,
0),
0),
0),
0)</f>
        <v>0</v>
      </c>
      <c r="CA524" s="43">
        <f>IFERROR(
IF((CA$14-$G$14+1)&lt;='General parameters'!$G$22,
IF((CA$14-$G$14+1)&gt;=('Option-specific inputs'!$K$94),
IF(MOD((CA$14-$G$14+1-'Option-specific inputs'!$K$94)/'Option-specific inputs'!$K$95,1)=0,
'Option-specific inputs'!$K$117*CA$26,
0),
0),
0),
0)</f>
        <v>0</v>
      </c>
      <c r="CB524" s="43">
        <f>IFERROR(
IF((CB$14-$G$14+1)&lt;='General parameters'!$G$22,
IF((CB$14-$G$14+1)&gt;=('Option-specific inputs'!$K$94),
IF(MOD((CB$14-$G$14+1-'Option-specific inputs'!$K$94)/'Option-specific inputs'!$K$95,1)=0,
'Option-specific inputs'!$K$117*CB$26,
0),
0),
0),
0)</f>
        <v>0</v>
      </c>
      <c r="CC524" s="43">
        <f>IFERROR(
IF((CC$14-$G$14+1)&lt;='General parameters'!$G$22,
IF((CC$14-$G$14+1)&gt;=('Option-specific inputs'!$K$94),
IF(MOD((CC$14-$G$14+1-'Option-specific inputs'!$K$94)/'Option-specific inputs'!$K$95,1)=0,
'Option-specific inputs'!$K$117*CC$26,
0),
0),
0),
0)</f>
        <v>0</v>
      </c>
      <c r="CD524" s="43">
        <f>IFERROR(
IF((CD$14-$G$14+1)&lt;='General parameters'!$G$22,
IF((CD$14-$G$14+1)&gt;=('Option-specific inputs'!$K$94),
IF(MOD((CD$14-$G$14+1-'Option-specific inputs'!$K$94)/'Option-specific inputs'!$K$95,1)=0,
'Option-specific inputs'!$K$117*CD$26,
0),
0),
0),
0)</f>
        <v>0</v>
      </c>
      <c r="CE524" s="43">
        <f>IFERROR(
IF((CE$14-$G$14+1)&lt;='General parameters'!$G$22,
IF((CE$14-$G$14+1)&gt;=('Option-specific inputs'!$K$94),
IF(MOD((CE$14-$G$14+1-'Option-specific inputs'!$K$94)/'Option-specific inputs'!$K$95,1)=0,
'Option-specific inputs'!$K$117*CE$26,
0),
0),
0),
0)</f>
        <v>0</v>
      </c>
      <c r="CF524" s="43">
        <f>IFERROR(
IF((CF$14-$G$14+1)&lt;='General parameters'!$G$22,
IF((CF$14-$G$14+1)&gt;=('Option-specific inputs'!$K$94),
IF(MOD((CF$14-$G$14+1-'Option-specific inputs'!$K$94)/'Option-specific inputs'!$K$95,1)=0,
'Option-specific inputs'!$K$117*CF$26,
0),
0),
0),
0)</f>
        <v>0</v>
      </c>
      <c r="CG524" s="43">
        <f>IFERROR(
IF((CG$14-$G$14+1)&lt;='General parameters'!$G$22,
IF((CG$14-$G$14+1)&gt;=('Option-specific inputs'!$K$94),
IF(MOD((CG$14-$G$14+1-'Option-specific inputs'!$K$94)/'Option-specific inputs'!$K$95,1)=0,
'Option-specific inputs'!$K$117*CG$26,
0),
0),
0),
0)</f>
        <v>0</v>
      </c>
      <c r="CH524" s="43">
        <f>IFERROR(
IF((CH$14-$G$14+1)&lt;='General parameters'!$G$22,
IF((CH$14-$G$14+1)&gt;=('Option-specific inputs'!$K$94),
IF(MOD((CH$14-$G$14+1-'Option-specific inputs'!$K$94)/'Option-specific inputs'!$K$95,1)=0,
'Option-specific inputs'!$K$117*CH$26,
0),
0),
0),
0)</f>
        <v>0</v>
      </c>
      <c r="CI524" s="43">
        <f>IFERROR(
IF((CI$14-$G$14+1)&lt;='General parameters'!$G$22,
IF((CI$14-$G$14+1)&gt;=('Option-specific inputs'!$K$94),
IF(MOD((CI$14-$G$14+1-'Option-specific inputs'!$K$94)/'Option-specific inputs'!$K$95,1)=0,
'Option-specific inputs'!$K$117*CI$26,
0),
0),
0),
0)</f>
        <v>0</v>
      </c>
      <c r="CJ524" s="43">
        <f>IFERROR(
IF((CJ$14-$G$14+1)&lt;='General parameters'!$G$22,
IF((CJ$14-$G$14+1)&gt;=('Option-specific inputs'!$K$94),
IF(MOD((CJ$14-$G$14+1-'Option-specific inputs'!$K$94)/'Option-specific inputs'!$K$95,1)=0,
'Option-specific inputs'!$K$117*CJ$26,
0),
0),
0),
0)</f>
        <v>0</v>
      </c>
      <c r="CK524" s="43">
        <f>IFERROR(
IF((CK$14-$G$14+1)&lt;='General parameters'!$G$22,
IF((CK$14-$G$14+1)&gt;=('Option-specific inputs'!$K$94),
IF(MOD((CK$14-$G$14+1-'Option-specific inputs'!$K$94)/'Option-specific inputs'!$K$95,1)=0,
'Option-specific inputs'!$K$117*CK$26,
0),
0),
0),
0)</f>
        <v>0</v>
      </c>
      <c r="CL524" s="43">
        <f>IFERROR(
IF((CL$14-$G$14+1)&lt;='General parameters'!$G$22,
IF((CL$14-$G$14+1)&gt;=('Option-specific inputs'!$K$94),
IF(MOD((CL$14-$G$14+1-'Option-specific inputs'!$K$94)/'Option-specific inputs'!$K$95,1)=0,
'Option-specific inputs'!$K$117*CL$26,
0),
0),
0),
0)</f>
        <v>0</v>
      </c>
      <c r="CM524" s="43">
        <f>IFERROR(
IF((CM$14-$G$14+1)&lt;='General parameters'!$G$22,
IF((CM$14-$G$14+1)&gt;=('Option-specific inputs'!$K$94),
IF(MOD((CM$14-$G$14+1-'Option-specific inputs'!$K$94)/'Option-specific inputs'!$K$95,1)=0,
'Option-specific inputs'!$K$117*CM$26,
0),
0),
0),
0)</f>
        <v>0</v>
      </c>
      <c r="CN524" s="43">
        <f>IFERROR(
IF((CN$14-$G$14+1)&lt;='General parameters'!$G$22,
IF((CN$14-$G$14+1)&gt;=('Option-specific inputs'!$K$94),
IF(MOD((CN$14-$G$14+1-'Option-specific inputs'!$K$94)/'Option-specific inputs'!$K$95,1)=0,
'Option-specific inputs'!$K$117*CN$26,
0),
0),
0),
0)</f>
        <v>0</v>
      </c>
      <c r="CO524" s="43">
        <f>IFERROR(
IF((CO$14-$G$14+1)&lt;='General parameters'!$G$22,
IF((CO$14-$G$14+1)&gt;=('Option-specific inputs'!$K$94),
IF(MOD((CO$14-$G$14+1-'Option-specific inputs'!$K$94)/'Option-specific inputs'!$K$95,1)=0,
'Option-specific inputs'!$K$117*CO$26,
0),
0),
0),
0)</f>
        <v>0</v>
      </c>
      <c r="CP524" s="43">
        <f>IFERROR(
IF((CP$14-$G$14+1)&lt;='General parameters'!$G$22,
IF((CP$14-$G$14+1)&gt;=('Option-specific inputs'!$K$94),
IF(MOD((CP$14-$G$14+1-'Option-specific inputs'!$K$94)/'Option-specific inputs'!$K$95,1)=0,
'Option-specific inputs'!$K$117*CP$26,
0),
0),
0),
0)</f>
        <v>0</v>
      </c>
      <c r="CQ524" s="43">
        <f>IFERROR(
IF((CQ$14-$G$14+1)&lt;='General parameters'!$G$22,
IF((CQ$14-$G$14+1)&gt;=('Option-specific inputs'!$K$94),
IF(MOD((CQ$14-$G$14+1-'Option-specific inputs'!$K$94)/'Option-specific inputs'!$K$95,1)=0,
'Option-specific inputs'!$K$117*CQ$26,
0),
0),
0),
0)</f>
        <v>0</v>
      </c>
      <c r="CR524" s="43">
        <f>IFERROR(
IF((CR$14-$G$14+1)&lt;='General parameters'!$G$22,
IF((CR$14-$G$14+1)&gt;=('Option-specific inputs'!$K$94),
IF(MOD((CR$14-$G$14+1-'Option-specific inputs'!$K$94)/'Option-specific inputs'!$K$95,1)=0,
'Option-specific inputs'!$K$117*CR$26,
0),
0),
0),
0)</f>
        <v>0</v>
      </c>
      <c r="CS524" s="43">
        <f>IFERROR(
IF((CS$14-$G$14+1)&lt;='General parameters'!$G$22,
IF((CS$14-$G$14+1)&gt;=('Option-specific inputs'!$K$94),
IF(MOD((CS$14-$G$14+1-'Option-specific inputs'!$K$94)/'Option-specific inputs'!$K$95,1)=0,
'Option-specific inputs'!$K$117*CS$26,
0),
0),
0),
0)</f>
        <v>0</v>
      </c>
      <c r="CT524" s="43">
        <f>IFERROR(
IF((CT$14-$G$14+1)&lt;='General parameters'!$G$22,
IF((CT$14-$G$14+1)&gt;=('Option-specific inputs'!$K$94),
IF(MOD((CT$14-$G$14+1-'Option-specific inputs'!$K$94)/'Option-specific inputs'!$K$95,1)=0,
'Option-specific inputs'!$K$117*CT$26,
0),
0),
0),
0)</f>
        <v>0</v>
      </c>
      <c r="CU524" s="43">
        <f>IFERROR(
IF((CU$14-$G$14+1)&lt;='General parameters'!$G$22,
IF((CU$14-$G$14+1)&gt;=('Option-specific inputs'!$K$94),
IF(MOD((CU$14-$G$14+1-'Option-specific inputs'!$K$94)/'Option-specific inputs'!$K$95,1)=0,
'Option-specific inputs'!$K$117*CU$26,
0),
0),
0),
0)</f>
        <v>0</v>
      </c>
      <c r="CV524" s="43">
        <f>IFERROR(
IF((CV$14-$G$14+1)&lt;='General parameters'!$G$22,
IF((CV$14-$G$14+1)&gt;=('Option-specific inputs'!$K$94),
IF(MOD((CV$14-$G$14+1-'Option-specific inputs'!$K$94)/'Option-specific inputs'!$K$95,1)=0,
'Option-specific inputs'!$K$117*CV$26,
0),
0),
0),
0)</f>
        <v>0</v>
      </c>
      <c r="CW524" s="43">
        <f>IFERROR(
IF((CW$14-$G$14+1)&lt;='General parameters'!$G$22,
IF((CW$14-$G$14+1)&gt;=('Option-specific inputs'!$K$94),
IF(MOD((CW$14-$G$14+1-'Option-specific inputs'!$K$94)/'Option-specific inputs'!$K$95,1)=0,
'Option-specific inputs'!$K$117*CW$26,
0),
0),
0),
0)</f>
        <v>0</v>
      </c>
      <c r="CX524" s="43">
        <f>IFERROR(
IF((CX$14-$G$14+1)&lt;='General parameters'!$G$22,
IF((CX$14-$G$14+1)&gt;=('Option-specific inputs'!$K$94),
IF(MOD((CX$14-$G$14+1-'Option-specific inputs'!$K$94)/'Option-specific inputs'!$K$95,1)=0,
'Option-specific inputs'!$K$117*CX$26,
0),
0),
0),
0)</f>
        <v>0</v>
      </c>
      <c r="CY524" s="43">
        <f>IFERROR(
IF((CY$14-$G$14+1)&lt;='General parameters'!$G$22,
IF((CY$14-$G$14+1)&gt;=('Option-specific inputs'!$K$94),
IF(MOD((CY$14-$G$14+1-'Option-specific inputs'!$K$94)/'Option-specific inputs'!$K$95,1)=0,
'Option-specific inputs'!$K$117*CY$26,
0),
0),
0),
0)</f>
        <v>0</v>
      </c>
      <c r="CZ524" s="43">
        <f>IFERROR(
IF((CZ$14-$G$14+1)&lt;='General parameters'!$G$22,
IF((CZ$14-$G$14+1)&gt;=('Option-specific inputs'!$K$94),
IF(MOD((CZ$14-$G$14+1-'Option-specific inputs'!$K$94)/'Option-specific inputs'!$K$95,1)=0,
'Option-specific inputs'!$K$117*CZ$26,
0),
0),
0),
0)</f>
        <v>0</v>
      </c>
      <c r="DA524" s="43">
        <f>IFERROR(
IF((DA$14-$G$14+1)&lt;='General parameters'!$G$22,
IF((DA$14-$G$14+1)&gt;=('Option-specific inputs'!$K$94),
IF(MOD((DA$14-$G$14+1-'Option-specific inputs'!$K$94)/'Option-specific inputs'!$K$95,1)=0,
'Option-specific inputs'!$K$117*DA$26,
0),
0),
0),
0)</f>
        <v>0</v>
      </c>
      <c r="DB524" s="43">
        <f>IFERROR(
IF((DB$14-$G$14+1)&lt;='General parameters'!$G$22,
IF((DB$14-$G$14+1)&gt;=('Option-specific inputs'!$K$94),
IF(MOD((DB$14-$G$14+1-'Option-specific inputs'!$K$94)/'Option-specific inputs'!$K$95,1)=0,
'Option-specific inputs'!$K$117*DB$26,
0),
0),
0),
0)</f>
        <v>0</v>
      </c>
      <c r="DC524" s="25"/>
    </row>
    <row r="525" spans="1:107" s="61" customFormat="1" ht="22.5" customHeight="1">
      <c r="A525" s="25"/>
      <c r="B525" s="152"/>
      <c r="C525" s="213" t="s">
        <v>152</v>
      </c>
      <c r="D525" s="46"/>
      <c r="E525" s="37"/>
      <c r="F525" s="32"/>
      <c r="G525" s="43">
        <f>IF(G$14 &lt; YEAR('General parameters'!$G$20) + 'Option-specific inputs'!$K$65 - 1,
0, IFERROR(
IF((G$14-$G$14+1)&lt;='General parameters'!$G$22,
'Option-specific inputs'!$K$118,0)*G$26,
0))</f>
        <v>0</v>
      </c>
      <c r="H525" s="43">
        <f>IF(H$14 &lt; YEAR('General parameters'!$G$20) + 'Option-specific inputs'!$K$65 - 1,
0, IFERROR(
IF((H$14-$G$14+1)&lt;='General parameters'!$G$22,
'Option-specific inputs'!$K$118,0)*H$26,
0))</f>
        <v>0</v>
      </c>
      <c r="I525" s="43">
        <f>IF(I$14 &lt; YEAR('General parameters'!$G$20) + 'Option-specific inputs'!$K$65 - 1,
0, IFERROR(
IF((I$14-$G$14+1)&lt;='General parameters'!$G$22,
'Option-specific inputs'!$K$118,0)*I$26,
0))</f>
        <v>0</v>
      </c>
      <c r="J525" s="43">
        <f>IF(J$14 &lt; YEAR('General parameters'!$G$20) + 'Option-specific inputs'!$K$65 - 1,
0, IFERROR(
IF((J$14-$G$14+1)&lt;='General parameters'!$G$22,
'Option-specific inputs'!$K$118,0)*J$26,
0))</f>
        <v>0</v>
      </c>
      <c r="K525" s="43">
        <f>IF(K$14 &lt; YEAR('General parameters'!$G$20) + 'Option-specific inputs'!$K$65 - 1,
0, IFERROR(
IF((K$14-$G$14+1)&lt;='General parameters'!$G$22,
'Option-specific inputs'!$K$118,0)*K$26,
0))</f>
        <v>0</v>
      </c>
      <c r="L525" s="43">
        <f>IF(L$14 &lt; YEAR('General parameters'!$G$20) + 'Option-specific inputs'!$K$65 - 1,
0, IFERROR(
IF((L$14-$G$14+1)&lt;='General parameters'!$G$22,
'Option-specific inputs'!$K$118,0)*L$26,
0))</f>
        <v>0</v>
      </c>
      <c r="M525" s="43">
        <f>IF(M$14 &lt; YEAR('General parameters'!$G$20) + 'Option-specific inputs'!$K$65 - 1,
0, IFERROR(
IF((M$14-$G$14+1)&lt;='General parameters'!$G$22,
'Option-specific inputs'!$K$118,0)*M$26,
0))</f>
        <v>0</v>
      </c>
      <c r="N525" s="43">
        <f>IF(N$14 &lt; YEAR('General parameters'!$G$20) + 'Option-specific inputs'!$K$65 - 1,
0, IFERROR(
IF((N$14-$G$14+1)&lt;='General parameters'!$G$22,
'Option-specific inputs'!$K$118,0)*N$26,
0))</f>
        <v>0</v>
      </c>
      <c r="O525" s="43">
        <f>IF(O$14 &lt; YEAR('General parameters'!$G$20) + 'Option-specific inputs'!$K$65 - 1,
0, IFERROR(
IF((O$14-$G$14+1)&lt;='General parameters'!$G$22,
'Option-specific inputs'!$K$118,0)*O$26,
0))</f>
        <v>0</v>
      </c>
      <c r="P525" s="43">
        <f>IF(P$14 &lt; YEAR('General parameters'!$G$20) + 'Option-specific inputs'!$K$65 - 1,
0, IFERROR(
IF((P$14-$G$14+1)&lt;='General parameters'!$G$22,
'Option-specific inputs'!$K$118,0)*P$26,
0))</f>
        <v>0</v>
      </c>
      <c r="Q525" s="43">
        <f>IF(Q$14 &lt; YEAR('General parameters'!$G$20) + 'Option-specific inputs'!$K$65 - 1,
0, IFERROR(
IF((Q$14-$G$14+1)&lt;='General parameters'!$G$22,
'Option-specific inputs'!$K$118,0)*Q$26,
0))</f>
        <v>0</v>
      </c>
      <c r="R525" s="43">
        <f>IF(R$14 &lt; YEAR('General parameters'!$G$20) + 'Option-specific inputs'!$K$65 - 1,
0, IFERROR(
IF((R$14-$G$14+1)&lt;='General parameters'!$G$22,
'Option-specific inputs'!$K$118,0)*R$26,
0))</f>
        <v>0</v>
      </c>
      <c r="S525" s="43">
        <f>IF(S$14 &lt; YEAR('General parameters'!$G$20) + 'Option-specific inputs'!$K$65 - 1,
0, IFERROR(
IF((S$14-$G$14+1)&lt;='General parameters'!$G$22,
'Option-specific inputs'!$K$118,0)*S$26,
0))</f>
        <v>0</v>
      </c>
      <c r="T525" s="43">
        <f>IF(T$14 &lt; YEAR('General parameters'!$G$20) + 'Option-specific inputs'!$K$65 - 1,
0, IFERROR(
IF((T$14-$G$14+1)&lt;='General parameters'!$G$22,
'Option-specific inputs'!$K$118,0)*T$26,
0))</f>
        <v>0</v>
      </c>
      <c r="U525" s="43">
        <f>IF(U$14 &lt; YEAR('General parameters'!$G$20) + 'Option-specific inputs'!$K$65 - 1,
0, IFERROR(
IF((U$14-$G$14+1)&lt;='General parameters'!$G$22,
'Option-specific inputs'!$K$118,0)*U$26,
0))</f>
        <v>0</v>
      </c>
      <c r="V525" s="43">
        <f>IF(V$14 &lt; YEAR('General parameters'!$G$20) + 'Option-specific inputs'!$K$65 - 1,
0, IFERROR(
IF((V$14-$G$14+1)&lt;='General parameters'!$G$22,
'Option-specific inputs'!$K$118,0)*V$26,
0))</f>
        <v>0</v>
      </c>
      <c r="W525" s="43">
        <f>IF(W$14 &lt; YEAR('General parameters'!$G$20) + 'Option-specific inputs'!$K$65 - 1,
0, IFERROR(
IF((W$14-$G$14+1)&lt;='General parameters'!$G$22,
'Option-specific inputs'!$K$118,0)*W$26,
0))</f>
        <v>0</v>
      </c>
      <c r="X525" s="43">
        <f>IF(X$14 &lt; YEAR('General parameters'!$G$20) + 'Option-specific inputs'!$K$65 - 1,
0, IFERROR(
IF((X$14-$G$14+1)&lt;='General parameters'!$G$22,
'Option-specific inputs'!$K$118,0)*X$26,
0))</f>
        <v>0</v>
      </c>
      <c r="Y525" s="43">
        <f>IF(Y$14 &lt; YEAR('General parameters'!$G$20) + 'Option-specific inputs'!$K$65 - 1,
0, IFERROR(
IF((Y$14-$G$14+1)&lt;='General parameters'!$G$22,
'Option-specific inputs'!$K$118,0)*Y$26,
0))</f>
        <v>0</v>
      </c>
      <c r="Z525" s="43">
        <f>IF(Z$14 &lt; YEAR('General parameters'!$G$20) + 'Option-specific inputs'!$K$65 - 1,
0, IFERROR(
IF((Z$14-$G$14+1)&lt;='General parameters'!$G$22,
'Option-specific inputs'!$K$118,0)*Z$26,
0))</f>
        <v>0</v>
      </c>
      <c r="AA525" s="43">
        <f>IF(AA$14 &lt; YEAR('General parameters'!$G$20) + 'Option-specific inputs'!$K$65 - 1,
0, IFERROR(
IF((AA$14-$G$14+1)&lt;='General parameters'!$G$22,
'Option-specific inputs'!$K$118,0)*AA$26,
0))</f>
        <v>0</v>
      </c>
      <c r="AB525" s="43">
        <f>IF(AB$14 &lt; YEAR('General parameters'!$G$20) + 'Option-specific inputs'!$K$65 - 1,
0, IFERROR(
IF((AB$14-$G$14+1)&lt;='General parameters'!$G$22,
'Option-specific inputs'!$K$118,0)*AB$26,
0))</f>
        <v>0</v>
      </c>
      <c r="AC525" s="43">
        <f>IF(AC$14 &lt; YEAR('General parameters'!$G$20) + 'Option-specific inputs'!$K$65 - 1,
0, IFERROR(
IF((AC$14-$G$14+1)&lt;='General parameters'!$G$22,
'Option-specific inputs'!$K$118,0)*AC$26,
0))</f>
        <v>0</v>
      </c>
      <c r="AD525" s="43">
        <f>IF(AD$14 &lt; YEAR('General parameters'!$G$20) + 'Option-specific inputs'!$K$65 - 1,
0, IFERROR(
IF((AD$14-$G$14+1)&lt;='General parameters'!$G$22,
'Option-specific inputs'!$K$118,0)*AD$26,
0))</f>
        <v>0</v>
      </c>
      <c r="AE525" s="43">
        <f>IF(AE$14 &lt; YEAR('General parameters'!$G$20) + 'Option-specific inputs'!$K$65 - 1,
0, IFERROR(
IF((AE$14-$G$14+1)&lt;='General parameters'!$G$22,
'Option-specific inputs'!$K$118,0)*AE$26,
0))</f>
        <v>0</v>
      </c>
      <c r="AF525" s="43">
        <f>IF(AF$14 &lt; YEAR('General parameters'!$G$20) + 'Option-specific inputs'!$K$65 - 1,
0, IFERROR(
IF((AF$14-$G$14+1)&lt;='General parameters'!$G$22,
'Option-specific inputs'!$K$118,0)*AF$26,
0))</f>
        <v>0</v>
      </c>
      <c r="AG525" s="43">
        <f>IF(AG$14 &lt; YEAR('General parameters'!$G$20) + 'Option-specific inputs'!$K$65 - 1,
0, IFERROR(
IF((AG$14-$G$14+1)&lt;='General parameters'!$G$22,
'Option-specific inputs'!$K$118,0)*AG$26,
0))</f>
        <v>0</v>
      </c>
      <c r="AH525" s="43">
        <f>IF(AH$14 &lt; YEAR('General parameters'!$G$20) + 'Option-specific inputs'!$K$65 - 1,
0, IFERROR(
IF((AH$14-$G$14+1)&lt;='General parameters'!$G$22,
'Option-specific inputs'!$K$118,0)*AH$26,
0))</f>
        <v>0</v>
      </c>
      <c r="AI525" s="43">
        <f>IF(AI$14 &lt; YEAR('General parameters'!$G$20) + 'Option-specific inputs'!$K$65 - 1,
0, IFERROR(
IF((AI$14-$G$14+1)&lt;='General parameters'!$G$22,
'Option-specific inputs'!$K$118,0)*AI$26,
0))</f>
        <v>0</v>
      </c>
      <c r="AJ525" s="43">
        <f>IF(AJ$14 &lt; YEAR('General parameters'!$G$20) + 'Option-specific inputs'!$K$65 - 1,
0, IFERROR(
IF((AJ$14-$G$14+1)&lt;='General parameters'!$G$22,
'Option-specific inputs'!$K$118,0)*AJ$26,
0))</f>
        <v>0</v>
      </c>
      <c r="AK525" s="43">
        <f>IF(AK$14 &lt; YEAR('General parameters'!$G$20) + 'Option-specific inputs'!$K$65 - 1,
0, IFERROR(
IF((AK$14-$G$14+1)&lt;='General parameters'!$G$22,
'Option-specific inputs'!$K$118,0)*AK$26,
0))</f>
        <v>0</v>
      </c>
      <c r="AL525" s="43">
        <f>IF(AL$14 &lt; YEAR('General parameters'!$G$20) + 'Option-specific inputs'!$K$65 - 1,
0, IFERROR(
IF((AL$14-$G$14+1)&lt;='General parameters'!$G$22,
'Option-specific inputs'!$K$118,0)*AL$26,
0))</f>
        <v>0</v>
      </c>
      <c r="AM525" s="43">
        <f>IF(AM$14 &lt; YEAR('General parameters'!$G$20) + 'Option-specific inputs'!$K$65 - 1,
0, IFERROR(
IF((AM$14-$G$14+1)&lt;='General parameters'!$G$22,
'Option-specific inputs'!$K$118,0)*AM$26,
0))</f>
        <v>0</v>
      </c>
      <c r="AN525" s="43">
        <f>IF(AN$14 &lt; YEAR('General parameters'!$G$20) + 'Option-specific inputs'!$K$65 - 1,
0, IFERROR(
IF((AN$14-$G$14+1)&lt;='General parameters'!$G$22,
'Option-specific inputs'!$K$118,0)*AN$26,
0))</f>
        <v>0</v>
      </c>
      <c r="AO525" s="43">
        <f>IF(AO$14 &lt; YEAR('General parameters'!$G$20) + 'Option-specific inputs'!$K$65 - 1,
0, IFERROR(
IF((AO$14-$G$14+1)&lt;='General parameters'!$G$22,
'Option-specific inputs'!$K$118,0)*AO$26,
0))</f>
        <v>0</v>
      </c>
      <c r="AP525" s="43">
        <f>IF(AP$14 &lt; YEAR('General parameters'!$G$20) + 'Option-specific inputs'!$K$65 - 1,
0, IFERROR(
IF((AP$14-$G$14+1)&lt;='General parameters'!$G$22,
'Option-specific inputs'!$K$118,0)*AP$26,
0))</f>
        <v>0</v>
      </c>
      <c r="AQ525" s="43">
        <f>IF(AQ$14 &lt; YEAR('General parameters'!$G$20) + 'Option-specific inputs'!$K$65 - 1,
0, IFERROR(
IF((AQ$14-$G$14+1)&lt;='General parameters'!$G$22,
'Option-specific inputs'!$K$118,0)*AQ$26,
0))</f>
        <v>0</v>
      </c>
      <c r="AR525" s="43">
        <f>IF(AR$14 &lt; YEAR('General parameters'!$G$20) + 'Option-specific inputs'!$K$65 - 1,
0, IFERROR(
IF((AR$14-$G$14+1)&lt;='General parameters'!$G$22,
'Option-specific inputs'!$K$118,0)*AR$26,
0))</f>
        <v>0</v>
      </c>
      <c r="AS525" s="43">
        <f>IF(AS$14 &lt; YEAR('General parameters'!$G$20) + 'Option-specific inputs'!$K$65 - 1,
0, IFERROR(
IF((AS$14-$G$14+1)&lt;='General parameters'!$G$22,
'Option-specific inputs'!$K$118,0)*AS$26,
0))</f>
        <v>0</v>
      </c>
      <c r="AT525" s="43">
        <f>IF(AT$14 &lt; YEAR('General parameters'!$G$20) + 'Option-specific inputs'!$K$65 - 1,
0, IFERROR(
IF((AT$14-$G$14+1)&lt;='General parameters'!$G$22,
'Option-specific inputs'!$K$118,0)*AT$26,
0))</f>
        <v>0</v>
      </c>
      <c r="AU525" s="43">
        <f>IF(AU$14 &lt; YEAR('General parameters'!$G$20) + 'Option-specific inputs'!$K$65 - 1,
0, IFERROR(
IF((AU$14-$G$14+1)&lt;='General parameters'!$G$22,
'Option-specific inputs'!$K$118,0)*AU$26,
0))</f>
        <v>0</v>
      </c>
      <c r="AV525" s="43">
        <f>IF(AV$14 &lt; YEAR('General parameters'!$G$20) + 'Option-specific inputs'!$K$65 - 1,
0, IFERROR(
IF((AV$14-$G$14+1)&lt;='General parameters'!$G$22,
'Option-specific inputs'!$K$118,0)*AV$26,
0))</f>
        <v>0</v>
      </c>
      <c r="AW525" s="43">
        <f>IF(AW$14 &lt; YEAR('General parameters'!$G$20) + 'Option-specific inputs'!$K$65 - 1,
0, IFERROR(
IF((AW$14-$G$14+1)&lt;='General parameters'!$G$22,
'Option-specific inputs'!$K$118,0)*AW$26,
0))</f>
        <v>0</v>
      </c>
      <c r="AX525" s="43">
        <f>IF(AX$14 &lt; YEAR('General parameters'!$G$20) + 'Option-specific inputs'!$K$65 - 1,
0, IFERROR(
IF((AX$14-$G$14+1)&lt;='General parameters'!$G$22,
'Option-specific inputs'!$K$118,0)*AX$26,
0))</f>
        <v>0</v>
      </c>
      <c r="AY525" s="43">
        <f>IF(AY$14 &lt; YEAR('General parameters'!$G$20) + 'Option-specific inputs'!$K$65 - 1,
0, IFERROR(
IF((AY$14-$G$14+1)&lt;='General parameters'!$G$22,
'Option-specific inputs'!$K$118,0)*AY$26,
0))</f>
        <v>0</v>
      </c>
      <c r="AZ525" s="43">
        <f>IF(AZ$14 &lt; YEAR('General parameters'!$G$20) + 'Option-specific inputs'!$K$65 - 1,
0, IFERROR(
IF((AZ$14-$G$14+1)&lt;='General parameters'!$G$22,
'Option-specific inputs'!$K$118,0)*AZ$26,
0))</f>
        <v>0</v>
      </c>
      <c r="BA525" s="43">
        <f>IF(BA$14 &lt; YEAR('General parameters'!$G$20) + 'Option-specific inputs'!$K$65 - 1,
0, IFERROR(
IF((BA$14-$G$14+1)&lt;='General parameters'!$G$22,
'Option-specific inputs'!$K$118,0)*BA$26,
0))</f>
        <v>0</v>
      </c>
      <c r="BB525" s="43">
        <f>IF(BB$14 &lt; YEAR('General parameters'!$G$20) + 'Option-specific inputs'!$K$65 - 1,
0, IFERROR(
IF((BB$14-$G$14+1)&lt;='General parameters'!$G$22,
'Option-specific inputs'!$K$118,0)*BB$26,
0))</f>
        <v>0</v>
      </c>
      <c r="BC525" s="43">
        <f>IF(BC$14 &lt; YEAR('General parameters'!$G$20) + 'Option-specific inputs'!$K$65 - 1,
0, IFERROR(
IF((BC$14-$G$14+1)&lt;='General parameters'!$G$22,
'Option-specific inputs'!$K$118,0)*BC$26,
0))</f>
        <v>0</v>
      </c>
      <c r="BD525" s="43">
        <f>IF(BD$14 &lt; YEAR('General parameters'!$G$20) + 'Option-specific inputs'!$K$65 - 1,
0, IFERROR(
IF((BD$14-$G$14+1)&lt;='General parameters'!$G$22,
'Option-specific inputs'!$K$118,0)*BD$26,
0))</f>
        <v>0</v>
      </c>
      <c r="BE525" s="43">
        <f>IF(BE$14 &lt; YEAR('General parameters'!$G$20) + 'Option-specific inputs'!$K$65 - 1,
0, IFERROR(
IF((BE$14-$G$14+1)&lt;='General parameters'!$G$22,
'Option-specific inputs'!$K$118,0)*BE$26,
0))</f>
        <v>0</v>
      </c>
      <c r="BF525" s="43">
        <f>IF(BF$14 &lt; YEAR('General parameters'!$G$20) + 'Option-specific inputs'!$K$65 - 1,
0, IFERROR(
IF((BF$14-$G$14+1)&lt;='General parameters'!$G$22,
'Option-specific inputs'!$K$118,0)*BF$26,
0))</f>
        <v>0</v>
      </c>
      <c r="BG525" s="43">
        <f>IF(BG$14 &lt; YEAR('General parameters'!$G$20) + 'Option-specific inputs'!$K$65 - 1,
0, IFERROR(
IF((BG$14-$G$14+1)&lt;='General parameters'!$G$22,
'Option-specific inputs'!$K$118,0)*BG$26,
0))</f>
        <v>0</v>
      </c>
      <c r="BH525" s="43">
        <f>IF(BH$14 &lt; YEAR('General parameters'!$G$20) + 'Option-specific inputs'!$K$65 - 1,
0, IFERROR(
IF((BH$14-$G$14+1)&lt;='General parameters'!$G$22,
'Option-specific inputs'!$K$118,0)*BH$26,
0))</f>
        <v>0</v>
      </c>
      <c r="BI525" s="43">
        <f>IF(BI$14 &lt; YEAR('General parameters'!$G$20) + 'Option-specific inputs'!$K$65 - 1,
0, IFERROR(
IF((BI$14-$G$14+1)&lt;='General parameters'!$G$22,
'Option-specific inputs'!$K$118,0)*BI$26,
0))</f>
        <v>0</v>
      </c>
      <c r="BJ525" s="43">
        <f>IF(BJ$14 &lt; YEAR('General parameters'!$G$20) + 'Option-specific inputs'!$K$65 - 1,
0, IFERROR(
IF((BJ$14-$G$14+1)&lt;='General parameters'!$G$22,
'Option-specific inputs'!$K$118,0)*BJ$26,
0))</f>
        <v>0</v>
      </c>
      <c r="BK525" s="43">
        <f>IF(BK$14 &lt; YEAR('General parameters'!$G$20) + 'Option-specific inputs'!$K$65 - 1,
0, IFERROR(
IF((BK$14-$G$14+1)&lt;='General parameters'!$G$22,
'Option-specific inputs'!$K$118,0)*BK$26,
0))</f>
        <v>0</v>
      </c>
      <c r="BL525" s="43">
        <f>IF(BL$14 &lt; YEAR('General parameters'!$G$20) + 'Option-specific inputs'!$K$65 - 1,
0, IFERROR(
IF((BL$14-$G$14+1)&lt;='General parameters'!$G$22,
'Option-specific inputs'!$K$118,0)*BL$26,
0))</f>
        <v>0</v>
      </c>
      <c r="BM525" s="43">
        <f>IF(BM$14 &lt; YEAR('General parameters'!$G$20) + 'Option-specific inputs'!$K$65 - 1,
0, IFERROR(
IF((BM$14-$G$14+1)&lt;='General parameters'!$G$22,
'Option-specific inputs'!$K$118,0)*BM$26,
0))</f>
        <v>0</v>
      </c>
      <c r="BN525" s="43">
        <f>IF(BN$14 &lt; YEAR('General parameters'!$G$20) + 'Option-specific inputs'!$K$65 - 1,
0, IFERROR(
IF((BN$14-$G$14+1)&lt;='General parameters'!$G$22,
'Option-specific inputs'!$K$118,0)*BN$26,
0))</f>
        <v>0</v>
      </c>
      <c r="BO525" s="43">
        <f>IF(BO$14 &lt; YEAR('General parameters'!$G$20) + 'Option-specific inputs'!$K$65 - 1,
0, IFERROR(
IF((BO$14-$G$14+1)&lt;='General parameters'!$G$22,
'Option-specific inputs'!$K$118,0)*BO$26,
0))</f>
        <v>0</v>
      </c>
      <c r="BP525" s="43">
        <f>IF(BP$14 &lt; YEAR('General parameters'!$G$20) + 'Option-specific inputs'!$K$65 - 1,
0, IFERROR(
IF((BP$14-$G$14+1)&lt;='General parameters'!$G$22,
'Option-specific inputs'!$K$118,0)*BP$26,
0))</f>
        <v>0</v>
      </c>
      <c r="BQ525" s="43">
        <f>IF(BQ$14 &lt; YEAR('General parameters'!$G$20) + 'Option-specific inputs'!$K$65 - 1,
0, IFERROR(
IF((BQ$14-$G$14+1)&lt;='General parameters'!$G$22,
'Option-specific inputs'!$K$118,0)*BQ$26,
0))</f>
        <v>0</v>
      </c>
      <c r="BR525" s="43">
        <f>IF(BR$14 &lt; YEAR('General parameters'!$G$20) + 'Option-specific inputs'!$K$65 - 1,
0, IFERROR(
IF((BR$14-$G$14+1)&lt;='General parameters'!$G$22,
'Option-specific inputs'!$K$118,0)*BR$26,
0))</f>
        <v>0</v>
      </c>
      <c r="BS525" s="43">
        <f>IF(BS$14 &lt; YEAR('General parameters'!$G$20) + 'Option-specific inputs'!$K$65 - 1,
0, IFERROR(
IF((BS$14-$G$14+1)&lt;='General parameters'!$G$22,
'Option-specific inputs'!$K$118,0)*BS$26,
0))</f>
        <v>0</v>
      </c>
      <c r="BT525" s="43">
        <f>IF(BT$14 &lt; YEAR('General parameters'!$G$20) + 'Option-specific inputs'!$K$65 - 1,
0, IFERROR(
IF((BT$14-$G$14+1)&lt;='General parameters'!$G$22,
'Option-specific inputs'!$K$118,0)*BT$26,
0))</f>
        <v>0</v>
      </c>
      <c r="BU525" s="43">
        <f>IF(BU$14 &lt; YEAR('General parameters'!$G$20) + 'Option-specific inputs'!$K$65 - 1,
0, IFERROR(
IF((BU$14-$G$14+1)&lt;='General parameters'!$G$22,
'Option-specific inputs'!$K$118,0)*BU$26,
0))</f>
        <v>0</v>
      </c>
      <c r="BV525" s="43">
        <f>IF(BV$14 &lt; YEAR('General parameters'!$G$20) + 'Option-specific inputs'!$K$65 - 1,
0, IFERROR(
IF((BV$14-$G$14+1)&lt;='General parameters'!$G$22,
'Option-specific inputs'!$K$118,0)*BV$26,
0))</f>
        <v>0</v>
      </c>
      <c r="BW525" s="43">
        <f>IF(BW$14 &lt; YEAR('General parameters'!$G$20) + 'Option-specific inputs'!$K$65 - 1,
0, IFERROR(
IF((BW$14-$G$14+1)&lt;='General parameters'!$G$22,
'Option-specific inputs'!$K$118,0)*BW$26,
0))</f>
        <v>0</v>
      </c>
      <c r="BX525" s="43">
        <f>IF(BX$14 &lt; YEAR('General parameters'!$G$20) + 'Option-specific inputs'!$K$65 - 1,
0, IFERROR(
IF((BX$14-$G$14+1)&lt;='General parameters'!$G$22,
'Option-specific inputs'!$K$118,0)*BX$26,
0))</f>
        <v>0</v>
      </c>
      <c r="BY525" s="43">
        <f>IF(BY$14 &lt; YEAR('General parameters'!$G$20) + 'Option-specific inputs'!$K$65 - 1,
0, IFERROR(
IF((BY$14-$G$14+1)&lt;='General parameters'!$G$22,
'Option-specific inputs'!$K$118,0)*BY$26,
0))</f>
        <v>0</v>
      </c>
      <c r="BZ525" s="43">
        <f>IF(BZ$14 &lt; YEAR('General parameters'!$G$20) + 'Option-specific inputs'!$K$65 - 1,
0, IFERROR(
IF((BZ$14-$G$14+1)&lt;='General parameters'!$G$22,
'Option-specific inputs'!$K$118,0)*BZ$26,
0))</f>
        <v>0</v>
      </c>
      <c r="CA525" s="43">
        <f>IF(CA$14 &lt; YEAR('General parameters'!$G$20) + 'Option-specific inputs'!$K$65 - 1,
0, IFERROR(
IF((CA$14-$G$14+1)&lt;='General parameters'!$G$22,
'Option-specific inputs'!$K$118,0)*CA$26,
0))</f>
        <v>0</v>
      </c>
      <c r="CB525" s="43">
        <f>IF(CB$14 &lt; YEAR('General parameters'!$G$20) + 'Option-specific inputs'!$K$65 - 1,
0, IFERROR(
IF((CB$14-$G$14+1)&lt;='General parameters'!$G$22,
'Option-specific inputs'!$K$118,0)*CB$26,
0))</f>
        <v>0</v>
      </c>
      <c r="CC525" s="43">
        <f>IF(CC$14 &lt; YEAR('General parameters'!$G$20) + 'Option-specific inputs'!$K$65 - 1,
0, IFERROR(
IF((CC$14-$G$14+1)&lt;='General parameters'!$G$22,
'Option-specific inputs'!$K$118,0)*CC$26,
0))</f>
        <v>0</v>
      </c>
      <c r="CD525" s="43">
        <f>IF(CD$14 &lt; YEAR('General parameters'!$G$20) + 'Option-specific inputs'!$K$65 - 1,
0, IFERROR(
IF((CD$14-$G$14+1)&lt;='General parameters'!$G$22,
'Option-specific inputs'!$K$118,0)*CD$26,
0))</f>
        <v>0</v>
      </c>
      <c r="CE525" s="43">
        <f>IF(CE$14 &lt; YEAR('General parameters'!$G$20) + 'Option-specific inputs'!$K$65 - 1,
0, IFERROR(
IF((CE$14-$G$14+1)&lt;='General parameters'!$G$22,
'Option-specific inputs'!$K$118,0)*CE$26,
0))</f>
        <v>0</v>
      </c>
      <c r="CF525" s="43">
        <f>IF(CF$14 &lt; YEAR('General parameters'!$G$20) + 'Option-specific inputs'!$K$65 - 1,
0, IFERROR(
IF((CF$14-$G$14+1)&lt;='General parameters'!$G$22,
'Option-specific inputs'!$K$118,0)*CF$26,
0))</f>
        <v>0</v>
      </c>
      <c r="CG525" s="43">
        <f>IF(CG$14 &lt; YEAR('General parameters'!$G$20) + 'Option-specific inputs'!$K$65 - 1,
0, IFERROR(
IF((CG$14-$G$14+1)&lt;='General parameters'!$G$22,
'Option-specific inputs'!$K$118,0)*CG$26,
0))</f>
        <v>0</v>
      </c>
      <c r="CH525" s="43">
        <f>IF(CH$14 &lt; YEAR('General parameters'!$G$20) + 'Option-specific inputs'!$K$65 - 1,
0, IFERROR(
IF((CH$14-$G$14+1)&lt;='General parameters'!$G$22,
'Option-specific inputs'!$K$118,0)*CH$26,
0))</f>
        <v>0</v>
      </c>
      <c r="CI525" s="43">
        <f>IF(CI$14 &lt; YEAR('General parameters'!$G$20) + 'Option-specific inputs'!$K$65 - 1,
0, IFERROR(
IF((CI$14-$G$14+1)&lt;='General parameters'!$G$22,
'Option-specific inputs'!$K$118,0)*CI$26,
0))</f>
        <v>0</v>
      </c>
      <c r="CJ525" s="43">
        <f>IF(CJ$14 &lt; YEAR('General parameters'!$G$20) + 'Option-specific inputs'!$K$65 - 1,
0, IFERROR(
IF((CJ$14-$G$14+1)&lt;='General parameters'!$G$22,
'Option-specific inputs'!$K$118,0)*CJ$26,
0))</f>
        <v>0</v>
      </c>
      <c r="CK525" s="43">
        <f>IF(CK$14 &lt; YEAR('General parameters'!$G$20) + 'Option-specific inputs'!$K$65 - 1,
0, IFERROR(
IF((CK$14-$G$14+1)&lt;='General parameters'!$G$22,
'Option-specific inputs'!$K$118,0)*CK$26,
0))</f>
        <v>0</v>
      </c>
      <c r="CL525" s="43">
        <f>IF(CL$14 &lt; YEAR('General parameters'!$G$20) + 'Option-specific inputs'!$K$65 - 1,
0, IFERROR(
IF((CL$14-$G$14+1)&lt;='General parameters'!$G$22,
'Option-specific inputs'!$K$118,0)*CL$26,
0))</f>
        <v>0</v>
      </c>
      <c r="CM525" s="43">
        <f>IF(CM$14 &lt; YEAR('General parameters'!$G$20) + 'Option-specific inputs'!$K$65 - 1,
0, IFERROR(
IF((CM$14-$G$14+1)&lt;='General parameters'!$G$22,
'Option-specific inputs'!$K$118,0)*CM$26,
0))</f>
        <v>0</v>
      </c>
      <c r="CN525" s="43">
        <f>IF(CN$14 &lt; YEAR('General parameters'!$G$20) + 'Option-specific inputs'!$K$65 - 1,
0, IFERROR(
IF((CN$14-$G$14+1)&lt;='General parameters'!$G$22,
'Option-specific inputs'!$K$118,0)*CN$26,
0))</f>
        <v>0</v>
      </c>
      <c r="CO525" s="43">
        <f>IF(CO$14 &lt; YEAR('General parameters'!$G$20) + 'Option-specific inputs'!$K$65 - 1,
0, IFERROR(
IF((CO$14-$G$14+1)&lt;='General parameters'!$G$22,
'Option-specific inputs'!$K$118,0)*CO$26,
0))</f>
        <v>0</v>
      </c>
      <c r="CP525" s="43">
        <f>IF(CP$14 &lt; YEAR('General parameters'!$G$20) + 'Option-specific inputs'!$K$65 - 1,
0, IFERROR(
IF((CP$14-$G$14+1)&lt;='General parameters'!$G$22,
'Option-specific inputs'!$K$118,0)*CP$26,
0))</f>
        <v>0</v>
      </c>
      <c r="CQ525" s="43">
        <f>IF(CQ$14 &lt; YEAR('General parameters'!$G$20) + 'Option-specific inputs'!$K$65 - 1,
0, IFERROR(
IF((CQ$14-$G$14+1)&lt;='General parameters'!$G$22,
'Option-specific inputs'!$K$118,0)*CQ$26,
0))</f>
        <v>0</v>
      </c>
      <c r="CR525" s="43">
        <f>IF(CR$14 &lt; YEAR('General parameters'!$G$20) + 'Option-specific inputs'!$K$65 - 1,
0, IFERROR(
IF((CR$14-$G$14+1)&lt;='General parameters'!$G$22,
'Option-specific inputs'!$K$118,0)*CR$26,
0))</f>
        <v>0</v>
      </c>
      <c r="CS525" s="43">
        <f>IF(CS$14 &lt; YEAR('General parameters'!$G$20) + 'Option-specific inputs'!$K$65 - 1,
0, IFERROR(
IF((CS$14-$G$14+1)&lt;='General parameters'!$G$22,
'Option-specific inputs'!$K$118,0)*CS$26,
0))</f>
        <v>0</v>
      </c>
      <c r="CT525" s="43">
        <f>IF(CT$14 &lt; YEAR('General parameters'!$G$20) + 'Option-specific inputs'!$K$65 - 1,
0, IFERROR(
IF((CT$14-$G$14+1)&lt;='General parameters'!$G$22,
'Option-specific inputs'!$K$118,0)*CT$26,
0))</f>
        <v>0</v>
      </c>
      <c r="CU525" s="43">
        <f>IF(CU$14 &lt; YEAR('General parameters'!$G$20) + 'Option-specific inputs'!$K$65 - 1,
0, IFERROR(
IF((CU$14-$G$14+1)&lt;='General parameters'!$G$22,
'Option-specific inputs'!$K$118,0)*CU$26,
0))</f>
        <v>0</v>
      </c>
      <c r="CV525" s="43">
        <f>IF(CV$14 &lt; YEAR('General parameters'!$G$20) + 'Option-specific inputs'!$K$65 - 1,
0, IFERROR(
IF((CV$14-$G$14+1)&lt;='General parameters'!$G$22,
'Option-specific inputs'!$K$118,0)*CV$26,
0))</f>
        <v>0</v>
      </c>
      <c r="CW525" s="43">
        <f>IF(CW$14 &lt; YEAR('General parameters'!$G$20) + 'Option-specific inputs'!$K$65 - 1,
0, IFERROR(
IF((CW$14-$G$14+1)&lt;='General parameters'!$G$22,
'Option-specific inputs'!$K$118,0)*CW$26,
0))</f>
        <v>0</v>
      </c>
      <c r="CX525" s="43">
        <f>IF(CX$14 &lt; YEAR('General parameters'!$G$20) + 'Option-specific inputs'!$K$65 - 1,
0, IFERROR(
IF((CX$14-$G$14+1)&lt;='General parameters'!$G$22,
'Option-specific inputs'!$K$118,0)*CX$26,
0))</f>
        <v>0</v>
      </c>
      <c r="CY525" s="43">
        <f>IF(CY$14 &lt; YEAR('General parameters'!$G$20) + 'Option-specific inputs'!$K$65 - 1,
0, IFERROR(
IF((CY$14-$G$14+1)&lt;='General parameters'!$G$22,
'Option-specific inputs'!$K$118,0)*CY$26,
0))</f>
        <v>0</v>
      </c>
      <c r="CZ525" s="43">
        <f>IF(CZ$14 &lt; YEAR('General parameters'!$G$20) + 'Option-specific inputs'!$K$65 - 1,
0, IFERROR(
IF((CZ$14-$G$14+1)&lt;='General parameters'!$G$22,
'Option-specific inputs'!$K$118,0)*CZ$26,
0))</f>
        <v>0</v>
      </c>
      <c r="DA525" s="43">
        <f>IF(DA$14 &lt; YEAR('General parameters'!$G$20) + 'Option-specific inputs'!$K$65 - 1,
0, IFERROR(
IF((DA$14-$G$14+1)&lt;='General parameters'!$G$22,
'Option-specific inputs'!$K$118,0)*DA$26,
0))</f>
        <v>0</v>
      </c>
      <c r="DB525" s="43">
        <f>IF(DB$14 &lt; YEAR('General parameters'!$G$20) + 'Option-specific inputs'!$K$65 - 1,
0, IFERROR(
IF((DB$14-$G$14+1)&lt;='General parameters'!$G$22,
'Option-specific inputs'!$K$118,0)*DB$26,
0))</f>
        <v>0</v>
      </c>
      <c r="DC525" s="25"/>
    </row>
    <row r="526" spans="1:107" s="49" customFormat="1" ht="12.6" customHeight="1">
      <c r="A526" s="25"/>
      <c r="B526" s="163"/>
      <c r="C526" s="170"/>
      <c r="D526" s="32"/>
      <c r="E526" s="37"/>
      <c r="F526" s="32"/>
      <c r="G526" s="32"/>
      <c r="H526" s="32"/>
      <c r="I526" s="32"/>
      <c r="J526" s="32"/>
      <c r="K526" s="32"/>
      <c r="L526" s="32"/>
      <c r="M526" s="32"/>
      <c r="N526" s="32"/>
      <c r="O526" s="32"/>
      <c r="P526" s="32"/>
      <c r="Q526" s="32"/>
      <c r="R526" s="32"/>
      <c r="S526" s="32"/>
      <c r="T526" s="32"/>
      <c r="U526" s="32"/>
      <c r="V526" s="32"/>
      <c r="W526" s="32"/>
      <c r="X526" s="32"/>
      <c r="Y526" s="32"/>
      <c r="Z526" s="32"/>
      <c r="AA526" s="32"/>
      <c r="AB526" s="32"/>
      <c r="AC526" s="32"/>
      <c r="AD526" s="32"/>
      <c r="AE526" s="32"/>
      <c r="AF526" s="32"/>
      <c r="AG526" s="32"/>
      <c r="AH526" s="32"/>
      <c r="AI526" s="32"/>
      <c r="AJ526" s="32"/>
      <c r="AK526" s="32"/>
      <c r="AL526" s="32"/>
      <c r="AM526" s="32"/>
      <c r="AN526" s="32"/>
      <c r="AO526" s="32"/>
      <c r="AP526" s="32"/>
      <c r="AQ526" s="32"/>
      <c r="AR526" s="32"/>
      <c r="AS526" s="32"/>
      <c r="AT526" s="32"/>
      <c r="AU526" s="32"/>
      <c r="AV526" s="32"/>
      <c r="AW526" s="32"/>
      <c r="AX526" s="32"/>
      <c r="AY526" s="32"/>
      <c r="AZ526" s="32"/>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c r="CO526" s="32"/>
      <c r="CP526" s="32"/>
      <c r="CQ526" s="32"/>
      <c r="CR526" s="32"/>
      <c r="CS526" s="32"/>
      <c r="CT526" s="32"/>
      <c r="CU526" s="32"/>
      <c r="CV526" s="32"/>
      <c r="CW526" s="32"/>
      <c r="CX526" s="32"/>
      <c r="CY526" s="32"/>
      <c r="CZ526" s="32"/>
      <c r="DA526" s="32"/>
      <c r="DB526" s="32"/>
      <c r="DC526" s="32"/>
    </row>
    <row r="527" spans="1:107" s="61" customFormat="1" ht="22.5" customHeight="1">
      <c r="A527" s="25"/>
      <c r="B527" s="163"/>
      <c r="C527" s="170" t="s">
        <v>289</v>
      </c>
      <c r="D527" s="32"/>
      <c r="E527" s="37"/>
      <c r="F527" s="32"/>
      <c r="G527" s="43">
        <f>G537*G$26</f>
        <v>0</v>
      </c>
      <c r="H527" s="43">
        <f t="shared" ref="H527:BS527" si="187">H537*H$26</f>
        <v>0</v>
      </c>
      <c r="I527" s="43">
        <f t="shared" si="187"/>
        <v>0</v>
      </c>
      <c r="J527" s="43">
        <f t="shared" si="187"/>
        <v>0</v>
      </c>
      <c r="K527" s="43">
        <f t="shared" si="187"/>
        <v>0</v>
      </c>
      <c r="L527" s="43">
        <f t="shared" si="187"/>
        <v>0</v>
      </c>
      <c r="M527" s="43">
        <f t="shared" si="187"/>
        <v>0</v>
      </c>
      <c r="N527" s="43">
        <f t="shared" si="187"/>
        <v>0</v>
      </c>
      <c r="O527" s="43">
        <f t="shared" si="187"/>
        <v>0</v>
      </c>
      <c r="P527" s="43">
        <f t="shared" si="187"/>
        <v>0</v>
      </c>
      <c r="Q527" s="43">
        <f t="shared" si="187"/>
        <v>0</v>
      </c>
      <c r="R527" s="43">
        <f t="shared" si="187"/>
        <v>0</v>
      </c>
      <c r="S527" s="43">
        <f t="shared" si="187"/>
        <v>0</v>
      </c>
      <c r="T527" s="43">
        <f t="shared" si="187"/>
        <v>0</v>
      </c>
      <c r="U527" s="43">
        <f t="shared" si="187"/>
        <v>0</v>
      </c>
      <c r="V527" s="43">
        <f t="shared" si="187"/>
        <v>0</v>
      </c>
      <c r="W527" s="43">
        <f t="shared" si="187"/>
        <v>0</v>
      </c>
      <c r="X527" s="43">
        <f t="shared" si="187"/>
        <v>0</v>
      </c>
      <c r="Y527" s="43">
        <f t="shared" si="187"/>
        <v>0</v>
      </c>
      <c r="Z527" s="43">
        <f t="shared" si="187"/>
        <v>0</v>
      </c>
      <c r="AA527" s="43">
        <f t="shared" si="187"/>
        <v>0</v>
      </c>
      <c r="AB527" s="43">
        <f t="shared" si="187"/>
        <v>0</v>
      </c>
      <c r="AC527" s="43">
        <f t="shared" si="187"/>
        <v>0</v>
      </c>
      <c r="AD527" s="43">
        <f t="shared" si="187"/>
        <v>0</v>
      </c>
      <c r="AE527" s="43">
        <f t="shared" si="187"/>
        <v>0</v>
      </c>
      <c r="AF527" s="43">
        <f t="shared" si="187"/>
        <v>0</v>
      </c>
      <c r="AG527" s="43">
        <f t="shared" si="187"/>
        <v>0</v>
      </c>
      <c r="AH527" s="43">
        <f t="shared" si="187"/>
        <v>0</v>
      </c>
      <c r="AI527" s="43">
        <f t="shared" si="187"/>
        <v>0</v>
      </c>
      <c r="AJ527" s="43">
        <f t="shared" si="187"/>
        <v>0</v>
      </c>
      <c r="AK527" s="43">
        <f t="shared" si="187"/>
        <v>0</v>
      </c>
      <c r="AL527" s="43">
        <f t="shared" si="187"/>
        <v>0</v>
      </c>
      <c r="AM527" s="43">
        <f t="shared" si="187"/>
        <v>0</v>
      </c>
      <c r="AN527" s="43">
        <f t="shared" si="187"/>
        <v>0</v>
      </c>
      <c r="AO527" s="43">
        <f t="shared" si="187"/>
        <v>0</v>
      </c>
      <c r="AP527" s="43">
        <f t="shared" si="187"/>
        <v>0</v>
      </c>
      <c r="AQ527" s="43">
        <f t="shared" si="187"/>
        <v>0</v>
      </c>
      <c r="AR527" s="43">
        <f t="shared" si="187"/>
        <v>0</v>
      </c>
      <c r="AS527" s="43">
        <f t="shared" si="187"/>
        <v>0</v>
      </c>
      <c r="AT527" s="43">
        <f t="shared" si="187"/>
        <v>0</v>
      </c>
      <c r="AU527" s="43">
        <f t="shared" si="187"/>
        <v>0</v>
      </c>
      <c r="AV527" s="43">
        <f t="shared" si="187"/>
        <v>0</v>
      </c>
      <c r="AW527" s="43">
        <f t="shared" si="187"/>
        <v>0</v>
      </c>
      <c r="AX527" s="43">
        <f t="shared" si="187"/>
        <v>0</v>
      </c>
      <c r="AY527" s="43">
        <f t="shared" si="187"/>
        <v>0</v>
      </c>
      <c r="AZ527" s="43">
        <f t="shared" si="187"/>
        <v>0</v>
      </c>
      <c r="BA527" s="43">
        <f t="shared" si="187"/>
        <v>0</v>
      </c>
      <c r="BB527" s="43">
        <f t="shared" si="187"/>
        <v>0</v>
      </c>
      <c r="BC527" s="43">
        <f t="shared" si="187"/>
        <v>0</v>
      </c>
      <c r="BD527" s="43">
        <f t="shared" si="187"/>
        <v>0</v>
      </c>
      <c r="BE527" s="43">
        <f t="shared" si="187"/>
        <v>0</v>
      </c>
      <c r="BF527" s="43">
        <f t="shared" si="187"/>
        <v>0</v>
      </c>
      <c r="BG527" s="43">
        <f t="shared" si="187"/>
        <v>0</v>
      </c>
      <c r="BH527" s="43">
        <f t="shared" si="187"/>
        <v>0</v>
      </c>
      <c r="BI527" s="43">
        <f t="shared" si="187"/>
        <v>0</v>
      </c>
      <c r="BJ527" s="43">
        <f t="shared" si="187"/>
        <v>0</v>
      </c>
      <c r="BK527" s="43">
        <f t="shared" si="187"/>
        <v>0</v>
      </c>
      <c r="BL527" s="43">
        <f t="shared" si="187"/>
        <v>0</v>
      </c>
      <c r="BM527" s="43">
        <f t="shared" si="187"/>
        <v>0</v>
      </c>
      <c r="BN527" s="43">
        <f t="shared" si="187"/>
        <v>0</v>
      </c>
      <c r="BO527" s="43">
        <f t="shared" si="187"/>
        <v>0</v>
      </c>
      <c r="BP527" s="43">
        <f t="shared" si="187"/>
        <v>0</v>
      </c>
      <c r="BQ527" s="43">
        <f t="shared" si="187"/>
        <v>0</v>
      </c>
      <c r="BR527" s="43">
        <f t="shared" si="187"/>
        <v>0</v>
      </c>
      <c r="BS527" s="43">
        <f t="shared" si="187"/>
        <v>0</v>
      </c>
      <c r="BT527" s="43">
        <f t="shared" ref="BT527:DB527" si="188">BT537*BT$26</f>
        <v>0</v>
      </c>
      <c r="BU527" s="43">
        <f t="shared" si="188"/>
        <v>0</v>
      </c>
      <c r="BV527" s="43">
        <f t="shared" si="188"/>
        <v>0</v>
      </c>
      <c r="BW527" s="43">
        <f t="shared" si="188"/>
        <v>0</v>
      </c>
      <c r="BX527" s="43">
        <f t="shared" si="188"/>
        <v>0</v>
      </c>
      <c r="BY527" s="43">
        <f t="shared" si="188"/>
        <v>0</v>
      </c>
      <c r="BZ527" s="43">
        <f t="shared" si="188"/>
        <v>0</v>
      </c>
      <c r="CA527" s="43">
        <f t="shared" si="188"/>
        <v>0</v>
      </c>
      <c r="CB527" s="43">
        <f t="shared" si="188"/>
        <v>0</v>
      </c>
      <c r="CC527" s="43">
        <f t="shared" si="188"/>
        <v>0</v>
      </c>
      <c r="CD527" s="43">
        <f t="shared" si="188"/>
        <v>0</v>
      </c>
      <c r="CE527" s="43">
        <f t="shared" si="188"/>
        <v>0</v>
      </c>
      <c r="CF527" s="43">
        <f t="shared" si="188"/>
        <v>0</v>
      </c>
      <c r="CG527" s="43">
        <f t="shared" si="188"/>
        <v>0</v>
      </c>
      <c r="CH527" s="43">
        <f t="shared" si="188"/>
        <v>0</v>
      </c>
      <c r="CI527" s="43">
        <f t="shared" si="188"/>
        <v>0</v>
      </c>
      <c r="CJ527" s="43">
        <f t="shared" si="188"/>
        <v>0</v>
      </c>
      <c r="CK527" s="43">
        <f t="shared" si="188"/>
        <v>0</v>
      </c>
      <c r="CL527" s="43">
        <f t="shared" si="188"/>
        <v>0</v>
      </c>
      <c r="CM527" s="43">
        <f t="shared" si="188"/>
        <v>0</v>
      </c>
      <c r="CN527" s="43">
        <f t="shared" si="188"/>
        <v>0</v>
      </c>
      <c r="CO527" s="43">
        <f t="shared" si="188"/>
        <v>0</v>
      </c>
      <c r="CP527" s="43">
        <f t="shared" si="188"/>
        <v>0</v>
      </c>
      <c r="CQ527" s="43">
        <f t="shared" si="188"/>
        <v>0</v>
      </c>
      <c r="CR527" s="43">
        <f t="shared" si="188"/>
        <v>0</v>
      </c>
      <c r="CS527" s="43">
        <f t="shared" si="188"/>
        <v>0</v>
      </c>
      <c r="CT527" s="43">
        <f t="shared" si="188"/>
        <v>0</v>
      </c>
      <c r="CU527" s="43">
        <f t="shared" si="188"/>
        <v>0</v>
      </c>
      <c r="CV527" s="43">
        <f t="shared" si="188"/>
        <v>0</v>
      </c>
      <c r="CW527" s="43">
        <f t="shared" si="188"/>
        <v>0</v>
      </c>
      <c r="CX527" s="43">
        <f t="shared" si="188"/>
        <v>0</v>
      </c>
      <c r="CY527" s="43">
        <f t="shared" si="188"/>
        <v>0</v>
      </c>
      <c r="CZ527" s="43">
        <f t="shared" si="188"/>
        <v>0</v>
      </c>
      <c r="DA527" s="43">
        <f t="shared" si="188"/>
        <v>0</v>
      </c>
      <c r="DB527" s="43">
        <f t="shared" si="188"/>
        <v>0</v>
      </c>
      <c r="DC527" s="25"/>
    </row>
    <row r="528" spans="1:107" s="61" customFormat="1" ht="12.6" customHeight="1">
      <c r="A528" s="25"/>
      <c r="B528" s="163"/>
      <c r="C528" s="163"/>
      <c r="D528" s="32"/>
      <c r="E528" s="37"/>
      <c r="F528" s="32"/>
      <c r="G528" s="32"/>
      <c r="H528" s="32"/>
      <c r="I528" s="32"/>
      <c r="J528" s="32"/>
      <c r="K528" s="32"/>
      <c r="L528" s="32"/>
      <c r="M528" s="32"/>
      <c r="N528" s="32"/>
      <c r="O528" s="32"/>
      <c r="P528" s="32"/>
      <c r="Q528" s="32"/>
      <c r="R528" s="32"/>
      <c r="S528" s="32"/>
      <c r="T528" s="32"/>
      <c r="U528" s="32"/>
      <c r="V528" s="32"/>
      <c r="W528" s="32"/>
      <c r="X528" s="32"/>
      <c r="Y528" s="32"/>
      <c r="Z528" s="32"/>
      <c r="AA528" s="32"/>
      <c r="AB528" s="32"/>
      <c r="AC528" s="32"/>
      <c r="AD528" s="32"/>
      <c r="AE528" s="32"/>
      <c r="AF528" s="32"/>
      <c r="AG528" s="32"/>
      <c r="AH528" s="32"/>
      <c r="AI528" s="32"/>
      <c r="AJ528" s="32"/>
      <c r="AK528" s="32"/>
      <c r="AL528" s="32"/>
      <c r="AM528" s="32"/>
      <c r="AN528" s="32"/>
      <c r="AO528" s="32"/>
      <c r="AP528" s="32"/>
      <c r="AQ528" s="32"/>
      <c r="AR528" s="32"/>
      <c r="AS528" s="32"/>
      <c r="AT528" s="32"/>
      <c r="AU528" s="32"/>
      <c r="AV528" s="32"/>
      <c r="AW528" s="32"/>
      <c r="AX528" s="32"/>
      <c r="AY528" s="32"/>
      <c r="AZ528" s="32"/>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2"/>
      <c r="CE528" s="32"/>
      <c r="CF528" s="32"/>
      <c r="CG528" s="32"/>
      <c r="CH528" s="32"/>
      <c r="CI528" s="32"/>
      <c r="CJ528" s="32"/>
      <c r="CK528" s="32"/>
      <c r="CL528" s="32"/>
      <c r="CM528" s="32"/>
      <c r="CN528" s="32"/>
      <c r="CO528" s="32"/>
      <c r="CP528" s="32"/>
      <c r="CQ528" s="32"/>
      <c r="CR528" s="32"/>
      <c r="CS528" s="32"/>
      <c r="CT528" s="32"/>
      <c r="CU528" s="32"/>
      <c r="CV528" s="32"/>
      <c r="CW528" s="32"/>
      <c r="CX528" s="32"/>
      <c r="CY528" s="32"/>
      <c r="CZ528" s="32"/>
      <c r="DA528" s="32"/>
      <c r="DB528" s="32"/>
      <c r="DC528" s="25"/>
    </row>
    <row r="529" spans="1:107" s="61" customFormat="1" ht="22.5" customHeight="1">
      <c r="A529" s="25"/>
      <c r="B529" s="163"/>
      <c r="C529" s="170" t="s">
        <v>285</v>
      </c>
      <c r="D529" s="46"/>
      <c r="E529" s="37"/>
      <c r="F529" s="32"/>
      <c r="G529" s="44">
        <f t="shared" ref="G529:AL529" si="189">SUM(G507:G527)</f>
        <v>0</v>
      </c>
      <c r="H529" s="44">
        <f t="shared" si="189"/>
        <v>0</v>
      </c>
      <c r="I529" s="44">
        <f t="shared" si="189"/>
        <v>0</v>
      </c>
      <c r="J529" s="44">
        <f t="shared" si="189"/>
        <v>0</v>
      </c>
      <c r="K529" s="44">
        <f t="shared" si="189"/>
        <v>0</v>
      </c>
      <c r="L529" s="44">
        <f t="shared" si="189"/>
        <v>0</v>
      </c>
      <c r="M529" s="44">
        <f t="shared" si="189"/>
        <v>0</v>
      </c>
      <c r="N529" s="44">
        <f t="shared" si="189"/>
        <v>0</v>
      </c>
      <c r="O529" s="44">
        <f t="shared" si="189"/>
        <v>0</v>
      </c>
      <c r="P529" s="44">
        <f t="shared" si="189"/>
        <v>0</v>
      </c>
      <c r="Q529" s="44">
        <f t="shared" si="189"/>
        <v>0</v>
      </c>
      <c r="R529" s="44">
        <f t="shared" si="189"/>
        <v>0</v>
      </c>
      <c r="S529" s="44">
        <f t="shared" si="189"/>
        <v>0</v>
      </c>
      <c r="T529" s="44">
        <f t="shared" si="189"/>
        <v>0</v>
      </c>
      <c r="U529" s="44">
        <f t="shared" si="189"/>
        <v>0</v>
      </c>
      <c r="V529" s="44">
        <f t="shared" si="189"/>
        <v>0</v>
      </c>
      <c r="W529" s="44">
        <f t="shared" si="189"/>
        <v>0</v>
      </c>
      <c r="X529" s="44">
        <f t="shared" si="189"/>
        <v>0</v>
      </c>
      <c r="Y529" s="44">
        <f t="shared" si="189"/>
        <v>0</v>
      </c>
      <c r="Z529" s="44">
        <f t="shared" si="189"/>
        <v>0</v>
      </c>
      <c r="AA529" s="44">
        <f t="shared" si="189"/>
        <v>0</v>
      </c>
      <c r="AB529" s="44">
        <f t="shared" si="189"/>
        <v>0</v>
      </c>
      <c r="AC529" s="44">
        <f t="shared" si="189"/>
        <v>0</v>
      </c>
      <c r="AD529" s="44">
        <f t="shared" si="189"/>
        <v>0</v>
      </c>
      <c r="AE529" s="44">
        <f t="shared" si="189"/>
        <v>0</v>
      </c>
      <c r="AF529" s="44">
        <f t="shared" si="189"/>
        <v>0</v>
      </c>
      <c r="AG529" s="44">
        <f t="shared" si="189"/>
        <v>0</v>
      </c>
      <c r="AH529" s="44">
        <f t="shared" si="189"/>
        <v>0</v>
      </c>
      <c r="AI529" s="44">
        <f t="shared" si="189"/>
        <v>0</v>
      </c>
      <c r="AJ529" s="44">
        <f t="shared" si="189"/>
        <v>0</v>
      </c>
      <c r="AK529" s="44">
        <f t="shared" si="189"/>
        <v>0</v>
      </c>
      <c r="AL529" s="44">
        <f t="shared" si="189"/>
        <v>0</v>
      </c>
      <c r="AM529" s="44">
        <f t="shared" ref="AM529:BR529" si="190">SUM(AM507:AM527)</f>
        <v>0</v>
      </c>
      <c r="AN529" s="44">
        <f t="shared" si="190"/>
        <v>0</v>
      </c>
      <c r="AO529" s="44">
        <f t="shared" si="190"/>
        <v>0</v>
      </c>
      <c r="AP529" s="44">
        <f t="shared" si="190"/>
        <v>0</v>
      </c>
      <c r="AQ529" s="44">
        <f t="shared" si="190"/>
        <v>0</v>
      </c>
      <c r="AR529" s="44">
        <f t="shared" si="190"/>
        <v>0</v>
      </c>
      <c r="AS529" s="44">
        <f t="shared" si="190"/>
        <v>0</v>
      </c>
      <c r="AT529" s="44">
        <f t="shared" si="190"/>
        <v>0</v>
      </c>
      <c r="AU529" s="44">
        <f t="shared" si="190"/>
        <v>0</v>
      </c>
      <c r="AV529" s="44">
        <f t="shared" si="190"/>
        <v>0</v>
      </c>
      <c r="AW529" s="44">
        <f t="shared" si="190"/>
        <v>0</v>
      </c>
      <c r="AX529" s="44">
        <f t="shared" si="190"/>
        <v>0</v>
      </c>
      <c r="AY529" s="44">
        <f t="shared" si="190"/>
        <v>0</v>
      </c>
      <c r="AZ529" s="44">
        <f t="shared" si="190"/>
        <v>0</v>
      </c>
      <c r="BA529" s="44">
        <f t="shared" si="190"/>
        <v>0</v>
      </c>
      <c r="BB529" s="44">
        <f t="shared" si="190"/>
        <v>0</v>
      </c>
      <c r="BC529" s="44">
        <f t="shared" si="190"/>
        <v>0</v>
      </c>
      <c r="BD529" s="44">
        <f t="shared" si="190"/>
        <v>0</v>
      </c>
      <c r="BE529" s="44">
        <f t="shared" si="190"/>
        <v>0</v>
      </c>
      <c r="BF529" s="44">
        <f t="shared" si="190"/>
        <v>0</v>
      </c>
      <c r="BG529" s="44">
        <f t="shared" si="190"/>
        <v>0</v>
      </c>
      <c r="BH529" s="44">
        <f t="shared" si="190"/>
        <v>0</v>
      </c>
      <c r="BI529" s="44">
        <f t="shared" si="190"/>
        <v>0</v>
      </c>
      <c r="BJ529" s="44">
        <f t="shared" si="190"/>
        <v>0</v>
      </c>
      <c r="BK529" s="44">
        <f t="shared" si="190"/>
        <v>0</v>
      </c>
      <c r="BL529" s="44">
        <f t="shared" si="190"/>
        <v>0</v>
      </c>
      <c r="BM529" s="44">
        <f t="shared" si="190"/>
        <v>0</v>
      </c>
      <c r="BN529" s="44">
        <f t="shared" si="190"/>
        <v>0</v>
      </c>
      <c r="BO529" s="44">
        <f t="shared" si="190"/>
        <v>0</v>
      </c>
      <c r="BP529" s="44">
        <f t="shared" si="190"/>
        <v>0</v>
      </c>
      <c r="BQ529" s="44">
        <f t="shared" si="190"/>
        <v>0</v>
      </c>
      <c r="BR529" s="44">
        <f t="shared" si="190"/>
        <v>0</v>
      </c>
      <c r="BS529" s="44">
        <f t="shared" ref="BS529:CX529" si="191">SUM(BS507:BS527)</f>
        <v>0</v>
      </c>
      <c r="BT529" s="44">
        <f t="shared" si="191"/>
        <v>0</v>
      </c>
      <c r="BU529" s="44">
        <f t="shared" si="191"/>
        <v>0</v>
      </c>
      <c r="BV529" s="44">
        <f t="shared" si="191"/>
        <v>0</v>
      </c>
      <c r="BW529" s="44">
        <f t="shared" si="191"/>
        <v>0</v>
      </c>
      <c r="BX529" s="44">
        <f t="shared" si="191"/>
        <v>0</v>
      </c>
      <c r="BY529" s="44">
        <f t="shared" si="191"/>
        <v>0</v>
      </c>
      <c r="BZ529" s="44">
        <f t="shared" si="191"/>
        <v>0</v>
      </c>
      <c r="CA529" s="44">
        <f t="shared" si="191"/>
        <v>0</v>
      </c>
      <c r="CB529" s="44">
        <f t="shared" si="191"/>
        <v>0</v>
      </c>
      <c r="CC529" s="44">
        <f t="shared" si="191"/>
        <v>0</v>
      </c>
      <c r="CD529" s="44">
        <f t="shared" si="191"/>
        <v>0</v>
      </c>
      <c r="CE529" s="44">
        <f t="shared" si="191"/>
        <v>0</v>
      </c>
      <c r="CF529" s="44">
        <f t="shared" si="191"/>
        <v>0</v>
      </c>
      <c r="CG529" s="44">
        <f t="shared" si="191"/>
        <v>0</v>
      </c>
      <c r="CH529" s="44">
        <f t="shared" si="191"/>
        <v>0</v>
      </c>
      <c r="CI529" s="44">
        <f t="shared" si="191"/>
        <v>0</v>
      </c>
      <c r="CJ529" s="44">
        <f t="shared" si="191"/>
        <v>0</v>
      </c>
      <c r="CK529" s="44">
        <f t="shared" si="191"/>
        <v>0</v>
      </c>
      <c r="CL529" s="44">
        <f t="shared" si="191"/>
        <v>0</v>
      </c>
      <c r="CM529" s="44">
        <f t="shared" si="191"/>
        <v>0</v>
      </c>
      <c r="CN529" s="44">
        <f t="shared" si="191"/>
        <v>0</v>
      </c>
      <c r="CO529" s="44">
        <f t="shared" si="191"/>
        <v>0</v>
      </c>
      <c r="CP529" s="44">
        <f t="shared" si="191"/>
        <v>0</v>
      </c>
      <c r="CQ529" s="44">
        <f t="shared" si="191"/>
        <v>0</v>
      </c>
      <c r="CR529" s="44">
        <f t="shared" si="191"/>
        <v>0</v>
      </c>
      <c r="CS529" s="44">
        <f t="shared" si="191"/>
        <v>0</v>
      </c>
      <c r="CT529" s="44">
        <f t="shared" si="191"/>
        <v>0</v>
      </c>
      <c r="CU529" s="44">
        <f t="shared" si="191"/>
        <v>0</v>
      </c>
      <c r="CV529" s="44">
        <f t="shared" si="191"/>
        <v>0</v>
      </c>
      <c r="CW529" s="44">
        <f t="shared" si="191"/>
        <v>0</v>
      </c>
      <c r="CX529" s="44">
        <f t="shared" si="191"/>
        <v>0</v>
      </c>
      <c r="CY529" s="44">
        <f t="shared" ref="CY529:DB529" si="192">SUM(CY507:CY527)</f>
        <v>0</v>
      </c>
      <c r="CZ529" s="44">
        <f t="shared" si="192"/>
        <v>0</v>
      </c>
      <c r="DA529" s="44">
        <f t="shared" si="192"/>
        <v>0</v>
      </c>
      <c r="DB529" s="44">
        <f t="shared" si="192"/>
        <v>0</v>
      </c>
      <c r="DC529" s="25"/>
    </row>
    <row r="530" spans="1:107" s="61" customFormat="1" ht="22.5" customHeight="1">
      <c r="A530" s="25"/>
      <c r="B530" s="163"/>
      <c r="C530" s="170" t="s">
        <v>153</v>
      </c>
      <c r="D530" s="32"/>
      <c r="E530" s="51" t="s">
        <v>28</v>
      </c>
      <c r="F530" s="25"/>
      <c r="G530" s="45">
        <f>SUM(G529:DB529)</f>
        <v>0</v>
      </c>
      <c r="H530" s="32"/>
      <c r="I530" s="32"/>
      <c r="J530" s="32"/>
      <c r="K530" s="32"/>
      <c r="L530" s="32"/>
      <c r="M530" s="32"/>
      <c r="N530" s="32"/>
      <c r="O530" s="32"/>
      <c r="P530" s="32"/>
      <c r="Q530" s="32"/>
      <c r="R530" s="32"/>
      <c r="S530" s="32"/>
      <c r="T530" s="32"/>
      <c r="U530" s="32"/>
      <c r="V530" s="32"/>
      <c r="W530" s="32"/>
      <c r="X530" s="32"/>
      <c r="Y530" s="32"/>
      <c r="Z530" s="32"/>
      <c r="AA530" s="32"/>
      <c r="AB530" s="32"/>
      <c r="AC530" s="32"/>
      <c r="AD530" s="32"/>
      <c r="AE530" s="32"/>
      <c r="AF530" s="32"/>
      <c r="AG530" s="32"/>
      <c r="AH530" s="32"/>
      <c r="AI530" s="32"/>
      <c r="AJ530" s="32"/>
      <c r="AK530" s="32"/>
      <c r="AL530" s="32"/>
      <c r="AM530" s="32"/>
      <c r="AN530" s="32"/>
      <c r="AO530" s="32"/>
      <c r="AP530" s="32"/>
      <c r="AQ530" s="32"/>
      <c r="AR530" s="32"/>
      <c r="AS530" s="32"/>
      <c r="AT530" s="32"/>
      <c r="AU530" s="32"/>
      <c r="AV530" s="32"/>
      <c r="AW530" s="32"/>
      <c r="AX530" s="32"/>
      <c r="AY530" s="32"/>
      <c r="AZ530" s="32"/>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2"/>
      <c r="CE530" s="32"/>
      <c r="CF530" s="32"/>
      <c r="CG530" s="32"/>
      <c r="CH530" s="32"/>
      <c r="CI530" s="32"/>
      <c r="CJ530" s="32"/>
      <c r="CK530" s="32"/>
      <c r="CL530" s="32"/>
      <c r="CM530" s="32"/>
      <c r="CN530" s="32"/>
      <c r="CO530" s="32"/>
      <c r="CP530" s="32"/>
      <c r="CQ530" s="32"/>
      <c r="CR530" s="32"/>
      <c r="CS530" s="32"/>
      <c r="CT530" s="32"/>
      <c r="CU530" s="32"/>
      <c r="CV530" s="32"/>
      <c r="CW530" s="32"/>
      <c r="CX530" s="32"/>
      <c r="CY530" s="32"/>
      <c r="CZ530" s="32"/>
      <c r="DA530" s="32"/>
      <c r="DB530" s="32"/>
      <c r="DC530" s="25"/>
    </row>
    <row r="531" spans="1:107" s="61" customFormat="1" ht="12.6" customHeight="1">
      <c r="A531" s="25"/>
      <c r="B531" s="163"/>
      <c r="C531" s="163"/>
      <c r="D531" s="32"/>
      <c r="E531" s="37"/>
      <c r="F531" s="32"/>
      <c r="G531" s="32"/>
      <c r="H531" s="32"/>
      <c r="I531" s="32"/>
      <c r="J531" s="32"/>
      <c r="K531" s="32"/>
      <c r="L531" s="32"/>
      <c r="M531" s="32"/>
      <c r="N531" s="32"/>
      <c r="O531" s="32"/>
      <c r="P531" s="32"/>
      <c r="Q531" s="32"/>
      <c r="R531" s="32"/>
      <c r="S531" s="32"/>
      <c r="T531" s="32"/>
      <c r="U531" s="32"/>
      <c r="V531" s="32"/>
      <c r="W531" s="32"/>
      <c r="X531" s="32"/>
      <c r="Y531" s="32"/>
      <c r="Z531" s="32"/>
      <c r="AA531" s="32"/>
      <c r="AB531" s="32"/>
      <c r="AC531" s="32"/>
      <c r="AD531" s="32"/>
      <c r="AE531" s="32"/>
      <c r="AF531" s="32"/>
      <c r="AG531" s="32"/>
      <c r="AH531" s="32"/>
      <c r="AI531" s="32"/>
      <c r="AJ531" s="32"/>
      <c r="AK531" s="32"/>
      <c r="AL531" s="32"/>
      <c r="AM531" s="32"/>
      <c r="AN531" s="32"/>
      <c r="AO531" s="32"/>
      <c r="AP531" s="32"/>
      <c r="AQ531" s="32"/>
      <c r="AR531" s="32"/>
      <c r="AS531" s="32"/>
      <c r="AT531" s="32"/>
      <c r="AU531" s="32"/>
      <c r="AV531" s="32"/>
      <c r="AW531" s="32"/>
      <c r="AX531" s="32"/>
      <c r="AY531" s="32"/>
      <c r="AZ531" s="32"/>
      <c r="BA531" s="32"/>
      <c r="BB531" s="32"/>
      <c r="BC531" s="32"/>
      <c r="BD531" s="32"/>
      <c r="BE531" s="32"/>
      <c r="BF531" s="32"/>
      <c r="BG531" s="32"/>
      <c r="BH531" s="32"/>
      <c r="BI531" s="32"/>
      <c r="BJ531" s="32"/>
      <c r="BK531" s="32"/>
      <c r="BL531" s="32"/>
      <c r="BM531" s="32"/>
      <c r="BN531" s="32"/>
      <c r="BO531" s="32"/>
      <c r="BP531" s="32"/>
      <c r="BQ531" s="32"/>
      <c r="BR531" s="32"/>
      <c r="BS531" s="32"/>
      <c r="BT531" s="32"/>
      <c r="BU531" s="32"/>
      <c r="BV531" s="32"/>
      <c r="BW531" s="32"/>
      <c r="BX531" s="32"/>
      <c r="BY531" s="32"/>
      <c r="BZ531" s="32"/>
      <c r="CA531" s="32"/>
      <c r="CB531" s="32"/>
      <c r="CC531" s="32"/>
      <c r="CD531" s="32"/>
      <c r="CE531" s="32"/>
      <c r="CF531" s="32"/>
      <c r="CG531" s="32"/>
      <c r="CH531" s="32"/>
      <c r="CI531" s="32"/>
      <c r="CJ531" s="32"/>
      <c r="CK531" s="32"/>
      <c r="CL531" s="32"/>
      <c r="CM531" s="32"/>
      <c r="CN531" s="32"/>
      <c r="CO531" s="32"/>
      <c r="CP531" s="32"/>
      <c r="CQ531" s="32"/>
      <c r="CR531" s="32"/>
      <c r="CS531" s="32"/>
      <c r="CT531" s="32"/>
      <c r="CU531" s="32"/>
      <c r="CV531" s="32"/>
      <c r="CW531" s="32"/>
      <c r="CX531" s="32"/>
      <c r="CY531" s="32"/>
      <c r="CZ531" s="32"/>
      <c r="DA531" s="32"/>
      <c r="DB531" s="32"/>
      <c r="DC531" s="25"/>
    </row>
    <row r="532" spans="1:107" s="61" customFormat="1" ht="22.5" customHeight="1">
      <c r="A532" s="25"/>
      <c r="B532" s="152" t="s">
        <v>209</v>
      </c>
      <c r="C532" s="153" t="s">
        <v>154</v>
      </c>
      <c r="D532" s="32"/>
      <c r="E532" s="37"/>
      <c r="F532" s="32"/>
      <c r="G532" s="32"/>
      <c r="H532" s="32"/>
      <c r="I532" s="32"/>
      <c r="J532" s="32"/>
      <c r="K532" s="32"/>
      <c r="L532" s="32"/>
      <c r="M532" s="32"/>
      <c r="N532" s="32"/>
      <c r="O532" s="32"/>
      <c r="P532" s="32"/>
      <c r="Q532" s="32"/>
      <c r="R532" s="32"/>
      <c r="S532" s="32"/>
      <c r="T532" s="32"/>
      <c r="U532" s="32"/>
      <c r="V532" s="32"/>
      <c r="W532" s="32"/>
      <c r="X532" s="32"/>
      <c r="Y532" s="32"/>
      <c r="Z532" s="32"/>
      <c r="AA532" s="32"/>
      <c r="AB532" s="32"/>
      <c r="AC532" s="32"/>
      <c r="AD532" s="32"/>
      <c r="AE532" s="32"/>
      <c r="AF532" s="32"/>
      <c r="AG532" s="32"/>
      <c r="AH532" s="32"/>
      <c r="AI532" s="32"/>
      <c r="AJ532" s="32"/>
      <c r="AK532" s="32"/>
      <c r="AL532" s="32"/>
      <c r="AM532" s="32"/>
      <c r="AN532" s="32"/>
      <c r="AO532" s="32"/>
      <c r="AP532" s="32"/>
      <c r="AQ532" s="32"/>
      <c r="AR532" s="32"/>
      <c r="AS532" s="32"/>
      <c r="AT532" s="32"/>
      <c r="AU532" s="32"/>
      <c r="AV532" s="32"/>
      <c r="AW532" s="32"/>
      <c r="AX532" s="32"/>
      <c r="AY532" s="32"/>
      <c r="AZ532" s="32"/>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2"/>
      <c r="CE532" s="32"/>
      <c r="CF532" s="32"/>
      <c r="CG532" s="32"/>
      <c r="CH532" s="32"/>
      <c r="CI532" s="32"/>
      <c r="CJ532" s="32"/>
      <c r="CK532" s="32"/>
      <c r="CL532" s="32"/>
      <c r="CM532" s="32"/>
      <c r="CN532" s="32"/>
      <c r="CO532" s="32"/>
      <c r="CP532" s="32"/>
      <c r="CQ532" s="32"/>
      <c r="CR532" s="32"/>
      <c r="CS532" s="32"/>
      <c r="CT532" s="32"/>
      <c r="CU532" s="32"/>
      <c r="CV532" s="32"/>
      <c r="CW532" s="32"/>
      <c r="CX532" s="32"/>
      <c r="CY532" s="32"/>
      <c r="CZ532" s="32"/>
      <c r="DA532" s="32"/>
      <c r="DB532" s="32"/>
      <c r="DC532" s="25"/>
    </row>
    <row r="533" spans="1:107" s="61" customFormat="1" ht="22.5" customHeight="1">
      <c r="A533" s="25"/>
      <c r="B533" s="163"/>
      <c r="C533" s="170" t="s">
        <v>155</v>
      </c>
      <c r="D533" s="32"/>
      <c r="E533" s="37"/>
      <c r="F533" s="32"/>
      <c r="G533" s="52">
        <f>IFERROR(SUM(G507:G516)/G$26,0)</f>
        <v>0</v>
      </c>
      <c r="H533" s="52">
        <f t="shared" ref="H533:BS533" si="193">IFERROR(SUM(H507:H516)/H$26,0)</f>
        <v>0</v>
      </c>
      <c r="I533" s="52">
        <f t="shared" si="193"/>
        <v>0</v>
      </c>
      <c r="J533" s="52">
        <f t="shared" si="193"/>
        <v>0</v>
      </c>
      <c r="K533" s="52">
        <f t="shared" si="193"/>
        <v>0</v>
      </c>
      <c r="L533" s="52">
        <f t="shared" si="193"/>
        <v>0</v>
      </c>
      <c r="M533" s="52">
        <f t="shared" si="193"/>
        <v>0</v>
      </c>
      <c r="N533" s="52">
        <f t="shared" si="193"/>
        <v>0</v>
      </c>
      <c r="O533" s="52">
        <f t="shared" si="193"/>
        <v>0</v>
      </c>
      <c r="P533" s="52">
        <f t="shared" si="193"/>
        <v>0</v>
      </c>
      <c r="Q533" s="52">
        <f t="shared" si="193"/>
        <v>0</v>
      </c>
      <c r="R533" s="52">
        <f t="shared" si="193"/>
        <v>0</v>
      </c>
      <c r="S533" s="52">
        <f t="shared" si="193"/>
        <v>0</v>
      </c>
      <c r="T533" s="52">
        <f t="shared" si="193"/>
        <v>0</v>
      </c>
      <c r="U533" s="52">
        <f t="shared" si="193"/>
        <v>0</v>
      </c>
      <c r="V533" s="52">
        <f t="shared" si="193"/>
        <v>0</v>
      </c>
      <c r="W533" s="52">
        <f t="shared" si="193"/>
        <v>0</v>
      </c>
      <c r="X533" s="52">
        <f t="shared" si="193"/>
        <v>0</v>
      </c>
      <c r="Y533" s="52">
        <f t="shared" si="193"/>
        <v>0</v>
      </c>
      <c r="Z533" s="52">
        <f t="shared" si="193"/>
        <v>0</v>
      </c>
      <c r="AA533" s="52">
        <f t="shared" si="193"/>
        <v>0</v>
      </c>
      <c r="AB533" s="52">
        <f t="shared" si="193"/>
        <v>0</v>
      </c>
      <c r="AC533" s="52">
        <f t="shared" si="193"/>
        <v>0</v>
      </c>
      <c r="AD533" s="52">
        <f t="shared" si="193"/>
        <v>0</v>
      </c>
      <c r="AE533" s="52">
        <f t="shared" si="193"/>
        <v>0</v>
      </c>
      <c r="AF533" s="52">
        <f t="shared" si="193"/>
        <v>0</v>
      </c>
      <c r="AG533" s="52">
        <f t="shared" si="193"/>
        <v>0</v>
      </c>
      <c r="AH533" s="52">
        <f t="shared" si="193"/>
        <v>0</v>
      </c>
      <c r="AI533" s="52">
        <f t="shared" si="193"/>
        <v>0</v>
      </c>
      <c r="AJ533" s="52">
        <f t="shared" si="193"/>
        <v>0</v>
      </c>
      <c r="AK533" s="52">
        <f t="shared" si="193"/>
        <v>0</v>
      </c>
      <c r="AL533" s="52">
        <f t="shared" si="193"/>
        <v>0</v>
      </c>
      <c r="AM533" s="52">
        <f t="shared" si="193"/>
        <v>0</v>
      </c>
      <c r="AN533" s="52">
        <f t="shared" si="193"/>
        <v>0</v>
      </c>
      <c r="AO533" s="52">
        <f t="shared" si="193"/>
        <v>0</v>
      </c>
      <c r="AP533" s="52">
        <f t="shared" si="193"/>
        <v>0</v>
      </c>
      <c r="AQ533" s="52">
        <f t="shared" si="193"/>
        <v>0</v>
      </c>
      <c r="AR533" s="52">
        <f t="shared" si="193"/>
        <v>0</v>
      </c>
      <c r="AS533" s="52">
        <f t="shared" si="193"/>
        <v>0</v>
      </c>
      <c r="AT533" s="52">
        <f t="shared" si="193"/>
        <v>0</v>
      </c>
      <c r="AU533" s="52">
        <f t="shared" si="193"/>
        <v>0</v>
      </c>
      <c r="AV533" s="52">
        <f t="shared" si="193"/>
        <v>0</v>
      </c>
      <c r="AW533" s="52">
        <f t="shared" si="193"/>
        <v>0</v>
      </c>
      <c r="AX533" s="52">
        <f t="shared" si="193"/>
        <v>0</v>
      </c>
      <c r="AY533" s="52">
        <f t="shared" si="193"/>
        <v>0</v>
      </c>
      <c r="AZ533" s="52">
        <f t="shared" si="193"/>
        <v>0</v>
      </c>
      <c r="BA533" s="52">
        <f t="shared" si="193"/>
        <v>0</v>
      </c>
      <c r="BB533" s="52">
        <f t="shared" si="193"/>
        <v>0</v>
      </c>
      <c r="BC533" s="52">
        <f t="shared" si="193"/>
        <v>0</v>
      </c>
      <c r="BD533" s="52">
        <f t="shared" si="193"/>
        <v>0</v>
      </c>
      <c r="BE533" s="52">
        <f t="shared" si="193"/>
        <v>0</v>
      </c>
      <c r="BF533" s="52">
        <f t="shared" si="193"/>
        <v>0</v>
      </c>
      <c r="BG533" s="52">
        <f t="shared" si="193"/>
        <v>0</v>
      </c>
      <c r="BH533" s="52">
        <f t="shared" si="193"/>
        <v>0</v>
      </c>
      <c r="BI533" s="52">
        <f t="shared" si="193"/>
        <v>0</v>
      </c>
      <c r="BJ533" s="52">
        <f t="shared" si="193"/>
        <v>0</v>
      </c>
      <c r="BK533" s="52">
        <f t="shared" si="193"/>
        <v>0</v>
      </c>
      <c r="BL533" s="52">
        <f t="shared" si="193"/>
        <v>0</v>
      </c>
      <c r="BM533" s="52">
        <f t="shared" si="193"/>
        <v>0</v>
      </c>
      <c r="BN533" s="52">
        <f t="shared" si="193"/>
        <v>0</v>
      </c>
      <c r="BO533" s="52">
        <f t="shared" si="193"/>
        <v>0</v>
      </c>
      <c r="BP533" s="52">
        <f t="shared" si="193"/>
        <v>0</v>
      </c>
      <c r="BQ533" s="52">
        <f t="shared" si="193"/>
        <v>0</v>
      </c>
      <c r="BR533" s="52">
        <f t="shared" si="193"/>
        <v>0</v>
      </c>
      <c r="BS533" s="52">
        <f t="shared" si="193"/>
        <v>0</v>
      </c>
      <c r="BT533" s="52">
        <f t="shared" ref="BT533:DB533" si="194">IFERROR(SUM(BT507:BT516)/BT$26,0)</f>
        <v>0</v>
      </c>
      <c r="BU533" s="52">
        <f t="shared" si="194"/>
        <v>0</v>
      </c>
      <c r="BV533" s="52">
        <f t="shared" si="194"/>
        <v>0</v>
      </c>
      <c r="BW533" s="52">
        <f t="shared" si="194"/>
        <v>0</v>
      </c>
      <c r="BX533" s="52">
        <f t="shared" si="194"/>
        <v>0</v>
      </c>
      <c r="BY533" s="52">
        <f t="shared" si="194"/>
        <v>0</v>
      </c>
      <c r="BZ533" s="52">
        <f t="shared" si="194"/>
        <v>0</v>
      </c>
      <c r="CA533" s="52">
        <f t="shared" si="194"/>
        <v>0</v>
      </c>
      <c r="CB533" s="52">
        <f t="shared" si="194"/>
        <v>0</v>
      </c>
      <c r="CC533" s="52">
        <f t="shared" si="194"/>
        <v>0</v>
      </c>
      <c r="CD533" s="52">
        <f t="shared" si="194"/>
        <v>0</v>
      </c>
      <c r="CE533" s="52">
        <f t="shared" si="194"/>
        <v>0</v>
      </c>
      <c r="CF533" s="52">
        <f t="shared" si="194"/>
        <v>0</v>
      </c>
      <c r="CG533" s="52">
        <f t="shared" si="194"/>
        <v>0</v>
      </c>
      <c r="CH533" s="52">
        <f t="shared" si="194"/>
        <v>0</v>
      </c>
      <c r="CI533" s="52">
        <f t="shared" si="194"/>
        <v>0</v>
      </c>
      <c r="CJ533" s="52">
        <f t="shared" si="194"/>
        <v>0</v>
      </c>
      <c r="CK533" s="52">
        <f t="shared" si="194"/>
        <v>0</v>
      </c>
      <c r="CL533" s="52">
        <f t="shared" si="194"/>
        <v>0</v>
      </c>
      <c r="CM533" s="52">
        <f t="shared" si="194"/>
        <v>0</v>
      </c>
      <c r="CN533" s="52">
        <f t="shared" si="194"/>
        <v>0</v>
      </c>
      <c r="CO533" s="52">
        <f t="shared" si="194"/>
        <v>0</v>
      </c>
      <c r="CP533" s="52">
        <f t="shared" si="194"/>
        <v>0</v>
      </c>
      <c r="CQ533" s="52">
        <f t="shared" si="194"/>
        <v>0</v>
      </c>
      <c r="CR533" s="52">
        <f t="shared" si="194"/>
        <v>0</v>
      </c>
      <c r="CS533" s="52">
        <f t="shared" si="194"/>
        <v>0</v>
      </c>
      <c r="CT533" s="52">
        <f t="shared" si="194"/>
        <v>0</v>
      </c>
      <c r="CU533" s="52">
        <f t="shared" si="194"/>
        <v>0</v>
      </c>
      <c r="CV533" s="52">
        <f t="shared" si="194"/>
        <v>0</v>
      </c>
      <c r="CW533" s="52">
        <f t="shared" si="194"/>
        <v>0</v>
      </c>
      <c r="CX533" s="52">
        <f t="shared" si="194"/>
        <v>0</v>
      </c>
      <c r="CY533" s="52">
        <f t="shared" si="194"/>
        <v>0</v>
      </c>
      <c r="CZ533" s="52">
        <f t="shared" si="194"/>
        <v>0</v>
      </c>
      <c r="DA533" s="52">
        <f t="shared" si="194"/>
        <v>0</v>
      </c>
      <c r="DB533" s="52">
        <f t="shared" si="194"/>
        <v>0</v>
      </c>
      <c r="DC533" s="25"/>
    </row>
    <row r="534" spans="1:107" s="61" customFormat="1" ht="22.5" customHeight="1">
      <c r="A534" s="25"/>
      <c r="B534" s="163"/>
      <c r="C534" s="170" t="s">
        <v>150</v>
      </c>
      <c r="D534" s="32"/>
      <c r="E534" s="37"/>
      <c r="F534" s="32"/>
      <c r="G534" s="52">
        <f>IF(G13 &lt; 'General parameters'!$G$20 + 'Option-specific inputs'!$K$65 - 1,
0, IFERROR(
IF((G$14-$G$14+1)&lt;='General parameters'!$G$22,
'Option-specific inputs'!$K$111,0),
0))</f>
        <v>0</v>
      </c>
      <c r="H534" s="52">
        <f>IF(H13 &lt; 'General parameters'!$G$20 + 'Option-specific inputs'!$K$65 - 1,
0, IFERROR(
IF((H$14-$G$14+1)&lt;='General parameters'!$G$22,
'Option-specific inputs'!$K$111,0),
0))</f>
        <v>0</v>
      </c>
      <c r="I534" s="52">
        <f>IF(I13 &lt; 'General parameters'!$G$20 + 'Option-specific inputs'!$K$65 - 1,
0, IFERROR(
IF((I$14-$G$14+1)&lt;='General parameters'!$G$22,
'Option-specific inputs'!$K$111,0),
0))</f>
        <v>0</v>
      </c>
      <c r="J534" s="52">
        <f>IF(J13 &lt; 'General parameters'!$G$20 + 'Option-specific inputs'!$K$65 - 1,
0, IFERROR(
IF((J$14-$G$14+1)&lt;='General parameters'!$G$22,
'Option-specific inputs'!$K$111,0),
0))</f>
        <v>0</v>
      </c>
      <c r="K534" s="52">
        <f>IF(K13 &lt; 'General parameters'!$G$20 + 'Option-specific inputs'!$K$65 - 1,
0, IFERROR(
IF((K$14-$G$14+1)&lt;='General parameters'!$G$22,
'Option-specific inputs'!$K$111,0),
0))</f>
        <v>0</v>
      </c>
      <c r="L534" s="52">
        <f>IF(L13 &lt; 'General parameters'!$G$20 + 'Option-specific inputs'!$K$65 - 1,
0, IFERROR(
IF((L$14-$G$14+1)&lt;='General parameters'!$G$22,
'Option-specific inputs'!$K$111,0),
0))</f>
        <v>0</v>
      </c>
      <c r="M534" s="52">
        <f>IF(M13 &lt; 'General parameters'!$G$20 + 'Option-specific inputs'!$K$65 - 1,
0, IFERROR(
IF((M$14-$G$14+1)&lt;='General parameters'!$G$22,
'Option-specific inputs'!$K$111,0),
0))</f>
        <v>0</v>
      </c>
      <c r="N534" s="52">
        <f>IF(N13 &lt; 'General parameters'!$G$20 + 'Option-specific inputs'!$K$65 - 1,
0, IFERROR(
IF((N$14-$G$14+1)&lt;='General parameters'!$G$22,
'Option-specific inputs'!$K$111,0),
0))</f>
        <v>0</v>
      </c>
      <c r="O534" s="52">
        <f>IF(O13 &lt; 'General parameters'!$G$20 + 'Option-specific inputs'!$K$65 - 1,
0, IFERROR(
IF((O$14-$G$14+1)&lt;='General parameters'!$G$22,
'Option-specific inputs'!$K$111,0),
0))</f>
        <v>0</v>
      </c>
      <c r="P534" s="52">
        <f>IF(P13 &lt; 'General parameters'!$G$20 + 'Option-specific inputs'!$K$65 - 1,
0, IFERROR(
IF((P$14-$G$14+1)&lt;='General parameters'!$G$22,
'Option-specific inputs'!$K$111,0),
0))</f>
        <v>0</v>
      </c>
      <c r="Q534" s="52">
        <f>IF(Q13 &lt; 'General parameters'!$G$20 + 'Option-specific inputs'!$K$65 - 1,
0, IFERROR(
IF((Q$14-$G$14+1)&lt;='General parameters'!$G$22,
'Option-specific inputs'!$K$111,0),
0))</f>
        <v>0</v>
      </c>
      <c r="R534" s="52">
        <f>IF(R13 &lt; 'General parameters'!$G$20 + 'Option-specific inputs'!$K$65 - 1,
0, IFERROR(
IF((R$14-$G$14+1)&lt;='General parameters'!$G$22,
'Option-specific inputs'!$K$111,0),
0))</f>
        <v>0</v>
      </c>
      <c r="S534" s="52">
        <f>IF(S13 &lt; 'General parameters'!$G$20 + 'Option-specific inputs'!$K$65 - 1,
0, IFERROR(
IF((S$14-$G$14+1)&lt;='General parameters'!$G$22,
'Option-specific inputs'!$K$111,0),
0))</f>
        <v>0</v>
      </c>
      <c r="T534" s="52">
        <f>IF(T13 &lt; 'General parameters'!$G$20 + 'Option-specific inputs'!$K$65 - 1,
0, IFERROR(
IF((T$14-$G$14+1)&lt;='General parameters'!$G$22,
'Option-specific inputs'!$K$111,0),
0))</f>
        <v>0</v>
      </c>
      <c r="U534" s="52">
        <f>IF(U13 &lt; 'General parameters'!$G$20 + 'Option-specific inputs'!$K$65 - 1,
0, IFERROR(
IF((U$14-$G$14+1)&lt;='General parameters'!$G$22,
'Option-specific inputs'!$K$111,0),
0))</f>
        <v>0</v>
      </c>
      <c r="V534" s="52">
        <f>IF(V13 &lt; 'General parameters'!$G$20 + 'Option-specific inputs'!$K$65 - 1,
0, IFERROR(
IF((V$14-$G$14+1)&lt;='General parameters'!$G$22,
'Option-specific inputs'!$K$111,0),
0))</f>
        <v>0</v>
      </c>
      <c r="W534" s="52">
        <f>IF(W13 &lt; 'General parameters'!$G$20 + 'Option-specific inputs'!$K$65 - 1,
0, IFERROR(
IF((W$14-$G$14+1)&lt;='General parameters'!$G$22,
'Option-specific inputs'!$K$111,0),
0))</f>
        <v>0</v>
      </c>
      <c r="X534" s="52">
        <f>IF(X13 &lt; 'General parameters'!$G$20 + 'Option-specific inputs'!$K$65 - 1,
0, IFERROR(
IF((X$14-$G$14+1)&lt;='General parameters'!$G$22,
'Option-specific inputs'!$K$111,0),
0))</f>
        <v>0</v>
      </c>
      <c r="Y534" s="52">
        <f>IF(Y13 &lt; 'General parameters'!$G$20 + 'Option-specific inputs'!$K$65 - 1,
0, IFERROR(
IF((Y$14-$G$14+1)&lt;='General parameters'!$G$22,
'Option-specific inputs'!$K$111,0),
0))</f>
        <v>0</v>
      </c>
      <c r="Z534" s="52">
        <f>IF(Z13 &lt; 'General parameters'!$G$20 + 'Option-specific inputs'!$K$65 - 1,
0, IFERROR(
IF((Z$14-$G$14+1)&lt;='General parameters'!$G$22,
'Option-specific inputs'!$K$111,0),
0))</f>
        <v>0</v>
      </c>
      <c r="AA534" s="52">
        <f>IF(AA13 &lt; 'General parameters'!$G$20 + 'Option-specific inputs'!$K$65 - 1,
0, IFERROR(
IF((AA$14-$G$14+1)&lt;='General parameters'!$G$22,
'Option-specific inputs'!$K$111,0),
0))</f>
        <v>0</v>
      </c>
      <c r="AB534" s="52">
        <f>IF(AB13 &lt; 'General parameters'!$G$20 + 'Option-specific inputs'!$K$65 - 1,
0, IFERROR(
IF((AB$14-$G$14+1)&lt;='General parameters'!$G$22,
'Option-specific inputs'!$K$111,0),
0))</f>
        <v>0</v>
      </c>
      <c r="AC534" s="52">
        <f>IF(AC13 &lt; 'General parameters'!$G$20 + 'Option-specific inputs'!$K$65 - 1,
0, IFERROR(
IF((AC$14-$G$14+1)&lt;='General parameters'!$G$22,
'Option-specific inputs'!$K$111,0),
0))</f>
        <v>0</v>
      </c>
      <c r="AD534" s="52">
        <f>IF(AD13 &lt; 'General parameters'!$G$20 + 'Option-specific inputs'!$K$65 - 1,
0, IFERROR(
IF((AD$14-$G$14+1)&lt;='General parameters'!$G$22,
'Option-specific inputs'!$K$111,0),
0))</f>
        <v>0</v>
      </c>
      <c r="AE534" s="52">
        <f>IF(AE13 &lt; 'General parameters'!$G$20 + 'Option-specific inputs'!$K$65 - 1,
0, IFERROR(
IF((AE$14-$G$14+1)&lt;='General parameters'!$G$22,
'Option-specific inputs'!$K$111,0),
0))</f>
        <v>0</v>
      </c>
      <c r="AF534" s="52">
        <f>IF(AF13 &lt; 'General parameters'!$G$20 + 'Option-specific inputs'!$K$65 - 1,
0, IFERROR(
IF((AF$14-$G$14+1)&lt;='General parameters'!$G$22,
'Option-specific inputs'!$K$111,0),
0))</f>
        <v>0</v>
      </c>
      <c r="AG534" s="52">
        <f>IF(AG13 &lt; 'General parameters'!$G$20 + 'Option-specific inputs'!$K$65 - 1,
0, IFERROR(
IF((AG$14-$G$14+1)&lt;='General parameters'!$G$22,
'Option-specific inputs'!$K$111,0),
0))</f>
        <v>0</v>
      </c>
      <c r="AH534" s="52">
        <f>IF(AH13 &lt; 'General parameters'!$G$20 + 'Option-specific inputs'!$K$65 - 1,
0, IFERROR(
IF((AH$14-$G$14+1)&lt;='General parameters'!$G$22,
'Option-specific inputs'!$K$111,0),
0))</f>
        <v>0</v>
      </c>
      <c r="AI534" s="52">
        <f>IF(AI13 &lt; 'General parameters'!$G$20 + 'Option-specific inputs'!$K$65 - 1,
0, IFERROR(
IF((AI$14-$G$14+1)&lt;='General parameters'!$G$22,
'Option-specific inputs'!$K$111,0),
0))</f>
        <v>0</v>
      </c>
      <c r="AJ534" s="52">
        <f>IF(AJ13 &lt; 'General parameters'!$G$20 + 'Option-specific inputs'!$K$65 - 1,
0, IFERROR(
IF((AJ$14-$G$14+1)&lt;='General parameters'!$G$22,
'Option-specific inputs'!$K$111,0),
0))</f>
        <v>0</v>
      </c>
      <c r="AK534" s="52">
        <f>IF(AK13 &lt; 'General parameters'!$G$20 + 'Option-specific inputs'!$K$65 - 1,
0, IFERROR(
IF((AK$14-$G$14+1)&lt;='General parameters'!$G$22,
'Option-specific inputs'!$K$111,0),
0))</f>
        <v>0</v>
      </c>
      <c r="AL534" s="52">
        <f>IF(AL13 &lt; 'General parameters'!$G$20 + 'Option-specific inputs'!$K$65 - 1,
0, IFERROR(
IF((AL$14-$G$14+1)&lt;='General parameters'!$G$22,
'Option-specific inputs'!$K$111,0),
0))</f>
        <v>0</v>
      </c>
      <c r="AM534" s="52">
        <f>IF(AM13 &lt; 'General parameters'!$G$20 + 'Option-specific inputs'!$K$65 - 1,
0, IFERROR(
IF((AM$14-$G$14+1)&lt;='General parameters'!$G$22,
'Option-specific inputs'!$K$111,0),
0))</f>
        <v>0</v>
      </c>
      <c r="AN534" s="52">
        <f>IF(AN13 &lt; 'General parameters'!$G$20 + 'Option-specific inputs'!$K$65 - 1,
0, IFERROR(
IF((AN$14-$G$14+1)&lt;='General parameters'!$G$22,
'Option-specific inputs'!$K$111,0),
0))</f>
        <v>0</v>
      </c>
      <c r="AO534" s="52">
        <f>IF(AO13 &lt; 'General parameters'!$G$20 + 'Option-specific inputs'!$K$65 - 1,
0, IFERROR(
IF((AO$14-$G$14+1)&lt;='General parameters'!$G$22,
'Option-specific inputs'!$K$111,0),
0))</f>
        <v>0</v>
      </c>
      <c r="AP534" s="52">
        <f>IF(AP13 &lt; 'General parameters'!$G$20 + 'Option-specific inputs'!$K$65 - 1,
0, IFERROR(
IF((AP$14-$G$14+1)&lt;='General parameters'!$G$22,
'Option-specific inputs'!$K$111,0),
0))</f>
        <v>0</v>
      </c>
      <c r="AQ534" s="52">
        <f>IF(AQ13 &lt; 'General parameters'!$G$20 + 'Option-specific inputs'!$K$65 - 1,
0, IFERROR(
IF((AQ$14-$G$14+1)&lt;='General parameters'!$G$22,
'Option-specific inputs'!$K$111,0),
0))</f>
        <v>0</v>
      </c>
      <c r="AR534" s="52">
        <f>IF(AR13 &lt; 'General parameters'!$G$20 + 'Option-specific inputs'!$K$65 - 1,
0, IFERROR(
IF((AR$14-$G$14+1)&lt;='General parameters'!$G$22,
'Option-specific inputs'!$K$111,0),
0))</f>
        <v>0</v>
      </c>
      <c r="AS534" s="52">
        <f>IF(AS13 &lt; 'General parameters'!$G$20 + 'Option-specific inputs'!$K$65 - 1,
0, IFERROR(
IF((AS$14-$G$14+1)&lt;='General parameters'!$G$22,
'Option-specific inputs'!$K$111,0),
0))</f>
        <v>0</v>
      </c>
      <c r="AT534" s="52">
        <f>IF(AT13 &lt; 'General parameters'!$G$20 + 'Option-specific inputs'!$K$65 - 1,
0, IFERROR(
IF((AT$14-$G$14+1)&lt;='General parameters'!$G$22,
'Option-specific inputs'!$K$111,0),
0))</f>
        <v>0</v>
      </c>
      <c r="AU534" s="52">
        <f>IF(AU13 &lt; 'General parameters'!$G$20 + 'Option-specific inputs'!$K$65 - 1,
0, IFERROR(
IF((AU$14-$G$14+1)&lt;='General parameters'!$G$22,
'Option-specific inputs'!$K$111,0),
0))</f>
        <v>0</v>
      </c>
      <c r="AV534" s="52">
        <f>IF(AV13 &lt; 'General parameters'!$G$20 + 'Option-specific inputs'!$K$65 - 1,
0, IFERROR(
IF((AV$14-$G$14+1)&lt;='General parameters'!$G$22,
'Option-specific inputs'!$K$111,0),
0))</f>
        <v>0</v>
      </c>
      <c r="AW534" s="52">
        <f>IF(AW13 &lt; 'General parameters'!$G$20 + 'Option-specific inputs'!$K$65 - 1,
0, IFERROR(
IF((AW$14-$G$14+1)&lt;='General parameters'!$G$22,
'Option-specific inputs'!$K$111,0),
0))</f>
        <v>0</v>
      </c>
      <c r="AX534" s="52">
        <f>IF(AX13 &lt; 'General parameters'!$G$20 + 'Option-specific inputs'!$K$65 - 1,
0, IFERROR(
IF((AX$14-$G$14+1)&lt;='General parameters'!$G$22,
'Option-specific inputs'!$K$111,0),
0))</f>
        <v>0</v>
      </c>
      <c r="AY534" s="52">
        <f>IF(AY13 &lt; 'General parameters'!$G$20 + 'Option-specific inputs'!$K$65 - 1,
0, IFERROR(
IF((AY$14-$G$14+1)&lt;='General parameters'!$G$22,
'Option-specific inputs'!$K$111,0),
0))</f>
        <v>0</v>
      </c>
      <c r="AZ534" s="52">
        <f>IF(AZ13 &lt; 'General parameters'!$G$20 + 'Option-specific inputs'!$K$65 - 1,
0, IFERROR(
IF((AZ$14-$G$14+1)&lt;='General parameters'!$G$22,
'Option-specific inputs'!$K$111,0),
0))</f>
        <v>0</v>
      </c>
      <c r="BA534" s="52">
        <f>IF(BA13 &lt; 'General parameters'!$G$20 + 'Option-specific inputs'!$K$65 - 1,
0, IFERROR(
IF((BA$14-$G$14+1)&lt;='General parameters'!$G$22,
'Option-specific inputs'!$K$111,0),
0))</f>
        <v>0</v>
      </c>
      <c r="BB534" s="52">
        <f>IF(BB13 &lt; 'General parameters'!$G$20 + 'Option-specific inputs'!$K$65 - 1,
0, IFERROR(
IF((BB$14-$G$14+1)&lt;='General parameters'!$G$22,
'Option-specific inputs'!$K$111,0),
0))</f>
        <v>0</v>
      </c>
      <c r="BC534" s="52">
        <f>IF(BC13 &lt; 'General parameters'!$G$20 + 'Option-specific inputs'!$K$65 - 1,
0, IFERROR(
IF((BC$14-$G$14+1)&lt;='General parameters'!$G$22,
'Option-specific inputs'!$K$111,0),
0))</f>
        <v>0</v>
      </c>
      <c r="BD534" s="52">
        <f>IF(BD13 &lt; 'General parameters'!$G$20 + 'Option-specific inputs'!$K$65 - 1,
0, IFERROR(
IF((BD$14-$G$14+1)&lt;='General parameters'!$G$22,
'Option-specific inputs'!$K$111,0),
0))</f>
        <v>0</v>
      </c>
      <c r="BE534" s="52">
        <f>IF(BE13 &lt; 'General parameters'!$G$20 + 'Option-specific inputs'!$K$65 - 1,
0, IFERROR(
IF((BE$14-$G$14+1)&lt;='General parameters'!$G$22,
'Option-specific inputs'!$K$111,0),
0))</f>
        <v>0</v>
      </c>
      <c r="BF534" s="52">
        <f>IF(BF13 &lt; 'General parameters'!$G$20 + 'Option-specific inputs'!$K$65 - 1,
0, IFERROR(
IF((BF$14-$G$14+1)&lt;='General parameters'!$G$22,
'Option-specific inputs'!$K$111,0),
0))</f>
        <v>0</v>
      </c>
      <c r="BG534" s="52">
        <f>IF(BG13 &lt; 'General parameters'!$G$20 + 'Option-specific inputs'!$K$65 - 1,
0, IFERROR(
IF((BG$14-$G$14+1)&lt;='General parameters'!$G$22,
'Option-specific inputs'!$K$111,0),
0))</f>
        <v>0</v>
      </c>
      <c r="BH534" s="52">
        <f>IF(BH13 &lt; 'General parameters'!$G$20 + 'Option-specific inputs'!$K$65 - 1,
0, IFERROR(
IF((BH$14-$G$14+1)&lt;='General parameters'!$G$22,
'Option-specific inputs'!$K$111,0),
0))</f>
        <v>0</v>
      </c>
      <c r="BI534" s="52">
        <f>IF(BI13 &lt; 'General parameters'!$G$20 + 'Option-specific inputs'!$K$65 - 1,
0, IFERROR(
IF((BI$14-$G$14+1)&lt;='General parameters'!$G$22,
'Option-specific inputs'!$K$111,0),
0))</f>
        <v>0</v>
      </c>
      <c r="BJ534" s="52">
        <f>IF(BJ13 &lt; 'General parameters'!$G$20 + 'Option-specific inputs'!$K$65 - 1,
0, IFERROR(
IF((BJ$14-$G$14+1)&lt;='General parameters'!$G$22,
'Option-specific inputs'!$K$111,0),
0))</f>
        <v>0</v>
      </c>
      <c r="BK534" s="52">
        <f>IF(BK13 &lt; 'General parameters'!$G$20 + 'Option-specific inputs'!$K$65 - 1,
0, IFERROR(
IF((BK$14-$G$14+1)&lt;='General parameters'!$G$22,
'Option-specific inputs'!$K$111,0),
0))</f>
        <v>0</v>
      </c>
      <c r="BL534" s="52">
        <f>IF(BL13 &lt; 'General parameters'!$G$20 + 'Option-specific inputs'!$K$65 - 1,
0, IFERROR(
IF((BL$14-$G$14+1)&lt;='General parameters'!$G$22,
'Option-specific inputs'!$K$111,0),
0))</f>
        <v>0</v>
      </c>
      <c r="BM534" s="52">
        <f>IF(BM13 &lt; 'General parameters'!$G$20 + 'Option-specific inputs'!$K$65 - 1,
0, IFERROR(
IF((BM$14-$G$14+1)&lt;='General parameters'!$G$22,
'Option-specific inputs'!$K$111,0),
0))</f>
        <v>0</v>
      </c>
      <c r="BN534" s="52">
        <f>IF(BN13 &lt; 'General parameters'!$G$20 + 'Option-specific inputs'!$K$65 - 1,
0, IFERROR(
IF((BN$14-$G$14+1)&lt;='General parameters'!$G$22,
'Option-specific inputs'!$K$111,0),
0))</f>
        <v>0</v>
      </c>
      <c r="BO534" s="52">
        <f>IF(BO13 &lt; 'General parameters'!$G$20 + 'Option-specific inputs'!$K$65 - 1,
0, IFERROR(
IF((BO$14-$G$14+1)&lt;='General parameters'!$G$22,
'Option-specific inputs'!$K$111,0),
0))</f>
        <v>0</v>
      </c>
      <c r="BP534" s="52">
        <f>IF(BP13 &lt; 'General parameters'!$G$20 + 'Option-specific inputs'!$K$65 - 1,
0, IFERROR(
IF((BP$14-$G$14+1)&lt;='General parameters'!$G$22,
'Option-specific inputs'!$K$111,0),
0))</f>
        <v>0</v>
      </c>
      <c r="BQ534" s="52">
        <f>IF(BQ13 &lt; 'General parameters'!$G$20 + 'Option-specific inputs'!$K$65 - 1,
0, IFERROR(
IF((BQ$14-$G$14+1)&lt;='General parameters'!$G$22,
'Option-specific inputs'!$K$111,0),
0))</f>
        <v>0</v>
      </c>
      <c r="BR534" s="52">
        <f>IF(BR13 &lt; 'General parameters'!$G$20 + 'Option-specific inputs'!$K$65 - 1,
0, IFERROR(
IF((BR$14-$G$14+1)&lt;='General parameters'!$G$22,
'Option-specific inputs'!$K$111,0),
0))</f>
        <v>0</v>
      </c>
      <c r="BS534" s="52">
        <f>IF(BS13 &lt; 'General parameters'!$G$20 + 'Option-specific inputs'!$K$65 - 1,
0, IFERROR(
IF((BS$14-$G$14+1)&lt;='General parameters'!$G$22,
'Option-specific inputs'!$K$111,0),
0))</f>
        <v>0</v>
      </c>
      <c r="BT534" s="52">
        <f>IF(BT13 &lt; 'General parameters'!$G$20 + 'Option-specific inputs'!$K$65 - 1,
0, IFERROR(
IF((BT$14-$G$14+1)&lt;='General parameters'!$G$22,
'Option-specific inputs'!$K$111,0),
0))</f>
        <v>0</v>
      </c>
      <c r="BU534" s="52">
        <f>IF(BU13 &lt; 'General parameters'!$G$20 + 'Option-specific inputs'!$K$65 - 1,
0, IFERROR(
IF((BU$14-$G$14+1)&lt;='General parameters'!$G$22,
'Option-specific inputs'!$K$111,0),
0))</f>
        <v>0</v>
      </c>
      <c r="BV534" s="52">
        <f>IF(BV13 &lt; 'General parameters'!$G$20 + 'Option-specific inputs'!$K$65 - 1,
0, IFERROR(
IF((BV$14-$G$14+1)&lt;='General parameters'!$G$22,
'Option-specific inputs'!$K$111,0),
0))</f>
        <v>0</v>
      </c>
      <c r="BW534" s="52">
        <f>IF(BW13 &lt; 'General parameters'!$G$20 + 'Option-specific inputs'!$K$65 - 1,
0, IFERROR(
IF((BW$14-$G$14+1)&lt;='General parameters'!$G$22,
'Option-specific inputs'!$K$111,0),
0))</f>
        <v>0</v>
      </c>
      <c r="BX534" s="52">
        <f>IF(BX13 &lt; 'General parameters'!$G$20 + 'Option-specific inputs'!$K$65 - 1,
0, IFERROR(
IF((BX$14-$G$14+1)&lt;='General parameters'!$G$22,
'Option-specific inputs'!$K$111,0),
0))</f>
        <v>0</v>
      </c>
      <c r="BY534" s="52">
        <f>IF(BY13 &lt; 'General parameters'!$G$20 + 'Option-specific inputs'!$K$65 - 1,
0, IFERROR(
IF((BY$14-$G$14+1)&lt;='General parameters'!$G$22,
'Option-specific inputs'!$K$111,0),
0))</f>
        <v>0</v>
      </c>
      <c r="BZ534" s="52">
        <f>IF(BZ13 &lt; 'General parameters'!$G$20 + 'Option-specific inputs'!$K$65 - 1,
0, IFERROR(
IF((BZ$14-$G$14+1)&lt;='General parameters'!$G$22,
'Option-specific inputs'!$K$111,0),
0))</f>
        <v>0</v>
      </c>
      <c r="CA534" s="52">
        <f>IF(CA13 &lt; 'General parameters'!$G$20 + 'Option-specific inputs'!$K$65 - 1,
0, IFERROR(
IF((CA$14-$G$14+1)&lt;='General parameters'!$G$22,
'Option-specific inputs'!$K$111,0),
0))</f>
        <v>0</v>
      </c>
      <c r="CB534" s="52">
        <f>IF(CB13 &lt; 'General parameters'!$G$20 + 'Option-specific inputs'!$K$65 - 1,
0, IFERROR(
IF((CB$14-$G$14+1)&lt;='General parameters'!$G$22,
'Option-specific inputs'!$K$111,0),
0))</f>
        <v>0</v>
      </c>
      <c r="CC534" s="52">
        <f>IF(CC13 &lt; 'General parameters'!$G$20 + 'Option-specific inputs'!$K$65 - 1,
0, IFERROR(
IF((CC$14-$G$14+1)&lt;='General parameters'!$G$22,
'Option-specific inputs'!$K$111,0),
0))</f>
        <v>0</v>
      </c>
      <c r="CD534" s="52">
        <f>IF(CD13 &lt; 'General parameters'!$G$20 + 'Option-specific inputs'!$K$65 - 1,
0, IFERROR(
IF((CD$14-$G$14+1)&lt;='General parameters'!$G$22,
'Option-specific inputs'!$K$111,0),
0))</f>
        <v>0</v>
      </c>
      <c r="CE534" s="52">
        <f>IF(CE13 &lt; 'General parameters'!$G$20 + 'Option-specific inputs'!$K$65 - 1,
0, IFERROR(
IF((CE$14-$G$14+1)&lt;='General parameters'!$G$22,
'Option-specific inputs'!$K$111,0),
0))</f>
        <v>0</v>
      </c>
      <c r="CF534" s="52">
        <f>IF(CF13 &lt; 'General parameters'!$G$20 + 'Option-specific inputs'!$K$65 - 1,
0, IFERROR(
IF((CF$14-$G$14+1)&lt;='General parameters'!$G$22,
'Option-specific inputs'!$K$111,0),
0))</f>
        <v>0</v>
      </c>
      <c r="CG534" s="52">
        <f>IF(CG13 &lt; 'General parameters'!$G$20 + 'Option-specific inputs'!$K$65 - 1,
0, IFERROR(
IF((CG$14-$G$14+1)&lt;='General parameters'!$G$22,
'Option-specific inputs'!$K$111,0),
0))</f>
        <v>0</v>
      </c>
      <c r="CH534" s="52">
        <f>IF(CH13 &lt; 'General parameters'!$G$20 + 'Option-specific inputs'!$K$65 - 1,
0, IFERROR(
IF((CH$14-$G$14+1)&lt;='General parameters'!$G$22,
'Option-specific inputs'!$K$111,0),
0))</f>
        <v>0</v>
      </c>
      <c r="CI534" s="52">
        <f>IF(CI13 &lt; 'General parameters'!$G$20 + 'Option-specific inputs'!$K$65 - 1,
0, IFERROR(
IF((CI$14-$G$14+1)&lt;='General parameters'!$G$22,
'Option-specific inputs'!$K$111,0),
0))</f>
        <v>0</v>
      </c>
      <c r="CJ534" s="52">
        <f>IF(CJ13 &lt; 'General parameters'!$G$20 + 'Option-specific inputs'!$K$65 - 1,
0, IFERROR(
IF((CJ$14-$G$14+1)&lt;='General parameters'!$G$22,
'Option-specific inputs'!$K$111,0),
0))</f>
        <v>0</v>
      </c>
      <c r="CK534" s="52">
        <f>IF(CK13 &lt; 'General parameters'!$G$20 + 'Option-specific inputs'!$K$65 - 1,
0, IFERROR(
IF((CK$14-$G$14+1)&lt;='General parameters'!$G$22,
'Option-specific inputs'!$K$111,0),
0))</f>
        <v>0</v>
      </c>
      <c r="CL534" s="52">
        <f>IF(CL13 &lt; 'General parameters'!$G$20 + 'Option-specific inputs'!$K$65 - 1,
0, IFERROR(
IF((CL$14-$G$14+1)&lt;='General parameters'!$G$22,
'Option-specific inputs'!$K$111,0),
0))</f>
        <v>0</v>
      </c>
      <c r="CM534" s="52">
        <f>IF(CM13 &lt; 'General parameters'!$G$20 + 'Option-specific inputs'!$K$65 - 1,
0, IFERROR(
IF((CM$14-$G$14+1)&lt;='General parameters'!$G$22,
'Option-specific inputs'!$K$111,0),
0))</f>
        <v>0</v>
      </c>
      <c r="CN534" s="52">
        <f>IF(CN13 &lt; 'General parameters'!$G$20 + 'Option-specific inputs'!$K$65 - 1,
0, IFERROR(
IF((CN$14-$G$14+1)&lt;='General parameters'!$G$22,
'Option-specific inputs'!$K$111,0),
0))</f>
        <v>0</v>
      </c>
      <c r="CO534" s="52">
        <f>IF(CO13 &lt; 'General parameters'!$G$20 + 'Option-specific inputs'!$K$65 - 1,
0, IFERROR(
IF((CO$14-$G$14+1)&lt;='General parameters'!$G$22,
'Option-specific inputs'!$K$111,0),
0))</f>
        <v>0</v>
      </c>
      <c r="CP534" s="52">
        <f>IF(CP13 &lt; 'General parameters'!$G$20 + 'Option-specific inputs'!$K$65 - 1,
0, IFERROR(
IF((CP$14-$G$14+1)&lt;='General parameters'!$G$22,
'Option-specific inputs'!$K$111,0),
0))</f>
        <v>0</v>
      </c>
      <c r="CQ534" s="52">
        <f>IF(CQ13 &lt; 'General parameters'!$G$20 + 'Option-specific inputs'!$K$65 - 1,
0, IFERROR(
IF((CQ$14-$G$14+1)&lt;='General parameters'!$G$22,
'Option-specific inputs'!$K$111,0),
0))</f>
        <v>0</v>
      </c>
      <c r="CR534" s="52">
        <f>IF(CR13 &lt; 'General parameters'!$G$20 + 'Option-specific inputs'!$K$65 - 1,
0, IFERROR(
IF((CR$14-$G$14+1)&lt;='General parameters'!$G$22,
'Option-specific inputs'!$K$111,0),
0))</f>
        <v>0</v>
      </c>
      <c r="CS534" s="52">
        <f>IF(CS13 &lt; 'General parameters'!$G$20 + 'Option-specific inputs'!$K$65 - 1,
0, IFERROR(
IF((CS$14-$G$14+1)&lt;='General parameters'!$G$22,
'Option-specific inputs'!$K$111,0),
0))</f>
        <v>0</v>
      </c>
      <c r="CT534" s="52">
        <f>IF(CT13 &lt; 'General parameters'!$G$20 + 'Option-specific inputs'!$K$65 - 1,
0, IFERROR(
IF((CT$14-$G$14+1)&lt;='General parameters'!$G$22,
'Option-specific inputs'!$K$111,0),
0))</f>
        <v>0</v>
      </c>
      <c r="CU534" s="52">
        <f>IF(CU13 &lt; 'General parameters'!$G$20 + 'Option-specific inputs'!$K$65 - 1,
0, IFERROR(
IF((CU$14-$G$14+1)&lt;='General parameters'!$G$22,
'Option-specific inputs'!$K$111,0),
0))</f>
        <v>0</v>
      </c>
      <c r="CV534" s="52">
        <f>IF(CV13 &lt; 'General parameters'!$G$20 + 'Option-specific inputs'!$K$65 - 1,
0, IFERROR(
IF((CV$14-$G$14+1)&lt;='General parameters'!$G$22,
'Option-specific inputs'!$K$111,0),
0))</f>
        <v>0</v>
      </c>
      <c r="CW534" s="52">
        <f>IF(CW13 &lt; 'General parameters'!$G$20 + 'Option-specific inputs'!$K$65 - 1,
0, IFERROR(
IF((CW$14-$G$14+1)&lt;='General parameters'!$G$22,
'Option-specific inputs'!$K$111,0),
0))</f>
        <v>0</v>
      </c>
      <c r="CX534" s="52">
        <f>IF(CX13 &lt; 'General parameters'!$G$20 + 'Option-specific inputs'!$K$65 - 1,
0, IFERROR(
IF((CX$14-$G$14+1)&lt;='General parameters'!$G$22,
'Option-specific inputs'!$K$111,0),
0))</f>
        <v>0</v>
      </c>
      <c r="CY534" s="52">
        <f>IF(CY13 &lt; 'General parameters'!$G$20 + 'Option-specific inputs'!$K$65 - 1,
0, IFERROR(
IF((CY$14-$G$14+1)&lt;='General parameters'!$G$22,
'Option-specific inputs'!$K$111,0),
0))</f>
        <v>0</v>
      </c>
      <c r="CZ534" s="52">
        <f>IF(CZ13 &lt; 'General parameters'!$G$20 + 'Option-specific inputs'!$K$65 - 1,
0, IFERROR(
IF((CZ$14-$G$14+1)&lt;='General parameters'!$G$22,
'Option-specific inputs'!$K$111,0),
0))</f>
        <v>0</v>
      </c>
      <c r="DA534" s="52">
        <f>IF(DA13 &lt; 'General parameters'!$G$20 + 'Option-specific inputs'!$K$65 - 1,
0, IFERROR(
IF((DA$14-$G$14+1)&lt;='General parameters'!$G$22,
'Option-specific inputs'!$K$111,0),
0))</f>
        <v>0</v>
      </c>
      <c r="DB534" s="52">
        <f>IF(DB13 &lt; 'General parameters'!$G$20 + 'Option-specific inputs'!$K$65 - 1,
0, IFERROR(
IF((DB$14-$G$14+1)&lt;='General parameters'!$G$22,
'Option-specific inputs'!$K$111,0),
0))</f>
        <v>0</v>
      </c>
      <c r="DC534" s="25"/>
    </row>
    <row r="535" spans="1:107" s="61" customFormat="1" ht="22.5" customHeight="1">
      <c r="A535" s="25"/>
      <c r="B535" s="163"/>
      <c r="C535" s="170" t="s">
        <v>151</v>
      </c>
      <c r="D535" s="32"/>
      <c r="E535" s="37"/>
      <c r="F535" s="32"/>
      <c r="G535" s="52">
        <f>IF(G13 &lt; 'General parameters'!$G$20 + 'Option-specific inputs'!$K$65 - 1,
0, IFERROR(
IF((G$14-$G$14+1)&lt;='General parameters'!$G$22,
'Option-specific inputs'!$K$112,0),
0))</f>
        <v>0</v>
      </c>
      <c r="H535" s="52">
        <f>IF(H13 &lt; 'General parameters'!$G$20 + 'Option-specific inputs'!$K$65 - 1,
0, IFERROR(
IF((H$14-$G$14+1)&lt;='General parameters'!$G$22,
'Option-specific inputs'!$K$112,0),
0))</f>
        <v>0</v>
      </c>
      <c r="I535" s="52">
        <f>IF(I13 &lt; 'General parameters'!$G$20 + 'Option-specific inputs'!$K$65 - 1,
0, IFERROR(
IF((I$14-$G$14+1)&lt;='General parameters'!$G$22,
'Option-specific inputs'!$K$112,0),
0))</f>
        <v>0</v>
      </c>
      <c r="J535" s="52">
        <f>IF(J13 &lt; 'General parameters'!$G$20 + 'Option-specific inputs'!$K$65 - 1,
0, IFERROR(
IF((J$14-$G$14+1)&lt;='General parameters'!$G$22,
'Option-specific inputs'!$K$112,0),
0))</f>
        <v>0</v>
      </c>
      <c r="K535" s="52">
        <f>IF(K13 &lt; 'General parameters'!$G$20 + 'Option-specific inputs'!$K$65 - 1,
0, IFERROR(
IF((K$14-$G$14+1)&lt;='General parameters'!$G$22,
'Option-specific inputs'!$K$112,0),
0))</f>
        <v>0</v>
      </c>
      <c r="L535" s="52">
        <f>IF(L13 &lt; 'General parameters'!$G$20 + 'Option-specific inputs'!$K$65 - 1,
0, IFERROR(
IF((L$14-$G$14+1)&lt;='General parameters'!$G$22,
'Option-specific inputs'!$K$112,0),
0))</f>
        <v>0</v>
      </c>
      <c r="M535" s="52">
        <f>IF(M13 &lt; 'General parameters'!$G$20 + 'Option-specific inputs'!$K$65 - 1,
0, IFERROR(
IF((M$14-$G$14+1)&lt;='General parameters'!$G$22,
'Option-specific inputs'!$K$112,0),
0))</f>
        <v>0</v>
      </c>
      <c r="N535" s="52">
        <f>IF(N13 &lt; 'General parameters'!$G$20 + 'Option-specific inputs'!$K$65 - 1,
0, IFERROR(
IF((N$14-$G$14+1)&lt;='General parameters'!$G$22,
'Option-specific inputs'!$K$112,0),
0))</f>
        <v>0</v>
      </c>
      <c r="O535" s="52">
        <f>IF(O13 &lt; 'General parameters'!$G$20 + 'Option-specific inputs'!$K$65 - 1,
0, IFERROR(
IF((O$14-$G$14+1)&lt;='General parameters'!$G$22,
'Option-specific inputs'!$K$112,0),
0))</f>
        <v>0</v>
      </c>
      <c r="P535" s="52">
        <f>IF(P13 &lt; 'General parameters'!$G$20 + 'Option-specific inputs'!$K$65 - 1,
0, IFERROR(
IF((P$14-$G$14+1)&lt;='General parameters'!$G$22,
'Option-specific inputs'!$K$112,0),
0))</f>
        <v>0</v>
      </c>
      <c r="Q535" s="52">
        <f>IF(Q13 &lt; 'General parameters'!$G$20 + 'Option-specific inputs'!$K$65 - 1,
0, IFERROR(
IF((Q$14-$G$14+1)&lt;='General parameters'!$G$22,
'Option-specific inputs'!$K$112,0),
0))</f>
        <v>0</v>
      </c>
      <c r="R535" s="52">
        <f>IF(R13 &lt; 'General parameters'!$G$20 + 'Option-specific inputs'!$K$65 - 1,
0, IFERROR(
IF((R$14-$G$14+1)&lt;='General parameters'!$G$22,
'Option-specific inputs'!$K$112,0),
0))</f>
        <v>0</v>
      </c>
      <c r="S535" s="52">
        <f>IF(S13 &lt; 'General parameters'!$G$20 + 'Option-specific inputs'!$K$65 - 1,
0, IFERROR(
IF((S$14-$G$14+1)&lt;='General parameters'!$G$22,
'Option-specific inputs'!$K$112,0),
0))</f>
        <v>0</v>
      </c>
      <c r="T535" s="52">
        <f>IF(T13 &lt; 'General parameters'!$G$20 + 'Option-specific inputs'!$K$65 - 1,
0, IFERROR(
IF((T$14-$G$14+1)&lt;='General parameters'!$G$22,
'Option-specific inputs'!$K$112,0),
0))</f>
        <v>0</v>
      </c>
      <c r="U535" s="52">
        <f>IF(U13 &lt; 'General parameters'!$G$20 + 'Option-specific inputs'!$K$65 - 1,
0, IFERROR(
IF((U$14-$G$14+1)&lt;='General parameters'!$G$22,
'Option-specific inputs'!$K$112,0),
0))</f>
        <v>0</v>
      </c>
      <c r="V535" s="52">
        <f>IF(V13 &lt; 'General parameters'!$G$20 + 'Option-specific inputs'!$K$65 - 1,
0, IFERROR(
IF((V$14-$G$14+1)&lt;='General parameters'!$G$22,
'Option-specific inputs'!$K$112,0),
0))</f>
        <v>0</v>
      </c>
      <c r="W535" s="52">
        <f>IF(W13 &lt; 'General parameters'!$G$20 + 'Option-specific inputs'!$K$65 - 1,
0, IFERROR(
IF((W$14-$G$14+1)&lt;='General parameters'!$G$22,
'Option-specific inputs'!$K$112,0),
0))</f>
        <v>0</v>
      </c>
      <c r="X535" s="52">
        <f>IF(X13 &lt; 'General parameters'!$G$20 + 'Option-specific inputs'!$K$65 - 1,
0, IFERROR(
IF((X$14-$G$14+1)&lt;='General parameters'!$G$22,
'Option-specific inputs'!$K$112,0),
0))</f>
        <v>0</v>
      </c>
      <c r="Y535" s="52">
        <f>IF(Y13 &lt; 'General parameters'!$G$20 + 'Option-specific inputs'!$K$65 - 1,
0, IFERROR(
IF((Y$14-$G$14+1)&lt;='General parameters'!$G$22,
'Option-specific inputs'!$K$112,0),
0))</f>
        <v>0</v>
      </c>
      <c r="Z535" s="52">
        <f>IF(Z13 &lt; 'General parameters'!$G$20 + 'Option-specific inputs'!$K$65 - 1,
0, IFERROR(
IF((Z$14-$G$14+1)&lt;='General parameters'!$G$22,
'Option-specific inputs'!$K$112,0),
0))</f>
        <v>0</v>
      </c>
      <c r="AA535" s="52">
        <f>IF(AA13 &lt; 'General parameters'!$G$20 + 'Option-specific inputs'!$K$65 - 1,
0, IFERROR(
IF((AA$14-$G$14+1)&lt;='General parameters'!$G$22,
'Option-specific inputs'!$K$112,0),
0))</f>
        <v>0</v>
      </c>
      <c r="AB535" s="52">
        <f>IF(AB13 &lt; 'General parameters'!$G$20 + 'Option-specific inputs'!$K$65 - 1,
0, IFERROR(
IF((AB$14-$G$14+1)&lt;='General parameters'!$G$22,
'Option-specific inputs'!$K$112,0),
0))</f>
        <v>0</v>
      </c>
      <c r="AC535" s="52">
        <f>IF(AC13 &lt; 'General parameters'!$G$20 + 'Option-specific inputs'!$K$65 - 1,
0, IFERROR(
IF((AC$14-$G$14+1)&lt;='General parameters'!$G$22,
'Option-specific inputs'!$K$112,0),
0))</f>
        <v>0</v>
      </c>
      <c r="AD535" s="52">
        <f>IF(AD13 &lt; 'General parameters'!$G$20 + 'Option-specific inputs'!$K$65 - 1,
0, IFERROR(
IF((AD$14-$G$14+1)&lt;='General parameters'!$G$22,
'Option-specific inputs'!$K$112,0),
0))</f>
        <v>0</v>
      </c>
      <c r="AE535" s="52">
        <f>IF(AE13 &lt; 'General parameters'!$G$20 + 'Option-specific inputs'!$K$65 - 1,
0, IFERROR(
IF((AE$14-$G$14+1)&lt;='General parameters'!$G$22,
'Option-specific inputs'!$K$112,0),
0))</f>
        <v>0</v>
      </c>
      <c r="AF535" s="52">
        <f>IF(AF13 &lt; 'General parameters'!$G$20 + 'Option-specific inputs'!$K$65 - 1,
0, IFERROR(
IF((AF$14-$G$14+1)&lt;='General parameters'!$G$22,
'Option-specific inputs'!$K$112,0),
0))</f>
        <v>0</v>
      </c>
      <c r="AG535" s="52">
        <f>IF(AG13 &lt; 'General parameters'!$G$20 + 'Option-specific inputs'!$K$65 - 1,
0, IFERROR(
IF((AG$14-$G$14+1)&lt;='General parameters'!$G$22,
'Option-specific inputs'!$K$112,0),
0))</f>
        <v>0</v>
      </c>
      <c r="AH535" s="52">
        <f>IF(AH13 &lt; 'General parameters'!$G$20 + 'Option-specific inputs'!$K$65 - 1,
0, IFERROR(
IF((AH$14-$G$14+1)&lt;='General parameters'!$G$22,
'Option-specific inputs'!$K$112,0),
0))</f>
        <v>0</v>
      </c>
      <c r="AI535" s="52">
        <f>IF(AI13 &lt; 'General parameters'!$G$20 + 'Option-specific inputs'!$K$65 - 1,
0, IFERROR(
IF((AI$14-$G$14+1)&lt;='General parameters'!$G$22,
'Option-specific inputs'!$K$112,0),
0))</f>
        <v>0</v>
      </c>
      <c r="AJ535" s="52">
        <f>IF(AJ13 &lt; 'General parameters'!$G$20 + 'Option-specific inputs'!$K$65 - 1,
0, IFERROR(
IF((AJ$14-$G$14+1)&lt;='General parameters'!$G$22,
'Option-specific inputs'!$K$112,0),
0))</f>
        <v>0</v>
      </c>
      <c r="AK535" s="52">
        <f>IF(AK13 &lt; 'General parameters'!$G$20 + 'Option-specific inputs'!$K$65 - 1,
0, IFERROR(
IF((AK$14-$G$14+1)&lt;='General parameters'!$G$22,
'Option-specific inputs'!$K$112,0),
0))</f>
        <v>0</v>
      </c>
      <c r="AL535" s="52">
        <f>IF(AL13 &lt; 'General parameters'!$G$20 + 'Option-specific inputs'!$K$65 - 1,
0, IFERROR(
IF((AL$14-$G$14+1)&lt;='General parameters'!$G$22,
'Option-specific inputs'!$K$112,0),
0))</f>
        <v>0</v>
      </c>
      <c r="AM535" s="52">
        <f>IF(AM13 &lt; 'General parameters'!$G$20 + 'Option-specific inputs'!$K$65 - 1,
0, IFERROR(
IF((AM$14-$G$14+1)&lt;='General parameters'!$G$22,
'Option-specific inputs'!$K$112,0),
0))</f>
        <v>0</v>
      </c>
      <c r="AN535" s="52">
        <f>IF(AN13 &lt; 'General parameters'!$G$20 + 'Option-specific inputs'!$K$65 - 1,
0, IFERROR(
IF((AN$14-$G$14+1)&lt;='General parameters'!$G$22,
'Option-specific inputs'!$K$112,0),
0))</f>
        <v>0</v>
      </c>
      <c r="AO535" s="52">
        <f>IF(AO13 &lt; 'General parameters'!$G$20 + 'Option-specific inputs'!$K$65 - 1,
0, IFERROR(
IF((AO$14-$G$14+1)&lt;='General parameters'!$G$22,
'Option-specific inputs'!$K$112,0),
0))</f>
        <v>0</v>
      </c>
      <c r="AP535" s="52">
        <f>IF(AP13 &lt; 'General parameters'!$G$20 + 'Option-specific inputs'!$K$65 - 1,
0, IFERROR(
IF((AP$14-$G$14+1)&lt;='General parameters'!$G$22,
'Option-specific inputs'!$K$112,0),
0))</f>
        <v>0</v>
      </c>
      <c r="AQ535" s="52">
        <f>IF(AQ13 &lt; 'General parameters'!$G$20 + 'Option-specific inputs'!$K$65 - 1,
0, IFERROR(
IF((AQ$14-$G$14+1)&lt;='General parameters'!$G$22,
'Option-specific inputs'!$K$112,0),
0))</f>
        <v>0</v>
      </c>
      <c r="AR535" s="52">
        <f>IF(AR13 &lt; 'General parameters'!$G$20 + 'Option-specific inputs'!$K$65 - 1,
0, IFERROR(
IF((AR$14-$G$14+1)&lt;='General parameters'!$G$22,
'Option-specific inputs'!$K$112,0),
0))</f>
        <v>0</v>
      </c>
      <c r="AS535" s="52">
        <f>IF(AS13 &lt; 'General parameters'!$G$20 + 'Option-specific inputs'!$K$65 - 1,
0, IFERROR(
IF((AS$14-$G$14+1)&lt;='General parameters'!$G$22,
'Option-specific inputs'!$K$112,0),
0))</f>
        <v>0</v>
      </c>
      <c r="AT535" s="52">
        <f>IF(AT13 &lt; 'General parameters'!$G$20 + 'Option-specific inputs'!$K$65 - 1,
0, IFERROR(
IF((AT$14-$G$14+1)&lt;='General parameters'!$G$22,
'Option-specific inputs'!$K$112,0),
0))</f>
        <v>0</v>
      </c>
      <c r="AU535" s="52">
        <f>IF(AU13 &lt; 'General parameters'!$G$20 + 'Option-specific inputs'!$K$65 - 1,
0, IFERROR(
IF((AU$14-$G$14+1)&lt;='General parameters'!$G$22,
'Option-specific inputs'!$K$112,0),
0))</f>
        <v>0</v>
      </c>
      <c r="AV535" s="52">
        <f>IF(AV13 &lt; 'General parameters'!$G$20 + 'Option-specific inputs'!$K$65 - 1,
0, IFERROR(
IF((AV$14-$G$14+1)&lt;='General parameters'!$G$22,
'Option-specific inputs'!$K$112,0),
0))</f>
        <v>0</v>
      </c>
      <c r="AW535" s="52">
        <f>IF(AW13 &lt; 'General parameters'!$G$20 + 'Option-specific inputs'!$K$65 - 1,
0, IFERROR(
IF((AW$14-$G$14+1)&lt;='General parameters'!$G$22,
'Option-specific inputs'!$K$112,0),
0))</f>
        <v>0</v>
      </c>
      <c r="AX535" s="52">
        <f>IF(AX13 &lt; 'General parameters'!$G$20 + 'Option-specific inputs'!$K$65 - 1,
0, IFERROR(
IF((AX$14-$G$14+1)&lt;='General parameters'!$G$22,
'Option-specific inputs'!$K$112,0),
0))</f>
        <v>0</v>
      </c>
      <c r="AY535" s="52">
        <f>IF(AY13 &lt; 'General parameters'!$G$20 + 'Option-specific inputs'!$K$65 - 1,
0, IFERROR(
IF((AY$14-$G$14+1)&lt;='General parameters'!$G$22,
'Option-specific inputs'!$K$112,0),
0))</f>
        <v>0</v>
      </c>
      <c r="AZ535" s="52">
        <f>IF(AZ13 &lt; 'General parameters'!$G$20 + 'Option-specific inputs'!$K$65 - 1,
0, IFERROR(
IF((AZ$14-$G$14+1)&lt;='General parameters'!$G$22,
'Option-specific inputs'!$K$112,0),
0))</f>
        <v>0</v>
      </c>
      <c r="BA535" s="52">
        <f>IF(BA13 &lt; 'General parameters'!$G$20 + 'Option-specific inputs'!$K$65 - 1,
0, IFERROR(
IF((BA$14-$G$14+1)&lt;='General parameters'!$G$22,
'Option-specific inputs'!$K$112,0),
0))</f>
        <v>0</v>
      </c>
      <c r="BB535" s="52">
        <f>IF(BB13 &lt; 'General parameters'!$G$20 + 'Option-specific inputs'!$K$65 - 1,
0, IFERROR(
IF((BB$14-$G$14+1)&lt;='General parameters'!$G$22,
'Option-specific inputs'!$K$112,0),
0))</f>
        <v>0</v>
      </c>
      <c r="BC535" s="52">
        <f>IF(BC13 &lt; 'General parameters'!$G$20 + 'Option-specific inputs'!$K$65 - 1,
0, IFERROR(
IF((BC$14-$G$14+1)&lt;='General parameters'!$G$22,
'Option-specific inputs'!$K$112,0),
0))</f>
        <v>0</v>
      </c>
      <c r="BD535" s="52">
        <f>IF(BD13 &lt; 'General parameters'!$G$20 + 'Option-specific inputs'!$K$65 - 1,
0, IFERROR(
IF((BD$14-$G$14+1)&lt;='General parameters'!$G$22,
'Option-specific inputs'!$K$112,0),
0))</f>
        <v>0</v>
      </c>
      <c r="BE535" s="52">
        <f>IF(BE13 &lt; 'General parameters'!$G$20 + 'Option-specific inputs'!$K$65 - 1,
0, IFERROR(
IF((BE$14-$G$14+1)&lt;='General parameters'!$G$22,
'Option-specific inputs'!$K$112,0),
0))</f>
        <v>0</v>
      </c>
      <c r="BF535" s="52">
        <f>IF(BF13 &lt; 'General parameters'!$G$20 + 'Option-specific inputs'!$K$65 - 1,
0, IFERROR(
IF((BF$14-$G$14+1)&lt;='General parameters'!$G$22,
'Option-specific inputs'!$K$112,0),
0))</f>
        <v>0</v>
      </c>
      <c r="BG535" s="52">
        <f>IF(BG13 &lt; 'General parameters'!$G$20 + 'Option-specific inputs'!$K$65 - 1,
0, IFERROR(
IF((BG$14-$G$14+1)&lt;='General parameters'!$G$22,
'Option-specific inputs'!$K$112,0),
0))</f>
        <v>0</v>
      </c>
      <c r="BH535" s="52">
        <f>IF(BH13 &lt; 'General parameters'!$G$20 + 'Option-specific inputs'!$K$65 - 1,
0, IFERROR(
IF((BH$14-$G$14+1)&lt;='General parameters'!$G$22,
'Option-specific inputs'!$K$112,0),
0))</f>
        <v>0</v>
      </c>
      <c r="BI535" s="52">
        <f>IF(BI13 &lt; 'General parameters'!$G$20 + 'Option-specific inputs'!$K$65 - 1,
0, IFERROR(
IF((BI$14-$G$14+1)&lt;='General parameters'!$G$22,
'Option-specific inputs'!$K$112,0),
0))</f>
        <v>0</v>
      </c>
      <c r="BJ535" s="52">
        <f>IF(BJ13 &lt; 'General parameters'!$G$20 + 'Option-specific inputs'!$K$65 - 1,
0, IFERROR(
IF((BJ$14-$G$14+1)&lt;='General parameters'!$G$22,
'Option-specific inputs'!$K$112,0),
0))</f>
        <v>0</v>
      </c>
      <c r="BK535" s="52">
        <f>IF(BK13 &lt; 'General parameters'!$G$20 + 'Option-specific inputs'!$K$65 - 1,
0, IFERROR(
IF((BK$14-$G$14+1)&lt;='General parameters'!$G$22,
'Option-specific inputs'!$K$112,0),
0))</f>
        <v>0</v>
      </c>
      <c r="BL535" s="52">
        <f>IF(BL13 &lt; 'General parameters'!$G$20 + 'Option-specific inputs'!$K$65 - 1,
0, IFERROR(
IF((BL$14-$G$14+1)&lt;='General parameters'!$G$22,
'Option-specific inputs'!$K$112,0),
0))</f>
        <v>0</v>
      </c>
      <c r="BM535" s="52">
        <f>IF(BM13 &lt; 'General parameters'!$G$20 + 'Option-specific inputs'!$K$65 - 1,
0, IFERROR(
IF((BM$14-$G$14+1)&lt;='General parameters'!$G$22,
'Option-specific inputs'!$K$112,0),
0))</f>
        <v>0</v>
      </c>
      <c r="BN535" s="52">
        <f>IF(BN13 &lt; 'General parameters'!$G$20 + 'Option-specific inputs'!$K$65 - 1,
0, IFERROR(
IF((BN$14-$G$14+1)&lt;='General parameters'!$G$22,
'Option-specific inputs'!$K$112,0),
0))</f>
        <v>0</v>
      </c>
      <c r="BO535" s="52">
        <f>IF(BO13 &lt; 'General parameters'!$G$20 + 'Option-specific inputs'!$K$65 - 1,
0, IFERROR(
IF((BO$14-$G$14+1)&lt;='General parameters'!$G$22,
'Option-specific inputs'!$K$112,0),
0))</f>
        <v>0</v>
      </c>
      <c r="BP535" s="52">
        <f>IF(BP13 &lt; 'General parameters'!$G$20 + 'Option-specific inputs'!$K$65 - 1,
0, IFERROR(
IF((BP$14-$G$14+1)&lt;='General parameters'!$G$22,
'Option-specific inputs'!$K$112,0),
0))</f>
        <v>0</v>
      </c>
      <c r="BQ535" s="52">
        <f>IF(BQ13 &lt; 'General parameters'!$G$20 + 'Option-specific inputs'!$K$65 - 1,
0, IFERROR(
IF((BQ$14-$G$14+1)&lt;='General parameters'!$G$22,
'Option-specific inputs'!$K$112,0),
0))</f>
        <v>0</v>
      </c>
      <c r="BR535" s="52">
        <f>IF(BR13 &lt; 'General parameters'!$G$20 + 'Option-specific inputs'!$K$65 - 1,
0, IFERROR(
IF((BR$14-$G$14+1)&lt;='General parameters'!$G$22,
'Option-specific inputs'!$K$112,0),
0))</f>
        <v>0</v>
      </c>
      <c r="BS535" s="52">
        <f>IF(BS13 &lt; 'General parameters'!$G$20 + 'Option-specific inputs'!$K$65 - 1,
0, IFERROR(
IF((BS$14-$G$14+1)&lt;='General parameters'!$G$22,
'Option-specific inputs'!$K$112,0),
0))</f>
        <v>0</v>
      </c>
      <c r="BT535" s="52">
        <f>IF(BT13 &lt; 'General parameters'!$G$20 + 'Option-specific inputs'!$K$65 - 1,
0, IFERROR(
IF((BT$14-$G$14+1)&lt;='General parameters'!$G$22,
'Option-specific inputs'!$K$112,0),
0))</f>
        <v>0</v>
      </c>
      <c r="BU535" s="52">
        <f>IF(BU13 &lt; 'General parameters'!$G$20 + 'Option-specific inputs'!$K$65 - 1,
0, IFERROR(
IF((BU$14-$G$14+1)&lt;='General parameters'!$G$22,
'Option-specific inputs'!$K$112,0),
0))</f>
        <v>0</v>
      </c>
      <c r="BV535" s="52">
        <f>IF(BV13 &lt; 'General parameters'!$G$20 + 'Option-specific inputs'!$K$65 - 1,
0, IFERROR(
IF((BV$14-$G$14+1)&lt;='General parameters'!$G$22,
'Option-specific inputs'!$K$112,0),
0))</f>
        <v>0</v>
      </c>
      <c r="BW535" s="52">
        <f>IF(BW13 &lt; 'General parameters'!$G$20 + 'Option-specific inputs'!$K$65 - 1,
0, IFERROR(
IF((BW$14-$G$14+1)&lt;='General parameters'!$G$22,
'Option-specific inputs'!$K$112,0),
0))</f>
        <v>0</v>
      </c>
      <c r="BX535" s="52">
        <f>IF(BX13 &lt; 'General parameters'!$G$20 + 'Option-specific inputs'!$K$65 - 1,
0, IFERROR(
IF((BX$14-$G$14+1)&lt;='General parameters'!$G$22,
'Option-specific inputs'!$K$112,0),
0))</f>
        <v>0</v>
      </c>
      <c r="BY535" s="52">
        <f>IF(BY13 &lt; 'General parameters'!$G$20 + 'Option-specific inputs'!$K$65 - 1,
0, IFERROR(
IF((BY$14-$G$14+1)&lt;='General parameters'!$G$22,
'Option-specific inputs'!$K$112,0),
0))</f>
        <v>0</v>
      </c>
      <c r="BZ535" s="52">
        <f>IF(BZ13 &lt; 'General parameters'!$G$20 + 'Option-specific inputs'!$K$65 - 1,
0, IFERROR(
IF((BZ$14-$G$14+1)&lt;='General parameters'!$G$22,
'Option-specific inputs'!$K$112,0),
0))</f>
        <v>0</v>
      </c>
      <c r="CA535" s="52">
        <f>IF(CA13 &lt; 'General parameters'!$G$20 + 'Option-specific inputs'!$K$65 - 1,
0, IFERROR(
IF((CA$14-$G$14+1)&lt;='General parameters'!$G$22,
'Option-specific inputs'!$K$112,0),
0))</f>
        <v>0</v>
      </c>
      <c r="CB535" s="52">
        <f>IF(CB13 &lt; 'General parameters'!$G$20 + 'Option-specific inputs'!$K$65 - 1,
0, IFERROR(
IF((CB$14-$G$14+1)&lt;='General parameters'!$G$22,
'Option-specific inputs'!$K$112,0),
0))</f>
        <v>0</v>
      </c>
      <c r="CC535" s="52">
        <f>IF(CC13 &lt; 'General parameters'!$G$20 + 'Option-specific inputs'!$K$65 - 1,
0, IFERROR(
IF((CC$14-$G$14+1)&lt;='General parameters'!$G$22,
'Option-specific inputs'!$K$112,0),
0))</f>
        <v>0</v>
      </c>
      <c r="CD535" s="52">
        <f>IF(CD13 &lt; 'General parameters'!$G$20 + 'Option-specific inputs'!$K$65 - 1,
0, IFERROR(
IF((CD$14-$G$14+1)&lt;='General parameters'!$G$22,
'Option-specific inputs'!$K$112,0),
0))</f>
        <v>0</v>
      </c>
      <c r="CE535" s="52">
        <f>IF(CE13 &lt; 'General parameters'!$G$20 + 'Option-specific inputs'!$K$65 - 1,
0, IFERROR(
IF((CE$14-$G$14+1)&lt;='General parameters'!$G$22,
'Option-specific inputs'!$K$112,0),
0))</f>
        <v>0</v>
      </c>
      <c r="CF535" s="52">
        <f>IF(CF13 &lt; 'General parameters'!$G$20 + 'Option-specific inputs'!$K$65 - 1,
0, IFERROR(
IF((CF$14-$G$14+1)&lt;='General parameters'!$G$22,
'Option-specific inputs'!$K$112,0),
0))</f>
        <v>0</v>
      </c>
      <c r="CG535" s="52">
        <f>IF(CG13 &lt; 'General parameters'!$G$20 + 'Option-specific inputs'!$K$65 - 1,
0, IFERROR(
IF((CG$14-$G$14+1)&lt;='General parameters'!$G$22,
'Option-specific inputs'!$K$112,0),
0))</f>
        <v>0</v>
      </c>
      <c r="CH535" s="52">
        <f>IF(CH13 &lt; 'General parameters'!$G$20 + 'Option-specific inputs'!$K$65 - 1,
0, IFERROR(
IF((CH$14-$G$14+1)&lt;='General parameters'!$G$22,
'Option-specific inputs'!$K$112,0),
0))</f>
        <v>0</v>
      </c>
      <c r="CI535" s="52">
        <f>IF(CI13 &lt; 'General parameters'!$G$20 + 'Option-specific inputs'!$K$65 - 1,
0, IFERROR(
IF((CI$14-$G$14+1)&lt;='General parameters'!$G$22,
'Option-specific inputs'!$K$112,0),
0))</f>
        <v>0</v>
      </c>
      <c r="CJ535" s="52">
        <f>IF(CJ13 &lt; 'General parameters'!$G$20 + 'Option-specific inputs'!$K$65 - 1,
0, IFERROR(
IF((CJ$14-$G$14+1)&lt;='General parameters'!$G$22,
'Option-specific inputs'!$K$112,0),
0))</f>
        <v>0</v>
      </c>
      <c r="CK535" s="52">
        <f>IF(CK13 &lt; 'General parameters'!$G$20 + 'Option-specific inputs'!$K$65 - 1,
0, IFERROR(
IF((CK$14-$G$14+1)&lt;='General parameters'!$G$22,
'Option-specific inputs'!$K$112,0),
0))</f>
        <v>0</v>
      </c>
      <c r="CL535" s="52">
        <f>IF(CL13 &lt; 'General parameters'!$G$20 + 'Option-specific inputs'!$K$65 - 1,
0, IFERROR(
IF((CL$14-$G$14+1)&lt;='General parameters'!$G$22,
'Option-specific inputs'!$K$112,0),
0))</f>
        <v>0</v>
      </c>
      <c r="CM535" s="52">
        <f>IF(CM13 &lt; 'General parameters'!$G$20 + 'Option-specific inputs'!$K$65 - 1,
0, IFERROR(
IF((CM$14-$G$14+1)&lt;='General parameters'!$G$22,
'Option-specific inputs'!$K$112,0),
0))</f>
        <v>0</v>
      </c>
      <c r="CN535" s="52">
        <f>IF(CN13 &lt; 'General parameters'!$G$20 + 'Option-specific inputs'!$K$65 - 1,
0, IFERROR(
IF((CN$14-$G$14+1)&lt;='General parameters'!$G$22,
'Option-specific inputs'!$K$112,0),
0))</f>
        <v>0</v>
      </c>
      <c r="CO535" s="52">
        <f>IF(CO13 &lt; 'General parameters'!$G$20 + 'Option-specific inputs'!$K$65 - 1,
0, IFERROR(
IF((CO$14-$G$14+1)&lt;='General parameters'!$G$22,
'Option-specific inputs'!$K$112,0),
0))</f>
        <v>0</v>
      </c>
      <c r="CP535" s="52">
        <f>IF(CP13 &lt; 'General parameters'!$G$20 + 'Option-specific inputs'!$K$65 - 1,
0, IFERROR(
IF((CP$14-$G$14+1)&lt;='General parameters'!$G$22,
'Option-specific inputs'!$K$112,0),
0))</f>
        <v>0</v>
      </c>
      <c r="CQ535" s="52">
        <f>IF(CQ13 &lt; 'General parameters'!$G$20 + 'Option-specific inputs'!$K$65 - 1,
0, IFERROR(
IF((CQ$14-$G$14+1)&lt;='General parameters'!$G$22,
'Option-specific inputs'!$K$112,0),
0))</f>
        <v>0</v>
      </c>
      <c r="CR535" s="52">
        <f>IF(CR13 &lt; 'General parameters'!$G$20 + 'Option-specific inputs'!$K$65 - 1,
0, IFERROR(
IF((CR$14-$G$14+1)&lt;='General parameters'!$G$22,
'Option-specific inputs'!$K$112,0),
0))</f>
        <v>0</v>
      </c>
      <c r="CS535" s="52">
        <f>IF(CS13 &lt; 'General parameters'!$G$20 + 'Option-specific inputs'!$K$65 - 1,
0, IFERROR(
IF((CS$14-$G$14+1)&lt;='General parameters'!$G$22,
'Option-specific inputs'!$K$112,0),
0))</f>
        <v>0</v>
      </c>
      <c r="CT535" s="52">
        <f>IF(CT13 &lt; 'General parameters'!$G$20 + 'Option-specific inputs'!$K$65 - 1,
0, IFERROR(
IF((CT$14-$G$14+1)&lt;='General parameters'!$G$22,
'Option-specific inputs'!$K$112,0),
0))</f>
        <v>0</v>
      </c>
      <c r="CU535" s="52">
        <f>IF(CU13 &lt; 'General parameters'!$G$20 + 'Option-specific inputs'!$K$65 - 1,
0, IFERROR(
IF((CU$14-$G$14+1)&lt;='General parameters'!$G$22,
'Option-specific inputs'!$K$112,0),
0))</f>
        <v>0</v>
      </c>
      <c r="CV535" s="52">
        <f>IF(CV13 &lt; 'General parameters'!$G$20 + 'Option-specific inputs'!$K$65 - 1,
0, IFERROR(
IF((CV$14-$G$14+1)&lt;='General parameters'!$G$22,
'Option-specific inputs'!$K$112,0),
0))</f>
        <v>0</v>
      </c>
      <c r="CW535" s="52">
        <f>IF(CW13 &lt; 'General parameters'!$G$20 + 'Option-specific inputs'!$K$65 - 1,
0, IFERROR(
IF((CW$14-$G$14+1)&lt;='General parameters'!$G$22,
'Option-specific inputs'!$K$112,0),
0))</f>
        <v>0</v>
      </c>
      <c r="CX535" s="52">
        <f>IF(CX13 &lt; 'General parameters'!$G$20 + 'Option-specific inputs'!$K$65 - 1,
0, IFERROR(
IF((CX$14-$G$14+1)&lt;='General parameters'!$G$22,
'Option-specific inputs'!$K$112,0),
0))</f>
        <v>0</v>
      </c>
      <c r="CY535" s="52">
        <f>IF(CY13 &lt; 'General parameters'!$G$20 + 'Option-specific inputs'!$K$65 - 1,
0, IFERROR(
IF((CY$14-$G$14+1)&lt;='General parameters'!$G$22,
'Option-specific inputs'!$K$112,0),
0))</f>
        <v>0</v>
      </c>
      <c r="CZ535" s="52">
        <f>IF(CZ13 &lt; 'General parameters'!$G$20 + 'Option-specific inputs'!$K$65 - 1,
0, IFERROR(
IF((CZ$14-$G$14+1)&lt;='General parameters'!$G$22,
'Option-specific inputs'!$K$112,0),
0))</f>
        <v>0</v>
      </c>
      <c r="DA535" s="52">
        <f>IF(DA13 &lt; 'General parameters'!$G$20 + 'Option-specific inputs'!$K$65 - 1,
0, IFERROR(
IF((DA$14-$G$14+1)&lt;='General parameters'!$G$22,
'Option-specific inputs'!$K$112,0),
0))</f>
        <v>0</v>
      </c>
      <c r="DB535" s="52">
        <f>IF(DB13 &lt; 'General parameters'!$G$20 + 'Option-specific inputs'!$K$65 - 1,
0, IFERROR(
IF((DB$14-$G$14+1)&lt;='General parameters'!$G$22,
'Option-specific inputs'!$K$112,0),
0))</f>
        <v>0</v>
      </c>
      <c r="DC535" s="25"/>
    </row>
    <row r="536" spans="1:107" s="61" customFormat="1" ht="22.5" customHeight="1">
      <c r="A536" s="25"/>
      <c r="B536" s="163"/>
      <c r="C536" s="170" t="s">
        <v>80</v>
      </c>
      <c r="D536" s="32"/>
      <c r="E536" s="37"/>
      <c r="F536" s="32"/>
      <c r="G536" s="52">
        <f>IF(G13 &lt; 'General parameters'!$G$20 + 'Option-specific inputs'!$K$65 - 1,
0, IFERROR(
IF((G$14-$G$14+1)&lt;='General parameters'!$G$22,
((IFERROR((G521/G521)*'Option-specific inputs'!$K$114,0)+IFERROR((G522/G522)*'Option-specific inputs'!$K$115,0)+IFERROR((G523/G523)*'Option-specific inputs'!$K$116,0)+IFERROR((G524/G524)*'Option-specific inputs'!$K$117,0)+IFERROR((G525/G525)*'Option-specific inputs'!$K$118,0))),
0),
0))</f>
        <v>0</v>
      </c>
      <c r="H536" s="52">
        <f>IF(H13 &lt; 'General parameters'!$G$20 + 'Option-specific inputs'!$K$65 - 1,
0, IFERROR(
IF((H$14-$G$14+1)&lt;='General parameters'!$G$22,
((IFERROR((H521/H521)*'Option-specific inputs'!$K$114,0)+IFERROR((H522/H522)*'Option-specific inputs'!$K$115,0)+IFERROR((H523/H523)*'Option-specific inputs'!$K$116,0)+IFERROR((H524/H524)*'Option-specific inputs'!$K$117,0)+IFERROR((H525/H525)*'Option-specific inputs'!$K$118,0))),
0),
0))</f>
        <v>0</v>
      </c>
      <c r="I536" s="52">
        <f>IF(I13 &lt; 'General parameters'!$G$20 + 'Option-specific inputs'!$K$65 - 1,
0, IFERROR(
IF((I$14-$G$14+1)&lt;='General parameters'!$G$22,
((IFERROR((I521/I521)*'Option-specific inputs'!$K$114,0)+IFERROR((I522/I522)*'Option-specific inputs'!$K$115,0)+IFERROR((I523/I523)*'Option-specific inputs'!$K$116,0)+IFERROR((I524/I524)*'Option-specific inputs'!$K$117,0)+IFERROR((I525/I525)*'Option-specific inputs'!$K$118,0))),
0),
0))</f>
        <v>0</v>
      </c>
      <c r="J536" s="52">
        <f>IF(J13 &lt; 'General parameters'!$G$20 + 'Option-specific inputs'!$K$65 - 1,
0, IFERROR(
IF((J$14-$G$14+1)&lt;='General parameters'!$G$22,
((IFERROR((J521/J521)*'Option-specific inputs'!$K$114,0)+IFERROR((J522/J522)*'Option-specific inputs'!$K$115,0)+IFERROR((J523/J523)*'Option-specific inputs'!$K$116,0)+IFERROR((J524/J524)*'Option-specific inputs'!$K$117,0)+IFERROR((J525/J525)*'Option-specific inputs'!$K$118,0))),
0),
0))</f>
        <v>0</v>
      </c>
      <c r="K536" s="52">
        <f>IF(K13 &lt; 'General parameters'!$G$20 + 'Option-specific inputs'!$K$65 - 1,
0, IFERROR(
IF((K$14-$G$14+1)&lt;='General parameters'!$G$22,
((IFERROR((K521/K521)*'Option-specific inputs'!$K$114,0)+IFERROR((K522/K522)*'Option-specific inputs'!$K$115,0)+IFERROR((K523/K523)*'Option-specific inputs'!$K$116,0)+IFERROR((K524/K524)*'Option-specific inputs'!$K$117,0)+IFERROR((K525/K525)*'Option-specific inputs'!$K$118,0))),
0),
0))</f>
        <v>0</v>
      </c>
      <c r="L536" s="52">
        <f>IF(L13 &lt; 'General parameters'!$G$20 + 'Option-specific inputs'!$K$65 - 1,
0, IFERROR(
IF((L$14-$G$14+1)&lt;='General parameters'!$G$22,
((IFERROR((L521/L521)*'Option-specific inputs'!$K$114,0)+IFERROR((L522/L522)*'Option-specific inputs'!$K$115,0)+IFERROR((L523/L523)*'Option-specific inputs'!$K$116,0)+IFERROR((L524/L524)*'Option-specific inputs'!$K$117,0)+IFERROR((L525/L525)*'Option-specific inputs'!$K$118,0))),
0),
0))</f>
        <v>0</v>
      </c>
      <c r="M536" s="52">
        <f>IF(M13 &lt; 'General parameters'!$G$20 + 'Option-specific inputs'!$K$65 - 1,
0, IFERROR(
IF((M$14-$G$14+1)&lt;='General parameters'!$G$22,
((IFERROR((M521/M521)*'Option-specific inputs'!$K$114,0)+IFERROR((M522/M522)*'Option-specific inputs'!$K$115,0)+IFERROR((M523/M523)*'Option-specific inputs'!$K$116,0)+IFERROR((M524/M524)*'Option-specific inputs'!$K$117,0)+IFERROR((M525/M525)*'Option-specific inputs'!$K$118,0))),
0),
0))</f>
        <v>0</v>
      </c>
      <c r="N536" s="52">
        <f>IF(N13 &lt; 'General parameters'!$G$20 + 'Option-specific inputs'!$K$65 - 1,
0, IFERROR(
IF((N$14-$G$14+1)&lt;='General parameters'!$G$22,
((IFERROR((N521/N521)*'Option-specific inputs'!$K$114,0)+IFERROR((N522/N522)*'Option-specific inputs'!$K$115,0)+IFERROR((N523/N523)*'Option-specific inputs'!$K$116,0)+IFERROR((N524/N524)*'Option-specific inputs'!$K$117,0)+IFERROR((N525/N525)*'Option-specific inputs'!$K$118,0))),
0),
0))</f>
        <v>0</v>
      </c>
      <c r="O536" s="52">
        <f>IF(O13 &lt; 'General parameters'!$G$20 + 'Option-specific inputs'!$K$65 - 1,
0, IFERROR(
IF((O$14-$G$14+1)&lt;='General parameters'!$G$22,
((IFERROR((O521/O521)*'Option-specific inputs'!$K$114,0)+IFERROR((O522/O522)*'Option-specific inputs'!$K$115,0)+IFERROR((O523/O523)*'Option-specific inputs'!$K$116,0)+IFERROR((O524/O524)*'Option-specific inputs'!$K$117,0)+IFERROR((O525/O525)*'Option-specific inputs'!$K$118,0))),
0),
0))</f>
        <v>0</v>
      </c>
      <c r="P536" s="52">
        <f>IF(P13 &lt; 'General parameters'!$G$20 + 'Option-specific inputs'!$K$65 - 1,
0, IFERROR(
IF((P$14-$G$14+1)&lt;='General parameters'!$G$22,
((IFERROR((P521/P521)*'Option-specific inputs'!$K$114,0)+IFERROR((P522/P522)*'Option-specific inputs'!$K$115,0)+IFERROR((P523/P523)*'Option-specific inputs'!$K$116,0)+IFERROR((P524/P524)*'Option-specific inputs'!$K$117,0)+IFERROR((P525/P525)*'Option-specific inputs'!$K$118,0))),
0),
0))</f>
        <v>0</v>
      </c>
      <c r="Q536" s="52">
        <f>IF(Q13 &lt; 'General parameters'!$G$20 + 'Option-specific inputs'!$K$65 - 1,
0, IFERROR(
IF((Q$14-$G$14+1)&lt;='General parameters'!$G$22,
((IFERROR((Q521/Q521)*'Option-specific inputs'!$K$114,0)+IFERROR((Q522/Q522)*'Option-specific inputs'!$K$115,0)+IFERROR((Q523/Q523)*'Option-specific inputs'!$K$116,0)+IFERROR((Q524/Q524)*'Option-specific inputs'!$K$117,0)+IFERROR((Q525/Q525)*'Option-specific inputs'!$K$118,0))),
0),
0))</f>
        <v>0</v>
      </c>
      <c r="R536" s="52">
        <f>IF(R13 &lt; 'General parameters'!$G$20 + 'Option-specific inputs'!$K$65 - 1,
0, IFERROR(
IF((R$14-$G$14+1)&lt;='General parameters'!$G$22,
((IFERROR((R521/R521)*'Option-specific inputs'!$K$114,0)+IFERROR((R522/R522)*'Option-specific inputs'!$K$115,0)+IFERROR((R523/R523)*'Option-specific inputs'!$K$116,0)+IFERROR((R524/R524)*'Option-specific inputs'!$K$117,0)+IFERROR((R525/R525)*'Option-specific inputs'!$K$118,0))),
0),
0))</f>
        <v>0</v>
      </c>
      <c r="S536" s="52">
        <f>IF(S13 &lt; 'General parameters'!$G$20 + 'Option-specific inputs'!$K$65 - 1,
0, IFERROR(
IF((S$14-$G$14+1)&lt;='General parameters'!$G$22,
((IFERROR((S521/S521)*'Option-specific inputs'!$K$114,0)+IFERROR((S522/S522)*'Option-specific inputs'!$K$115,0)+IFERROR((S523/S523)*'Option-specific inputs'!$K$116,0)+IFERROR((S524/S524)*'Option-specific inputs'!$K$117,0)+IFERROR((S525/S525)*'Option-specific inputs'!$K$118,0))),
0),
0))</f>
        <v>0</v>
      </c>
      <c r="T536" s="52">
        <f>IF(T13 &lt; 'General parameters'!$G$20 + 'Option-specific inputs'!$K$65 - 1,
0, IFERROR(
IF((T$14-$G$14+1)&lt;='General parameters'!$G$22,
((IFERROR((T521/T521)*'Option-specific inputs'!$K$114,0)+IFERROR((T522/T522)*'Option-specific inputs'!$K$115,0)+IFERROR((T523/T523)*'Option-specific inputs'!$K$116,0)+IFERROR((T524/T524)*'Option-specific inputs'!$K$117,0)+IFERROR((T525/T525)*'Option-specific inputs'!$K$118,0))),
0),
0))</f>
        <v>0</v>
      </c>
      <c r="U536" s="52">
        <f>IF(U13 &lt; 'General parameters'!$G$20 + 'Option-specific inputs'!$K$65 - 1,
0, IFERROR(
IF((U$14-$G$14+1)&lt;='General parameters'!$G$22,
((IFERROR((U521/U521)*'Option-specific inputs'!$K$114,0)+IFERROR((U522/U522)*'Option-specific inputs'!$K$115,0)+IFERROR((U523/U523)*'Option-specific inputs'!$K$116,0)+IFERROR((U524/U524)*'Option-specific inputs'!$K$117,0)+IFERROR((U525/U525)*'Option-specific inputs'!$K$118,0))),
0),
0))</f>
        <v>0</v>
      </c>
      <c r="V536" s="52">
        <f>IF(V13 &lt; 'General parameters'!$G$20 + 'Option-specific inputs'!$K$65 - 1,
0, IFERROR(
IF((V$14-$G$14+1)&lt;='General parameters'!$G$22,
((IFERROR((V521/V521)*'Option-specific inputs'!$K$114,0)+IFERROR((V522/V522)*'Option-specific inputs'!$K$115,0)+IFERROR((V523/V523)*'Option-specific inputs'!$K$116,0)+IFERROR((V524/V524)*'Option-specific inputs'!$K$117,0)+IFERROR((V525/V525)*'Option-specific inputs'!$K$118,0))),
0),
0))</f>
        <v>0</v>
      </c>
      <c r="W536" s="52">
        <f>IF(W13 &lt; 'General parameters'!$G$20 + 'Option-specific inputs'!$K$65 - 1,
0, IFERROR(
IF((W$14-$G$14+1)&lt;='General parameters'!$G$22,
((IFERROR((W521/W521)*'Option-specific inputs'!$K$114,0)+IFERROR((W522/W522)*'Option-specific inputs'!$K$115,0)+IFERROR((W523/W523)*'Option-specific inputs'!$K$116,0)+IFERROR((W524/W524)*'Option-specific inputs'!$K$117,0)+IFERROR((W525/W525)*'Option-specific inputs'!$K$118,0))),
0),
0))</f>
        <v>0</v>
      </c>
      <c r="X536" s="52">
        <f>IF(X13 &lt; 'General parameters'!$G$20 + 'Option-specific inputs'!$K$65 - 1,
0, IFERROR(
IF((X$14-$G$14+1)&lt;='General parameters'!$G$22,
((IFERROR((X521/X521)*'Option-specific inputs'!$K$114,0)+IFERROR((X522/X522)*'Option-specific inputs'!$K$115,0)+IFERROR((X523/X523)*'Option-specific inputs'!$K$116,0)+IFERROR((X524/X524)*'Option-specific inputs'!$K$117,0)+IFERROR((X525/X525)*'Option-specific inputs'!$K$118,0))),
0),
0))</f>
        <v>0</v>
      </c>
      <c r="Y536" s="52">
        <f>IF(Y13 &lt; 'General parameters'!$G$20 + 'Option-specific inputs'!$K$65 - 1,
0, IFERROR(
IF((Y$14-$G$14+1)&lt;='General parameters'!$G$22,
((IFERROR((Y521/Y521)*'Option-specific inputs'!$K$114,0)+IFERROR((Y522/Y522)*'Option-specific inputs'!$K$115,0)+IFERROR((Y523/Y523)*'Option-specific inputs'!$K$116,0)+IFERROR((Y524/Y524)*'Option-specific inputs'!$K$117,0)+IFERROR((Y525/Y525)*'Option-specific inputs'!$K$118,0))),
0),
0))</f>
        <v>0</v>
      </c>
      <c r="Z536" s="52">
        <f>IF(Z13 &lt; 'General parameters'!$G$20 + 'Option-specific inputs'!$K$65 - 1,
0, IFERROR(
IF((Z$14-$G$14+1)&lt;='General parameters'!$G$22,
((IFERROR((Z521/Z521)*'Option-specific inputs'!$K$114,0)+IFERROR((Z522/Z522)*'Option-specific inputs'!$K$115,0)+IFERROR((Z523/Z523)*'Option-specific inputs'!$K$116,0)+IFERROR((Z524/Z524)*'Option-specific inputs'!$K$117,0)+IFERROR((Z525/Z525)*'Option-specific inputs'!$K$118,0))),
0),
0))</f>
        <v>0</v>
      </c>
      <c r="AA536" s="52">
        <f>IF(AA13 &lt; 'General parameters'!$G$20 + 'Option-specific inputs'!$K$65 - 1,
0, IFERROR(
IF((AA$14-$G$14+1)&lt;='General parameters'!$G$22,
((IFERROR((AA521/AA521)*'Option-specific inputs'!$K$114,0)+IFERROR((AA522/AA522)*'Option-specific inputs'!$K$115,0)+IFERROR((AA523/AA523)*'Option-specific inputs'!$K$116,0)+IFERROR((AA524/AA524)*'Option-specific inputs'!$K$117,0)+IFERROR((AA525/AA525)*'Option-specific inputs'!$K$118,0))),
0),
0))</f>
        <v>0</v>
      </c>
      <c r="AB536" s="52">
        <f>IF(AB13 &lt; 'General parameters'!$G$20 + 'Option-specific inputs'!$K$65 - 1,
0, IFERROR(
IF((AB$14-$G$14+1)&lt;='General parameters'!$G$22,
((IFERROR((AB521/AB521)*'Option-specific inputs'!$K$114,0)+IFERROR((AB522/AB522)*'Option-specific inputs'!$K$115,0)+IFERROR((AB523/AB523)*'Option-specific inputs'!$K$116,0)+IFERROR((AB524/AB524)*'Option-specific inputs'!$K$117,0)+IFERROR((AB525/AB525)*'Option-specific inputs'!$K$118,0))),
0),
0))</f>
        <v>0</v>
      </c>
      <c r="AC536" s="52">
        <f>IF(AC13 &lt; 'General parameters'!$G$20 + 'Option-specific inputs'!$K$65 - 1,
0, IFERROR(
IF((AC$14-$G$14+1)&lt;='General parameters'!$G$22,
((IFERROR((AC521/AC521)*'Option-specific inputs'!$K$114,0)+IFERROR((AC522/AC522)*'Option-specific inputs'!$K$115,0)+IFERROR((AC523/AC523)*'Option-specific inputs'!$K$116,0)+IFERROR((AC524/AC524)*'Option-specific inputs'!$K$117,0)+IFERROR((AC525/AC525)*'Option-specific inputs'!$K$118,0))),
0),
0))</f>
        <v>0</v>
      </c>
      <c r="AD536" s="52">
        <f>IF(AD13 &lt; 'General parameters'!$G$20 + 'Option-specific inputs'!$K$65 - 1,
0, IFERROR(
IF((AD$14-$G$14+1)&lt;='General parameters'!$G$22,
((IFERROR((AD521/AD521)*'Option-specific inputs'!$K$114,0)+IFERROR((AD522/AD522)*'Option-specific inputs'!$K$115,0)+IFERROR((AD523/AD523)*'Option-specific inputs'!$K$116,0)+IFERROR((AD524/AD524)*'Option-specific inputs'!$K$117,0)+IFERROR((AD525/AD525)*'Option-specific inputs'!$K$118,0))),
0),
0))</f>
        <v>0</v>
      </c>
      <c r="AE536" s="52">
        <f>IF(AE13 &lt; 'General parameters'!$G$20 + 'Option-specific inputs'!$K$65 - 1,
0, IFERROR(
IF((AE$14-$G$14+1)&lt;='General parameters'!$G$22,
((IFERROR((AE521/AE521)*'Option-specific inputs'!$K$114,0)+IFERROR((AE522/AE522)*'Option-specific inputs'!$K$115,0)+IFERROR((AE523/AE523)*'Option-specific inputs'!$K$116,0)+IFERROR((AE524/AE524)*'Option-specific inputs'!$K$117,0)+IFERROR((AE525/AE525)*'Option-specific inputs'!$K$118,0))),
0),
0))</f>
        <v>0</v>
      </c>
      <c r="AF536" s="52">
        <f>IF(AF13 &lt; 'General parameters'!$G$20 + 'Option-specific inputs'!$K$65 - 1,
0, IFERROR(
IF((AF$14-$G$14+1)&lt;='General parameters'!$G$22,
((IFERROR((AF521/AF521)*'Option-specific inputs'!$K$114,0)+IFERROR((AF522/AF522)*'Option-specific inputs'!$K$115,0)+IFERROR((AF523/AF523)*'Option-specific inputs'!$K$116,0)+IFERROR((AF524/AF524)*'Option-specific inputs'!$K$117,0)+IFERROR((AF525/AF525)*'Option-specific inputs'!$K$118,0))),
0),
0))</f>
        <v>0</v>
      </c>
      <c r="AG536" s="52">
        <f>IF(AG13 &lt; 'General parameters'!$G$20 + 'Option-specific inputs'!$K$65 - 1,
0, IFERROR(
IF((AG$14-$G$14+1)&lt;='General parameters'!$G$22,
((IFERROR((AG521/AG521)*'Option-specific inputs'!$K$114,0)+IFERROR((AG522/AG522)*'Option-specific inputs'!$K$115,0)+IFERROR((AG523/AG523)*'Option-specific inputs'!$K$116,0)+IFERROR((AG524/AG524)*'Option-specific inputs'!$K$117,0)+IFERROR((AG525/AG525)*'Option-specific inputs'!$K$118,0))),
0),
0))</f>
        <v>0</v>
      </c>
      <c r="AH536" s="52">
        <f>IF(AH13 &lt; 'General parameters'!$G$20 + 'Option-specific inputs'!$K$65 - 1,
0, IFERROR(
IF((AH$14-$G$14+1)&lt;='General parameters'!$G$22,
((IFERROR((AH521/AH521)*'Option-specific inputs'!$K$114,0)+IFERROR((AH522/AH522)*'Option-specific inputs'!$K$115,0)+IFERROR((AH523/AH523)*'Option-specific inputs'!$K$116,0)+IFERROR((AH524/AH524)*'Option-specific inputs'!$K$117,0)+IFERROR((AH525/AH525)*'Option-specific inputs'!$K$118,0))),
0),
0))</f>
        <v>0</v>
      </c>
      <c r="AI536" s="52">
        <f>IF(AI13 &lt; 'General parameters'!$G$20 + 'Option-specific inputs'!$K$65 - 1,
0, IFERROR(
IF((AI$14-$G$14+1)&lt;='General parameters'!$G$22,
((IFERROR((AI521/AI521)*'Option-specific inputs'!$K$114,0)+IFERROR((AI522/AI522)*'Option-specific inputs'!$K$115,0)+IFERROR((AI523/AI523)*'Option-specific inputs'!$K$116,0)+IFERROR((AI524/AI524)*'Option-specific inputs'!$K$117,0)+IFERROR((AI525/AI525)*'Option-specific inputs'!$K$118,0))),
0),
0))</f>
        <v>0</v>
      </c>
      <c r="AJ536" s="52">
        <f>IF(AJ13 &lt; 'General parameters'!$G$20 + 'Option-specific inputs'!$K$65 - 1,
0, IFERROR(
IF((AJ$14-$G$14+1)&lt;='General parameters'!$G$22,
((IFERROR((AJ521/AJ521)*'Option-specific inputs'!$K$114,0)+IFERROR((AJ522/AJ522)*'Option-specific inputs'!$K$115,0)+IFERROR((AJ523/AJ523)*'Option-specific inputs'!$K$116,0)+IFERROR((AJ524/AJ524)*'Option-specific inputs'!$K$117,0)+IFERROR((AJ525/AJ525)*'Option-specific inputs'!$K$118,0))),
0),
0))</f>
        <v>0</v>
      </c>
      <c r="AK536" s="52">
        <f>IF(AK13 &lt; 'General parameters'!$G$20 + 'Option-specific inputs'!$K$65 - 1,
0, IFERROR(
IF((AK$14-$G$14+1)&lt;='General parameters'!$G$22,
((IFERROR((AK521/AK521)*'Option-specific inputs'!$K$114,0)+IFERROR((AK522/AK522)*'Option-specific inputs'!$K$115,0)+IFERROR((AK523/AK523)*'Option-specific inputs'!$K$116,0)+IFERROR((AK524/AK524)*'Option-specific inputs'!$K$117,0)+IFERROR((AK525/AK525)*'Option-specific inputs'!$K$118,0))),
0),
0))</f>
        <v>0</v>
      </c>
      <c r="AL536" s="52">
        <f>IF(AL13 &lt; 'General parameters'!$G$20 + 'Option-specific inputs'!$K$65 - 1,
0, IFERROR(
IF((AL$14-$G$14+1)&lt;='General parameters'!$G$22,
((IFERROR((AL521/AL521)*'Option-specific inputs'!$K$114,0)+IFERROR((AL522/AL522)*'Option-specific inputs'!$K$115,0)+IFERROR((AL523/AL523)*'Option-specific inputs'!$K$116,0)+IFERROR((AL524/AL524)*'Option-specific inputs'!$K$117,0)+IFERROR((AL525/AL525)*'Option-specific inputs'!$K$118,0))),
0),
0))</f>
        <v>0</v>
      </c>
      <c r="AM536" s="52">
        <f>IF(AM13 &lt; 'General parameters'!$G$20 + 'Option-specific inputs'!$K$65 - 1,
0, IFERROR(
IF((AM$14-$G$14+1)&lt;='General parameters'!$G$22,
((IFERROR((AM521/AM521)*'Option-specific inputs'!$K$114,0)+IFERROR((AM522/AM522)*'Option-specific inputs'!$K$115,0)+IFERROR((AM523/AM523)*'Option-specific inputs'!$K$116,0)+IFERROR((AM524/AM524)*'Option-specific inputs'!$K$117,0)+IFERROR((AM525/AM525)*'Option-specific inputs'!$K$118,0))),
0),
0))</f>
        <v>0</v>
      </c>
      <c r="AN536" s="52">
        <f>IF(AN13 &lt; 'General parameters'!$G$20 + 'Option-specific inputs'!$K$65 - 1,
0, IFERROR(
IF((AN$14-$G$14+1)&lt;='General parameters'!$G$22,
((IFERROR((AN521/AN521)*'Option-specific inputs'!$K$114,0)+IFERROR((AN522/AN522)*'Option-specific inputs'!$K$115,0)+IFERROR((AN523/AN523)*'Option-specific inputs'!$K$116,0)+IFERROR((AN524/AN524)*'Option-specific inputs'!$K$117,0)+IFERROR((AN525/AN525)*'Option-specific inputs'!$K$118,0))),
0),
0))</f>
        <v>0</v>
      </c>
      <c r="AO536" s="52">
        <f>IF(AO13 &lt; 'General parameters'!$G$20 + 'Option-specific inputs'!$K$65 - 1,
0, IFERROR(
IF((AO$14-$G$14+1)&lt;='General parameters'!$G$22,
((IFERROR((AO521/AO521)*'Option-specific inputs'!$K$114,0)+IFERROR((AO522/AO522)*'Option-specific inputs'!$K$115,0)+IFERROR((AO523/AO523)*'Option-specific inputs'!$K$116,0)+IFERROR((AO524/AO524)*'Option-specific inputs'!$K$117,0)+IFERROR((AO525/AO525)*'Option-specific inputs'!$K$118,0))),
0),
0))</f>
        <v>0</v>
      </c>
      <c r="AP536" s="52">
        <f>IF(AP13 &lt; 'General parameters'!$G$20 + 'Option-specific inputs'!$K$65 - 1,
0, IFERROR(
IF((AP$14-$G$14+1)&lt;='General parameters'!$G$22,
((IFERROR((AP521/AP521)*'Option-specific inputs'!$K$114,0)+IFERROR((AP522/AP522)*'Option-specific inputs'!$K$115,0)+IFERROR((AP523/AP523)*'Option-specific inputs'!$K$116,0)+IFERROR((AP524/AP524)*'Option-specific inputs'!$K$117,0)+IFERROR((AP525/AP525)*'Option-specific inputs'!$K$118,0))),
0),
0))</f>
        <v>0</v>
      </c>
      <c r="AQ536" s="52">
        <f>IF(AQ13 &lt; 'General parameters'!$G$20 + 'Option-specific inputs'!$K$65 - 1,
0, IFERROR(
IF((AQ$14-$G$14+1)&lt;='General parameters'!$G$22,
((IFERROR((AQ521/AQ521)*'Option-specific inputs'!$K$114,0)+IFERROR((AQ522/AQ522)*'Option-specific inputs'!$K$115,0)+IFERROR((AQ523/AQ523)*'Option-specific inputs'!$K$116,0)+IFERROR((AQ524/AQ524)*'Option-specific inputs'!$K$117,0)+IFERROR((AQ525/AQ525)*'Option-specific inputs'!$K$118,0))),
0),
0))</f>
        <v>0</v>
      </c>
      <c r="AR536" s="52">
        <f>IF(AR13 &lt; 'General parameters'!$G$20 + 'Option-specific inputs'!$K$65 - 1,
0, IFERROR(
IF((AR$14-$G$14+1)&lt;='General parameters'!$G$22,
((IFERROR((AR521/AR521)*'Option-specific inputs'!$K$114,0)+IFERROR((AR522/AR522)*'Option-specific inputs'!$K$115,0)+IFERROR((AR523/AR523)*'Option-specific inputs'!$K$116,0)+IFERROR((AR524/AR524)*'Option-specific inputs'!$K$117,0)+IFERROR((AR525/AR525)*'Option-specific inputs'!$K$118,0))),
0),
0))</f>
        <v>0</v>
      </c>
      <c r="AS536" s="52">
        <f>IF(AS13 &lt; 'General parameters'!$G$20 + 'Option-specific inputs'!$K$65 - 1,
0, IFERROR(
IF((AS$14-$G$14+1)&lt;='General parameters'!$G$22,
((IFERROR((AS521/AS521)*'Option-specific inputs'!$K$114,0)+IFERROR((AS522/AS522)*'Option-specific inputs'!$K$115,0)+IFERROR((AS523/AS523)*'Option-specific inputs'!$K$116,0)+IFERROR((AS524/AS524)*'Option-specific inputs'!$K$117,0)+IFERROR((AS525/AS525)*'Option-specific inputs'!$K$118,0))),
0),
0))</f>
        <v>0</v>
      </c>
      <c r="AT536" s="52">
        <f>IF(AT13 &lt; 'General parameters'!$G$20 + 'Option-specific inputs'!$K$65 - 1,
0, IFERROR(
IF((AT$14-$G$14+1)&lt;='General parameters'!$G$22,
((IFERROR((AT521/AT521)*'Option-specific inputs'!$K$114,0)+IFERROR((AT522/AT522)*'Option-specific inputs'!$K$115,0)+IFERROR((AT523/AT523)*'Option-specific inputs'!$K$116,0)+IFERROR((AT524/AT524)*'Option-specific inputs'!$K$117,0)+IFERROR((AT525/AT525)*'Option-specific inputs'!$K$118,0))),
0),
0))</f>
        <v>0</v>
      </c>
      <c r="AU536" s="52">
        <f>IF(AU13 &lt; 'General parameters'!$G$20 + 'Option-specific inputs'!$K$65 - 1,
0, IFERROR(
IF((AU$14-$G$14+1)&lt;='General parameters'!$G$22,
((IFERROR((AU521/AU521)*'Option-specific inputs'!$K$114,0)+IFERROR((AU522/AU522)*'Option-specific inputs'!$K$115,0)+IFERROR((AU523/AU523)*'Option-specific inputs'!$K$116,0)+IFERROR((AU524/AU524)*'Option-specific inputs'!$K$117,0)+IFERROR((AU525/AU525)*'Option-specific inputs'!$K$118,0))),
0),
0))</f>
        <v>0</v>
      </c>
      <c r="AV536" s="52">
        <f>IF(AV13 &lt; 'General parameters'!$G$20 + 'Option-specific inputs'!$K$65 - 1,
0, IFERROR(
IF((AV$14-$G$14+1)&lt;='General parameters'!$G$22,
((IFERROR((AV521/AV521)*'Option-specific inputs'!$K$114,0)+IFERROR((AV522/AV522)*'Option-specific inputs'!$K$115,0)+IFERROR((AV523/AV523)*'Option-specific inputs'!$K$116,0)+IFERROR((AV524/AV524)*'Option-specific inputs'!$K$117,0)+IFERROR((AV525/AV525)*'Option-specific inputs'!$K$118,0))),
0),
0))</f>
        <v>0</v>
      </c>
      <c r="AW536" s="52">
        <f>IF(AW13 &lt; 'General parameters'!$G$20 + 'Option-specific inputs'!$K$65 - 1,
0, IFERROR(
IF((AW$14-$G$14+1)&lt;='General parameters'!$G$22,
((IFERROR((AW521/AW521)*'Option-specific inputs'!$K$114,0)+IFERROR((AW522/AW522)*'Option-specific inputs'!$K$115,0)+IFERROR((AW523/AW523)*'Option-specific inputs'!$K$116,0)+IFERROR((AW524/AW524)*'Option-specific inputs'!$K$117,0)+IFERROR((AW525/AW525)*'Option-specific inputs'!$K$118,0))),
0),
0))</f>
        <v>0</v>
      </c>
      <c r="AX536" s="52">
        <f>IF(AX13 &lt; 'General parameters'!$G$20 + 'Option-specific inputs'!$K$65 - 1,
0, IFERROR(
IF((AX$14-$G$14+1)&lt;='General parameters'!$G$22,
((IFERROR((AX521/AX521)*'Option-specific inputs'!$K$114,0)+IFERROR((AX522/AX522)*'Option-specific inputs'!$K$115,0)+IFERROR((AX523/AX523)*'Option-specific inputs'!$K$116,0)+IFERROR((AX524/AX524)*'Option-specific inputs'!$K$117,0)+IFERROR((AX525/AX525)*'Option-specific inputs'!$K$118,0))),
0),
0))</f>
        <v>0</v>
      </c>
      <c r="AY536" s="52">
        <f>IF(AY13 &lt; 'General parameters'!$G$20 + 'Option-specific inputs'!$K$65 - 1,
0, IFERROR(
IF((AY$14-$G$14+1)&lt;='General parameters'!$G$22,
((IFERROR((AY521/AY521)*'Option-specific inputs'!$K$114,0)+IFERROR((AY522/AY522)*'Option-specific inputs'!$K$115,0)+IFERROR((AY523/AY523)*'Option-specific inputs'!$K$116,0)+IFERROR((AY524/AY524)*'Option-specific inputs'!$K$117,0)+IFERROR((AY525/AY525)*'Option-specific inputs'!$K$118,0))),
0),
0))</f>
        <v>0</v>
      </c>
      <c r="AZ536" s="52">
        <f>IF(AZ13 &lt; 'General parameters'!$G$20 + 'Option-specific inputs'!$K$65 - 1,
0, IFERROR(
IF((AZ$14-$G$14+1)&lt;='General parameters'!$G$22,
((IFERROR((AZ521/AZ521)*'Option-specific inputs'!$K$114,0)+IFERROR((AZ522/AZ522)*'Option-specific inputs'!$K$115,0)+IFERROR((AZ523/AZ523)*'Option-specific inputs'!$K$116,0)+IFERROR((AZ524/AZ524)*'Option-specific inputs'!$K$117,0)+IFERROR((AZ525/AZ525)*'Option-specific inputs'!$K$118,0))),
0),
0))</f>
        <v>0</v>
      </c>
      <c r="BA536" s="52">
        <f>IF(BA13 &lt; 'General parameters'!$G$20 + 'Option-specific inputs'!$K$65 - 1,
0, IFERROR(
IF((BA$14-$G$14+1)&lt;='General parameters'!$G$22,
((IFERROR((BA521/BA521)*'Option-specific inputs'!$K$114,0)+IFERROR((BA522/BA522)*'Option-specific inputs'!$K$115,0)+IFERROR((BA523/BA523)*'Option-specific inputs'!$K$116,0)+IFERROR((BA524/BA524)*'Option-specific inputs'!$K$117,0)+IFERROR((BA525/BA525)*'Option-specific inputs'!$K$118,0))),
0),
0))</f>
        <v>0</v>
      </c>
      <c r="BB536" s="52">
        <f>IF(BB13 &lt; 'General parameters'!$G$20 + 'Option-specific inputs'!$K$65 - 1,
0, IFERROR(
IF((BB$14-$G$14+1)&lt;='General parameters'!$G$22,
((IFERROR((BB521/BB521)*'Option-specific inputs'!$K$114,0)+IFERROR((BB522/BB522)*'Option-specific inputs'!$K$115,0)+IFERROR((BB523/BB523)*'Option-specific inputs'!$K$116,0)+IFERROR((BB524/BB524)*'Option-specific inputs'!$K$117,0)+IFERROR((BB525/BB525)*'Option-specific inputs'!$K$118,0))),
0),
0))</f>
        <v>0</v>
      </c>
      <c r="BC536" s="52">
        <f>IF(BC13 &lt; 'General parameters'!$G$20 + 'Option-specific inputs'!$K$65 - 1,
0, IFERROR(
IF((BC$14-$G$14+1)&lt;='General parameters'!$G$22,
((IFERROR((BC521/BC521)*'Option-specific inputs'!$K$114,0)+IFERROR((BC522/BC522)*'Option-specific inputs'!$K$115,0)+IFERROR((BC523/BC523)*'Option-specific inputs'!$K$116,0)+IFERROR((BC524/BC524)*'Option-specific inputs'!$K$117,0)+IFERROR((BC525/BC525)*'Option-specific inputs'!$K$118,0))),
0),
0))</f>
        <v>0</v>
      </c>
      <c r="BD536" s="52">
        <f>IF(BD13 &lt; 'General parameters'!$G$20 + 'Option-specific inputs'!$K$65 - 1,
0, IFERROR(
IF((BD$14-$G$14+1)&lt;='General parameters'!$G$22,
((IFERROR((BD521/BD521)*'Option-specific inputs'!$K$114,0)+IFERROR((BD522/BD522)*'Option-specific inputs'!$K$115,0)+IFERROR((BD523/BD523)*'Option-specific inputs'!$K$116,0)+IFERROR((BD524/BD524)*'Option-specific inputs'!$K$117,0)+IFERROR((BD525/BD525)*'Option-specific inputs'!$K$118,0))),
0),
0))</f>
        <v>0</v>
      </c>
      <c r="BE536" s="52">
        <f>IF(BE13 &lt; 'General parameters'!$G$20 + 'Option-specific inputs'!$K$65 - 1,
0, IFERROR(
IF((BE$14-$G$14+1)&lt;='General parameters'!$G$22,
((IFERROR((BE521/BE521)*'Option-specific inputs'!$K$114,0)+IFERROR((BE522/BE522)*'Option-specific inputs'!$K$115,0)+IFERROR((BE523/BE523)*'Option-specific inputs'!$K$116,0)+IFERROR((BE524/BE524)*'Option-specific inputs'!$K$117,0)+IFERROR((BE525/BE525)*'Option-specific inputs'!$K$118,0))),
0),
0))</f>
        <v>0</v>
      </c>
      <c r="BF536" s="52">
        <f>IF(BF13 &lt; 'General parameters'!$G$20 + 'Option-specific inputs'!$K$65 - 1,
0, IFERROR(
IF((BF$14-$G$14+1)&lt;='General parameters'!$G$22,
((IFERROR((BF521/BF521)*'Option-specific inputs'!$K$114,0)+IFERROR((BF522/BF522)*'Option-specific inputs'!$K$115,0)+IFERROR((BF523/BF523)*'Option-specific inputs'!$K$116,0)+IFERROR((BF524/BF524)*'Option-specific inputs'!$K$117,0)+IFERROR((BF525/BF525)*'Option-specific inputs'!$K$118,0))),
0),
0))</f>
        <v>0</v>
      </c>
      <c r="BG536" s="52">
        <f>IF(BG13 &lt; 'General parameters'!$G$20 + 'Option-specific inputs'!$K$65 - 1,
0, IFERROR(
IF((BG$14-$G$14+1)&lt;='General parameters'!$G$22,
((IFERROR((BG521/BG521)*'Option-specific inputs'!$K$114,0)+IFERROR((BG522/BG522)*'Option-specific inputs'!$K$115,0)+IFERROR((BG523/BG523)*'Option-specific inputs'!$K$116,0)+IFERROR((BG524/BG524)*'Option-specific inputs'!$K$117,0)+IFERROR((BG525/BG525)*'Option-specific inputs'!$K$118,0))),
0),
0))</f>
        <v>0</v>
      </c>
      <c r="BH536" s="52">
        <f>IF(BH13 &lt; 'General parameters'!$G$20 + 'Option-specific inputs'!$K$65 - 1,
0, IFERROR(
IF((BH$14-$G$14+1)&lt;='General parameters'!$G$22,
((IFERROR((BH521/BH521)*'Option-specific inputs'!$K$114,0)+IFERROR((BH522/BH522)*'Option-specific inputs'!$K$115,0)+IFERROR((BH523/BH523)*'Option-specific inputs'!$K$116,0)+IFERROR((BH524/BH524)*'Option-specific inputs'!$K$117,0)+IFERROR((BH525/BH525)*'Option-specific inputs'!$K$118,0))),
0),
0))</f>
        <v>0</v>
      </c>
      <c r="BI536" s="52">
        <f>IF(BI13 &lt; 'General parameters'!$G$20 + 'Option-specific inputs'!$K$65 - 1,
0, IFERROR(
IF((BI$14-$G$14+1)&lt;='General parameters'!$G$22,
((IFERROR((BI521/BI521)*'Option-specific inputs'!$K$114,0)+IFERROR((BI522/BI522)*'Option-specific inputs'!$K$115,0)+IFERROR((BI523/BI523)*'Option-specific inputs'!$K$116,0)+IFERROR((BI524/BI524)*'Option-specific inputs'!$K$117,0)+IFERROR((BI525/BI525)*'Option-specific inputs'!$K$118,0))),
0),
0))</f>
        <v>0</v>
      </c>
      <c r="BJ536" s="52">
        <f>IF(BJ13 &lt; 'General parameters'!$G$20 + 'Option-specific inputs'!$K$65 - 1,
0, IFERROR(
IF((BJ$14-$G$14+1)&lt;='General parameters'!$G$22,
((IFERROR((BJ521/BJ521)*'Option-specific inputs'!$K$114,0)+IFERROR((BJ522/BJ522)*'Option-specific inputs'!$K$115,0)+IFERROR((BJ523/BJ523)*'Option-specific inputs'!$K$116,0)+IFERROR((BJ524/BJ524)*'Option-specific inputs'!$K$117,0)+IFERROR((BJ525/BJ525)*'Option-specific inputs'!$K$118,0))),
0),
0))</f>
        <v>0</v>
      </c>
      <c r="BK536" s="52">
        <f>IF(BK13 &lt; 'General parameters'!$G$20 + 'Option-specific inputs'!$K$65 - 1,
0, IFERROR(
IF((BK$14-$G$14+1)&lt;='General parameters'!$G$22,
((IFERROR((BK521/BK521)*'Option-specific inputs'!$K$114,0)+IFERROR((BK522/BK522)*'Option-specific inputs'!$K$115,0)+IFERROR((BK523/BK523)*'Option-specific inputs'!$K$116,0)+IFERROR((BK524/BK524)*'Option-specific inputs'!$K$117,0)+IFERROR((BK525/BK525)*'Option-specific inputs'!$K$118,0))),
0),
0))</f>
        <v>0</v>
      </c>
      <c r="BL536" s="52">
        <f>IF(BL13 &lt; 'General parameters'!$G$20 + 'Option-specific inputs'!$K$65 - 1,
0, IFERROR(
IF((BL$14-$G$14+1)&lt;='General parameters'!$G$22,
((IFERROR((BL521/BL521)*'Option-specific inputs'!$K$114,0)+IFERROR((BL522/BL522)*'Option-specific inputs'!$K$115,0)+IFERROR((BL523/BL523)*'Option-specific inputs'!$K$116,0)+IFERROR((BL524/BL524)*'Option-specific inputs'!$K$117,0)+IFERROR((BL525/BL525)*'Option-specific inputs'!$K$118,0))),
0),
0))</f>
        <v>0</v>
      </c>
      <c r="BM536" s="52">
        <f>IF(BM13 &lt; 'General parameters'!$G$20 + 'Option-specific inputs'!$K$65 - 1,
0, IFERROR(
IF((BM$14-$G$14+1)&lt;='General parameters'!$G$22,
((IFERROR((BM521/BM521)*'Option-specific inputs'!$K$114,0)+IFERROR((BM522/BM522)*'Option-specific inputs'!$K$115,0)+IFERROR((BM523/BM523)*'Option-specific inputs'!$K$116,0)+IFERROR((BM524/BM524)*'Option-specific inputs'!$K$117,0)+IFERROR((BM525/BM525)*'Option-specific inputs'!$K$118,0))),
0),
0))</f>
        <v>0</v>
      </c>
      <c r="BN536" s="52">
        <f>IF(BN13 &lt; 'General parameters'!$G$20 + 'Option-specific inputs'!$K$65 - 1,
0, IFERROR(
IF((BN$14-$G$14+1)&lt;='General parameters'!$G$22,
((IFERROR((BN521/BN521)*'Option-specific inputs'!$K$114,0)+IFERROR((BN522/BN522)*'Option-specific inputs'!$K$115,0)+IFERROR((BN523/BN523)*'Option-specific inputs'!$K$116,0)+IFERROR((BN524/BN524)*'Option-specific inputs'!$K$117,0)+IFERROR((BN525/BN525)*'Option-specific inputs'!$K$118,0))),
0),
0))</f>
        <v>0</v>
      </c>
      <c r="BO536" s="52">
        <f>IF(BO13 &lt; 'General parameters'!$G$20 + 'Option-specific inputs'!$K$65 - 1,
0, IFERROR(
IF((BO$14-$G$14+1)&lt;='General parameters'!$G$22,
((IFERROR((BO521/BO521)*'Option-specific inputs'!$K$114,0)+IFERROR((BO522/BO522)*'Option-specific inputs'!$K$115,0)+IFERROR((BO523/BO523)*'Option-specific inputs'!$K$116,0)+IFERROR((BO524/BO524)*'Option-specific inputs'!$K$117,0)+IFERROR((BO525/BO525)*'Option-specific inputs'!$K$118,0))),
0),
0))</f>
        <v>0</v>
      </c>
      <c r="BP536" s="52">
        <f>IF(BP13 &lt; 'General parameters'!$G$20 + 'Option-specific inputs'!$K$65 - 1,
0, IFERROR(
IF((BP$14-$G$14+1)&lt;='General parameters'!$G$22,
((IFERROR((BP521/BP521)*'Option-specific inputs'!$K$114,0)+IFERROR((BP522/BP522)*'Option-specific inputs'!$K$115,0)+IFERROR((BP523/BP523)*'Option-specific inputs'!$K$116,0)+IFERROR((BP524/BP524)*'Option-specific inputs'!$K$117,0)+IFERROR((BP525/BP525)*'Option-specific inputs'!$K$118,0))),
0),
0))</f>
        <v>0</v>
      </c>
      <c r="BQ536" s="52">
        <f>IF(BQ13 &lt; 'General parameters'!$G$20 + 'Option-specific inputs'!$K$65 - 1,
0, IFERROR(
IF((BQ$14-$G$14+1)&lt;='General parameters'!$G$22,
((IFERROR((BQ521/BQ521)*'Option-specific inputs'!$K$114,0)+IFERROR((BQ522/BQ522)*'Option-specific inputs'!$K$115,0)+IFERROR((BQ523/BQ523)*'Option-specific inputs'!$K$116,0)+IFERROR((BQ524/BQ524)*'Option-specific inputs'!$K$117,0)+IFERROR((BQ525/BQ525)*'Option-specific inputs'!$K$118,0))),
0),
0))</f>
        <v>0</v>
      </c>
      <c r="BR536" s="52">
        <f>IF(BR13 &lt; 'General parameters'!$G$20 + 'Option-specific inputs'!$K$65 - 1,
0, IFERROR(
IF((BR$14-$G$14+1)&lt;='General parameters'!$G$22,
((IFERROR((BR521/BR521)*'Option-specific inputs'!$K$114,0)+IFERROR((BR522/BR522)*'Option-specific inputs'!$K$115,0)+IFERROR((BR523/BR523)*'Option-specific inputs'!$K$116,0)+IFERROR((BR524/BR524)*'Option-specific inputs'!$K$117,0)+IFERROR((BR525/BR525)*'Option-specific inputs'!$K$118,0))),
0),
0))</f>
        <v>0</v>
      </c>
      <c r="BS536" s="52">
        <f>IF(BS13 &lt; 'General parameters'!$G$20 + 'Option-specific inputs'!$K$65 - 1,
0, IFERROR(
IF((BS$14-$G$14+1)&lt;='General parameters'!$G$22,
((IFERROR((BS521/BS521)*'Option-specific inputs'!$K$114,0)+IFERROR((BS522/BS522)*'Option-specific inputs'!$K$115,0)+IFERROR((BS523/BS523)*'Option-specific inputs'!$K$116,0)+IFERROR((BS524/BS524)*'Option-specific inputs'!$K$117,0)+IFERROR((BS525/BS525)*'Option-specific inputs'!$K$118,0))),
0),
0))</f>
        <v>0</v>
      </c>
      <c r="BT536" s="52">
        <f>IF(BT13 &lt; 'General parameters'!$G$20 + 'Option-specific inputs'!$K$65 - 1,
0, IFERROR(
IF((BT$14-$G$14+1)&lt;='General parameters'!$G$22,
((IFERROR((BT521/BT521)*'Option-specific inputs'!$K$114,0)+IFERROR((BT522/BT522)*'Option-specific inputs'!$K$115,0)+IFERROR((BT523/BT523)*'Option-specific inputs'!$K$116,0)+IFERROR((BT524/BT524)*'Option-specific inputs'!$K$117,0)+IFERROR((BT525/BT525)*'Option-specific inputs'!$K$118,0))),
0),
0))</f>
        <v>0</v>
      </c>
      <c r="BU536" s="52">
        <f>IF(BU13 &lt; 'General parameters'!$G$20 + 'Option-specific inputs'!$K$65 - 1,
0, IFERROR(
IF((BU$14-$G$14+1)&lt;='General parameters'!$G$22,
((IFERROR((BU521/BU521)*'Option-specific inputs'!$K$114,0)+IFERROR((BU522/BU522)*'Option-specific inputs'!$K$115,0)+IFERROR((BU523/BU523)*'Option-specific inputs'!$K$116,0)+IFERROR((BU524/BU524)*'Option-specific inputs'!$K$117,0)+IFERROR((BU525/BU525)*'Option-specific inputs'!$K$118,0))),
0),
0))</f>
        <v>0</v>
      </c>
      <c r="BV536" s="52">
        <f>IF(BV13 &lt; 'General parameters'!$G$20 + 'Option-specific inputs'!$K$65 - 1,
0, IFERROR(
IF((BV$14-$G$14+1)&lt;='General parameters'!$G$22,
((IFERROR((BV521/BV521)*'Option-specific inputs'!$K$114,0)+IFERROR((BV522/BV522)*'Option-specific inputs'!$K$115,0)+IFERROR((BV523/BV523)*'Option-specific inputs'!$K$116,0)+IFERROR((BV524/BV524)*'Option-specific inputs'!$K$117,0)+IFERROR((BV525/BV525)*'Option-specific inputs'!$K$118,0))),
0),
0))</f>
        <v>0</v>
      </c>
      <c r="BW536" s="52">
        <f>IF(BW13 &lt; 'General parameters'!$G$20 + 'Option-specific inputs'!$K$65 - 1,
0, IFERROR(
IF((BW$14-$G$14+1)&lt;='General parameters'!$G$22,
((IFERROR((BW521/BW521)*'Option-specific inputs'!$K$114,0)+IFERROR((BW522/BW522)*'Option-specific inputs'!$K$115,0)+IFERROR((BW523/BW523)*'Option-specific inputs'!$K$116,0)+IFERROR((BW524/BW524)*'Option-specific inputs'!$K$117,0)+IFERROR((BW525/BW525)*'Option-specific inputs'!$K$118,0))),
0),
0))</f>
        <v>0</v>
      </c>
      <c r="BX536" s="52">
        <f>IF(BX13 &lt; 'General parameters'!$G$20 + 'Option-specific inputs'!$K$65 - 1,
0, IFERROR(
IF((BX$14-$G$14+1)&lt;='General parameters'!$G$22,
((IFERROR((BX521/BX521)*'Option-specific inputs'!$K$114,0)+IFERROR((BX522/BX522)*'Option-specific inputs'!$K$115,0)+IFERROR((BX523/BX523)*'Option-specific inputs'!$K$116,0)+IFERROR((BX524/BX524)*'Option-specific inputs'!$K$117,0)+IFERROR((BX525/BX525)*'Option-specific inputs'!$K$118,0))),
0),
0))</f>
        <v>0</v>
      </c>
      <c r="BY536" s="52">
        <f>IF(BY13 &lt; 'General parameters'!$G$20 + 'Option-specific inputs'!$K$65 - 1,
0, IFERROR(
IF((BY$14-$G$14+1)&lt;='General parameters'!$G$22,
((IFERROR((BY521/BY521)*'Option-specific inputs'!$K$114,0)+IFERROR((BY522/BY522)*'Option-specific inputs'!$K$115,0)+IFERROR((BY523/BY523)*'Option-specific inputs'!$K$116,0)+IFERROR((BY524/BY524)*'Option-specific inputs'!$K$117,0)+IFERROR((BY525/BY525)*'Option-specific inputs'!$K$118,0))),
0),
0))</f>
        <v>0</v>
      </c>
      <c r="BZ536" s="52">
        <f>IF(BZ13 &lt; 'General parameters'!$G$20 + 'Option-specific inputs'!$K$65 - 1,
0, IFERROR(
IF((BZ$14-$G$14+1)&lt;='General parameters'!$G$22,
((IFERROR((BZ521/BZ521)*'Option-specific inputs'!$K$114,0)+IFERROR((BZ522/BZ522)*'Option-specific inputs'!$K$115,0)+IFERROR((BZ523/BZ523)*'Option-specific inputs'!$K$116,0)+IFERROR((BZ524/BZ524)*'Option-specific inputs'!$K$117,0)+IFERROR((BZ525/BZ525)*'Option-specific inputs'!$K$118,0))),
0),
0))</f>
        <v>0</v>
      </c>
      <c r="CA536" s="52">
        <f>IF(CA13 &lt; 'General parameters'!$G$20 + 'Option-specific inputs'!$K$65 - 1,
0, IFERROR(
IF((CA$14-$G$14+1)&lt;='General parameters'!$G$22,
((IFERROR((CA521/CA521)*'Option-specific inputs'!$K$114,0)+IFERROR((CA522/CA522)*'Option-specific inputs'!$K$115,0)+IFERROR((CA523/CA523)*'Option-specific inputs'!$K$116,0)+IFERROR((CA524/CA524)*'Option-specific inputs'!$K$117,0)+IFERROR((CA525/CA525)*'Option-specific inputs'!$K$118,0))),
0),
0))</f>
        <v>0</v>
      </c>
      <c r="CB536" s="52">
        <f>IF(CB13 &lt; 'General parameters'!$G$20 + 'Option-specific inputs'!$K$65 - 1,
0, IFERROR(
IF((CB$14-$G$14+1)&lt;='General parameters'!$G$22,
((IFERROR((CB521/CB521)*'Option-specific inputs'!$K$114,0)+IFERROR((CB522/CB522)*'Option-specific inputs'!$K$115,0)+IFERROR((CB523/CB523)*'Option-specific inputs'!$K$116,0)+IFERROR((CB524/CB524)*'Option-specific inputs'!$K$117,0)+IFERROR((CB525/CB525)*'Option-specific inputs'!$K$118,0))),
0),
0))</f>
        <v>0</v>
      </c>
      <c r="CC536" s="52">
        <f>IF(CC13 &lt; 'General parameters'!$G$20 + 'Option-specific inputs'!$K$65 - 1,
0, IFERROR(
IF((CC$14-$G$14+1)&lt;='General parameters'!$G$22,
((IFERROR((CC521/CC521)*'Option-specific inputs'!$K$114,0)+IFERROR((CC522/CC522)*'Option-specific inputs'!$K$115,0)+IFERROR((CC523/CC523)*'Option-specific inputs'!$K$116,0)+IFERROR((CC524/CC524)*'Option-specific inputs'!$K$117,0)+IFERROR((CC525/CC525)*'Option-specific inputs'!$K$118,0))),
0),
0))</f>
        <v>0</v>
      </c>
      <c r="CD536" s="52">
        <f>IF(CD13 &lt; 'General parameters'!$G$20 + 'Option-specific inputs'!$K$65 - 1,
0, IFERROR(
IF((CD$14-$G$14+1)&lt;='General parameters'!$G$22,
((IFERROR((CD521/CD521)*'Option-specific inputs'!$K$114,0)+IFERROR((CD522/CD522)*'Option-specific inputs'!$K$115,0)+IFERROR((CD523/CD523)*'Option-specific inputs'!$K$116,0)+IFERROR((CD524/CD524)*'Option-specific inputs'!$K$117,0)+IFERROR((CD525/CD525)*'Option-specific inputs'!$K$118,0))),
0),
0))</f>
        <v>0</v>
      </c>
      <c r="CE536" s="52">
        <f>IF(CE13 &lt; 'General parameters'!$G$20 + 'Option-specific inputs'!$K$65 - 1,
0, IFERROR(
IF((CE$14-$G$14+1)&lt;='General parameters'!$G$22,
((IFERROR((CE521/CE521)*'Option-specific inputs'!$K$114,0)+IFERROR((CE522/CE522)*'Option-specific inputs'!$K$115,0)+IFERROR((CE523/CE523)*'Option-specific inputs'!$K$116,0)+IFERROR((CE524/CE524)*'Option-specific inputs'!$K$117,0)+IFERROR((CE525/CE525)*'Option-specific inputs'!$K$118,0))),
0),
0))</f>
        <v>0</v>
      </c>
      <c r="CF536" s="52">
        <f>IF(CF13 &lt; 'General parameters'!$G$20 + 'Option-specific inputs'!$K$65 - 1,
0, IFERROR(
IF((CF$14-$G$14+1)&lt;='General parameters'!$G$22,
((IFERROR((CF521/CF521)*'Option-specific inputs'!$K$114,0)+IFERROR((CF522/CF522)*'Option-specific inputs'!$K$115,0)+IFERROR((CF523/CF523)*'Option-specific inputs'!$K$116,0)+IFERROR((CF524/CF524)*'Option-specific inputs'!$K$117,0)+IFERROR((CF525/CF525)*'Option-specific inputs'!$K$118,0))),
0),
0))</f>
        <v>0</v>
      </c>
      <c r="CG536" s="52">
        <f>IF(CG13 &lt; 'General parameters'!$G$20 + 'Option-specific inputs'!$K$65 - 1,
0, IFERROR(
IF((CG$14-$G$14+1)&lt;='General parameters'!$G$22,
((IFERROR((CG521/CG521)*'Option-specific inputs'!$K$114,0)+IFERROR((CG522/CG522)*'Option-specific inputs'!$K$115,0)+IFERROR((CG523/CG523)*'Option-specific inputs'!$K$116,0)+IFERROR((CG524/CG524)*'Option-specific inputs'!$K$117,0)+IFERROR((CG525/CG525)*'Option-specific inputs'!$K$118,0))),
0),
0))</f>
        <v>0</v>
      </c>
      <c r="CH536" s="52">
        <f>IF(CH13 &lt; 'General parameters'!$G$20 + 'Option-specific inputs'!$K$65 - 1,
0, IFERROR(
IF((CH$14-$G$14+1)&lt;='General parameters'!$G$22,
((IFERROR((CH521/CH521)*'Option-specific inputs'!$K$114,0)+IFERROR((CH522/CH522)*'Option-specific inputs'!$K$115,0)+IFERROR((CH523/CH523)*'Option-specific inputs'!$K$116,0)+IFERROR((CH524/CH524)*'Option-specific inputs'!$K$117,0)+IFERROR((CH525/CH525)*'Option-specific inputs'!$K$118,0))),
0),
0))</f>
        <v>0</v>
      </c>
      <c r="CI536" s="52">
        <f>IF(CI13 &lt; 'General parameters'!$G$20 + 'Option-specific inputs'!$K$65 - 1,
0, IFERROR(
IF((CI$14-$G$14+1)&lt;='General parameters'!$G$22,
((IFERROR((CI521/CI521)*'Option-specific inputs'!$K$114,0)+IFERROR((CI522/CI522)*'Option-specific inputs'!$K$115,0)+IFERROR((CI523/CI523)*'Option-specific inputs'!$K$116,0)+IFERROR((CI524/CI524)*'Option-specific inputs'!$K$117,0)+IFERROR((CI525/CI525)*'Option-specific inputs'!$K$118,0))),
0),
0))</f>
        <v>0</v>
      </c>
      <c r="CJ536" s="52">
        <f>IF(CJ13 &lt; 'General parameters'!$G$20 + 'Option-specific inputs'!$K$65 - 1,
0, IFERROR(
IF((CJ$14-$G$14+1)&lt;='General parameters'!$G$22,
((IFERROR((CJ521/CJ521)*'Option-specific inputs'!$K$114,0)+IFERROR((CJ522/CJ522)*'Option-specific inputs'!$K$115,0)+IFERROR((CJ523/CJ523)*'Option-specific inputs'!$K$116,0)+IFERROR((CJ524/CJ524)*'Option-specific inputs'!$K$117,0)+IFERROR((CJ525/CJ525)*'Option-specific inputs'!$K$118,0))),
0),
0))</f>
        <v>0</v>
      </c>
      <c r="CK536" s="52">
        <f>IF(CK13 &lt; 'General parameters'!$G$20 + 'Option-specific inputs'!$K$65 - 1,
0, IFERROR(
IF((CK$14-$G$14+1)&lt;='General parameters'!$G$22,
((IFERROR((CK521/CK521)*'Option-specific inputs'!$K$114,0)+IFERROR((CK522/CK522)*'Option-specific inputs'!$K$115,0)+IFERROR((CK523/CK523)*'Option-specific inputs'!$K$116,0)+IFERROR((CK524/CK524)*'Option-specific inputs'!$K$117,0)+IFERROR((CK525/CK525)*'Option-specific inputs'!$K$118,0))),
0),
0))</f>
        <v>0</v>
      </c>
      <c r="CL536" s="52">
        <f>IF(CL13 &lt; 'General parameters'!$G$20 + 'Option-specific inputs'!$K$65 - 1,
0, IFERROR(
IF((CL$14-$G$14+1)&lt;='General parameters'!$G$22,
((IFERROR((CL521/CL521)*'Option-specific inputs'!$K$114,0)+IFERROR((CL522/CL522)*'Option-specific inputs'!$K$115,0)+IFERROR((CL523/CL523)*'Option-specific inputs'!$K$116,0)+IFERROR((CL524/CL524)*'Option-specific inputs'!$K$117,0)+IFERROR((CL525/CL525)*'Option-specific inputs'!$K$118,0))),
0),
0))</f>
        <v>0</v>
      </c>
      <c r="CM536" s="52">
        <f>IF(CM13 &lt; 'General parameters'!$G$20 + 'Option-specific inputs'!$K$65 - 1,
0, IFERROR(
IF((CM$14-$G$14+1)&lt;='General parameters'!$G$22,
((IFERROR((CM521/CM521)*'Option-specific inputs'!$K$114,0)+IFERROR((CM522/CM522)*'Option-specific inputs'!$K$115,0)+IFERROR((CM523/CM523)*'Option-specific inputs'!$K$116,0)+IFERROR((CM524/CM524)*'Option-specific inputs'!$K$117,0)+IFERROR((CM525/CM525)*'Option-specific inputs'!$K$118,0))),
0),
0))</f>
        <v>0</v>
      </c>
      <c r="CN536" s="52">
        <f>IF(CN13 &lt; 'General parameters'!$G$20 + 'Option-specific inputs'!$K$65 - 1,
0, IFERROR(
IF((CN$14-$G$14+1)&lt;='General parameters'!$G$22,
((IFERROR((CN521/CN521)*'Option-specific inputs'!$K$114,0)+IFERROR((CN522/CN522)*'Option-specific inputs'!$K$115,0)+IFERROR((CN523/CN523)*'Option-specific inputs'!$K$116,0)+IFERROR((CN524/CN524)*'Option-specific inputs'!$K$117,0)+IFERROR((CN525/CN525)*'Option-specific inputs'!$K$118,0))),
0),
0))</f>
        <v>0</v>
      </c>
      <c r="CO536" s="52">
        <f>IF(CO13 &lt; 'General parameters'!$G$20 + 'Option-specific inputs'!$K$65 - 1,
0, IFERROR(
IF((CO$14-$G$14+1)&lt;='General parameters'!$G$22,
((IFERROR((CO521/CO521)*'Option-specific inputs'!$K$114,0)+IFERROR((CO522/CO522)*'Option-specific inputs'!$K$115,0)+IFERROR((CO523/CO523)*'Option-specific inputs'!$K$116,0)+IFERROR((CO524/CO524)*'Option-specific inputs'!$K$117,0)+IFERROR((CO525/CO525)*'Option-specific inputs'!$K$118,0))),
0),
0))</f>
        <v>0</v>
      </c>
      <c r="CP536" s="52">
        <f>IF(CP13 &lt; 'General parameters'!$G$20 + 'Option-specific inputs'!$K$65 - 1,
0, IFERROR(
IF((CP$14-$G$14+1)&lt;='General parameters'!$G$22,
((IFERROR((CP521/CP521)*'Option-specific inputs'!$K$114,0)+IFERROR((CP522/CP522)*'Option-specific inputs'!$K$115,0)+IFERROR((CP523/CP523)*'Option-specific inputs'!$K$116,0)+IFERROR((CP524/CP524)*'Option-specific inputs'!$K$117,0)+IFERROR((CP525/CP525)*'Option-specific inputs'!$K$118,0))),
0),
0))</f>
        <v>0</v>
      </c>
      <c r="CQ536" s="52">
        <f>IF(CQ13 &lt; 'General parameters'!$G$20 + 'Option-specific inputs'!$K$65 - 1,
0, IFERROR(
IF((CQ$14-$G$14+1)&lt;='General parameters'!$G$22,
((IFERROR((CQ521/CQ521)*'Option-specific inputs'!$K$114,0)+IFERROR((CQ522/CQ522)*'Option-specific inputs'!$K$115,0)+IFERROR((CQ523/CQ523)*'Option-specific inputs'!$K$116,0)+IFERROR((CQ524/CQ524)*'Option-specific inputs'!$K$117,0)+IFERROR((CQ525/CQ525)*'Option-specific inputs'!$K$118,0))),
0),
0))</f>
        <v>0</v>
      </c>
      <c r="CR536" s="52">
        <f>IF(CR13 &lt; 'General parameters'!$G$20 + 'Option-specific inputs'!$K$65 - 1,
0, IFERROR(
IF((CR$14-$G$14+1)&lt;='General parameters'!$G$22,
((IFERROR((CR521/CR521)*'Option-specific inputs'!$K$114,0)+IFERROR((CR522/CR522)*'Option-specific inputs'!$K$115,0)+IFERROR((CR523/CR523)*'Option-specific inputs'!$K$116,0)+IFERROR((CR524/CR524)*'Option-specific inputs'!$K$117,0)+IFERROR((CR525/CR525)*'Option-specific inputs'!$K$118,0))),
0),
0))</f>
        <v>0</v>
      </c>
      <c r="CS536" s="52">
        <f>IF(CS13 &lt; 'General parameters'!$G$20 + 'Option-specific inputs'!$K$65 - 1,
0, IFERROR(
IF((CS$14-$G$14+1)&lt;='General parameters'!$G$22,
((IFERROR((CS521/CS521)*'Option-specific inputs'!$K$114,0)+IFERROR((CS522/CS522)*'Option-specific inputs'!$K$115,0)+IFERROR((CS523/CS523)*'Option-specific inputs'!$K$116,0)+IFERROR((CS524/CS524)*'Option-specific inputs'!$K$117,0)+IFERROR((CS525/CS525)*'Option-specific inputs'!$K$118,0))),
0),
0))</f>
        <v>0</v>
      </c>
      <c r="CT536" s="52">
        <f>IF(CT13 &lt; 'General parameters'!$G$20 + 'Option-specific inputs'!$K$65 - 1,
0, IFERROR(
IF((CT$14-$G$14+1)&lt;='General parameters'!$G$22,
((IFERROR((CT521/CT521)*'Option-specific inputs'!$K$114,0)+IFERROR((CT522/CT522)*'Option-specific inputs'!$K$115,0)+IFERROR((CT523/CT523)*'Option-specific inputs'!$K$116,0)+IFERROR((CT524/CT524)*'Option-specific inputs'!$K$117,0)+IFERROR((CT525/CT525)*'Option-specific inputs'!$K$118,0))),
0),
0))</f>
        <v>0</v>
      </c>
      <c r="CU536" s="52">
        <f>IF(CU13 &lt; 'General parameters'!$G$20 + 'Option-specific inputs'!$K$65 - 1,
0, IFERROR(
IF((CU$14-$G$14+1)&lt;='General parameters'!$G$22,
((IFERROR((CU521/CU521)*'Option-specific inputs'!$K$114,0)+IFERROR((CU522/CU522)*'Option-specific inputs'!$K$115,0)+IFERROR((CU523/CU523)*'Option-specific inputs'!$K$116,0)+IFERROR((CU524/CU524)*'Option-specific inputs'!$K$117,0)+IFERROR((CU525/CU525)*'Option-specific inputs'!$K$118,0))),
0),
0))</f>
        <v>0</v>
      </c>
      <c r="CV536" s="52">
        <f>IF(CV13 &lt; 'General parameters'!$G$20 + 'Option-specific inputs'!$K$65 - 1,
0, IFERROR(
IF((CV$14-$G$14+1)&lt;='General parameters'!$G$22,
((IFERROR((CV521/CV521)*'Option-specific inputs'!$K$114,0)+IFERROR((CV522/CV522)*'Option-specific inputs'!$K$115,0)+IFERROR((CV523/CV523)*'Option-specific inputs'!$K$116,0)+IFERROR((CV524/CV524)*'Option-specific inputs'!$K$117,0)+IFERROR((CV525/CV525)*'Option-specific inputs'!$K$118,0))),
0),
0))</f>
        <v>0</v>
      </c>
      <c r="CW536" s="52">
        <f>IF(CW13 &lt; 'General parameters'!$G$20 + 'Option-specific inputs'!$K$65 - 1,
0, IFERROR(
IF((CW$14-$G$14+1)&lt;='General parameters'!$G$22,
((IFERROR((CW521/CW521)*'Option-specific inputs'!$K$114,0)+IFERROR((CW522/CW522)*'Option-specific inputs'!$K$115,0)+IFERROR((CW523/CW523)*'Option-specific inputs'!$K$116,0)+IFERROR((CW524/CW524)*'Option-specific inputs'!$K$117,0)+IFERROR((CW525/CW525)*'Option-specific inputs'!$K$118,0))),
0),
0))</f>
        <v>0</v>
      </c>
      <c r="CX536" s="52">
        <f>IF(CX13 &lt; 'General parameters'!$G$20 + 'Option-specific inputs'!$K$65 - 1,
0, IFERROR(
IF((CX$14-$G$14+1)&lt;='General parameters'!$G$22,
((IFERROR((CX521/CX521)*'Option-specific inputs'!$K$114,0)+IFERROR((CX522/CX522)*'Option-specific inputs'!$K$115,0)+IFERROR((CX523/CX523)*'Option-specific inputs'!$K$116,0)+IFERROR((CX524/CX524)*'Option-specific inputs'!$K$117,0)+IFERROR((CX525/CX525)*'Option-specific inputs'!$K$118,0))),
0),
0))</f>
        <v>0</v>
      </c>
      <c r="CY536" s="52">
        <f>IF(CY13 &lt; 'General parameters'!$G$20 + 'Option-specific inputs'!$K$65 - 1,
0, IFERROR(
IF((CY$14-$G$14+1)&lt;='General parameters'!$G$22,
((IFERROR((CY521/CY521)*'Option-specific inputs'!$K$114,0)+IFERROR((CY522/CY522)*'Option-specific inputs'!$K$115,0)+IFERROR((CY523/CY523)*'Option-specific inputs'!$K$116,0)+IFERROR((CY524/CY524)*'Option-specific inputs'!$K$117,0)+IFERROR((CY525/CY525)*'Option-specific inputs'!$K$118,0))),
0),
0))</f>
        <v>0</v>
      </c>
      <c r="CZ536" s="52">
        <f>IF(CZ13 &lt; 'General parameters'!$G$20 + 'Option-specific inputs'!$K$65 - 1,
0, IFERROR(
IF((CZ$14-$G$14+1)&lt;='General parameters'!$G$22,
((IFERROR((CZ521/CZ521)*'Option-specific inputs'!$K$114,0)+IFERROR((CZ522/CZ522)*'Option-specific inputs'!$K$115,0)+IFERROR((CZ523/CZ523)*'Option-specific inputs'!$K$116,0)+IFERROR((CZ524/CZ524)*'Option-specific inputs'!$K$117,0)+IFERROR((CZ525/CZ525)*'Option-specific inputs'!$K$118,0))),
0),
0))</f>
        <v>0</v>
      </c>
      <c r="DA536" s="52">
        <f>IF(DA13 &lt; 'General parameters'!$G$20 + 'Option-specific inputs'!$K$65 - 1,
0, IFERROR(
IF((DA$14-$G$14+1)&lt;='General parameters'!$G$22,
((IFERROR((DA521/DA521)*'Option-specific inputs'!$K$114,0)+IFERROR((DA522/DA522)*'Option-specific inputs'!$K$115,0)+IFERROR((DA523/DA523)*'Option-specific inputs'!$K$116,0)+IFERROR((DA524/DA524)*'Option-specific inputs'!$K$117,0)+IFERROR((DA525/DA525)*'Option-specific inputs'!$K$118,0))),
0),
0))</f>
        <v>0</v>
      </c>
      <c r="DB536" s="52">
        <f>IF(DB13 &lt; 'General parameters'!$G$20 + 'Option-specific inputs'!$K$65 - 1,
0, IFERROR(
IF((DB$14-$G$14+1)&lt;='General parameters'!$G$22,
((IFERROR((DB521/DB521)*'Option-specific inputs'!$K$114,0)+IFERROR((DB522/DB522)*'Option-specific inputs'!$K$115,0)+IFERROR((DB523/DB523)*'Option-specific inputs'!$K$116,0)+IFERROR((DB524/DB524)*'Option-specific inputs'!$K$117,0)+IFERROR((DB525/DB525)*'Option-specific inputs'!$K$118,0))),
0),
0))</f>
        <v>0</v>
      </c>
      <c r="DC536" s="25"/>
    </row>
    <row r="537" spans="1:107" s="61" customFormat="1" ht="22.5" customHeight="1">
      <c r="A537" s="25"/>
      <c r="B537" s="163"/>
      <c r="C537" s="170" t="s">
        <v>289</v>
      </c>
      <c r="D537" s="32"/>
      <c r="E537" s="37"/>
      <c r="F537" s="32"/>
      <c r="G537" s="52">
        <f>IFERROR(IF(AND(MOD(G$14-$G$14+'Option-specific inputs'!$K$16-1,'Option-specific inputs'!$K$16-1)=0,G$14-$G$14&gt;='Option-specific inputs'!$K$16-1),
'Option-specific inputs'!$K$120,0),0)</f>
        <v>0</v>
      </c>
      <c r="H537" s="52">
        <f>IFERROR(IF(AND(MOD(H$14-$G$14+'Option-specific inputs'!$K$16-1,'Option-specific inputs'!$K$16-1)=0,H$14-$G$14&gt;='Option-specific inputs'!$K$16-1),
'Option-specific inputs'!$K$120,0),0)</f>
        <v>0</v>
      </c>
      <c r="I537" s="52">
        <f>IFERROR(IF(AND(MOD(I$14-$G$14+'Option-specific inputs'!$K$16-1,'Option-specific inputs'!$K$16-1)=0,I$14-$G$14&gt;='Option-specific inputs'!$K$16-1),
'Option-specific inputs'!$K$120,0),0)</f>
        <v>0</v>
      </c>
      <c r="J537" s="52">
        <f>IFERROR(IF(AND(MOD(J$14-$G$14+'Option-specific inputs'!$K$16-1,'Option-specific inputs'!$K$16-1)=0,J$14-$G$14&gt;='Option-specific inputs'!$K$16-1),
'Option-specific inputs'!$K$120,0),0)</f>
        <v>0</v>
      </c>
      <c r="K537" s="52">
        <f>IFERROR(IF(AND(MOD(K$14-$G$14+'Option-specific inputs'!$K$16-1,'Option-specific inputs'!$K$16-1)=0,K$14-$G$14&gt;='Option-specific inputs'!$K$16-1),
'Option-specific inputs'!$K$120,0),0)</f>
        <v>0</v>
      </c>
      <c r="L537" s="52">
        <f>IFERROR(IF(AND(MOD(L$14-$G$14+'Option-specific inputs'!$K$16-1,'Option-specific inputs'!$K$16-1)=0,L$14-$G$14&gt;='Option-specific inputs'!$K$16-1),
'Option-specific inputs'!$K$120,0),0)</f>
        <v>0</v>
      </c>
      <c r="M537" s="52">
        <f>IFERROR(IF(AND(MOD(M$14-$G$14+'Option-specific inputs'!$K$16-1,'Option-specific inputs'!$K$16-1)=0,M$14-$G$14&gt;='Option-specific inputs'!$K$16-1),
'Option-specific inputs'!$K$120,0),0)</f>
        <v>0</v>
      </c>
      <c r="N537" s="52">
        <f>IFERROR(IF(AND(MOD(N$14-$G$14+'Option-specific inputs'!$K$16-1,'Option-specific inputs'!$K$16-1)=0,N$14-$G$14&gt;='Option-specific inputs'!$K$16-1),
'Option-specific inputs'!$K$120,0),0)</f>
        <v>0</v>
      </c>
      <c r="O537" s="52">
        <f>IFERROR(IF(AND(MOD(O$14-$G$14+'Option-specific inputs'!$K$16-1,'Option-specific inputs'!$K$16-1)=0,O$14-$G$14&gt;='Option-specific inputs'!$K$16-1),
'Option-specific inputs'!$K$120,0),0)</f>
        <v>0</v>
      </c>
      <c r="P537" s="52">
        <f>IFERROR(IF(AND(MOD(P$14-$G$14+'Option-specific inputs'!$K$16-1,'Option-specific inputs'!$K$16-1)=0,P$14-$G$14&gt;='Option-specific inputs'!$K$16-1),
'Option-specific inputs'!$K$120,0),0)</f>
        <v>0</v>
      </c>
      <c r="Q537" s="52">
        <f>IFERROR(IF(AND(MOD(Q$14-$G$14+'Option-specific inputs'!$K$16-1,'Option-specific inputs'!$K$16-1)=0,Q$14-$G$14&gt;='Option-specific inputs'!$K$16-1),
'Option-specific inputs'!$K$120,0),0)</f>
        <v>0</v>
      </c>
      <c r="R537" s="52">
        <f>IFERROR(IF(AND(MOD(R$14-$G$14+'Option-specific inputs'!$K$16-1,'Option-specific inputs'!$K$16-1)=0,R$14-$G$14&gt;='Option-specific inputs'!$K$16-1),
'Option-specific inputs'!$K$120,0),0)</f>
        <v>0</v>
      </c>
      <c r="S537" s="52">
        <f>IFERROR(IF(AND(MOD(S$14-$G$14+'Option-specific inputs'!$K$16-1,'Option-specific inputs'!$K$16-1)=0,S$14-$G$14&gt;='Option-specific inputs'!$K$16-1),
'Option-specific inputs'!$K$120,0),0)</f>
        <v>0</v>
      </c>
      <c r="T537" s="52">
        <f>IFERROR(IF(AND(MOD(T$14-$G$14+'Option-specific inputs'!$K$16-1,'Option-specific inputs'!$K$16-1)=0,T$14-$G$14&gt;='Option-specific inputs'!$K$16-1),
'Option-specific inputs'!$K$120,0),0)</f>
        <v>0</v>
      </c>
      <c r="U537" s="52">
        <f>IFERROR(IF(AND(MOD(U$14-$G$14+'Option-specific inputs'!$K$16-1,'Option-specific inputs'!$K$16-1)=0,U$14-$G$14&gt;='Option-specific inputs'!$K$16-1),
'Option-specific inputs'!$K$120,0),0)</f>
        <v>0</v>
      </c>
      <c r="V537" s="52">
        <f>IFERROR(IF(AND(MOD(V$14-$G$14+'Option-specific inputs'!$K$16-1,'Option-specific inputs'!$K$16-1)=0,V$14-$G$14&gt;='Option-specific inputs'!$K$16-1),
'Option-specific inputs'!$K$120,0),0)</f>
        <v>0</v>
      </c>
      <c r="W537" s="52">
        <f>IFERROR(IF(AND(MOD(W$14-$G$14+'Option-specific inputs'!$K$16-1,'Option-specific inputs'!$K$16-1)=0,W$14-$G$14&gt;='Option-specific inputs'!$K$16-1),
'Option-specific inputs'!$K$120,0),0)</f>
        <v>0</v>
      </c>
      <c r="X537" s="52">
        <f>IFERROR(IF(AND(MOD(X$14-$G$14+'Option-specific inputs'!$K$16-1,'Option-specific inputs'!$K$16-1)=0,X$14-$G$14&gt;='Option-specific inputs'!$K$16-1),
'Option-specific inputs'!$K$120,0),0)</f>
        <v>0</v>
      </c>
      <c r="Y537" s="52">
        <f>IFERROR(IF(AND(MOD(Y$14-$G$14+'Option-specific inputs'!$K$16-1,'Option-specific inputs'!$K$16-1)=0,Y$14-$G$14&gt;='Option-specific inputs'!$K$16-1),
'Option-specific inputs'!$K$120,0),0)</f>
        <v>0</v>
      </c>
      <c r="Z537" s="52">
        <f>IFERROR(IF(AND(MOD(Z$14-$G$14+'Option-specific inputs'!$K$16-1,'Option-specific inputs'!$K$16-1)=0,Z$14-$G$14&gt;='Option-specific inputs'!$K$16-1),
'Option-specific inputs'!$K$120,0),0)</f>
        <v>0</v>
      </c>
      <c r="AA537" s="52">
        <f>IFERROR(IF(AND(MOD(AA$14-$G$14+'Option-specific inputs'!$K$16-1,'Option-specific inputs'!$K$16-1)=0,AA$14-$G$14&gt;='Option-specific inputs'!$K$16-1),
'Option-specific inputs'!$K$120,0),0)</f>
        <v>0</v>
      </c>
      <c r="AB537" s="52">
        <f>IFERROR(IF(AND(MOD(AB$14-$G$14+'Option-specific inputs'!$K$16-1,'Option-specific inputs'!$K$16-1)=0,AB$14-$G$14&gt;='Option-specific inputs'!$K$16-1),
'Option-specific inputs'!$K$120,0),0)</f>
        <v>0</v>
      </c>
      <c r="AC537" s="52">
        <f>IFERROR(IF(AND(MOD(AC$14-$G$14+'Option-specific inputs'!$K$16-1,'Option-specific inputs'!$K$16-1)=0,AC$14-$G$14&gt;='Option-specific inputs'!$K$16-1),
'Option-specific inputs'!$K$120,0),0)</f>
        <v>0</v>
      </c>
      <c r="AD537" s="52">
        <f>IFERROR(IF(AND(MOD(AD$14-$G$14+'Option-specific inputs'!$K$16-1,'Option-specific inputs'!$K$16-1)=0,AD$14-$G$14&gt;='Option-specific inputs'!$K$16-1),
'Option-specific inputs'!$K$120,0),0)</f>
        <v>0</v>
      </c>
      <c r="AE537" s="52">
        <f>IFERROR(IF(AND(MOD(AE$14-$G$14+'Option-specific inputs'!$K$16-1,'Option-specific inputs'!$K$16-1)=0,AE$14-$G$14&gt;='Option-specific inputs'!$K$16-1),
'Option-specific inputs'!$K$120,0),0)</f>
        <v>0</v>
      </c>
      <c r="AF537" s="52">
        <f>IFERROR(IF(AND(MOD(AF$14-$G$14+'Option-specific inputs'!$K$16-1,'Option-specific inputs'!$K$16-1)=0,AF$14-$G$14&gt;='Option-specific inputs'!$K$16-1),
'Option-specific inputs'!$K$120,0),0)</f>
        <v>0</v>
      </c>
      <c r="AG537" s="52">
        <f>IFERROR(IF(AND(MOD(AG$14-$G$14+'Option-specific inputs'!$K$16-1,'Option-specific inputs'!$K$16-1)=0,AG$14-$G$14&gt;='Option-specific inputs'!$K$16-1),
'Option-specific inputs'!$K$120,0),0)</f>
        <v>0</v>
      </c>
      <c r="AH537" s="52">
        <f>IFERROR(IF(AND(MOD(AH$14-$G$14+'Option-specific inputs'!$K$16-1,'Option-specific inputs'!$K$16-1)=0,AH$14-$G$14&gt;='Option-specific inputs'!$K$16-1),
'Option-specific inputs'!$K$120,0),0)</f>
        <v>0</v>
      </c>
      <c r="AI537" s="52">
        <f>IFERROR(IF(AND(MOD(AI$14-$G$14+'Option-specific inputs'!$K$16-1,'Option-specific inputs'!$K$16-1)=0,AI$14-$G$14&gt;='Option-specific inputs'!$K$16-1),
'Option-specific inputs'!$K$120,0),0)</f>
        <v>0</v>
      </c>
      <c r="AJ537" s="52">
        <f>IFERROR(IF(AND(MOD(AJ$14-$G$14+'Option-specific inputs'!$K$16-1,'Option-specific inputs'!$K$16-1)=0,AJ$14-$G$14&gt;='Option-specific inputs'!$K$16-1),
'Option-specific inputs'!$K$120,0),0)</f>
        <v>0</v>
      </c>
      <c r="AK537" s="52">
        <f>IFERROR(IF(AND(MOD(AK$14-$G$14+'Option-specific inputs'!$K$16-1,'Option-specific inputs'!$K$16-1)=0,AK$14-$G$14&gt;='Option-specific inputs'!$K$16-1),
'Option-specific inputs'!$K$120,0),0)</f>
        <v>0</v>
      </c>
      <c r="AL537" s="52">
        <f>IFERROR(IF(AND(MOD(AL$14-$G$14+'Option-specific inputs'!$K$16-1,'Option-specific inputs'!$K$16-1)=0,AL$14-$G$14&gt;='Option-specific inputs'!$K$16-1),
'Option-specific inputs'!$K$120,0),0)</f>
        <v>0</v>
      </c>
      <c r="AM537" s="52">
        <f>IFERROR(IF(AND(MOD(AM$14-$G$14+'Option-specific inputs'!$K$16-1,'Option-specific inputs'!$K$16-1)=0,AM$14-$G$14&gt;='Option-specific inputs'!$K$16-1),
'Option-specific inputs'!$K$120,0),0)</f>
        <v>0</v>
      </c>
      <c r="AN537" s="52">
        <f>IFERROR(IF(AND(MOD(AN$14-$G$14+'Option-specific inputs'!$K$16-1,'Option-specific inputs'!$K$16-1)=0,AN$14-$G$14&gt;='Option-specific inputs'!$K$16-1),
'Option-specific inputs'!$K$120,0),0)</f>
        <v>0</v>
      </c>
      <c r="AO537" s="52">
        <f>IFERROR(IF(AND(MOD(AO$14-$G$14+'Option-specific inputs'!$K$16-1,'Option-specific inputs'!$K$16-1)=0,AO$14-$G$14&gt;='Option-specific inputs'!$K$16-1),
'Option-specific inputs'!$K$120,0),0)</f>
        <v>0</v>
      </c>
      <c r="AP537" s="52">
        <f>IFERROR(IF(AND(MOD(AP$14-$G$14+'Option-specific inputs'!$K$16-1,'Option-specific inputs'!$K$16-1)=0,AP$14-$G$14&gt;='Option-specific inputs'!$K$16-1),
'Option-specific inputs'!$K$120,0),0)</f>
        <v>0</v>
      </c>
      <c r="AQ537" s="52">
        <f>IFERROR(IF(AND(MOD(AQ$14-$G$14+'Option-specific inputs'!$K$16-1,'Option-specific inputs'!$K$16-1)=0,AQ$14-$G$14&gt;='Option-specific inputs'!$K$16-1),
'Option-specific inputs'!$K$120,0),0)</f>
        <v>0</v>
      </c>
      <c r="AR537" s="52">
        <f>IFERROR(IF(AND(MOD(AR$14-$G$14+'Option-specific inputs'!$K$16-1,'Option-specific inputs'!$K$16-1)=0,AR$14-$G$14&gt;='Option-specific inputs'!$K$16-1),
'Option-specific inputs'!$K$120,0),0)</f>
        <v>0</v>
      </c>
      <c r="AS537" s="52">
        <f>IFERROR(IF(AND(MOD(AS$14-$G$14+'Option-specific inputs'!$K$16-1,'Option-specific inputs'!$K$16-1)=0,AS$14-$G$14&gt;='Option-specific inputs'!$K$16-1),
'Option-specific inputs'!$K$120,0),0)</f>
        <v>0</v>
      </c>
      <c r="AT537" s="52">
        <f>IFERROR(IF(AND(MOD(AT$14-$G$14+'Option-specific inputs'!$K$16-1,'Option-specific inputs'!$K$16-1)=0,AT$14-$G$14&gt;='Option-specific inputs'!$K$16-1),
'Option-specific inputs'!$K$120,0),0)</f>
        <v>0</v>
      </c>
      <c r="AU537" s="52">
        <f>IFERROR(IF(AND(MOD(AU$14-$G$14+'Option-specific inputs'!$K$16-1,'Option-specific inputs'!$K$16-1)=0,AU$14-$G$14&gt;='Option-specific inputs'!$K$16-1),
'Option-specific inputs'!$K$120,0),0)</f>
        <v>0</v>
      </c>
      <c r="AV537" s="52">
        <f>IFERROR(IF(AND(MOD(AV$14-$G$14+'Option-specific inputs'!$K$16-1,'Option-specific inputs'!$K$16-1)=0,AV$14-$G$14&gt;='Option-specific inputs'!$K$16-1),
'Option-specific inputs'!$K$120,0),0)</f>
        <v>0</v>
      </c>
      <c r="AW537" s="52">
        <f>IFERROR(IF(AND(MOD(AW$14-$G$14+'Option-specific inputs'!$K$16-1,'Option-specific inputs'!$K$16-1)=0,AW$14-$G$14&gt;='Option-specific inputs'!$K$16-1),
'Option-specific inputs'!$K$120,0),0)</f>
        <v>0</v>
      </c>
      <c r="AX537" s="52">
        <f>IFERROR(IF(AND(MOD(AX$14-$G$14+'Option-specific inputs'!$K$16-1,'Option-specific inputs'!$K$16-1)=0,AX$14-$G$14&gt;='Option-specific inputs'!$K$16-1),
'Option-specific inputs'!$K$120,0),0)</f>
        <v>0</v>
      </c>
      <c r="AY537" s="52">
        <f>IFERROR(IF(AND(MOD(AY$14-$G$14+'Option-specific inputs'!$K$16-1,'Option-specific inputs'!$K$16-1)=0,AY$14-$G$14&gt;='Option-specific inputs'!$K$16-1),
'Option-specific inputs'!$K$120,0),0)</f>
        <v>0</v>
      </c>
      <c r="AZ537" s="52">
        <f>IFERROR(IF(AND(MOD(AZ$14-$G$14+'Option-specific inputs'!$K$16-1,'Option-specific inputs'!$K$16-1)=0,AZ$14-$G$14&gt;='Option-specific inputs'!$K$16-1),
'Option-specific inputs'!$K$120,0),0)</f>
        <v>0</v>
      </c>
      <c r="BA537" s="52">
        <f>IFERROR(IF(AND(MOD(BA$14-$G$14+'Option-specific inputs'!$K$16-1,'Option-specific inputs'!$K$16-1)=0,BA$14-$G$14&gt;='Option-specific inputs'!$K$16-1),
'Option-specific inputs'!$K$120,0),0)</f>
        <v>0</v>
      </c>
      <c r="BB537" s="52">
        <f>IFERROR(IF(AND(MOD(BB$14-$G$14+'Option-specific inputs'!$K$16-1,'Option-specific inputs'!$K$16-1)=0,BB$14-$G$14&gt;='Option-specific inputs'!$K$16-1),
'Option-specific inputs'!$K$120,0),0)</f>
        <v>0</v>
      </c>
      <c r="BC537" s="52">
        <f>IFERROR(IF(AND(MOD(BC$14-$G$14+'Option-specific inputs'!$K$16-1,'Option-specific inputs'!$K$16-1)=0,BC$14-$G$14&gt;='Option-specific inputs'!$K$16-1),
'Option-specific inputs'!$K$120,0),0)</f>
        <v>0</v>
      </c>
      <c r="BD537" s="52">
        <f>IFERROR(IF(AND(MOD(BD$14-$G$14+'Option-specific inputs'!$K$16-1,'Option-specific inputs'!$K$16-1)=0,BD$14-$G$14&gt;='Option-specific inputs'!$K$16-1),
'Option-specific inputs'!$K$120,0),0)</f>
        <v>0</v>
      </c>
      <c r="BE537" s="52">
        <f>IFERROR(IF(AND(MOD(BE$14-$G$14+'Option-specific inputs'!$K$16-1,'Option-specific inputs'!$K$16-1)=0,BE$14-$G$14&gt;='Option-specific inputs'!$K$16-1),
'Option-specific inputs'!$K$120,0),0)</f>
        <v>0</v>
      </c>
      <c r="BF537" s="52">
        <f>IFERROR(IF(AND(MOD(BF$14-$G$14+'Option-specific inputs'!$K$16-1,'Option-specific inputs'!$K$16-1)=0,BF$14-$G$14&gt;='Option-specific inputs'!$K$16-1),
'Option-specific inputs'!$K$120,0),0)</f>
        <v>0</v>
      </c>
      <c r="BG537" s="52">
        <f>IFERROR(IF(AND(MOD(BG$14-$G$14+'Option-specific inputs'!$K$16-1,'Option-specific inputs'!$K$16-1)=0,BG$14-$G$14&gt;='Option-specific inputs'!$K$16-1),
'Option-specific inputs'!$K$120,0),0)</f>
        <v>0</v>
      </c>
      <c r="BH537" s="52">
        <f>IFERROR(IF(AND(MOD(BH$14-$G$14+'Option-specific inputs'!$K$16-1,'Option-specific inputs'!$K$16-1)=0,BH$14-$G$14&gt;='Option-specific inputs'!$K$16-1),
'Option-specific inputs'!$K$120,0),0)</f>
        <v>0</v>
      </c>
      <c r="BI537" s="52">
        <f>IFERROR(IF(AND(MOD(BI$14-$G$14+'Option-specific inputs'!$K$16-1,'Option-specific inputs'!$K$16-1)=0,BI$14-$G$14&gt;='Option-specific inputs'!$K$16-1),
'Option-specific inputs'!$K$120,0),0)</f>
        <v>0</v>
      </c>
      <c r="BJ537" s="52">
        <f>IFERROR(IF(AND(MOD(BJ$14-$G$14+'Option-specific inputs'!$K$16-1,'Option-specific inputs'!$K$16-1)=0,BJ$14-$G$14&gt;='Option-specific inputs'!$K$16-1),
'Option-specific inputs'!$K$120,0),0)</f>
        <v>0</v>
      </c>
      <c r="BK537" s="52">
        <f>IFERROR(IF(AND(MOD(BK$14-$G$14+'Option-specific inputs'!$K$16-1,'Option-specific inputs'!$K$16-1)=0,BK$14-$G$14&gt;='Option-specific inputs'!$K$16-1),
'Option-specific inputs'!$K$120,0),0)</f>
        <v>0</v>
      </c>
      <c r="BL537" s="52">
        <f>IFERROR(IF(AND(MOD(BL$14-$G$14+'Option-specific inputs'!$K$16-1,'Option-specific inputs'!$K$16-1)=0,BL$14-$G$14&gt;='Option-specific inputs'!$K$16-1),
'Option-specific inputs'!$K$120,0),0)</f>
        <v>0</v>
      </c>
      <c r="BM537" s="52">
        <f>IFERROR(IF(AND(MOD(BM$14-$G$14+'Option-specific inputs'!$K$16-1,'Option-specific inputs'!$K$16-1)=0,BM$14-$G$14&gt;='Option-specific inputs'!$K$16-1),
'Option-specific inputs'!$K$120,0),0)</f>
        <v>0</v>
      </c>
      <c r="BN537" s="52">
        <f>IFERROR(IF(AND(MOD(BN$14-$G$14+'Option-specific inputs'!$K$16-1,'Option-specific inputs'!$K$16-1)=0,BN$14-$G$14&gt;='Option-specific inputs'!$K$16-1),
'Option-specific inputs'!$K$120,0),0)</f>
        <v>0</v>
      </c>
      <c r="BO537" s="52">
        <f>IFERROR(IF(AND(MOD(BO$14-$G$14+'Option-specific inputs'!$K$16-1,'Option-specific inputs'!$K$16-1)=0,BO$14-$G$14&gt;='Option-specific inputs'!$K$16-1),
'Option-specific inputs'!$K$120,0),0)</f>
        <v>0</v>
      </c>
      <c r="BP537" s="52">
        <f>IFERROR(IF(AND(MOD(BP$14-$G$14+'Option-specific inputs'!$K$16-1,'Option-specific inputs'!$K$16-1)=0,BP$14-$G$14&gt;='Option-specific inputs'!$K$16-1),
'Option-specific inputs'!$K$120,0),0)</f>
        <v>0</v>
      </c>
      <c r="BQ537" s="52">
        <f>IFERROR(IF(AND(MOD(BQ$14-$G$14+'Option-specific inputs'!$K$16-1,'Option-specific inputs'!$K$16-1)=0,BQ$14-$G$14&gt;='Option-specific inputs'!$K$16-1),
'Option-specific inputs'!$K$120,0),0)</f>
        <v>0</v>
      </c>
      <c r="BR537" s="52">
        <f>IFERROR(IF(AND(MOD(BR$14-$G$14+'Option-specific inputs'!$K$16-1,'Option-specific inputs'!$K$16-1)=0,BR$14-$G$14&gt;='Option-specific inputs'!$K$16-1),
'Option-specific inputs'!$K$120,0),0)</f>
        <v>0</v>
      </c>
      <c r="BS537" s="52">
        <f>IFERROR(IF(AND(MOD(BS$14-$G$14+'Option-specific inputs'!$K$16-1,'Option-specific inputs'!$K$16-1)=0,BS$14-$G$14&gt;='Option-specific inputs'!$K$16-1),
'Option-specific inputs'!$K$120,0),0)</f>
        <v>0</v>
      </c>
      <c r="BT537" s="52">
        <f>IFERROR(IF(AND(MOD(BT$14-$G$14+'Option-specific inputs'!$K$16-1,'Option-specific inputs'!$K$16-1)=0,BT$14-$G$14&gt;='Option-specific inputs'!$K$16-1),
'Option-specific inputs'!$K$120,0),0)</f>
        <v>0</v>
      </c>
      <c r="BU537" s="52">
        <f>IFERROR(IF(AND(MOD(BU$14-$G$14+'Option-specific inputs'!$K$16-1,'Option-specific inputs'!$K$16-1)=0,BU$14-$G$14&gt;='Option-specific inputs'!$K$16-1),
'Option-specific inputs'!$K$120,0),0)</f>
        <v>0</v>
      </c>
      <c r="BV537" s="52">
        <f>IFERROR(IF(AND(MOD(BV$14-$G$14+'Option-specific inputs'!$K$16-1,'Option-specific inputs'!$K$16-1)=0,BV$14-$G$14&gt;='Option-specific inputs'!$K$16-1),
'Option-specific inputs'!$K$120,0),0)</f>
        <v>0</v>
      </c>
      <c r="BW537" s="52">
        <f>IFERROR(IF(AND(MOD(BW$14-$G$14+'Option-specific inputs'!$K$16-1,'Option-specific inputs'!$K$16-1)=0,BW$14-$G$14&gt;='Option-specific inputs'!$K$16-1),
'Option-specific inputs'!$K$120,0),0)</f>
        <v>0</v>
      </c>
      <c r="BX537" s="52">
        <f>IFERROR(IF(AND(MOD(BX$14-$G$14+'Option-specific inputs'!$K$16-1,'Option-specific inputs'!$K$16-1)=0,BX$14-$G$14&gt;='Option-specific inputs'!$K$16-1),
'Option-specific inputs'!$K$120,0),0)</f>
        <v>0</v>
      </c>
      <c r="BY537" s="52">
        <f>IFERROR(IF(AND(MOD(BY$14-$G$14+'Option-specific inputs'!$K$16-1,'Option-specific inputs'!$K$16-1)=0,BY$14-$G$14&gt;='Option-specific inputs'!$K$16-1),
'Option-specific inputs'!$K$120,0),0)</f>
        <v>0</v>
      </c>
      <c r="BZ537" s="52">
        <f>IFERROR(IF(AND(MOD(BZ$14-$G$14+'Option-specific inputs'!$K$16-1,'Option-specific inputs'!$K$16-1)=0,BZ$14-$G$14&gt;='Option-specific inputs'!$K$16-1),
'Option-specific inputs'!$K$120,0),0)</f>
        <v>0</v>
      </c>
      <c r="CA537" s="52">
        <f>IFERROR(IF(AND(MOD(CA$14-$G$14+'Option-specific inputs'!$K$16-1,'Option-specific inputs'!$K$16-1)=0,CA$14-$G$14&gt;='Option-specific inputs'!$K$16-1),
'Option-specific inputs'!$K$120,0),0)</f>
        <v>0</v>
      </c>
      <c r="CB537" s="52">
        <f>IFERROR(IF(AND(MOD(CB$14-$G$14+'Option-specific inputs'!$K$16-1,'Option-specific inputs'!$K$16-1)=0,CB$14-$G$14&gt;='Option-specific inputs'!$K$16-1),
'Option-specific inputs'!$K$120,0),0)</f>
        <v>0</v>
      </c>
      <c r="CC537" s="52">
        <f>IFERROR(IF(AND(MOD(CC$14-$G$14+'Option-specific inputs'!$K$16-1,'Option-specific inputs'!$K$16-1)=0,CC$14-$G$14&gt;='Option-specific inputs'!$K$16-1),
'Option-specific inputs'!$K$120,0),0)</f>
        <v>0</v>
      </c>
      <c r="CD537" s="52">
        <f>IFERROR(IF(AND(MOD(CD$14-$G$14+'Option-specific inputs'!$K$16-1,'Option-specific inputs'!$K$16-1)=0,CD$14-$G$14&gt;='Option-specific inputs'!$K$16-1),
'Option-specific inputs'!$K$120,0),0)</f>
        <v>0</v>
      </c>
      <c r="CE537" s="52">
        <f>IFERROR(IF(AND(MOD(CE$14-$G$14+'Option-specific inputs'!$K$16-1,'Option-specific inputs'!$K$16-1)=0,CE$14-$G$14&gt;='Option-specific inputs'!$K$16-1),
'Option-specific inputs'!$K$120,0),0)</f>
        <v>0</v>
      </c>
      <c r="CF537" s="52">
        <f>IFERROR(IF(AND(MOD(CF$14-$G$14+'Option-specific inputs'!$K$16-1,'Option-specific inputs'!$K$16-1)=0,CF$14-$G$14&gt;='Option-specific inputs'!$K$16-1),
'Option-specific inputs'!$K$120,0),0)</f>
        <v>0</v>
      </c>
      <c r="CG537" s="52">
        <f>IFERROR(IF(AND(MOD(CG$14-$G$14+'Option-specific inputs'!$K$16-1,'Option-specific inputs'!$K$16-1)=0,CG$14-$G$14&gt;='Option-specific inputs'!$K$16-1),
'Option-specific inputs'!$K$120,0),0)</f>
        <v>0</v>
      </c>
      <c r="CH537" s="52">
        <f>IFERROR(IF(AND(MOD(CH$14-$G$14+'Option-specific inputs'!$K$16-1,'Option-specific inputs'!$K$16-1)=0,CH$14-$G$14&gt;='Option-specific inputs'!$K$16-1),
'Option-specific inputs'!$K$120,0),0)</f>
        <v>0</v>
      </c>
      <c r="CI537" s="52">
        <f>IFERROR(IF(AND(MOD(CI$14-$G$14+'Option-specific inputs'!$K$16-1,'Option-specific inputs'!$K$16-1)=0,CI$14-$G$14&gt;='Option-specific inputs'!$K$16-1),
'Option-specific inputs'!$K$120,0),0)</f>
        <v>0</v>
      </c>
      <c r="CJ537" s="52">
        <f>IFERROR(IF(AND(MOD(CJ$14-$G$14+'Option-specific inputs'!$K$16-1,'Option-specific inputs'!$K$16-1)=0,CJ$14-$G$14&gt;='Option-specific inputs'!$K$16-1),
'Option-specific inputs'!$K$120,0),0)</f>
        <v>0</v>
      </c>
      <c r="CK537" s="52">
        <f>IFERROR(IF(AND(MOD(CK$14-$G$14+'Option-specific inputs'!$K$16-1,'Option-specific inputs'!$K$16-1)=0,CK$14-$G$14&gt;='Option-specific inputs'!$K$16-1),
'Option-specific inputs'!$K$120,0),0)</f>
        <v>0</v>
      </c>
      <c r="CL537" s="52">
        <f>IFERROR(IF(AND(MOD(CL$14-$G$14+'Option-specific inputs'!$K$16-1,'Option-specific inputs'!$K$16-1)=0,CL$14-$G$14&gt;='Option-specific inputs'!$K$16-1),
'Option-specific inputs'!$K$120,0),0)</f>
        <v>0</v>
      </c>
      <c r="CM537" s="52">
        <f>IFERROR(IF(AND(MOD(CM$14-$G$14+'Option-specific inputs'!$K$16-1,'Option-specific inputs'!$K$16-1)=0,CM$14-$G$14&gt;='Option-specific inputs'!$K$16-1),
'Option-specific inputs'!$K$120,0),0)</f>
        <v>0</v>
      </c>
      <c r="CN537" s="52">
        <f>IFERROR(IF(AND(MOD(CN$14-$G$14+'Option-specific inputs'!$K$16-1,'Option-specific inputs'!$K$16-1)=0,CN$14-$G$14&gt;='Option-specific inputs'!$K$16-1),
'Option-specific inputs'!$K$120,0),0)</f>
        <v>0</v>
      </c>
      <c r="CO537" s="52">
        <f>IFERROR(IF(AND(MOD(CO$14-$G$14+'Option-specific inputs'!$K$16-1,'Option-specific inputs'!$K$16-1)=0,CO$14-$G$14&gt;='Option-specific inputs'!$K$16-1),
'Option-specific inputs'!$K$120,0),0)</f>
        <v>0</v>
      </c>
      <c r="CP537" s="52">
        <f>IFERROR(IF(AND(MOD(CP$14-$G$14+'Option-specific inputs'!$K$16-1,'Option-specific inputs'!$K$16-1)=0,CP$14-$G$14&gt;='Option-specific inputs'!$K$16-1),
'Option-specific inputs'!$K$120,0),0)</f>
        <v>0</v>
      </c>
      <c r="CQ537" s="52">
        <f>IFERROR(IF(AND(MOD(CQ$14-$G$14+'Option-specific inputs'!$K$16-1,'Option-specific inputs'!$K$16-1)=0,CQ$14-$G$14&gt;='Option-specific inputs'!$K$16-1),
'Option-specific inputs'!$K$120,0),0)</f>
        <v>0</v>
      </c>
      <c r="CR537" s="52">
        <f>IFERROR(IF(AND(MOD(CR$14-$G$14+'Option-specific inputs'!$K$16-1,'Option-specific inputs'!$K$16-1)=0,CR$14-$G$14&gt;='Option-specific inputs'!$K$16-1),
'Option-specific inputs'!$K$120,0),0)</f>
        <v>0</v>
      </c>
      <c r="CS537" s="52">
        <f>IFERROR(IF(AND(MOD(CS$14-$G$14+'Option-specific inputs'!$K$16-1,'Option-specific inputs'!$K$16-1)=0,CS$14-$G$14&gt;='Option-specific inputs'!$K$16-1),
'Option-specific inputs'!$K$120,0),0)</f>
        <v>0</v>
      </c>
      <c r="CT537" s="52">
        <f>IFERROR(IF(AND(MOD(CT$14-$G$14+'Option-specific inputs'!$K$16-1,'Option-specific inputs'!$K$16-1)=0,CT$14-$G$14&gt;='Option-specific inputs'!$K$16-1),
'Option-specific inputs'!$K$120,0),0)</f>
        <v>0</v>
      </c>
      <c r="CU537" s="52">
        <f>IFERROR(IF(AND(MOD(CU$14-$G$14+'Option-specific inputs'!$K$16-1,'Option-specific inputs'!$K$16-1)=0,CU$14-$G$14&gt;='Option-specific inputs'!$K$16-1),
'Option-specific inputs'!$K$120,0),0)</f>
        <v>0</v>
      </c>
      <c r="CV537" s="52">
        <f>IFERROR(IF(AND(MOD(CV$14-$G$14+'Option-specific inputs'!$K$16-1,'Option-specific inputs'!$K$16-1)=0,CV$14-$G$14&gt;='Option-specific inputs'!$K$16-1),
'Option-specific inputs'!$K$120,0),0)</f>
        <v>0</v>
      </c>
      <c r="CW537" s="52">
        <f>IFERROR(IF(AND(MOD(CW$14-$G$14+'Option-specific inputs'!$K$16-1,'Option-specific inputs'!$K$16-1)=0,CW$14-$G$14&gt;='Option-specific inputs'!$K$16-1),
'Option-specific inputs'!$K$120,0),0)</f>
        <v>0</v>
      </c>
      <c r="CX537" s="52">
        <f>IFERROR(IF(AND(MOD(CX$14-$G$14+'Option-specific inputs'!$K$16-1,'Option-specific inputs'!$K$16-1)=0,CX$14-$G$14&gt;='Option-specific inputs'!$K$16-1),
'Option-specific inputs'!$K$120,0),0)</f>
        <v>0</v>
      </c>
      <c r="CY537" s="52">
        <f>IFERROR(IF(AND(MOD(CY$14-$G$14+'Option-specific inputs'!$K$16-1,'Option-specific inputs'!$K$16-1)=0,CY$14-$G$14&gt;='Option-specific inputs'!$K$16-1),
'Option-specific inputs'!$K$120,0),0)</f>
        <v>0</v>
      </c>
      <c r="CZ537" s="52">
        <f>IFERROR(IF(AND(MOD(CZ$14-$G$14+'Option-specific inputs'!$K$16-1,'Option-specific inputs'!$K$16-1)=0,CZ$14-$G$14&gt;='Option-specific inputs'!$K$16-1),
'Option-specific inputs'!$K$120,0),0)</f>
        <v>0</v>
      </c>
      <c r="DA537" s="52">
        <f>IFERROR(IF(AND(MOD(DA$14-$G$14+'Option-specific inputs'!$K$16-1,'Option-specific inputs'!$K$16-1)=0,DA$14-$G$14&gt;='Option-specific inputs'!$K$16-1),
'Option-specific inputs'!$K$120,0),0)</f>
        <v>0</v>
      </c>
      <c r="DB537" s="52">
        <f>IFERROR(IF(AND(MOD(DB$14-$G$14+'Option-specific inputs'!$K$16-1,'Option-specific inputs'!$K$16-1)=0,DB$14-$G$14&gt;='Option-specific inputs'!$K$16-1),
'Option-specific inputs'!$K$120,0),0)</f>
        <v>0</v>
      </c>
      <c r="DC537" s="25"/>
    </row>
    <row r="538" spans="1:107" s="61" customFormat="1" ht="12.6" customHeight="1">
      <c r="A538" s="25"/>
      <c r="B538" s="163"/>
      <c r="C538" s="163"/>
      <c r="D538" s="32"/>
      <c r="E538" s="37"/>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C538" s="32"/>
      <c r="AD538" s="32"/>
      <c r="AE538" s="32"/>
      <c r="AF538" s="32"/>
      <c r="AG538" s="32"/>
      <c r="AH538" s="32"/>
      <c r="AI538" s="32"/>
      <c r="AJ538" s="32"/>
      <c r="AK538" s="32"/>
      <c r="AL538" s="32"/>
      <c r="AM538" s="32"/>
      <c r="AN538" s="32"/>
      <c r="AO538" s="32"/>
      <c r="AP538" s="32"/>
      <c r="AQ538" s="32"/>
      <c r="AR538" s="32"/>
      <c r="AS538" s="32"/>
      <c r="AT538" s="32"/>
      <c r="AU538" s="32"/>
      <c r="AV538" s="32"/>
      <c r="AW538" s="32"/>
      <c r="AX538" s="32"/>
      <c r="AY538" s="32"/>
      <c r="AZ538" s="32"/>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2"/>
      <c r="CE538" s="32"/>
      <c r="CF538" s="32"/>
      <c r="CG538" s="32"/>
      <c r="CH538" s="32"/>
      <c r="CI538" s="32"/>
      <c r="CJ538" s="32"/>
      <c r="CK538" s="32"/>
      <c r="CL538" s="32"/>
      <c r="CM538" s="32"/>
      <c r="CN538" s="32"/>
      <c r="CO538" s="32"/>
      <c r="CP538" s="32"/>
      <c r="CQ538" s="32"/>
      <c r="CR538" s="32"/>
      <c r="CS538" s="32"/>
      <c r="CT538" s="32"/>
      <c r="CU538" s="32"/>
      <c r="CV538" s="32"/>
      <c r="CW538" s="32"/>
      <c r="CX538" s="32"/>
      <c r="CY538" s="32"/>
      <c r="CZ538" s="32"/>
      <c r="DA538" s="32"/>
      <c r="DB538" s="32"/>
      <c r="DC538" s="25"/>
    </row>
    <row r="539" spans="1:107" s="61" customFormat="1" ht="22.5" customHeight="1">
      <c r="A539" s="25"/>
      <c r="B539" s="163"/>
      <c r="C539" s="170" t="s">
        <v>286</v>
      </c>
      <c r="D539" s="32"/>
      <c r="E539" s="37"/>
      <c r="F539" s="32"/>
      <c r="G539" s="53">
        <f t="shared" ref="G539:AL539" si="195">SUM(G533:G537)</f>
        <v>0</v>
      </c>
      <c r="H539" s="53">
        <f t="shared" si="195"/>
        <v>0</v>
      </c>
      <c r="I539" s="53">
        <f t="shared" si="195"/>
        <v>0</v>
      </c>
      <c r="J539" s="53">
        <f t="shared" si="195"/>
        <v>0</v>
      </c>
      <c r="K539" s="53">
        <f t="shared" si="195"/>
        <v>0</v>
      </c>
      <c r="L539" s="53">
        <f t="shared" si="195"/>
        <v>0</v>
      </c>
      <c r="M539" s="53">
        <f t="shared" si="195"/>
        <v>0</v>
      </c>
      <c r="N539" s="53">
        <f t="shared" si="195"/>
        <v>0</v>
      </c>
      <c r="O539" s="53">
        <f t="shared" si="195"/>
        <v>0</v>
      </c>
      <c r="P539" s="53">
        <f t="shared" si="195"/>
        <v>0</v>
      </c>
      <c r="Q539" s="53">
        <f t="shared" si="195"/>
        <v>0</v>
      </c>
      <c r="R539" s="53">
        <f t="shared" si="195"/>
        <v>0</v>
      </c>
      <c r="S539" s="53">
        <f t="shared" si="195"/>
        <v>0</v>
      </c>
      <c r="T539" s="53">
        <f t="shared" si="195"/>
        <v>0</v>
      </c>
      <c r="U539" s="53">
        <f t="shared" si="195"/>
        <v>0</v>
      </c>
      <c r="V539" s="53">
        <f t="shared" si="195"/>
        <v>0</v>
      </c>
      <c r="W539" s="53">
        <f t="shared" si="195"/>
        <v>0</v>
      </c>
      <c r="X539" s="53">
        <f t="shared" si="195"/>
        <v>0</v>
      </c>
      <c r="Y539" s="53">
        <f t="shared" si="195"/>
        <v>0</v>
      </c>
      <c r="Z539" s="53">
        <f t="shared" si="195"/>
        <v>0</v>
      </c>
      <c r="AA539" s="53">
        <f t="shared" si="195"/>
        <v>0</v>
      </c>
      <c r="AB539" s="53">
        <f t="shared" si="195"/>
        <v>0</v>
      </c>
      <c r="AC539" s="53">
        <f t="shared" si="195"/>
        <v>0</v>
      </c>
      <c r="AD539" s="53">
        <f t="shared" si="195"/>
        <v>0</v>
      </c>
      <c r="AE539" s="53">
        <f t="shared" si="195"/>
        <v>0</v>
      </c>
      <c r="AF539" s="53">
        <f t="shared" si="195"/>
        <v>0</v>
      </c>
      <c r="AG539" s="53">
        <f t="shared" si="195"/>
        <v>0</v>
      </c>
      <c r="AH539" s="53">
        <f t="shared" si="195"/>
        <v>0</v>
      </c>
      <c r="AI539" s="53">
        <f t="shared" si="195"/>
        <v>0</v>
      </c>
      <c r="AJ539" s="53">
        <f t="shared" si="195"/>
        <v>0</v>
      </c>
      <c r="AK539" s="53">
        <f t="shared" si="195"/>
        <v>0</v>
      </c>
      <c r="AL539" s="53">
        <f t="shared" si="195"/>
        <v>0</v>
      </c>
      <c r="AM539" s="53">
        <f t="shared" ref="AM539:BR539" si="196">SUM(AM533:AM537)</f>
        <v>0</v>
      </c>
      <c r="AN539" s="53">
        <f t="shared" si="196"/>
        <v>0</v>
      </c>
      <c r="AO539" s="53">
        <f t="shared" si="196"/>
        <v>0</v>
      </c>
      <c r="AP539" s="53">
        <f t="shared" si="196"/>
        <v>0</v>
      </c>
      <c r="AQ539" s="53">
        <f t="shared" si="196"/>
        <v>0</v>
      </c>
      <c r="AR539" s="53">
        <f t="shared" si="196"/>
        <v>0</v>
      </c>
      <c r="AS539" s="53">
        <f t="shared" si="196"/>
        <v>0</v>
      </c>
      <c r="AT539" s="53">
        <f t="shared" si="196"/>
        <v>0</v>
      </c>
      <c r="AU539" s="53">
        <f t="shared" si="196"/>
        <v>0</v>
      </c>
      <c r="AV539" s="53">
        <f t="shared" si="196"/>
        <v>0</v>
      </c>
      <c r="AW539" s="53">
        <f t="shared" si="196"/>
        <v>0</v>
      </c>
      <c r="AX539" s="53">
        <f t="shared" si="196"/>
        <v>0</v>
      </c>
      <c r="AY539" s="53">
        <f t="shared" si="196"/>
        <v>0</v>
      </c>
      <c r="AZ539" s="53">
        <f t="shared" si="196"/>
        <v>0</v>
      </c>
      <c r="BA539" s="53">
        <f t="shared" si="196"/>
        <v>0</v>
      </c>
      <c r="BB539" s="53">
        <f t="shared" si="196"/>
        <v>0</v>
      </c>
      <c r="BC539" s="53">
        <f t="shared" si="196"/>
        <v>0</v>
      </c>
      <c r="BD539" s="53">
        <f t="shared" si="196"/>
        <v>0</v>
      </c>
      <c r="BE539" s="53">
        <f t="shared" si="196"/>
        <v>0</v>
      </c>
      <c r="BF539" s="53">
        <f t="shared" si="196"/>
        <v>0</v>
      </c>
      <c r="BG539" s="53">
        <f t="shared" si="196"/>
        <v>0</v>
      </c>
      <c r="BH539" s="53">
        <f t="shared" si="196"/>
        <v>0</v>
      </c>
      <c r="BI539" s="53">
        <f t="shared" si="196"/>
        <v>0</v>
      </c>
      <c r="BJ539" s="53">
        <f t="shared" si="196"/>
        <v>0</v>
      </c>
      <c r="BK539" s="53">
        <f t="shared" si="196"/>
        <v>0</v>
      </c>
      <c r="BL539" s="53">
        <f t="shared" si="196"/>
        <v>0</v>
      </c>
      <c r="BM539" s="53">
        <f t="shared" si="196"/>
        <v>0</v>
      </c>
      <c r="BN539" s="53">
        <f t="shared" si="196"/>
        <v>0</v>
      </c>
      <c r="BO539" s="53">
        <f t="shared" si="196"/>
        <v>0</v>
      </c>
      <c r="BP539" s="53">
        <f t="shared" si="196"/>
        <v>0</v>
      </c>
      <c r="BQ539" s="53">
        <f t="shared" si="196"/>
        <v>0</v>
      </c>
      <c r="BR539" s="53">
        <f t="shared" si="196"/>
        <v>0</v>
      </c>
      <c r="BS539" s="53">
        <f t="shared" ref="BS539:CX539" si="197">SUM(BS533:BS537)</f>
        <v>0</v>
      </c>
      <c r="BT539" s="53">
        <f t="shared" si="197"/>
        <v>0</v>
      </c>
      <c r="BU539" s="53">
        <f t="shared" si="197"/>
        <v>0</v>
      </c>
      <c r="BV539" s="53">
        <f t="shared" si="197"/>
        <v>0</v>
      </c>
      <c r="BW539" s="53">
        <f t="shared" si="197"/>
        <v>0</v>
      </c>
      <c r="BX539" s="53">
        <f t="shared" si="197"/>
        <v>0</v>
      </c>
      <c r="BY539" s="53">
        <f t="shared" si="197"/>
        <v>0</v>
      </c>
      <c r="BZ539" s="53">
        <f t="shared" si="197"/>
        <v>0</v>
      </c>
      <c r="CA539" s="53">
        <f t="shared" si="197"/>
        <v>0</v>
      </c>
      <c r="CB539" s="53">
        <f t="shared" si="197"/>
        <v>0</v>
      </c>
      <c r="CC539" s="53">
        <f t="shared" si="197"/>
        <v>0</v>
      </c>
      <c r="CD539" s="53">
        <f t="shared" si="197"/>
        <v>0</v>
      </c>
      <c r="CE539" s="53">
        <f t="shared" si="197"/>
        <v>0</v>
      </c>
      <c r="CF539" s="53">
        <f t="shared" si="197"/>
        <v>0</v>
      </c>
      <c r="CG539" s="53">
        <f t="shared" si="197"/>
        <v>0</v>
      </c>
      <c r="CH539" s="53">
        <f t="shared" si="197"/>
        <v>0</v>
      </c>
      <c r="CI539" s="53">
        <f t="shared" si="197"/>
        <v>0</v>
      </c>
      <c r="CJ539" s="53">
        <f t="shared" si="197"/>
        <v>0</v>
      </c>
      <c r="CK539" s="53">
        <f t="shared" si="197"/>
        <v>0</v>
      </c>
      <c r="CL539" s="53">
        <f t="shared" si="197"/>
        <v>0</v>
      </c>
      <c r="CM539" s="53">
        <f t="shared" si="197"/>
        <v>0</v>
      </c>
      <c r="CN539" s="53">
        <f t="shared" si="197"/>
        <v>0</v>
      </c>
      <c r="CO539" s="53">
        <f t="shared" si="197"/>
        <v>0</v>
      </c>
      <c r="CP539" s="53">
        <f t="shared" si="197"/>
        <v>0</v>
      </c>
      <c r="CQ539" s="53">
        <f t="shared" si="197"/>
        <v>0</v>
      </c>
      <c r="CR539" s="53">
        <f t="shared" si="197"/>
        <v>0</v>
      </c>
      <c r="CS539" s="53">
        <f t="shared" si="197"/>
        <v>0</v>
      </c>
      <c r="CT539" s="53">
        <f t="shared" si="197"/>
        <v>0</v>
      </c>
      <c r="CU539" s="53">
        <f t="shared" si="197"/>
        <v>0</v>
      </c>
      <c r="CV539" s="53">
        <f t="shared" si="197"/>
        <v>0</v>
      </c>
      <c r="CW539" s="53">
        <f t="shared" si="197"/>
        <v>0</v>
      </c>
      <c r="CX539" s="53">
        <f t="shared" si="197"/>
        <v>0</v>
      </c>
      <c r="CY539" s="53">
        <f t="shared" ref="CY539:DB539" si="198">SUM(CY533:CY537)</f>
        <v>0</v>
      </c>
      <c r="CZ539" s="53">
        <f t="shared" si="198"/>
        <v>0</v>
      </c>
      <c r="DA539" s="53">
        <f t="shared" si="198"/>
        <v>0</v>
      </c>
      <c r="DB539" s="53">
        <f t="shared" si="198"/>
        <v>0</v>
      </c>
      <c r="DC539" s="25"/>
    </row>
    <row r="540" spans="1:107" s="61" customFormat="1" ht="22.5" customHeight="1">
      <c r="A540" s="25"/>
      <c r="B540" s="163"/>
      <c r="C540" s="170" t="s">
        <v>156</v>
      </c>
      <c r="D540" s="25"/>
      <c r="E540" s="51" t="s">
        <v>28</v>
      </c>
      <c r="F540" s="25"/>
      <c r="G540" s="54">
        <f>SUM(G539:DB539)</f>
        <v>0</v>
      </c>
      <c r="H540" s="25"/>
      <c r="I540" s="25"/>
      <c r="J540" s="25"/>
      <c r="K540" s="25"/>
      <c r="L540" s="25"/>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c r="AM540" s="25"/>
      <c r="AN540" s="25"/>
      <c r="AO540" s="25"/>
      <c r="AP540" s="25"/>
      <c r="AQ540" s="25"/>
      <c r="AR540" s="25"/>
      <c r="AS540" s="25"/>
      <c r="AT540" s="25"/>
      <c r="AU540" s="25"/>
      <c r="AV540" s="25"/>
      <c r="AW540" s="25"/>
      <c r="AX540" s="25"/>
      <c r="AY540" s="25"/>
      <c r="AZ540" s="25"/>
      <c r="BA540" s="25"/>
      <c r="BB540" s="25"/>
      <c r="BC540" s="25"/>
      <c r="BD540" s="25"/>
      <c r="BE540" s="25"/>
      <c r="BF540" s="25"/>
      <c r="BG540" s="25"/>
      <c r="BH540" s="25"/>
      <c r="BI540" s="25"/>
      <c r="BJ540" s="25"/>
      <c r="BK540" s="25"/>
      <c r="BL540" s="25"/>
      <c r="BM540" s="25"/>
      <c r="BN540" s="25"/>
      <c r="BO540" s="25"/>
      <c r="BP540" s="25"/>
      <c r="BQ540" s="25"/>
      <c r="BR540" s="25"/>
      <c r="BS540" s="25"/>
      <c r="BT540" s="25"/>
      <c r="BU540" s="25"/>
      <c r="BV540" s="25"/>
      <c r="BW540" s="25"/>
      <c r="BX540" s="25"/>
      <c r="BY540" s="25"/>
      <c r="BZ540" s="25"/>
      <c r="CA540" s="25"/>
      <c r="CB540" s="25"/>
      <c r="CC540" s="25"/>
      <c r="CD540" s="25"/>
      <c r="CE540" s="25"/>
      <c r="CF540" s="25"/>
      <c r="CG540" s="25"/>
      <c r="CH540" s="25"/>
      <c r="CI540" s="25"/>
      <c r="CJ540" s="25"/>
      <c r="CK540" s="25"/>
      <c r="CL540" s="25"/>
      <c r="CM540" s="25"/>
      <c r="CN540" s="25"/>
      <c r="CO540" s="25"/>
      <c r="CP540" s="25"/>
      <c r="CQ540" s="25"/>
      <c r="CR540" s="25"/>
      <c r="CS540" s="25"/>
      <c r="CT540" s="25"/>
      <c r="CU540" s="25"/>
      <c r="CV540" s="25"/>
      <c r="CW540" s="25"/>
      <c r="CX540" s="25"/>
      <c r="CY540" s="25"/>
      <c r="CZ540" s="25"/>
      <c r="DA540" s="25"/>
      <c r="DB540" s="25"/>
      <c r="DC540" s="25"/>
    </row>
    <row r="541" spans="1:107" s="61" customFormat="1" ht="12.6" customHeight="1">
      <c r="A541" s="25"/>
      <c r="B541" s="163"/>
      <c r="C541" s="163"/>
      <c r="D541" s="32"/>
      <c r="E541" s="37"/>
      <c r="F541" s="32"/>
      <c r="G541" s="32"/>
      <c r="H541" s="32"/>
      <c r="I541" s="32"/>
      <c r="J541" s="32"/>
      <c r="K541" s="32"/>
      <c r="L541" s="32"/>
      <c r="M541" s="32"/>
      <c r="N541" s="32"/>
      <c r="O541" s="32"/>
      <c r="P541" s="32"/>
      <c r="Q541" s="32"/>
      <c r="R541" s="32"/>
      <c r="S541" s="32"/>
      <c r="T541" s="32"/>
      <c r="U541" s="32"/>
      <c r="V541" s="32"/>
      <c r="W541" s="32"/>
      <c r="X541" s="32"/>
      <c r="Y541" s="32"/>
      <c r="Z541" s="32"/>
      <c r="AA541" s="32"/>
      <c r="AB541" s="32"/>
      <c r="AC541" s="32"/>
      <c r="AD541" s="32"/>
      <c r="AE541" s="32"/>
      <c r="AF541" s="32"/>
      <c r="AG541" s="32"/>
      <c r="AH541" s="32"/>
      <c r="AI541" s="32"/>
      <c r="AJ541" s="32"/>
      <c r="AK541" s="32"/>
      <c r="AL541" s="32"/>
      <c r="AM541" s="32"/>
      <c r="AN541" s="32"/>
      <c r="AO541" s="32"/>
      <c r="AP541" s="32"/>
      <c r="AQ541" s="32"/>
      <c r="AR541" s="32"/>
      <c r="AS541" s="32"/>
      <c r="AT541" s="32"/>
      <c r="AU541" s="32"/>
      <c r="AV541" s="32"/>
      <c r="AW541" s="32"/>
      <c r="AX541" s="32"/>
      <c r="AY541" s="32"/>
      <c r="AZ541" s="32"/>
      <c r="BA541" s="32"/>
      <c r="BB541" s="32"/>
      <c r="BC541" s="32"/>
      <c r="BD541" s="32"/>
      <c r="BE541" s="32"/>
      <c r="BF541" s="32"/>
      <c r="BG541" s="32"/>
      <c r="BH541" s="32"/>
      <c r="BI541" s="32"/>
      <c r="BJ541" s="32"/>
      <c r="BK541" s="32"/>
      <c r="BL541" s="32"/>
      <c r="BM541" s="32"/>
      <c r="BN541" s="32"/>
      <c r="BO541" s="32"/>
      <c r="BP541" s="32"/>
      <c r="BQ541" s="32"/>
      <c r="BR541" s="32"/>
      <c r="BS541" s="32"/>
      <c r="BT541" s="32"/>
      <c r="BU541" s="32"/>
      <c r="BV541" s="32"/>
      <c r="BW541" s="32"/>
      <c r="BX541" s="32"/>
      <c r="BY541" s="32"/>
      <c r="BZ541" s="32"/>
      <c r="CA541" s="32"/>
      <c r="CB541" s="32"/>
      <c r="CC541" s="32"/>
      <c r="CD541" s="32"/>
      <c r="CE541" s="32"/>
      <c r="CF541" s="32"/>
      <c r="CG541" s="32"/>
      <c r="CH541" s="32"/>
      <c r="CI541" s="32"/>
      <c r="CJ541" s="32"/>
      <c r="CK541" s="32"/>
      <c r="CL541" s="32"/>
      <c r="CM541" s="32"/>
      <c r="CN541" s="32"/>
      <c r="CO541" s="32"/>
      <c r="CP541" s="32"/>
      <c r="CQ541" s="32"/>
      <c r="CR541" s="32"/>
      <c r="CS541" s="32"/>
      <c r="CT541" s="32"/>
      <c r="CU541" s="32"/>
      <c r="CV541" s="32"/>
      <c r="CW541" s="32"/>
      <c r="CX541" s="32"/>
      <c r="CY541" s="32"/>
      <c r="CZ541" s="32"/>
      <c r="DA541" s="32"/>
      <c r="DB541" s="32"/>
      <c r="DC541" s="25"/>
    </row>
    <row r="542" spans="1:107" s="98" customFormat="1" ht="22.5" customHeight="1">
      <c r="A542" s="36"/>
      <c r="B542" s="152" t="s">
        <v>102</v>
      </c>
      <c r="C542" s="153" t="s">
        <v>157</v>
      </c>
      <c r="D542" s="35"/>
      <c r="E542" s="40"/>
      <c r="F542" s="36"/>
      <c r="G542" s="36"/>
      <c r="H542" s="36"/>
      <c r="I542" s="36"/>
      <c r="J542" s="36"/>
      <c r="K542" s="36"/>
      <c r="L542" s="36"/>
      <c r="M542" s="36"/>
      <c r="N542" s="36"/>
      <c r="O542" s="36"/>
      <c r="P542" s="36"/>
      <c r="Q542" s="36"/>
      <c r="R542" s="36"/>
      <c r="S542" s="36"/>
      <c r="T542" s="36"/>
      <c r="U542" s="36"/>
      <c r="V542" s="36"/>
      <c r="W542" s="36"/>
      <c r="X542" s="36"/>
      <c r="Y542" s="36"/>
      <c r="Z542" s="36"/>
      <c r="AA542" s="36"/>
      <c r="AB542" s="36"/>
      <c r="AC542" s="36"/>
      <c r="AD542" s="36"/>
      <c r="AE542" s="36"/>
      <c r="AF542" s="36"/>
      <c r="AG542" s="36"/>
      <c r="AH542" s="36"/>
      <c r="AI542" s="36"/>
      <c r="AJ542" s="36"/>
      <c r="AK542" s="36"/>
      <c r="AL542" s="36"/>
      <c r="AM542" s="36"/>
      <c r="AN542" s="36"/>
      <c r="AO542" s="36"/>
      <c r="AP542" s="36"/>
      <c r="AQ542" s="36"/>
      <c r="AR542" s="36"/>
      <c r="AS542" s="36"/>
      <c r="AT542" s="36"/>
      <c r="AU542" s="36"/>
      <c r="AV542" s="36"/>
      <c r="AW542" s="36"/>
      <c r="AX542" s="36"/>
      <c r="AY542" s="36"/>
      <c r="AZ542" s="36"/>
      <c r="BA542" s="36"/>
      <c r="BB542" s="36"/>
      <c r="BC542" s="36"/>
      <c r="BD542" s="36"/>
      <c r="BE542" s="36"/>
      <c r="BF542" s="36"/>
      <c r="BG542" s="36"/>
      <c r="BH542" s="36"/>
      <c r="BI542" s="36"/>
      <c r="BJ542" s="36"/>
      <c r="BK542" s="36"/>
      <c r="BL542" s="36"/>
      <c r="BM542" s="36"/>
      <c r="BN542" s="36"/>
      <c r="BO542" s="36"/>
      <c r="BP542" s="36"/>
      <c r="BQ542" s="36"/>
      <c r="BR542" s="36"/>
      <c r="BS542" s="36"/>
      <c r="BT542" s="36"/>
      <c r="BU542" s="36"/>
      <c r="BV542" s="36"/>
      <c r="BW542" s="36"/>
      <c r="BX542" s="36"/>
      <c r="BY542" s="36"/>
      <c r="BZ542" s="36"/>
      <c r="CA542" s="36"/>
      <c r="CB542" s="36"/>
      <c r="CC542" s="36"/>
      <c r="CD542" s="36"/>
      <c r="CE542" s="36"/>
      <c r="CF542" s="36"/>
      <c r="CG542" s="36"/>
      <c r="CH542" s="36"/>
      <c r="CI542" s="36"/>
      <c r="CJ542" s="36"/>
      <c r="CK542" s="36"/>
      <c r="CL542" s="36"/>
      <c r="CM542" s="36"/>
      <c r="CN542" s="36"/>
      <c r="CO542" s="36"/>
      <c r="CP542" s="36"/>
      <c r="CQ542" s="36"/>
      <c r="CR542" s="36"/>
      <c r="CS542" s="36"/>
      <c r="CT542" s="36"/>
      <c r="CU542" s="36"/>
      <c r="CV542" s="36"/>
      <c r="CW542" s="36"/>
      <c r="CX542" s="36"/>
      <c r="CY542" s="36"/>
      <c r="CZ542" s="36"/>
      <c r="DA542" s="36"/>
      <c r="DB542" s="36"/>
      <c r="DC542" s="36"/>
    </row>
    <row r="543" spans="1:107" s="61" customFormat="1" ht="12.6" customHeight="1">
      <c r="A543" s="25"/>
      <c r="B543" s="163"/>
      <c r="C543" s="163"/>
      <c r="D543" s="32"/>
      <c r="E543" s="37"/>
      <c r="F543" s="32"/>
      <c r="G543" s="32"/>
      <c r="H543" s="32"/>
      <c r="I543" s="32"/>
      <c r="J543" s="32"/>
      <c r="K543" s="32"/>
      <c r="L543" s="32"/>
      <c r="M543" s="32"/>
      <c r="N543" s="32"/>
      <c r="O543" s="32"/>
      <c r="P543" s="32"/>
      <c r="Q543" s="32"/>
      <c r="R543" s="32"/>
      <c r="S543" s="32"/>
      <c r="T543" s="32"/>
      <c r="U543" s="32"/>
      <c r="V543" s="32"/>
      <c r="W543" s="32"/>
      <c r="X543" s="32"/>
      <c r="Y543" s="32"/>
      <c r="Z543" s="32"/>
      <c r="AA543" s="32"/>
      <c r="AB543" s="32"/>
      <c r="AC543" s="32"/>
      <c r="AD543" s="32"/>
      <c r="AE543" s="32"/>
      <c r="AF543" s="32"/>
      <c r="AG543" s="32"/>
      <c r="AH543" s="32"/>
      <c r="AI543" s="32"/>
      <c r="AJ543" s="32"/>
      <c r="AK543" s="32"/>
      <c r="AL543" s="32"/>
      <c r="AM543" s="32"/>
      <c r="AN543" s="32"/>
      <c r="AO543" s="32"/>
      <c r="AP543" s="32"/>
      <c r="AQ543" s="32"/>
      <c r="AR543" s="32"/>
      <c r="AS543" s="32"/>
      <c r="AT543" s="32"/>
      <c r="AU543" s="32"/>
      <c r="AV543" s="32"/>
      <c r="AW543" s="32"/>
      <c r="AX543" s="32"/>
      <c r="AY543" s="32"/>
      <c r="AZ543" s="32"/>
      <c r="BA543" s="32"/>
      <c r="BB543" s="32"/>
      <c r="BC543" s="32"/>
      <c r="BD543" s="32"/>
      <c r="BE543" s="32"/>
      <c r="BF543" s="32"/>
      <c r="BG543" s="32"/>
      <c r="BH543" s="32"/>
      <c r="BI543" s="32"/>
      <c r="BJ543" s="32"/>
      <c r="BK543" s="32"/>
      <c r="BL543" s="32"/>
      <c r="BM543" s="32"/>
      <c r="BN543" s="32"/>
      <c r="BO543" s="32"/>
      <c r="BP543" s="32"/>
      <c r="BQ543" s="32"/>
      <c r="BR543" s="32"/>
      <c r="BS543" s="32"/>
      <c r="BT543" s="32"/>
      <c r="BU543" s="32"/>
      <c r="BV543" s="32"/>
      <c r="BW543" s="32"/>
      <c r="BX543" s="32"/>
      <c r="BY543" s="32"/>
      <c r="BZ543" s="32"/>
      <c r="CA543" s="32"/>
      <c r="CB543" s="32"/>
      <c r="CC543" s="32"/>
      <c r="CD543" s="32"/>
      <c r="CE543" s="32"/>
      <c r="CF543" s="32"/>
      <c r="CG543" s="32"/>
      <c r="CH543" s="32"/>
      <c r="CI543" s="32"/>
      <c r="CJ543" s="32"/>
      <c r="CK543" s="32"/>
      <c r="CL543" s="32"/>
      <c r="CM543" s="32"/>
      <c r="CN543" s="32"/>
      <c r="CO543" s="32"/>
      <c r="CP543" s="32"/>
      <c r="CQ543" s="32"/>
      <c r="CR543" s="32"/>
      <c r="CS543" s="32"/>
      <c r="CT543" s="32"/>
      <c r="CU543" s="32"/>
      <c r="CV543" s="32"/>
      <c r="CW543" s="32"/>
      <c r="CX543" s="32"/>
      <c r="CY543" s="32"/>
      <c r="CZ543" s="32"/>
      <c r="DA543" s="32"/>
      <c r="DB543" s="32"/>
      <c r="DC543" s="25"/>
    </row>
    <row r="544" spans="1:107" ht="22.5" customHeight="1">
      <c r="A544" s="25"/>
      <c r="B544" s="163"/>
      <c r="C544" s="178" t="s">
        <v>191</v>
      </c>
      <c r="D544" s="32"/>
      <c r="E544" s="37"/>
      <c r="F544" s="32"/>
      <c r="G544" s="57">
        <f>G462+G474+G488-G498</f>
        <v>0</v>
      </c>
      <c r="H544" s="57">
        <f t="shared" ref="H544:BS544" si="199">H462+H474+H488-H498</f>
        <v>0</v>
      </c>
      <c r="I544" s="57">
        <f t="shared" si="199"/>
        <v>0</v>
      </c>
      <c r="J544" s="57">
        <f t="shared" si="199"/>
        <v>0</v>
      </c>
      <c r="K544" s="57">
        <f t="shared" si="199"/>
        <v>0</v>
      </c>
      <c r="L544" s="57">
        <f t="shared" si="199"/>
        <v>0</v>
      </c>
      <c r="M544" s="57">
        <f t="shared" si="199"/>
        <v>0</v>
      </c>
      <c r="N544" s="57">
        <f t="shared" si="199"/>
        <v>0</v>
      </c>
      <c r="O544" s="57">
        <f t="shared" si="199"/>
        <v>0</v>
      </c>
      <c r="P544" s="57">
        <f t="shared" si="199"/>
        <v>0</v>
      </c>
      <c r="Q544" s="57">
        <f t="shared" si="199"/>
        <v>0</v>
      </c>
      <c r="R544" s="57">
        <f t="shared" si="199"/>
        <v>0</v>
      </c>
      <c r="S544" s="57">
        <f t="shared" si="199"/>
        <v>0</v>
      </c>
      <c r="T544" s="57">
        <f t="shared" si="199"/>
        <v>0</v>
      </c>
      <c r="U544" s="57">
        <f t="shared" si="199"/>
        <v>0</v>
      </c>
      <c r="V544" s="57">
        <f t="shared" si="199"/>
        <v>0</v>
      </c>
      <c r="W544" s="57">
        <f t="shared" si="199"/>
        <v>0</v>
      </c>
      <c r="X544" s="57">
        <f t="shared" si="199"/>
        <v>0</v>
      </c>
      <c r="Y544" s="57">
        <f t="shared" si="199"/>
        <v>0</v>
      </c>
      <c r="Z544" s="57">
        <f t="shared" si="199"/>
        <v>0</v>
      </c>
      <c r="AA544" s="57">
        <f t="shared" si="199"/>
        <v>0</v>
      </c>
      <c r="AB544" s="57">
        <f t="shared" si="199"/>
        <v>0</v>
      </c>
      <c r="AC544" s="57">
        <f t="shared" si="199"/>
        <v>0</v>
      </c>
      <c r="AD544" s="57">
        <f t="shared" si="199"/>
        <v>0</v>
      </c>
      <c r="AE544" s="57">
        <f t="shared" si="199"/>
        <v>0</v>
      </c>
      <c r="AF544" s="57">
        <f t="shared" si="199"/>
        <v>0</v>
      </c>
      <c r="AG544" s="57">
        <f t="shared" si="199"/>
        <v>0</v>
      </c>
      <c r="AH544" s="57">
        <f t="shared" si="199"/>
        <v>0</v>
      </c>
      <c r="AI544" s="57">
        <f t="shared" si="199"/>
        <v>0</v>
      </c>
      <c r="AJ544" s="57">
        <f t="shared" si="199"/>
        <v>0</v>
      </c>
      <c r="AK544" s="57">
        <f t="shared" si="199"/>
        <v>0</v>
      </c>
      <c r="AL544" s="57">
        <f t="shared" si="199"/>
        <v>0</v>
      </c>
      <c r="AM544" s="57">
        <f t="shared" si="199"/>
        <v>0</v>
      </c>
      <c r="AN544" s="57">
        <f t="shared" si="199"/>
        <v>0</v>
      </c>
      <c r="AO544" s="57">
        <f t="shared" si="199"/>
        <v>0</v>
      </c>
      <c r="AP544" s="57">
        <f t="shared" si="199"/>
        <v>0</v>
      </c>
      <c r="AQ544" s="57">
        <f t="shared" si="199"/>
        <v>0</v>
      </c>
      <c r="AR544" s="57">
        <f t="shared" si="199"/>
        <v>0</v>
      </c>
      <c r="AS544" s="57">
        <f t="shared" si="199"/>
        <v>0</v>
      </c>
      <c r="AT544" s="57">
        <f t="shared" si="199"/>
        <v>0</v>
      </c>
      <c r="AU544" s="57">
        <f t="shared" si="199"/>
        <v>0</v>
      </c>
      <c r="AV544" s="57">
        <f t="shared" si="199"/>
        <v>0</v>
      </c>
      <c r="AW544" s="57">
        <f t="shared" si="199"/>
        <v>0</v>
      </c>
      <c r="AX544" s="57">
        <f t="shared" si="199"/>
        <v>0</v>
      </c>
      <c r="AY544" s="57">
        <f t="shared" si="199"/>
        <v>0</v>
      </c>
      <c r="AZ544" s="57">
        <f t="shared" si="199"/>
        <v>0</v>
      </c>
      <c r="BA544" s="57">
        <f t="shared" si="199"/>
        <v>0</v>
      </c>
      <c r="BB544" s="57">
        <f t="shared" si="199"/>
        <v>0</v>
      </c>
      <c r="BC544" s="57">
        <f t="shared" si="199"/>
        <v>0</v>
      </c>
      <c r="BD544" s="57">
        <f t="shared" si="199"/>
        <v>0</v>
      </c>
      <c r="BE544" s="57">
        <f t="shared" si="199"/>
        <v>0</v>
      </c>
      <c r="BF544" s="57">
        <f t="shared" si="199"/>
        <v>0</v>
      </c>
      <c r="BG544" s="57">
        <f t="shared" si="199"/>
        <v>0</v>
      </c>
      <c r="BH544" s="57">
        <f t="shared" si="199"/>
        <v>0</v>
      </c>
      <c r="BI544" s="57">
        <f t="shared" si="199"/>
        <v>0</v>
      </c>
      <c r="BJ544" s="57">
        <f t="shared" si="199"/>
        <v>0</v>
      </c>
      <c r="BK544" s="57">
        <f t="shared" si="199"/>
        <v>0</v>
      </c>
      <c r="BL544" s="57">
        <f t="shared" si="199"/>
        <v>0</v>
      </c>
      <c r="BM544" s="57">
        <f t="shared" si="199"/>
        <v>0</v>
      </c>
      <c r="BN544" s="57">
        <f t="shared" si="199"/>
        <v>0</v>
      </c>
      <c r="BO544" s="57">
        <f t="shared" si="199"/>
        <v>0</v>
      </c>
      <c r="BP544" s="57">
        <f t="shared" si="199"/>
        <v>0</v>
      </c>
      <c r="BQ544" s="57">
        <f t="shared" si="199"/>
        <v>0</v>
      </c>
      <c r="BR544" s="57">
        <f t="shared" si="199"/>
        <v>0</v>
      </c>
      <c r="BS544" s="57">
        <f t="shared" si="199"/>
        <v>0</v>
      </c>
      <c r="BT544" s="57">
        <f t="shared" ref="BT544:DB544" si="200">BT462+BT474+BT488-BT498</f>
        <v>0</v>
      </c>
      <c r="BU544" s="57">
        <f t="shared" si="200"/>
        <v>0</v>
      </c>
      <c r="BV544" s="57">
        <f t="shared" si="200"/>
        <v>0</v>
      </c>
      <c r="BW544" s="57">
        <f t="shared" si="200"/>
        <v>0</v>
      </c>
      <c r="BX544" s="57">
        <f t="shared" si="200"/>
        <v>0</v>
      </c>
      <c r="BY544" s="57">
        <f t="shared" si="200"/>
        <v>0</v>
      </c>
      <c r="BZ544" s="57">
        <f t="shared" si="200"/>
        <v>0</v>
      </c>
      <c r="CA544" s="57">
        <f t="shared" si="200"/>
        <v>0</v>
      </c>
      <c r="CB544" s="57">
        <f t="shared" si="200"/>
        <v>0</v>
      </c>
      <c r="CC544" s="57">
        <f t="shared" si="200"/>
        <v>0</v>
      </c>
      <c r="CD544" s="57">
        <f t="shared" si="200"/>
        <v>0</v>
      </c>
      <c r="CE544" s="57">
        <f t="shared" si="200"/>
        <v>0</v>
      </c>
      <c r="CF544" s="57">
        <f t="shared" si="200"/>
        <v>0</v>
      </c>
      <c r="CG544" s="57">
        <f t="shared" si="200"/>
        <v>0</v>
      </c>
      <c r="CH544" s="57">
        <f t="shared" si="200"/>
        <v>0</v>
      </c>
      <c r="CI544" s="57">
        <f t="shared" si="200"/>
        <v>0</v>
      </c>
      <c r="CJ544" s="57">
        <f t="shared" si="200"/>
        <v>0</v>
      </c>
      <c r="CK544" s="57">
        <f t="shared" si="200"/>
        <v>0</v>
      </c>
      <c r="CL544" s="57">
        <f t="shared" si="200"/>
        <v>0</v>
      </c>
      <c r="CM544" s="57">
        <f t="shared" si="200"/>
        <v>0</v>
      </c>
      <c r="CN544" s="57">
        <f t="shared" si="200"/>
        <v>0</v>
      </c>
      <c r="CO544" s="57">
        <f t="shared" si="200"/>
        <v>0</v>
      </c>
      <c r="CP544" s="57">
        <f t="shared" si="200"/>
        <v>0</v>
      </c>
      <c r="CQ544" s="57">
        <f t="shared" si="200"/>
        <v>0</v>
      </c>
      <c r="CR544" s="57">
        <f t="shared" si="200"/>
        <v>0</v>
      </c>
      <c r="CS544" s="57">
        <f t="shared" si="200"/>
        <v>0</v>
      </c>
      <c r="CT544" s="57">
        <f t="shared" si="200"/>
        <v>0</v>
      </c>
      <c r="CU544" s="57">
        <f t="shared" si="200"/>
        <v>0</v>
      </c>
      <c r="CV544" s="57">
        <f t="shared" si="200"/>
        <v>0</v>
      </c>
      <c r="CW544" s="57">
        <f t="shared" si="200"/>
        <v>0</v>
      </c>
      <c r="CX544" s="57">
        <f t="shared" si="200"/>
        <v>0</v>
      </c>
      <c r="CY544" s="57">
        <f t="shared" si="200"/>
        <v>0</v>
      </c>
      <c r="CZ544" s="57">
        <f t="shared" si="200"/>
        <v>0</v>
      </c>
      <c r="DA544" s="57">
        <f t="shared" si="200"/>
        <v>0</v>
      </c>
      <c r="DB544" s="57">
        <f t="shared" si="200"/>
        <v>0</v>
      </c>
      <c r="DC544" s="58"/>
    </row>
    <row r="545" spans="1:107" s="61" customFormat="1" ht="22.5" customHeight="1">
      <c r="A545" s="25"/>
      <c r="B545" s="163"/>
      <c r="C545" s="178" t="s">
        <v>192</v>
      </c>
      <c r="D545" s="32"/>
      <c r="E545" s="37"/>
      <c r="F545" s="32"/>
      <c r="G545" s="56">
        <f>SUM(G544:DB544)</f>
        <v>0</v>
      </c>
      <c r="H545" s="32"/>
      <c r="I545" s="32"/>
      <c r="J545" s="32"/>
      <c r="K545" s="32"/>
      <c r="L545" s="32"/>
      <c r="M545" s="32"/>
      <c r="N545" s="32"/>
      <c r="O545" s="32"/>
      <c r="P545" s="32"/>
      <c r="Q545" s="32"/>
      <c r="R545" s="32"/>
      <c r="S545" s="32"/>
      <c r="T545" s="32"/>
      <c r="U545" s="32"/>
      <c r="V545" s="32"/>
      <c r="W545" s="32"/>
      <c r="X545" s="32"/>
      <c r="Y545" s="32"/>
      <c r="Z545" s="32"/>
      <c r="AA545" s="32"/>
      <c r="AB545" s="32"/>
      <c r="AC545" s="32"/>
      <c r="AD545" s="32"/>
      <c r="AE545" s="32"/>
      <c r="AF545" s="32"/>
      <c r="AG545" s="32"/>
      <c r="AH545" s="32"/>
      <c r="AI545" s="32"/>
      <c r="AJ545" s="32"/>
      <c r="AK545" s="32"/>
      <c r="AL545" s="32"/>
      <c r="AM545" s="32"/>
      <c r="AN545" s="32"/>
      <c r="AO545" s="32"/>
      <c r="AP545" s="32"/>
      <c r="AQ545" s="32"/>
      <c r="AR545" s="32"/>
      <c r="AS545" s="32"/>
      <c r="AT545" s="32"/>
      <c r="AU545" s="32"/>
      <c r="AV545" s="32"/>
      <c r="AW545" s="32"/>
      <c r="AX545" s="32"/>
      <c r="AY545" s="32"/>
      <c r="AZ545" s="32"/>
      <c r="BA545" s="32"/>
      <c r="BB545" s="32"/>
      <c r="BC545" s="32"/>
      <c r="BD545" s="32"/>
      <c r="BE545" s="32"/>
      <c r="BF545" s="32"/>
      <c r="BG545" s="32"/>
      <c r="BH545" s="32"/>
      <c r="BI545" s="32"/>
      <c r="BJ545" s="32"/>
      <c r="BK545" s="32"/>
      <c r="BL545" s="32"/>
      <c r="BM545" s="32"/>
      <c r="BN545" s="32"/>
      <c r="BO545" s="32"/>
      <c r="BP545" s="32"/>
      <c r="BQ545" s="32"/>
      <c r="BR545" s="32"/>
      <c r="BS545" s="32"/>
      <c r="BT545" s="32"/>
      <c r="BU545" s="32"/>
      <c r="BV545" s="32"/>
      <c r="BW545" s="32"/>
      <c r="BX545" s="32"/>
      <c r="BY545" s="32"/>
      <c r="BZ545" s="32"/>
      <c r="CA545" s="32"/>
      <c r="CB545" s="32"/>
      <c r="CC545" s="32"/>
      <c r="CD545" s="32"/>
      <c r="CE545" s="32"/>
      <c r="CF545" s="32"/>
      <c r="CG545" s="32"/>
      <c r="CH545" s="32"/>
      <c r="CI545" s="32"/>
      <c r="CJ545" s="32"/>
      <c r="CK545" s="32"/>
      <c r="CL545" s="32"/>
      <c r="CM545" s="32"/>
      <c r="CN545" s="32"/>
      <c r="CO545" s="32"/>
      <c r="CP545" s="32"/>
      <c r="CQ545" s="32"/>
      <c r="CR545" s="32"/>
      <c r="CS545" s="32"/>
      <c r="CT545" s="32"/>
      <c r="CU545" s="32"/>
      <c r="CV545" s="32"/>
      <c r="CW545" s="32"/>
      <c r="CX545" s="32"/>
      <c r="CY545" s="32"/>
      <c r="CZ545" s="32"/>
      <c r="DA545" s="32"/>
      <c r="DB545" s="32"/>
      <c r="DC545" s="25"/>
    </row>
    <row r="546" spans="1:107" s="61" customFormat="1" ht="12.6" customHeight="1">
      <c r="A546" s="25"/>
      <c r="B546" s="163"/>
      <c r="C546" s="178"/>
      <c r="D546" s="32"/>
      <c r="E546" s="37"/>
      <c r="F546" s="32"/>
      <c r="G546" s="32"/>
      <c r="H546" s="32"/>
      <c r="I546" s="32"/>
      <c r="J546" s="32"/>
      <c r="K546" s="32"/>
      <c r="L546" s="32"/>
      <c r="M546" s="32"/>
      <c r="N546" s="32"/>
      <c r="O546" s="32"/>
      <c r="P546" s="32"/>
      <c r="Q546" s="32"/>
      <c r="R546" s="32"/>
      <c r="S546" s="32"/>
      <c r="T546" s="32"/>
      <c r="U546" s="32"/>
      <c r="V546" s="32"/>
      <c r="W546" s="32"/>
      <c r="X546" s="32"/>
      <c r="Y546" s="32"/>
      <c r="Z546" s="32"/>
      <c r="AA546" s="32"/>
      <c r="AB546" s="32"/>
      <c r="AC546" s="32"/>
      <c r="AD546" s="32"/>
      <c r="AE546" s="32"/>
      <c r="AF546" s="32"/>
      <c r="AG546" s="32"/>
      <c r="AH546" s="32"/>
      <c r="AI546" s="32"/>
      <c r="AJ546" s="32"/>
      <c r="AK546" s="32"/>
      <c r="AL546" s="32"/>
      <c r="AM546" s="32"/>
      <c r="AN546" s="32"/>
      <c r="AO546" s="32"/>
      <c r="AP546" s="32"/>
      <c r="AQ546" s="32"/>
      <c r="AR546" s="32"/>
      <c r="AS546" s="32"/>
      <c r="AT546" s="32"/>
      <c r="AU546" s="32"/>
      <c r="AV546" s="32"/>
      <c r="AW546" s="32"/>
      <c r="AX546" s="32"/>
      <c r="AY546" s="32"/>
      <c r="AZ546" s="32"/>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c r="CH546" s="32"/>
      <c r="CI546" s="32"/>
      <c r="CJ546" s="32"/>
      <c r="CK546" s="32"/>
      <c r="CL546" s="32"/>
      <c r="CM546" s="32"/>
      <c r="CN546" s="32"/>
      <c r="CO546" s="32"/>
      <c r="CP546" s="32"/>
      <c r="CQ546" s="32"/>
      <c r="CR546" s="32"/>
      <c r="CS546" s="32"/>
      <c r="CT546" s="32"/>
      <c r="CU546" s="32"/>
      <c r="CV546" s="32"/>
      <c r="CW546" s="32"/>
      <c r="CX546" s="32"/>
      <c r="CY546" s="32"/>
      <c r="CZ546" s="32"/>
      <c r="DA546" s="32"/>
      <c r="DB546" s="32"/>
      <c r="DC546" s="25"/>
    </row>
    <row r="547" spans="1:107" s="99" customFormat="1" ht="22.5" customHeight="1">
      <c r="A547" s="25"/>
      <c r="B547" s="163"/>
      <c r="C547" s="178" t="s">
        <v>196</v>
      </c>
      <c r="D547" s="32"/>
      <c r="E547" s="37"/>
      <c r="F547" s="32"/>
      <c r="G547" s="57">
        <f>G465+G477+G491-G501</f>
        <v>0</v>
      </c>
      <c r="H547" s="57">
        <f t="shared" ref="H547:BS547" si="201">H465+H477+H491-H501</f>
        <v>0</v>
      </c>
      <c r="I547" s="57">
        <f t="shared" si="201"/>
        <v>0</v>
      </c>
      <c r="J547" s="57">
        <f t="shared" si="201"/>
        <v>0</v>
      </c>
      <c r="K547" s="57">
        <f t="shared" si="201"/>
        <v>0</v>
      </c>
      <c r="L547" s="57">
        <f t="shared" si="201"/>
        <v>0</v>
      </c>
      <c r="M547" s="57">
        <f t="shared" si="201"/>
        <v>0</v>
      </c>
      <c r="N547" s="57">
        <f t="shared" si="201"/>
        <v>0</v>
      </c>
      <c r="O547" s="57">
        <f t="shared" si="201"/>
        <v>0</v>
      </c>
      <c r="P547" s="57">
        <f t="shared" si="201"/>
        <v>0</v>
      </c>
      <c r="Q547" s="57">
        <f t="shared" si="201"/>
        <v>0</v>
      </c>
      <c r="R547" s="57">
        <f t="shared" si="201"/>
        <v>0</v>
      </c>
      <c r="S547" s="57">
        <f t="shared" si="201"/>
        <v>0</v>
      </c>
      <c r="T547" s="57">
        <f t="shared" si="201"/>
        <v>0</v>
      </c>
      <c r="U547" s="57">
        <f t="shared" si="201"/>
        <v>0</v>
      </c>
      <c r="V547" s="57">
        <f t="shared" si="201"/>
        <v>0</v>
      </c>
      <c r="W547" s="57">
        <f t="shared" si="201"/>
        <v>0</v>
      </c>
      <c r="X547" s="57">
        <f t="shared" si="201"/>
        <v>0</v>
      </c>
      <c r="Y547" s="57">
        <f t="shared" si="201"/>
        <v>0</v>
      </c>
      <c r="Z547" s="57">
        <f t="shared" si="201"/>
        <v>0</v>
      </c>
      <c r="AA547" s="57">
        <f t="shared" si="201"/>
        <v>0</v>
      </c>
      <c r="AB547" s="57">
        <f t="shared" si="201"/>
        <v>0</v>
      </c>
      <c r="AC547" s="57">
        <f t="shared" si="201"/>
        <v>0</v>
      </c>
      <c r="AD547" s="57">
        <f t="shared" si="201"/>
        <v>0</v>
      </c>
      <c r="AE547" s="57">
        <f t="shared" si="201"/>
        <v>0</v>
      </c>
      <c r="AF547" s="57">
        <f t="shared" si="201"/>
        <v>0</v>
      </c>
      <c r="AG547" s="57">
        <f t="shared" si="201"/>
        <v>0</v>
      </c>
      <c r="AH547" s="57">
        <f t="shared" si="201"/>
        <v>0</v>
      </c>
      <c r="AI547" s="57">
        <f t="shared" si="201"/>
        <v>0</v>
      </c>
      <c r="AJ547" s="57">
        <f t="shared" si="201"/>
        <v>0</v>
      </c>
      <c r="AK547" s="57">
        <f t="shared" si="201"/>
        <v>0</v>
      </c>
      <c r="AL547" s="57">
        <f t="shared" si="201"/>
        <v>0</v>
      </c>
      <c r="AM547" s="57">
        <f t="shared" si="201"/>
        <v>0</v>
      </c>
      <c r="AN547" s="57">
        <f t="shared" si="201"/>
        <v>0</v>
      </c>
      <c r="AO547" s="57">
        <f t="shared" si="201"/>
        <v>0</v>
      </c>
      <c r="AP547" s="57">
        <f t="shared" si="201"/>
        <v>0</v>
      </c>
      <c r="AQ547" s="57">
        <f t="shared" si="201"/>
        <v>0</v>
      </c>
      <c r="AR547" s="57">
        <f t="shared" si="201"/>
        <v>0</v>
      </c>
      <c r="AS547" s="57">
        <f t="shared" si="201"/>
        <v>0</v>
      </c>
      <c r="AT547" s="57">
        <f t="shared" si="201"/>
        <v>0</v>
      </c>
      <c r="AU547" s="57">
        <f t="shared" si="201"/>
        <v>0</v>
      </c>
      <c r="AV547" s="57">
        <f t="shared" si="201"/>
        <v>0</v>
      </c>
      <c r="AW547" s="57">
        <f t="shared" si="201"/>
        <v>0</v>
      </c>
      <c r="AX547" s="57">
        <f t="shared" si="201"/>
        <v>0</v>
      </c>
      <c r="AY547" s="57">
        <f t="shared" si="201"/>
        <v>0</v>
      </c>
      <c r="AZ547" s="57">
        <f t="shared" si="201"/>
        <v>0</v>
      </c>
      <c r="BA547" s="57">
        <f t="shared" si="201"/>
        <v>0</v>
      </c>
      <c r="BB547" s="57">
        <f t="shared" si="201"/>
        <v>0</v>
      </c>
      <c r="BC547" s="57">
        <f t="shared" si="201"/>
        <v>0</v>
      </c>
      <c r="BD547" s="57">
        <f t="shared" si="201"/>
        <v>0</v>
      </c>
      <c r="BE547" s="57">
        <f t="shared" si="201"/>
        <v>0</v>
      </c>
      <c r="BF547" s="57">
        <f t="shared" si="201"/>
        <v>0</v>
      </c>
      <c r="BG547" s="57">
        <f t="shared" si="201"/>
        <v>0</v>
      </c>
      <c r="BH547" s="57">
        <f t="shared" si="201"/>
        <v>0</v>
      </c>
      <c r="BI547" s="57">
        <f t="shared" si="201"/>
        <v>0</v>
      </c>
      <c r="BJ547" s="57">
        <f t="shared" si="201"/>
        <v>0</v>
      </c>
      <c r="BK547" s="57">
        <f t="shared" si="201"/>
        <v>0</v>
      </c>
      <c r="BL547" s="57">
        <f t="shared" si="201"/>
        <v>0</v>
      </c>
      <c r="BM547" s="57">
        <f t="shared" si="201"/>
        <v>0</v>
      </c>
      <c r="BN547" s="57">
        <f t="shared" si="201"/>
        <v>0</v>
      </c>
      <c r="BO547" s="57">
        <f t="shared" si="201"/>
        <v>0</v>
      </c>
      <c r="BP547" s="57">
        <f t="shared" si="201"/>
        <v>0</v>
      </c>
      <c r="BQ547" s="57">
        <f t="shared" si="201"/>
        <v>0</v>
      </c>
      <c r="BR547" s="57">
        <f t="shared" si="201"/>
        <v>0</v>
      </c>
      <c r="BS547" s="57">
        <f t="shared" si="201"/>
        <v>0</v>
      </c>
      <c r="BT547" s="57">
        <f t="shared" ref="BT547:DB547" si="202">BT465+BT477+BT491-BT501</f>
        <v>0</v>
      </c>
      <c r="BU547" s="57">
        <f t="shared" si="202"/>
        <v>0</v>
      </c>
      <c r="BV547" s="57">
        <f t="shared" si="202"/>
        <v>0</v>
      </c>
      <c r="BW547" s="57">
        <f t="shared" si="202"/>
        <v>0</v>
      </c>
      <c r="BX547" s="57">
        <f t="shared" si="202"/>
        <v>0</v>
      </c>
      <c r="BY547" s="57">
        <f t="shared" si="202"/>
        <v>0</v>
      </c>
      <c r="BZ547" s="57">
        <f t="shared" si="202"/>
        <v>0</v>
      </c>
      <c r="CA547" s="57">
        <f t="shared" si="202"/>
        <v>0</v>
      </c>
      <c r="CB547" s="57">
        <f t="shared" si="202"/>
        <v>0</v>
      </c>
      <c r="CC547" s="57">
        <f t="shared" si="202"/>
        <v>0</v>
      </c>
      <c r="CD547" s="57">
        <f t="shared" si="202"/>
        <v>0</v>
      </c>
      <c r="CE547" s="57">
        <f t="shared" si="202"/>
        <v>0</v>
      </c>
      <c r="CF547" s="57">
        <f t="shared" si="202"/>
        <v>0</v>
      </c>
      <c r="CG547" s="57">
        <f t="shared" si="202"/>
        <v>0</v>
      </c>
      <c r="CH547" s="57">
        <f t="shared" si="202"/>
        <v>0</v>
      </c>
      <c r="CI547" s="57">
        <f t="shared" si="202"/>
        <v>0</v>
      </c>
      <c r="CJ547" s="57">
        <f t="shared" si="202"/>
        <v>0</v>
      </c>
      <c r="CK547" s="57">
        <f t="shared" si="202"/>
        <v>0</v>
      </c>
      <c r="CL547" s="57">
        <f t="shared" si="202"/>
        <v>0</v>
      </c>
      <c r="CM547" s="57">
        <f t="shared" si="202"/>
        <v>0</v>
      </c>
      <c r="CN547" s="57">
        <f t="shared" si="202"/>
        <v>0</v>
      </c>
      <c r="CO547" s="57">
        <f t="shared" si="202"/>
        <v>0</v>
      </c>
      <c r="CP547" s="57">
        <f t="shared" si="202"/>
        <v>0</v>
      </c>
      <c r="CQ547" s="57">
        <f t="shared" si="202"/>
        <v>0</v>
      </c>
      <c r="CR547" s="57">
        <f t="shared" si="202"/>
        <v>0</v>
      </c>
      <c r="CS547" s="57">
        <f t="shared" si="202"/>
        <v>0</v>
      </c>
      <c r="CT547" s="57">
        <f t="shared" si="202"/>
        <v>0</v>
      </c>
      <c r="CU547" s="57">
        <f t="shared" si="202"/>
        <v>0</v>
      </c>
      <c r="CV547" s="57">
        <f t="shared" si="202"/>
        <v>0</v>
      </c>
      <c r="CW547" s="57">
        <f t="shared" si="202"/>
        <v>0</v>
      </c>
      <c r="CX547" s="57">
        <f t="shared" si="202"/>
        <v>0</v>
      </c>
      <c r="CY547" s="57">
        <f t="shared" si="202"/>
        <v>0</v>
      </c>
      <c r="CZ547" s="57">
        <f t="shared" si="202"/>
        <v>0</v>
      </c>
      <c r="DA547" s="57">
        <f t="shared" si="202"/>
        <v>0</v>
      </c>
      <c r="DB547" s="57">
        <f t="shared" si="202"/>
        <v>0</v>
      </c>
      <c r="DC547" s="58"/>
    </row>
    <row r="548" spans="1:107" s="61" customFormat="1" ht="22.5" customHeight="1">
      <c r="A548" s="25"/>
      <c r="B548" s="163"/>
      <c r="C548" s="178" t="s">
        <v>190</v>
      </c>
      <c r="D548" s="32"/>
      <c r="E548" s="37"/>
      <c r="F548" s="32"/>
      <c r="G548" s="56">
        <f>SUM(G547:DB547)</f>
        <v>0</v>
      </c>
      <c r="H548" s="32"/>
      <c r="I548" s="32"/>
      <c r="J548" s="32"/>
      <c r="K548" s="32"/>
      <c r="L548" s="32"/>
      <c r="M548" s="32"/>
      <c r="N548" s="32"/>
      <c r="O548" s="32"/>
      <c r="P548" s="32"/>
      <c r="Q548" s="32"/>
      <c r="R548" s="32"/>
      <c r="S548" s="32"/>
      <c r="T548" s="32"/>
      <c r="U548" s="32"/>
      <c r="V548" s="32"/>
      <c r="W548" s="32"/>
      <c r="X548" s="32"/>
      <c r="Y548" s="32"/>
      <c r="Z548" s="32"/>
      <c r="AA548" s="32"/>
      <c r="AB548" s="32"/>
      <c r="AC548" s="32"/>
      <c r="AD548" s="32"/>
      <c r="AE548" s="32"/>
      <c r="AF548" s="32"/>
      <c r="AG548" s="32"/>
      <c r="AH548" s="32"/>
      <c r="AI548" s="32"/>
      <c r="AJ548" s="32"/>
      <c r="AK548" s="32"/>
      <c r="AL548" s="32"/>
      <c r="AM548" s="32"/>
      <c r="AN548" s="32"/>
      <c r="AO548" s="32"/>
      <c r="AP548" s="32"/>
      <c r="AQ548" s="32"/>
      <c r="AR548" s="32"/>
      <c r="AS548" s="32"/>
      <c r="AT548" s="32"/>
      <c r="AU548" s="32"/>
      <c r="AV548" s="32"/>
      <c r="AW548" s="32"/>
      <c r="AX548" s="32"/>
      <c r="AY548" s="32"/>
      <c r="AZ548" s="32"/>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2"/>
      <c r="CE548" s="32"/>
      <c r="CF548" s="32"/>
      <c r="CG548" s="32"/>
      <c r="CH548" s="32"/>
      <c r="CI548" s="32"/>
      <c r="CJ548" s="32"/>
      <c r="CK548" s="32"/>
      <c r="CL548" s="32"/>
      <c r="CM548" s="32"/>
      <c r="CN548" s="32"/>
      <c r="CO548" s="32"/>
      <c r="CP548" s="32"/>
      <c r="CQ548" s="32"/>
      <c r="CR548" s="32"/>
      <c r="CS548" s="32"/>
      <c r="CT548" s="32"/>
      <c r="CU548" s="32"/>
      <c r="CV548" s="32"/>
      <c r="CW548" s="32"/>
      <c r="CX548" s="32"/>
      <c r="CY548" s="32"/>
      <c r="CZ548" s="32"/>
      <c r="DA548" s="32"/>
      <c r="DB548" s="32"/>
      <c r="DC548" s="25"/>
    </row>
    <row r="549" spans="1:107" s="61" customFormat="1" ht="12.6" customHeight="1">
      <c r="A549" s="25"/>
      <c r="B549" s="163"/>
      <c r="C549" s="163"/>
      <c r="D549" s="32"/>
      <c r="E549" s="37"/>
      <c r="F549" s="32"/>
      <c r="G549" s="32"/>
      <c r="H549" s="32"/>
      <c r="I549" s="32"/>
      <c r="J549" s="32"/>
      <c r="K549" s="32"/>
      <c r="L549" s="32"/>
      <c r="M549" s="32"/>
      <c r="N549" s="32"/>
      <c r="O549" s="32"/>
      <c r="P549" s="32"/>
      <c r="Q549" s="32"/>
      <c r="R549" s="32"/>
      <c r="S549" s="32"/>
      <c r="T549" s="32"/>
      <c r="U549" s="32"/>
      <c r="V549" s="32"/>
      <c r="W549" s="32"/>
      <c r="X549" s="32"/>
      <c r="Y549" s="32"/>
      <c r="Z549" s="32"/>
      <c r="AA549" s="32"/>
      <c r="AB549" s="32"/>
      <c r="AC549" s="32"/>
      <c r="AD549" s="32"/>
      <c r="AE549" s="32"/>
      <c r="AF549" s="32"/>
      <c r="AG549" s="32"/>
      <c r="AH549" s="32"/>
      <c r="AI549" s="32"/>
      <c r="AJ549" s="32"/>
      <c r="AK549" s="32"/>
      <c r="AL549" s="32"/>
      <c r="AM549" s="32"/>
      <c r="AN549" s="32"/>
      <c r="AO549" s="32"/>
      <c r="AP549" s="32"/>
      <c r="AQ549" s="32"/>
      <c r="AR549" s="32"/>
      <c r="AS549" s="32"/>
      <c r="AT549" s="32"/>
      <c r="AU549" s="32"/>
      <c r="AV549" s="32"/>
      <c r="AW549" s="32"/>
      <c r="AX549" s="32"/>
      <c r="AY549" s="32"/>
      <c r="AZ549" s="32"/>
      <c r="BA549" s="32"/>
      <c r="BB549" s="32"/>
      <c r="BC549" s="32"/>
      <c r="BD549" s="32"/>
      <c r="BE549" s="32"/>
      <c r="BF549" s="32"/>
      <c r="BG549" s="32"/>
      <c r="BH549" s="32"/>
      <c r="BI549" s="32"/>
      <c r="BJ549" s="32"/>
      <c r="BK549" s="32"/>
      <c r="BL549" s="32"/>
      <c r="BM549" s="32"/>
      <c r="BN549" s="32"/>
      <c r="BO549" s="32"/>
      <c r="BP549" s="32"/>
      <c r="BQ549" s="32"/>
      <c r="BR549" s="32"/>
      <c r="BS549" s="32"/>
      <c r="BT549" s="32"/>
      <c r="BU549" s="32"/>
      <c r="BV549" s="32"/>
      <c r="BW549" s="32"/>
      <c r="BX549" s="32"/>
      <c r="BY549" s="32"/>
      <c r="BZ549" s="32"/>
      <c r="CA549" s="32"/>
      <c r="CB549" s="32"/>
      <c r="CC549" s="32"/>
      <c r="CD549" s="32"/>
      <c r="CE549" s="32"/>
      <c r="CF549" s="32"/>
      <c r="CG549" s="32"/>
      <c r="CH549" s="32"/>
      <c r="CI549" s="32"/>
      <c r="CJ549" s="32"/>
      <c r="CK549" s="32"/>
      <c r="CL549" s="32"/>
      <c r="CM549" s="32"/>
      <c r="CN549" s="32"/>
      <c r="CO549" s="32"/>
      <c r="CP549" s="32"/>
      <c r="CQ549" s="32"/>
      <c r="CR549" s="32"/>
      <c r="CS549" s="32"/>
      <c r="CT549" s="32"/>
      <c r="CU549" s="32"/>
      <c r="CV549" s="32"/>
      <c r="CW549" s="32"/>
      <c r="CX549" s="32"/>
      <c r="CY549" s="32"/>
      <c r="CZ549" s="32"/>
      <c r="DA549" s="32"/>
      <c r="DB549" s="32"/>
      <c r="DC549" s="25"/>
    </row>
    <row r="550" spans="1:107" s="61" customFormat="1" ht="22.5" customHeight="1">
      <c r="A550" s="25"/>
      <c r="B550" s="163"/>
      <c r="C550" s="163" t="s">
        <v>243</v>
      </c>
      <c r="D550" s="32"/>
      <c r="E550" s="37"/>
      <c r="F550" s="32"/>
      <c r="G550" s="57">
        <f t="shared" ref="G550:BR550" si="203">G529</f>
        <v>0</v>
      </c>
      <c r="H550" s="57">
        <f t="shared" si="203"/>
        <v>0</v>
      </c>
      <c r="I550" s="57">
        <f t="shared" si="203"/>
        <v>0</v>
      </c>
      <c r="J550" s="57">
        <f t="shared" si="203"/>
        <v>0</v>
      </c>
      <c r="K550" s="57">
        <f t="shared" si="203"/>
        <v>0</v>
      </c>
      <c r="L550" s="57">
        <f t="shared" si="203"/>
        <v>0</v>
      </c>
      <c r="M550" s="57">
        <f t="shared" si="203"/>
        <v>0</v>
      </c>
      <c r="N550" s="57">
        <f t="shared" si="203"/>
        <v>0</v>
      </c>
      <c r="O550" s="57">
        <f t="shared" si="203"/>
        <v>0</v>
      </c>
      <c r="P550" s="57">
        <f t="shared" si="203"/>
        <v>0</v>
      </c>
      <c r="Q550" s="57">
        <f t="shared" si="203"/>
        <v>0</v>
      </c>
      <c r="R550" s="57">
        <f t="shared" si="203"/>
        <v>0</v>
      </c>
      <c r="S550" s="57">
        <f t="shared" si="203"/>
        <v>0</v>
      </c>
      <c r="T550" s="57">
        <f t="shared" si="203"/>
        <v>0</v>
      </c>
      <c r="U550" s="57">
        <f t="shared" si="203"/>
        <v>0</v>
      </c>
      <c r="V550" s="57">
        <f t="shared" si="203"/>
        <v>0</v>
      </c>
      <c r="W550" s="57">
        <f t="shared" si="203"/>
        <v>0</v>
      </c>
      <c r="X550" s="57">
        <f t="shared" si="203"/>
        <v>0</v>
      </c>
      <c r="Y550" s="57">
        <f t="shared" si="203"/>
        <v>0</v>
      </c>
      <c r="Z550" s="57">
        <f t="shared" si="203"/>
        <v>0</v>
      </c>
      <c r="AA550" s="57">
        <f t="shared" si="203"/>
        <v>0</v>
      </c>
      <c r="AB550" s="57">
        <f t="shared" si="203"/>
        <v>0</v>
      </c>
      <c r="AC550" s="57">
        <f t="shared" si="203"/>
        <v>0</v>
      </c>
      <c r="AD550" s="57">
        <f t="shared" si="203"/>
        <v>0</v>
      </c>
      <c r="AE550" s="57">
        <f t="shared" si="203"/>
        <v>0</v>
      </c>
      <c r="AF550" s="57">
        <f t="shared" si="203"/>
        <v>0</v>
      </c>
      <c r="AG550" s="57">
        <f t="shared" si="203"/>
        <v>0</v>
      </c>
      <c r="AH550" s="57">
        <f t="shared" si="203"/>
        <v>0</v>
      </c>
      <c r="AI550" s="57">
        <f t="shared" si="203"/>
        <v>0</v>
      </c>
      <c r="AJ550" s="57">
        <f t="shared" si="203"/>
        <v>0</v>
      </c>
      <c r="AK550" s="57">
        <f t="shared" si="203"/>
        <v>0</v>
      </c>
      <c r="AL550" s="57">
        <f t="shared" si="203"/>
        <v>0</v>
      </c>
      <c r="AM550" s="57">
        <f t="shared" si="203"/>
        <v>0</v>
      </c>
      <c r="AN550" s="57">
        <f t="shared" si="203"/>
        <v>0</v>
      </c>
      <c r="AO550" s="57">
        <f t="shared" si="203"/>
        <v>0</v>
      </c>
      <c r="AP550" s="57">
        <f t="shared" si="203"/>
        <v>0</v>
      </c>
      <c r="AQ550" s="57">
        <f t="shared" si="203"/>
        <v>0</v>
      </c>
      <c r="AR550" s="57">
        <f t="shared" si="203"/>
        <v>0</v>
      </c>
      <c r="AS550" s="57">
        <f t="shared" si="203"/>
        <v>0</v>
      </c>
      <c r="AT550" s="57">
        <f t="shared" si="203"/>
        <v>0</v>
      </c>
      <c r="AU550" s="57">
        <f t="shared" si="203"/>
        <v>0</v>
      </c>
      <c r="AV550" s="57">
        <f t="shared" si="203"/>
        <v>0</v>
      </c>
      <c r="AW550" s="57">
        <f t="shared" si="203"/>
        <v>0</v>
      </c>
      <c r="AX550" s="57">
        <f t="shared" si="203"/>
        <v>0</v>
      </c>
      <c r="AY550" s="57">
        <f t="shared" si="203"/>
        <v>0</v>
      </c>
      <c r="AZ550" s="57">
        <f t="shared" si="203"/>
        <v>0</v>
      </c>
      <c r="BA550" s="57">
        <f t="shared" si="203"/>
        <v>0</v>
      </c>
      <c r="BB550" s="57">
        <f t="shared" si="203"/>
        <v>0</v>
      </c>
      <c r="BC550" s="57">
        <f t="shared" si="203"/>
        <v>0</v>
      </c>
      <c r="BD550" s="57">
        <f t="shared" si="203"/>
        <v>0</v>
      </c>
      <c r="BE550" s="57">
        <f t="shared" si="203"/>
        <v>0</v>
      </c>
      <c r="BF550" s="57">
        <f t="shared" si="203"/>
        <v>0</v>
      </c>
      <c r="BG550" s="57">
        <f t="shared" si="203"/>
        <v>0</v>
      </c>
      <c r="BH550" s="57">
        <f t="shared" si="203"/>
        <v>0</v>
      </c>
      <c r="BI550" s="57">
        <f t="shared" si="203"/>
        <v>0</v>
      </c>
      <c r="BJ550" s="57">
        <f t="shared" si="203"/>
        <v>0</v>
      </c>
      <c r="BK550" s="57">
        <f t="shared" si="203"/>
        <v>0</v>
      </c>
      <c r="BL550" s="57">
        <f t="shared" si="203"/>
        <v>0</v>
      </c>
      <c r="BM550" s="57">
        <f t="shared" si="203"/>
        <v>0</v>
      </c>
      <c r="BN550" s="57">
        <f t="shared" si="203"/>
        <v>0</v>
      </c>
      <c r="BO550" s="57">
        <f t="shared" si="203"/>
        <v>0</v>
      </c>
      <c r="BP550" s="57">
        <f t="shared" si="203"/>
        <v>0</v>
      </c>
      <c r="BQ550" s="57">
        <f t="shared" si="203"/>
        <v>0</v>
      </c>
      <c r="BR550" s="57">
        <f t="shared" si="203"/>
        <v>0</v>
      </c>
      <c r="BS550" s="57">
        <f t="shared" ref="BS550:DB550" si="204">BS529</f>
        <v>0</v>
      </c>
      <c r="BT550" s="57">
        <f t="shared" si="204"/>
        <v>0</v>
      </c>
      <c r="BU550" s="57">
        <f t="shared" si="204"/>
        <v>0</v>
      </c>
      <c r="BV550" s="57">
        <f t="shared" si="204"/>
        <v>0</v>
      </c>
      <c r="BW550" s="57">
        <f t="shared" si="204"/>
        <v>0</v>
      </c>
      <c r="BX550" s="57">
        <f t="shared" si="204"/>
        <v>0</v>
      </c>
      <c r="BY550" s="57">
        <f t="shared" si="204"/>
        <v>0</v>
      </c>
      <c r="BZ550" s="57">
        <f t="shared" si="204"/>
        <v>0</v>
      </c>
      <c r="CA550" s="57">
        <f t="shared" si="204"/>
        <v>0</v>
      </c>
      <c r="CB550" s="57">
        <f t="shared" si="204"/>
        <v>0</v>
      </c>
      <c r="CC550" s="57">
        <f t="shared" si="204"/>
        <v>0</v>
      </c>
      <c r="CD550" s="57">
        <f t="shared" si="204"/>
        <v>0</v>
      </c>
      <c r="CE550" s="57">
        <f t="shared" si="204"/>
        <v>0</v>
      </c>
      <c r="CF550" s="57">
        <f t="shared" si="204"/>
        <v>0</v>
      </c>
      <c r="CG550" s="57">
        <f t="shared" si="204"/>
        <v>0</v>
      </c>
      <c r="CH550" s="57">
        <f t="shared" si="204"/>
        <v>0</v>
      </c>
      <c r="CI550" s="57">
        <f t="shared" si="204"/>
        <v>0</v>
      </c>
      <c r="CJ550" s="57">
        <f t="shared" si="204"/>
        <v>0</v>
      </c>
      <c r="CK550" s="57">
        <f t="shared" si="204"/>
        <v>0</v>
      </c>
      <c r="CL550" s="57">
        <f t="shared" si="204"/>
        <v>0</v>
      </c>
      <c r="CM550" s="57">
        <f t="shared" si="204"/>
        <v>0</v>
      </c>
      <c r="CN550" s="57">
        <f t="shared" si="204"/>
        <v>0</v>
      </c>
      <c r="CO550" s="57">
        <f t="shared" si="204"/>
        <v>0</v>
      </c>
      <c r="CP550" s="57">
        <f t="shared" si="204"/>
        <v>0</v>
      </c>
      <c r="CQ550" s="57">
        <f t="shared" si="204"/>
        <v>0</v>
      </c>
      <c r="CR550" s="57">
        <f t="shared" si="204"/>
        <v>0</v>
      </c>
      <c r="CS550" s="57">
        <f t="shared" si="204"/>
        <v>0</v>
      </c>
      <c r="CT550" s="57">
        <f t="shared" si="204"/>
        <v>0</v>
      </c>
      <c r="CU550" s="57">
        <f t="shared" si="204"/>
        <v>0</v>
      </c>
      <c r="CV550" s="57">
        <f t="shared" si="204"/>
        <v>0</v>
      </c>
      <c r="CW550" s="57">
        <f t="shared" si="204"/>
        <v>0</v>
      </c>
      <c r="CX550" s="57">
        <f t="shared" si="204"/>
        <v>0</v>
      </c>
      <c r="CY550" s="57">
        <f t="shared" si="204"/>
        <v>0</v>
      </c>
      <c r="CZ550" s="57">
        <f t="shared" si="204"/>
        <v>0</v>
      </c>
      <c r="DA550" s="57">
        <f t="shared" si="204"/>
        <v>0</v>
      </c>
      <c r="DB550" s="57">
        <f t="shared" si="204"/>
        <v>0</v>
      </c>
      <c r="DC550" s="25"/>
    </row>
    <row r="551" spans="1:107" s="61" customFormat="1" ht="22.5" customHeight="1">
      <c r="A551" s="25"/>
      <c r="B551" s="163"/>
      <c r="C551" s="163" t="s">
        <v>244</v>
      </c>
      <c r="D551" s="32"/>
      <c r="E551" s="37" t="s">
        <v>28</v>
      </c>
      <c r="F551" s="32"/>
      <c r="G551" s="56">
        <f>SUM(G550:DB550)</f>
        <v>0</v>
      </c>
      <c r="H551" s="32"/>
      <c r="I551" s="32"/>
      <c r="J551" s="32"/>
      <c r="K551" s="32"/>
      <c r="L551" s="32"/>
      <c r="M551" s="32"/>
      <c r="N551" s="32"/>
      <c r="O551" s="32"/>
      <c r="P551" s="32"/>
      <c r="Q551" s="32"/>
      <c r="R551" s="32"/>
      <c r="S551" s="32"/>
      <c r="T551" s="32"/>
      <c r="U551" s="32"/>
      <c r="V551" s="32"/>
      <c r="W551" s="32"/>
      <c r="X551" s="32"/>
      <c r="Y551" s="32"/>
      <c r="Z551" s="32"/>
      <c r="AA551" s="32"/>
      <c r="AB551" s="32"/>
      <c r="AC551" s="32"/>
      <c r="AD551" s="32"/>
      <c r="AE551" s="32"/>
      <c r="AF551" s="32"/>
      <c r="AG551" s="32"/>
      <c r="AH551" s="32"/>
      <c r="AI551" s="32"/>
      <c r="AJ551" s="32"/>
      <c r="AK551" s="32"/>
      <c r="AL551" s="32"/>
      <c r="AM551" s="32"/>
      <c r="AN551" s="32"/>
      <c r="AO551" s="32"/>
      <c r="AP551" s="32"/>
      <c r="AQ551" s="32"/>
      <c r="AR551" s="32"/>
      <c r="AS551" s="32"/>
      <c r="AT551" s="32"/>
      <c r="AU551" s="32"/>
      <c r="AV551" s="32"/>
      <c r="AW551" s="32"/>
      <c r="AX551" s="32"/>
      <c r="AY551" s="32"/>
      <c r="AZ551" s="32"/>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c r="CH551" s="32"/>
      <c r="CI551" s="32"/>
      <c r="CJ551" s="32"/>
      <c r="CK551" s="32"/>
      <c r="CL551" s="32"/>
      <c r="CM551" s="32"/>
      <c r="CN551" s="32"/>
      <c r="CO551" s="32"/>
      <c r="CP551" s="32"/>
      <c r="CQ551" s="32"/>
      <c r="CR551" s="32"/>
      <c r="CS551" s="32"/>
      <c r="CT551" s="32"/>
      <c r="CU551" s="32"/>
      <c r="CV551" s="32"/>
      <c r="CW551" s="32"/>
      <c r="CX551" s="32"/>
      <c r="CY551" s="32"/>
      <c r="CZ551" s="32"/>
      <c r="DA551" s="32"/>
      <c r="DB551" s="32"/>
      <c r="DC551" s="25"/>
    </row>
    <row r="552" spans="1:107"/>
  </sheetData>
  <sheetProtection sheet="1" objects="1" scenarios="1"/>
  <mergeCells count="6">
    <mergeCell ref="B133:N133"/>
    <mergeCell ref="B238:N238"/>
    <mergeCell ref="B343:N343"/>
    <mergeCell ref="B448:N448"/>
    <mergeCell ref="B8:N8"/>
    <mergeCell ref="B28:N28"/>
  </mergeCells>
  <phoneticPr fontId="21" type="noConversion"/>
  <pageMargins left="0.7" right="0.7" top="0.75" bottom="0.75" header="0.3" footer="0.3"/>
  <ignoredErrors>
    <ignoredError sqref="B543 B190 B154 B147 B164 B228 B333 B438 B123:B125 B129 B149 B156:B157 B171 B180:B181 B166 B134" numberStoredAsText="1"/>
  </ignoredErrors>
  <drawing r:id="rId1"/>
  <extLst>
    <ext xmlns:x14="http://schemas.microsoft.com/office/spreadsheetml/2009/9/main" uri="{05C60535-1F16-4fd2-B633-F4F36F0B64E0}">
      <x14:sparklineGroups xmlns:xm="http://schemas.microsoft.com/office/excel/2006/main">
        <x14:sparklineGroup dateAxis="1" displayEmptyCellsAs="gap" xr2:uid="{0CCC7D0B-7EEF-4F27-BD9E-9EB2260AF903}">
          <x14:colorSeries rgb="FF376092"/>
          <x14:colorNegative rgb="FFD00000"/>
          <x14:colorAxis rgb="FF000000"/>
          <x14:colorMarkers rgb="FFD00000"/>
          <x14:colorFirst rgb="FFD00000"/>
          <x14:colorLast rgb="FFD00000"/>
          <x14:colorHigh rgb="FFD00000"/>
          <x14:colorLow rgb="FFD00000"/>
          <x14:sparklines>
            <x14:sparkline>
              <xm:f>Calculation!G501:DB501</xm:f>
              <xm:sqref>E501</xm:sqref>
            </x14:sparkline>
          </x14:sparklines>
        </x14:sparklineGroup>
        <x14:sparklineGroup displayEmptyCellsAs="gap" xr2:uid="{C8772342-E878-4499-912B-F09128A4EEB0}">
          <x14:colorSeries rgb="FF376092"/>
          <x14:colorNegative rgb="FFD00000"/>
          <x14:colorAxis rgb="FF000000"/>
          <x14:colorMarkers rgb="FFD00000"/>
          <x14:colorFirst rgb="FFD00000"/>
          <x14:colorLast rgb="FFD00000"/>
          <x14:colorHigh rgb="FFD00000"/>
          <x14:colorLow rgb="FFD00000"/>
          <x14:sparklines>
            <x14:sparkline>
              <xm:f>Calculation!G502:DA502</xm:f>
              <xm:sqref>E502</xm:sqref>
            </x14:sparkline>
          </x14:sparklines>
        </x14:sparklineGroup>
        <x14:sparklineGroup dateAxis="1" displayEmptyCellsAs="gap" xr2:uid="{517779E6-D419-4719-B231-19FA1AAD2D78}">
          <x14:colorSeries rgb="FF376092"/>
          <x14:colorNegative rgb="FFD00000"/>
          <x14:colorAxis rgb="FF000000"/>
          <x14:colorMarkers rgb="FFD00000"/>
          <x14:colorFirst rgb="FFD00000"/>
          <x14:colorLast rgb="FFD00000"/>
          <x14:colorHigh rgb="FFD00000"/>
          <x14:colorLow rgb="FFD00000"/>
          <x14:sparklines>
            <x14:sparkline>
              <xm:f>Calculation!G498:DB498</xm:f>
              <xm:sqref>E498</xm:sqref>
            </x14:sparkline>
          </x14:sparklines>
        </x14:sparklineGroup>
        <x14:sparklineGroup dateAxis="1" displayEmptyCellsAs="gap" xr2:uid="{0676D37B-DB9A-455F-A1C1-DE03FA0D53F9}">
          <x14:colorSeries rgb="FF376092"/>
          <x14:colorNegative rgb="FFD00000"/>
          <x14:colorAxis rgb="FF000000"/>
          <x14:colorMarkers rgb="FFD00000"/>
          <x14:colorFirst rgb="FFD00000"/>
          <x14:colorLast rgb="FFD00000"/>
          <x14:colorHigh rgb="FFD00000"/>
          <x14:colorLow rgb="FFD00000"/>
          <x14:sparklines>
            <x14:sparkline>
              <xm:f>Calculation!G396:DB396</xm:f>
              <xm:sqref>E396</xm:sqref>
            </x14:sparkline>
          </x14:sparklines>
        </x14:sparklineGroup>
        <x14:sparklineGroup displayEmptyCellsAs="gap" xr2:uid="{6C81ECDF-ED20-4FCF-B364-BC1D377AEF71}">
          <x14:colorSeries rgb="FF376092"/>
          <x14:colorNegative rgb="FFD00000"/>
          <x14:colorAxis rgb="FF000000"/>
          <x14:colorMarkers rgb="FFD00000"/>
          <x14:colorFirst rgb="FFD00000"/>
          <x14:colorLast rgb="FFD00000"/>
          <x14:colorHigh rgb="FFD00000"/>
          <x14:colorLow rgb="FFD00000"/>
          <x14:sparklines>
            <x14:sparkline>
              <xm:f>Calculation!G397:DA397</xm:f>
              <xm:sqref>E397</xm:sqref>
            </x14:sparkline>
          </x14:sparklines>
        </x14:sparklineGroup>
        <x14:sparklineGroup dateAxis="1" displayEmptyCellsAs="gap" xr2:uid="{6A05D135-EA5E-488E-B689-7E1A988DA425}">
          <x14:colorSeries rgb="FF376092"/>
          <x14:colorNegative rgb="FFD00000"/>
          <x14:colorAxis rgb="FF000000"/>
          <x14:colorMarkers rgb="FFD00000"/>
          <x14:colorFirst rgb="FFD00000"/>
          <x14:colorLast rgb="FFD00000"/>
          <x14:colorHigh rgb="FFD00000"/>
          <x14:colorLow rgb="FFD00000"/>
          <x14:sparklines>
            <x14:sparkline>
              <xm:f>Calculation!G393:DB393</xm:f>
              <xm:sqref>E393</xm:sqref>
            </x14:sparkline>
          </x14:sparklines>
        </x14:sparklineGroup>
        <x14:sparklineGroup dateAxis="1" displayEmptyCellsAs="gap" xr2:uid="{67B90676-3992-4B0C-9DAF-BF21DCF52756}">
          <x14:colorSeries rgb="FF376092"/>
          <x14:colorNegative rgb="FFD00000"/>
          <x14:colorAxis rgb="FF000000"/>
          <x14:colorMarkers rgb="FFD00000"/>
          <x14:colorFirst rgb="FFD00000"/>
          <x14:colorLast rgb="FFD00000"/>
          <x14:colorHigh rgb="FFD00000"/>
          <x14:colorLow rgb="FFD00000"/>
          <x14:sparklines>
            <x14:sparkline>
              <xm:f>Calculation!G291:DB291</xm:f>
              <xm:sqref>E291</xm:sqref>
            </x14:sparkline>
          </x14:sparklines>
        </x14:sparklineGroup>
        <x14:sparklineGroup displayEmptyCellsAs="gap" xr2:uid="{CFB04075-498B-46BA-8AAC-ED75113110F7}">
          <x14:colorSeries rgb="FF376092"/>
          <x14:colorNegative rgb="FFD00000"/>
          <x14:colorAxis rgb="FF000000"/>
          <x14:colorMarkers rgb="FFD00000"/>
          <x14:colorFirst rgb="FFD00000"/>
          <x14:colorLast rgb="FFD00000"/>
          <x14:colorHigh rgb="FFD00000"/>
          <x14:colorLow rgb="FFD00000"/>
          <x14:sparklines>
            <x14:sparkline>
              <xm:f>Calculation!G292:DA292</xm:f>
              <xm:sqref>E292</xm:sqref>
            </x14:sparkline>
          </x14:sparklines>
        </x14:sparklineGroup>
        <x14:sparklineGroup dateAxis="1" displayEmptyCellsAs="gap" xr2:uid="{E363CD68-F2F3-4150-A83B-AC84F10BDAB6}">
          <x14:colorSeries rgb="FF376092"/>
          <x14:colorNegative rgb="FFD00000"/>
          <x14:colorAxis rgb="FF000000"/>
          <x14:colorMarkers rgb="FFD00000"/>
          <x14:colorFirst rgb="FFD00000"/>
          <x14:colorLast rgb="FFD00000"/>
          <x14:colorHigh rgb="FFD00000"/>
          <x14:colorLow rgb="FFD00000"/>
          <x14:sparklines>
            <x14:sparkline>
              <xm:f>Calculation!G288:DB288</xm:f>
              <xm:sqref>E288</xm:sqref>
            </x14:sparkline>
          </x14:sparklines>
        </x14:sparklineGroup>
        <x14:sparklineGroup dateAxis="1" displayEmptyCellsAs="gap" xr2:uid="{CE03EEBA-C6C9-4A2F-A801-073E665A6293}">
          <x14:colorSeries rgb="FF376092"/>
          <x14:colorNegative rgb="FFD00000"/>
          <x14:colorAxis rgb="FF000000"/>
          <x14:colorMarkers rgb="FFD00000"/>
          <x14:colorFirst rgb="FFD00000"/>
          <x14:colorLast rgb="FFD00000"/>
          <x14:colorHigh rgb="FFD00000"/>
          <x14:colorLow rgb="FFD00000"/>
          <xm:f>Calculation!G227:DB227</xm:f>
          <x14:sparklines>
            <x14:sparkline>
              <xm:f>Calculation!G289:DA289</xm:f>
              <xm:sqref>E289</xm:sqref>
            </x14:sparkline>
          </x14:sparklines>
        </x14:sparklineGroup>
        <x14:sparklineGroup dateAxis="1" displayEmptyCellsAs="gap" xr2:uid="{9625498A-3021-4B36-AF91-557B21A3DED2}">
          <x14:colorSeries rgb="FF376092"/>
          <x14:colorNegative rgb="FFD00000"/>
          <x14:colorAxis rgb="FF000000"/>
          <x14:colorMarkers rgb="FFD00000"/>
          <x14:colorFirst rgb="FFD00000"/>
          <x14:colorLast rgb="FFD00000"/>
          <x14:colorHigh rgb="FFD00000"/>
          <x14:colorLow rgb="FFD00000"/>
          <x14:sparklines>
            <x14:sparkline>
              <xm:f>Calculation!G534:DB534</xm:f>
              <xm:sqref>E534</xm:sqref>
            </x14:sparkline>
          </x14:sparklines>
        </x14:sparklineGroup>
        <x14:sparklineGroup dateAxis="1" displayEmptyCellsAs="gap" xr2:uid="{7F4551AF-7491-4CA6-B838-361D35DEEC5B}">
          <x14:colorSeries rgb="FF376092"/>
          <x14:colorNegative rgb="FFD00000"/>
          <x14:colorAxis rgb="FF000000"/>
          <x14:colorMarkers rgb="FFD00000"/>
          <x14:colorFirst rgb="FFD00000"/>
          <x14:colorLast rgb="FFD00000"/>
          <x14:colorHigh rgb="FFD00000"/>
          <x14:colorLow rgb="FFD00000"/>
          <x14:sparklines>
            <x14:sparkline>
              <xm:f>Calculation!G429:DB429</xm:f>
              <xm:sqref>E429</xm:sqref>
            </x14:sparkline>
          </x14:sparklines>
        </x14:sparklineGroup>
        <x14:sparklineGroup dateAxis="1" displayEmptyCellsAs="gap" xr2:uid="{F05BE7A6-59EA-4D25-91BC-3C06FFB920B9}">
          <x14:colorSeries rgb="FF376092"/>
          <x14:colorNegative rgb="FFD00000"/>
          <x14:colorAxis rgb="FF000000"/>
          <x14:colorMarkers rgb="FFD00000"/>
          <x14:colorFirst rgb="FFD00000"/>
          <x14:colorLast rgb="FFD00000"/>
          <x14:colorHigh rgb="FFD00000"/>
          <x14:colorLow rgb="FFD00000"/>
          <x14:sparklines>
            <x14:sparkline>
              <xm:f>Calculation!G324:DB324</xm:f>
              <xm:sqref>E324</xm:sqref>
            </x14:sparkline>
          </x14:sparklines>
        </x14:sparklineGroup>
        <x14:sparklineGroup dateAxis="1" displayEmptyCellsAs="gap" xr2:uid="{C484876F-BDB1-4858-802E-B0346C9CA276}">
          <x14:colorSeries rgb="FF376092"/>
          <x14:colorNegative rgb="FFD00000"/>
          <x14:colorAxis rgb="FF000000"/>
          <x14:colorMarkers rgb="FFD00000"/>
          <x14:colorFirst rgb="FFD00000"/>
          <x14:colorLast rgb="FFD00000"/>
          <x14:colorHigh rgb="FFD00000"/>
          <x14:colorLow rgb="FFD00000"/>
          <x14:sparklines>
            <x14:sparkline>
              <xm:f>Calculation!G219:DB219</xm:f>
              <xm:sqref>E219</xm:sqref>
            </x14:sparkline>
          </x14:sparklines>
        </x14:sparklineGroup>
        <x14:sparklineGroup dateAxis="1" displayEmptyCellsAs="gap" xr2:uid="{33CFC319-C5F1-42A6-A7FD-F1AE2CE87A4B}">
          <x14:colorSeries rgb="FF376092"/>
          <x14:colorNegative rgb="FFD00000"/>
          <x14:colorAxis rgb="FF000000"/>
          <x14:colorMarkers rgb="FFD00000"/>
          <x14:colorFirst rgb="FFD00000"/>
          <x14:colorLast rgb="FFD00000"/>
          <x14:colorHigh rgb="FFD00000"/>
          <x14:colorLow rgb="FFD00000"/>
          <x14:sparklines>
            <x14:sparkline>
              <xm:f>Calculation!G518:DB518</xm:f>
              <xm:sqref>E518</xm:sqref>
            </x14:sparkline>
          </x14:sparklines>
        </x14:sparklineGroup>
        <x14:sparklineGroup dateAxis="1" displayEmptyCellsAs="gap" xr2:uid="{9E8DD955-108A-4FED-A960-9F784FB3C065}">
          <x14:colorSeries rgb="FF376092"/>
          <x14:colorNegative rgb="FFD00000"/>
          <x14:colorAxis rgb="FF000000"/>
          <x14:colorMarkers rgb="FFD00000"/>
          <x14:colorFirst rgb="FFD00000"/>
          <x14:colorLast rgb="FFD00000"/>
          <x14:colorHigh rgb="FFD00000"/>
          <x14:colorLow rgb="FFD00000"/>
          <x14:sparklines>
            <x14:sparkline>
              <xm:f>Calculation!G413:DB413</xm:f>
              <xm:sqref>E413</xm:sqref>
            </x14:sparkline>
          </x14:sparklines>
        </x14:sparklineGroup>
        <x14:sparklineGroup dateAxis="1" displayEmptyCellsAs="gap" xr2:uid="{1B889BF9-7A65-4D0B-9D9C-C1D9C76933E7}">
          <x14:colorSeries rgb="FF376092"/>
          <x14:colorNegative rgb="FFD00000"/>
          <x14:colorAxis rgb="FF000000"/>
          <x14:colorMarkers rgb="FFD00000"/>
          <x14:colorFirst rgb="FFD00000"/>
          <x14:colorLast rgb="FFD00000"/>
          <x14:colorHigh rgb="FFD00000"/>
          <x14:colorLow rgb="FFD00000"/>
          <x14:sparklines>
            <x14:sparkline>
              <xm:f>Calculation!G308:DB308</xm:f>
              <xm:sqref>E308</xm:sqref>
            </x14:sparkline>
          </x14:sparklines>
        </x14:sparklineGroup>
        <x14:sparklineGroup dateAxis="1" displayEmptyCellsAs="gap" xr2:uid="{9E4C35DA-6822-4057-B716-E4836669FF84}">
          <x14:colorSeries rgb="FF376092"/>
          <x14:colorNegative rgb="FFD00000"/>
          <x14:colorAxis rgb="FF000000"/>
          <x14:colorMarkers rgb="FFD00000"/>
          <x14:colorFirst rgb="FFD00000"/>
          <x14:colorLast rgb="FFD00000"/>
          <x14:colorHigh rgb="FFD00000"/>
          <x14:colorLow rgb="FFD00000"/>
          <x14:sparklines>
            <x14:sparkline>
              <xm:f>Calculation!G203:DB203</xm:f>
              <xm:sqref>E203</xm:sqref>
            </x14:sparkline>
          </x14:sparklines>
        </x14:sparklineGroup>
        <x14:sparklineGroup dateAxis="1" displayEmptyCellsAs="gap" xr2:uid="{46A5D828-E230-4C3B-8868-DAD8E0257A16}">
          <x14:colorSeries rgb="FF376092"/>
          <x14:colorNegative rgb="FFD00000"/>
          <x14:colorAxis rgb="FF000000"/>
          <x14:colorMarkers rgb="FFD00000"/>
          <x14:colorFirst rgb="FFD00000"/>
          <x14:colorLast rgb="FFD00000"/>
          <x14:colorHigh rgb="FFD00000"/>
          <x14:colorLow rgb="FFD00000"/>
          <x14:sparklines>
            <x14:sparkline>
              <xm:f>Calculation!G536:DB536</xm:f>
              <xm:sqref>E536</xm:sqref>
            </x14:sparkline>
          </x14:sparklines>
        </x14:sparklineGroup>
        <x14:sparklineGroup dateAxis="1" displayEmptyCellsAs="gap" xr2:uid="{8F31F731-25AB-4586-821A-2028F5E29A6C}">
          <x14:colorSeries rgb="FF376092"/>
          <x14:colorNegative rgb="FFD00000"/>
          <x14:colorAxis rgb="FF000000"/>
          <x14:colorMarkers rgb="FFD00000"/>
          <x14:colorFirst rgb="FFD00000"/>
          <x14:colorLast rgb="FFD00000"/>
          <x14:colorHigh rgb="FFD00000"/>
          <x14:colorLow rgb="FFD00000"/>
          <x14:sparklines>
            <x14:sparkline>
              <xm:f>Calculation!G431:DB431</xm:f>
              <xm:sqref>E431</xm:sqref>
            </x14:sparkline>
          </x14:sparklines>
        </x14:sparklineGroup>
        <x14:sparklineGroup dateAxis="1" displayEmptyCellsAs="gap" xr2:uid="{E081AB39-E3A1-4B41-8BCD-30B8B5718404}">
          <x14:colorSeries rgb="FF376092"/>
          <x14:colorNegative rgb="FFD00000"/>
          <x14:colorAxis rgb="FF000000"/>
          <x14:colorMarkers rgb="FFD00000"/>
          <x14:colorFirst rgb="FFD00000"/>
          <x14:colorLast rgb="FFD00000"/>
          <x14:colorHigh rgb="FFD00000"/>
          <x14:colorLow rgb="FFD00000"/>
          <x14:sparklines>
            <x14:sparkline>
              <xm:f>Calculation!G106:DB106</xm:f>
              <xm:sqref>E106</xm:sqref>
            </x14:sparkline>
          </x14:sparklines>
        </x14:sparklineGroup>
        <x14:sparklineGroup dateAxis="1" displayEmptyCellsAs="gap" xr2:uid="{2B05409D-C1EB-4C0A-B98F-1951276757F0}">
          <x14:colorSeries rgb="FF376092"/>
          <x14:colorNegative rgb="FFD00000"/>
          <x14:colorAxis rgb="FF000000"/>
          <x14:colorMarkers rgb="FFD00000"/>
          <x14:colorFirst rgb="FFD00000"/>
          <x14:colorLast rgb="FFD00000"/>
          <x14:colorHigh rgb="FFD00000"/>
          <x14:colorLow rgb="FFD00000"/>
          <x14:sparklines>
            <x14:sparkline>
              <xm:f>Calculation!G101:DB101</xm:f>
              <xm:sqref>E101</xm:sqref>
            </x14:sparkline>
            <x14:sparkline>
              <xm:f>Calculation!G102:DB102</xm:f>
              <xm:sqref>E102</xm:sqref>
            </x14:sparkline>
            <x14:sparkline>
              <xm:f>Calculation!G103:DB103</xm:f>
              <xm:sqref>E103</xm:sqref>
            </x14:sparkline>
            <x14:sparkline>
              <xm:f>Calculation!G104:DB104</xm:f>
              <xm:sqref>E104</xm:sqref>
            </x14:sparkline>
            <x14:sparkline>
              <xm:f>Calculation!G105:DB105</xm:f>
              <xm:sqref>E105</xm:sqref>
            </x14:sparkline>
          </x14:sparklines>
        </x14:sparklineGroup>
        <x14:sparklineGroup dateAxis="1" displayEmptyCellsAs="gap" xr2:uid="{7DC7F784-86EB-46F1-853C-734AE8116856}">
          <x14:colorSeries rgb="FF376092"/>
          <x14:colorNegative rgb="FFD00000"/>
          <x14:colorAxis rgb="FF000000"/>
          <x14:colorMarkers rgb="FFD00000"/>
          <x14:colorFirst rgb="FFD00000"/>
          <x14:colorLast rgb="FFD00000"/>
          <x14:colorHigh rgb="FFD00000"/>
          <x14:colorLow rgb="FFD00000"/>
          <x14:sparklines>
            <x14:sparkline>
              <xm:f>Calculation!G326:DB326</xm:f>
              <xm:sqref>E326</xm:sqref>
            </x14:sparkline>
          </x14:sparklines>
        </x14:sparklineGroup>
        <x14:sparklineGroup dateAxis="1" displayEmptyCellsAs="gap" xr2:uid="{7173F740-4F96-4B00-87AC-D20D00745043}">
          <x14:colorSeries rgb="FF376092"/>
          <x14:colorNegative rgb="FFD00000"/>
          <x14:colorAxis rgb="FF000000"/>
          <x14:colorMarkers rgb="FFD00000"/>
          <x14:colorFirst rgb="FFD00000"/>
          <x14:colorLast rgb="FFD00000"/>
          <x14:colorHigh rgb="FFD00000"/>
          <x14:colorLow rgb="FFD00000"/>
          <x14:sparklines>
            <x14:sparkline>
              <xm:f>Calculation!G526:DB526</xm:f>
              <xm:sqref>E526</xm:sqref>
            </x14:sparkline>
          </x14:sparklines>
        </x14:sparklineGroup>
        <x14:sparklineGroup dateAxis="1" displayEmptyCellsAs="gap" xr2:uid="{6F81E5A5-1E0C-45EF-8ADD-C2B6AB8EDA8C}">
          <x14:colorSeries rgb="FF376092"/>
          <x14:colorNegative rgb="FFD00000"/>
          <x14:colorAxis rgb="FF000000"/>
          <x14:colorMarkers rgb="FFD00000"/>
          <x14:colorFirst rgb="FFD00000"/>
          <x14:colorLast rgb="FFD00000"/>
          <x14:colorHigh rgb="FFD00000"/>
          <x14:colorLow rgb="FFD00000"/>
          <x14:sparklines>
            <x14:sparkline>
              <xm:f>Calculation!G252:DB252</xm:f>
              <xm:sqref>E252</xm:sqref>
            </x14:sparkline>
          </x14:sparklines>
        </x14:sparklineGroup>
        <x14:sparklineGroup dateAxis="1" displayEmptyCellsAs="gap" xr2:uid="{4F04C8C4-588E-4F97-A191-48955DC42BC5}">
          <x14:colorSeries rgb="FF376092"/>
          <x14:colorNegative rgb="FFD00000"/>
          <x14:colorAxis rgb="FF000000"/>
          <x14:colorMarkers rgb="FFD00000"/>
          <x14:colorFirst rgb="FFD00000"/>
          <x14:colorLast rgb="FFD00000"/>
          <x14:colorHigh rgb="FFD00000"/>
          <x14:colorLow rgb="FFD00000"/>
          <x14:sparklines>
            <x14:sparkline>
              <xm:f>Calculation!G281:DB281</xm:f>
              <xm:sqref>E281</xm:sqref>
            </x14:sparkline>
          </x14:sparklines>
        </x14:sparklineGroup>
        <x14:sparklineGroup displayEmptyCellsAs="gap" xr2:uid="{40701393-432B-4667-A66A-F44E021D8093}">
          <x14:colorSeries rgb="FF376092"/>
          <x14:colorNegative rgb="FFD00000"/>
          <x14:colorAxis rgb="FF000000"/>
          <x14:colorMarkers rgb="FFD00000"/>
          <x14:colorFirst rgb="FFD00000"/>
          <x14:colorLast rgb="FFD00000"/>
          <x14:colorHigh rgb="FFD00000"/>
          <x14:colorLow rgb="FFD00000"/>
          <x14:sparklines>
            <x14:sparkline>
              <xm:f>Calculation!G279:DA279</xm:f>
              <xm:sqref>E279</xm:sqref>
            </x14:sparkline>
            <x14:sparkline>
              <xm:f>Calculation!G282:DA282</xm:f>
              <xm:sqref>E282</xm:sqref>
            </x14:sparkline>
          </x14:sparklines>
        </x14:sparklineGroup>
        <x14:sparklineGroup dateAxis="1" displayEmptyCellsAs="gap" xr2:uid="{016A13FC-FAE1-4B81-98DA-629D82BFF246}">
          <x14:colorSeries rgb="FF376092"/>
          <x14:colorNegative rgb="FFD00000"/>
          <x14:colorAxis rgb="FF000000"/>
          <x14:colorMarkers rgb="FFD00000"/>
          <x14:colorFirst rgb="FFD00000"/>
          <x14:colorLast rgb="FFD00000"/>
          <x14:colorHigh rgb="FFD00000"/>
          <x14:colorLow rgb="FFD00000"/>
          <x14:sparklines>
            <x14:sparkline>
              <xm:f>Calculation!G87:DB87</xm:f>
              <xm:sqref>E87</xm:sqref>
            </x14:sparkline>
            <x14:sparkline>
              <xm:f>Calculation!G88:DB88</xm:f>
              <xm:sqref>E88</xm:sqref>
            </x14:sparkline>
            <x14:sparkline>
              <xm:f>Calculation!G89:DB89</xm:f>
              <xm:sqref>E89</xm:sqref>
            </x14:sparkline>
            <x14:sparkline>
              <xm:f>Calculation!G90:DB90</xm:f>
              <xm:sqref>E90</xm:sqref>
            </x14:sparkline>
            <x14:sparkline>
              <xm:f>Calculation!G91:DB91</xm:f>
              <xm:sqref>E91</xm:sqref>
            </x14:sparkline>
            <x14:sparkline>
              <xm:f>Calculation!G92:DB92</xm:f>
              <xm:sqref>E92</xm:sqref>
            </x14:sparkline>
            <x14:sparkline>
              <xm:f>Calculation!G93:DB93</xm:f>
              <xm:sqref>E93</xm:sqref>
            </x14:sparkline>
            <x14:sparkline>
              <xm:f>Calculation!G94:DB94</xm:f>
              <xm:sqref>E94</xm:sqref>
            </x14:sparkline>
            <x14:sparkline>
              <xm:f>Calculation!G95:DB95</xm:f>
              <xm:sqref>E95</xm:sqref>
            </x14:sparkline>
            <x14:sparkline>
              <xm:f>Calculation!G96:DB96</xm:f>
              <xm:sqref>E96</xm:sqref>
            </x14:sparkline>
          </x14:sparklines>
        </x14:sparklineGroup>
        <x14:sparklineGroup dateAxis="1" displayEmptyCellsAs="gap" xr2:uid="{811EDB98-EBB1-4124-B859-100841A4E06C}">
          <x14:colorSeries rgb="FF376092"/>
          <x14:colorNegative rgb="FFD00000"/>
          <x14:colorAxis rgb="FF000000"/>
          <x14:colorMarkers rgb="FFD00000"/>
          <x14:colorFirst rgb="FFD00000"/>
          <x14:colorLast rgb="FFD00000"/>
          <x14:colorHigh rgb="FFD00000"/>
          <x14:colorLow rgb="FFD00000"/>
          <x14:sparklines>
            <x14:sparkline>
              <xm:f>Calculation!G42:DB42</xm:f>
              <xm:sqref>E42</xm:sqref>
            </x14:sparkline>
          </x14:sparklines>
        </x14:sparklineGroup>
        <x14:sparklineGroup dateAxis="1" displayEmptyCellsAs="gap" xr2:uid="{5E780394-AADB-4F02-89C3-284DF8B8FED5}">
          <x14:colorSeries rgb="FF376092"/>
          <x14:colorNegative rgb="FFD00000"/>
          <x14:colorAxis rgb="FF000000"/>
          <x14:colorMarkers rgb="FFD00000"/>
          <x14:colorFirst rgb="FFD00000"/>
          <x14:colorLast rgb="FFD00000"/>
          <x14:colorHigh rgb="FFD00000"/>
          <x14:colorLow rgb="FFD00000"/>
          <x14:sparklines>
            <x14:sparkline>
              <xm:f>Calculation!G62:DB62</xm:f>
              <xm:sqref>E62</xm:sqref>
            </x14:sparkline>
            <x14:sparkline>
              <xm:f>Calculation!G63:DB63</xm:f>
              <xm:sqref>E63</xm:sqref>
            </x14:sparkline>
            <x14:sparkline>
              <xm:f>Calculation!G64:DB64</xm:f>
              <xm:sqref>E64</xm:sqref>
            </x14:sparkline>
            <x14:sparkline>
              <xm:f>Calculation!G65:DB65</xm:f>
              <xm:sqref>E65</xm:sqref>
            </x14:sparkline>
            <x14:sparkline>
              <xm:f>Calculation!G66:DB66</xm:f>
              <xm:sqref>E66</xm:sqref>
            </x14:sparkline>
            <x14:sparkline>
              <xm:f>Calculation!G68:DB68</xm:f>
              <xm:sqref>E68</xm:sqref>
            </x14:sparkline>
          </x14:sparklines>
        </x14:sparklineGroup>
        <x14:sparklineGroup dateAxis="1" displayEmptyCellsAs="gap" xr2:uid="{26DBEEE4-E0FF-4706-B221-69E21CA91CA0}">
          <x14:colorSeries rgb="FF376092"/>
          <x14:colorNegative rgb="FFD00000"/>
          <x14:colorAxis rgb="FF000000"/>
          <x14:colorMarkers rgb="FFD00000"/>
          <x14:colorFirst rgb="FFD00000"/>
          <x14:colorLast rgb="FFD00000"/>
          <x14:colorHigh rgb="FFD00000"/>
          <x14:colorLow rgb="FFD00000"/>
          <x14:sparklines>
            <x14:sparkline>
              <xm:f>Calculation!G267:DB267</xm:f>
              <xm:sqref>E267</xm:sqref>
            </x14:sparkline>
          </x14:sparklines>
        </x14:sparklineGroup>
        <x14:sparklineGroup dateAxis="1" displayEmptyCellsAs="gap" xr2:uid="{D8329FCD-E8B4-4C0C-9C65-CF70C1E41582}">
          <x14:colorSeries rgb="FF376092"/>
          <x14:colorNegative rgb="FFD00000"/>
          <x14:colorAxis rgb="FF000000"/>
          <x14:colorMarkers rgb="FFD00000"/>
          <x14:colorFirst rgb="FFD00000"/>
          <x14:colorLast rgb="FFD00000"/>
          <x14:colorHigh rgb="FFD00000"/>
          <x14:colorLow rgb="FFD00000"/>
          <x14:sparklines>
            <x14:sparkline>
              <xm:f>Calculation!G127:DB127</xm:f>
              <xm:sqref>E127</xm:sqref>
            </x14:sparkline>
          </x14:sparklines>
        </x14:sparklineGroup>
        <x14:sparklineGroup dateAxis="1" displayEmptyCellsAs="gap" xr2:uid="{A6F9E3CE-B623-476B-BBF5-2090816AC47B}">
          <x14:colorSeries rgb="FF376092"/>
          <x14:colorNegative rgb="FFD00000"/>
          <x14:colorAxis rgb="FF000000"/>
          <x14:colorMarkers rgb="FFD00000"/>
          <x14:colorFirst rgb="FFD00000"/>
          <x14:colorLast rgb="FFD00000"/>
          <x14:colorHigh rgb="FFD00000"/>
          <x14:colorLow rgb="FFD00000"/>
          <x14:sparklines>
            <x14:sparkline>
              <xm:f>Calculation!G264:DB264</xm:f>
              <xm:sqref>E264</xm:sqref>
            </x14:sparkline>
          </x14:sparklines>
        </x14:sparklineGroup>
        <x14:sparklineGroup dateAxis="1" displayEmptyCellsAs="gap" xr2:uid="{1D6B41A4-4FCC-4C3B-A97A-D176228B432F}">
          <x14:colorSeries rgb="FF376092"/>
          <x14:colorNegative rgb="FFD00000"/>
          <x14:colorAxis rgb="FF000000"/>
          <x14:colorMarkers rgb="FFD00000"/>
          <x14:colorFirst rgb="FFD00000"/>
          <x14:colorLast rgb="FFD00000"/>
          <x14:colorHigh rgb="FFD00000"/>
          <x14:colorLow rgb="FFD00000"/>
          <x14:sparklines>
            <x14:sparkline>
              <xm:f>Calculation!G521:DB521</xm:f>
              <xm:sqref>E521</xm:sqref>
            </x14:sparkline>
            <x14:sparkline>
              <xm:f>Calculation!G522:DB522</xm:f>
              <xm:sqref>E522</xm:sqref>
            </x14:sparkline>
            <x14:sparkline>
              <xm:f>Calculation!G523:DB523</xm:f>
              <xm:sqref>E523</xm:sqref>
            </x14:sparkline>
            <x14:sparkline>
              <xm:f>Calculation!G524:DB524</xm:f>
              <xm:sqref>E524</xm:sqref>
            </x14:sparkline>
            <x14:sparkline>
              <xm:f>Calculation!G525:DB525</xm:f>
              <xm:sqref>E525</xm:sqref>
            </x14:sparkline>
          </x14:sparklines>
        </x14:sparklineGroup>
        <x14:sparklineGroup dateAxis="1" displayEmptyCellsAs="gap" xr2:uid="{B7B0C234-B7A3-4B97-8F9A-D6263258CCD3}">
          <x14:colorSeries rgb="FF376092"/>
          <x14:colorNegative rgb="FFD00000"/>
          <x14:colorAxis rgb="FF000000"/>
          <x14:colorMarkers rgb="FFD00000"/>
          <x14:colorFirst rgb="FFD00000"/>
          <x14:colorLast rgb="FFD00000"/>
          <x14:colorHigh rgb="FFD00000"/>
          <x14:colorLow rgb="FFD00000"/>
          <x14:sparklines>
            <x14:sparkline>
              <xm:f>Calculation!G124:DB124</xm:f>
              <xm:sqref>E124</xm:sqref>
            </x14:sparkline>
          </x14:sparklines>
        </x14:sparklineGroup>
        <x14:sparklineGroup dateAxis="1" displayEmptyCellsAs="gap" xr2:uid="{ABCAD93A-EDF2-4641-BE61-FC8C7EA42D09}">
          <x14:colorSeries rgb="FF376092"/>
          <x14:colorNegative rgb="FFD00000"/>
          <x14:colorAxis rgb="FF000000"/>
          <x14:colorMarkers rgb="FFD00000"/>
          <x14:colorFirst rgb="FFD00000"/>
          <x14:colorLast rgb="FFD00000"/>
          <x14:colorHigh rgb="FFD00000"/>
          <x14:colorLow rgb="FFD00000"/>
          <x14:sparklines>
            <x14:sparkline>
              <xm:f>Calculation!G76:DB76</xm:f>
              <xm:sqref>E76</xm:sqref>
            </x14:sparkline>
          </x14:sparklines>
        </x14:sparklineGroup>
        <x14:sparklineGroup dateAxis="1" displayEmptyCellsAs="gap" xr2:uid="{8250963D-0726-4189-938D-85F5EE8CEF89}">
          <x14:colorSeries rgb="FF376092"/>
          <x14:colorNegative rgb="FFD00000"/>
          <x14:colorAxis rgb="FF000000"/>
          <x14:colorMarkers rgb="FFD00000"/>
          <x14:colorFirst rgb="FFD00000"/>
          <x14:colorLast rgb="FFD00000"/>
          <x14:colorHigh rgb="FFD00000"/>
          <x14:colorLow rgb="FFD00000"/>
          <x14:sparklines>
            <x14:sparkline>
              <xm:f>Calculation!G22:DB22</xm:f>
              <xm:sqref>E22</xm:sqref>
            </x14:sparkline>
          </x14:sparklines>
        </x14:sparklineGroup>
        <x14:sparklineGroup dateAxis="1" displayEmptyCellsAs="gap" xr2:uid="{0DDC518F-EE7D-4C06-9306-81455934B779}">
          <x14:colorSeries rgb="FF376092"/>
          <x14:colorNegative rgb="FFD00000"/>
          <x14:colorAxis rgb="FF000000"/>
          <x14:colorMarkers rgb="FFD00000"/>
          <x14:colorFirst rgb="FFD00000"/>
          <x14:colorLast rgb="FFD00000"/>
          <x14:colorHigh rgb="FFD00000"/>
          <x14:colorLow rgb="FFD00000"/>
          <x14:sparklines>
            <x14:sparkline>
              <xm:f>Calculation!G416:DB416</xm:f>
              <xm:sqref>E416</xm:sqref>
            </x14:sparkline>
            <x14:sparkline>
              <xm:f>Calculation!G417:DB417</xm:f>
              <xm:sqref>E417</xm:sqref>
            </x14:sparkline>
            <x14:sparkline>
              <xm:f>Calculation!G418:DB418</xm:f>
              <xm:sqref>E418</xm:sqref>
            </x14:sparkline>
            <x14:sparkline>
              <xm:f>Calculation!G419:DB419</xm:f>
              <xm:sqref>E419</xm:sqref>
            </x14:sparkline>
            <x14:sparkline>
              <xm:f>Calculation!G420:DB420</xm:f>
              <xm:sqref>E420</xm:sqref>
            </x14:sparkline>
          </x14:sparklines>
        </x14:sparklineGroup>
        <x14:sparklineGroup dateAxis="1" displayEmptyCellsAs="gap" xr2:uid="{D6251361-4F77-4B41-85F8-A32AE31AB5EF}">
          <x14:colorSeries rgb="FF376092"/>
          <x14:colorNegative rgb="FFD00000"/>
          <x14:colorAxis rgb="FF000000"/>
          <x14:colorMarkers rgb="FFD00000"/>
          <x14:colorFirst rgb="FFD00000"/>
          <x14:colorLast rgb="FFD00000"/>
          <x14:colorHigh rgb="FFD00000"/>
          <x14:colorLow rgb="FFD00000"/>
          <x14:sparklines>
            <x14:sparkline>
              <xm:f>Calculation!G507:DB507</xm:f>
              <xm:sqref>E507</xm:sqref>
            </x14:sparkline>
            <x14:sparkline>
              <xm:f>Calculation!G508:DB508</xm:f>
              <xm:sqref>E508</xm:sqref>
            </x14:sparkline>
            <x14:sparkline>
              <xm:f>Calculation!G509:DB509</xm:f>
              <xm:sqref>E509</xm:sqref>
            </x14:sparkline>
            <x14:sparkline>
              <xm:f>Calculation!G510:DB510</xm:f>
              <xm:sqref>E510</xm:sqref>
            </x14:sparkline>
            <x14:sparkline>
              <xm:f>Calculation!G511:DB511</xm:f>
              <xm:sqref>E511</xm:sqref>
            </x14:sparkline>
            <x14:sparkline>
              <xm:f>Calculation!G512:DB512</xm:f>
              <xm:sqref>E512</xm:sqref>
            </x14:sparkline>
            <x14:sparkline>
              <xm:f>Calculation!G513:DB513</xm:f>
              <xm:sqref>E513</xm:sqref>
            </x14:sparkline>
            <x14:sparkline>
              <xm:f>Calculation!G514:DB514</xm:f>
              <xm:sqref>E514</xm:sqref>
            </x14:sparkline>
            <x14:sparkline>
              <xm:f>Calculation!G515:DB515</xm:f>
              <xm:sqref>E515</xm:sqref>
            </x14:sparkline>
            <x14:sparkline>
              <xm:f>Calculation!G516:DB516</xm:f>
              <xm:sqref>E516</xm:sqref>
            </x14:sparkline>
          </x14:sparklines>
        </x14:sparklineGroup>
        <x14:sparklineGroup dateAxis="1" displayEmptyCellsAs="gap" xr2:uid="{BF163CCF-FF1C-423C-9ECF-4124AB248D51}">
          <x14:colorSeries rgb="FF376092"/>
          <x14:colorNegative rgb="FFD00000"/>
          <x14:colorAxis rgb="FF000000"/>
          <x14:colorMarkers rgb="FFD00000"/>
          <x14:colorFirst rgb="FFD00000"/>
          <x14:colorLast rgb="FFD00000"/>
          <x14:colorHigh rgb="FFD00000"/>
          <x14:colorLow rgb="FFD00000"/>
          <x14:sparklines>
            <x14:sparkline>
              <xm:f>Calculation!G402:DB402</xm:f>
              <xm:sqref>E402</xm:sqref>
            </x14:sparkline>
            <x14:sparkline>
              <xm:f>Calculation!G403:DB403</xm:f>
              <xm:sqref>E403</xm:sqref>
            </x14:sparkline>
            <x14:sparkline>
              <xm:f>Calculation!G404:DB404</xm:f>
              <xm:sqref>E404</xm:sqref>
            </x14:sparkline>
            <x14:sparkline>
              <xm:f>Calculation!G405:DB405</xm:f>
              <xm:sqref>E405</xm:sqref>
            </x14:sparkline>
            <x14:sparkline>
              <xm:f>Calculation!G406:DB406</xm:f>
              <xm:sqref>E406</xm:sqref>
            </x14:sparkline>
            <x14:sparkline>
              <xm:f>Calculation!G407:DB407</xm:f>
              <xm:sqref>E407</xm:sqref>
            </x14:sparkline>
            <x14:sparkline>
              <xm:f>Calculation!G408:DB408</xm:f>
              <xm:sqref>E408</xm:sqref>
            </x14:sparkline>
            <x14:sparkline>
              <xm:f>Calculation!G409:DB409</xm:f>
              <xm:sqref>E409</xm:sqref>
            </x14:sparkline>
            <x14:sparkline>
              <xm:f>Calculation!G410:DB410</xm:f>
              <xm:sqref>E410</xm:sqref>
            </x14:sparkline>
            <x14:sparkline>
              <xm:f>Calculation!G411:DB411</xm:f>
              <xm:sqref>E411</xm:sqref>
            </x14:sparkline>
          </x14:sparklines>
        </x14:sparklineGroup>
        <x14:sparklineGroup dateAxis="1" displayEmptyCellsAs="gap" xr2:uid="{4BC3E5E4-6E4D-453D-AFAF-E8F2F9AED10B}">
          <x14:colorSeries rgb="FF376092"/>
          <x14:colorNegative rgb="FFD00000"/>
          <x14:colorAxis rgb="FF000000"/>
          <x14:colorMarkers rgb="FFD00000"/>
          <x14:colorFirst rgb="FFD00000"/>
          <x14:colorLast rgb="FFD00000"/>
          <x14:colorHigh rgb="FFD00000"/>
          <x14:colorLow rgb="FFD00000"/>
          <x14:sparklines>
            <x14:sparkline>
              <xm:f>Calculation!G357:DB357</xm:f>
              <xm:sqref>E357</xm:sqref>
            </x14:sparkline>
          </x14:sparklines>
        </x14:sparklineGroup>
        <x14:sparklineGroup dateAxis="1" displayEmptyCellsAs="gap" xr2:uid="{26105F34-52D5-4877-9434-0ACCEAD14874}">
          <x14:colorSeries rgb="FF376092"/>
          <x14:colorNegative rgb="FFD00000"/>
          <x14:colorAxis rgb="FF000000"/>
          <x14:colorMarkers rgb="FFD00000"/>
          <x14:colorFirst rgb="FFD00000"/>
          <x14:colorLast rgb="FFD00000"/>
          <x14:colorHigh rgb="FFD00000"/>
          <x14:colorLow rgb="FFD00000"/>
          <x14:sparklines>
            <x14:sparkline>
              <xm:f>Calculation!G79:DA79</xm:f>
              <xm:sqref>E79</xm:sqref>
            </x14:sparkline>
            <x14:sparkline>
              <xm:f>Calculation!G83:DA83</xm:f>
              <xm:sqref>E83</xm:sqref>
            </x14:sparkline>
          </x14:sparklines>
        </x14:sparklineGroup>
        <x14:sparklineGroup dateAxis="1" displayEmptyCellsAs="gap" xr2:uid="{3C296CD0-D90B-442E-A5B5-34F363711537}">
          <x14:colorSeries rgb="FF376092"/>
          <x14:colorNegative rgb="FFD00000"/>
          <x14:colorAxis rgb="FF000000"/>
          <x14:colorMarkers rgb="FFD00000"/>
          <x14:colorFirst rgb="FFD00000"/>
          <x14:colorLast rgb="FFD00000"/>
          <x14:colorHigh rgb="FFD00000"/>
          <x14:colorLow rgb="FFD00000"/>
          <xm:f>Calculation!G332:DB332</xm:f>
          <x14:sparklines>
            <x14:sparkline>
              <xm:f>Calculation!G394:DA394</xm:f>
              <xm:sqref>E394</xm:sqref>
            </x14:sparkline>
          </x14:sparklines>
        </x14:sparklineGroup>
        <x14:sparklineGroup dateAxis="1" displayEmptyCellsAs="gap" xr2:uid="{E3232FE6-4850-4820-A9A8-2B18F77C42A0}">
          <x14:colorSeries rgb="FF376092"/>
          <x14:colorNegative rgb="FFD00000"/>
          <x14:colorAxis rgb="FF000000"/>
          <x14:colorMarkers rgb="FFD00000"/>
          <x14:colorFirst rgb="FFD00000"/>
          <x14:colorLast rgb="FFD00000"/>
          <x14:colorHigh rgb="FFD00000"/>
          <x14:colorLow rgb="FFD00000"/>
          <x14:sparklines>
            <x14:sparkline>
              <xm:f>Calculation!G428:DB428</xm:f>
              <xm:sqref>E428</xm:sqref>
            </x14:sparkline>
            <x14:sparkline>
              <xm:f>Calculation!G430:DB430</xm:f>
              <xm:sqref>E430</xm:sqref>
            </x14:sparkline>
            <x14:sparkline>
              <xm:f>Calculation!G432:DB432</xm:f>
              <xm:sqref>E432</xm:sqref>
            </x14:sparkline>
            <x14:sparkline>
              <xm:f>Calculation!G434:DB434</xm:f>
              <xm:sqref>E434</xm:sqref>
            </x14:sparkline>
          </x14:sparklines>
        </x14:sparklineGroup>
        <x14:sparklineGroup dateAxis="1" displayEmptyCellsAs="gap" xr2:uid="{C3DB34E3-772D-40E7-B8C4-B259559A1463}">
          <x14:colorSeries rgb="FF376092"/>
          <x14:colorNegative rgb="FFD00000"/>
          <x14:colorAxis rgb="FF000000"/>
          <x14:colorMarkers rgb="FFD00000"/>
          <x14:colorFirst rgb="FFD00000"/>
          <x14:colorLast rgb="FFD00000"/>
          <x14:colorHigh rgb="FFD00000"/>
          <x14:colorLow rgb="FFD00000"/>
          <x14:sparklines>
            <x14:sparkline>
              <xm:f>Calculation!G386:DB386</xm:f>
              <xm:sqref>E386</xm:sqref>
            </x14:sparkline>
          </x14:sparklines>
        </x14:sparklineGroup>
        <x14:sparklineGroup dateAxis="1" displayEmptyCellsAs="gap" xr2:uid="{EFDE7BFF-7B62-48C3-9BA2-E3F8D087A94E}">
          <x14:colorSeries rgb="FF376092"/>
          <x14:colorNegative rgb="FFD00000"/>
          <x14:colorAxis rgb="FF000000"/>
          <x14:colorMarkers rgb="FFD00000"/>
          <x14:colorFirst rgb="FFD00000"/>
          <x14:colorLast rgb="FFD00000"/>
          <x14:colorHigh rgb="FFD00000"/>
          <x14:colorLow rgb="FFD00000"/>
          <x14:sparklines>
            <x14:sparkline>
              <xm:f>Calculation!G99:DB99</xm:f>
              <xm:sqref>E99</xm:sqref>
            </x14:sparkline>
            <x14:sparkline>
              <xm:f>Calculation!G107:DB107</xm:f>
              <xm:sqref>E107</xm:sqref>
            </x14:sparkline>
            <x14:sparkline>
              <xm:f>Calculation!G109:DB109</xm:f>
              <xm:sqref>E109</xm:sqref>
            </x14:sparkline>
          </x14:sparklines>
        </x14:sparklineGroup>
        <x14:sparklineGroup dateAxis="1" displayEmptyCellsAs="gap" xr2:uid="{7756A6A0-6462-4B28-9CA9-C07AB73DA907}">
          <x14:colorSeries rgb="FF376092"/>
          <x14:colorNegative rgb="FFD00000"/>
          <x14:colorAxis rgb="FF000000"/>
          <x14:colorMarkers rgb="FFD00000"/>
          <x14:colorFirst rgb="FFD00000"/>
          <x14:colorLast rgb="FFD00000"/>
          <x14:colorHigh rgb="FFD00000"/>
          <x14:colorLow rgb="FFD00000"/>
          <x14:sparklines>
            <x14:sparkline>
              <xm:f>Calculation!G346:DB346</xm:f>
              <xm:sqref>E346</xm:sqref>
            </x14:sparkline>
            <x14:sparkline>
              <xm:f>Calculation!G347:DB347</xm:f>
              <xm:sqref>E347</xm:sqref>
            </x14:sparkline>
            <x14:sparkline>
              <xm:f>Calculation!G348:DB348</xm:f>
              <xm:sqref>E348</xm:sqref>
            </x14:sparkline>
            <x14:sparkline>
              <xm:f>Calculation!G349:DB349</xm:f>
              <xm:sqref>E349</xm:sqref>
            </x14:sparkline>
            <x14:sparkline>
              <xm:f>Calculation!G350:DB350</xm:f>
              <xm:sqref>E350</xm:sqref>
            </x14:sparkline>
            <x14:sparkline>
              <xm:f>Calculation!G351:DB351</xm:f>
              <xm:sqref>E351</xm:sqref>
            </x14:sparkline>
            <x14:sparkline>
              <xm:f>Calculation!G352:DB352</xm:f>
              <xm:sqref>E352</xm:sqref>
            </x14:sparkline>
            <x14:sparkline>
              <xm:f>Calculation!G353:DB353</xm:f>
              <xm:sqref>E353</xm:sqref>
            </x14:sparkline>
            <x14:sparkline>
              <xm:f>Calculation!G354:DB354</xm:f>
              <xm:sqref>E354</xm:sqref>
            </x14:sparkline>
            <x14:sparkline>
              <xm:f>Calculation!G355:DB355</xm:f>
              <xm:sqref>E355</xm:sqref>
            </x14:sparkline>
          </x14:sparklines>
        </x14:sparklineGroup>
        <x14:sparklineGroup displayEmptyCellsAs="gap" xr2:uid="{6B07BCDA-946C-487A-8597-B53A10BF4F30}">
          <x14:colorSeries rgb="FF376092"/>
          <x14:colorNegative rgb="FFD00000"/>
          <x14:colorAxis rgb="FF000000"/>
          <x14:colorMarkers rgb="FFD00000"/>
          <x14:colorFirst rgb="FFD00000"/>
          <x14:colorLast rgb="FFD00000"/>
          <x14:colorHigh rgb="FFD00000"/>
          <x14:colorLow rgb="FFD00000"/>
          <x14:sparklines>
            <x14:sparkline>
              <xm:f>Calculation!G475:DA475</xm:f>
              <xm:sqref>E475</xm:sqref>
            </x14:sparkline>
            <x14:sparkline>
              <xm:f>Calculation!G478:DA478</xm:f>
              <xm:sqref>E478</xm:sqref>
            </x14:sparkline>
          </x14:sparklines>
        </x14:sparklineGroup>
        <x14:sparklineGroup dateAxis="1" displayEmptyCellsAs="gap" xr2:uid="{C2265B8A-5979-4696-8E38-EC1FEEED8199}">
          <x14:colorSeries rgb="FF376092"/>
          <x14:colorNegative rgb="FFD00000"/>
          <x14:colorAxis rgb="FF000000"/>
          <x14:colorMarkers rgb="FFD00000"/>
          <x14:colorFirst rgb="FFD00000"/>
          <x14:colorLast rgb="FFD00000"/>
          <x14:colorHigh rgb="FFD00000"/>
          <x14:colorLow rgb="FFD00000"/>
          <x14:sparklines>
            <x14:sparkline>
              <xm:f>Calculation!G18:DB18</xm:f>
              <xm:sqref>E18</xm:sqref>
            </x14:sparkline>
          </x14:sparklines>
        </x14:sparklineGroup>
        <x14:sparklineGroup dateAxis="1" displayEmptyCellsAs="gap" xr2:uid="{E8DB0D3B-912E-4518-A817-F8DBED3ECA6E}">
          <x14:colorSeries rgb="FF376092"/>
          <x14:colorNegative rgb="FFD00000"/>
          <x14:colorAxis rgb="FF000000"/>
          <x14:colorMarkers rgb="FFD00000"/>
          <x14:colorFirst rgb="FFD00000"/>
          <x14:colorLast rgb="FFD00000"/>
          <x14:colorHigh rgb="FFD00000"/>
          <x14:colorLow rgb="FFD00000"/>
          <x14:sparklines>
            <x14:sparkline>
              <xm:f>Calculation!G78:DB78</xm:f>
              <xm:sqref>E78</xm:sqref>
            </x14:sparkline>
          </x14:sparklines>
        </x14:sparklineGroup>
        <x14:sparklineGroup displayEmptyCellsAs="gap" xr2:uid="{7F6CD487-CD43-4804-8A91-BD8F2C2B5897}">
          <x14:colorSeries rgb="FF376092"/>
          <x14:colorNegative rgb="FFD00000"/>
          <x14:colorAxis rgb="FF000000"/>
          <x14:colorMarkers rgb="FFD00000"/>
          <x14:colorFirst rgb="FFD00000"/>
          <x14:colorLast rgb="FFD00000"/>
          <x14:colorHigh rgb="FFD00000"/>
          <x14:colorLow rgb="FFD00000"/>
          <x14:sparklines>
            <x14:sparkline>
              <xm:f>Calculation!G370:DA370</xm:f>
              <xm:sqref>E370</xm:sqref>
            </x14:sparkline>
            <x14:sparkline>
              <xm:f>Calculation!G373:DA373</xm:f>
              <xm:sqref>E373</xm:sqref>
            </x14:sparkline>
          </x14:sparklines>
        </x14:sparklineGroup>
        <x14:sparklineGroup displayEmptyCellsAs="gap" xr2:uid="{69B6FD97-1E56-4A1E-8253-557F504AE9EC}">
          <x14:colorSeries rgb="FF376092"/>
          <x14:colorNegative rgb="FFD00000"/>
          <x14:colorAxis rgb="FF000000"/>
          <x14:colorMarkers rgb="FFD00000"/>
          <x14:colorFirst rgb="FFD00000"/>
          <x14:colorLast rgb="FFD00000"/>
          <x14:colorHigh rgb="FFD00000"/>
          <x14:colorLow rgb="FFD00000"/>
          <x14:sparklines>
            <x14:sparkline>
              <xm:f>Calculation!G384:DA384</xm:f>
              <xm:sqref>E384</xm:sqref>
            </x14:sparkline>
            <x14:sparkline>
              <xm:f>Calculation!G387:DA387</xm:f>
              <xm:sqref>E387</xm:sqref>
            </x14:sparkline>
          </x14:sparklines>
        </x14:sparklineGroup>
        <x14:sparklineGroup dateAxis="1" displayEmptyCellsAs="gap" xr2:uid="{CD48020B-1D43-4E4A-BFF3-CCD3DEC3F7A3}">
          <x14:colorSeries rgb="FF376092"/>
          <x14:colorNegative rgb="FFD00000"/>
          <x14:colorAxis rgb="FF000000"/>
          <x14:colorMarkers rgb="FFD00000"/>
          <x14:colorFirst rgb="FFD00000"/>
          <x14:colorLast rgb="FFD00000"/>
          <x14:colorHigh rgb="FFD00000"/>
          <x14:colorLow rgb="FFD00000"/>
          <x14:sparklines>
            <x14:sparkline>
              <xm:f>Calculation!G383:DB383</xm:f>
              <xm:sqref>E383</xm:sqref>
            </x14:sparkline>
          </x14:sparklines>
        </x14:sparklineGroup>
        <x14:sparklineGroup dateAxis="1" displayEmptyCellsAs="gap" xr2:uid="{EC3B1848-42F8-4395-ADBC-B44EA214C846}">
          <x14:colorSeries rgb="FF376092"/>
          <x14:colorNegative rgb="FFD00000"/>
          <x14:colorAxis rgb="FF000000"/>
          <x14:colorMarkers rgb="FFD00000"/>
          <x14:colorFirst rgb="FFD00000"/>
          <x14:colorLast rgb="FFD00000"/>
          <x14:colorHigh rgb="FFD00000"/>
          <x14:colorLow rgb="FFD00000"/>
          <x14:sparklines>
            <x14:sparkline>
              <xm:f>Calculation!G369:DB369</xm:f>
              <xm:sqref>E369</xm:sqref>
            </x14:sparkline>
          </x14:sparklines>
        </x14:sparklineGroup>
        <x14:sparklineGroup dateAxis="1" displayEmptyCellsAs="gap" xr2:uid="{25BE9D33-E33E-4810-8192-30ADF88DEFD8}">
          <x14:colorSeries rgb="FF376092"/>
          <x14:colorNegative rgb="FFD00000"/>
          <x14:colorAxis rgb="FF000000"/>
          <x14:colorMarkers rgb="FFD00000"/>
          <x14:colorFirst rgb="FFD00000"/>
          <x14:colorLast rgb="FFD00000"/>
          <x14:colorHigh rgb="FFD00000"/>
          <x14:colorLow rgb="FFD00000"/>
          <x14:sparklines>
            <x14:sparkline>
              <xm:f>Calculation!G533:DB533</xm:f>
              <xm:sqref>E533</xm:sqref>
            </x14:sparkline>
            <x14:sparkline>
              <xm:f>Calculation!G535:DB535</xm:f>
              <xm:sqref>E535</xm:sqref>
            </x14:sparkline>
            <x14:sparkline>
              <xm:f>Calculation!G537:DB537</xm:f>
              <xm:sqref>E537</xm:sqref>
            </x14:sparkline>
            <x14:sparkline>
              <xm:f>Calculation!G539:DB539</xm:f>
              <xm:sqref>E539</xm:sqref>
            </x14:sparkline>
          </x14:sparklines>
        </x14:sparklineGroup>
        <x14:sparklineGroup dateAxis="1" displayEmptyCellsAs="gap" xr2:uid="{81C4257B-A3ED-4327-A96F-FF48B15D1212}">
          <x14:colorSeries rgb="FF376092"/>
          <x14:colorNegative rgb="FFD00000"/>
          <x14:colorAxis rgb="FF000000"/>
          <x14:colorMarkers rgb="FFD00000"/>
          <x14:colorFirst rgb="FFD00000"/>
          <x14:colorLast rgb="FFD00000"/>
          <x14:colorHigh rgb="FFD00000"/>
          <x14:colorLow rgb="FFD00000"/>
          <x14:sparklines>
            <x14:sparkline>
              <xm:f>Calculation!G451:DB451</xm:f>
              <xm:sqref>E451</xm:sqref>
            </x14:sparkline>
            <x14:sparkline>
              <xm:f>Calculation!G452:DB452</xm:f>
              <xm:sqref>E452</xm:sqref>
            </x14:sparkline>
            <x14:sparkline>
              <xm:f>Calculation!G453:DB453</xm:f>
              <xm:sqref>E453</xm:sqref>
            </x14:sparkline>
            <x14:sparkline>
              <xm:f>Calculation!G454:DB454</xm:f>
              <xm:sqref>E454</xm:sqref>
            </x14:sparkline>
            <x14:sparkline>
              <xm:f>Calculation!G455:DB455</xm:f>
              <xm:sqref>E455</xm:sqref>
            </x14:sparkline>
            <x14:sparkline>
              <xm:f>Calculation!G456:DB456</xm:f>
              <xm:sqref>E456</xm:sqref>
            </x14:sparkline>
            <x14:sparkline>
              <xm:f>Calculation!G457:DB457</xm:f>
              <xm:sqref>E457</xm:sqref>
            </x14:sparkline>
            <x14:sparkline>
              <xm:f>Calculation!G458:DB458</xm:f>
              <xm:sqref>E458</xm:sqref>
            </x14:sparkline>
            <x14:sparkline>
              <xm:f>Calculation!G459:DB459</xm:f>
              <xm:sqref>E459</xm:sqref>
            </x14:sparkline>
            <x14:sparkline>
              <xm:f>Calculation!G460:DB460</xm:f>
              <xm:sqref>E460</xm:sqref>
            </x14:sparkline>
          </x14:sparklines>
        </x14:sparklineGroup>
        <x14:sparklineGroup displayEmptyCellsAs="gap" xr2:uid="{0FDBD564-B67B-49DF-B032-1A194DEABB39}">
          <x14:colorSeries rgb="FF376092"/>
          <x14:colorNegative rgb="FFD00000"/>
          <x14:colorAxis rgb="FF000000"/>
          <x14:colorMarkers rgb="FFD00000"/>
          <x14:colorFirst rgb="FFD00000"/>
          <x14:colorLast rgb="FFD00000"/>
          <x14:colorHigh rgb="FFD00000"/>
          <x14:colorLow rgb="FFD00000"/>
          <x14:sparklines>
            <x14:sparkline>
              <xm:f>Calculation!G55:DA55</xm:f>
              <xm:sqref>E55</xm:sqref>
            </x14:sparkline>
            <x14:sparkline>
              <xm:f>Calculation!G58:DA58</xm:f>
              <xm:sqref>E58</xm:sqref>
            </x14:sparkline>
          </x14:sparklines>
        </x14:sparklineGroup>
        <x14:sparklineGroup displayEmptyCellsAs="gap" xr2:uid="{4E84FD28-A81F-4065-B2C5-65222B1537CC}">
          <x14:colorSeries rgb="FF376092"/>
          <x14:colorNegative rgb="FFD00000"/>
          <x14:colorAxis rgb="FF000000"/>
          <x14:colorMarkers rgb="FFD00000"/>
          <x14:colorFirst rgb="FFD00000"/>
          <x14:colorLast rgb="FFD00000"/>
          <x14:colorHigh rgb="FFD00000"/>
          <x14:colorLow rgb="FFD00000"/>
          <x14:sparklines>
            <x14:sparkline>
              <xm:f>Calculation!G69:DA69</xm:f>
              <xm:sqref>E69</xm:sqref>
            </x14:sparkline>
            <x14:sparkline>
              <xm:f>Calculation!G72:DA72</xm:f>
              <xm:sqref>E72</xm:sqref>
            </x14:sparkline>
          </x14:sparklines>
        </x14:sparklineGroup>
        <x14:sparklineGroup dateAxis="1" displayEmptyCellsAs="gap" xr2:uid="{83223D48-5F27-4B55-B89E-9017754A4BDC}">
          <x14:colorSeries rgb="FF376092"/>
          <x14:colorNegative rgb="FFD00000"/>
          <x14:colorAxis rgb="FF000000"/>
          <x14:colorMarkers rgb="FFD00000"/>
          <x14:colorFirst rgb="FFD00000"/>
          <x14:colorLast rgb="FFD00000"/>
          <x14:colorHigh rgb="FFD00000"/>
          <x14:colorLow rgb="FFD00000"/>
          <x14:sparklines>
            <x14:sparkline>
              <xm:f>Calculation!G372:DB372</xm:f>
              <xm:sqref>E372</xm:sqref>
            </x14:sparkline>
          </x14:sparklines>
        </x14:sparklineGroup>
        <x14:sparklineGroup dateAxis="1" displayEmptyCellsAs="gap" xr2:uid="{96816DC4-EAA1-485A-B1E1-EEC88279A781}">
          <x14:colorSeries rgb="FF376092"/>
          <x14:colorNegative rgb="FFD00000"/>
          <x14:colorAxis rgb="FF000000"/>
          <x14:colorMarkers rgb="FFD00000"/>
          <x14:colorFirst rgb="FFD00000"/>
          <x14:colorLast rgb="FFD00000"/>
          <x14:colorHigh rgb="FFD00000"/>
          <x14:colorLow rgb="FFD00000"/>
          <x14:sparklines>
            <x14:sparkline>
              <xm:f>Calculation!G360:DB360</xm:f>
              <xm:sqref>E360</xm:sqref>
            </x14:sparkline>
          </x14:sparklines>
        </x14:sparklineGroup>
        <x14:sparklineGroup displayEmptyCellsAs="gap" xr2:uid="{E11A640C-64D0-47FF-9AFB-D2E0013336F5}">
          <x14:colorSeries rgb="FF376092"/>
          <x14:colorNegative rgb="FFD00000"/>
          <x14:colorAxis rgb="FF000000"/>
          <x14:colorMarkers rgb="FFD00000"/>
          <x14:colorFirst rgb="FFD00000"/>
          <x14:colorLast rgb="FFD00000"/>
          <x14:colorHigh rgb="FFD00000"/>
          <x14:colorLow rgb="FFD00000"/>
          <x14:sparklines>
            <x14:sparkline>
              <xm:f>Calculation!G338:DA338</xm:f>
              <xm:sqref>E338</xm:sqref>
            </x14:sparkline>
          </x14:sparklines>
        </x14:sparklineGroup>
        <x14:sparklineGroup dateAxis="1" displayEmptyCellsAs="gap" xr2:uid="{0AAB7A12-1F47-4E9D-A4E4-590284563F78}">
          <x14:colorSeries rgb="FF376092"/>
          <x14:colorNegative rgb="FFD00000"/>
          <x14:colorAxis rgb="FF000000"/>
          <x14:colorMarkers rgb="FFD00000"/>
          <x14:colorFirst rgb="FFD00000"/>
          <x14:colorLast rgb="FFD00000"/>
          <x14:colorHigh rgb="FFD00000"/>
          <x14:colorLow rgb="FFD00000"/>
          <x14:sparklines>
            <x14:sparkline>
              <xm:f>Calculation!G340:DB340</xm:f>
              <xm:sqref>E340</xm:sqref>
            </x14:sparkline>
          </x14:sparklines>
        </x14:sparklineGroup>
        <x14:sparklineGroup dateAxis="1" displayEmptyCellsAs="gap" xr2:uid="{09A0CC0A-4A50-4308-B34D-66068785BBC5}">
          <x14:colorSeries rgb="FF376092"/>
          <x14:colorNegative rgb="FFD00000"/>
          <x14:colorAxis rgb="FF000000"/>
          <x14:colorMarkers rgb="FFD00000"/>
          <x14:colorFirst rgb="FFD00000"/>
          <x14:colorLast rgb="FFD00000"/>
          <x14:colorHigh rgb="FFD00000"/>
          <x14:colorLow rgb="FFD00000"/>
          <x14:sparklines>
            <x14:sparkline>
              <xm:f>Calculation!G334:DB334</xm:f>
              <xm:sqref>E334</xm:sqref>
            </x14:sparkline>
          </x14:sparklines>
        </x14:sparklineGroup>
        <x14:sparklineGroup dateAxis="1" displayEmptyCellsAs="gap" xr2:uid="{1F3446B1-D8BC-491A-8C75-B8DFA3200567}">
          <x14:colorSeries rgb="FF376092"/>
          <x14:colorNegative rgb="FFD00000"/>
          <x14:colorAxis rgb="FF000000"/>
          <x14:colorMarkers rgb="FFD00000"/>
          <x14:colorFirst rgb="FFD00000"/>
          <x14:colorLast rgb="FFD00000"/>
          <x14:colorHigh rgb="FFD00000"/>
          <x14:colorLow rgb="FFD00000"/>
          <x14:sparklines>
            <x14:sparkline>
              <xm:f>Calculation!G337:DB337</xm:f>
              <xm:sqref>E337</xm:sqref>
            </x14:sparkline>
          </x14:sparklines>
        </x14:sparklineGroup>
        <x14:sparklineGroup dateAxis="1" displayEmptyCellsAs="gap" xr2:uid="{A9037C3D-00E1-48D3-B9C4-A847794E855D}">
          <x14:colorSeries rgb="FF376092"/>
          <x14:colorNegative rgb="FFD00000"/>
          <x14:colorAxis rgb="FF000000"/>
          <x14:colorMarkers rgb="FFD00000"/>
          <x14:colorFirst rgb="FFD00000"/>
          <x14:colorLast rgb="FFD00000"/>
          <x14:colorHigh rgb="FFD00000"/>
          <x14:colorLow rgb="FFD00000"/>
          <x14:sparklines>
            <x14:sparkline>
              <xm:f>Calculation!G323:DB323</xm:f>
              <xm:sqref>E323</xm:sqref>
            </x14:sparkline>
            <x14:sparkline>
              <xm:f>Calculation!G325:DB325</xm:f>
              <xm:sqref>E325</xm:sqref>
            </x14:sparkline>
            <x14:sparkline>
              <xm:f>Calculation!G327:DB327</xm:f>
              <xm:sqref>E327</xm:sqref>
            </x14:sparkline>
            <x14:sparkline>
              <xm:f>Calculation!G329:DB329</xm:f>
              <xm:sqref>E329</xm:sqref>
            </x14:sparkline>
          </x14:sparklines>
        </x14:sparklineGroup>
        <x14:sparklineGroup dateAxis="1" displayEmptyCellsAs="gap" xr2:uid="{D4662F7B-DC41-4892-9930-263895589C00}">
          <x14:colorSeries rgb="FF376092"/>
          <x14:colorNegative rgb="FFD00000"/>
          <x14:colorAxis rgb="FF000000"/>
          <x14:colorMarkers rgb="FFD00000"/>
          <x14:colorFirst rgb="FFD00000"/>
          <x14:colorLast rgb="FFD00000"/>
          <x14:colorHigh rgb="FFD00000"/>
          <x14:colorLow rgb="FFD00000"/>
          <x14:sparklines>
            <x14:sparkline>
              <xm:f>Calculation!G412:DB412</xm:f>
              <xm:sqref>E412</xm:sqref>
            </x14:sparkline>
            <x14:sparkline>
              <xm:f>Calculation!G414:DB414</xm:f>
              <xm:sqref>E414</xm:sqref>
            </x14:sparkline>
            <x14:sparkline>
              <xm:f>Calculation!G422:DB422</xm:f>
              <xm:sqref>E422</xm:sqref>
            </x14:sparkline>
            <x14:sparkline>
              <xm:f>Calculation!G424:DB424</xm:f>
              <xm:sqref>E424</xm:sqref>
            </x14:sparkline>
          </x14:sparklines>
        </x14:sparklineGroup>
        <x14:sparklineGroup dateAxis="1" displayEmptyCellsAs="gap" xr2:uid="{F1A4C3CB-55AA-4F81-BDBE-6193D5CDCB4C}">
          <x14:colorSeries rgb="FF376092"/>
          <x14:colorNegative rgb="FFD00000"/>
          <x14:colorAxis rgb="FF000000"/>
          <x14:colorMarkers rgb="FFD00000"/>
          <x14:colorFirst rgb="FFD00000"/>
          <x14:colorLast rgb="FFD00000"/>
          <x14:colorHigh rgb="FFD00000"/>
          <x14:colorLow rgb="FFD00000"/>
          <x14:sparklines>
            <x14:sparkline>
              <xm:f>Calculation!G398:DA398</xm:f>
              <xm:sqref>E398</xm:sqref>
            </x14:sparkline>
          </x14:sparklines>
        </x14:sparklineGroup>
        <x14:sparklineGroup dateAxis="1" displayEmptyCellsAs="gap" xr2:uid="{71CEB4E1-3AAB-4C11-8F82-65AACD9F2B14}">
          <x14:colorSeries rgb="FF376092"/>
          <x14:colorNegative rgb="FFD00000"/>
          <x14:colorAxis rgb="FF000000"/>
          <x14:colorMarkers rgb="FFD00000"/>
          <x14:colorFirst rgb="FFD00000"/>
          <x14:colorLast rgb="FFD00000"/>
          <x14:colorHigh rgb="FFD00000"/>
          <x14:colorLow rgb="FFD00000"/>
          <x14:sparklines>
            <x14:sparkline>
              <xm:f>Calculation!G113:DB113</xm:f>
              <xm:sqref>E113</xm:sqref>
            </x14:sparkline>
            <x14:sparkline>
              <xm:f>Calculation!G114:DB114</xm:f>
              <xm:sqref>E114</xm:sqref>
            </x14:sparkline>
            <x14:sparkline>
              <xm:f>Calculation!G115:DB115</xm:f>
              <xm:sqref>E115</xm:sqref>
            </x14:sparkline>
            <x14:sparkline>
              <xm:f>Calculation!G116:DB116</xm:f>
              <xm:sqref>E116</xm:sqref>
            </x14:sparkline>
            <x14:sparkline>
              <xm:f>Calculation!G117:DB117</xm:f>
              <xm:sqref>E117</xm:sqref>
            </x14:sparkline>
            <x14:sparkline>
              <xm:f>Calculation!G119:DB119</xm:f>
              <xm:sqref>E119</xm:sqref>
            </x14:sparkline>
          </x14:sparklines>
        </x14:sparklineGroup>
        <x14:sparklineGroup dateAxis="1" displayEmptyCellsAs="gap" xr2:uid="{6096119A-E9AF-4816-B65D-8F5FB6B97AA7}">
          <x14:colorSeries rgb="FF376092"/>
          <x14:colorNegative rgb="FFD00000"/>
          <x14:colorAxis rgb="FF000000"/>
          <x14:colorMarkers rgb="FFD00000"/>
          <x14:colorFirst rgb="FFD00000"/>
          <x14:colorLast rgb="FFD00000"/>
          <x14:colorHigh rgb="FFD00000"/>
          <x14:colorLow rgb="FFD00000"/>
          <x14:sparklines>
            <x14:sparkline>
              <xm:f>Calculation!G31:DB31</xm:f>
              <xm:sqref>E31</xm:sqref>
            </x14:sparkline>
            <x14:sparkline>
              <xm:f>Calculation!G32:DB32</xm:f>
              <xm:sqref>E32</xm:sqref>
            </x14:sparkline>
            <x14:sparkline>
              <xm:f>Calculation!G33:DB33</xm:f>
              <xm:sqref>E33</xm:sqref>
            </x14:sparkline>
            <x14:sparkline>
              <xm:f>Calculation!G34:DB34</xm:f>
              <xm:sqref>E34</xm:sqref>
            </x14:sparkline>
            <x14:sparkline>
              <xm:f>Calculation!G35:DB35</xm:f>
              <xm:sqref>E35</xm:sqref>
            </x14:sparkline>
            <x14:sparkline>
              <xm:f>Calculation!G36:DB36</xm:f>
              <xm:sqref>E36</xm:sqref>
            </x14:sparkline>
            <x14:sparkline>
              <xm:f>Calculation!G37:DB37</xm:f>
              <xm:sqref>E37</xm:sqref>
            </x14:sparkline>
            <x14:sparkline>
              <xm:f>Calculation!G38:DB38</xm:f>
              <xm:sqref>E38</xm:sqref>
            </x14:sparkline>
            <x14:sparkline>
              <xm:f>Calculation!G39:DB39</xm:f>
              <xm:sqref>E39</xm:sqref>
            </x14:sparkline>
            <x14:sparkline>
              <xm:f>Calculation!G40:DB40</xm:f>
              <xm:sqref>E40</xm:sqref>
            </x14:sparkline>
          </x14:sparklines>
        </x14:sparklineGroup>
        <x14:sparklineGroup dateAxis="1" displayEmptyCellsAs="gap" xr2:uid="{448FA2A5-FB98-4256-8DEF-E765FCCE09F7}">
          <x14:colorSeries rgb="FF376092"/>
          <x14:colorNegative rgb="FFD00000"/>
          <x14:colorAxis rgb="FF000000"/>
          <x14:colorMarkers rgb="FFD00000"/>
          <x14:colorFirst rgb="FFD00000"/>
          <x14:colorLast rgb="FFD00000"/>
          <x14:colorHigh rgb="FFD00000"/>
          <x14:colorLow rgb="FFD00000"/>
          <xm:f>Calculation!G437:DB437</xm:f>
          <x14:sparklines>
            <x14:sparkline>
              <xm:f>Calculation!G499:DA499</xm:f>
              <xm:sqref>E499</xm:sqref>
            </x14:sparkline>
          </x14:sparklines>
        </x14:sparklineGroup>
        <x14:sparklineGroup dateAxis="1" displayEmptyCellsAs="gap" xr2:uid="{5451C4A7-3649-4F05-BFF6-B0130CA5F0B8}">
          <x14:colorSeries rgb="FF376092"/>
          <x14:colorNegative rgb="FFD00000"/>
          <x14:colorAxis rgb="FF000000"/>
          <x14:colorMarkers rgb="FFD00000"/>
          <x14:colorFirst rgb="FFD00000"/>
          <x14:colorLast rgb="FFD00000"/>
          <x14:colorHigh rgb="FFD00000"/>
          <x14:colorLow rgb="FFD00000"/>
          <x14:sparklines>
            <x14:sparkline>
              <xm:f>Calculation!G255:DB255</xm:f>
              <xm:sqref>E255</xm:sqref>
            </x14:sparkline>
          </x14:sparklines>
        </x14:sparklineGroup>
        <x14:sparklineGroup dateAxis="1" displayEmptyCellsAs="gap" xr2:uid="{1C5F851A-4E63-4BF6-84FC-56CAD78E8588}">
          <x14:colorSeries rgb="FF376092"/>
          <x14:colorNegative rgb="FFD00000"/>
          <x14:colorAxis rgb="FF000000"/>
          <x14:colorMarkers rgb="FFD00000"/>
          <x14:colorFirst rgb="FFD00000"/>
          <x14:colorLast rgb="FFD00000"/>
          <x14:colorHigh rgb="FFD00000"/>
          <x14:colorLow rgb="FFD00000"/>
          <x14:sparklines>
            <x14:sparkline>
              <xm:f>Calculation!G491:DB491</xm:f>
              <xm:sqref>E491</xm:sqref>
            </x14:sparkline>
          </x14:sparklines>
        </x14:sparklineGroup>
        <x14:sparklineGroup dateAxis="1" displayEmptyCellsAs="gap" xr2:uid="{2B18DF86-BF5F-4B57-9188-46654072066B}">
          <x14:colorSeries rgb="FF376092"/>
          <x14:colorNegative rgb="FFD00000"/>
          <x14:colorAxis rgb="FF000000"/>
          <x14:colorMarkers rgb="FFD00000"/>
          <x14:colorFirst rgb="FFD00000"/>
          <x14:colorLast rgb="FFD00000"/>
          <x14:colorHigh rgb="FFD00000"/>
          <x14:colorLow rgb="FFD00000"/>
          <x14:sparklines>
            <x14:sparkline>
              <xm:f>Calculation!G391:DB391</xm:f>
              <xm:sqref>E391</xm:sqref>
            </x14:sparkline>
          </x14:sparklines>
        </x14:sparklineGroup>
        <x14:sparklineGroup displayEmptyCellsAs="gap" xr2:uid="{77C7487C-9D4B-4A10-95FF-4DD5111C1589}">
          <x14:colorSeries rgb="FF376092"/>
          <x14:colorNegative rgb="FFD00000"/>
          <x14:colorAxis rgb="FF000000"/>
          <x14:colorMarkers rgb="FFD00000"/>
          <x14:colorFirst rgb="FFD00000"/>
          <x14:colorLast rgb="FFD00000"/>
          <x14:colorHigh rgb="FFD00000"/>
          <x14:colorLow rgb="FFD00000"/>
          <x14:sparklines>
            <x14:sparkline>
              <xm:f>Calculation!G489:DA489</xm:f>
              <xm:sqref>E489</xm:sqref>
            </x14:sparkline>
            <x14:sparkline>
              <xm:f>Calculation!G492:DA492</xm:f>
              <xm:sqref>E492</xm:sqref>
            </x14:sparkline>
          </x14:sparklines>
        </x14:sparklineGroup>
        <x14:sparklineGroup dateAxis="1" displayEmptyCellsAs="gap" xr2:uid="{AD2BE200-46F0-44A5-A354-2450D8A73225}">
          <x14:colorSeries rgb="FF376092"/>
          <x14:colorNegative rgb="FFD00000"/>
          <x14:colorAxis rgb="FF000000"/>
          <x14:colorMarkers rgb="FFD00000"/>
          <x14:colorFirst rgb="FFD00000"/>
          <x14:colorLast rgb="FFD00000"/>
          <x14:colorHigh rgb="FFD00000"/>
          <x14:colorLow rgb="FFD00000"/>
          <x14:sparklines>
            <x14:sparkline>
              <xm:f>Calculation!G241:DB241</xm:f>
              <xm:sqref>E241</xm:sqref>
            </x14:sparkline>
            <x14:sparkline>
              <xm:f>Calculation!G242:DB242</xm:f>
              <xm:sqref>E242</xm:sqref>
            </x14:sparkline>
            <x14:sparkline>
              <xm:f>Calculation!G243:DB243</xm:f>
              <xm:sqref>E243</xm:sqref>
            </x14:sparkline>
            <x14:sparkline>
              <xm:f>Calculation!G244:DB244</xm:f>
              <xm:sqref>E244</xm:sqref>
            </x14:sparkline>
            <x14:sparkline>
              <xm:f>Calculation!G245:DB245</xm:f>
              <xm:sqref>E245</xm:sqref>
            </x14:sparkline>
            <x14:sparkline>
              <xm:f>Calculation!G246:DB246</xm:f>
              <xm:sqref>E246</xm:sqref>
            </x14:sparkline>
            <x14:sparkline>
              <xm:f>Calculation!G247:DB247</xm:f>
              <xm:sqref>E247</xm:sqref>
            </x14:sparkline>
            <x14:sparkline>
              <xm:f>Calculation!G248:DB248</xm:f>
              <xm:sqref>E248</xm:sqref>
            </x14:sparkline>
            <x14:sparkline>
              <xm:f>Calculation!G249:DB249</xm:f>
              <xm:sqref>E249</xm:sqref>
            </x14:sparkline>
            <x14:sparkline>
              <xm:f>Calculation!G250:DB250</xm:f>
              <xm:sqref>E250</xm:sqref>
            </x14:sparkline>
          </x14:sparklines>
        </x14:sparklineGroup>
        <x14:sparklineGroup dateAxis="1" displayEmptyCellsAs="gap" xr2:uid="{9BA4D51B-D147-4E8F-9F68-8699351E3F22}">
          <x14:colorSeries rgb="FF376092"/>
          <x14:colorNegative rgb="FFD00000"/>
          <x14:colorAxis rgb="FF000000"/>
          <x14:colorMarkers rgb="FFD00000"/>
          <x14:colorFirst rgb="FFD00000"/>
          <x14:colorLast rgb="FFD00000"/>
          <x14:colorHigh rgb="FFD00000"/>
          <x14:colorLow rgb="FFD00000"/>
          <x14:sparklines>
            <x14:sparkline>
              <xm:f>Calculation!G278:DB278</xm:f>
              <xm:sqref>E278</xm:sqref>
            </x14:sparkline>
          </x14:sparklines>
        </x14:sparklineGroup>
        <x14:sparklineGroup displayEmptyCellsAs="gap" xr2:uid="{573A66DF-A912-4CBB-A30D-87AA44205E2D}">
          <x14:colorSeries rgb="FF376092"/>
          <x14:colorNegative rgb="FFD00000"/>
          <x14:colorAxis rgb="FF000000"/>
          <x14:colorMarkers rgb="FFD00000"/>
          <x14:colorFirst rgb="FFD00000"/>
          <x14:colorLast rgb="FFD00000"/>
          <x14:colorHigh rgb="FFD00000"/>
          <x14:colorLow rgb="FFD00000"/>
          <x14:sparklines>
            <x14:sparkline>
              <xm:f>Calculation!G265:DA265</xm:f>
              <xm:sqref>E265</xm:sqref>
            </x14:sparkline>
            <x14:sparkline>
              <xm:f>Calculation!G268:DA268</xm:f>
              <xm:sqref>E268</xm:sqref>
            </x14:sparkline>
          </x14:sparklines>
        </x14:sparklineGroup>
        <x14:sparklineGroup dateAxis="1" displayEmptyCellsAs="gap" xr2:uid="{C5DAB451-8B27-41D6-8C16-DE94F862C431}">
          <x14:colorSeries rgb="FF376092"/>
          <x14:colorNegative rgb="FFD00000"/>
          <x14:colorAxis rgb="FF000000"/>
          <x14:colorMarkers rgb="FFD00000"/>
          <x14:colorFirst rgb="FFD00000"/>
          <x14:colorLast rgb="FFD00000"/>
          <x14:colorHigh rgb="FFD00000"/>
          <x14:colorLow rgb="FFD00000"/>
          <x14:sparklines>
            <x14:sparkline>
              <xm:f>Calculation!G307:DB307</xm:f>
              <xm:sqref>E307</xm:sqref>
            </x14:sparkline>
            <x14:sparkline>
              <xm:f>Calculation!G309:DB309</xm:f>
              <xm:sqref>E309</xm:sqref>
            </x14:sparkline>
            <x14:sparkline>
              <xm:f>Calculation!G317:DB317</xm:f>
              <xm:sqref>E317</xm:sqref>
            </x14:sparkline>
            <x14:sparkline>
              <xm:f>Calculation!G319:DB319</xm:f>
              <xm:sqref>E319</xm:sqref>
            </x14:sparkline>
          </x14:sparklines>
        </x14:sparklineGroup>
        <x14:sparklineGroup dateAxis="1" displayEmptyCellsAs="gap" xr2:uid="{F1AB6ACD-7F09-44F9-91CD-9F25F2A610E3}">
          <x14:colorSeries rgb="FF376092"/>
          <x14:colorNegative rgb="FFD00000"/>
          <x14:colorAxis rgb="FF000000"/>
          <x14:colorMarkers rgb="FFD00000"/>
          <x14:colorFirst rgb="FFD00000"/>
          <x14:colorLast rgb="FFD00000"/>
          <x14:colorHigh rgb="FFD00000"/>
          <x14:colorLow rgb="FFD00000"/>
          <x14:sparklines>
            <x14:sparkline>
              <xm:f>Calculation!G293:DA293</xm:f>
              <xm:sqref>E293</xm:sqref>
            </x14:sparkline>
          </x14:sparklines>
        </x14:sparklineGroup>
        <x14:sparklineGroup dateAxis="1" displayEmptyCellsAs="gap" xr2:uid="{2999D5AA-F163-479D-AE8D-3AB793D49D45}">
          <x14:colorSeries rgb="FF376092"/>
          <x14:colorNegative rgb="FFD00000"/>
          <x14:colorAxis rgb="FF000000"/>
          <x14:colorMarkers rgb="FFD00000"/>
          <x14:colorFirst rgb="FFD00000"/>
          <x14:colorLast rgb="FFD00000"/>
          <x14:colorHigh rgb="FFD00000"/>
          <x14:colorLow rgb="FFD00000"/>
          <x14:sparklines>
            <x14:sparkline>
              <xm:f>Calculation!G488:DB488</xm:f>
              <xm:sqref>E488</xm:sqref>
            </x14:sparkline>
          </x14:sparklines>
        </x14:sparklineGroup>
        <x14:sparklineGroup dateAxis="1" displayEmptyCellsAs="gap" xr2:uid="{CE577950-303F-4A03-9D9A-0029C1708E9C}">
          <x14:colorSeries rgb="FF376092"/>
          <x14:colorNegative rgb="FFD00000"/>
          <x14:colorAxis rgb="FF000000"/>
          <x14:colorMarkers rgb="FFD00000"/>
          <x14:colorFirst rgb="FFD00000"/>
          <x14:colorLast rgb="FFD00000"/>
          <x14:colorHigh rgb="FFD00000"/>
          <x14:colorLow rgb="FFD00000"/>
          <x14:sparklines>
            <x14:sparkline>
              <xm:f>Calculation!G477:DB477</xm:f>
              <xm:sqref>E477</xm:sqref>
            </x14:sparkline>
          </x14:sparklines>
        </x14:sparklineGroup>
        <x14:sparklineGroup dateAxis="1" displayEmptyCellsAs="gap" xr2:uid="{623F750D-511C-47C7-B7EF-508CE726B9FF}">
          <x14:colorSeries rgb="FF376092"/>
          <x14:colorNegative rgb="FFD00000"/>
          <x14:colorAxis rgb="FF000000"/>
          <x14:colorMarkers rgb="FFD00000"/>
          <x14:colorFirst rgb="FFD00000"/>
          <x14:colorLast rgb="FFD00000"/>
          <x14:colorHigh rgb="FFD00000"/>
          <x14:colorLow rgb="FFD00000"/>
          <x14:sparklines>
            <x14:sparkline>
              <xm:f>Calculation!G286:DB286</xm:f>
              <xm:sqref>E286</xm:sqref>
            </x14:sparkline>
          </x14:sparklines>
        </x14:sparklineGroup>
        <x14:sparklineGroup dateAxis="1" displayEmptyCellsAs="gap" xr2:uid="{BF654446-7F42-49FA-86E2-1D75C05FAA75}">
          <x14:colorSeries rgb="FF376092"/>
          <x14:colorNegative rgb="FFD00000"/>
          <x14:colorAxis rgb="FF000000"/>
          <x14:colorMarkers rgb="FFD00000"/>
          <x14:colorFirst rgb="FFD00000"/>
          <x14:colorLast rgb="FFD00000"/>
          <x14:colorHigh rgb="FFD00000"/>
          <x14:colorLow rgb="FFD00000"/>
          <x14:sparklines>
            <x14:sparkline>
              <xm:f>Calculation!G377:DB377</xm:f>
              <xm:sqref>E377</xm:sqref>
            </x14:sparkline>
            <x14:sparkline>
              <xm:f>Calculation!G378:DB378</xm:f>
              <xm:sqref>E378</xm:sqref>
            </x14:sparkline>
            <x14:sparkline>
              <xm:f>Calculation!G379:DB379</xm:f>
              <xm:sqref>E379</xm:sqref>
            </x14:sparkline>
            <x14:sparkline>
              <xm:f>Calculation!G380:DB380</xm:f>
              <xm:sqref>E380</xm:sqref>
            </x14:sparkline>
            <x14:sparkline>
              <xm:f>Calculation!G381:DB381</xm:f>
              <xm:sqref>E381</xm:sqref>
            </x14:sparkline>
          </x14:sparklines>
        </x14:sparklineGroup>
        <x14:sparklineGroup dateAxis="1" displayEmptyCellsAs="gap" xr2:uid="{D97D05D3-D196-4168-888D-CC8AEAB0156F}">
          <x14:colorSeries rgb="FF376092"/>
          <x14:colorNegative rgb="FFD00000"/>
          <x14:colorAxis rgb="FF000000"/>
          <x14:colorMarkers rgb="FFD00000"/>
          <x14:colorFirst rgb="FFD00000"/>
          <x14:colorLast rgb="FFD00000"/>
          <x14:colorHigh rgb="FFD00000"/>
          <x14:colorLow rgb="FFD00000"/>
          <x14:sparklines>
            <x14:sparkline>
              <xm:f>Calculation!G365:DB365</xm:f>
              <xm:sqref>E365</xm:sqref>
            </x14:sparkline>
            <x14:sparkline>
              <xm:f>Calculation!G366:DB366</xm:f>
              <xm:sqref>E366</xm:sqref>
            </x14:sparkline>
            <x14:sparkline>
              <xm:f>Calculation!G367:DB367</xm:f>
              <xm:sqref>E367</xm:sqref>
            </x14:sparkline>
          </x14:sparklines>
        </x14:sparklineGroup>
        <x14:sparklineGroup dateAxis="1" displayEmptyCellsAs="gap" xr2:uid="{AB15F654-081D-47FF-9B24-6D4D2FC1FC8D}">
          <x14:colorSeries rgb="FF376092"/>
          <x14:colorNegative rgb="FFD00000"/>
          <x14:colorAxis rgb="FF000000"/>
          <x14:colorMarkers rgb="FFD00000"/>
          <x14:colorFirst rgb="FFD00000"/>
          <x14:colorLast rgb="FFD00000"/>
          <x14:colorHigh rgb="FFD00000"/>
          <x14:colorLow rgb="FFD00000"/>
          <x14:sparklines>
            <x14:sparkline>
              <xm:f>Calculation!G474:DB474</xm:f>
              <xm:sqref>E474</xm:sqref>
            </x14:sparkline>
          </x14:sparklines>
        </x14:sparklineGroup>
        <x14:sparklineGroup dateAxis="1" displayEmptyCellsAs="gap" xr2:uid="{55F45E9C-2300-4ECA-A8A3-D23B9126B4FE}">
          <x14:colorSeries rgb="FF376092"/>
          <x14:colorNegative rgb="FFD00000"/>
          <x14:colorAxis rgb="FF000000"/>
          <x14:colorMarkers rgb="FFD00000"/>
          <x14:colorFirst rgb="FFD00000"/>
          <x14:colorLast rgb="FFD00000"/>
          <x14:colorHigh rgb="FFD00000"/>
          <x14:colorLow rgb="FFD00000"/>
          <x14:sparklines>
            <x14:sparkline>
              <xm:f>Calculation!G272:DB272</xm:f>
              <xm:sqref>E272</xm:sqref>
            </x14:sparkline>
            <x14:sparkline>
              <xm:f>Calculation!G273:DB273</xm:f>
              <xm:sqref>E273</xm:sqref>
            </x14:sparkline>
            <x14:sparkline>
              <xm:f>Calculation!G274:DB274</xm:f>
              <xm:sqref>E274</xm:sqref>
            </x14:sparkline>
            <x14:sparkline>
              <xm:f>Calculation!G275:DB275</xm:f>
              <xm:sqref>E275</xm:sqref>
            </x14:sparkline>
            <x14:sparkline>
              <xm:f>Calculation!G276:DB276</xm:f>
              <xm:sqref>E276</xm:sqref>
            </x14:sparkline>
          </x14:sparklines>
        </x14:sparklineGroup>
        <x14:sparklineGroup displayEmptyCellsAs="gap" xr2:uid="{82C88DA6-5634-4C42-8DBB-3C35AF790048}">
          <x14:colorSeries rgb="FF376092"/>
          <x14:colorNegative rgb="FFD00000"/>
          <x14:colorAxis rgb="FF000000"/>
          <x14:colorMarkers rgb="FFD00000"/>
          <x14:colorFirst rgb="FFD00000"/>
          <x14:colorLast rgb="FFD00000"/>
          <x14:colorHigh rgb="FFD00000"/>
          <x14:colorLow rgb="FFD00000"/>
          <x14:sparklines>
            <x14:sparkline>
              <xm:f>Calculation!G233:DA233</xm:f>
              <xm:sqref>E233</xm:sqref>
            </x14:sparkline>
          </x14:sparklines>
        </x14:sparklineGroup>
        <x14:sparklineGroup dateAxis="1" displayEmptyCellsAs="gap" xr2:uid="{E22961AC-05B3-487A-A564-950A0F6A7ECB}">
          <x14:colorSeries rgb="FF376092"/>
          <x14:colorNegative rgb="FFD00000"/>
          <x14:colorAxis rgb="FF000000"/>
          <x14:colorMarkers rgb="FFD00000"/>
          <x14:colorFirst rgb="FFD00000"/>
          <x14:colorLast rgb="FFD00000"/>
          <x14:colorHigh rgb="FFD00000"/>
          <x14:colorLow rgb="FFD00000"/>
          <x14:sparklines>
            <x14:sparkline>
              <xm:f>Calculation!G155:DB155</xm:f>
              <xm:sqref>E155</xm:sqref>
            </x14:sparkline>
            <x14:sparkline>
              <xm:f>Calculation!G156:DB156</xm:f>
              <xm:sqref>E156</xm:sqref>
            </x14:sparkline>
            <x14:sparkline>
              <xm:f>Calculation!G157:DB157</xm:f>
              <xm:sqref>E157</xm:sqref>
            </x14:sparkline>
          </x14:sparklines>
        </x14:sparklineGroup>
        <x14:sparklineGroup dateAxis="1" displayEmptyCellsAs="gap" xr2:uid="{0588DEF1-2EAA-410C-A04A-0DF4D021E85A}">
          <x14:colorSeries rgb="FF376092"/>
          <x14:colorNegative rgb="FFD00000"/>
          <x14:colorAxis rgb="FF000000"/>
          <x14:colorMarkers rgb="FFD00000"/>
          <x14:colorFirst rgb="FFD00000"/>
          <x14:colorLast rgb="FFD00000"/>
          <x14:colorHigh rgb="FFD00000"/>
          <x14:colorLow rgb="FFD00000"/>
          <x14:sparklines>
            <x14:sparkline>
              <xm:f>Calculation!G167:DB167</xm:f>
              <xm:sqref>E167</xm:sqref>
            </x14:sparkline>
            <x14:sparkline>
              <xm:f>Calculation!G168:DB168</xm:f>
              <xm:sqref>E168</xm:sqref>
            </x14:sparkline>
            <x14:sparkline>
              <xm:f>Calculation!G169:DB169</xm:f>
              <xm:sqref>E169</xm:sqref>
            </x14:sparkline>
            <x14:sparkline>
              <xm:f>Calculation!G170:DB170</xm:f>
              <xm:sqref>E170</xm:sqref>
            </x14:sparkline>
            <x14:sparkline>
              <xm:f>Calculation!G171:DB171</xm:f>
              <xm:sqref>E171</xm:sqref>
            </x14:sparkline>
          </x14:sparklines>
        </x14:sparklineGroup>
        <x14:sparklineGroup dateAxis="1" displayEmptyCellsAs="gap" xr2:uid="{66669397-2379-42F6-814F-7F87972819A4}">
          <x14:colorSeries rgb="FF376092"/>
          <x14:colorNegative rgb="FFD00000"/>
          <x14:colorAxis rgb="FF000000"/>
          <x14:colorMarkers rgb="FFD00000"/>
          <x14:colorFirst rgb="FFD00000"/>
          <x14:colorLast rgb="FFD00000"/>
          <x14:colorHigh rgb="FFD00000"/>
          <x14:colorLow rgb="FFD00000"/>
          <x14:sparklines>
            <x14:sparkline>
              <xm:f>Calculation!G228:DB228</xm:f>
              <xm:sqref>E228</xm:sqref>
            </x14:sparkline>
          </x14:sparklines>
        </x14:sparklineGroup>
        <x14:sparklineGroup dateAxis="1" displayEmptyCellsAs="gap" xr2:uid="{DD32E23C-C4FB-48B0-9F16-A307D8AA50EC}">
          <x14:colorSeries rgb="FF376092"/>
          <x14:colorNegative rgb="FFD00000"/>
          <x14:colorAxis rgb="FF000000"/>
          <x14:colorMarkers rgb="FFD00000"/>
          <x14:colorFirst rgb="FFD00000"/>
          <x14:colorLast rgb="FFD00000"/>
          <x14:colorHigh rgb="FFD00000"/>
          <x14:colorLow rgb="FFD00000"/>
          <x14:sparklines>
            <x14:sparkline>
              <xm:f>Calculation!G235:DB235</xm:f>
              <xm:sqref>E235</xm:sqref>
            </x14:sparkline>
          </x14:sparklines>
        </x14:sparklineGroup>
        <x14:sparklineGroup dateAxis="1" displayEmptyCellsAs="gap" xr2:uid="{5EA9E337-4AA4-4BC6-9E38-962DCE461A93}">
          <x14:colorSeries rgb="FF376092"/>
          <x14:colorNegative rgb="FFD00000"/>
          <x14:colorAxis rgb="FF000000"/>
          <x14:colorMarkers rgb="FFD00000"/>
          <x14:colorFirst rgb="FFD00000"/>
          <x14:colorLast rgb="FFD00000"/>
          <x14:colorHigh rgb="FFD00000"/>
          <x14:colorLow rgb="FFD00000"/>
          <x14:sparklines>
            <x14:sparkline>
              <xm:f>Calculation!G260:DB260</xm:f>
              <xm:sqref>E260</xm:sqref>
            </x14:sparkline>
            <x14:sparkline>
              <xm:f>Calculation!G261:DB261</xm:f>
              <xm:sqref>E261</xm:sqref>
            </x14:sparkline>
            <x14:sparkline>
              <xm:f>Calculation!G262:DB262</xm:f>
              <xm:sqref>E262</xm:sqref>
            </x14:sparkline>
          </x14:sparklines>
        </x14:sparklineGroup>
        <x14:sparklineGroup dateAxis="1" displayEmptyCellsAs="gap" xr2:uid="{E97E6135-F23E-4BD4-9A57-516C4768F9EE}">
          <x14:colorSeries rgb="FF376092"/>
          <x14:colorNegative rgb="FFD00000"/>
          <x14:colorAxis rgb="FF000000"/>
          <x14:colorMarkers rgb="FFD00000"/>
          <x14:colorFirst rgb="FFD00000"/>
          <x14:colorLast rgb="FFD00000"/>
          <x14:colorHigh rgb="FFD00000"/>
          <x14:colorLow rgb="FFD00000"/>
          <x14:sparklines>
            <x14:sparkline>
              <xm:f>Calculation!G229:DB229</xm:f>
              <xm:sqref>E229</xm:sqref>
            </x14:sparkline>
          </x14:sparklines>
        </x14:sparklineGroup>
        <x14:sparklineGroup dateAxis="1" displayEmptyCellsAs="gap" xr2:uid="{43FAE658-45E5-4C8D-AE6D-ACBB110C6774}">
          <x14:colorSeries rgb="FF376092"/>
          <x14:colorNegative rgb="FFD00000"/>
          <x14:colorAxis rgb="FF000000"/>
          <x14:colorMarkers rgb="FFD00000"/>
          <x14:colorFirst rgb="FFD00000"/>
          <x14:colorLast rgb="FFD00000"/>
          <x14:colorHigh rgb="FFD00000"/>
          <x14:colorLow rgb="FFD00000"/>
          <x14:sparklines>
            <x14:sparkline>
              <xm:f>Calculation!G181:DB181</xm:f>
              <xm:sqref>E181</xm:sqref>
            </x14:sparkline>
          </x14:sparklines>
        </x14:sparklineGroup>
        <x14:sparklineGroup displayEmptyCellsAs="gap" xr2:uid="{D70AB428-FE81-4B88-A57A-BE2F6D17EB89}">
          <x14:colorSeries rgb="FF376092"/>
          <x14:colorNegative rgb="FFD00000"/>
          <x14:colorAxis rgb="FF000000"/>
          <x14:colorMarkers rgb="FFD00000"/>
          <x14:colorFirst rgb="FFD00000"/>
          <x14:colorLast rgb="FFD00000"/>
          <x14:colorHigh rgb="FFD00000"/>
          <x14:colorLow rgb="FFD00000"/>
          <x14:sparklines>
            <x14:sparkline>
              <xm:f>Calculation!G443:DA443</xm:f>
              <xm:sqref>E443</xm:sqref>
            </x14:sparkline>
          </x14:sparklines>
        </x14:sparklineGroup>
        <x14:sparklineGroup dateAxis="1" displayEmptyCellsAs="gap" xr2:uid="{D5B41790-32F0-42A2-BB70-9F7FF42590B2}">
          <x14:colorSeries rgb="FF376092"/>
          <x14:colorNegative rgb="FFD00000"/>
          <x14:colorAxis rgb="FF000000"/>
          <x14:colorMarkers rgb="FFD00000"/>
          <x14:colorFirst rgb="FFD00000"/>
          <x14:colorLast rgb="FFD00000"/>
          <x14:colorHigh rgb="FFD00000"/>
          <x14:colorLow rgb="FFD00000"/>
          <x14:sparklines>
            <x14:sparkline>
              <xm:f>Calculation!G445:DB445</xm:f>
              <xm:sqref>E445</xm:sqref>
            </x14:sparkline>
          </x14:sparklines>
        </x14:sparklineGroup>
        <x14:sparklineGroup dateAxis="1" displayEmptyCellsAs="gap" xr2:uid="{FDF155B3-EADE-4C1E-9E13-205902069931}">
          <x14:colorSeries rgb="FF376092"/>
          <x14:colorNegative rgb="FFD00000"/>
          <x14:colorAxis rgb="FF000000"/>
          <x14:colorMarkers rgb="FFD00000"/>
          <x14:colorFirst rgb="FFD00000"/>
          <x14:colorLast rgb="FFD00000"/>
          <x14:colorHigh rgb="FFD00000"/>
          <x14:colorLow rgb="FFD00000"/>
          <x14:sparklines>
            <x14:sparkline>
              <xm:f>Calculation!G462:DB462</xm:f>
              <xm:sqref>E462</xm:sqref>
            </x14:sparkline>
          </x14:sparklines>
        </x14:sparklineGroup>
        <x14:sparklineGroup dateAxis="1" displayEmptyCellsAs="gap" xr2:uid="{A9A25ECB-EDCC-4E00-A21D-4D94DE5989D3}">
          <x14:colorSeries rgb="FF376092"/>
          <x14:colorNegative rgb="FFD00000"/>
          <x14:colorAxis rgb="FF000000"/>
          <x14:colorMarkers rgb="FFD00000"/>
          <x14:colorFirst rgb="FFD00000"/>
          <x14:colorLast rgb="FFD00000"/>
          <x14:colorHigh rgb="FFD00000"/>
          <x14:colorLow rgb="FFD00000"/>
          <x14:sparklines>
            <x14:sparkline>
              <xm:f>Calculation!G465:DB465</xm:f>
              <xm:sqref>E465</xm:sqref>
            </x14:sparkline>
          </x14:sparklines>
        </x14:sparklineGroup>
        <x14:sparklineGroup dateAxis="1" displayEmptyCellsAs="gap" xr2:uid="{0B894A2B-0C10-4F64-AFD1-7906249005A9}">
          <x14:colorSeries rgb="FF376092"/>
          <x14:colorNegative rgb="FFD00000"/>
          <x14:colorAxis rgb="FF000000"/>
          <x14:colorMarkers rgb="FFD00000"/>
          <x14:colorFirst rgb="FFD00000"/>
          <x14:colorLast rgb="FFD00000"/>
          <x14:colorHigh rgb="FFD00000"/>
          <x14:colorLow rgb="FFD00000"/>
          <x14:sparklines>
            <x14:sparkline>
              <xm:f>Calculation!G232:DB232</xm:f>
              <xm:sqref>E232</xm:sqref>
            </x14:sparkline>
          </x14:sparklines>
        </x14:sparklineGroup>
        <x14:sparklineGroup dateAxis="1" displayEmptyCellsAs="gap" xr2:uid="{72E75707-E077-408E-8BB4-138C9713E3CE}">
          <x14:colorSeries rgb="FF376092"/>
          <x14:colorNegative rgb="FFD00000"/>
          <x14:colorAxis rgb="FF000000"/>
          <x14:colorMarkers rgb="FFD00000"/>
          <x14:colorFirst rgb="FFD00000"/>
          <x14:colorLast rgb="FFD00000"/>
          <x14:colorHigh rgb="FFD00000"/>
          <x14:colorLow rgb="FFD00000"/>
          <x14:sparklines>
            <x14:sparkline>
              <xm:f>Calculation!G517:DB517</xm:f>
              <xm:sqref>E517</xm:sqref>
            </x14:sparkline>
            <x14:sparkline>
              <xm:f>Calculation!G519:DB519</xm:f>
              <xm:sqref>E519</xm:sqref>
            </x14:sparkline>
            <x14:sparkline>
              <xm:f>Calculation!G527:DB527</xm:f>
              <xm:sqref>E527</xm:sqref>
            </x14:sparkline>
            <x14:sparkline>
              <xm:f>Calculation!G529:DB529</xm:f>
              <xm:sqref>E529</xm:sqref>
            </x14:sparkline>
          </x14:sparklines>
        </x14:sparklineGroup>
        <x14:sparklineGroup dateAxis="1" displayEmptyCellsAs="gap" xr2:uid="{651FAD78-D528-4149-951A-23EA5DF49414}">
          <x14:colorSeries rgb="FF376092"/>
          <x14:colorNegative rgb="FFD00000"/>
          <x14:colorAxis rgb="FF000000"/>
          <x14:colorMarkers rgb="FFD00000"/>
          <x14:colorFirst rgb="FFD00000"/>
          <x14:colorLast rgb="FFD00000"/>
          <x14:colorHigh rgb="FFD00000"/>
          <x14:colorLow rgb="FFD00000"/>
          <x14:sparklines>
            <x14:sparkline>
              <xm:f>Calculation!G503:DA503</xm:f>
              <xm:sqref>E503</xm:sqref>
            </x14:sparkline>
          </x14:sparklines>
        </x14:sparklineGroup>
        <x14:sparklineGroup dateAxis="1" displayEmptyCellsAs="gap" xr2:uid="{7404C52E-E511-487F-A1FE-0CACAB6C1700}">
          <x14:colorSeries rgb="FF376092"/>
          <x14:colorNegative rgb="FFD00000"/>
          <x14:colorAxis rgb="FF000000"/>
          <x14:colorMarkers rgb="FFD00000"/>
          <x14:colorFirst rgb="FFD00000"/>
          <x14:colorLast rgb="FFD00000"/>
          <x14:colorHigh rgb="FFD00000"/>
          <x14:colorLow rgb="FFD00000"/>
          <x14:sparklines>
            <x14:sparkline>
              <xm:f>Calculation!G496:DB496</xm:f>
              <xm:sqref>E496</xm:sqref>
            </x14:sparkline>
          </x14:sparklines>
        </x14:sparklineGroup>
        <x14:sparklineGroup dateAxis="1" displayEmptyCellsAs="gap" xr2:uid="{01526139-5C01-446C-9A63-02736287687E}">
          <x14:colorSeries rgb="FF376092"/>
          <x14:colorNegative rgb="FFD00000"/>
          <x14:colorAxis rgb="FF000000"/>
          <x14:colorMarkers rgb="FFD00000"/>
          <x14:colorFirst rgb="FFD00000"/>
          <x14:colorLast rgb="FFD00000"/>
          <x14:colorHigh rgb="FFD00000"/>
          <x14:colorLow rgb="FFD00000"/>
          <x14:sparklines>
            <x14:sparkline>
              <xm:f>Calculation!G188:DA188</xm:f>
              <xm:sqref>E188</xm:sqref>
            </x14:sparkline>
          </x14:sparklines>
        </x14:sparklineGroup>
        <x14:sparklineGroup dateAxis="1" displayEmptyCellsAs="gap" xr2:uid="{CB7FA740-05D8-4B29-8974-7AAD52AE993A}">
          <x14:colorSeries rgb="FF376092"/>
          <x14:colorNegative rgb="FFD00000"/>
          <x14:colorAxis rgb="FF000000"/>
          <x14:colorMarkers rgb="FFD00000"/>
          <x14:colorFirst rgb="FFD00000"/>
          <x14:colorLast rgb="FFD00000"/>
          <x14:colorHigh rgb="FFD00000"/>
          <x14:colorLow rgb="FFD00000"/>
          <x14:sparklines>
            <x14:sparkline>
              <xm:f>Calculation!G202:DB202</xm:f>
              <xm:sqref>E202</xm:sqref>
            </x14:sparkline>
            <x14:sparkline>
              <xm:f>Calculation!G204:DB204</xm:f>
              <xm:sqref>E204</xm:sqref>
            </x14:sparkline>
            <x14:sparkline>
              <xm:f>Calculation!G211:DB211</xm:f>
              <xm:sqref>E211</xm:sqref>
            </x14:sparkline>
            <x14:sparkline>
              <xm:f>Calculation!G212:DB212</xm:f>
              <xm:sqref>E212</xm:sqref>
            </x14:sparkline>
          </x14:sparklines>
        </x14:sparklineGroup>
        <x14:sparklineGroup displayEmptyCellsAs="gap" xr2:uid="{0B156E37-2E75-4382-954D-C79E42B0E617}">
          <x14:colorSeries rgb="FF376092"/>
          <x14:colorNegative rgb="FFD00000"/>
          <x14:colorAxis rgb="FF000000"/>
          <x14:colorMarkers rgb="FFD00000"/>
          <x14:colorFirst rgb="FFD00000"/>
          <x14:colorLast rgb="FFD00000"/>
          <x14:colorHigh rgb="FFD00000"/>
          <x14:colorLow rgb="FFD00000"/>
          <x14:sparklines>
            <x14:sparkline>
              <xm:f>Calculation!G160:DA160</xm:f>
              <xm:sqref>E160</xm:sqref>
            </x14:sparkline>
            <x14:sparkline>
              <xm:f>Calculation!G163:DA163</xm:f>
              <xm:sqref>E163</xm:sqref>
            </x14:sparkline>
          </x14:sparklines>
        </x14:sparklineGroup>
        <x14:sparklineGroup dateAxis="1" displayEmptyCellsAs="gap" xr2:uid="{7E3C3D4C-0E8E-4175-83C3-07F71631CE34}">
          <x14:colorSeries rgb="FF376092"/>
          <x14:colorNegative rgb="FFD00000"/>
          <x14:colorAxis rgb="FF000000"/>
          <x14:colorMarkers rgb="FFD00000"/>
          <x14:colorFirst rgb="FFD00000"/>
          <x14:colorLast rgb="FFD00000"/>
          <x14:colorHigh rgb="FFD00000"/>
          <x14:colorLow rgb="FFD00000"/>
          <x14:sparklines>
            <x14:sparkline>
              <xm:f>Calculation!G173:DB173</xm:f>
              <xm:sqref>E173</xm:sqref>
            </x14:sparkline>
          </x14:sparklines>
        </x14:sparklineGroup>
        <x14:sparklineGroup dateAxis="1" displayEmptyCellsAs="gap" xr2:uid="{A87D6418-4227-4150-8F3D-4EAE0C5B5638}">
          <x14:colorSeries rgb="FF376092"/>
          <x14:colorNegative rgb="FFD00000"/>
          <x14:colorAxis rgb="FF000000"/>
          <x14:colorMarkers rgb="FFD00000"/>
          <x14:colorFirst rgb="FFD00000"/>
          <x14:colorLast rgb="FFD00000"/>
          <x14:colorHigh rgb="FFD00000"/>
          <x14:colorLow rgb="FFD00000"/>
          <x14:sparklines>
            <x14:sparkline>
              <xm:f>Calculation!G136:DB136</xm:f>
              <xm:sqref>E136</xm:sqref>
            </x14:sparkline>
            <x14:sparkline>
              <xm:f>Calculation!G137:DB137</xm:f>
              <xm:sqref>E137</xm:sqref>
            </x14:sparkline>
            <x14:sparkline>
              <xm:f>Calculation!G138:DB138</xm:f>
              <xm:sqref>E138</xm:sqref>
            </x14:sparkline>
            <x14:sparkline>
              <xm:f>Calculation!G139:DB139</xm:f>
              <xm:sqref>E139</xm:sqref>
            </x14:sparkline>
            <x14:sparkline>
              <xm:f>Calculation!G140:DB140</xm:f>
              <xm:sqref>E140</xm:sqref>
            </x14:sparkline>
            <x14:sparkline>
              <xm:f>Calculation!G141:DB141</xm:f>
              <xm:sqref>E141</xm:sqref>
            </x14:sparkline>
            <x14:sparkline>
              <xm:f>Calculation!G142:DB142</xm:f>
              <xm:sqref>E142</xm:sqref>
            </x14:sparkline>
            <x14:sparkline>
              <xm:f>Calculation!G143:DB143</xm:f>
              <xm:sqref>E143</xm:sqref>
            </x14:sparkline>
            <x14:sparkline>
              <xm:f>Calculation!G144:DB144</xm:f>
              <xm:sqref>E144</xm:sqref>
            </x14:sparkline>
            <x14:sparkline>
              <xm:f>Calculation!G145:DB145</xm:f>
              <xm:sqref>E145</xm:sqref>
            </x14:sparkline>
          </x14:sparklines>
        </x14:sparklineGroup>
        <x14:sparklineGroup dateAxis="1" displayEmptyCellsAs="gap" xr2:uid="{84B5EB50-C237-48E5-A0E4-F7D386EFB576}">
          <x14:colorSeries rgb="FF376092"/>
          <x14:colorNegative rgb="FFD00000"/>
          <x14:colorAxis rgb="FF000000"/>
          <x14:colorMarkers rgb="FFD00000"/>
          <x14:colorFirst rgb="FFD00000"/>
          <x14:colorLast rgb="FFD00000"/>
          <x14:colorHigh rgb="FFD00000"/>
          <x14:colorLow rgb="FFD00000"/>
          <x14:sparklines>
            <x14:sparkline>
              <xm:f>Calculation!G130:DB130</xm:f>
              <xm:sqref>E130</xm:sqref>
            </x14:sparkline>
          </x14:sparklines>
        </x14:sparklineGroup>
        <x14:sparklineGroup dateAxis="1" displayEmptyCellsAs="gap" xr2:uid="{865CEB8B-082D-4476-93CF-FCC6BB6916AC}">
          <x14:colorSeries rgb="FF376092"/>
          <x14:colorNegative rgb="FFD00000"/>
          <x14:colorAxis rgb="FF000000"/>
          <x14:colorMarkers rgb="FFD00000"/>
          <x14:colorFirst rgb="FFD00000"/>
          <x14:colorLast rgb="FFD00000"/>
          <x14:colorHigh rgb="FFD00000"/>
          <x14:colorLow rgb="FFD00000"/>
          <x14:sparklines>
            <x14:sparkline>
              <xm:f>Calculation!G216:DB216</xm:f>
              <xm:sqref>E216</xm:sqref>
            </x14:sparkline>
            <x14:sparkline>
              <xm:f>Calculation!G217:DB217</xm:f>
              <xm:sqref>E217</xm:sqref>
            </x14:sparkline>
            <x14:sparkline>
              <xm:f>Calculation!G218:DB218</xm:f>
              <xm:sqref>E218</xm:sqref>
            </x14:sparkline>
            <x14:sparkline>
              <xm:f>Calculation!G220:DB220</xm:f>
              <xm:sqref>E220</xm:sqref>
            </x14:sparkline>
            <x14:sparkline>
              <xm:f>Calculation!G222:DB222</xm:f>
              <xm:sqref>E222</xm:sqref>
            </x14:sparkline>
          </x14:sparklines>
        </x14:sparklineGroup>
        <x14:sparklineGroup dateAxis="1" displayEmptyCellsAs="gap" xr2:uid="{E150A41E-1446-4F29-A4FE-53C109DE6FB2}">
          <x14:colorSeries rgb="FF376092"/>
          <x14:colorNegative rgb="FFD00000"/>
          <x14:colorAxis rgb="FF000000"/>
          <x14:colorMarkers rgb="FFD00000"/>
          <x14:colorFirst rgb="FFD00000"/>
          <x14:colorLast rgb="FFD00000"/>
          <x14:colorHigh rgb="FFD00000"/>
          <x14:colorLow rgb="FFD00000"/>
          <x14:sparklines>
            <x14:sparkline>
              <xm:f>Calculation!G50:DB50</xm:f>
              <xm:sqref>E50</xm:sqref>
            </x14:sparkline>
            <x14:sparkline>
              <xm:f>Calculation!G51:DB51</xm:f>
              <xm:sqref>E51</xm:sqref>
            </x14:sparkline>
            <x14:sparkline>
              <xm:f>Calculation!G52:DB52</xm:f>
              <xm:sqref>E52</xm:sqref>
            </x14:sparkline>
            <x14:sparkline>
              <xm:f>Calculation!G54:DB54</xm:f>
              <xm:sqref>E54</xm:sqref>
            </x14:sparkline>
          </x14:sparklines>
        </x14:sparklineGroup>
        <x14:sparklineGroup dateAxis="1" displayEmptyCellsAs="gap" xr2:uid="{65AA1982-C22C-4796-87EA-0083292A2D30}">
          <x14:colorSeries rgb="FF376092"/>
          <x14:colorNegative rgb="FFD00000"/>
          <x14:colorAxis rgb="FF000000"/>
          <x14:colorMarkers rgb="FFD00000"/>
          <x14:colorFirst rgb="FFD00000"/>
          <x14:colorLast rgb="FFD00000"/>
          <x14:colorHigh rgb="FFD00000"/>
          <x14:colorLow rgb="FFD00000"/>
          <x14:sparklines>
            <x14:sparkline>
              <xm:f>Calculation!G147:DB147</xm:f>
              <xm:sqref>E147</xm:sqref>
            </x14:sparkline>
          </x14:sparklines>
        </x14:sparklineGroup>
        <x14:sparklineGroup dateAxis="1" displayEmptyCellsAs="gap" xr2:uid="{5031A4BB-2576-486A-85FF-C41A090109AF}">
          <x14:colorSeries rgb="FF376092"/>
          <x14:colorNegative rgb="FFD00000"/>
          <x14:colorAxis rgb="FF000000"/>
          <x14:colorMarkers rgb="FFD00000"/>
          <x14:colorFirst rgb="FFD00000"/>
          <x14:colorLast rgb="FFD00000"/>
          <x14:colorHigh rgb="FFD00000"/>
          <x14:colorLow rgb="FFD00000"/>
          <x14:sparklines>
            <x14:sparkline>
              <xm:f>Calculation!G192:DB192</xm:f>
              <xm:sqref>E192</xm:sqref>
            </x14:sparkline>
            <x14:sparkline>
              <xm:f>Calculation!G193:DB193</xm:f>
              <xm:sqref>E193</xm:sqref>
            </x14:sparkline>
            <x14:sparkline>
              <xm:f>Calculation!G194:DB194</xm:f>
              <xm:sqref>E194</xm:sqref>
            </x14:sparkline>
            <x14:sparkline>
              <xm:f>Calculation!G195:DB195</xm:f>
              <xm:sqref>E195</xm:sqref>
            </x14:sparkline>
            <x14:sparkline>
              <xm:f>Calculation!G196:DB196</xm:f>
              <xm:sqref>E196</xm:sqref>
            </x14:sparkline>
            <x14:sparkline>
              <xm:f>Calculation!G197:DB197</xm:f>
              <xm:sqref>E197</xm:sqref>
            </x14:sparkline>
            <x14:sparkline>
              <xm:f>Calculation!G198:DB198</xm:f>
              <xm:sqref>E198</xm:sqref>
            </x14:sparkline>
            <x14:sparkline>
              <xm:f>Calculation!G199:DB199</xm:f>
              <xm:sqref>E199</xm:sqref>
            </x14:sparkline>
            <x14:sparkline>
              <xm:f>Calculation!G200:DB200</xm:f>
              <xm:sqref>E200</xm:sqref>
            </x14:sparkline>
            <x14:sparkline>
              <xm:f>Calculation!G201:DB201</xm:f>
              <xm:sqref>E201</xm:sqref>
            </x14:sparkline>
          </x14:sparklines>
        </x14:sparklineGroup>
        <x14:sparklineGroup dateAxis="1" displayEmptyCellsAs="gap" xr2:uid="{2781822F-64CA-4107-8B02-31EA07806501}">
          <x14:colorSeries rgb="FF376092"/>
          <x14:colorNegative rgb="FFD00000"/>
          <x14:colorAxis rgb="FF000000"/>
          <x14:colorMarkers rgb="FFD00000"/>
          <x14:colorFirst rgb="FFD00000"/>
          <x14:colorLast rgb="FFD00000"/>
          <x14:colorHigh rgb="FFD00000"/>
          <x14:colorLow rgb="FFD00000"/>
          <x14:sparklines>
            <x14:sparkline>
              <xm:f>Calculation!G297:DB297</xm:f>
              <xm:sqref>E297</xm:sqref>
            </x14:sparkline>
            <x14:sparkline>
              <xm:f>Calculation!G298:DB298</xm:f>
              <xm:sqref>E298</xm:sqref>
            </x14:sparkline>
            <x14:sparkline>
              <xm:f>Calculation!G299:DB299</xm:f>
              <xm:sqref>E299</xm:sqref>
            </x14:sparkline>
            <x14:sparkline>
              <xm:f>Calculation!G300:DB300</xm:f>
              <xm:sqref>E300</xm:sqref>
            </x14:sparkline>
            <x14:sparkline>
              <xm:f>Calculation!G301:DB301</xm:f>
              <xm:sqref>E301</xm:sqref>
            </x14:sparkline>
            <x14:sparkline>
              <xm:f>Calculation!G302:DB302</xm:f>
              <xm:sqref>E302</xm:sqref>
            </x14:sparkline>
            <x14:sparkline>
              <xm:f>Calculation!G303:DB303</xm:f>
              <xm:sqref>E303</xm:sqref>
            </x14:sparkline>
            <x14:sparkline>
              <xm:f>Calculation!G304:DB304</xm:f>
              <xm:sqref>E304</xm:sqref>
            </x14:sparkline>
            <x14:sparkline>
              <xm:f>Calculation!G305:DB305</xm:f>
              <xm:sqref>E305</xm:sqref>
            </x14:sparkline>
            <x14:sparkline>
              <xm:f>Calculation!G306:DB306</xm:f>
              <xm:sqref>E306</xm:sqref>
            </x14:sparkline>
          </x14:sparklines>
        </x14:sparklineGroup>
        <x14:sparklineGroup dateAxis="1" displayEmptyCellsAs="gap" xr2:uid="{3A1D28DB-8584-48E1-9791-5F74CC66EC77}">
          <x14:colorSeries rgb="FF376092"/>
          <x14:colorNegative rgb="FFD00000"/>
          <x14:colorAxis rgb="FF000000"/>
          <x14:colorMarkers rgb="FFD00000"/>
          <x14:colorFirst rgb="FFD00000"/>
          <x14:colorLast rgb="FFD00000"/>
          <x14:colorHigh rgb="FFD00000"/>
          <x14:colorLow rgb="FFD00000"/>
          <x14:sparklines>
            <x14:sparkline>
              <xm:f>Calculation!G482:DB482</xm:f>
              <xm:sqref>E482</xm:sqref>
            </x14:sparkline>
            <x14:sparkline>
              <xm:f>Calculation!G483:DB483</xm:f>
              <xm:sqref>E483</xm:sqref>
            </x14:sparkline>
            <x14:sparkline>
              <xm:f>Calculation!G484:DB484</xm:f>
              <xm:sqref>E484</xm:sqref>
            </x14:sparkline>
            <x14:sparkline>
              <xm:f>Calculation!G485:DB485</xm:f>
              <xm:sqref>E485</xm:sqref>
            </x14:sparkline>
            <x14:sparkline>
              <xm:f>Calculation!G486:DB486</xm:f>
              <xm:sqref>E486</xm:sqref>
            </x14:sparkline>
          </x14:sparklines>
        </x14:sparklineGroup>
        <x14:sparklineGroup dateAxis="1" displayEmptyCellsAs="gap" xr2:uid="{844784E5-FB42-476A-8F01-887C9A4A4A77}">
          <x14:colorSeries rgb="FF376092"/>
          <x14:colorNegative rgb="FFD00000"/>
          <x14:colorAxis rgb="FF000000"/>
          <x14:colorMarkers rgb="FFD00000"/>
          <x14:colorFirst rgb="FFD00000"/>
          <x14:colorLast rgb="FFD00000"/>
          <x14:colorHigh rgb="FFD00000"/>
          <x14:colorLow rgb="FFD00000"/>
          <x14:sparklines>
            <x14:sparkline>
              <xm:f>Calculation!G470:DB470</xm:f>
              <xm:sqref>E470</xm:sqref>
            </x14:sparkline>
            <x14:sparkline>
              <xm:f>Calculation!G471:DB471</xm:f>
              <xm:sqref>E471</xm:sqref>
            </x14:sparkline>
            <x14:sparkline>
              <xm:f>Calculation!G472:DB472</xm:f>
              <xm:sqref>E472</xm:sqref>
            </x14:sparkline>
          </x14:sparklines>
        </x14:sparklineGroup>
        <x14:sparklineGroup dateAxis="1" displayEmptyCellsAs="gap" xr2:uid="{752EAB0F-D535-4397-9688-7431A1BAA959}">
          <x14:colorSeries rgb="FF376092"/>
          <x14:colorNegative rgb="FFD00000"/>
          <x14:colorAxis rgb="FF000000"/>
          <x14:colorMarkers rgb="FFD00000"/>
          <x14:colorFirst rgb="FFD00000"/>
          <x14:colorLast rgb="FFD00000"/>
          <x14:colorHigh rgb="FFD00000"/>
          <x14:colorLow rgb="FFD00000"/>
          <x14:sparklines>
            <x14:sparkline>
              <xm:f>Calculation!G206:DB206</xm:f>
              <xm:sqref>E206</xm:sqref>
            </x14:sparkline>
            <x14:sparkline>
              <xm:f>Calculation!G207:DB207</xm:f>
              <xm:sqref>E207</xm:sqref>
            </x14:sparkline>
            <x14:sparkline>
              <xm:f>Calculation!G208:DB208</xm:f>
              <xm:sqref>E208</xm:sqref>
            </x14:sparkline>
            <x14:sparkline>
              <xm:f>Calculation!G209:DB209</xm:f>
              <xm:sqref>E209</xm:sqref>
            </x14:sparkline>
            <x14:sparkline>
              <xm:f>Calculation!G210:DB210</xm:f>
              <xm:sqref>E210</xm:sqref>
            </x14:sparkline>
          </x14:sparklines>
        </x14:sparklineGroup>
        <x14:sparklineGroup dateAxis="1" displayEmptyCellsAs="gap" xr2:uid="{1C4E4173-F81B-485C-BF63-0FEF4196B5AD}">
          <x14:colorSeries rgb="FF376092"/>
          <x14:colorNegative rgb="FFD00000"/>
          <x14:colorAxis rgb="FF000000"/>
          <x14:colorMarkers rgb="FFD00000"/>
          <x14:colorFirst rgb="FFD00000"/>
          <x14:colorLast rgb="FFD00000"/>
          <x14:colorHigh rgb="FFD00000"/>
          <x14:colorLow rgb="FFD00000"/>
          <x14:sparklines>
            <x14:sparkline>
              <xm:f>Calculation!G316:DB316</xm:f>
              <xm:sqref>E316</xm:sqref>
            </x14:sparkline>
          </x14:sparklines>
        </x14:sparklineGroup>
        <x14:sparklineGroup dateAxis="1" displayEmptyCellsAs="gap" xr2:uid="{045891B0-14F3-4B21-ACC1-10D546181093}">
          <x14:colorSeries rgb="FF376092"/>
          <x14:colorNegative rgb="FFD00000"/>
          <x14:colorAxis rgb="FF000000"/>
          <x14:colorMarkers rgb="FFD00000"/>
          <x14:colorFirst rgb="FFD00000"/>
          <x14:colorLast rgb="FFD00000"/>
          <x14:colorHigh rgb="FFD00000"/>
          <x14:colorLow rgb="FFD00000"/>
          <x14:sparklines>
            <x14:sparkline>
              <xm:f>Calculation!G311:DB311</xm:f>
              <xm:sqref>E311</xm:sqref>
            </x14:sparkline>
            <x14:sparkline>
              <xm:f>Calculation!G312:DB312</xm:f>
              <xm:sqref>E312</xm:sqref>
            </x14:sparkline>
            <x14:sparkline>
              <xm:f>Calculation!G313:DB313</xm:f>
              <xm:sqref>E313</xm:sqref>
            </x14:sparkline>
            <x14:sparkline>
              <xm:f>Calculation!G314:DB314</xm:f>
              <xm:sqref>E314</xm:sqref>
            </x14:sparkline>
            <x14:sparkline>
              <xm:f>Calculation!G315:DB315</xm:f>
              <xm:sqref>E315</xm:sqref>
            </x14:sparkline>
          </x14:sparklines>
        </x14:sparklineGroup>
        <x14:sparklineGroup dateAxis="1" displayEmptyCellsAs="gap" xr2:uid="{E72ADDE2-1BC4-41C9-BC66-F1CF721427E0}">
          <x14:colorSeries rgb="FF376092"/>
          <x14:colorNegative rgb="FFD00000"/>
          <x14:colorAxis rgb="FF000000"/>
          <x14:colorMarkers rgb="FFD00000"/>
          <x14:colorFirst rgb="FFD00000"/>
          <x14:colorLast rgb="FFD00000"/>
          <x14:colorHigh rgb="FFD00000"/>
          <x14:colorLow rgb="FFD00000"/>
          <x14:sparklines>
            <x14:sparkline>
              <xm:f>Calculation!G98:DB98</xm:f>
              <xm:sqref>E98</xm:sqref>
            </x14:sparkline>
          </x14:sparklines>
        </x14:sparklineGroup>
        <x14:sparklineGroup displayEmptyCellsAs="gap" xr2:uid="{DC9946BD-2B75-469B-B714-6AC2AFF6F082}">
          <x14:colorSeries rgb="FF376092"/>
          <x14:colorNegative rgb="FFD00000"/>
          <x14:colorAxis rgb="FF000000"/>
          <x14:colorMarkers rgb="FFD00000"/>
          <x14:colorFirst rgb="FFD00000"/>
          <x14:colorLast rgb="FFD00000"/>
          <x14:colorHigh rgb="FFD00000"/>
          <x14:colorLow rgb="FFD00000"/>
          <x14:sparklines>
            <x14:sparkline>
              <xm:f>Calculation!G548:DA548</xm:f>
              <xm:sqref>E548</xm:sqref>
            </x14:sparkline>
          </x14:sparklines>
        </x14:sparklineGroup>
        <x14:sparklineGroup dateAxis="1" displayEmptyCellsAs="gap" xr2:uid="{CE5860E4-403A-44B0-A2EC-129F755BF035}">
          <x14:colorSeries rgb="FF376092"/>
          <x14:colorNegative rgb="FFD00000"/>
          <x14:colorAxis rgb="FF000000"/>
          <x14:colorMarkers rgb="FFD00000"/>
          <x14:colorFirst rgb="FFD00000"/>
          <x14:colorLast rgb="FFD00000"/>
          <x14:colorHigh rgb="FFD00000"/>
          <x14:colorLow rgb="FFD00000"/>
          <x14:sparklines>
            <x14:sparkline>
              <xm:f>Calculation!G550:DB550</xm:f>
              <xm:sqref>E550</xm:sqref>
            </x14:sparkline>
          </x14:sparklines>
        </x14:sparklineGroup>
        <x14:sparklineGroup dateAxis="1" displayEmptyCellsAs="gap" xr2:uid="{CD7C43A7-3C9F-44D5-A9C7-B35CFDC0C8D1}">
          <x14:colorSeries rgb="FF376092"/>
          <x14:colorNegative rgb="FFD00000"/>
          <x14:colorAxis rgb="FF000000"/>
          <x14:colorMarkers rgb="FFD00000"/>
          <x14:colorFirst rgb="FFD00000"/>
          <x14:colorLast rgb="FFD00000"/>
          <x14:colorHigh rgb="FFD00000"/>
          <x14:colorLow rgb="FFD00000"/>
          <x14:sparklines>
            <x14:sparkline>
              <xm:f>Calculation!G544:DB544</xm:f>
              <xm:sqref>E544</xm:sqref>
            </x14:sparkline>
          </x14:sparklines>
        </x14:sparklineGroup>
        <x14:sparklineGroup dateAxis="1" displayEmptyCellsAs="gap" xr2:uid="{E7109394-61F8-4012-BA92-E5848304CC1B}">
          <x14:colorSeries rgb="FF376092"/>
          <x14:colorNegative rgb="FFD00000"/>
          <x14:colorAxis rgb="FF000000"/>
          <x14:colorMarkers rgb="FFD00000"/>
          <x14:colorFirst rgb="FFD00000"/>
          <x14:colorLast rgb="FFD00000"/>
          <x14:colorHigh rgb="FFD00000"/>
          <x14:colorLow rgb="FFD00000"/>
          <x14:sparklines>
            <x14:sparkline>
              <xm:f>Calculation!G439:DB439</xm:f>
              <xm:sqref>E439</xm:sqref>
            </x14:sparkline>
          </x14:sparklines>
        </x14:sparklineGroup>
        <x14:sparklineGroup dateAxis="1" displayEmptyCellsAs="gap" xr2:uid="{83F4FF9C-3734-4076-8210-D729E0933D8F}">
          <x14:colorSeries rgb="FF376092"/>
          <x14:colorNegative rgb="FFD00000"/>
          <x14:colorAxis rgb="FF000000"/>
          <x14:colorMarkers rgb="FFD00000"/>
          <x14:colorFirst rgb="FFD00000"/>
          <x14:colorLast rgb="FFD00000"/>
          <x14:colorHigh rgb="FFD00000"/>
          <x14:colorLow rgb="FFD00000"/>
          <x14:sparklines>
            <x14:sparkline>
              <xm:f>Calculation!G442:DB442</xm:f>
              <xm:sqref>E442</xm:sqref>
            </x14:sparkline>
          </x14:sparklines>
        </x14:sparklineGroup>
        <x14:sparklineGroup dateAxis="1" displayEmptyCellsAs="gap" xr2:uid="{5C8ED6B1-78BB-4489-AFE5-194BD591EEA5}">
          <x14:colorSeries rgb="FF376092"/>
          <x14:colorNegative rgb="FFD00000"/>
          <x14:colorAxis rgb="FF000000"/>
          <x14:colorMarkers rgb="FFD00000"/>
          <x14:colorFirst rgb="FFD00000"/>
          <x14:colorLast rgb="FFD00000"/>
          <x14:colorHigh rgb="FFD00000"/>
          <x14:colorLow rgb="FFD00000"/>
          <x14:sparklines>
            <x14:sparkline>
              <xm:f>Calculation!G221:DB221</xm:f>
              <xm:sqref>E221</xm:sqref>
            </x14:sparkline>
          </x14:sparklines>
        </x14:sparklineGroup>
        <x14:sparklineGroup dateAxis="1" displayEmptyCellsAs="gap" xr2:uid="{ED2EE441-7E6A-415A-AC9F-F93D60F815BA}">
          <x14:colorSeries rgb="FF376092"/>
          <x14:colorNegative rgb="FFD00000"/>
          <x14:colorAxis rgb="FF000000"/>
          <x14:colorMarkers rgb="FFD00000"/>
          <x14:colorFirst rgb="FFD00000"/>
          <x14:colorLast rgb="FFD00000"/>
          <x14:colorHigh rgb="FFD00000"/>
          <x14:colorLow rgb="FFD00000"/>
          <x14:sparklines>
            <x14:sparkline>
              <xm:f>Calculation!G547:DB547</xm:f>
              <xm:sqref>E547</xm:sqref>
            </x14:sparkline>
          </x14:sparklines>
        </x14:sparklineGroup>
        <x14:sparklineGroup dateAxis="1" displayEmptyCellsAs="gap" xr2:uid="{84587E93-38FD-458E-A91E-77ED8A54866D}">
          <x14:colorSeries rgb="FF376092"/>
          <x14:colorNegative rgb="FFD00000"/>
          <x14:colorAxis rgb="FF000000"/>
          <x14:colorMarkers rgb="FFD00000"/>
          <x14:colorFirst rgb="FFD00000"/>
          <x14:colorLast rgb="FFD00000"/>
          <x14:colorHigh rgb="FFD00000"/>
          <x14:colorLow rgb="FFD00000"/>
          <x14:sparklines>
            <x14:sparkline>
              <xm:f>Calculation!G421:DB421</xm:f>
              <xm:sqref>E421</xm:sqref>
            </x14:sparkline>
          </x14:sparklines>
        </x14:sparklineGroup>
        <x14:sparklineGroup displayEmptyCellsAs="gap" xr2:uid="{9281E58D-8083-48CA-8C98-FF36A240B164}">
          <x14:colorSeries rgb="FF376092"/>
          <x14:colorNegative rgb="FFD00000"/>
          <x14:colorAxis rgb="FF000000"/>
          <x14:colorMarkers rgb="FFD00000"/>
          <x14:colorFirst rgb="FFD00000"/>
          <x14:colorLast rgb="FFD00000"/>
          <x14:colorHigh rgb="FFD00000"/>
          <x14:colorLow rgb="FFD00000"/>
          <x14:sparklines>
            <x14:sparkline>
              <xm:f>Calculation!G82:DA82</xm:f>
              <xm:sqref>E82</xm:sqref>
            </x14:sparkline>
          </x14:sparklines>
        </x14:sparklineGroup>
        <x14:sparklineGroup displayEmptyCellsAs="gap" xr2:uid="{553E52B9-434F-4CEA-84DA-9C3BEBCDDD91}">
          <x14:colorSeries rgb="FF376092"/>
          <x14:colorNegative rgb="FFD00000"/>
          <x14:colorAxis rgb="FF000000"/>
          <x14:colorMarkers rgb="FFD00000"/>
          <x14:colorFirst rgb="FFD00000"/>
          <x14:colorLast rgb="FFD00000"/>
          <x14:colorHigh rgb="FFD00000"/>
          <x14:colorLow rgb="FFD00000"/>
          <x14:sparklines>
            <x14:sparkline>
              <xm:f>Calculation!G128:DA128</xm:f>
              <xm:sqref>E128</xm:sqref>
            </x14:sparkline>
          </x14:sparklines>
        </x14:sparklineGroup>
        <x14:sparklineGroup dateAxis="1" displayEmptyCellsAs="gap" xr2:uid="{D02F8818-2C02-4C8D-AC8E-0A201F809CC3}">
          <x14:colorSeries rgb="FF376092"/>
          <x14:colorNegative rgb="FFD00000"/>
          <x14:colorAxis rgb="FF000000"/>
          <x14:colorMarkers rgb="FFD00000"/>
          <x14:colorFirst rgb="FFD00000"/>
          <x14:colorLast rgb="FFD00000"/>
          <x14:colorHigh rgb="FFD00000"/>
          <x14:colorLow rgb="FFD00000"/>
          <x14:sparklines>
            <x14:sparkline>
              <xm:f>Calculation!G45:DB45</xm:f>
              <xm:sqref>E45</xm:sqref>
            </x14:sparkline>
          </x14:sparklines>
        </x14:sparklineGroup>
        <x14:sparklineGroup dateAxis="1" displayEmptyCellsAs="gap" xr2:uid="{2E33E2E0-A1B4-4A77-83F2-ABCADA6F11A0}">
          <x14:colorSeries rgb="FF376092"/>
          <x14:colorNegative rgb="FFD00000"/>
          <x14:colorAxis rgb="FF000000"/>
          <x14:colorMarkers rgb="FFD00000"/>
          <x14:colorFirst rgb="FFD00000"/>
          <x14:colorLast rgb="FFD00000"/>
          <x14:colorHigh rgb="FFD00000"/>
          <x14:colorLow rgb="FFD00000"/>
          <x14:sparklines>
            <x14:sparkline>
              <xm:f>Calculation!G57:DB57</xm:f>
              <xm:sqref>E57</xm:sqref>
            </x14:sparkline>
          </x14:sparklines>
        </x14:sparklineGroup>
        <x14:sparklineGroup dateAxis="1" displayEmptyCellsAs="gap" xr2:uid="{65D39D25-77F1-4BFF-909F-604399E9F9E0}">
          <x14:colorSeries rgb="FF376092"/>
          <x14:colorNegative rgb="FFD00000"/>
          <x14:colorAxis rgb="FF000000"/>
          <x14:colorMarkers rgb="FFD00000"/>
          <x14:colorFirst rgb="FFD00000"/>
          <x14:colorLast rgb="FFD00000"/>
          <x14:colorHigh rgb="FFD00000"/>
          <x14:colorLow rgb="FFD00000"/>
          <x14:sparklines>
            <x14:sparkline>
              <xm:f>Calculation!G71:DB71</xm:f>
              <xm:sqref>E71</xm:sqref>
            </x14:sparkline>
          </x14:sparklines>
        </x14:sparklineGroup>
        <x14:sparklineGroup dateAxis="1" displayEmptyCellsAs="gap" xr2:uid="{A181DFD7-692D-4BE5-B39E-90553A22C3E2}">
          <x14:colorSeries rgb="FF376092"/>
          <x14:colorNegative rgb="FFD00000"/>
          <x14:colorAxis rgb="FF000000"/>
          <x14:colorMarkers rgb="FFD00000"/>
          <x14:colorFirst rgb="FFD00000"/>
          <x14:colorLast rgb="FFD00000"/>
          <x14:colorHigh rgb="FFD00000"/>
          <x14:colorLow rgb="FFD00000"/>
          <x14:sparklines>
            <x14:sparkline>
              <xm:f>Calculation!G81:DB81</xm:f>
              <xm:sqref>E81</xm:sqref>
            </x14:sparkline>
          </x14:sparklines>
        </x14:sparklineGroup>
        <x14:sparklineGroup dateAxis="1" displayEmptyCellsAs="gap" xr2:uid="{717F1FDD-F0E6-4615-9C0B-011A9E356B84}">
          <x14:colorSeries rgb="FF376092"/>
          <x14:colorNegative rgb="FFD00000"/>
          <x14:colorAxis rgb="FF000000"/>
          <x14:colorMarkers rgb="FFD00000"/>
          <x14:colorFirst rgb="FFD00000"/>
          <x14:colorLast rgb="FFD00000"/>
          <x14:colorHigh rgb="FFD00000"/>
          <x14:colorLow rgb="FFD00000"/>
          <x14:sparklines>
            <x14:sparkline>
              <xm:f>Calculation!G213:DB213</xm:f>
              <xm:sqref>E213</xm:sqref>
            </x14:sparkline>
          </x14:sparklines>
        </x14:sparklineGroup>
        <x14:sparklineGroup dateAxis="1" displayEmptyCellsAs="gap" xr2:uid="{79E5D7D4-BFC1-4EB9-B0C2-52FC3A5BCDCA}">
          <x14:colorSeries rgb="FF376092"/>
          <x14:colorNegative rgb="FFD00000"/>
          <x14:colorAxis rgb="FF000000"/>
          <x14:colorMarkers rgb="FFD00000"/>
          <x14:colorFirst rgb="FFD00000"/>
          <x14:colorLast rgb="FFD00000"/>
          <x14:colorHigh rgb="FFD00000"/>
          <x14:colorLow rgb="FFD00000"/>
          <x14:sparklines>
            <x14:sparkline>
              <xm:f>Calculation!G183:DB183</xm:f>
              <xm:sqref>E183</xm:sqref>
            </x14:sparkline>
          </x14:sparklines>
        </x14:sparklineGroup>
        <x14:sparklineGroup dateAxis="1" displayEmptyCellsAs="gap" xr2:uid="{D028F48C-A62F-4B50-9BFD-5DB6096B2FD8}">
          <x14:colorSeries rgb="FF376092"/>
          <x14:colorNegative rgb="FFD00000"/>
          <x14:colorAxis rgb="FF000000"/>
          <x14:colorMarkers rgb="FFD00000"/>
          <x14:colorFirst rgb="FFD00000"/>
          <x14:colorLast rgb="FFD00000"/>
          <x14:colorHigh rgb="FFD00000"/>
          <x14:colorLow rgb="FFD00000"/>
          <x14:sparklines>
            <x14:sparkline>
              <xm:f>Calculation!G108:DB108</xm:f>
              <xm:sqref>E108</xm:sqref>
            </x14:sparkline>
          </x14:sparklines>
        </x14:sparklineGroup>
        <x14:sparklineGroup dateAxis="1" displayEmptyCellsAs="gap" xr2:uid="{53CA6599-C27F-48F9-B75D-41EEE3FACE88}">
          <x14:colorSeries rgb="FF376092"/>
          <x14:colorNegative rgb="FFD00000"/>
          <x14:colorAxis rgb="FF000000"/>
          <x14:colorMarkers rgb="FFD00000"/>
          <x14:colorFirst rgb="FFD00000"/>
          <x14:colorLast rgb="FFD00000"/>
          <x14:colorHigh rgb="FFD00000"/>
          <x14:colorLow rgb="FFD00000"/>
          <x14:sparklines>
            <x14:sparkline>
              <xm:f>Calculation!G186:DB186</xm:f>
              <xm:sqref>E186</xm:sqref>
            </x14:sparkline>
          </x14:sparklines>
        </x14:sparklineGroup>
        <x14:sparklineGroup dateAxis="1" displayEmptyCellsAs="gap" xr2:uid="{574DEB07-7F8B-477A-8D70-7965E3395570}">
          <x14:colorSeries rgb="FF376092"/>
          <x14:colorNegative rgb="FFD00000"/>
          <x14:colorAxis rgb="FF000000"/>
          <x14:colorMarkers rgb="FFD00000"/>
          <x14:colorFirst rgb="FFD00000"/>
          <x14:colorLast rgb="FFD00000"/>
          <x14:colorHigh rgb="FFD00000"/>
          <x14:colorLow rgb="FFD00000"/>
          <x14:sparklines>
            <x14:sparkline>
              <xm:f>Calculation!G162:DB162</xm:f>
              <xm:sqref>E162</xm:sqref>
            </x14:sparkline>
          </x14:sparklines>
        </x14:sparklineGroup>
        <x14:sparklineGroup displayEmptyCellsAs="gap" xr2:uid="{B695301D-960B-448C-A965-2C9A1180C298}">
          <x14:colorSeries rgb="FF376092"/>
          <x14:colorNegative rgb="FFD00000"/>
          <x14:colorAxis rgb="FF000000"/>
          <x14:colorMarkers rgb="FFD00000"/>
          <x14:colorFirst rgb="FFD00000"/>
          <x14:colorLast rgb="FFD00000"/>
          <x14:colorHigh rgb="FFD00000"/>
          <x14:colorLow rgb="FFD00000"/>
          <x14:sparklines>
            <x14:sparkline>
              <xm:f>Calculation!G187:DA187</xm:f>
              <xm:sqref>E187</xm:sqref>
            </x14:sparkline>
          </x14:sparklines>
        </x14:sparklineGroup>
        <x14:sparklineGroup dateAxis="1" displayEmptyCellsAs="gap" xr2:uid="{6FED4432-C728-483E-9CEF-40C0157BB09F}">
          <x14:colorSeries rgb="FF376092"/>
          <x14:colorNegative rgb="FFD00000"/>
          <x14:colorAxis rgb="FF000000"/>
          <x14:colorMarkers rgb="FFD00000"/>
          <x14:colorFirst rgb="FFD00000"/>
          <x14:colorLast rgb="FFD00000"/>
          <x14:colorHigh rgb="FFD00000"/>
          <x14:colorLow rgb="FFD00000"/>
          <xm:f>Calculation!G122:DB122</xm:f>
          <x14:sparklines>
            <x14:sparkline>
              <xm:f>Calculation!G184:DA184</xm:f>
              <xm:sqref>E184</xm:sqref>
            </x14:sparkline>
          </x14:sparklines>
        </x14:sparklineGroup>
        <x14:sparklineGroup dateAxis="1" displayEmptyCellsAs="gap" xr2:uid="{6C00F32B-8CB5-4BB0-9D99-F56A08235A38}">
          <x14:colorSeries rgb="FF376092"/>
          <x14:colorNegative rgb="FFD00000"/>
          <x14:colorAxis rgb="FF000000"/>
          <x14:colorMarkers rgb="FFD00000"/>
          <x14:colorFirst rgb="FFD00000"/>
          <x14:colorLast rgb="FFD00000"/>
          <x14:colorHigh rgb="FFD00000"/>
          <x14:colorLow rgb="FFD00000"/>
          <x14:sparklines>
            <x14:sparkline>
              <xm:f>Calculation!G176:DB176</xm:f>
              <xm:sqref>E176</xm:sqref>
            </x14:sparkline>
          </x14:sparklines>
        </x14:sparklineGroup>
        <x14:sparklineGroup dateAxis="1" displayEmptyCellsAs="gap" xr2:uid="{4A03E9A2-60C9-4DF9-9994-E3C10A9F9E1F}">
          <x14:colorSeries rgb="FF376092"/>
          <x14:colorNegative rgb="FFD00000"/>
          <x14:colorAxis rgb="FF000000"/>
          <x14:colorMarkers rgb="FFD00000"/>
          <x14:colorFirst rgb="FFD00000"/>
          <x14:colorLast rgb="FFD00000"/>
          <x14:colorHigh rgb="FFD00000"/>
          <x14:colorLow rgb="FFD00000"/>
          <x14:sparklines>
            <x14:sparkline>
              <xm:f>Calculation!G159:DB159</xm:f>
              <xm:sqref>E159</xm:sqref>
            </x14:sparkline>
          </x14:sparklines>
        </x14:sparklineGroup>
        <x14:sparklineGroup displayEmptyCellsAs="gap" xr2:uid="{27304E18-6F9F-475D-BD21-0A70312240FA}">
          <x14:colorSeries rgb="FF376092"/>
          <x14:colorNegative rgb="FFD00000"/>
          <x14:colorAxis rgb="FF000000"/>
          <x14:colorMarkers rgb="FFD00000"/>
          <x14:colorFirst rgb="FFD00000"/>
          <x14:colorLast rgb="FFD00000"/>
          <x14:colorHigh rgb="FFD00000"/>
          <x14:colorLow rgb="FFD00000"/>
          <x14:sparklines>
            <x14:sparkline>
              <xm:f>Calculation!G174:DA174</xm:f>
              <xm:sqref>E174</xm:sqref>
            </x14:sparkline>
            <x14:sparkline>
              <xm:f>Calculation!G177:DA177</xm:f>
              <xm:sqref>E177</xm:sqref>
            </x14:sparkline>
          </x14:sparklines>
        </x14:sparklineGroup>
        <x14:sparklineGroup dateAxis="1" displayEmptyCellsAs="gap" xr2:uid="{C21C8724-89AD-424B-A167-74F266C29DE0}">
          <x14:colorSeries rgb="FF376092"/>
          <x14:colorNegative rgb="FFD00000"/>
          <x14:colorAxis rgb="FF000000"/>
          <x14:colorMarkers rgb="FFD00000"/>
          <x14:colorFirst rgb="FFD00000"/>
          <x14:colorLast rgb="FFD00000"/>
          <x14:colorHigh rgb="FFD00000"/>
          <x14:colorLow rgb="FFD00000"/>
          <x14:sparklines>
            <x14:sparkline>
              <xm:f>Calculation!G150:DB150</xm:f>
              <xm:sqref>E150</xm:sqref>
            </x14:sparkline>
          </x14:sparklines>
        </x14:sparklineGroup>
      </x14:sparklineGroup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DDA7C-3087-4C6D-BB7E-E9AA9D029CE3}">
  <sheetPr>
    <tabColor theme="3" tint="0.89999084444715716"/>
  </sheetPr>
  <dimension ref="A1:DD229"/>
  <sheetViews>
    <sheetView zoomScale="80" zoomScaleNormal="80" workbookViewId="0">
      <selection activeCell="B8" sqref="B8:M8"/>
    </sheetView>
  </sheetViews>
  <sheetFormatPr defaultColWidth="8" defaultRowHeight="18" zeroHeight="1"/>
  <cols>
    <col min="1" max="1" width="2.875" style="25" customWidth="1"/>
    <col min="2" max="2" width="8.625" style="25" customWidth="1"/>
    <col min="3" max="3" width="45.875" style="25" customWidth="1"/>
    <col min="4" max="4" width="3" style="25" customWidth="1"/>
    <col min="5" max="5" width="21.5" style="25" customWidth="1"/>
    <col min="6" max="6" width="3" style="25" customWidth="1"/>
    <col min="7" max="7" width="25.875" style="25" customWidth="1"/>
    <col min="8" max="8" width="2.625" style="25" customWidth="1"/>
    <col min="9" max="108" width="15.875" style="25" customWidth="1"/>
    <col min="109" max="109" width="2.625" style="25" customWidth="1"/>
    <col min="110" max="16384" width="8" style="25"/>
  </cols>
  <sheetData>
    <row r="1" spans="1:18" s="2" customFormat="1" ht="12.6" customHeight="1"/>
    <row r="2" spans="1:18" s="2" customFormat="1" ht="44.25" customHeight="1">
      <c r="B2" s="117"/>
      <c r="C2" s="117"/>
      <c r="D2" s="117"/>
      <c r="E2" s="117"/>
      <c r="F2" s="117"/>
      <c r="G2" s="117"/>
      <c r="H2" s="117"/>
      <c r="I2" s="117"/>
      <c r="J2" s="117"/>
      <c r="K2" s="117"/>
      <c r="L2" s="117"/>
      <c r="M2" s="117"/>
      <c r="N2" s="117"/>
    </row>
    <row r="3" spans="1:18" s="2" customFormat="1" ht="12.6" customHeight="1"/>
    <row r="4" spans="1:18" s="2" customFormat="1" ht="12.6" customHeight="1">
      <c r="B4" s="118"/>
      <c r="C4" s="118"/>
      <c r="D4" s="118"/>
      <c r="E4" s="118"/>
      <c r="F4" s="118"/>
      <c r="G4" s="118"/>
      <c r="H4" s="118"/>
      <c r="I4" s="118"/>
      <c r="J4" s="118"/>
      <c r="K4" s="118"/>
      <c r="L4" s="118"/>
      <c r="M4" s="118"/>
      <c r="N4" s="118"/>
    </row>
    <row r="5" spans="1:18" s="23" customFormat="1" ht="12.6" customHeight="1">
      <c r="A5" s="25"/>
      <c r="B5" s="25"/>
      <c r="C5" s="25"/>
      <c r="D5" s="25"/>
      <c r="E5" s="25"/>
      <c r="F5" s="25"/>
      <c r="G5" s="25"/>
      <c r="H5" s="25"/>
      <c r="I5" s="25"/>
      <c r="J5" s="25"/>
      <c r="K5" s="25"/>
      <c r="L5" s="25"/>
      <c r="M5" s="25"/>
      <c r="N5" s="25"/>
      <c r="O5" s="25"/>
      <c r="P5" s="25"/>
      <c r="Q5" s="25"/>
      <c r="R5" s="25"/>
    </row>
    <row r="6" spans="1:18" s="144" customFormat="1" ht="22.5" customHeight="1">
      <c r="A6" s="127"/>
      <c r="B6" s="308" t="s">
        <v>281</v>
      </c>
      <c r="C6" s="308"/>
      <c r="D6" s="308"/>
      <c r="E6" s="308"/>
      <c r="F6" s="308"/>
      <c r="G6" s="308"/>
      <c r="H6" s="308"/>
      <c r="I6" s="308"/>
      <c r="J6" s="308"/>
      <c r="K6" s="308"/>
      <c r="L6" s="123"/>
      <c r="M6" s="123"/>
      <c r="N6" s="123"/>
      <c r="O6" s="123"/>
      <c r="P6" s="123"/>
      <c r="Q6" s="123"/>
      <c r="R6" s="123"/>
    </row>
    <row r="7" spans="1:18" s="2" customFormat="1" ht="12.6" customHeight="1">
      <c r="B7" s="118"/>
      <c r="C7" s="118"/>
      <c r="D7" s="118"/>
      <c r="E7" s="118"/>
      <c r="F7" s="118"/>
      <c r="G7" s="118"/>
      <c r="H7" s="118"/>
      <c r="I7" s="118"/>
      <c r="J7" s="118"/>
      <c r="K7" s="118"/>
      <c r="L7" s="118"/>
      <c r="M7" s="118"/>
      <c r="N7" s="118"/>
    </row>
    <row r="8" spans="1:18" s="119" customFormat="1" ht="39.950000000000003" customHeight="1">
      <c r="B8" s="322" t="s">
        <v>315</v>
      </c>
      <c r="C8" s="322"/>
      <c r="D8" s="322"/>
      <c r="E8" s="322"/>
      <c r="F8" s="322"/>
      <c r="G8" s="322"/>
      <c r="H8" s="322"/>
      <c r="I8" s="322"/>
      <c r="J8" s="322"/>
      <c r="K8" s="322"/>
      <c r="L8" s="322"/>
      <c r="M8" s="322"/>
      <c r="N8" s="199"/>
    </row>
    <row r="9" spans="1:18" ht="12.6" customHeight="1">
      <c r="C9" s="78"/>
      <c r="G9" s="94"/>
    </row>
    <row r="10" spans="1:18" s="163" customFormat="1" ht="22.5" customHeight="1">
      <c r="C10" s="150" t="s">
        <v>31</v>
      </c>
      <c r="E10" s="151" t="s">
        <v>32</v>
      </c>
      <c r="G10" s="151" t="s">
        <v>114</v>
      </c>
      <c r="I10" s="151" t="str">
        <f>'Option-specific inputs'!G10</f>
        <v>Option 1</v>
      </c>
      <c r="J10" s="151" t="str">
        <f>'Option-specific inputs'!H10</f>
        <v>Option 2</v>
      </c>
      <c r="K10" s="151" t="str">
        <f>'Option-specific inputs'!I10</f>
        <v>Option 3</v>
      </c>
      <c r="L10" s="151" t="str">
        <f>'Option-specific inputs'!J10</f>
        <v>Option 4</v>
      </c>
      <c r="M10" s="151" t="str">
        <f>'Option-specific inputs'!K10</f>
        <v>Option 5</v>
      </c>
    </row>
    <row r="11" spans="1:18" s="163" customFormat="1" ht="12.6" customHeight="1"/>
    <row r="12" spans="1:18" s="163" customFormat="1">
      <c r="C12" s="163" t="s">
        <v>115</v>
      </c>
      <c r="E12" s="156" t="s">
        <v>54</v>
      </c>
      <c r="G12" s="51"/>
      <c r="I12" s="235">
        <f>'Option-specific inputs'!$G$14</f>
        <v>0</v>
      </c>
      <c r="J12" s="235">
        <f>'Option-specific inputs'!$H$14</f>
        <v>0</v>
      </c>
      <c r="K12" s="235">
        <f>'Option-specific inputs'!$I$14</f>
        <v>0</v>
      </c>
      <c r="L12" s="196">
        <f>'Option-specific inputs'!$J$14</f>
        <v>0</v>
      </c>
      <c r="M12" s="196">
        <f>'Option-specific inputs'!$K$14</f>
        <v>0</v>
      </c>
    </row>
    <row r="13" spans="1:18" s="163" customFormat="1" ht="22.5" customHeight="1">
      <c r="C13" s="163" t="s">
        <v>55</v>
      </c>
      <c r="E13" s="156" t="s">
        <v>56</v>
      </c>
      <c r="G13" s="51"/>
      <c r="I13" s="196">
        <f>'Option-specific inputs'!$G$15</f>
        <v>0</v>
      </c>
      <c r="J13" s="196">
        <f>'Option-specific inputs'!$H$15</f>
        <v>0</v>
      </c>
      <c r="K13" s="196">
        <f>'Option-specific inputs'!$I$15</f>
        <v>0</v>
      </c>
      <c r="L13" s="196">
        <f>'Option-specific inputs'!$J$15</f>
        <v>0</v>
      </c>
      <c r="M13" s="196">
        <f>'Option-specific inputs'!$K$15</f>
        <v>0</v>
      </c>
    </row>
    <row r="14" spans="1:18" s="163" customFormat="1" ht="22.5" customHeight="1">
      <c r="C14" s="178" t="s">
        <v>57</v>
      </c>
      <c r="E14" s="156" t="s">
        <v>58</v>
      </c>
      <c r="G14" s="51"/>
      <c r="I14" s="197">
        <f>'Option-specific inputs'!$G$16</f>
        <v>0</v>
      </c>
      <c r="J14" s="197">
        <f>'Option-specific inputs'!$H$16</f>
        <v>0</v>
      </c>
      <c r="K14" s="197">
        <f>'Option-specific inputs'!$I$16</f>
        <v>0</v>
      </c>
      <c r="L14" s="197">
        <f>'Option-specific inputs'!$J$16</f>
        <v>0</v>
      </c>
      <c r="M14" s="197">
        <f>'Option-specific inputs'!$K$16</f>
        <v>0</v>
      </c>
    </row>
    <row r="15" spans="1:18" s="163" customFormat="1" ht="22.5" customHeight="1">
      <c r="C15" s="178" t="s">
        <v>272</v>
      </c>
      <c r="E15" s="156" t="s">
        <v>58</v>
      </c>
      <c r="G15" s="51"/>
      <c r="I15" s="197">
        <f>'General parameters'!$G$22</f>
        <v>0</v>
      </c>
      <c r="J15" s="197">
        <f>'General parameters'!$G$22</f>
        <v>0</v>
      </c>
      <c r="K15" s="197">
        <f>'General parameters'!$G$22</f>
        <v>0</v>
      </c>
      <c r="L15" s="197">
        <f>'General parameters'!$G$22</f>
        <v>0</v>
      </c>
      <c r="M15" s="197">
        <f>'General parameters'!$G$22</f>
        <v>0</v>
      </c>
    </row>
    <row r="16" spans="1:18" s="163" customFormat="1" ht="12.6" customHeight="1">
      <c r="G16" s="51"/>
    </row>
    <row r="17" spans="2:108" s="163" customFormat="1" ht="22.5" customHeight="1">
      <c r="C17" s="163" t="s">
        <v>133</v>
      </c>
      <c r="E17" s="195" t="s">
        <v>62</v>
      </c>
      <c r="G17" s="195" t="str">
        <f>'General parameters'!$G$10&amp;", "&amp;'General parameters'!$G$12</f>
        <v>Discounted, Escalated</v>
      </c>
      <c r="I17" s="196">
        <f>IF('General parameters'!$G$10="Undiscounted",Calculation!$G$43,Calculation!$G$46)</f>
        <v>0</v>
      </c>
      <c r="J17" s="196">
        <f>IF('General parameters'!$G$10="Undiscounted",Calculation!G148,Calculation!G151)</f>
        <v>0</v>
      </c>
      <c r="K17" s="196">
        <f>IF('General parameters'!$G$10="Undiscounted",Calculation!G253,Calculation!G256)</f>
        <v>0</v>
      </c>
      <c r="L17" s="196">
        <f>IF('General parameters'!$G$10="Undiscounted",Calculation!G358,Calculation!G361)</f>
        <v>0</v>
      </c>
      <c r="M17" s="196">
        <f>IF('General parameters'!$G$10="Undiscounted",Calculation!G463,Calculation!G466)</f>
        <v>0</v>
      </c>
      <c r="O17" s="194"/>
    </row>
    <row r="18" spans="2:108" s="163" customFormat="1" ht="22.5" customHeight="1">
      <c r="C18" s="163" t="s">
        <v>137</v>
      </c>
      <c r="E18" s="195" t="s">
        <v>62</v>
      </c>
      <c r="G18" s="195" t="str">
        <f>'General parameters'!$G$10&amp;", "&amp;'General parameters'!$G$12</f>
        <v>Discounted, Escalated</v>
      </c>
      <c r="I18" s="196">
        <f>IF('General parameters'!$G$10="Undiscounted",Calculation!$G$55,Calculation!$G$58)</f>
        <v>0</v>
      </c>
      <c r="J18" s="196">
        <f>IF('General parameters'!$G$10="Undiscounted",Calculation!G160,Calculation!G163)</f>
        <v>0</v>
      </c>
      <c r="K18" s="196">
        <f>IF('General parameters'!$G$10="Undiscounted",Calculation!G265,Calculation!G268)</f>
        <v>0</v>
      </c>
      <c r="L18" s="196">
        <f>IF('General parameters'!$G$10="Undiscounted",Calculation!G370,Calculation!G373)</f>
        <v>0</v>
      </c>
      <c r="M18" s="196">
        <f>IF('General parameters'!$G$10="Undiscounted",Calculation!G475,Calculation!G478)</f>
        <v>0</v>
      </c>
      <c r="O18" s="194"/>
    </row>
    <row r="19" spans="2:108" s="163" customFormat="1" ht="22.5" customHeight="1">
      <c r="C19" s="163" t="s">
        <v>138</v>
      </c>
      <c r="E19" s="195" t="s">
        <v>62</v>
      </c>
      <c r="G19" s="195" t="str">
        <f>'General parameters'!$G$10&amp;", "&amp;'General parameters'!$G$12</f>
        <v>Discounted, Escalated</v>
      </c>
      <c r="I19" s="196">
        <f>IF('General parameters'!$G$10="Undiscounted",Calculation!$G$69,Calculation!$G$72)</f>
        <v>0</v>
      </c>
      <c r="J19" s="196">
        <f>IF('General parameters'!$G$10="Undiscounted",Calculation!G174,Calculation!G177)</f>
        <v>0</v>
      </c>
      <c r="K19" s="196">
        <f>IF('General parameters'!$G$10="Undiscounted",Calculation!G279,Calculation!G282)</f>
        <v>0</v>
      </c>
      <c r="L19" s="196">
        <f>IF('General parameters'!$G$10="Undiscounted",Calculation!G384,Calculation!G387)</f>
        <v>0</v>
      </c>
      <c r="M19" s="196">
        <f>IF('General parameters'!$G$10="Undiscounted",Calculation!G489,Calculation!G492)</f>
        <v>0</v>
      </c>
      <c r="O19" s="194"/>
    </row>
    <row r="20" spans="2:108" s="163" customFormat="1" ht="22.5" customHeight="1">
      <c r="C20" s="163" t="s">
        <v>245</v>
      </c>
      <c r="E20" s="195" t="s">
        <v>62</v>
      </c>
      <c r="G20" s="195" t="str">
        <f>'General parameters'!$G$10&amp;", "&amp;'General parameters'!$G$12</f>
        <v>Discounted, Escalated</v>
      </c>
      <c r="I20" s="196">
        <f>IF('General parameters'!$G$10="Undiscounted",Calculation!$G$79,Calculation!$G$82)</f>
        <v>0</v>
      </c>
      <c r="J20" s="196">
        <f>IF('General parameters'!$G$10="Undiscounted",Calculation!G184,Calculation!G187)</f>
        <v>0</v>
      </c>
      <c r="K20" s="196">
        <f>IF('General parameters'!$G$10="Undiscounted",Calculation!G289,Calculation!G292)</f>
        <v>0</v>
      </c>
      <c r="L20" s="196">
        <f>IF('General parameters'!$G$10="Undiscounted",Calculation!G394,Calculation!G397)</f>
        <v>0</v>
      </c>
      <c r="M20" s="196">
        <f>IF('General parameters'!$G$10="Undiscounted",Calculation!G499,Calculation!G502)</f>
        <v>0</v>
      </c>
      <c r="O20" s="194"/>
    </row>
    <row r="21" spans="2:108" s="163" customFormat="1" ht="22.5" customHeight="1">
      <c r="C21" s="163" t="s">
        <v>158</v>
      </c>
      <c r="E21" s="195" t="s">
        <v>62</v>
      </c>
      <c r="G21" s="195" t="str">
        <f>'General parameters'!$G$10&amp;", "&amp;'General parameters'!$G$12</f>
        <v>Discounted, Escalated</v>
      </c>
      <c r="I21" s="196">
        <f>IF('General parameters'!$G$10="Undiscounted",Calculation!$G$125,Calculation!$G$128)</f>
        <v>0</v>
      </c>
      <c r="J21" s="196">
        <f>IF('General parameters'!$G$10="Undiscounted",Calculation!G230,Calculation!G233)</f>
        <v>0</v>
      </c>
      <c r="K21" s="196">
        <f>IF('General parameters'!$G$10="Undiscounted",Calculation!G335,Calculation!G338)</f>
        <v>0</v>
      </c>
      <c r="L21" s="196">
        <f>IF('General parameters'!$G$10="Undiscounted",Calculation!G440,Calculation!G443)</f>
        <v>0</v>
      </c>
      <c r="M21" s="196">
        <f>IF('General parameters'!$G$10="Undiscounted",Calculation!G545,Calculation!G548)</f>
        <v>0</v>
      </c>
      <c r="O21" s="194"/>
    </row>
    <row r="22" spans="2:108" s="163" customFormat="1" ht="12.6" customHeight="1">
      <c r="G22" s="51"/>
    </row>
    <row r="23" spans="2:108" s="163" customFormat="1" ht="22.5" customHeight="1">
      <c r="C23" s="163" t="s">
        <v>249</v>
      </c>
      <c r="E23" s="195" t="s">
        <v>62</v>
      </c>
      <c r="G23" s="195" t="str">
        <f>"Undiscounted, "&amp;'General parameters'!$G$12</f>
        <v>Undiscounted, Escalated</v>
      </c>
      <c r="I23" s="196">
        <f>Calculation!$G$131</f>
        <v>0</v>
      </c>
      <c r="J23" s="196">
        <f>Calculation!G236</f>
        <v>0</v>
      </c>
      <c r="K23" s="196">
        <f>Calculation!G341</f>
        <v>0</v>
      </c>
      <c r="L23" s="196">
        <f>Calculation!G446</f>
        <v>0</v>
      </c>
      <c r="M23" s="196">
        <f>Calculation!G551</f>
        <v>0</v>
      </c>
    </row>
    <row r="24" spans="2:108" s="163" customFormat="1" ht="22.5" customHeight="1">
      <c r="C24" s="163" t="s">
        <v>117</v>
      </c>
      <c r="E24" s="195" t="s">
        <v>118</v>
      </c>
      <c r="G24" s="195"/>
      <c r="I24" s="197">
        <f>Calculation!$G$120</f>
        <v>0</v>
      </c>
      <c r="J24" s="197">
        <f>Calculation!G225</f>
        <v>0</v>
      </c>
      <c r="K24" s="197">
        <f>Calculation!G330</f>
        <v>0</v>
      </c>
      <c r="L24" s="197">
        <f>Calculation!G435</f>
        <v>0</v>
      </c>
      <c r="M24" s="197">
        <f>Calculation!G540</f>
        <v>0</v>
      </c>
    </row>
    <row r="25" spans="2:108" s="163" customFormat="1" ht="12.6" customHeight="1">
      <c r="E25" s="195"/>
    </row>
    <row r="26" spans="2:108" s="163" customFormat="1" ht="22.5" customHeight="1">
      <c r="C26" s="163" t="s">
        <v>246</v>
      </c>
      <c r="E26" s="195" t="s">
        <v>248</v>
      </c>
      <c r="I26" s="197" t="str">
        <f>IF(I21=0,"",RANK(I21,$I$21:$M$21,1)-COUNTIF($I$21:$M$21,0))</f>
        <v/>
      </c>
      <c r="J26" s="197" t="str">
        <f t="shared" ref="J26:M26" si="0">IF(J21=0,"",RANK(J21,$I$21:$M$21,1)-COUNTIF($I$21:$M$21,0))</f>
        <v/>
      </c>
      <c r="K26" s="197" t="str">
        <f t="shared" si="0"/>
        <v/>
      </c>
      <c r="L26" s="197" t="str">
        <f t="shared" si="0"/>
        <v/>
      </c>
      <c r="M26" s="197" t="str">
        <f t="shared" si="0"/>
        <v/>
      </c>
    </row>
    <row r="27" spans="2:108" s="163" customFormat="1" ht="22.5" customHeight="1">
      <c r="C27" s="163" t="s">
        <v>250</v>
      </c>
      <c r="E27" s="195" t="s">
        <v>248</v>
      </c>
      <c r="I27" s="197" t="str">
        <f>IF(I23=0,"",RANK(I23,$I$23:$M$23,1)-COUNTIF($I$23:$M$23,0))</f>
        <v/>
      </c>
      <c r="J27" s="197" t="str">
        <f t="shared" ref="J27:M27" si="1">IF(J23=0,"",RANK(J23,$I$23:$M$23,1)-COUNTIF($I$23:$M$23,0))</f>
        <v/>
      </c>
      <c r="K27" s="197" t="str">
        <f t="shared" si="1"/>
        <v/>
      </c>
      <c r="L27" s="197" t="str">
        <f t="shared" si="1"/>
        <v/>
      </c>
      <c r="M27" s="197" t="str">
        <f t="shared" si="1"/>
        <v/>
      </c>
    </row>
    <row r="28" spans="2:108" s="163" customFormat="1" ht="22.5" customHeight="1">
      <c r="C28" s="163" t="s">
        <v>247</v>
      </c>
      <c r="E28" s="195" t="s">
        <v>248</v>
      </c>
      <c r="I28" s="197" t="str">
        <f>IF(I24=0,"",RANK(I24,$I$24:$M$24,1)-COUNTIF($I$24:$M$24,0))</f>
        <v/>
      </c>
      <c r="J28" s="197" t="str">
        <f t="shared" ref="J28:M28" si="2">IF(J24=0,"",RANK(J24,$I$24:$M$24,1)-COUNTIF($I$24:$M$24,0))</f>
        <v/>
      </c>
      <c r="K28" s="197" t="str">
        <f t="shared" si="2"/>
        <v/>
      </c>
      <c r="L28" s="197" t="str">
        <f t="shared" si="2"/>
        <v/>
      </c>
      <c r="M28" s="197" t="str">
        <f t="shared" si="2"/>
        <v/>
      </c>
    </row>
    <row r="29" spans="2:108" ht="12.6" customHeight="1">
      <c r="E29" s="73"/>
    </row>
    <row r="30" spans="2:108" ht="308.25" customHeight="1">
      <c r="E30" s="73"/>
    </row>
    <row r="31" spans="2:108" s="31" customFormat="1" ht="12.6" customHeight="1">
      <c r="B31" s="323"/>
      <c r="C31" s="323"/>
      <c r="D31" s="323"/>
      <c r="E31" s="323"/>
      <c r="F31" s="323"/>
      <c r="G31" s="323"/>
      <c r="H31" s="323"/>
      <c r="I31" s="323"/>
      <c r="J31" s="323"/>
      <c r="K31" s="323"/>
      <c r="L31" s="323"/>
      <c r="M31" s="323"/>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159"/>
      <c r="BG31" s="159"/>
      <c r="BH31" s="159"/>
      <c r="BI31" s="159"/>
      <c r="BJ31" s="159"/>
      <c r="BK31" s="159"/>
      <c r="BL31" s="159"/>
      <c r="BM31" s="159"/>
      <c r="BN31" s="159"/>
      <c r="BO31" s="159"/>
      <c r="BP31" s="159"/>
      <c r="BQ31" s="159"/>
      <c r="BR31" s="159"/>
      <c r="BS31" s="159"/>
      <c r="BT31" s="159"/>
      <c r="BU31" s="159"/>
      <c r="BV31" s="159"/>
      <c r="BW31" s="159"/>
      <c r="BX31" s="159"/>
      <c r="BY31" s="159"/>
      <c r="BZ31" s="159"/>
      <c r="CA31" s="159"/>
      <c r="CB31" s="159"/>
      <c r="CC31" s="159"/>
      <c r="CD31" s="159"/>
      <c r="CE31" s="159"/>
      <c r="CF31" s="159"/>
      <c r="CG31" s="159"/>
      <c r="CH31" s="159"/>
      <c r="CI31" s="159"/>
      <c r="CJ31" s="159"/>
      <c r="CK31" s="159"/>
      <c r="CL31" s="159"/>
      <c r="CM31" s="159"/>
      <c r="CN31" s="159"/>
      <c r="CO31" s="159"/>
      <c r="CP31" s="159"/>
      <c r="CQ31" s="159"/>
      <c r="CR31" s="159"/>
      <c r="CS31" s="159"/>
      <c r="CT31" s="159"/>
      <c r="CU31" s="159"/>
      <c r="CV31" s="159"/>
      <c r="CW31" s="159"/>
      <c r="CX31" s="159"/>
      <c r="CY31" s="159"/>
      <c r="CZ31" s="159"/>
      <c r="DA31" s="159"/>
      <c r="DB31" s="159"/>
      <c r="DC31" s="159"/>
      <c r="DD31" s="159"/>
    </row>
    <row r="32" spans="2:108" ht="39.950000000000003" customHeight="1">
      <c r="B32" s="322" t="s">
        <v>317</v>
      </c>
      <c r="C32" s="322"/>
      <c r="D32" s="322"/>
      <c r="E32" s="322"/>
      <c r="F32" s="322"/>
      <c r="G32" s="322"/>
      <c r="H32" s="322"/>
      <c r="I32" s="322"/>
      <c r="J32" s="322"/>
      <c r="K32" s="322"/>
      <c r="L32" s="322"/>
      <c r="M32" s="322"/>
      <c r="N32" s="198"/>
    </row>
    <row r="33" spans="1:108" ht="12.6" customHeight="1">
      <c r="A33" s="32"/>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c r="BU33" s="32"/>
      <c r="BV33" s="32"/>
      <c r="BW33" s="32"/>
      <c r="BX33" s="32"/>
      <c r="BY33" s="32"/>
      <c r="BZ33" s="32"/>
      <c r="CA33" s="32"/>
      <c r="CB33" s="32"/>
      <c r="CC33" s="32"/>
      <c r="CD33" s="32"/>
      <c r="CE33" s="32"/>
      <c r="CF33" s="32"/>
      <c r="CG33" s="32"/>
      <c r="CH33" s="32"/>
      <c r="CI33" s="32"/>
      <c r="CJ33" s="32"/>
      <c r="CK33" s="32"/>
      <c r="CL33" s="32"/>
      <c r="CM33" s="32"/>
      <c r="CN33" s="32"/>
      <c r="CO33" s="32"/>
      <c r="CP33" s="32"/>
      <c r="CQ33" s="32"/>
      <c r="CR33" s="32"/>
      <c r="CS33" s="32"/>
      <c r="CT33" s="32"/>
      <c r="CU33" s="32"/>
      <c r="CV33" s="32"/>
      <c r="CW33" s="32"/>
      <c r="CX33" s="32"/>
      <c r="CY33" s="32"/>
      <c r="CZ33" s="32"/>
      <c r="DA33" s="32"/>
      <c r="DB33" s="32"/>
      <c r="DC33" s="32"/>
      <c r="DD33" s="32"/>
    </row>
    <row r="34" spans="1:108" ht="308.25" customHeight="1">
      <c r="A34" s="32"/>
      <c r="B34" s="71" t="s">
        <v>34</v>
      </c>
      <c r="C34" s="200" t="str">
        <f>'Option-specific inputs'!$G$10&amp;": "&amp;'Option-specific inputs'!$G$14</f>
        <v xml:space="preserve">Option 1: </v>
      </c>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row>
    <row r="35" spans="1:108" ht="308.10000000000002" customHeight="1">
      <c r="A35" s="32"/>
      <c r="B35" s="201" t="s">
        <v>36</v>
      </c>
      <c r="C35" s="200" t="str">
        <f>'Option-specific inputs'!$H$10&amp;": "&amp;'Option-specific inputs'!$H$14</f>
        <v xml:space="preserve">Option 2: </v>
      </c>
      <c r="D35" s="42"/>
      <c r="E35" s="32"/>
      <c r="F35" s="32"/>
      <c r="G35" s="32"/>
      <c r="H35" s="32"/>
      <c r="I35" s="32"/>
      <c r="J35" s="74"/>
      <c r="K35" s="4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32"/>
      <c r="BZ35" s="32"/>
      <c r="CA35" s="32"/>
      <c r="CB35" s="32"/>
      <c r="CC35" s="32"/>
      <c r="CD35" s="32"/>
      <c r="CE35" s="32"/>
      <c r="CF35" s="32"/>
      <c r="CG35" s="32"/>
      <c r="CH35" s="32"/>
      <c r="CI35" s="32"/>
      <c r="CJ35" s="32"/>
      <c r="CK35" s="32"/>
      <c r="CL35" s="32"/>
      <c r="CM35" s="32"/>
      <c r="CN35" s="32"/>
      <c r="CO35" s="32"/>
      <c r="CP35" s="32"/>
      <c r="CQ35" s="32"/>
      <c r="CR35" s="32"/>
      <c r="CS35" s="32"/>
      <c r="CT35" s="32"/>
      <c r="CU35" s="32"/>
      <c r="CV35" s="32"/>
      <c r="CW35" s="32"/>
      <c r="CX35" s="32"/>
      <c r="CY35" s="32"/>
      <c r="CZ35" s="32"/>
      <c r="DA35" s="32"/>
      <c r="DB35" s="32"/>
      <c r="DC35" s="32"/>
      <c r="DD35" s="32"/>
    </row>
    <row r="36" spans="1:108" ht="301.35000000000002" customHeight="1">
      <c r="A36" s="32"/>
      <c r="B36" s="201" t="s">
        <v>39</v>
      </c>
      <c r="C36" s="122" t="str">
        <f>'Option-specific inputs'!$I$10&amp;": "&amp;'Option-specific inputs'!$I$14</f>
        <v xml:space="preserve">Option 3: </v>
      </c>
      <c r="D36" s="32"/>
      <c r="E36" s="32"/>
      <c r="F36" s="32"/>
      <c r="G36" s="32"/>
      <c r="H36" s="32"/>
      <c r="I36" s="32"/>
      <c r="J36" s="32"/>
      <c r="K36" s="32"/>
      <c r="L36" s="32"/>
      <c r="M36" s="32"/>
      <c r="N36" s="32"/>
      <c r="O36" s="32"/>
      <c r="P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c r="BI36" s="32"/>
      <c r="BJ36" s="32"/>
      <c r="BK36" s="32"/>
      <c r="BL36" s="32"/>
      <c r="BM36" s="32"/>
      <c r="BN36" s="32"/>
      <c r="BO36" s="32"/>
      <c r="BP36" s="32"/>
      <c r="BQ36" s="32"/>
      <c r="BR36" s="32"/>
      <c r="BS36" s="32"/>
      <c r="BT36" s="32"/>
      <c r="BU36" s="32"/>
      <c r="BV36" s="32"/>
      <c r="BW36" s="32"/>
      <c r="BX36" s="32"/>
      <c r="BY36" s="32"/>
      <c r="BZ36" s="32"/>
      <c r="CA36" s="32"/>
      <c r="CB36" s="32"/>
      <c r="CC36" s="32"/>
      <c r="CD36" s="32"/>
      <c r="CE36" s="32"/>
      <c r="CF36" s="32"/>
      <c r="CG36" s="32"/>
      <c r="CH36" s="32"/>
      <c r="CI36" s="32"/>
      <c r="CJ36" s="32"/>
      <c r="CK36" s="32"/>
      <c r="CL36" s="32"/>
      <c r="CM36" s="32"/>
      <c r="CN36" s="32"/>
      <c r="CO36" s="32"/>
      <c r="CP36" s="32"/>
      <c r="CQ36" s="32"/>
      <c r="CR36" s="32"/>
      <c r="CS36" s="32"/>
      <c r="CT36" s="32"/>
      <c r="CU36" s="32"/>
      <c r="CV36" s="32"/>
      <c r="CW36" s="32"/>
      <c r="CX36" s="32"/>
      <c r="CY36" s="32"/>
      <c r="CZ36" s="32"/>
      <c r="DA36" s="32"/>
      <c r="DB36" s="32"/>
      <c r="DC36" s="32"/>
      <c r="DD36" s="32"/>
    </row>
    <row r="37" spans="1:108" ht="301.35000000000002" customHeight="1">
      <c r="A37" s="32"/>
      <c r="B37" s="201" t="s">
        <v>79</v>
      </c>
      <c r="C37" s="122" t="str">
        <f>'Option-specific inputs'!$J$10&amp;": "&amp;'Option-specific inputs'!$J$14</f>
        <v xml:space="preserve">Option 4: </v>
      </c>
      <c r="D37" s="32"/>
      <c r="E37" s="32"/>
      <c r="F37" s="32"/>
      <c r="G37" s="32"/>
      <c r="H37" s="32"/>
      <c r="I37" s="32"/>
      <c r="J37" s="32"/>
      <c r="K37" s="32"/>
      <c r="L37" s="32"/>
      <c r="M37" s="32"/>
      <c r="N37" s="32"/>
      <c r="O37" s="32"/>
      <c r="P37" s="32"/>
      <c r="Q37" s="32"/>
      <c r="R37" s="32"/>
      <c r="S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32"/>
      <c r="CJ37" s="32"/>
      <c r="CK37" s="32"/>
      <c r="CL37" s="32"/>
      <c r="CM37" s="32"/>
      <c r="CN37" s="32"/>
      <c r="CO37" s="32"/>
      <c r="CP37" s="32"/>
      <c r="CQ37" s="32"/>
      <c r="CR37" s="32"/>
      <c r="CS37" s="32"/>
      <c r="CT37" s="32"/>
      <c r="CU37" s="32"/>
      <c r="CV37" s="32"/>
      <c r="CW37" s="32"/>
      <c r="CX37" s="32"/>
      <c r="CY37" s="32"/>
      <c r="CZ37" s="32"/>
      <c r="DA37" s="32"/>
      <c r="DB37" s="32"/>
      <c r="DC37" s="32"/>
      <c r="DD37" s="32"/>
    </row>
    <row r="38" spans="1:108" ht="296.10000000000002" customHeight="1">
      <c r="A38" s="32"/>
      <c r="B38" s="201" t="s">
        <v>101</v>
      </c>
      <c r="C38" s="122" t="str">
        <f>'Option-specific inputs'!$K$10&amp;": "&amp;'Option-specific inputs'!$K$14</f>
        <v xml:space="preserve">Option 5: </v>
      </c>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c r="BU38" s="32"/>
      <c r="BV38" s="32"/>
      <c r="BW38" s="32"/>
      <c r="BX38" s="32"/>
      <c r="BY38" s="32"/>
      <c r="BZ38" s="32"/>
      <c r="CA38" s="32"/>
      <c r="CB38" s="32"/>
      <c r="CC38" s="32"/>
      <c r="CD38" s="32"/>
      <c r="CE38" s="32"/>
      <c r="CF38" s="32"/>
      <c r="CG38" s="32"/>
      <c r="CH38" s="32"/>
      <c r="CI38" s="32"/>
      <c r="CJ38" s="32"/>
      <c r="CK38" s="32"/>
      <c r="CL38" s="32"/>
      <c r="CM38" s="32"/>
      <c r="CN38" s="32"/>
      <c r="CO38" s="32"/>
      <c r="CP38" s="32"/>
      <c r="CQ38" s="32"/>
      <c r="CR38" s="32"/>
      <c r="CS38" s="32"/>
      <c r="CT38" s="32"/>
      <c r="CU38" s="32"/>
      <c r="CV38" s="32"/>
      <c r="CW38" s="32"/>
      <c r="CX38" s="32"/>
      <c r="CY38" s="32"/>
      <c r="CZ38" s="32"/>
      <c r="DA38" s="32"/>
      <c r="DB38" s="32"/>
      <c r="DC38" s="32"/>
      <c r="DD38" s="32"/>
    </row>
    <row r="39" spans="1:108" ht="12.6" customHeight="1">
      <c r="A39" s="32"/>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2"/>
      <c r="BU39" s="32"/>
      <c r="BV39" s="32"/>
      <c r="BW39" s="32"/>
      <c r="BX39" s="32"/>
      <c r="BY39" s="32"/>
      <c r="BZ39" s="32"/>
      <c r="CA39" s="32"/>
      <c r="CB39" s="32"/>
      <c r="CC39" s="32"/>
      <c r="CD39" s="32"/>
      <c r="CE39" s="32"/>
      <c r="CF39" s="32"/>
      <c r="CG39" s="32"/>
      <c r="CH39" s="32"/>
      <c r="CI39" s="32"/>
      <c r="CJ39" s="32"/>
      <c r="CK39" s="32"/>
      <c r="CL39" s="32"/>
      <c r="CM39" s="32"/>
      <c r="CN39" s="32"/>
      <c r="CO39" s="32"/>
      <c r="CP39" s="32"/>
      <c r="CQ39" s="32"/>
      <c r="CR39" s="32"/>
      <c r="CS39" s="32"/>
      <c r="CT39" s="32"/>
      <c r="CU39" s="32"/>
      <c r="CV39" s="32"/>
      <c r="CW39" s="32"/>
      <c r="CX39" s="32"/>
      <c r="CY39" s="32"/>
      <c r="CZ39" s="32"/>
      <c r="DA39" s="32"/>
      <c r="DB39" s="32"/>
      <c r="DC39" s="32"/>
      <c r="DD39" s="32"/>
    </row>
    <row r="40" spans="1:108" s="31" customFormat="1" ht="39.950000000000003" customHeight="1">
      <c r="B40" s="322" t="s">
        <v>316</v>
      </c>
      <c r="C40" s="322"/>
      <c r="D40" s="322"/>
      <c r="E40" s="322"/>
      <c r="F40" s="322"/>
      <c r="G40" s="322"/>
      <c r="H40" s="322"/>
      <c r="I40" s="322"/>
      <c r="J40" s="322"/>
      <c r="K40" s="322"/>
      <c r="L40" s="322"/>
      <c r="M40" s="32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02"/>
      <c r="BO40" s="202"/>
      <c r="BP40" s="202"/>
      <c r="BQ40" s="202"/>
      <c r="BR40" s="202"/>
      <c r="BS40" s="202"/>
      <c r="BT40" s="202"/>
      <c r="BU40" s="202"/>
      <c r="BV40" s="202"/>
      <c r="BW40" s="202"/>
      <c r="BX40" s="202"/>
      <c r="BY40" s="202"/>
      <c r="BZ40" s="202"/>
      <c r="CA40" s="202"/>
      <c r="CB40" s="202"/>
      <c r="CC40" s="202"/>
      <c r="CD40" s="202"/>
      <c r="CE40" s="202"/>
      <c r="CF40" s="202"/>
      <c r="CG40" s="202"/>
      <c r="CH40" s="202"/>
      <c r="CI40" s="202"/>
      <c r="CJ40" s="202"/>
      <c r="CK40" s="202"/>
      <c r="CL40" s="202"/>
      <c r="CM40" s="202"/>
      <c r="CN40" s="202"/>
      <c r="CO40" s="202"/>
      <c r="CP40" s="202"/>
      <c r="CQ40" s="202"/>
      <c r="CR40" s="202"/>
      <c r="CS40" s="202"/>
      <c r="CT40" s="202"/>
      <c r="CU40" s="202"/>
      <c r="CV40" s="202"/>
      <c r="CW40" s="202"/>
      <c r="CX40" s="202"/>
      <c r="CY40" s="202"/>
      <c r="CZ40" s="202"/>
      <c r="DA40" s="202"/>
      <c r="DB40" s="202"/>
      <c r="DC40" s="202"/>
      <c r="DD40" s="202"/>
    </row>
    <row r="41" spans="1:108" ht="12.6" customHeight="1">
      <c r="A41" s="32"/>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row>
    <row r="42" spans="1:108" s="163" customFormat="1" ht="22.5" customHeight="1">
      <c r="C42" s="203" t="str">
        <f>'Option-specific inputs'!$G$10&amp;": "&amp;'Option-specific inputs'!$G$14</f>
        <v xml:space="preserve">Option 1: </v>
      </c>
      <c r="E42" s="204" t="s">
        <v>32</v>
      </c>
      <c r="F42" s="51"/>
      <c r="G42" s="204" t="s">
        <v>114</v>
      </c>
      <c r="I42" s="205">
        <f>Calculation!G$13</f>
        <v>45839</v>
      </c>
      <c r="J42" s="205" t="str">
        <f>Calculation!H$13</f>
        <v/>
      </c>
      <c r="K42" s="205" t="str">
        <f>Calculation!I$13</f>
        <v/>
      </c>
      <c r="L42" s="205" t="str">
        <f>Calculation!J$13</f>
        <v/>
      </c>
      <c r="M42" s="205" t="str">
        <f>Calculation!K$13</f>
        <v/>
      </c>
      <c r="N42" s="205" t="str">
        <f>Calculation!L$13</f>
        <v/>
      </c>
      <c r="O42" s="205" t="str">
        <f>Calculation!M$13</f>
        <v/>
      </c>
      <c r="P42" s="205" t="str">
        <f>Calculation!N$13</f>
        <v/>
      </c>
      <c r="Q42" s="205" t="str">
        <f>Calculation!O$13</f>
        <v/>
      </c>
      <c r="R42" s="205" t="str">
        <f>Calculation!P$13</f>
        <v/>
      </c>
      <c r="S42" s="205" t="str">
        <f>Calculation!Q$13</f>
        <v/>
      </c>
      <c r="T42" s="205" t="str">
        <f>Calculation!R$13</f>
        <v/>
      </c>
      <c r="U42" s="205" t="str">
        <f>Calculation!S$13</f>
        <v/>
      </c>
      <c r="V42" s="205" t="str">
        <f>Calculation!T$13</f>
        <v/>
      </c>
      <c r="W42" s="205" t="str">
        <f>Calculation!U$13</f>
        <v/>
      </c>
      <c r="X42" s="205" t="str">
        <f>Calculation!V$13</f>
        <v/>
      </c>
      <c r="Y42" s="205" t="str">
        <f>Calculation!W$13</f>
        <v/>
      </c>
      <c r="Z42" s="205" t="str">
        <f>Calculation!X$13</f>
        <v/>
      </c>
      <c r="AA42" s="205" t="str">
        <f>Calculation!Y$13</f>
        <v/>
      </c>
      <c r="AB42" s="205" t="str">
        <f>Calculation!Z$13</f>
        <v/>
      </c>
      <c r="AC42" s="205" t="str">
        <f>Calculation!AA$13</f>
        <v/>
      </c>
      <c r="AD42" s="205" t="str">
        <f>Calculation!AB$13</f>
        <v/>
      </c>
      <c r="AE42" s="205" t="str">
        <f>Calculation!AC$13</f>
        <v/>
      </c>
      <c r="AF42" s="205" t="str">
        <f>Calculation!AD$13</f>
        <v/>
      </c>
      <c r="AG42" s="205" t="str">
        <f>Calculation!AE$13</f>
        <v/>
      </c>
      <c r="AH42" s="205" t="str">
        <f>Calculation!AF$13</f>
        <v/>
      </c>
      <c r="AI42" s="205" t="str">
        <f>Calculation!AG$13</f>
        <v/>
      </c>
      <c r="AJ42" s="205" t="str">
        <f>Calculation!AH$13</f>
        <v/>
      </c>
      <c r="AK42" s="205" t="str">
        <f>Calculation!AI$13</f>
        <v/>
      </c>
      <c r="AL42" s="205" t="str">
        <f>Calculation!AJ$13</f>
        <v/>
      </c>
      <c r="AM42" s="205" t="str">
        <f>Calculation!AK$13</f>
        <v/>
      </c>
      <c r="AN42" s="205" t="str">
        <f>Calculation!AL$13</f>
        <v/>
      </c>
      <c r="AO42" s="205" t="str">
        <f>Calculation!AM$13</f>
        <v/>
      </c>
      <c r="AP42" s="205" t="str">
        <f>Calculation!AN$13</f>
        <v/>
      </c>
      <c r="AQ42" s="205" t="str">
        <f>Calculation!AO$13</f>
        <v/>
      </c>
      <c r="AR42" s="205" t="str">
        <f>Calculation!AP$13</f>
        <v/>
      </c>
      <c r="AS42" s="205" t="str">
        <f>Calculation!AQ$13</f>
        <v/>
      </c>
      <c r="AT42" s="205" t="str">
        <f>Calculation!AR$13</f>
        <v/>
      </c>
      <c r="AU42" s="205" t="str">
        <f>Calculation!AS$13</f>
        <v/>
      </c>
      <c r="AV42" s="205" t="str">
        <f>Calculation!AT$13</f>
        <v/>
      </c>
      <c r="AW42" s="205" t="str">
        <f>Calculation!AU$13</f>
        <v/>
      </c>
      <c r="AX42" s="205" t="str">
        <f>Calculation!AV$13</f>
        <v/>
      </c>
      <c r="AY42" s="205" t="str">
        <f>Calculation!AW$13</f>
        <v/>
      </c>
      <c r="AZ42" s="205" t="str">
        <f>Calculation!AX$13</f>
        <v/>
      </c>
      <c r="BA42" s="205" t="str">
        <f>Calculation!AY$13</f>
        <v/>
      </c>
      <c r="BB42" s="205" t="str">
        <f>Calculation!AZ$13</f>
        <v/>
      </c>
      <c r="BC42" s="205" t="str">
        <f>Calculation!BA$13</f>
        <v/>
      </c>
      <c r="BD42" s="205" t="str">
        <f>Calculation!BB$13</f>
        <v/>
      </c>
      <c r="BE42" s="205" t="str">
        <f>Calculation!BC$13</f>
        <v/>
      </c>
      <c r="BF42" s="205" t="str">
        <f>Calculation!BD$13</f>
        <v/>
      </c>
      <c r="BG42" s="205" t="str">
        <f>Calculation!BE$13</f>
        <v/>
      </c>
      <c r="BH42" s="205" t="str">
        <f>Calculation!BF$13</f>
        <v/>
      </c>
      <c r="BI42" s="205" t="str">
        <f>Calculation!BG$13</f>
        <v/>
      </c>
      <c r="BJ42" s="205" t="str">
        <f>Calculation!BH$13</f>
        <v/>
      </c>
      <c r="BK42" s="205" t="str">
        <f>Calculation!BI$13</f>
        <v/>
      </c>
      <c r="BL42" s="205" t="str">
        <f>Calculation!BJ$13</f>
        <v/>
      </c>
      <c r="BM42" s="205" t="str">
        <f>Calculation!BK$13</f>
        <v/>
      </c>
      <c r="BN42" s="205" t="str">
        <f>Calculation!BL$13</f>
        <v/>
      </c>
      <c r="BO42" s="205" t="str">
        <f>Calculation!BM$13</f>
        <v/>
      </c>
      <c r="BP42" s="205" t="str">
        <f>Calculation!BN$13</f>
        <v/>
      </c>
      <c r="BQ42" s="205" t="str">
        <f>Calculation!BO$13</f>
        <v/>
      </c>
      <c r="BR42" s="205" t="str">
        <f>Calculation!BP$13</f>
        <v/>
      </c>
      <c r="BS42" s="205" t="str">
        <f>Calculation!BQ$13</f>
        <v/>
      </c>
      <c r="BT42" s="205" t="str">
        <f>Calculation!BR$13</f>
        <v/>
      </c>
      <c r="BU42" s="205" t="str">
        <f>Calculation!BS$13</f>
        <v/>
      </c>
      <c r="BV42" s="205" t="str">
        <f>Calculation!BT$13</f>
        <v/>
      </c>
      <c r="BW42" s="205" t="str">
        <f>Calculation!BU$13</f>
        <v/>
      </c>
      <c r="BX42" s="205" t="str">
        <f>Calculation!BV$13</f>
        <v/>
      </c>
      <c r="BY42" s="205" t="str">
        <f>Calculation!BW$13</f>
        <v/>
      </c>
      <c r="BZ42" s="205" t="str">
        <f>Calculation!BX$13</f>
        <v/>
      </c>
      <c r="CA42" s="205" t="str">
        <f>Calculation!BY$13</f>
        <v/>
      </c>
      <c r="CB42" s="205" t="str">
        <f>Calculation!BZ$13</f>
        <v/>
      </c>
      <c r="CC42" s="205" t="str">
        <f>Calculation!CA$13</f>
        <v/>
      </c>
      <c r="CD42" s="205" t="str">
        <f>Calculation!CB$13</f>
        <v/>
      </c>
      <c r="CE42" s="205" t="str">
        <f>Calculation!CC$13</f>
        <v/>
      </c>
      <c r="CF42" s="205" t="str">
        <f>Calculation!CD$13</f>
        <v/>
      </c>
      <c r="CG42" s="205" t="str">
        <f>Calculation!CE$13</f>
        <v/>
      </c>
      <c r="CH42" s="205" t="str">
        <f>Calculation!CF$13</f>
        <v/>
      </c>
      <c r="CI42" s="205" t="str">
        <f>Calculation!CG$13</f>
        <v/>
      </c>
      <c r="CJ42" s="205" t="str">
        <f>Calculation!CH$13</f>
        <v/>
      </c>
      <c r="CK42" s="205" t="str">
        <f>Calculation!CI$13</f>
        <v/>
      </c>
      <c r="CL42" s="205" t="str">
        <f>Calculation!CJ$13</f>
        <v/>
      </c>
      <c r="CM42" s="205" t="str">
        <f>Calculation!CK$13</f>
        <v/>
      </c>
      <c r="CN42" s="205" t="str">
        <f>Calculation!CL$13</f>
        <v/>
      </c>
      <c r="CO42" s="205" t="str">
        <f>Calculation!CM$13</f>
        <v/>
      </c>
      <c r="CP42" s="205" t="str">
        <f>Calculation!CN$13</f>
        <v/>
      </c>
      <c r="CQ42" s="205" t="str">
        <f>Calculation!CO$13</f>
        <v/>
      </c>
      <c r="CR42" s="205" t="str">
        <f>Calculation!CP$13</f>
        <v/>
      </c>
      <c r="CS42" s="205" t="str">
        <f>Calculation!CQ$13</f>
        <v/>
      </c>
      <c r="CT42" s="205" t="str">
        <f>Calculation!CR$13</f>
        <v/>
      </c>
      <c r="CU42" s="205" t="str">
        <f>Calculation!CS$13</f>
        <v/>
      </c>
      <c r="CV42" s="205" t="str">
        <f>Calculation!CT$13</f>
        <v/>
      </c>
      <c r="CW42" s="205" t="str">
        <f>Calculation!CU$13</f>
        <v/>
      </c>
      <c r="CX42" s="205" t="str">
        <f>Calculation!CV$13</f>
        <v/>
      </c>
      <c r="CY42" s="205" t="str">
        <f>Calculation!CW$13</f>
        <v/>
      </c>
      <c r="CZ42" s="205" t="str">
        <f>Calculation!CX$13</f>
        <v/>
      </c>
      <c r="DA42" s="205" t="str">
        <f>Calculation!CY$13</f>
        <v/>
      </c>
      <c r="DB42" s="205" t="str">
        <f>Calculation!CZ$13</f>
        <v/>
      </c>
      <c r="DC42" s="205" t="str">
        <f>Calculation!DA$13</f>
        <v/>
      </c>
      <c r="DD42" s="205" t="str">
        <f>Calculation!DB$13</f>
        <v/>
      </c>
    </row>
    <row r="43" spans="1:108" ht="12.6" customHeight="1">
      <c r="A43" s="32"/>
      <c r="B43" s="32"/>
      <c r="C43" s="32"/>
      <c r="D43" s="32"/>
      <c r="E43" s="32"/>
      <c r="F43" s="32"/>
      <c r="G43" s="32"/>
      <c r="H43" s="32"/>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5"/>
      <c r="BR43" s="75"/>
      <c r="BS43" s="75"/>
      <c r="BT43" s="75"/>
      <c r="BU43" s="75"/>
      <c r="BV43" s="75"/>
      <c r="BW43" s="75"/>
      <c r="BX43" s="75"/>
      <c r="BY43" s="75"/>
      <c r="BZ43" s="75"/>
      <c r="CA43" s="75"/>
      <c r="CB43" s="75"/>
      <c r="CC43" s="75"/>
      <c r="CD43" s="75"/>
      <c r="CE43" s="75"/>
      <c r="CF43" s="75"/>
      <c r="CG43" s="75"/>
      <c r="CH43" s="75"/>
      <c r="CI43" s="75"/>
      <c r="CJ43" s="75"/>
      <c r="CK43" s="75"/>
      <c r="CL43" s="75"/>
      <c r="CM43" s="75"/>
      <c r="CN43" s="75"/>
      <c r="CO43" s="75"/>
      <c r="CP43" s="75"/>
      <c r="CQ43" s="75"/>
      <c r="CR43" s="75"/>
      <c r="CS43" s="75"/>
      <c r="CT43" s="75"/>
      <c r="CU43" s="75"/>
      <c r="CV43" s="75"/>
      <c r="CW43" s="75"/>
      <c r="CX43" s="75"/>
      <c r="CY43" s="75"/>
      <c r="CZ43" s="75"/>
      <c r="DA43" s="75"/>
      <c r="DB43" s="75"/>
      <c r="DC43" s="75"/>
      <c r="DD43" s="75"/>
    </row>
    <row r="44" spans="1:108" s="163" customFormat="1" ht="22.5" customHeight="1">
      <c r="C44" s="163" t="s">
        <v>133</v>
      </c>
      <c r="E44" s="195" t="s">
        <v>62</v>
      </c>
      <c r="G44" s="195" t="str">
        <f>'General parameters'!$G$10&amp;", "&amp;'General parameters'!$G$12</f>
        <v>Discounted, Escalated</v>
      </c>
      <c r="I44" s="196">
        <f>IF('General parameters'!$G$10="Undiscounted",Calculation!G42,Calculation!G45)</f>
        <v>0</v>
      </c>
      <c r="J44" s="196">
        <f>IF('General parameters'!$G$10="Undiscounted",Calculation!H42,Calculation!H45)</f>
        <v>0</v>
      </c>
      <c r="K44" s="196">
        <f>IF('General parameters'!$G$10="Undiscounted",Calculation!I42,Calculation!I45)</f>
        <v>0</v>
      </c>
      <c r="L44" s="196">
        <f>IF('General parameters'!$G$10="Undiscounted",Calculation!J42,Calculation!J45)</f>
        <v>0</v>
      </c>
      <c r="M44" s="196">
        <f>IF('General parameters'!$G$10="Undiscounted",Calculation!K42,Calculation!K45)</f>
        <v>0</v>
      </c>
      <c r="N44" s="196">
        <f>IF('General parameters'!$G$10="Undiscounted",Calculation!L42,Calculation!L45)</f>
        <v>0</v>
      </c>
      <c r="O44" s="196">
        <f>IF('General parameters'!$G$10="Undiscounted",Calculation!M42,Calculation!M45)</f>
        <v>0</v>
      </c>
      <c r="P44" s="196">
        <f>IF('General parameters'!$G$10="Undiscounted",Calculation!N42,Calculation!N45)</f>
        <v>0</v>
      </c>
      <c r="Q44" s="196">
        <f>IF('General parameters'!$G$10="Undiscounted",Calculation!O42,Calculation!O45)</f>
        <v>0</v>
      </c>
      <c r="R44" s="196">
        <f>IF('General parameters'!$G$10="Undiscounted",Calculation!P42,Calculation!P45)</f>
        <v>0</v>
      </c>
      <c r="S44" s="196">
        <f>IF('General parameters'!$G$10="Undiscounted",Calculation!Q42,Calculation!Q45)</f>
        <v>0</v>
      </c>
      <c r="T44" s="196">
        <f>IF('General parameters'!$G$10="Undiscounted",Calculation!R42,Calculation!R45)</f>
        <v>0</v>
      </c>
      <c r="U44" s="196">
        <f>IF('General parameters'!$G$10="Undiscounted",Calculation!S42,Calculation!S45)</f>
        <v>0</v>
      </c>
      <c r="V44" s="196">
        <f>IF('General parameters'!$G$10="Undiscounted",Calculation!T42,Calculation!T45)</f>
        <v>0</v>
      </c>
      <c r="W44" s="196">
        <f>IF('General parameters'!$G$10="Undiscounted",Calculation!U42,Calculation!U45)</f>
        <v>0</v>
      </c>
      <c r="X44" s="196">
        <f>IF('General parameters'!$G$10="Undiscounted",Calculation!V42,Calculation!V45)</f>
        <v>0</v>
      </c>
      <c r="Y44" s="196">
        <f>IF('General parameters'!$G$10="Undiscounted",Calculation!W42,Calculation!W45)</f>
        <v>0</v>
      </c>
      <c r="Z44" s="196">
        <f>IF('General parameters'!$G$10="Undiscounted",Calculation!X42,Calculation!X45)</f>
        <v>0</v>
      </c>
      <c r="AA44" s="196">
        <f>IF('General parameters'!$G$10="Undiscounted",Calculation!Y42,Calculation!Y45)</f>
        <v>0</v>
      </c>
      <c r="AB44" s="196">
        <f>IF('General parameters'!$G$10="Undiscounted",Calculation!Z42,Calculation!Z45)</f>
        <v>0</v>
      </c>
      <c r="AC44" s="196">
        <f>IF('General parameters'!$G$10="Undiscounted",Calculation!AA42,Calculation!AA45)</f>
        <v>0</v>
      </c>
      <c r="AD44" s="196">
        <f>IF('General parameters'!$G$10="Undiscounted",Calculation!AB42,Calculation!AB45)</f>
        <v>0</v>
      </c>
      <c r="AE44" s="196">
        <f>IF('General parameters'!$G$10="Undiscounted",Calculation!AC42,Calculation!AC45)</f>
        <v>0</v>
      </c>
      <c r="AF44" s="196">
        <f>IF('General parameters'!$G$10="Undiscounted",Calculation!AD42,Calculation!AD45)</f>
        <v>0</v>
      </c>
      <c r="AG44" s="196">
        <f>IF('General parameters'!$G$10="Undiscounted",Calculation!AE42,Calculation!AE45)</f>
        <v>0</v>
      </c>
      <c r="AH44" s="196">
        <f>IF('General parameters'!$G$10="Undiscounted",Calculation!AF42,Calculation!AF45)</f>
        <v>0</v>
      </c>
      <c r="AI44" s="196">
        <f>IF('General parameters'!$G$10="Undiscounted",Calculation!AG42,Calculation!AG45)</f>
        <v>0</v>
      </c>
      <c r="AJ44" s="196">
        <f>IF('General parameters'!$G$10="Undiscounted",Calculation!AH42,Calculation!AH45)</f>
        <v>0</v>
      </c>
      <c r="AK44" s="196">
        <f>IF('General parameters'!$G$10="Undiscounted",Calculation!AI42,Calculation!AI45)</f>
        <v>0</v>
      </c>
      <c r="AL44" s="196">
        <f>IF('General parameters'!$G$10="Undiscounted",Calculation!AJ42,Calculation!AJ45)</f>
        <v>0</v>
      </c>
      <c r="AM44" s="196">
        <f>IF('General parameters'!$G$10="Undiscounted",Calculation!AK42,Calculation!AK45)</f>
        <v>0</v>
      </c>
      <c r="AN44" s="196">
        <f>IF('General parameters'!$G$10="Undiscounted",Calculation!AL42,Calculation!AL45)</f>
        <v>0</v>
      </c>
      <c r="AO44" s="196">
        <f>IF('General parameters'!$G$10="Undiscounted",Calculation!AM42,Calculation!AM45)</f>
        <v>0</v>
      </c>
      <c r="AP44" s="196">
        <f>IF('General parameters'!$G$10="Undiscounted",Calculation!AN42,Calculation!AN45)</f>
        <v>0</v>
      </c>
      <c r="AQ44" s="196">
        <f>IF('General parameters'!$G$10="Undiscounted",Calculation!AO42,Calculation!AO45)</f>
        <v>0</v>
      </c>
      <c r="AR44" s="196">
        <f>IF('General parameters'!$G$10="Undiscounted",Calculation!AP42,Calculation!AP45)</f>
        <v>0</v>
      </c>
      <c r="AS44" s="196">
        <f>IF('General parameters'!$G$10="Undiscounted",Calculation!AQ42,Calculation!AQ45)</f>
        <v>0</v>
      </c>
      <c r="AT44" s="196">
        <f>IF('General parameters'!$G$10="Undiscounted",Calculation!AR42,Calculation!AR45)</f>
        <v>0</v>
      </c>
      <c r="AU44" s="196">
        <f>IF('General parameters'!$G$10="Undiscounted",Calculation!AS42,Calculation!AS45)</f>
        <v>0</v>
      </c>
      <c r="AV44" s="196">
        <f>IF('General parameters'!$G$10="Undiscounted",Calculation!AT42,Calculation!AT45)</f>
        <v>0</v>
      </c>
      <c r="AW44" s="196">
        <f>IF('General parameters'!$G$10="Undiscounted",Calculation!AU42,Calculation!AU45)</f>
        <v>0</v>
      </c>
      <c r="AX44" s="196">
        <f>IF('General parameters'!$G$10="Undiscounted",Calculation!AV42,Calculation!AV45)</f>
        <v>0</v>
      </c>
      <c r="AY44" s="196">
        <f>IF('General parameters'!$G$10="Undiscounted",Calculation!AW42,Calculation!AW45)</f>
        <v>0</v>
      </c>
      <c r="AZ44" s="196">
        <f>IF('General parameters'!$G$10="Undiscounted",Calculation!AX42,Calculation!AX45)</f>
        <v>0</v>
      </c>
      <c r="BA44" s="196">
        <f>IF('General parameters'!$G$10="Undiscounted",Calculation!AY42,Calculation!AY45)</f>
        <v>0</v>
      </c>
      <c r="BB44" s="196">
        <f>IF('General parameters'!$G$10="Undiscounted",Calculation!AZ42,Calculation!AZ45)</f>
        <v>0</v>
      </c>
      <c r="BC44" s="196">
        <f>IF('General parameters'!$G$10="Undiscounted",Calculation!BA42,Calculation!BA45)</f>
        <v>0</v>
      </c>
      <c r="BD44" s="196">
        <f>IF('General parameters'!$G$10="Undiscounted",Calculation!BB42,Calculation!BB45)</f>
        <v>0</v>
      </c>
      <c r="BE44" s="196">
        <f>IF('General parameters'!$G$10="Undiscounted",Calculation!BC42,Calculation!BC45)</f>
        <v>0</v>
      </c>
      <c r="BF44" s="196">
        <f>IF('General parameters'!$G$10="Undiscounted",Calculation!BD42,Calculation!BD45)</f>
        <v>0</v>
      </c>
      <c r="BG44" s="196">
        <f>IF('General parameters'!$G$10="Undiscounted",Calculation!BE42,Calculation!BE45)</f>
        <v>0</v>
      </c>
      <c r="BH44" s="196">
        <f>IF('General parameters'!$G$10="Undiscounted",Calculation!BF42,Calculation!BF45)</f>
        <v>0</v>
      </c>
      <c r="BI44" s="196">
        <f>IF('General parameters'!$G$10="Undiscounted",Calculation!BG42,Calculation!BG45)</f>
        <v>0</v>
      </c>
      <c r="BJ44" s="196">
        <f>IF('General parameters'!$G$10="Undiscounted",Calculation!BH42,Calculation!BH45)</f>
        <v>0</v>
      </c>
      <c r="BK44" s="196">
        <f>IF('General parameters'!$G$10="Undiscounted",Calculation!BI42,Calculation!BI45)</f>
        <v>0</v>
      </c>
      <c r="BL44" s="196">
        <f>IF('General parameters'!$G$10="Undiscounted",Calculation!BJ42,Calculation!BJ45)</f>
        <v>0</v>
      </c>
      <c r="BM44" s="196">
        <f>IF('General parameters'!$G$10="Undiscounted",Calculation!BK42,Calculation!BK45)</f>
        <v>0</v>
      </c>
      <c r="BN44" s="196">
        <f>IF('General parameters'!$G$10="Undiscounted",Calculation!BL42,Calculation!BL45)</f>
        <v>0</v>
      </c>
      <c r="BO44" s="196">
        <f>IF('General parameters'!$G$10="Undiscounted",Calculation!BM42,Calculation!BM45)</f>
        <v>0</v>
      </c>
      <c r="BP44" s="196">
        <f>IF('General parameters'!$G$10="Undiscounted",Calculation!BN42,Calculation!BN45)</f>
        <v>0</v>
      </c>
      <c r="BQ44" s="196">
        <f>IF('General parameters'!$G$10="Undiscounted",Calculation!BO42,Calculation!BO45)</f>
        <v>0</v>
      </c>
      <c r="BR44" s="196">
        <f>IF('General parameters'!$G$10="Undiscounted",Calculation!BP42,Calculation!BP45)</f>
        <v>0</v>
      </c>
      <c r="BS44" s="196">
        <f>IF('General parameters'!$G$10="Undiscounted",Calculation!BQ42,Calculation!BQ45)</f>
        <v>0</v>
      </c>
      <c r="BT44" s="196">
        <f>IF('General parameters'!$G$10="Undiscounted",Calculation!BR42,Calculation!BR45)</f>
        <v>0</v>
      </c>
      <c r="BU44" s="196">
        <f>IF('General parameters'!$G$10="Undiscounted",Calculation!BS42,Calculation!BS45)</f>
        <v>0</v>
      </c>
      <c r="BV44" s="196">
        <f>IF('General parameters'!$G$10="Undiscounted",Calculation!BT42,Calculation!BT45)</f>
        <v>0</v>
      </c>
      <c r="BW44" s="196">
        <f>IF('General parameters'!$G$10="Undiscounted",Calculation!BU42,Calculation!BU45)</f>
        <v>0</v>
      </c>
      <c r="BX44" s="196">
        <f>IF('General parameters'!$G$10="Undiscounted",Calculation!BV42,Calculation!BV45)</f>
        <v>0</v>
      </c>
      <c r="BY44" s="196">
        <f>IF('General parameters'!$G$10="Undiscounted",Calculation!BW42,Calculation!BW45)</f>
        <v>0</v>
      </c>
      <c r="BZ44" s="196">
        <f>IF('General parameters'!$G$10="Undiscounted",Calculation!BX42,Calculation!BX45)</f>
        <v>0</v>
      </c>
      <c r="CA44" s="196">
        <f>IF('General parameters'!$G$10="Undiscounted",Calculation!BY42,Calculation!BY45)</f>
        <v>0</v>
      </c>
      <c r="CB44" s="196">
        <f>IF('General parameters'!$G$10="Undiscounted",Calculation!BZ42,Calculation!BZ45)</f>
        <v>0</v>
      </c>
      <c r="CC44" s="196">
        <f>IF('General parameters'!$G$10="Undiscounted",Calculation!CA42,Calculation!CA45)</f>
        <v>0</v>
      </c>
      <c r="CD44" s="196">
        <f>IF('General parameters'!$G$10="Undiscounted",Calculation!CB42,Calculation!CB45)</f>
        <v>0</v>
      </c>
      <c r="CE44" s="196">
        <f>IF('General parameters'!$G$10="Undiscounted",Calculation!CC42,Calculation!CC45)</f>
        <v>0</v>
      </c>
      <c r="CF44" s="196">
        <f>IF('General parameters'!$G$10="Undiscounted",Calculation!CD42,Calculation!CD45)</f>
        <v>0</v>
      </c>
      <c r="CG44" s="196">
        <f>IF('General parameters'!$G$10="Undiscounted",Calculation!CE42,Calculation!CE45)</f>
        <v>0</v>
      </c>
      <c r="CH44" s="196">
        <f>IF('General parameters'!$G$10="Undiscounted",Calculation!CF42,Calculation!CF45)</f>
        <v>0</v>
      </c>
      <c r="CI44" s="196">
        <f>IF('General parameters'!$G$10="Undiscounted",Calculation!CG42,Calculation!CG45)</f>
        <v>0</v>
      </c>
      <c r="CJ44" s="196">
        <f>IF('General parameters'!$G$10="Undiscounted",Calculation!CH42,Calculation!CH45)</f>
        <v>0</v>
      </c>
      <c r="CK44" s="196">
        <f>IF('General parameters'!$G$10="Undiscounted",Calculation!CI42,Calculation!CI45)</f>
        <v>0</v>
      </c>
      <c r="CL44" s="196">
        <f>IF('General parameters'!$G$10="Undiscounted",Calculation!CJ42,Calculation!CJ45)</f>
        <v>0</v>
      </c>
      <c r="CM44" s="196">
        <f>IF('General parameters'!$G$10="Undiscounted",Calculation!CK42,Calculation!CK45)</f>
        <v>0</v>
      </c>
      <c r="CN44" s="196">
        <f>IF('General parameters'!$G$10="Undiscounted",Calculation!CL42,Calculation!CL45)</f>
        <v>0</v>
      </c>
      <c r="CO44" s="196">
        <f>IF('General parameters'!$G$10="Undiscounted",Calculation!CM42,Calculation!CM45)</f>
        <v>0</v>
      </c>
      <c r="CP44" s="196">
        <f>IF('General parameters'!$G$10="Undiscounted",Calculation!CN42,Calculation!CN45)</f>
        <v>0</v>
      </c>
      <c r="CQ44" s="196">
        <f>IF('General parameters'!$G$10="Undiscounted",Calculation!CO42,Calculation!CO45)</f>
        <v>0</v>
      </c>
      <c r="CR44" s="196">
        <f>IF('General parameters'!$G$10="Undiscounted",Calculation!CP42,Calculation!CP45)</f>
        <v>0</v>
      </c>
      <c r="CS44" s="196">
        <f>IF('General parameters'!$G$10="Undiscounted",Calculation!CQ42,Calculation!CQ45)</f>
        <v>0</v>
      </c>
      <c r="CT44" s="196">
        <f>IF('General parameters'!$G$10="Undiscounted",Calculation!CR42,Calculation!CR45)</f>
        <v>0</v>
      </c>
      <c r="CU44" s="196">
        <f>IF('General parameters'!$G$10="Undiscounted",Calculation!CS42,Calculation!CS45)</f>
        <v>0</v>
      </c>
      <c r="CV44" s="196">
        <f>IF('General parameters'!$G$10="Undiscounted",Calculation!CT42,Calculation!CT45)</f>
        <v>0</v>
      </c>
      <c r="CW44" s="196">
        <f>IF('General parameters'!$G$10="Undiscounted",Calculation!CU42,Calculation!CU45)</f>
        <v>0</v>
      </c>
      <c r="CX44" s="196">
        <f>IF('General parameters'!$G$10="Undiscounted",Calculation!CV42,Calculation!CV45)</f>
        <v>0</v>
      </c>
      <c r="CY44" s="196">
        <f>IF('General parameters'!$G$10="Undiscounted",Calculation!CW42,Calculation!CW45)</f>
        <v>0</v>
      </c>
      <c r="CZ44" s="196">
        <f>IF('General parameters'!$G$10="Undiscounted",Calculation!CX42,Calculation!CX45)</f>
        <v>0</v>
      </c>
      <c r="DA44" s="196">
        <f>IF('General parameters'!$G$10="Undiscounted",Calculation!CY42,Calculation!CY45)</f>
        <v>0</v>
      </c>
      <c r="DB44" s="196">
        <f>IF('General parameters'!$G$10="Undiscounted",Calculation!CZ42,Calculation!CZ45)</f>
        <v>0</v>
      </c>
      <c r="DC44" s="196">
        <f>IF('General parameters'!$G$10="Undiscounted",Calculation!DA42,Calculation!DA45)</f>
        <v>0</v>
      </c>
      <c r="DD44" s="196">
        <f>IF('General parameters'!$G$10="Undiscounted",Calculation!DB42,Calculation!DB45)</f>
        <v>0</v>
      </c>
    </row>
    <row r="45" spans="1:108" s="163" customFormat="1" ht="22.5" customHeight="1">
      <c r="C45" s="163" t="s">
        <v>137</v>
      </c>
      <c r="E45" s="195" t="s">
        <v>62</v>
      </c>
      <c r="G45" s="195" t="str">
        <f>'General parameters'!$G$10&amp;", "&amp;'General parameters'!$G$12</f>
        <v>Discounted, Escalated</v>
      </c>
      <c r="I45" s="196">
        <f>IF('General parameters'!$G$10="Undiscounted",Calculation!G54,Calculation!G57)</f>
        <v>0</v>
      </c>
      <c r="J45" s="196">
        <f>IF('General parameters'!$G$10="Undiscounted",Calculation!H54,Calculation!H57)</f>
        <v>0</v>
      </c>
      <c r="K45" s="196">
        <f>IF('General parameters'!$G$10="Undiscounted",Calculation!I54,Calculation!I57)</f>
        <v>0</v>
      </c>
      <c r="L45" s="196">
        <f>IF('General parameters'!$G$10="Undiscounted",Calculation!J54,Calculation!J57)</f>
        <v>0</v>
      </c>
      <c r="M45" s="196">
        <f>IF('General parameters'!$G$10="Undiscounted",Calculation!K54,Calculation!K57)</f>
        <v>0</v>
      </c>
      <c r="N45" s="196">
        <f>IF('General parameters'!$G$10="Undiscounted",Calculation!L54,Calculation!L57)</f>
        <v>0</v>
      </c>
      <c r="O45" s="196">
        <f>IF('General parameters'!$G$10="Undiscounted",Calculation!M54,Calculation!M57)</f>
        <v>0</v>
      </c>
      <c r="P45" s="196">
        <f>IF('General parameters'!$G$10="Undiscounted",Calculation!N54,Calculation!N57)</f>
        <v>0</v>
      </c>
      <c r="Q45" s="196">
        <f>IF('General parameters'!$G$10="Undiscounted",Calculation!O54,Calculation!O57)</f>
        <v>0</v>
      </c>
      <c r="R45" s="196">
        <f>IF('General parameters'!$G$10="Undiscounted",Calculation!P54,Calculation!P57)</f>
        <v>0</v>
      </c>
      <c r="S45" s="196">
        <f>IF('General parameters'!$G$10="Undiscounted",Calculation!Q54,Calculation!Q57)</f>
        <v>0</v>
      </c>
      <c r="T45" s="196">
        <f>IF('General parameters'!$G$10="Undiscounted",Calculation!R54,Calculation!R57)</f>
        <v>0</v>
      </c>
      <c r="U45" s="196">
        <f>IF('General parameters'!$G$10="Undiscounted",Calculation!S54,Calculation!S57)</f>
        <v>0</v>
      </c>
      <c r="V45" s="196">
        <f>IF('General parameters'!$G$10="Undiscounted",Calculation!T54,Calculation!T57)</f>
        <v>0</v>
      </c>
      <c r="W45" s="196">
        <f>IF('General parameters'!$G$10="Undiscounted",Calculation!U54,Calculation!U57)</f>
        <v>0</v>
      </c>
      <c r="X45" s="196">
        <f>IF('General parameters'!$G$10="Undiscounted",Calculation!V54,Calculation!V57)</f>
        <v>0</v>
      </c>
      <c r="Y45" s="196">
        <f>IF('General parameters'!$G$10="Undiscounted",Calculation!W54,Calculation!W57)</f>
        <v>0</v>
      </c>
      <c r="Z45" s="196">
        <f>IF('General parameters'!$G$10="Undiscounted",Calculation!X54,Calculation!X57)</f>
        <v>0</v>
      </c>
      <c r="AA45" s="196">
        <f>IF('General parameters'!$G$10="Undiscounted",Calculation!Y54,Calculation!Y57)</f>
        <v>0</v>
      </c>
      <c r="AB45" s="196">
        <f>IF('General parameters'!$G$10="Undiscounted",Calculation!Z54,Calculation!Z57)</f>
        <v>0</v>
      </c>
      <c r="AC45" s="196">
        <f>IF('General parameters'!$G$10="Undiscounted",Calculation!AA54,Calculation!AA57)</f>
        <v>0</v>
      </c>
      <c r="AD45" s="196">
        <f>IF('General parameters'!$G$10="Undiscounted",Calculation!AB54,Calculation!AB57)</f>
        <v>0</v>
      </c>
      <c r="AE45" s="196">
        <f>IF('General parameters'!$G$10="Undiscounted",Calculation!AC54,Calculation!AC57)</f>
        <v>0</v>
      </c>
      <c r="AF45" s="196">
        <f>IF('General parameters'!$G$10="Undiscounted",Calculation!AD54,Calculation!AD57)</f>
        <v>0</v>
      </c>
      <c r="AG45" s="196">
        <f>IF('General parameters'!$G$10="Undiscounted",Calculation!AE54,Calculation!AE57)</f>
        <v>0</v>
      </c>
      <c r="AH45" s="196">
        <f>IF('General parameters'!$G$10="Undiscounted",Calculation!AF54,Calculation!AF57)</f>
        <v>0</v>
      </c>
      <c r="AI45" s="196">
        <f>IF('General parameters'!$G$10="Undiscounted",Calculation!AG54,Calculation!AG57)</f>
        <v>0</v>
      </c>
      <c r="AJ45" s="196">
        <f>IF('General parameters'!$G$10="Undiscounted",Calculation!AH54,Calculation!AH57)</f>
        <v>0</v>
      </c>
      <c r="AK45" s="196">
        <f>IF('General parameters'!$G$10="Undiscounted",Calculation!AI54,Calculation!AI57)</f>
        <v>0</v>
      </c>
      <c r="AL45" s="196">
        <f>IF('General parameters'!$G$10="Undiscounted",Calculation!AJ54,Calculation!AJ57)</f>
        <v>0</v>
      </c>
      <c r="AM45" s="196">
        <f>IF('General parameters'!$G$10="Undiscounted",Calculation!AK54,Calculation!AK57)</f>
        <v>0</v>
      </c>
      <c r="AN45" s="196">
        <f>IF('General parameters'!$G$10="Undiscounted",Calculation!AL54,Calculation!AL57)</f>
        <v>0</v>
      </c>
      <c r="AO45" s="196">
        <f>IF('General parameters'!$G$10="Undiscounted",Calculation!AM54,Calculation!AM57)</f>
        <v>0</v>
      </c>
      <c r="AP45" s="196">
        <f>IF('General parameters'!$G$10="Undiscounted",Calculation!AN54,Calculation!AN57)</f>
        <v>0</v>
      </c>
      <c r="AQ45" s="196">
        <f>IF('General parameters'!$G$10="Undiscounted",Calculation!AO54,Calculation!AO57)</f>
        <v>0</v>
      </c>
      <c r="AR45" s="196">
        <f>IF('General parameters'!$G$10="Undiscounted",Calculation!AP54,Calculation!AP57)</f>
        <v>0</v>
      </c>
      <c r="AS45" s="196">
        <f>IF('General parameters'!$G$10="Undiscounted",Calculation!AQ54,Calculation!AQ57)</f>
        <v>0</v>
      </c>
      <c r="AT45" s="196">
        <f>IF('General parameters'!$G$10="Undiscounted",Calculation!AR54,Calculation!AR57)</f>
        <v>0</v>
      </c>
      <c r="AU45" s="196">
        <f>IF('General parameters'!$G$10="Undiscounted",Calculation!AS54,Calculation!AS57)</f>
        <v>0</v>
      </c>
      <c r="AV45" s="196">
        <f>IF('General parameters'!$G$10="Undiscounted",Calculation!AT54,Calculation!AT57)</f>
        <v>0</v>
      </c>
      <c r="AW45" s="196">
        <f>IF('General parameters'!$G$10="Undiscounted",Calculation!AU54,Calculation!AU57)</f>
        <v>0</v>
      </c>
      <c r="AX45" s="196">
        <f>IF('General parameters'!$G$10="Undiscounted",Calculation!AV54,Calculation!AV57)</f>
        <v>0</v>
      </c>
      <c r="AY45" s="196">
        <f>IF('General parameters'!$G$10="Undiscounted",Calculation!AW54,Calculation!AW57)</f>
        <v>0</v>
      </c>
      <c r="AZ45" s="196">
        <f>IF('General parameters'!$G$10="Undiscounted",Calculation!AX54,Calculation!AX57)</f>
        <v>0</v>
      </c>
      <c r="BA45" s="196">
        <f>IF('General parameters'!$G$10="Undiscounted",Calculation!AY54,Calculation!AY57)</f>
        <v>0</v>
      </c>
      <c r="BB45" s="196">
        <f>IF('General parameters'!$G$10="Undiscounted",Calculation!AZ54,Calculation!AZ57)</f>
        <v>0</v>
      </c>
      <c r="BC45" s="196">
        <f>IF('General parameters'!$G$10="Undiscounted",Calculation!BA54,Calculation!BA57)</f>
        <v>0</v>
      </c>
      <c r="BD45" s="196">
        <f>IF('General parameters'!$G$10="Undiscounted",Calculation!BB54,Calculation!BB57)</f>
        <v>0</v>
      </c>
      <c r="BE45" s="196">
        <f>IF('General parameters'!$G$10="Undiscounted",Calculation!BC54,Calculation!BC57)</f>
        <v>0</v>
      </c>
      <c r="BF45" s="196">
        <f>IF('General parameters'!$G$10="Undiscounted",Calculation!BD54,Calculation!BD57)</f>
        <v>0</v>
      </c>
      <c r="BG45" s="196">
        <f>IF('General parameters'!$G$10="Undiscounted",Calculation!BE54,Calculation!BE57)</f>
        <v>0</v>
      </c>
      <c r="BH45" s="196">
        <f>IF('General parameters'!$G$10="Undiscounted",Calculation!BF54,Calculation!BF57)</f>
        <v>0</v>
      </c>
      <c r="BI45" s="196">
        <f>IF('General parameters'!$G$10="Undiscounted",Calculation!BG54,Calculation!BG57)</f>
        <v>0</v>
      </c>
      <c r="BJ45" s="196">
        <f>IF('General parameters'!$G$10="Undiscounted",Calculation!BH54,Calculation!BH57)</f>
        <v>0</v>
      </c>
      <c r="BK45" s="196">
        <f>IF('General parameters'!$G$10="Undiscounted",Calculation!BI54,Calculation!BI57)</f>
        <v>0</v>
      </c>
      <c r="BL45" s="196">
        <f>IF('General parameters'!$G$10="Undiscounted",Calculation!BJ54,Calculation!BJ57)</f>
        <v>0</v>
      </c>
      <c r="BM45" s="196">
        <f>IF('General parameters'!$G$10="Undiscounted",Calculation!BK54,Calculation!BK57)</f>
        <v>0</v>
      </c>
      <c r="BN45" s="196">
        <f>IF('General parameters'!$G$10="Undiscounted",Calculation!BL54,Calculation!BL57)</f>
        <v>0</v>
      </c>
      <c r="BO45" s="196">
        <f>IF('General parameters'!$G$10="Undiscounted",Calculation!BM54,Calculation!BM57)</f>
        <v>0</v>
      </c>
      <c r="BP45" s="196">
        <f>IF('General parameters'!$G$10="Undiscounted",Calculation!BN54,Calculation!BN57)</f>
        <v>0</v>
      </c>
      <c r="BQ45" s="196">
        <f>IF('General parameters'!$G$10="Undiscounted",Calculation!BO54,Calculation!BO57)</f>
        <v>0</v>
      </c>
      <c r="BR45" s="196">
        <f>IF('General parameters'!$G$10="Undiscounted",Calculation!BP54,Calculation!BP57)</f>
        <v>0</v>
      </c>
      <c r="BS45" s="196">
        <f>IF('General parameters'!$G$10="Undiscounted",Calculation!BQ54,Calculation!BQ57)</f>
        <v>0</v>
      </c>
      <c r="BT45" s="196">
        <f>IF('General parameters'!$G$10="Undiscounted",Calculation!BR54,Calculation!BR57)</f>
        <v>0</v>
      </c>
      <c r="BU45" s="196">
        <f>IF('General parameters'!$G$10="Undiscounted",Calculation!BS54,Calculation!BS57)</f>
        <v>0</v>
      </c>
      <c r="BV45" s="196">
        <f>IF('General parameters'!$G$10="Undiscounted",Calculation!BT54,Calculation!BT57)</f>
        <v>0</v>
      </c>
      <c r="BW45" s="196">
        <f>IF('General parameters'!$G$10="Undiscounted",Calculation!BU54,Calculation!BU57)</f>
        <v>0</v>
      </c>
      <c r="BX45" s="196">
        <f>IF('General parameters'!$G$10="Undiscounted",Calculation!BV54,Calculation!BV57)</f>
        <v>0</v>
      </c>
      <c r="BY45" s="196">
        <f>IF('General parameters'!$G$10="Undiscounted",Calculation!BW54,Calculation!BW57)</f>
        <v>0</v>
      </c>
      <c r="BZ45" s="196">
        <f>IF('General parameters'!$G$10="Undiscounted",Calculation!BX54,Calculation!BX57)</f>
        <v>0</v>
      </c>
      <c r="CA45" s="196">
        <f>IF('General parameters'!$G$10="Undiscounted",Calculation!BY54,Calculation!BY57)</f>
        <v>0</v>
      </c>
      <c r="CB45" s="196">
        <f>IF('General parameters'!$G$10="Undiscounted",Calculation!BZ54,Calculation!BZ57)</f>
        <v>0</v>
      </c>
      <c r="CC45" s="196">
        <f>IF('General parameters'!$G$10="Undiscounted",Calculation!CA54,Calculation!CA57)</f>
        <v>0</v>
      </c>
      <c r="CD45" s="196">
        <f>IF('General parameters'!$G$10="Undiscounted",Calculation!CB54,Calculation!CB57)</f>
        <v>0</v>
      </c>
      <c r="CE45" s="196">
        <f>IF('General parameters'!$G$10="Undiscounted",Calculation!CC54,Calculation!CC57)</f>
        <v>0</v>
      </c>
      <c r="CF45" s="196">
        <f>IF('General parameters'!$G$10="Undiscounted",Calculation!CD54,Calculation!CD57)</f>
        <v>0</v>
      </c>
      <c r="CG45" s="196">
        <f>IF('General parameters'!$G$10="Undiscounted",Calculation!CE54,Calculation!CE57)</f>
        <v>0</v>
      </c>
      <c r="CH45" s="196">
        <f>IF('General parameters'!$G$10="Undiscounted",Calculation!CF54,Calculation!CF57)</f>
        <v>0</v>
      </c>
      <c r="CI45" s="196">
        <f>IF('General parameters'!$G$10="Undiscounted",Calculation!CG54,Calculation!CG57)</f>
        <v>0</v>
      </c>
      <c r="CJ45" s="196">
        <f>IF('General parameters'!$G$10="Undiscounted",Calculation!CH54,Calculation!CH57)</f>
        <v>0</v>
      </c>
      <c r="CK45" s="196">
        <f>IF('General parameters'!$G$10="Undiscounted",Calculation!CI54,Calculation!CI57)</f>
        <v>0</v>
      </c>
      <c r="CL45" s="196">
        <f>IF('General parameters'!$G$10="Undiscounted",Calculation!CJ54,Calculation!CJ57)</f>
        <v>0</v>
      </c>
      <c r="CM45" s="196">
        <f>IF('General parameters'!$G$10="Undiscounted",Calculation!CK54,Calculation!CK57)</f>
        <v>0</v>
      </c>
      <c r="CN45" s="196">
        <f>IF('General parameters'!$G$10="Undiscounted",Calculation!CL54,Calculation!CL57)</f>
        <v>0</v>
      </c>
      <c r="CO45" s="196">
        <f>IF('General parameters'!$G$10="Undiscounted",Calculation!CM54,Calculation!CM57)</f>
        <v>0</v>
      </c>
      <c r="CP45" s="196">
        <f>IF('General parameters'!$G$10="Undiscounted",Calculation!CN54,Calculation!CN57)</f>
        <v>0</v>
      </c>
      <c r="CQ45" s="196">
        <f>IF('General parameters'!$G$10="Undiscounted",Calculation!CO54,Calculation!CO57)</f>
        <v>0</v>
      </c>
      <c r="CR45" s="196">
        <f>IF('General parameters'!$G$10="Undiscounted",Calculation!CP54,Calculation!CP57)</f>
        <v>0</v>
      </c>
      <c r="CS45" s="196">
        <f>IF('General parameters'!$G$10="Undiscounted",Calculation!CQ54,Calculation!CQ57)</f>
        <v>0</v>
      </c>
      <c r="CT45" s="196">
        <f>IF('General parameters'!$G$10="Undiscounted",Calculation!CR54,Calculation!CR57)</f>
        <v>0</v>
      </c>
      <c r="CU45" s="196">
        <f>IF('General parameters'!$G$10="Undiscounted",Calculation!CS54,Calculation!CS57)</f>
        <v>0</v>
      </c>
      <c r="CV45" s="196">
        <f>IF('General parameters'!$G$10="Undiscounted",Calculation!CT54,Calculation!CT57)</f>
        <v>0</v>
      </c>
      <c r="CW45" s="196">
        <f>IF('General parameters'!$G$10="Undiscounted",Calculation!CU54,Calculation!CU57)</f>
        <v>0</v>
      </c>
      <c r="CX45" s="196">
        <f>IF('General parameters'!$G$10="Undiscounted",Calculation!CV54,Calculation!CV57)</f>
        <v>0</v>
      </c>
      <c r="CY45" s="196">
        <f>IF('General parameters'!$G$10="Undiscounted",Calculation!CW54,Calculation!CW57)</f>
        <v>0</v>
      </c>
      <c r="CZ45" s="196">
        <f>IF('General parameters'!$G$10="Undiscounted",Calculation!CX54,Calculation!CX57)</f>
        <v>0</v>
      </c>
      <c r="DA45" s="196">
        <f>IF('General parameters'!$G$10="Undiscounted",Calculation!CY54,Calculation!CY57)</f>
        <v>0</v>
      </c>
      <c r="DB45" s="196">
        <f>IF('General parameters'!$G$10="Undiscounted",Calculation!CZ54,Calculation!CZ57)</f>
        <v>0</v>
      </c>
      <c r="DC45" s="196">
        <f>IF('General parameters'!$G$10="Undiscounted",Calculation!DA54,Calculation!DA57)</f>
        <v>0</v>
      </c>
      <c r="DD45" s="196">
        <f>IF('General parameters'!$G$10="Undiscounted",Calculation!DB54,Calculation!DB57)</f>
        <v>0</v>
      </c>
    </row>
    <row r="46" spans="1:108" s="163" customFormat="1" ht="22.5" customHeight="1">
      <c r="C46" s="163" t="s">
        <v>138</v>
      </c>
      <c r="E46" s="195" t="s">
        <v>62</v>
      </c>
      <c r="G46" s="195" t="str">
        <f>'General parameters'!$G$10&amp;", "&amp;'General parameters'!$G$12</f>
        <v>Discounted, Escalated</v>
      </c>
      <c r="I46" s="196">
        <f>IF('General parameters'!$G$10="Undiscounted",Calculation!G68,Calculation!G71)</f>
        <v>0</v>
      </c>
      <c r="J46" s="196">
        <f>IF('General parameters'!$G$10="Undiscounted",Calculation!H68,Calculation!H71)</f>
        <v>0</v>
      </c>
      <c r="K46" s="196">
        <f>IF('General parameters'!$G$10="Undiscounted",Calculation!I68,Calculation!I71)</f>
        <v>0</v>
      </c>
      <c r="L46" s="196">
        <f>IF('General parameters'!$G$10="Undiscounted",Calculation!J68,Calculation!J71)</f>
        <v>0</v>
      </c>
      <c r="M46" s="196">
        <f>IF('General parameters'!$G$10="Undiscounted",Calculation!K68,Calculation!K71)</f>
        <v>0</v>
      </c>
      <c r="N46" s="196">
        <f>IF('General parameters'!$G$10="Undiscounted",Calculation!L68,Calculation!L71)</f>
        <v>0</v>
      </c>
      <c r="O46" s="196">
        <f>IF('General parameters'!$G$10="Undiscounted",Calculation!M68,Calculation!M71)</f>
        <v>0</v>
      </c>
      <c r="P46" s="196">
        <f>IF('General parameters'!$G$10="Undiscounted",Calculation!N68,Calculation!N71)</f>
        <v>0</v>
      </c>
      <c r="Q46" s="196">
        <f>IF('General parameters'!$G$10="Undiscounted",Calculation!O68,Calculation!O71)</f>
        <v>0</v>
      </c>
      <c r="R46" s="196">
        <f>IF('General parameters'!$G$10="Undiscounted",Calculation!P68,Calculation!P71)</f>
        <v>0</v>
      </c>
      <c r="S46" s="196">
        <f>IF('General parameters'!$G$10="Undiscounted",Calculation!Q68,Calculation!Q71)</f>
        <v>0</v>
      </c>
      <c r="T46" s="196">
        <f>IF('General parameters'!$G$10="Undiscounted",Calculation!R68,Calculation!R71)</f>
        <v>0</v>
      </c>
      <c r="U46" s="196">
        <f>IF('General parameters'!$G$10="Undiscounted",Calculation!S68,Calculation!S71)</f>
        <v>0</v>
      </c>
      <c r="V46" s="196">
        <f>IF('General parameters'!$G$10="Undiscounted",Calculation!T68,Calculation!T71)</f>
        <v>0</v>
      </c>
      <c r="W46" s="196">
        <f>IF('General parameters'!$G$10="Undiscounted",Calculation!U68,Calculation!U71)</f>
        <v>0</v>
      </c>
      <c r="X46" s="196">
        <f>IF('General parameters'!$G$10="Undiscounted",Calculation!V68,Calculation!V71)</f>
        <v>0</v>
      </c>
      <c r="Y46" s="196">
        <f>IF('General parameters'!$G$10="Undiscounted",Calculation!W68,Calculation!W71)</f>
        <v>0</v>
      </c>
      <c r="Z46" s="196">
        <f>IF('General parameters'!$G$10="Undiscounted",Calculation!X68,Calculation!X71)</f>
        <v>0</v>
      </c>
      <c r="AA46" s="196">
        <f>IF('General parameters'!$G$10="Undiscounted",Calculation!Y68,Calculation!Y71)</f>
        <v>0</v>
      </c>
      <c r="AB46" s="196">
        <f>IF('General parameters'!$G$10="Undiscounted",Calculation!Z68,Calculation!Z71)</f>
        <v>0</v>
      </c>
      <c r="AC46" s="196">
        <f>IF('General parameters'!$G$10="Undiscounted",Calculation!AA68,Calculation!AA71)</f>
        <v>0</v>
      </c>
      <c r="AD46" s="196">
        <f>IF('General parameters'!$G$10="Undiscounted",Calculation!AB68,Calculation!AB71)</f>
        <v>0</v>
      </c>
      <c r="AE46" s="196">
        <f>IF('General parameters'!$G$10="Undiscounted",Calculation!AC68,Calculation!AC71)</f>
        <v>0</v>
      </c>
      <c r="AF46" s="196">
        <f>IF('General parameters'!$G$10="Undiscounted",Calculation!AD68,Calculation!AD71)</f>
        <v>0</v>
      </c>
      <c r="AG46" s="196">
        <f>IF('General parameters'!$G$10="Undiscounted",Calculation!AE68,Calculation!AE71)</f>
        <v>0</v>
      </c>
      <c r="AH46" s="196">
        <f>IF('General parameters'!$G$10="Undiscounted",Calculation!AF68,Calculation!AF71)</f>
        <v>0</v>
      </c>
      <c r="AI46" s="196">
        <f>IF('General parameters'!$G$10="Undiscounted",Calculation!AG68,Calculation!AG71)</f>
        <v>0</v>
      </c>
      <c r="AJ46" s="196">
        <f>IF('General parameters'!$G$10="Undiscounted",Calculation!AH68,Calculation!AH71)</f>
        <v>0</v>
      </c>
      <c r="AK46" s="196">
        <f>IF('General parameters'!$G$10="Undiscounted",Calculation!AI68,Calculation!AI71)</f>
        <v>0</v>
      </c>
      <c r="AL46" s="196">
        <f>IF('General parameters'!$G$10="Undiscounted",Calculation!AJ68,Calculation!AJ71)</f>
        <v>0</v>
      </c>
      <c r="AM46" s="196">
        <f>IF('General parameters'!$G$10="Undiscounted",Calculation!AK68,Calculation!AK71)</f>
        <v>0</v>
      </c>
      <c r="AN46" s="196">
        <f>IF('General parameters'!$G$10="Undiscounted",Calculation!AL68,Calculation!AL71)</f>
        <v>0</v>
      </c>
      <c r="AO46" s="196">
        <f>IF('General parameters'!$G$10="Undiscounted",Calculation!AM68,Calculation!AM71)</f>
        <v>0</v>
      </c>
      <c r="AP46" s="196">
        <f>IF('General parameters'!$G$10="Undiscounted",Calculation!AN68,Calculation!AN71)</f>
        <v>0</v>
      </c>
      <c r="AQ46" s="196">
        <f>IF('General parameters'!$G$10="Undiscounted",Calculation!AO68,Calculation!AO71)</f>
        <v>0</v>
      </c>
      <c r="AR46" s="196">
        <f>IF('General parameters'!$G$10="Undiscounted",Calculation!AP68,Calculation!AP71)</f>
        <v>0</v>
      </c>
      <c r="AS46" s="196">
        <f>IF('General parameters'!$G$10="Undiscounted",Calculation!AQ68,Calculation!AQ71)</f>
        <v>0</v>
      </c>
      <c r="AT46" s="196">
        <f>IF('General parameters'!$G$10="Undiscounted",Calculation!AR68,Calculation!AR71)</f>
        <v>0</v>
      </c>
      <c r="AU46" s="196">
        <f>IF('General parameters'!$G$10="Undiscounted",Calculation!AS68,Calculation!AS71)</f>
        <v>0</v>
      </c>
      <c r="AV46" s="196">
        <f>IF('General parameters'!$G$10="Undiscounted",Calculation!AT68,Calculation!AT71)</f>
        <v>0</v>
      </c>
      <c r="AW46" s="196">
        <f>IF('General parameters'!$G$10="Undiscounted",Calculation!AU68,Calculation!AU71)</f>
        <v>0</v>
      </c>
      <c r="AX46" s="196">
        <f>IF('General parameters'!$G$10="Undiscounted",Calculation!AV68,Calculation!AV71)</f>
        <v>0</v>
      </c>
      <c r="AY46" s="196">
        <f>IF('General parameters'!$G$10="Undiscounted",Calculation!AW68,Calculation!AW71)</f>
        <v>0</v>
      </c>
      <c r="AZ46" s="196">
        <f>IF('General parameters'!$G$10="Undiscounted",Calculation!AX68,Calculation!AX71)</f>
        <v>0</v>
      </c>
      <c r="BA46" s="196">
        <f>IF('General parameters'!$G$10="Undiscounted",Calculation!AY68,Calculation!AY71)</f>
        <v>0</v>
      </c>
      <c r="BB46" s="196">
        <f>IF('General parameters'!$G$10="Undiscounted",Calculation!AZ68,Calculation!AZ71)</f>
        <v>0</v>
      </c>
      <c r="BC46" s="196">
        <f>IF('General parameters'!$G$10="Undiscounted",Calculation!BA68,Calculation!BA71)</f>
        <v>0</v>
      </c>
      <c r="BD46" s="196">
        <f>IF('General parameters'!$G$10="Undiscounted",Calculation!BB68,Calculation!BB71)</f>
        <v>0</v>
      </c>
      <c r="BE46" s="196">
        <f>IF('General parameters'!$G$10="Undiscounted",Calculation!BC68,Calculation!BC71)</f>
        <v>0</v>
      </c>
      <c r="BF46" s="196">
        <f>IF('General parameters'!$G$10="Undiscounted",Calculation!BD68,Calculation!BD71)</f>
        <v>0</v>
      </c>
      <c r="BG46" s="196">
        <f>IF('General parameters'!$G$10="Undiscounted",Calculation!BE68,Calculation!BE71)</f>
        <v>0</v>
      </c>
      <c r="BH46" s="196">
        <f>IF('General parameters'!$G$10="Undiscounted",Calculation!BF68,Calculation!BF71)</f>
        <v>0</v>
      </c>
      <c r="BI46" s="196">
        <f>IF('General parameters'!$G$10="Undiscounted",Calculation!BG68,Calculation!BG71)</f>
        <v>0</v>
      </c>
      <c r="BJ46" s="196">
        <f>IF('General parameters'!$G$10="Undiscounted",Calculation!BH68,Calculation!BH71)</f>
        <v>0</v>
      </c>
      <c r="BK46" s="196">
        <f>IF('General parameters'!$G$10="Undiscounted",Calculation!BI68,Calculation!BI71)</f>
        <v>0</v>
      </c>
      <c r="BL46" s="196">
        <f>IF('General parameters'!$G$10="Undiscounted",Calculation!BJ68,Calculation!BJ71)</f>
        <v>0</v>
      </c>
      <c r="BM46" s="196">
        <f>IF('General parameters'!$G$10="Undiscounted",Calculation!BK68,Calculation!BK71)</f>
        <v>0</v>
      </c>
      <c r="BN46" s="196">
        <f>IF('General parameters'!$G$10="Undiscounted",Calculation!BL68,Calculation!BL71)</f>
        <v>0</v>
      </c>
      <c r="BO46" s="196">
        <f>IF('General parameters'!$G$10="Undiscounted",Calculation!BM68,Calculation!BM71)</f>
        <v>0</v>
      </c>
      <c r="BP46" s="196">
        <f>IF('General parameters'!$G$10="Undiscounted",Calculation!BN68,Calculation!BN71)</f>
        <v>0</v>
      </c>
      <c r="BQ46" s="196">
        <f>IF('General parameters'!$G$10="Undiscounted",Calculation!BO68,Calculation!BO71)</f>
        <v>0</v>
      </c>
      <c r="BR46" s="196">
        <f>IF('General parameters'!$G$10="Undiscounted",Calculation!BP68,Calculation!BP71)</f>
        <v>0</v>
      </c>
      <c r="BS46" s="196">
        <f>IF('General parameters'!$G$10="Undiscounted",Calculation!BQ68,Calculation!BQ71)</f>
        <v>0</v>
      </c>
      <c r="BT46" s="196">
        <f>IF('General parameters'!$G$10="Undiscounted",Calculation!BR68,Calculation!BR71)</f>
        <v>0</v>
      </c>
      <c r="BU46" s="196">
        <f>IF('General parameters'!$G$10="Undiscounted",Calculation!BS68,Calculation!BS71)</f>
        <v>0</v>
      </c>
      <c r="BV46" s="196">
        <f>IF('General parameters'!$G$10="Undiscounted",Calculation!BT68,Calculation!BT71)</f>
        <v>0</v>
      </c>
      <c r="BW46" s="196">
        <f>IF('General parameters'!$G$10="Undiscounted",Calculation!BU68,Calculation!BU71)</f>
        <v>0</v>
      </c>
      <c r="BX46" s="196">
        <f>IF('General parameters'!$G$10="Undiscounted",Calculation!BV68,Calculation!BV71)</f>
        <v>0</v>
      </c>
      <c r="BY46" s="196">
        <f>IF('General parameters'!$G$10="Undiscounted",Calculation!BW68,Calculation!BW71)</f>
        <v>0</v>
      </c>
      <c r="BZ46" s="196">
        <f>IF('General parameters'!$G$10="Undiscounted",Calculation!BX68,Calculation!BX71)</f>
        <v>0</v>
      </c>
      <c r="CA46" s="196">
        <f>IF('General parameters'!$G$10="Undiscounted",Calculation!BY68,Calculation!BY71)</f>
        <v>0</v>
      </c>
      <c r="CB46" s="196">
        <f>IF('General parameters'!$G$10="Undiscounted",Calculation!BZ68,Calculation!BZ71)</f>
        <v>0</v>
      </c>
      <c r="CC46" s="196">
        <f>IF('General parameters'!$G$10="Undiscounted",Calculation!CA68,Calculation!CA71)</f>
        <v>0</v>
      </c>
      <c r="CD46" s="196">
        <f>IF('General parameters'!$G$10="Undiscounted",Calculation!CB68,Calculation!CB71)</f>
        <v>0</v>
      </c>
      <c r="CE46" s="196">
        <f>IF('General parameters'!$G$10="Undiscounted",Calculation!CC68,Calculation!CC71)</f>
        <v>0</v>
      </c>
      <c r="CF46" s="196">
        <f>IF('General parameters'!$G$10="Undiscounted",Calculation!CD68,Calculation!CD71)</f>
        <v>0</v>
      </c>
      <c r="CG46" s="196">
        <f>IF('General parameters'!$G$10="Undiscounted",Calculation!CE68,Calculation!CE71)</f>
        <v>0</v>
      </c>
      <c r="CH46" s="196">
        <f>IF('General parameters'!$G$10="Undiscounted",Calculation!CF68,Calculation!CF71)</f>
        <v>0</v>
      </c>
      <c r="CI46" s="196">
        <f>IF('General parameters'!$G$10="Undiscounted",Calculation!CG68,Calculation!CG71)</f>
        <v>0</v>
      </c>
      <c r="CJ46" s="196">
        <f>IF('General parameters'!$G$10="Undiscounted",Calculation!CH68,Calculation!CH71)</f>
        <v>0</v>
      </c>
      <c r="CK46" s="196">
        <f>IF('General parameters'!$G$10="Undiscounted",Calculation!CI68,Calculation!CI71)</f>
        <v>0</v>
      </c>
      <c r="CL46" s="196">
        <f>IF('General parameters'!$G$10="Undiscounted",Calculation!CJ68,Calculation!CJ71)</f>
        <v>0</v>
      </c>
      <c r="CM46" s="196">
        <f>IF('General parameters'!$G$10="Undiscounted",Calculation!CK68,Calculation!CK71)</f>
        <v>0</v>
      </c>
      <c r="CN46" s="196">
        <f>IF('General parameters'!$G$10="Undiscounted",Calculation!CL68,Calculation!CL71)</f>
        <v>0</v>
      </c>
      <c r="CO46" s="196">
        <f>IF('General parameters'!$G$10="Undiscounted",Calculation!CM68,Calculation!CM71)</f>
        <v>0</v>
      </c>
      <c r="CP46" s="196">
        <f>IF('General parameters'!$G$10="Undiscounted",Calculation!CN68,Calculation!CN71)</f>
        <v>0</v>
      </c>
      <c r="CQ46" s="196">
        <f>IF('General parameters'!$G$10="Undiscounted",Calculation!CO68,Calculation!CO71)</f>
        <v>0</v>
      </c>
      <c r="CR46" s="196">
        <f>IF('General parameters'!$G$10="Undiscounted",Calculation!CP68,Calculation!CP71)</f>
        <v>0</v>
      </c>
      <c r="CS46" s="196">
        <f>IF('General parameters'!$G$10="Undiscounted",Calculation!CQ68,Calculation!CQ71)</f>
        <v>0</v>
      </c>
      <c r="CT46" s="196">
        <f>IF('General parameters'!$G$10="Undiscounted",Calculation!CR68,Calculation!CR71)</f>
        <v>0</v>
      </c>
      <c r="CU46" s="196">
        <f>IF('General parameters'!$G$10="Undiscounted",Calculation!CS68,Calculation!CS71)</f>
        <v>0</v>
      </c>
      <c r="CV46" s="196">
        <f>IF('General parameters'!$G$10="Undiscounted",Calculation!CT68,Calculation!CT71)</f>
        <v>0</v>
      </c>
      <c r="CW46" s="196">
        <f>IF('General parameters'!$G$10="Undiscounted",Calculation!CU68,Calculation!CU71)</f>
        <v>0</v>
      </c>
      <c r="CX46" s="196">
        <f>IF('General parameters'!$G$10="Undiscounted",Calculation!CV68,Calculation!CV71)</f>
        <v>0</v>
      </c>
      <c r="CY46" s="196">
        <f>IF('General parameters'!$G$10="Undiscounted",Calculation!CW68,Calculation!CW71)</f>
        <v>0</v>
      </c>
      <c r="CZ46" s="196">
        <f>IF('General parameters'!$G$10="Undiscounted",Calculation!CX68,Calculation!CX71)</f>
        <v>0</v>
      </c>
      <c r="DA46" s="196">
        <f>IF('General parameters'!$G$10="Undiscounted",Calculation!CY68,Calculation!CY71)</f>
        <v>0</v>
      </c>
      <c r="DB46" s="196">
        <f>IF('General parameters'!$G$10="Undiscounted",Calculation!CZ68,Calculation!CZ71)</f>
        <v>0</v>
      </c>
      <c r="DC46" s="196">
        <f>IF('General parameters'!$G$10="Undiscounted",Calculation!DA68,Calculation!DA71)</f>
        <v>0</v>
      </c>
      <c r="DD46" s="196">
        <f>IF('General parameters'!$G$10="Undiscounted",Calculation!DB68,Calculation!DB71)</f>
        <v>0</v>
      </c>
    </row>
    <row r="47" spans="1:108" s="163" customFormat="1" ht="22.5" customHeight="1">
      <c r="C47" s="163" t="s">
        <v>294</v>
      </c>
      <c r="E47" s="195" t="s">
        <v>62</v>
      </c>
      <c r="G47" s="195" t="str">
        <f>'General parameters'!$G$10&amp;", "&amp;'General parameters'!$G$12</f>
        <v>Discounted, Escalated</v>
      </c>
      <c r="I47" s="196">
        <f>IF('General parameters'!$G$10="Undiscounted",Calculation!G78,Calculation!G81)</f>
        <v>0</v>
      </c>
      <c r="J47" s="196">
        <f>IF('General parameters'!$G$10="Undiscounted",Calculation!H78,Calculation!H81)</f>
        <v>0</v>
      </c>
      <c r="K47" s="196">
        <f>IF('General parameters'!$G$10="Undiscounted",Calculation!I78,Calculation!I81)</f>
        <v>0</v>
      </c>
      <c r="L47" s="196">
        <f>IF('General parameters'!$G$10="Undiscounted",Calculation!J78,Calculation!J81)</f>
        <v>0</v>
      </c>
      <c r="M47" s="196">
        <f>IF('General parameters'!$G$10="Undiscounted",Calculation!K78,Calculation!K81)</f>
        <v>0</v>
      </c>
      <c r="N47" s="196">
        <f>IF('General parameters'!$G$10="Undiscounted",Calculation!L78,Calculation!L81)</f>
        <v>0</v>
      </c>
      <c r="O47" s="196">
        <f>IF('General parameters'!$G$10="Undiscounted",Calculation!M78,Calculation!M81)</f>
        <v>0</v>
      </c>
      <c r="P47" s="196">
        <f>IF('General parameters'!$G$10="Undiscounted",Calculation!N78,Calculation!N81)</f>
        <v>0</v>
      </c>
      <c r="Q47" s="196">
        <f>IF('General parameters'!$G$10="Undiscounted",Calculation!O78,Calculation!O81)</f>
        <v>0</v>
      </c>
      <c r="R47" s="196">
        <f>IF('General parameters'!$G$10="Undiscounted",Calculation!P78,Calculation!P81)</f>
        <v>0</v>
      </c>
      <c r="S47" s="196">
        <f>IF('General parameters'!$G$10="Undiscounted",Calculation!Q78,Calculation!Q81)</f>
        <v>0</v>
      </c>
      <c r="T47" s="196">
        <f>IF('General parameters'!$G$10="Undiscounted",Calculation!R78,Calculation!R81)</f>
        <v>0</v>
      </c>
      <c r="U47" s="196">
        <f>IF('General parameters'!$G$10="Undiscounted",Calculation!S78,Calculation!S81)</f>
        <v>0</v>
      </c>
      <c r="V47" s="196">
        <f>IF('General parameters'!$G$10="Undiscounted",Calculation!T78,Calculation!T81)</f>
        <v>0</v>
      </c>
      <c r="W47" s="196">
        <f>IF('General parameters'!$G$10="Undiscounted",Calculation!U78,Calculation!U81)</f>
        <v>0</v>
      </c>
      <c r="X47" s="196">
        <f>IF('General parameters'!$G$10="Undiscounted",Calculation!V78,Calculation!V81)</f>
        <v>0</v>
      </c>
      <c r="Y47" s="196">
        <f>IF('General parameters'!$G$10="Undiscounted",Calculation!W78,Calculation!W81)</f>
        <v>0</v>
      </c>
      <c r="Z47" s="196">
        <f>IF('General parameters'!$G$10="Undiscounted",Calculation!X78,Calculation!X81)</f>
        <v>0</v>
      </c>
      <c r="AA47" s="196">
        <f>IF('General parameters'!$G$10="Undiscounted",Calculation!Y78,Calculation!Y81)</f>
        <v>0</v>
      </c>
      <c r="AB47" s="196">
        <f>IF('General parameters'!$G$10="Undiscounted",Calculation!Z78,Calculation!Z81)</f>
        <v>0</v>
      </c>
      <c r="AC47" s="196">
        <f>IF('General parameters'!$G$10="Undiscounted",Calculation!AA78,Calculation!AA81)</f>
        <v>0</v>
      </c>
      <c r="AD47" s="196">
        <f>IF('General parameters'!$G$10="Undiscounted",Calculation!AB78,Calculation!AB81)</f>
        <v>0</v>
      </c>
      <c r="AE47" s="196">
        <f>IF('General parameters'!$G$10="Undiscounted",Calculation!AC78,Calculation!AC81)</f>
        <v>0</v>
      </c>
      <c r="AF47" s="196">
        <f>IF('General parameters'!$G$10="Undiscounted",Calculation!AD78,Calculation!AD81)</f>
        <v>0</v>
      </c>
      <c r="AG47" s="196">
        <f>IF('General parameters'!$G$10="Undiscounted",Calculation!AE78,Calculation!AE81)</f>
        <v>0</v>
      </c>
      <c r="AH47" s="196">
        <f>IF('General parameters'!$G$10="Undiscounted",Calculation!AF78,Calculation!AF81)</f>
        <v>0</v>
      </c>
      <c r="AI47" s="196">
        <f>IF('General parameters'!$G$10="Undiscounted",Calculation!AG78,Calculation!AG81)</f>
        <v>0</v>
      </c>
      <c r="AJ47" s="196">
        <f>IF('General parameters'!$G$10="Undiscounted",Calculation!AH78,Calculation!AH81)</f>
        <v>0</v>
      </c>
      <c r="AK47" s="196">
        <f>IF('General parameters'!$G$10="Undiscounted",Calculation!AI78,Calculation!AI81)</f>
        <v>0</v>
      </c>
      <c r="AL47" s="196">
        <f>IF('General parameters'!$G$10="Undiscounted",Calculation!AJ78,Calculation!AJ81)</f>
        <v>0</v>
      </c>
      <c r="AM47" s="196">
        <f>IF('General parameters'!$G$10="Undiscounted",Calculation!AK78,Calculation!AK81)</f>
        <v>0</v>
      </c>
      <c r="AN47" s="196">
        <f>IF('General parameters'!$G$10="Undiscounted",Calculation!AL78,Calculation!AL81)</f>
        <v>0</v>
      </c>
      <c r="AO47" s="196">
        <f>IF('General parameters'!$G$10="Undiscounted",Calculation!AM78,Calculation!AM81)</f>
        <v>0</v>
      </c>
      <c r="AP47" s="196">
        <f>IF('General parameters'!$G$10="Undiscounted",Calculation!AN78,Calculation!AN81)</f>
        <v>0</v>
      </c>
      <c r="AQ47" s="196">
        <f>IF('General parameters'!$G$10="Undiscounted",Calculation!AO78,Calculation!AO81)</f>
        <v>0</v>
      </c>
      <c r="AR47" s="196">
        <f>IF('General parameters'!$G$10="Undiscounted",Calculation!AP78,Calculation!AP81)</f>
        <v>0</v>
      </c>
      <c r="AS47" s="196">
        <f>IF('General parameters'!$G$10="Undiscounted",Calculation!AQ78,Calculation!AQ81)</f>
        <v>0</v>
      </c>
      <c r="AT47" s="196">
        <f>IF('General parameters'!$G$10="Undiscounted",Calculation!AR78,Calculation!AR81)</f>
        <v>0</v>
      </c>
      <c r="AU47" s="196">
        <f>IF('General parameters'!$G$10="Undiscounted",Calculation!AS78,Calculation!AS81)</f>
        <v>0</v>
      </c>
      <c r="AV47" s="196">
        <f>IF('General parameters'!$G$10="Undiscounted",Calculation!AT78,Calculation!AT81)</f>
        <v>0</v>
      </c>
      <c r="AW47" s="196">
        <f>IF('General parameters'!$G$10="Undiscounted",Calculation!AU78,Calculation!AU81)</f>
        <v>0</v>
      </c>
      <c r="AX47" s="196">
        <f>IF('General parameters'!$G$10="Undiscounted",Calculation!AV78,Calculation!AV81)</f>
        <v>0</v>
      </c>
      <c r="AY47" s="196">
        <f>IF('General parameters'!$G$10="Undiscounted",Calculation!AW78,Calculation!AW81)</f>
        <v>0</v>
      </c>
      <c r="AZ47" s="196">
        <f>IF('General parameters'!$G$10="Undiscounted",Calculation!AX78,Calculation!AX81)</f>
        <v>0</v>
      </c>
      <c r="BA47" s="196">
        <f>IF('General parameters'!$G$10="Undiscounted",Calculation!AY78,Calculation!AY81)</f>
        <v>0</v>
      </c>
      <c r="BB47" s="196">
        <f>IF('General parameters'!$G$10="Undiscounted",Calculation!AZ78,Calculation!AZ81)</f>
        <v>0</v>
      </c>
      <c r="BC47" s="196">
        <f>IF('General parameters'!$G$10="Undiscounted",Calculation!BA78,Calculation!BA81)</f>
        <v>0</v>
      </c>
      <c r="BD47" s="196">
        <f>IF('General parameters'!$G$10="Undiscounted",Calculation!BB78,Calculation!BB81)</f>
        <v>0</v>
      </c>
      <c r="BE47" s="196">
        <f>IF('General parameters'!$G$10="Undiscounted",Calculation!BC78,Calculation!BC81)</f>
        <v>0</v>
      </c>
      <c r="BF47" s="196">
        <f>IF('General parameters'!$G$10="Undiscounted",Calculation!BD78,Calculation!BD81)</f>
        <v>0</v>
      </c>
      <c r="BG47" s="196">
        <f>IF('General parameters'!$G$10="Undiscounted",Calculation!BE78,Calculation!BE81)</f>
        <v>0</v>
      </c>
      <c r="BH47" s="196">
        <f>IF('General parameters'!$G$10="Undiscounted",Calculation!BF78,Calculation!BF81)</f>
        <v>0</v>
      </c>
      <c r="BI47" s="196">
        <f>IF('General parameters'!$G$10="Undiscounted",Calculation!BG78,Calculation!BG81)</f>
        <v>0</v>
      </c>
      <c r="BJ47" s="196">
        <f>IF('General parameters'!$G$10="Undiscounted",Calculation!BH78,Calculation!BH81)</f>
        <v>0</v>
      </c>
      <c r="BK47" s="196">
        <f>IF('General parameters'!$G$10="Undiscounted",Calculation!BI78,Calculation!BI81)</f>
        <v>0</v>
      </c>
      <c r="BL47" s="196">
        <f>IF('General parameters'!$G$10="Undiscounted",Calculation!BJ78,Calculation!BJ81)</f>
        <v>0</v>
      </c>
      <c r="BM47" s="196">
        <f>IF('General parameters'!$G$10="Undiscounted",Calculation!BK78,Calculation!BK81)</f>
        <v>0</v>
      </c>
      <c r="BN47" s="196">
        <f>IF('General parameters'!$G$10="Undiscounted",Calculation!BL78,Calculation!BL81)</f>
        <v>0</v>
      </c>
      <c r="BO47" s="196">
        <f>IF('General parameters'!$G$10="Undiscounted",Calculation!BM78,Calculation!BM81)</f>
        <v>0</v>
      </c>
      <c r="BP47" s="196">
        <f>IF('General parameters'!$G$10="Undiscounted",Calculation!BN78,Calculation!BN81)</f>
        <v>0</v>
      </c>
      <c r="BQ47" s="196">
        <f>IF('General parameters'!$G$10="Undiscounted",Calculation!BO78,Calculation!BO81)</f>
        <v>0</v>
      </c>
      <c r="BR47" s="196">
        <f>IF('General parameters'!$G$10="Undiscounted",Calculation!BP78,Calculation!BP81)</f>
        <v>0</v>
      </c>
      <c r="BS47" s="196">
        <f>IF('General parameters'!$G$10="Undiscounted",Calculation!BQ78,Calculation!BQ81)</f>
        <v>0</v>
      </c>
      <c r="BT47" s="196">
        <f>IF('General parameters'!$G$10="Undiscounted",Calculation!BR78,Calculation!BR81)</f>
        <v>0</v>
      </c>
      <c r="BU47" s="196">
        <f>IF('General parameters'!$G$10="Undiscounted",Calculation!BS78,Calculation!BS81)</f>
        <v>0</v>
      </c>
      <c r="BV47" s="196">
        <f>IF('General parameters'!$G$10="Undiscounted",Calculation!BT78,Calculation!BT81)</f>
        <v>0</v>
      </c>
      <c r="BW47" s="196">
        <f>IF('General parameters'!$G$10="Undiscounted",Calculation!BU78,Calculation!BU81)</f>
        <v>0</v>
      </c>
      <c r="BX47" s="196">
        <f>IF('General parameters'!$G$10="Undiscounted",Calculation!BV78,Calculation!BV81)</f>
        <v>0</v>
      </c>
      <c r="BY47" s="196">
        <f>IF('General parameters'!$G$10="Undiscounted",Calculation!BW78,Calculation!BW81)</f>
        <v>0</v>
      </c>
      <c r="BZ47" s="196">
        <f>IF('General parameters'!$G$10="Undiscounted",Calculation!BX78,Calculation!BX81)</f>
        <v>0</v>
      </c>
      <c r="CA47" s="196">
        <f>IF('General parameters'!$G$10="Undiscounted",Calculation!BY78,Calculation!BY81)</f>
        <v>0</v>
      </c>
      <c r="CB47" s="196">
        <f>IF('General parameters'!$G$10="Undiscounted",Calculation!BZ78,Calculation!BZ81)</f>
        <v>0</v>
      </c>
      <c r="CC47" s="196">
        <f>IF('General parameters'!$G$10="Undiscounted",Calculation!CA78,Calculation!CA81)</f>
        <v>0</v>
      </c>
      <c r="CD47" s="196">
        <f>IF('General parameters'!$G$10="Undiscounted",Calculation!CB78,Calculation!CB81)</f>
        <v>0</v>
      </c>
      <c r="CE47" s="196">
        <f>IF('General parameters'!$G$10="Undiscounted",Calculation!CC78,Calculation!CC81)</f>
        <v>0</v>
      </c>
      <c r="CF47" s="196">
        <f>IF('General parameters'!$G$10="Undiscounted",Calculation!CD78,Calculation!CD81)</f>
        <v>0</v>
      </c>
      <c r="CG47" s="196">
        <f>IF('General parameters'!$G$10="Undiscounted",Calculation!CE78,Calculation!CE81)</f>
        <v>0</v>
      </c>
      <c r="CH47" s="196">
        <f>IF('General parameters'!$G$10="Undiscounted",Calculation!CF78,Calculation!CF81)</f>
        <v>0</v>
      </c>
      <c r="CI47" s="196">
        <f>IF('General parameters'!$G$10="Undiscounted",Calculation!CG78,Calculation!CG81)</f>
        <v>0</v>
      </c>
      <c r="CJ47" s="196">
        <f>IF('General parameters'!$G$10="Undiscounted",Calculation!CH78,Calculation!CH81)</f>
        <v>0</v>
      </c>
      <c r="CK47" s="196">
        <f>IF('General parameters'!$G$10="Undiscounted",Calculation!CI78,Calculation!CI81)</f>
        <v>0</v>
      </c>
      <c r="CL47" s="196">
        <f>IF('General parameters'!$G$10="Undiscounted",Calculation!CJ78,Calculation!CJ81)</f>
        <v>0</v>
      </c>
      <c r="CM47" s="196">
        <f>IF('General parameters'!$G$10="Undiscounted",Calculation!CK78,Calculation!CK81)</f>
        <v>0</v>
      </c>
      <c r="CN47" s="196">
        <f>IF('General parameters'!$G$10="Undiscounted",Calculation!CL78,Calculation!CL81)</f>
        <v>0</v>
      </c>
      <c r="CO47" s="196">
        <f>IF('General parameters'!$G$10="Undiscounted",Calculation!CM78,Calculation!CM81)</f>
        <v>0</v>
      </c>
      <c r="CP47" s="196">
        <f>IF('General parameters'!$G$10="Undiscounted",Calculation!CN78,Calculation!CN81)</f>
        <v>0</v>
      </c>
      <c r="CQ47" s="196">
        <f>IF('General parameters'!$G$10="Undiscounted",Calculation!CO78,Calculation!CO81)</f>
        <v>0</v>
      </c>
      <c r="CR47" s="196">
        <f>IF('General parameters'!$G$10="Undiscounted",Calculation!CP78,Calculation!CP81)</f>
        <v>0</v>
      </c>
      <c r="CS47" s="196">
        <f>IF('General parameters'!$G$10="Undiscounted",Calculation!CQ78,Calculation!CQ81)</f>
        <v>0</v>
      </c>
      <c r="CT47" s="196">
        <f>IF('General parameters'!$G$10="Undiscounted",Calculation!CR78,Calculation!CR81)</f>
        <v>0</v>
      </c>
      <c r="CU47" s="196">
        <f>IF('General parameters'!$G$10="Undiscounted",Calculation!CS78,Calculation!CS81)</f>
        <v>0</v>
      </c>
      <c r="CV47" s="196">
        <f>IF('General parameters'!$G$10="Undiscounted",Calculation!CT78,Calculation!CT81)</f>
        <v>0</v>
      </c>
      <c r="CW47" s="196">
        <f>IF('General parameters'!$G$10="Undiscounted",Calculation!CU78,Calculation!CU81)</f>
        <v>0</v>
      </c>
      <c r="CX47" s="196">
        <f>IF('General parameters'!$G$10="Undiscounted",Calculation!CV78,Calculation!CV81)</f>
        <v>0</v>
      </c>
      <c r="CY47" s="196">
        <f>IF('General parameters'!$G$10="Undiscounted",Calculation!CW78,Calculation!CW81)</f>
        <v>0</v>
      </c>
      <c r="CZ47" s="196">
        <f>IF('General parameters'!$G$10="Undiscounted",Calculation!CX78,Calculation!CX81)</f>
        <v>0</v>
      </c>
      <c r="DA47" s="196">
        <f>IF('General parameters'!$G$10="Undiscounted",Calculation!CY78,Calculation!CY81)</f>
        <v>0</v>
      </c>
      <c r="DB47" s="196">
        <f>IF('General parameters'!$G$10="Undiscounted",Calculation!CZ78,Calculation!CZ81)</f>
        <v>0</v>
      </c>
      <c r="DC47" s="196">
        <f>IF('General parameters'!$G$10="Undiscounted",Calculation!DA78,Calculation!DA81)</f>
        <v>0</v>
      </c>
      <c r="DD47" s="196">
        <f>IF('General parameters'!$G$10="Undiscounted",Calculation!DB78,Calculation!DB81)</f>
        <v>0</v>
      </c>
    </row>
    <row r="48" spans="1:108" s="163" customFormat="1" ht="22.5" customHeight="1">
      <c r="C48" s="163" t="s">
        <v>158</v>
      </c>
      <c r="E48" s="195" t="s">
        <v>62</v>
      </c>
      <c r="G48" s="195" t="str">
        <f>'General parameters'!$G$10&amp;", "&amp;'General parameters'!$G$12</f>
        <v>Discounted, Escalated</v>
      </c>
      <c r="I48" s="196">
        <f>IF('General parameters'!$G$10="Undiscounted",Calculation!G124,Calculation!G127)</f>
        <v>0</v>
      </c>
      <c r="J48" s="196">
        <f>IF('General parameters'!$G$10="Undiscounted",Calculation!H124,Calculation!H127)</f>
        <v>0</v>
      </c>
      <c r="K48" s="196">
        <f>IF('General parameters'!$G$10="Undiscounted",Calculation!I124,Calculation!I127)</f>
        <v>0</v>
      </c>
      <c r="L48" s="196">
        <f>IF('General parameters'!$G$10="Undiscounted",Calculation!J124,Calculation!J127)</f>
        <v>0</v>
      </c>
      <c r="M48" s="196">
        <f>IF('General parameters'!$G$10="Undiscounted",Calculation!K124,Calculation!K127)</f>
        <v>0</v>
      </c>
      <c r="N48" s="196">
        <f>IF('General parameters'!$G$10="Undiscounted",Calculation!L124,Calculation!L127)</f>
        <v>0</v>
      </c>
      <c r="O48" s="196">
        <f>IF('General parameters'!$G$10="Undiscounted",Calculation!M124,Calculation!M127)</f>
        <v>0</v>
      </c>
      <c r="P48" s="196">
        <f>IF('General parameters'!$G$10="Undiscounted",Calculation!N124,Calculation!N127)</f>
        <v>0</v>
      </c>
      <c r="Q48" s="196">
        <f>IF('General parameters'!$G$10="Undiscounted",Calculation!O124,Calculation!O127)</f>
        <v>0</v>
      </c>
      <c r="R48" s="196">
        <f>IF('General parameters'!$G$10="Undiscounted",Calculation!P124,Calculation!P127)</f>
        <v>0</v>
      </c>
      <c r="S48" s="196">
        <f>IF('General parameters'!$G$10="Undiscounted",Calculation!Q124,Calculation!Q127)</f>
        <v>0</v>
      </c>
      <c r="T48" s="196">
        <f>IF('General parameters'!$G$10="Undiscounted",Calculation!R124,Calculation!R127)</f>
        <v>0</v>
      </c>
      <c r="U48" s="196">
        <f>IF('General parameters'!$G$10="Undiscounted",Calculation!S124,Calculation!S127)</f>
        <v>0</v>
      </c>
      <c r="V48" s="196">
        <f>IF('General parameters'!$G$10="Undiscounted",Calculation!T124,Calculation!T127)</f>
        <v>0</v>
      </c>
      <c r="W48" s="196">
        <f>IF('General parameters'!$G$10="Undiscounted",Calculation!U124,Calculation!U127)</f>
        <v>0</v>
      </c>
      <c r="X48" s="196">
        <f>IF('General parameters'!$G$10="Undiscounted",Calculation!V124,Calculation!V127)</f>
        <v>0</v>
      </c>
      <c r="Y48" s="196">
        <f>IF('General parameters'!$G$10="Undiscounted",Calculation!W124,Calculation!W127)</f>
        <v>0</v>
      </c>
      <c r="Z48" s="196">
        <f>IF('General parameters'!$G$10="Undiscounted",Calculation!X124,Calculation!X127)</f>
        <v>0</v>
      </c>
      <c r="AA48" s="196">
        <f>IF('General parameters'!$G$10="Undiscounted",Calculation!Y124,Calculation!Y127)</f>
        <v>0</v>
      </c>
      <c r="AB48" s="196">
        <f>IF('General parameters'!$G$10="Undiscounted",Calculation!Z124,Calculation!Z127)</f>
        <v>0</v>
      </c>
      <c r="AC48" s="196">
        <f>IF('General parameters'!$G$10="Undiscounted",Calculation!AA124,Calculation!AA127)</f>
        <v>0</v>
      </c>
      <c r="AD48" s="196">
        <f>IF('General parameters'!$G$10="Undiscounted",Calculation!AB124,Calculation!AB127)</f>
        <v>0</v>
      </c>
      <c r="AE48" s="196">
        <f>IF('General parameters'!$G$10="Undiscounted",Calculation!AC124,Calculation!AC127)</f>
        <v>0</v>
      </c>
      <c r="AF48" s="196">
        <f>IF('General parameters'!$G$10="Undiscounted",Calculation!AD124,Calculation!AD127)</f>
        <v>0</v>
      </c>
      <c r="AG48" s="196">
        <f>IF('General parameters'!$G$10="Undiscounted",Calculation!AE124,Calculation!AE127)</f>
        <v>0</v>
      </c>
      <c r="AH48" s="196">
        <f>IF('General parameters'!$G$10="Undiscounted",Calculation!AF124,Calculation!AF127)</f>
        <v>0</v>
      </c>
      <c r="AI48" s="196">
        <f>IF('General parameters'!$G$10="Undiscounted",Calculation!AG124,Calculation!AG127)</f>
        <v>0</v>
      </c>
      <c r="AJ48" s="196">
        <f>IF('General parameters'!$G$10="Undiscounted",Calculation!AH124,Calculation!AH127)</f>
        <v>0</v>
      </c>
      <c r="AK48" s="196">
        <f>IF('General parameters'!$G$10="Undiscounted",Calculation!AI124,Calculation!AI127)</f>
        <v>0</v>
      </c>
      <c r="AL48" s="196">
        <f>IF('General parameters'!$G$10="Undiscounted",Calculation!AJ124,Calculation!AJ127)</f>
        <v>0</v>
      </c>
      <c r="AM48" s="196">
        <f>IF('General parameters'!$G$10="Undiscounted",Calculation!AK124,Calculation!AK127)</f>
        <v>0</v>
      </c>
      <c r="AN48" s="196">
        <f>IF('General parameters'!$G$10="Undiscounted",Calculation!AL124,Calculation!AL127)</f>
        <v>0</v>
      </c>
      <c r="AO48" s="196">
        <f>IF('General parameters'!$G$10="Undiscounted",Calculation!AM124,Calculation!AM127)</f>
        <v>0</v>
      </c>
      <c r="AP48" s="196">
        <f>IF('General parameters'!$G$10="Undiscounted",Calculation!AN124,Calculation!AN127)</f>
        <v>0</v>
      </c>
      <c r="AQ48" s="196">
        <f>IF('General parameters'!$G$10="Undiscounted",Calculation!AO124,Calculation!AO127)</f>
        <v>0</v>
      </c>
      <c r="AR48" s="196">
        <f>IF('General parameters'!$G$10="Undiscounted",Calculation!AP124,Calculation!AP127)</f>
        <v>0</v>
      </c>
      <c r="AS48" s="196">
        <f>IF('General parameters'!$G$10="Undiscounted",Calculation!AQ124,Calculation!AQ127)</f>
        <v>0</v>
      </c>
      <c r="AT48" s="196">
        <f>IF('General parameters'!$G$10="Undiscounted",Calculation!AR124,Calculation!AR127)</f>
        <v>0</v>
      </c>
      <c r="AU48" s="196">
        <f>IF('General parameters'!$G$10="Undiscounted",Calculation!AS124,Calculation!AS127)</f>
        <v>0</v>
      </c>
      <c r="AV48" s="196">
        <f>IF('General parameters'!$G$10="Undiscounted",Calculation!AT124,Calculation!AT127)</f>
        <v>0</v>
      </c>
      <c r="AW48" s="196">
        <f>IF('General parameters'!$G$10="Undiscounted",Calculation!AU124,Calculation!AU127)</f>
        <v>0</v>
      </c>
      <c r="AX48" s="196">
        <f>IF('General parameters'!$G$10="Undiscounted",Calculation!AV124,Calculation!AV127)</f>
        <v>0</v>
      </c>
      <c r="AY48" s="196">
        <f>IF('General parameters'!$G$10="Undiscounted",Calculation!AW124,Calculation!AW127)</f>
        <v>0</v>
      </c>
      <c r="AZ48" s="196">
        <f>IF('General parameters'!$G$10="Undiscounted",Calculation!AX124,Calculation!AX127)</f>
        <v>0</v>
      </c>
      <c r="BA48" s="196">
        <f>IF('General parameters'!$G$10="Undiscounted",Calculation!AY124,Calculation!AY127)</f>
        <v>0</v>
      </c>
      <c r="BB48" s="196">
        <f>IF('General parameters'!$G$10="Undiscounted",Calculation!AZ124,Calculation!AZ127)</f>
        <v>0</v>
      </c>
      <c r="BC48" s="196">
        <f>IF('General parameters'!$G$10="Undiscounted",Calculation!BA124,Calculation!BA127)</f>
        <v>0</v>
      </c>
      <c r="BD48" s="196">
        <f>IF('General parameters'!$G$10="Undiscounted",Calculation!BB124,Calculation!BB127)</f>
        <v>0</v>
      </c>
      <c r="BE48" s="196">
        <f>IF('General parameters'!$G$10="Undiscounted",Calculation!BC124,Calculation!BC127)</f>
        <v>0</v>
      </c>
      <c r="BF48" s="196">
        <f>IF('General parameters'!$G$10="Undiscounted",Calculation!BD124,Calculation!BD127)</f>
        <v>0</v>
      </c>
      <c r="BG48" s="196">
        <f>IF('General parameters'!$G$10="Undiscounted",Calculation!BE124,Calculation!BE127)</f>
        <v>0</v>
      </c>
      <c r="BH48" s="196">
        <f>IF('General parameters'!$G$10="Undiscounted",Calculation!BF124,Calculation!BF127)</f>
        <v>0</v>
      </c>
      <c r="BI48" s="196">
        <f>IF('General parameters'!$G$10="Undiscounted",Calculation!BG124,Calculation!BG127)</f>
        <v>0</v>
      </c>
      <c r="BJ48" s="196">
        <f>IF('General parameters'!$G$10="Undiscounted",Calculation!BH124,Calculation!BH127)</f>
        <v>0</v>
      </c>
      <c r="BK48" s="196">
        <f>IF('General parameters'!$G$10="Undiscounted",Calculation!BI124,Calculation!BI127)</f>
        <v>0</v>
      </c>
      <c r="BL48" s="196">
        <f>IF('General parameters'!$G$10="Undiscounted",Calculation!BJ124,Calculation!BJ127)</f>
        <v>0</v>
      </c>
      <c r="BM48" s="196">
        <f>IF('General parameters'!$G$10="Undiscounted",Calculation!BK124,Calculation!BK127)</f>
        <v>0</v>
      </c>
      <c r="BN48" s="196">
        <f>IF('General parameters'!$G$10="Undiscounted",Calculation!BL124,Calculation!BL127)</f>
        <v>0</v>
      </c>
      <c r="BO48" s="196">
        <f>IF('General parameters'!$G$10="Undiscounted",Calculation!BM124,Calculation!BM127)</f>
        <v>0</v>
      </c>
      <c r="BP48" s="196">
        <f>IF('General parameters'!$G$10="Undiscounted",Calculation!BN124,Calculation!BN127)</f>
        <v>0</v>
      </c>
      <c r="BQ48" s="196">
        <f>IF('General parameters'!$G$10="Undiscounted",Calculation!BO124,Calculation!BO127)</f>
        <v>0</v>
      </c>
      <c r="BR48" s="196">
        <f>IF('General parameters'!$G$10="Undiscounted",Calculation!BP124,Calculation!BP127)</f>
        <v>0</v>
      </c>
      <c r="BS48" s="196">
        <f>IF('General parameters'!$G$10="Undiscounted",Calculation!BQ124,Calculation!BQ127)</f>
        <v>0</v>
      </c>
      <c r="BT48" s="196">
        <f>IF('General parameters'!$G$10="Undiscounted",Calculation!BR124,Calculation!BR127)</f>
        <v>0</v>
      </c>
      <c r="BU48" s="196">
        <f>IF('General parameters'!$G$10="Undiscounted",Calculation!BS124,Calculation!BS127)</f>
        <v>0</v>
      </c>
      <c r="BV48" s="196">
        <f>IF('General parameters'!$G$10="Undiscounted",Calculation!BT124,Calculation!BT127)</f>
        <v>0</v>
      </c>
      <c r="BW48" s="196">
        <f>IF('General parameters'!$G$10="Undiscounted",Calculation!BU124,Calculation!BU127)</f>
        <v>0</v>
      </c>
      <c r="BX48" s="196">
        <f>IF('General parameters'!$G$10="Undiscounted",Calculation!BV124,Calculation!BV127)</f>
        <v>0</v>
      </c>
      <c r="BY48" s="196">
        <f>IF('General parameters'!$G$10="Undiscounted",Calculation!BW124,Calculation!BW127)</f>
        <v>0</v>
      </c>
      <c r="BZ48" s="196">
        <f>IF('General parameters'!$G$10="Undiscounted",Calculation!BX124,Calculation!BX127)</f>
        <v>0</v>
      </c>
      <c r="CA48" s="196">
        <f>IF('General parameters'!$G$10="Undiscounted",Calculation!BY124,Calculation!BY127)</f>
        <v>0</v>
      </c>
      <c r="CB48" s="196">
        <f>IF('General parameters'!$G$10="Undiscounted",Calculation!BZ124,Calculation!BZ127)</f>
        <v>0</v>
      </c>
      <c r="CC48" s="196">
        <f>IF('General parameters'!$G$10="Undiscounted",Calculation!CA124,Calculation!CA127)</f>
        <v>0</v>
      </c>
      <c r="CD48" s="196">
        <f>IF('General parameters'!$G$10="Undiscounted",Calculation!CB124,Calculation!CB127)</f>
        <v>0</v>
      </c>
      <c r="CE48" s="196">
        <f>IF('General parameters'!$G$10="Undiscounted",Calculation!CC124,Calculation!CC127)</f>
        <v>0</v>
      </c>
      <c r="CF48" s="196">
        <f>IF('General parameters'!$G$10="Undiscounted",Calculation!CD124,Calculation!CD127)</f>
        <v>0</v>
      </c>
      <c r="CG48" s="196">
        <f>IF('General parameters'!$G$10="Undiscounted",Calculation!CE124,Calculation!CE127)</f>
        <v>0</v>
      </c>
      <c r="CH48" s="196">
        <f>IF('General parameters'!$G$10="Undiscounted",Calculation!CF124,Calculation!CF127)</f>
        <v>0</v>
      </c>
      <c r="CI48" s="196">
        <f>IF('General parameters'!$G$10="Undiscounted",Calculation!CG124,Calculation!CG127)</f>
        <v>0</v>
      </c>
      <c r="CJ48" s="196">
        <f>IF('General parameters'!$G$10="Undiscounted",Calculation!CH124,Calculation!CH127)</f>
        <v>0</v>
      </c>
      <c r="CK48" s="196">
        <f>IF('General parameters'!$G$10="Undiscounted",Calculation!CI124,Calculation!CI127)</f>
        <v>0</v>
      </c>
      <c r="CL48" s="196">
        <f>IF('General parameters'!$G$10="Undiscounted",Calculation!CJ124,Calculation!CJ127)</f>
        <v>0</v>
      </c>
      <c r="CM48" s="196">
        <f>IF('General parameters'!$G$10="Undiscounted",Calculation!CK124,Calculation!CK127)</f>
        <v>0</v>
      </c>
      <c r="CN48" s="196">
        <f>IF('General parameters'!$G$10="Undiscounted",Calculation!CL124,Calculation!CL127)</f>
        <v>0</v>
      </c>
      <c r="CO48" s="196">
        <f>IF('General parameters'!$G$10="Undiscounted",Calculation!CM124,Calculation!CM127)</f>
        <v>0</v>
      </c>
      <c r="CP48" s="196">
        <f>IF('General parameters'!$G$10="Undiscounted",Calculation!CN124,Calculation!CN127)</f>
        <v>0</v>
      </c>
      <c r="CQ48" s="196">
        <f>IF('General parameters'!$G$10="Undiscounted",Calculation!CO124,Calculation!CO127)</f>
        <v>0</v>
      </c>
      <c r="CR48" s="196">
        <f>IF('General parameters'!$G$10="Undiscounted",Calculation!CP124,Calculation!CP127)</f>
        <v>0</v>
      </c>
      <c r="CS48" s="196">
        <f>IF('General parameters'!$G$10="Undiscounted",Calculation!CQ124,Calculation!CQ127)</f>
        <v>0</v>
      </c>
      <c r="CT48" s="196">
        <f>IF('General parameters'!$G$10="Undiscounted",Calculation!CR124,Calculation!CR127)</f>
        <v>0</v>
      </c>
      <c r="CU48" s="196">
        <f>IF('General parameters'!$G$10="Undiscounted",Calculation!CS124,Calculation!CS127)</f>
        <v>0</v>
      </c>
      <c r="CV48" s="196">
        <f>IF('General parameters'!$G$10="Undiscounted",Calculation!CT124,Calculation!CT127)</f>
        <v>0</v>
      </c>
      <c r="CW48" s="196">
        <f>IF('General parameters'!$G$10="Undiscounted",Calculation!CU124,Calculation!CU127)</f>
        <v>0</v>
      </c>
      <c r="CX48" s="196">
        <f>IF('General parameters'!$G$10="Undiscounted",Calculation!CV124,Calculation!CV127)</f>
        <v>0</v>
      </c>
      <c r="CY48" s="196">
        <f>IF('General parameters'!$G$10="Undiscounted",Calculation!CW124,Calculation!CW127)</f>
        <v>0</v>
      </c>
      <c r="CZ48" s="196">
        <f>IF('General parameters'!$G$10="Undiscounted",Calculation!CX124,Calculation!CX127)</f>
        <v>0</v>
      </c>
      <c r="DA48" s="196">
        <f>IF('General parameters'!$G$10="Undiscounted",Calculation!CY124,Calculation!CY127)</f>
        <v>0</v>
      </c>
      <c r="DB48" s="196">
        <f>IF('General parameters'!$G$10="Undiscounted",Calculation!CZ124,Calculation!CZ127)</f>
        <v>0</v>
      </c>
      <c r="DC48" s="196">
        <f>IF('General parameters'!$G$10="Undiscounted",Calculation!DA124,Calculation!DA127)</f>
        <v>0</v>
      </c>
      <c r="DD48" s="196">
        <f>IF('General parameters'!$G$10="Undiscounted",Calculation!DB124,Calculation!DB127)</f>
        <v>0</v>
      </c>
    </row>
    <row r="49" spans="1:108" s="163" customFormat="1" ht="22.5" customHeight="1">
      <c r="C49" s="163" t="s">
        <v>197</v>
      </c>
      <c r="E49" s="195" t="s">
        <v>62</v>
      </c>
      <c r="G49" s="195" t="str">
        <f>'General parameters'!$G$10&amp;", "&amp;'General parameters'!$G$12</f>
        <v>Discounted, Escalated</v>
      </c>
      <c r="I49" s="196">
        <f>SUM($I48:I48)</f>
        <v>0</v>
      </c>
      <c r="J49" s="196">
        <f>SUM($I48:J48)</f>
        <v>0</v>
      </c>
      <c r="K49" s="196">
        <f>SUM($I48:K48)</f>
        <v>0</v>
      </c>
      <c r="L49" s="196">
        <f>SUM($I48:L48)</f>
        <v>0</v>
      </c>
      <c r="M49" s="196">
        <f>SUM($I48:M48)</f>
        <v>0</v>
      </c>
      <c r="N49" s="196">
        <f>SUM($I48:N48)</f>
        <v>0</v>
      </c>
      <c r="O49" s="196">
        <f>SUM($I48:O48)</f>
        <v>0</v>
      </c>
      <c r="P49" s="196">
        <f>SUM($I48:P48)</f>
        <v>0</v>
      </c>
      <c r="Q49" s="196">
        <f>SUM($I48:Q48)</f>
        <v>0</v>
      </c>
      <c r="R49" s="196">
        <f>SUM($I48:R48)</f>
        <v>0</v>
      </c>
      <c r="S49" s="196">
        <f>SUM($I48:S48)</f>
        <v>0</v>
      </c>
      <c r="T49" s="196">
        <f>SUM($I48:T48)</f>
        <v>0</v>
      </c>
      <c r="U49" s="196">
        <f>SUM($I48:U48)</f>
        <v>0</v>
      </c>
      <c r="V49" s="196">
        <f>SUM($I48:V48)</f>
        <v>0</v>
      </c>
      <c r="W49" s="196">
        <f>SUM($I48:W48)</f>
        <v>0</v>
      </c>
      <c r="X49" s="196">
        <f>SUM($I48:X48)</f>
        <v>0</v>
      </c>
      <c r="Y49" s="196">
        <f>SUM($I48:Y48)</f>
        <v>0</v>
      </c>
      <c r="Z49" s="196">
        <f>SUM($I48:Z48)</f>
        <v>0</v>
      </c>
      <c r="AA49" s="196">
        <f>SUM($I48:AA48)</f>
        <v>0</v>
      </c>
      <c r="AB49" s="196">
        <f>SUM($I48:AB48)</f>
        <v>0</v>
      </c>
      <c r="AC49" s="196">
        <f>SUM($I48:AC48)</f>
        <v>0</v>
      </c>
      <c r="AD49" s="196">
        <f>SUM($I48:AD48)</f>
        <v>0</v>
      </c>
      <c r="AE49" s="196">
        <f>SUM($I48:AE48)</f>
        <v>0</v>
      </c>
      <c r="AF49" s="196">
        <f>SUM($I48:AF48)</f>
        <v>0</v>
      </c>
      <c r="AG49" s="196">
        <f>SUM($I48:AG48)</f>
        <v>0</v>
      </c>
      <c r="AH49" s="196">
        <f>SUM($I48:AH48)</f>
        <v>0</v>
      </c>
      <c r="AI49" s="196">
        <f>SUM($I48:AI48)</f>
        <v>0</v>
      </c>
      <c r="AJ49" s="196">
        <f>SUM($I48:AJ48)</f>
        <v>0</v>
      </c>
      <c r="AK49" s="196">
        <f>SUM($I48:AK48)</f>
        <v>0</v>
      </c>
      <c r="AL49" s="196">
        <f>SUM($I48:AL48)</f>
        <v>0</v>
      </c>
      <c r="AM49" s="196">
        <f>SUM($I48:AM48)</f>
        <v>0</v>
      </c>
      <c r="AN49" s="196">
        <f>SUM($I48:AN48)</f>
        <v>0</v>
      </c>
      <c r="AO49" s="196">
        <f>SUM($I48:AO48)</f>
        <v>0</v>
      </c>
      <c r="AP49" s="196">
        <f>SUM($I48:AP48)</f>
        <v>0</v>
      </c>
      <c r="AQ49" s="196">
        <f>SUM($I48:AQ48)</f>
        <v>0</v>
      </c>
      <c r="AR49" s="196">
        <f>SUM($I48:AR48)</f>
        <v>0</v>
      </c>
      <c r="AS49" s="196">
        <f>SUM($I48:AS48)</f>
        <v>0</v>
      </c>
      <c r="AT49" s="196">
        <f>SUM($I48:AT48)</f>
        <v>0</v>
      </c>
      <c r="AU49" s="196">
        <f>SUM($I48:AU48)</f>
        <v>0</v>
      </c>
      <c r="AV49" s="196">
        <f>SUM($I48:AV48)</f>
        <v>0</v>
      </c>
      <c r="AW49" s="196">
        <f>SUM($I48:AW48)</f>
        <v>0</v>
      </c>
      <c r="AX49" s="196">
        <f>SUM($I48:AX48)</f>
        <v>0</v>
      </c>
      <c r="AY49" s="196">
        <f>SUM($I48:AY48)</f>
        <v>0</v>
      </c>
      <c r="AZ49" s="196">
        <f>SUM($I48:AZ48)</f>
        <v>0</v>
      </c>
      <c r="BA49" s="196">
        <f>SUM($I48:BA48)</f>
        <v>0</v>
      </c>
      <c r="BB49" s="196">
        <f>SUM($I48:BB48)</f>
        <v>0</v>
      </c>
      <c r="BC49" s="196">
        <f>SUM($I48:BC48)</f>
        <v>0</v>
      </c>
      <c r="BD49" s="196">
        <f>SUM($I48:BD48)</f>
        <v>0</v>
      </c>
      <c r="BE49" s="196">
        <f>SUM($I48:BE48)</f>
        <v>0</v>
      </c>
      <c r="BF49" s="196">
        <f>SUM($I48:BF48)</f>
        <v>0</v>
      </c>
      <c r="BG49" s="196">
        <f>SUM($I48:BG48)</f>
        <v>0</v>
      </c>
      <c r="BH49" s="196">
        <f>SUM($I48:BH48)</f>
        <v>0</v>
      </c>
      <c r="BI49" s="196">
        <f>SUM($I48:BI48)</f>
        <v>0</v>
      </c>
      <c r="BJ49" s="196">
        <f>SUM($I48:BJ48)</f>
        <v>0</v>
      </c>
      <c r="BK49" s="196">
        <f>SUM($I48:BK48)</f>
        <v>0</v>
      </c>
      <c r="BL49" s="196">
        <f>SUM($I48:BL48)</f>
        <v>0</v>
      </c>
      <c r="BM49" s="196">
        <f>SUM($I48:BM48)</f>
        <v>0</v>
      </c>
      <c r="BN49" s="196">
        <f>SUM($I48:BN48)</f>
        <v>0</v>
      </c>
      <c r="BO49" s="196">
        <f>SUM($I48:BO48)</f>
        <v>0</v>
      </c>
      <c r="BP49" s="196">
        <f>SUM($I48:BP48)</f>
        <v>0</v>
      </c>
      <c r="BQ49" s="196">
        <f>SUM($I48:BQ48)</f>
        <v>0</v>
      </c>
      <c r="BR49" s="196">
        <f>SUM($I48:BR48)</f>
        <v>0</v>
      </c>
      <c r="BS49" s="196">
        <f>SUM($I48:BS48)</f>
        <v>0</v>
      </c>
      <c r="BT49" s="196">
        <f>SUM($I48:BT48)</f>
        <v>0</v>
      </c>
      <c r="BU49" s="196">
        <f>SUM($I48:BU48)</f>
        <v>0</v>
      </c>
      <c r="BV49" s="196">
        <f>SUM($I48:BV48)</f>
        <v>0</v>
      </c>
      <c r="BW49" s="196">
        <f>SUM($I48:BW48)</f>
        <v>0</v>
      </c>
      <c r="BX49" s="196">
        <f>SUM($I48:BX48)</f>
        <v>0</v>
      </c>
      <c r="BY49" s="196">
        <f>SUM($I48:BY48)</f>
        <v>0</v>
      </c>
      <c r="BZ49" s="196">
        <f>SUM($I48:BZ48)</f>
        <v>0</v>
      </c>
      <c r="CA49" s="196">
        <f>SUM($I48:CA48)</f>
        <v>0</v>
      </c>
      <c r="CB49" s="196">
        <f>SUM($I48:CB48)</f>
        <v>0</v>
      </c>
      <c r="CC49" s="196">
        <f>SUM($I48:CC48)</f>
        <v>0</v>
      </c>
      <c r="CD49" s="196">
        <f>SUM($I48:CD48)</f>
        <v>0</v>
      </c>
      <c r="CE49" s="196">
        <f>SUM($I48:CE48)</f>
        <v>0</v>
      </c>
      <c r="CF49" s="196">
        <f>SUM($I48:CF48)</f>
        <v>0</v>
      </c>
      <c r="CG49" s="196">
        <f>SUM($I48:CG48)</f>
        <v>0</v>
      </c>
      <c r="CH49" s="196">
        <f>SUM($I48:CH48)</f>
        <v>0</v>
      </c>
      <c r="CI49" s="196">
        <f>SUM($I48:CI48)</f>
        <v>0</v>
      </c>
      <c r="CJ49" s="196">
        <f>SUM($I48:CJ48)</f>
        <v>0</v>
      </c>
      <c r="CK49" s="196">
        <f>SUM($I48:CK48)</f>
        <v>0</v>
      </c>
      <c r="CL49" s="196">
        <f>SUM($I48:CL48)</f>
        <v>0</v>
      </c>
      <c r="CM49" s="196">
        <f>SUM($I48:CM48)</f>
        <v>0</v>
      </c>
      <c r="CN49" s="196">
        <f>SUM($I48:CN48)</f>
        <v>0</v>
      </c>
      <c r="CO49" s="196">
        <f>SUM($I48:CO48)</f>
        <v>0</v>
      </c>
      <c r="CP49" s="196">
        <f>SUM($I48:CP48)</f>
        <v>0</v>
      </c>
      <c r="CQ49" s="196">
        <f>SUM($I48:CQ48)</f>
        <v>0</v>
      </c>
      <c r="CR49" s="196">
        <f>SUM($I48:CR48)</f>
        <v>0</v>
      </c>
      <c r="CS49" s="196">
        <f>SUM($I48:CS48)</f>
        <v>0</v>
      </c>
      <c r="CT49" s="196">
        <f>SUM($I48:CT48)</f>
        <v>0</v>
      </c>
      <c r="CU49" s="196">
        <f>SUM($I48:CU48)</f>
        <v>0</v>
      </c>
      <c r="CV49" s="196">
        <f>SUM($I48:CV48)</f>
        <v>0</v>
      </c>
      <c r="CW49" s="196">
        <f>SUM($I48:CW48)</f>
        <v>0</v>
      </c>
      <c r="CX49" s="196">
        <f>SUM($I48:CX48)</f>
        <v>0</v>
      </c>
      <c r="CY49" s="196">
        <f>SUM($I48:CY48)</f>
        <v>0</v>
      </c>
      <c r="CZ49" s="196">
        <f>SUM($I48:CZ48)</f>
        <v>0</v>
      </c>
      <c r="DA49" s="196">
        <f>SUM($I48:DA48)</f>
        <v>0</v>
      </c>
      <c r="DB49" s="196">
        <f>SUM($I48:DB48)</f>
        <v>0</v>
      </c>
      <c r="DC49" s="196">
        <f>SUM($I48:DC48)</f>
        <v>0</v>
      </c>
      <c r="DD49" s="196">
        <f>SUM($I48:DD48)</f>
        <v>0</v>
      </c>
    </row>
    <row r="50" spans="1:108" ht="12.6" customHeight="1">
      <c r="A50" s="32"/>
      <c r="B50" s="32"/>
      <c r="C50" s="32"/>
      <c r="D50" s="32"/>
      <c r="E50" s="32"/>
      <c r="F50" s="32"/>
      <c r="G50" s="37"/>
      <c r="H50" s="32"/>
      <c r="I50" s="32"/>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row>
    <row r="51" spans="1:108" ht="22.5" customHeight="1">
      <c r="A51" s="32"/>
      <c r="B51" s="32"/>
      <c r="C51" s="163" t="s">
        <v>116</v>
      </c>
      <c r="D51" s="163"/>
      <c r="E51" s="195" t="s">
        <v>62</v>
      </c>
      <c r="F51" s="163"/>
      <c r="G51" s="195" t="str">
        <f>"Undiscounted, "&amp;'General parameters'!$G$12</f>
        <v>Undiscounted, Escalated</v>
      </c>
      <c r="H51" s="32"/>
      <c r="I51" s="206">
        <f>Calculation!G130</f>
        <v>0</v>
      </c>
      <c r="J51" s="206">
        <f>Calculation!H130</f>
        <v>0</v>
      </c>
      <c r="K51" s="206">
        <f>Calculation!I130</f>
        <v>0</v>
      </c>
      <c r="L51" s="206">
        <f>Calculation!J130</f>
        <v>0</v>
      </c>
      <c r="M51" s="206">
        <f>Calculation!K130</f>
        <v>0</v>
      </c>
      <c r="N51" s="206">
        <f>Calculation!L130</f>
        <v>0</v>
      </c>
      <c r="O51" s="206">
        <f>Calculation!M130</f>
        <v>0</v>
      </c>
      <c r="P51" s="206">
        <f>Calculation!N130</f>
        <v>0</v>
      </c>
      <c r="Q51" s="206">
        <f>Calculation!O130</f>
        <v>0</v>
      </c>
      <c r="R51" s="206">
        <f>Calculation!P130</f>
        <v>0</v>
      </c>
      <c r="S51" s="206">
        <f>Calculation!Q130</f>
        <v>0</v>
      </c>
      <c r="T51" s="206">
        <f>Calculation!R130</f>
        <v>0</v>
      </c>
      <c r="U51" s="206">
        <f>Calculation!S130</f>
        <v>0</v>
      </c>
      <c r="V51" s="206">
        <f>Calculation!T130</f>
        <v>0</v>
      </c>
      <c r="W51" s="206">
        <f>Calculation!U130</f>
        <v>0</v>
      </c>
      <c r="X51" s="206">
        <f>Calculation!V130</f>
        <v>0</v>
      </c>
      <c r="Y51" s="206">
        <f>Calculation!W130</f>
        <v>0</v>
      </c>
      <c r="Z51" s="206">
        <f>Calculation!X130</f>
        <v>0</v>
      </c>
      <c r="AA51" s="206">
        <f>Calculation!Y130</f>
        <v>0</v>
      </c>
      <c r="AB51" s="206">
        <f>Calculation!Z130</f>
        <v>0</v>
      </c>
      <c r="AC51" s="206">
        <f>Calculation!AA130</f>
        <v>0</v>
      </c>
      <c r="AD51" s="206">
        <f>Calculation!AB130</f>
        <v>0</v>
      </c>
      <c r="AE51" s="206">
        <f>Calculation!AC130</f>
        <v>0</v>
      </c>
      <c r="AF51" s="206">
        <f>Calculation!AD130</f>
        <v>0</v>
      </c>
      <c r="AG51" s="206">
        <f>Calculation!AE130</f>
        <v>0</v>
      </c>
      <c r="AH51" s="206">
        <f>Calculation!AF130</f>
        <v>0</v>
      </c>
      <c r="AI51" s="206">
        <f>Calculation!AG130</f>
        <v>0</v>
      </c>
      <c r="AJ51" s="206">
        <f>Calculation!AH130</f>
        <v>0</v>
      </c>
      <c r="AK51" s="206">
        <f>Calculation!AI130</f>
        <v>0</v>
      </c>
      <c r="AL51" s="206">
        <f>Calculation!AJ130</f>
        <v>0</v>
      </c>
      <c r="AM51" s="206">
        <f>Calculation!AK130</f>
        <v>0</v>
      </c>
      <c r="AN51" s="206">
        <f>Calculation!AL130</f>
        <v>0</v>
      </c>
      <c r="AO51" s="206">
        <f>Calculation!AM130</f>
        <v>0</v>
      </c>
      <c r="AP51" s="206">
        <f>Calculation!AN130</f>
        <v>0</v>
      </c>
      <c r="AQ51" s="206">
        <f>Calculation!AO130</f>
        <v>0</v>
      </c>
      <c r="AR51" s="206">
        <f>Calculation!AP130</f>
        <v>0</v>
      </c>
      <c r="AS51" s="206">
        <f>Calculation!AQ130</f>
        <v>0</v>
      </c>
      <c r="AT51" s="206">
        <f>Calculation!AR130</f>
        <v>0</v>
      </c>
      <c r="AU51" s="206">
        <f>Calculation!AS130</f>
        <v>0</v>
      </c>
      <c r="AV51" s="206">
        <f>Calculation!AT130</f>
        <v>0</v>
      </c>
      <c r="AW51" s="206">
        <f>Calculation!AU130</f>
        <v>0</v>
      </c>
      <c r="AX51" s="206">
        <f>Calculation!AV130</f>
        <v>0</v>
      </c>
      <c r="AY51" s="206">
        <f>Calculation!AW130</f>
        <v>0</v>
      </c>
      <c r="AZ51" s="206">
        <f>Calculation!AX130</f>
        <v>0</v>
      </c>
      <c r="BA51" s="206">
        <f>Calculation!AY130</f>
        <v>0</v>
      </c>
      <c r="BB51" s="206">
        <f>Calculation!AZ130</f>
        <v>0</v>
      </c>
      <c r="BC51" s="206">
        <f>Calculation!BA130</f>
        <v>0</v>
      </c>
      <c r="BD51" s="206">
        <f>Calculation!BB130</f>
        <v>0</v>
      </c>
      <c r="BE51" s="206">
        <f>Calculation!BC130</f>
        <v>0</v>
      </c>
      <c r="BF51" s="206">
        <f>Calculation!BD130</f>
        <v>0</v>
      </c>
      <c r="BG51" s="206">
        <f>Calculation!BE130</f>
        <v>0</v>
      </c>
      <c r="BH51" s="206">
        <f>Calculation!BF130</f>
        <v>0</v>
      </c>
      <c r="BI51" s="206">
        <f>Calculation!BG130</f>
        <v>0</v>
      </c>
      <c r="BJ51" s="206">
        <f>Calculation!BH130</f>
        <v>0</v>
      </c>
      <c r="BK51" s="206">
        <f>Calculation!BI130</f>
        <v>0</v>
      </c>
      <c r="BL51" s="206">
        <f>Calculation!BJ130</f>
        <v>0</v>
      </c>
      <c r="BM51" s="206">
        <f>Calculation!BK130</f>
        <v>0</v>
      </c>
      <c r="BN51" s="206">
        <f>Calculation!BL130</f>
        <v>0</v>
      </c>
      <c r="BO51" s="206">
        <f>Calculation!BM130</f>
        <v>0</v>
      </c>
      <c r="BP51" s="206">
        <f>Calculation!BN130</f>
        <v>0</v>
      </c>
      <c r="BQ51" s="206">
        <f>Calculation!BO130</f>
        <v>0</v>
      </c>
      <c r="BR51" s="206">
        <f>Calculation!BP130</f>
        <v>0</v>
      </c>
      <c r="BS51" s="206">
        <f>Calculation!BQ130</f>
        <v>0</v>
      </c>
      <c r="BT51" s="206">
        <f>Calculation!BR130</f>
        <v>0</v>
      </c>
      <c r="BU51" s="206">
        <f>Calculation!BS130</f>
        <v>0</v>
      </c>
      <c r="BV51" s="206">
        <f>Calculation!BT130</f>
        <v>0</v>
      </c>
      <c r="BW51" s="206">
        <f>Calculation!BU130</f>
        <v>0</v>
      </c>
      <c r="BX51" s="206">
        <f>Calculation!BV130</f>
        <v>0</v>
      </c>
      <c r="BY51" s="206">
        <f>Calculation!BW130</f>
        <v>0</v>
      </c>
      <c r="BZ51" s="206">
        <f>Calculation!BX130</f>
        <v>0</v>
      </c>
      <c r="CA51" s="206">
        <f>Calculation!BY130</f>
        <v>0</v>
      </c>
      <c r="CB51" s="206">
        <f>Calculation!BZ130</f>
        <v>0</v>
      </c>
      <c r="CC51" s="206">
        <f>Calculation!CA130</f>
        <v>0</v>
      </c>
      <c r="CD51" s="206">
        <f>Calculation!CB130</f>
        <v>0</v>
      </c>
      <c r="CE51" s="206">
        <f>Calculation!CC130</f>
        <v>0</v>
      </c>
      <c r="CF51" s="206">
        <f>Calculation!CD130</f>
        <v>0</v>
      </c>
      <c r="CG51" s="206">
        <f>Calculation!CE130</f>
        <v>0</v>
      </c>
      <c r="CH51" s="206">
        <f>Calculation!CF130</f>
        <v>0</v>
      </c>
      <c r="CI51" s="206">
        <f>Calculation!CG130</f>
        <v>0</v>
      </c>
      <c r="CJ51" s="206">
        <f>Calculation!CH130</f>
        <v>0</v>
      </c>
      <c r="CK51" s="206">
        <f>Calculation!CI130</f>
        <v>0</v>
      </c>
      <c r="CL51" s="206">
        <f>Calculation!CJ130</f>
        <v>0</v>
      </c>
      <c r="CM51" s="206">
        <f>Calculation!CK130</f>
        <v>0</v>
      </c>
      <c r="CN51" s="206">
        <f>Calculation!CL130</f>
        <v>0</v>
      </c>
      <c r="CO51" s="206">
        <f>Calculation!CM130</f>
        <v>0</v>
      </c>
      <c r="CP51" s="206">
        <f>Calculation!CN130</f>
        <v>0</v>
      </c>
      <c r="CQ51" s="206">
        <f>Calculation!CO130</f>
        <v>0</v>
      </c>
      <c r="CR51" s="206">
        <f>Calculation!CP130</f>
        <v>0</v>
      </c>
      <c r="CS51" s="206">
        <f>Calculation!CQ130</f>
        <v>0</v>
      </c>
      <c r="CT51" s="206">
        <f>Calculation!CR130</f>
        <v>0</v>
      </c>
      <c r="CU51" s="206">
        <f>Calculation!CS130</f>
        <v>0</v>
      </c>
      <c r="CV51" s="206">
        <f>Calculation!CT130</f>
        <v>0</v>
      </c>
      <c r="CW51" s="206">
        <f>Calculation!CU130</f>
        <v>0</v>
      </c>
      <c r="CX51" s="206">
        <f>Calculation!CV130</f>
        <v>0</v>
      </c>
      <c r="CY51" s="206">
        <f>Calculation!CW130</f>
        <v>0</v>
      </c>
      <c r="CZ51" s="206">
        <f>Calculation!CX130</f>
        <v>0</v>
      </c>
      <c r="DA51" s="206">
        <f>Calculation!CY130</f>
        <v>0</v>
      </c>
      <c r="DB51" s="206">
        <f>Calculation!CZ130</f>
        <v>0</v>
      </c>
      <c r="DC51" s="206">
        <f>Calculation!DA130</f>
        <v>0</v>
      </c>
      <c r="DD51" s="206">
        <f>Calculation!DB130</f>
        <v>0</v>
      </c>
    </row>
    <row r="52" spans="1:108" ht="22.5" customHeight="1">
      <c r="A52" s="32"/>
      <c r="B52" s="32"/>
      <c r="C52" s="163" t="s">
        <v>117</v>
      </c>
      <c r="D52" s="163"/>
      <c r="E52" s="195" t="s">
        <v>118</v>
      </c>
      <c r="F52" s="163"/>
      <c r="G52" s="195"/>
      <c r="H52" s="32"/>
      <c r="I52" s="207">
        <f>Calculation!G119</f>
        <v>0</v>
      </c>
      <c r="J52" s="207">
        <f>Calculation!H119</f>
        <v>0</v>
      </c>
      <c r="K52" s="207">
        <f>Calculation!I119</f>
        <v>0</v>
      </c>
      <c r="L52" s="207">
        <f>Calculation!J119</f>
        <v>0</v>
      </c>
      <c r="M52" s="207">
        <f>Calculation!K119</f>
        <v>0</v>
      </c>
      <c r="N52" s="207">
        <f>Calculation!L119</f>
        <v>0</v>
      </c>
      <c r="O52" s="207">
        <f>Calculation!M119</f>
        <v>0</v>
      </c>
      <c r="P52" s="207">
        <f>Calculation!N119</f>
        <v>0</v>
      </c>
      <c r="Q52" s="207">
        <f>Calculation!O119</f>
        <v>0</v>
      </c>
      <c r="R52" s="207">
        <f>Calculation!P119</f>
        <v>0</v>
      </c>
      <c r="S52" s="207">
        <f>Calculation!Q119</f>
        <v>0</v>
      </c>
      <c r="T52" s="207">
        <f>Calculation!R119</f>
        <v>0</v>
      </c>
      <c r="U52" s="207">
        <f>Calculation!S119</f>
        <v>0</v>
      </c>
      <c r="V52" s="207">
        <f>Calculation!T119</f>
        <v>0</v>
      </c>
      <c r="W52" s="207">
        <f>Calculation!U119</f>
        <v>0</v>
      </c>
      <c r="X52" s="207">
        <f>Calculation!V119</f>
        <v>0</v>
      </c>
      <c r="Y52" s="207">
        <f>Calculation!W119</f>
        <v>0</v>
      </c>
      <c r="Z52" s="207">
        <f>Calculation!X119</f>
        <v>0</v>
      </c>
      <c r="AA52" s="207">
        <f>Calculation!Y119</f>
        <v>0</v>
      </c>
      <c r="AB52" s="207">
        <f>Calculation!Z119</f>
        <v>0</v>
      </c>
      <c r="AC52" s="207">
        <f>Calculation!AA119</f>
        <v>0</v>
      </c>
      <c r="AD52" s="207">
        <f>Calculation!AB119</f>
        <v>0</v>
      </c>
      <c r="AE52" s="207">
        <f>Calculation!AC119</f>
        <v>0</v>
      </c>
      <c r="AF52" s="207">
        <f>Calculation!AD119</f>
        <v>0</v>
      </c>
      <c r="AG52" s="207">
        <f>Calculation!AE119</f>
        <v>0</v>
      </c>
      <c r="AH52" s="207">
        <f>Calculation!AF119</f>
        <v>0</v>
      </c>
      <c r="AI52" s="207">
        <f>Calculation!AG119</f>
        <v>0</v>
      </c>
      <c r="AJ52" s="207">
        <f>Calculation!AH119</f>
        <v>0</v>
      </c>
      <c r="AK52" s="207">
        <f>Calculation!AI119</f>
        <v>0</v>
      </c>
      <c r="AL52" s="207">
        <f>Calculation!AJ119</f>
        <v>0</v>
      </c>
      <c r="AM52" s="207">
        <f>Calculation!AK119</f>
        <v>0</v>
      </c>
      <c r="AN52" s="207">
        <f>Calculation!AL119</f>
        <v>0</v>
      </c>
      <c r="AO52" s="207">
        <f>Calculation!AM119</f>
        <v>0</v>
      </c>
      <c r="AP52" s="207">
        <f>Calculation!AN119</f>
        <v>0</v>
      </c>
      <c r="AQ52" s="207">
        <f>Calculation!AO119</f>
        <v>0</v>
      </c>
      <c r="AR52" s="207">
        <f>Calculation!AP119</f>
        <v>0</v>
      </c>
      <c r="AS52" s="207">
        <f>Calculation!AQ119</f>
        <v>0</v>
      </c>
      <c r="AT52" s="207">
        <f>Calculation!AR119</f>
        <v>0</v>
      </c>
      <c r="AU52" s="207">
        <f>Calculation!AS119</f>
        <v>0</v>
      </c>
      <c r="AV52" s="207">
        <f>Calculation!AT119</f>
        <v>0</v>
      </c>
      <c r="AW52" s="207">
        <f>Calculation!AU119</f>
        <v>0</v>
      </c>
      <c r="AX52" s="207">
        <f>Calculation!AV119</f>
        <v>0</v>
      </c>
      <c r="AY52" s="207">
        <f>Calculation!AW119</f>
        <v>0</v>
      </c>
      <c r="AZ52" s="207">
        <f>Calculation!AX119</f>
        <v>0</v>
      </c>
      <c r="BA52" s="207">
        <f>Calculation!AY119</f>
        <v>0</v>
      </c>
      <c r="BB52" s="207">
        <f>Calculation!AZ119</f>
        <v>0</v>
      </c>
      <c r="BC52" s="207">
        <f>Calculation!BA119</f>
        <v>0</v>
      </c>
      <c r="BD52" s="207">
        <f>Calculation!BB119</f>
        <v>0</v>
      </c>
      <c r="BE52" s="207">
        <f>Calculation!BC119</f>
        <v>0</v>
      </c>
      <c r="BF52" s="207">
        <f>Calculation!BD119</f>
        <v>0</v>
      </c>
      <c r="BG52" s="207">
        <f>Calculation!BE119</f>
        <v>0</v>
      </c>
      <c r="BH52" s="207">
        <f>Calculation!BF119</f>
        <v>0</v>
      </c>
      <c r="BI52" s="207">
        <f>Calculation!BG119</f>
        <v>0</v>
      </c>
      <c r="BJ52" s="207">
        <f>Calculation!BH119</f>
        <v>0</v>
      </c>
      <c r="BK52" s="207">
        <f>Calculation!BI119</f>
        <v>0</v>
      </c>
      <c r="BL52" s="207">
        <f>Calculation!BJ119</f>
        <v>0</v>
      </c>
      <c r="BM52" s="207">
        <f>Calculation!BK119</f>
        <v>0</v>
      </c>
      <c r="BN52" s="207">
        <f>Calculation!BL119</f>
        <v>0</v>
      </c>
      <c r="BO52" s="207">
        <f>Calculation!BM119</f>
        <v>0</v>
      </c>
      <c r="BP52" s="207">
        <f>Calculation!BN119</f>
        <v>0</v>
      </c>
      <c r="BQ52" s="207">
        <f>Calculation!BO119</f>
        <v>0</v>
      </c>
      <c r="BR52" s="207">
        <f>Calculation!BP119</f>
        <v>0</v>
      </c>
      <c r="BS52" s="207">
        <f>Calculation!BQ119</f>
        <v>0</v>
      </c>
      <c r="BT52" s="207">
        <f>Calculation!BR119</f>
        <v>0</v>
      </c>
      <c r="BU52" s="207">
        <f>Calculation!BS119</f>
        <v>0</v>
      </c>
      <c r="BV52" s="207">
        <f>Calculation!BT119</f>
        <v>0</v>
      </c>
      <c r="BW52" s="207">
        <f>Calculation!BU119</f>
        <v>0</v>
      </c>
      <c r="BX52" s="207">
        <f>Calculation!BV119</f>
        <v>0</v>
      </c>
      <c r="BY52" s="207">
        <f>Calculation!BW119</f>
        <v>0</v>
      </c>
      <c r="BZ52" s="207">
        <f>Calculation!BX119</f>
        <v>0</v>
      </c>
      <c r="CA52" s="207">
        <f>Calculation!BY119</f>
        <v>0</v>
      </c>
      <c r="CB52" s="207">
        <f>Calculation!BZ119</f>
        <v>0</v>
      </c>
      <c r="CC52" s="207">
        <f>Calculation!CA119</f>
        <v>0</v>
      </c>
      <c r="CD52" s="207">
        <f>Calculation!CB119</f>
        <v>0</v>
      </c>
      <c r="CE52" s="207">
        <f>Calculation!CC119</f>
        <v>0</v>
      </c>
      <c r="CF52" s="207">
        <f>Calculation!CD119</f>
        <v>0</v>
      </c>
      <c r="CG52" s="207">
        <f>Calculation!CE119</f>
        <v>0</v>
      </c>
      <c r="CH52" s="207">
        <f>Calculation!CF119</f>
        <v>0</v>
      </c>
      <c r="CI52" s="207">
        <f>Calculation!CG119</f>
        <v>0</v>
      </c>
      <c r="CJ52" s="207">
        <f>Calculation!CH119</f>
        <v>0</v>
      </c>
      <c r="CK52" s="207">
        <f>Calculation!CI119</f>
        <v>0</v>
      </c>
      <c r="CL52" s="207">
        <f>Calculation!CJ119</f>
        <v>0</v>
      </c>
      <c r="CM52" s="207">
        <f>Calculation!CK119</f>
        <v>0</v>
      </c>
      <c r="CN52" s="207">
        <f>Calculation!CL119</f>
        <v>0</v>
      </c>
      <c r="CO52" s="207">
        <f>Calculation!CM119</f>
        <v>0</v>
      </c>
      <c r="CP52" s="207">
        <f>Calculation!CN119</f>
        <v>0</v>
      </c>
      <c r="CQ52" s="207">
        <f>Calculation!CO119</f>
        <v>0</v>
      </c>
      <c r="CR52" s="207">
        <f>Calculation!CP119</f>
        <v>0</v>
      </c>
      <c r="CS52" s="207">
        <f>Calculation!CQ119</f>
        <v>0</v>
      </c>
      <c r="CT52" s="207">
        <f>Calculation!CR119</f>
        <v>0</v>
      </c>
      <c r="CU52" s="207">
        <f>Calculation!CS119</f>
        <v>0</v>
      </c>
      <c r="CV52" s="207">
        <f>Calculation!CT119</f>
        <v>0</v>
      </c>
      <c r="CW52" s="207">
        <f>Calculation!CU119</f>
        <v>0</v>
      </c>
      <c r="CX52" s="207">
        <f>Calculation!CV119</f>
        <v>0</v>
      </c>
      <c r="CY52" s="207">
        <f>Calculation!CW119</f>
        <v>0</v>
      </c>
      <c r="CZ52" s="207">
        <f>Calculation!CX119</f>
        <v>0</v>
      </c>
      <c r="DA52" s="207">
        <f>Calculation!CY119</f>
        <v>0</v>
      </c>
      <c r="DB52" s="207">
        <f>Calculation!CZ119</f>
        <v>0</v>
      </c>
      <c r="DC52" s="207">
        <f>Calculation!DA119</f>
        <v>0</v>
      </c>
      <c r="DD52" s="207">
        <f>Calculation!DB119</f>
        <v>0</v>
      </c>
    </row>
    <row r="53" spans="1:108" ht="12.6" customHeight="1">
      <c r="A53" s="32"/>
      <c r="B53" s="32"/>
      <c r="C53" s="46"/>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row>
    <row r="54" spans="1:108" ht="22.5" customHeight="1">
      <c r="C54" s="150" t="str">
        <f>'Option-specific inputs'!$H$10&amp;": "&amp;'Option-specific inputs'!$H$14</f>
        <v xml:space="preserve">Option 2: </v>
      </c>
      <c r="E54" s="151" t="s">
        <v>32</v>
      </c>
      <c r="F54" s="51"/>
      <c r="G54" s="151" t="s">
        <v>114</v>
      </c>
      <c r="I54" s="205">
        <f>Calculation!G$13</f>
        <v>45839</v>
      </c>
      <c r="J54" s="205" t="str">
        <f>Calculation!H$13</f>
        <v/>
      </c>
      <c r="K54" s="205" t="str">
        <f>Calculation!I$13</f>
        <v/>
      </c>
      <c r="L54" s="205" t="str">
        <f>Calculation!J$13</f>
        <v/>
      </c>
      <c r="M54" s="205" t="str">
        <f>Calculation!K$13</f>
        <v/>
      </c>
      <c r="N54" s="205" t="str">
        <f>Calculation!L$13</f>
        <v/>
      </c>
      <c r="O54" s="205" t="str">
        <f>Calculation!M$13</f>
        <v/>
      </c>
      <c r="P54" s="205" t="str">
        <f>Calculation!N$13</f>
        <v/>
      </c>
      <c r="Q54" s="205" t="str">
        <f>Calculation!O$13</f>
        <v/>
      </c>
      <c r="R54" s="205" t="str">
        <f>Calculation!P$13</f>
        <v/>
      </c>
      <c r="S54" s="205" t="str">
        <f>Calculation!Q$13</f>
        <v/>
      </c>
      <c r="T54" s="205" t="str">
        <f>Calculation!R$13</f>
        <v/>
      </c>
      <c r="U54" s="205" t="str">
        <f>Calculation!S$13</f>
        <v/>
      </c>
      <c r="V54" s="205" t="str">
        <f>Calculation!T$13</f>
        <v/>
      </c>
      <c r="W54" s="205" t="str">
        <f>Calculation!U$13</f>
        <v/>
      </c>
      <c r="X54" s="205" t="str">
        <f>Calculation!V$13</f>
        <v/>
      </c>
      <c r="Y54" s="205" t="str">
        <f>Calculation!W$13</f>
        <v/>
      </c>
      <c r="Z54" s="205" t="str">
        <f>Calculation!X$13</f>
        <v/>
      </c>
      <c r="AA54" s="205" t="str">
        <f>Calculation!Y$13</f>
        <v/>
      </c>
      <c r="AB54" s="205" t="str">
        <f>Calculation!Z$13</f>
        <v/>
      </c>
      <c r="AC54" s="205" t="str">
        <f>Calculation!AA$13</f>
        <v/>
      </c>
      <c r="AD54" s="205" t="str">
        <f>Calculation!AB$13</f>
        <v/>
      </c>
      <c r="AE54" s="205" t="str">
        <f>Calculation!AC$13</f>
        <v/>
      </c>
      <c r="AF54" s="205" t="str">
        <f>Calculation!AD$13</f>
        <v/>
      </c>
      <c r="AG54" s="205" t="str">
        <f>Calculation!AE$13</f>
        <v/>
      </c>
      <c r="AH54" s="205" t="str">
        <f>Calculation!AF$13</f>
        <v/>
      </c>
      <c r="AI54" s="205" t="str">
        <f>Calculation!AG$13</f>
        <v/>
      </c>
      <c r="AJ54" s="205" t="str">
        <f>Calculation!AH$13</f>
        <v/>
      </c>
      <c r="AK54" s="205" t="str">
        <f>Calculation!AI$13</f>
        <v/>
      </c>
      <c r="AL54" s="205" t="str">
        <f>Calculation!AJ$13</f>
        <v/>
      </c>
      <c r="AM54" s="205" t="str">
        <f>Calculation!AK$13</f>
        <v/>
      </c>
      <c r="AN54" s="205" t="str">
        <f>Calculation!AL$13</f>
        <v/>
      </c>
      <c r="AO54" s="205" t="str">
        <f>Calculation!AM$13</f>
        <v/>
      </c>
      <c r="AP54" s="205" t="str">
        <f>Calculation!AN$13</f>
        <v/>
      </c>
      <c r="AQ54" s="205" t="str">
        <f>Calculation!AO$13</f>
        <v/>
      </c>
      <c r="AR54" s="205" t="str">
        <f>Calculation!AP$13</f>
        <v/>
      </c>
      <c r="AS54" s="205" t="str">
        <f>Calculation!AQ$13</f>
        <v/>
      </c>
      <c r="AT54" s="205" t="str">
        <f>Calculation!AR$13</f>
        <v/>
      </c>
      <c r="AU54" s="205" t="str">
        <f>Calculation!AS$13</f>
        <v/>
      </c>
      <c r="AV54" s="205" t="str">
        <f>Calculation!AT$13</f>
        <v/>
      </c>
      <c r="AW54" s="205" t="str">
        <f>Calculation!AU$13</f>
        <v/>
      </c>
      <c r="AX54" s="205" t="str">
        <f>Calculation!AV$13</f>
        <v/>
      </c>
      <c r="AY54" s="205" t="str">
        <f>Calculation!AW$13</f>
        <v/>
      </c>
      <c r="AZ54" s="205" t="str">
        <f>Calculation!AX$13</f>
        <v/>
      </c>
      <c r="BA54" s="205" t="str">
        <f>Calculation!AY$13</f>
        <v/>
      </c>
      <c r="BB54" s="205" t="str">
        <f>Calculation!AZ$13</f>
        <v/>
      </c>
      <c r="BC54" s="205" t="str">
        <f>Calculation!BA$13</f>
        <v/>
      </c>
      <c r="BD54" s="205" t="str">
        <f>Calculation!BB$13</f>
        <v/>
      </c>
      <c r="BE54" s="205" t="str">
        <f>Calculation!BC$13</f>
        <v/>
      </c>
      <c r="BF54" s="205" t="str">
        <f>Calculation!BD$13</f>
        <v/>
      </c>
      <c r="BG54" s="205" t="str">
        <f>Calculation!BE$13</f>
        <v/>
      </c>
      <c r="BH54" s="205" t="str">
        <f>Calculation!BF$13</f>
        <v/>
      </c>
      <c r="BI54" s="205" t="str">
        <f>Calculation!BG$13</f>
        <v/>
      </c>
      <c r="BJ54" s="205" t="str">
        <f>Calculation!BH$13</f>
        <v/>
      </c>
      <c r="BK54" s="205" t="str">
        <f>Calculation!BI$13</f>
        <v/>
      </c>
      <c r="BL54" s="205" t="str">
        <f>Calculation!BJ$13</f>
        <v/>
      </c>
      <c r="BM54" s="205" t="str">
        <f>Calculation!BK$13</f>
        <v/>
      </c>
      <c r="BN54" s="205" t="str">
        <f>Calculation!BL$13</f>
        <v/>
      </c>
      <c r="BO54" s="205" t="str">
        <f>Calculation!BM$13</f>
        <v/>
      </c>
      <c r="BP54" s="205" t="str">
        <f>Calculation!BN$13</f>
        <v/>
      </c>
      <c r="BQ54" s="205" t="str">
        <f>Calculation!BO$13</f>
        <v/>
      </c>
      <c r="BR54" s="205" t="str">
        <f>Calculation!BP$13</f>
        <v/>
      </c>
      <c r="BS54" s="205" t="str">
        <f>Calculation!BQ$13</f>
        <v/>
      </c>
      <c r="BT54" s="205" t="str">
        <f>Calculation!BR$13</f>
        <v/>
      </c>
      <c r="BU54" s="205" t="str">
        <f>Calculation!BS$13</f>
        <v/>
      </c>
      <c r="BV54" s="205" t="str">
        <f>Calculation!BT$13</f>
        <v/>
      </c>
      <c r="BW54" s="205" t="str">
        <f>Calculation!BU$13</f>
        <v/>
      </c>
      <c r="BX54" s="205" t="str">
        <f>Calculation!BV$13</f>
        <v/>
      </c>
      <c r="BY54" s="205" t="str">
        <f>Calculation!BW$13</f>
        <v/>
      </c>
      <c r="BZ54" s="205" t="str">
        <f>Calculation!BX$13</f>
        <v/>
      </c>
      <c r="CA54" s="205" t="str">
        <f>Calculation!BY$13</f>
        <v/>
      </c>
      <c r="CB54" s="205" t="str">
        <f>Calculation!BZ$13</f>
        <v/>
      </c>
      <c r="CC54" s="205" t="str">
        <f>Calculation!CA$13</f>
        <v/>
      </c>
      <c r="CD54" s="205" t="str">
        <f>Calculation!CB$13</f>
        <v/>
      </c>
      <c r="CE54" s="205" t="str">
        <f>Calculation!CC$13</f>
        <v/>
      </c>
      <c r="CF54" s="205" t="str">
        <f>Calculation!CD$13</f>
        <v/>
      </c>
      <c r="CG54" s="205" t="str">
        <f>Calculation!CE$13</f>
        <v/>
      </c>
      <c r="CH54" s="205" t="str">
        <f>Calculation!CF$13</f>
        <v/>
      </c>
      <c r="CI54" s="205" t="str">
        <f>Calculation!CG$13</f>
        <v/>
      </c>
      <c r="CJ54" s="205" t="str">
        <f>Calculation!CH$13</f>
        <v/>
      </c>
      <c r="CK54" s="205" t="str">
        <f>Calculation!CI$13</f>
        <v/>
      </c>
      <c r="CL54" s="205" t="str">
        <f>Calculation!CJ$13</f>
        <v/>
      </c>
      <c r="CM54" s="205" t="str">
        <f>Calculation!CK$13</f>
        <v/>
      </c>
      <c r="CN54" s="205" t="str">
        <f>Calculation!CL$13</f>
        <v/>
      </c>
      <c r="CO54" s="205" t="str">
        <f>Calculation!CM$13</f>
        <v/>
      </c>
      <c r="CP54" s="205" t="str">
        <f>Calculation!CN$13</f>
        <v/>
      </c>
      <c r="CQ54" s="205" t="str">
        <f>Calculation!CO$13</f>
        <v/>
      </c>
      <c r="CR54" s="205" t="str">
        <f>Calculation!CP$13</f>
        <v/>
      </c>
      <c r="CS54" s="205" t="str">
        <f>Calculation!CQ$13</f>
        <v/>
      </c>
      <c r="CT54" s="205" t="str">
        <f>Calculation!CR$13</f>
        <v/>
      </c>
      <c r="CU54" s="205" t="str">
        <f>Calculation!CS$13</f>
        <v/>
      </c>
      <c r="CV54" s="205" t="str">
        <f>Calculation!CT$13</f>
        <v/>
      </c>
      <c r="CW54" s="205" t="str">
        <f>Calculation!CU$13</f>
        <v/>
      </c>
      <c r="CX54" s="205" t="str">
        <f>Calculation!CV$13</f>
        <v/>
      </c>
      <c r="CY54" s="205" t="str">
        <f>Calculation!CW$13</f>
        <v/>
      </c>
      <c r="CZ54" s="205" t="str">
        <f>Calculation!CX$13</f>
        <v/>
      </c>
      <c r="DA54" s="205" t="str">
        <f>Calculation!CY$13</f>
        <v/>
      </c>
      <c r="DB54" s="205" t="str">
        <f>Calculation!CZ$13</f>
        <v/>
      </c>
      <c r="DC54" s="205" t="str">
        <f>Calculation!DA$13</f>
        <v/>
      </c>
      <c r="DD54" s="205" t="str">
        <f>Calculation!DB$13</f>
        <v/>
      </c>
    </row>
    <row r="55" spans="1:108" ht="12.6" customHeight="1">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c r="CV55" s="32"/>
      <c r="CW55" s="32"/>
      <c r="CX55" s="32"/>
      <c r="CY55" s="32"/>
      <c r="CZ55" s="32"/>
      <c r="DA55" s="32"/>
      <c r="DB55" s="32"/>
      <c r="DC55" s="32"/>
      <c r="DD55" s="32"/>
    </row>
    <row r="56" spans="1:108" s="163" customFormat="1" ht="22.5" customHeight="1">
      <c r="C56" s="163" t="s">
        <v>133</v>
      </c>
      <c r="E56" s="195" t="s">
        <v>62</v>
      </c>
      <c r="G56" s="195" t="str">
        <f>'General parameters'!$G$10&amp;", "&amp;'General parameters'!$G$12</f>
        <v>Discounted, Escalated</v>
      </c>
      <c r="I56" s="196">
        <f>IF('General parameters'!$G$10="Undiscounted",Calculation!G147,Calculation!G150)</f>
        <v>0</v>
      </c>
      <c r="J56" s="196">
        <f>IF('General parameters'!$G$10="Undiscounted",Calculation!H147,Calculation!H150)</f>
        <v>0</v>
      </c>
      <c r="K56" s="196">
        <f>IF('General parameters'!$G$10="Undiscounted",Calculation!I147,Calculation!I150)</f>
        <v>0</v>
      </c>
      <c r="L56" s="196">
        <f>IF('General parameters'!$G$10="Undiscounted",Calculation!J147,Calculation!J150)</f>
        <v>0</v>
      </c>
      <c r="M56" s="196">
        <f>IF('General parameters'!$G$10="Undiscounted",Calculation!K147,Calculation!K150)</f>
        <v>0</v>
      </c>
      <c r="N56" s="196">
        <f>IF('General parameters'!$G$10="Undiscounted",Calculation!L147,Calculation!L150)</f>
        <v>0</v>
      </c>
      <c r="O56" s="196">
        <f>IF('General parameters'!$G$10="Undiscounted",Calculation!M147,Calculation!M150)</f>
        <v>0</v>
      </c>
      <c r="P56" s="196">
        <f>IF('General parameters'!$G$10="Undiscounted",Calculation!N147,Calculation!N150)</f>
        <v>0</v>
      </c>
      <c r="Q56" s="196">
        <f>IF('General parameters'!$G$10="Undiscounted",Calculation!O147,Calculation!O150)</f>
        <v>0</v>
      </c>
      <c r="R56" s="196">
        <f>IF('General parameters'!$G$10="Undiscounted",Calculation!P147,Calculation!P150)</f>
        <v>0</v>
      </c>
      <c r="S56" s="196">
        <f>IF('General parameters'!$G$10="Undiscounted",Calculation!Q147,Calculation!Q150)</f>
        <v>0</v>
      </c>
      <c r="T56" s="196">
        <f>IF('General parameters'!$G$10="Undiscounted",Calculation!R147,Calculation!R150)</f>
        <v>0</v>
      </c>
      <c r="U56" s="196">
        <f>IF('General parameters'!$G$10="Undiscounted",Calculation!S147,Calculation!S150)</f>
        <v>0</v>
      </c>
      <c r="V56" s="196">
        <f>IF('General parameters'!$G$10="Undiscounted",Calculation!T147,Calculation!T150)</f>
        <v>0</v>
      </c>
      <c r="W56" s="196">
        <f>IF('General parameters'!$G$10="Undiscounted",Calculation!U147,Calculation!U150)</f>
        <v>0</v>
      </c>
      <c r="X56" s="196">
        <f>IF('General parameters'!$G$10="Undiscounted",Calculation!V147,Calculation!V150)</f>
        <v>0</v>
      </c>
      <c r="Y56" s="196">
        <f>IF('General parameters'!$G$10="Undiscounted",Calculation!W147,Calculation!W150)</f>
        <v>0</v>
      </c>
      <c r="Z56" s="196">
        <f>IF('General parameters'!$G$10="Undiscounted",Calculation!X147,Calculation!X150)</f>
        <v>0</v>
      </c>
      <c r="AA56" s="196">
        <f>IF('General parameters'!$G$10="Undiscounted",Calculation!Y147,Calculation!Y150)</f>
        <v>0</v>
      </c>
      <c r="AB56" s="196">
        <f>IF('General parameters'!$G$10="Undiscounted",Calculation!Z147,Calculation!Z150)</f>
        <v>0</v>
      </c>
      <c r="AC56" s="196">
        <f>IF('General parameters'!$G$10="Undiscounted",Calculation!AA147,Calculation!AA150)</f>
        <v>0</v>
      </c>
      <c r="AD56" s="196">
        <f>IF('General parameters'!$G$10="Undiscounted",Calculation!AB147,Calculation!AB150)</f>
        <v>0</v>
      </c>
      <c r="AE56" s="196">
        <f>IF('General parameters'!$G$10="Undiscounted",Calculation!AC147,Calculation!AC150)</f>
        <v>0</v>
      </c>
      <c r="AF56" s="196">
        <f>IF('General parameters'!$G$10="Undiscounted",Calculation!AD147,Calculation!AD150)</f>
        <v>0</v>
      </c>
      <c r="AG56" s="196">
        <f>IF('General parameters'!$G$10="Undiscounted",Calculation!AE147,Calculation!AE150)</f>
        <v>0</v>
      </c>
      <c r="AH56" s="196">
        <f>IF('General parameters'!$G$10="Undiscounted",Calculation!AF147,Calculation!AF150)</f>
        <v>0</v>
      </c>
      <c r="AI56" s="196">
        <f>IF('General parameters'!$G$10="Undiscounted",Calculation!AG147,Calculation!AG150)</f>
        <v>0</v>
      </c>
      <c r="AJ56" s="196">
        <f>IF('General parameters'!$G$10="Undiscounted",Calculation!AH147,Calculation!AH150)</f>
        <v>0</v>
      </c>
      <c r="AK56" s="196">
        <f>IF('General parameters'!$G$10="Undiscounted",Calculation!AI147,Calculation!AI150)</f>
        <v>0</v>
      </c>
      <c r="AL56" s="196">
        <f>IF('General parameters'!$G$10="Undiscounted",Calculation!AJ147,Calculation!AJ150)</f>
        <v>0</v>
      </c>
      <c r="AM56" s="196">
        <f>IF('General parameters'!$G$10="Undiscounted",Calculation!AK147,Calculation!AK150)</f>
        <v>0</v>
      </c>
      <c r="AN56" s="196">
        <f>IF('General parameters'!$G$10="Undiscounted",Calculation!AL147,Calculation!AL150)</f>
        <v>0</v>
      </c>
      <c r="AO56" s="196">
        <f>IF('General parameters'!$G$10="Undiscounted",Calculation!AM147,Calculation!AM150)</f>
        <v>0</v>
      </c>
      <c r="AP56" s="196">
        <f>IF('General parameters'!$G$10="Undiscounted",Calculation!AN147,Calculation!AN150)</f>
        <v>0</v>
      </c>
      <c r="AQ56" s="196">
        <f>IF('General parameters'!$G$10="Undiscounted",Calculation!AO147,Calculation!AO150)</f>
        <v>0</v>
      </c>
      <c r="AR56" s="196">
        <f>IF('General parameters'!$G$10="Undiscounted",Calculation!AP147,Calculation!AP150)</f>
        <v>0</v>
      </c>
      <c r="AS56" s="196">
        <f>IF('General parameters'!$G$10="Undiscounted",Calculation!AQ147,Calculation!AQ150)</f>
        <v>0</v>
      </c>
      <c r="AT56" s="196">
        <f>IF('General parameters'!$G$10="Undiscounted",Calculation!AR147,Calculation!AR150)</f>
        <v>0</v>
      </c>
      <c r="AU56" s="196">
        <f>IF('General parameters'!$G$10="Undiscounted",Calculation!AS147,Calculation!AS150)</f>
        <v>0</v>
      </c>
      <c r="AV56" s="196">
        <f>IF('General parameters'!$G$10="Undiscounted",Calculation!AT147,Calculation!AT150)</f>
        <v>0</v>
      </c>
      <c r="AW56" s="196">
        <f>IF('General parameters'!$G$10="Undiscounted",Calculation!AU147,Calculation!AU150)</f>
        <v>0</v>
      </c>
      <c r="AX56" s="196">
        <f>IF('General parameters'!$G$10="Undiscounted",Calculation!AV147,Calculation!AV150)</f>
        <v>0</v>
      </c>
      <c r="AY56" s="196">
        <f>IF('General parameters'!$G$10="Undiscounted",Calculation!AW147,Calculation!AW150)</f>
        <v>0</v>
      </c>
      <c r="AZ56" s="196">
        <f>IF('General parameters'!$G$10="Undiscounted",Calculation!AX147,Calculation!AX150)</f>
        <v>0</v>
      </c>
      <c r="BA56" s="196">
        <f>IF('General parameters'!$G$10="Undiscounted",Calculation!AY147,Calculation!AY150)</f>
        <v>0</v>
      </c>
      <c r="BB56" s="196">
        <f>IF('General parameters'!$G$10="Undiscounted",Calculation!AZ147,Calculation!AZ150)</f>
        <v>0</v>
      </c>
      <c r="BC56" s="196">
        <f>IF('General parameters'!$G$10="Undiscounted",Calculation!BA147,Calculation!BA150)</f>
        <v>0</v>
      </c>
      <c r="BD56" s="196">
        <f>IF('General parameters'!$G$10="Undiscounted",Calculation!BB147,Calculation!BB150)</f>
        <v>0</v>
      </c>
      <c r="BE56" s="196">
        <f>IF('General parameters'!$G$10="Undiscounted",Calculation!BC147,Calculation!BC150)</f>
        <v>0</v>
      </c>
      <c r="BF56" s="196">
        <f>IF('General parameters'!$G$10="Undiscounted",Calculation!BD147,Calculation!BD150)</f>
        <v>0</v>
      </c>
      <c r="BG56" s="196">
        <f>IF('General parameters'!$G$10="Undiscounted",Calculation!BE147,Calculation!BE150)</f>
        <v>0</v>
      </c>
      <c r="BH56" s="196">
        <f>IF('General parameters'!$G$10="Undiscounted",Calculation!BF147,Calculation!BF150)</f>
        <v>0</v>
      </c>
      <c r="BI56" s="196">
        <f>IF('General parameters'!$G$10="Undiscounted",Calculation!BG147,Calculation!BG150)</f>
        <v>0</v>
      </c>
      <c r="BJ56" s="196">
        <f>IF('General parameters'!$G$10="Undiscounted",Calculation!BH147,Calculation!BH150)</f>
        <v>0</v>
      </c>
      <c r="BK56" s="196">
        <f>IF('General parameters'!$G$10="Undiscounted",Calculation!BI147,Calculation!BI150)</f>
        <v>0</v>
      </c>
      <c r="BL56" s="196">
        <f>IF('General parameters'!$G$10="Undiscounted",Calculation!BJ147,Calculation!BJ150)</f>
        <v>0</v>
      </c>
      <c r="BM56" s="196">
        <f>IF('General parameters'!$G$10="Undiscounted",Calculation!BK147,Calculation!BK150)</f>
        <v>0</v>
      </c>
      <c r="BN56" s="196">
        <f>IF('General parameters'!$G$10="Undiscounted",Calculation!BL147,Calculation!BL150)</f>
        <v>0</v>
      </c>
      <c r="BO56" s="196">
        <f>IF('General parameters'!$G$10="Undiscounted",Calculation!BM147,Calculation!BM150)</f>
        <v>0</v>
      </c>
      <c r="BP56" s="196">
        <f>IF('General parameters'!$G$10="Undiscounted",Calculation!BN147,Calculation!BN150)</f>
        <v>0</v>
      </c>
      <c r="BQ56" s="196">
        <f>IF('General parameters'!$G$10="Undiscounted",Calculation!BO147,Calculation!BO150)</f>
        <v>0</v>
      </c>
      <c r="BR56" s="196">
        <f>IF('General parameters'!$G$10="Undiscounted",Calculation!BP147,Calculation!BP150)</f>
        <v>0</v>
      </c>
      <c r="BS56" s="196">
        <f>IF('General parameters'!$G$10="Undiscounted",Calculation!BQ147,Calculation!BQ150)</f>
        <v>0</v>
      </c>
      <c r="BT56" s="196">
        <f>IF('General parameters'!$G$10="Undiscounted",Calculation!BR147,Calculation!BR150)</f>
        <v>0</v>
      </c>
      <c r="BU56" s="196">
        <f>IF('General parameters'!$G$10="Undiscounted",Calculation!BS147,Calculation!BS150)</f>
        <v>0</v>
      </c>
      <c r="BV56" s="196">
        <f>IF('General parameters'!$G$10="Undiscounted",Calculation!BT147,Calculation!BT150)</f>
        <v>0</v>
      </c>
      <c r="BW56" s="196">
        <f>IF('General parameters'!$G$10="Undiscounted",Calculation!BU147,Calculation!BU150)</f>
        <v>0</v>
      </c>
      <c r="BX56" s="196">
        <f>IF('General parameters'!$G$10="Undiscounted",Calculation!BV147,Calculation!BV150)</f>
        <v>0</v>
      </c>
      <c r="BY56" s="196">
        <f>IF('General parameters'!$G$10="Undiscounted",Calculation!BW147,Calculation!BW150)</f>
        <v>0</v>
      </c>
      <c r="BZ56" s="196">
        <f>IF('General parameters'!$G$10="Undiscounted",Calculation!BX147,Calculation!BX150)</f>
        <v>0</v>
      </c>
      <c r="CA56" s="196">
        <f>IF('General parameters'!$G$10="Undiscounted",Calculation!BY147,Calculation!BY150)</f>
        <v>0</v>
      </c>
      <c r="CB56" s="196">
        <f>IF('General parameters'!$G$10="Undiscounted",Calculation!BZ147,Calculation!BZ150)</f>
        <v>0</v>
      </c>
      <c r="CC56" s="196">
        <f>IF('General parameters'!$G$10="Undiscounted",Calculation!CA147,Calculation!CA150)</f>
        <v>0</v>
      </c>
      <c r="CD56" s="196">
        <f>IF('General parameters'!$G$10="Undiscounted",Calculation!CB147,Calculation!CB150)</f>
        <v>0</v>
      </c>
      <c r="CE56" s="196">
        <f>IF('General parameters'!$G$10="Undiscounted",Calculation!CC147,Calculation!CC150)</f>
        <v>0</v>
      </c>
      <c r="CF56" s="196">
        <f>IF('General parameters'!$G$10="Undiscounted",Calculation!CD147,Calculation!CD150)</f>
        <v>0</v>
      </c>
      <c r="CG56" s="196">
        <f>IF('General parameters'!$G$10="Undiscounted",Calculation!CE147,Calculation!CE150)</f>
        <v>0</v>
      </c>
      <c r="CH56" s="196">
        <f>IF('General parameters'!$G$10="Undiscounted",Calculation!CF147,Calculation!CF150)</f>
        <v>0</v>
      </c>
      <c r="CI56" s="196">
        <f>IF('General parameters'!$G$10="Undiscounted",Calculation!CG147,Calculation!CG150)</f>
        <v>0</v>
      </c>
      <c r="CJ56" s="196">
        <f>IF('General parameters'!$G$10="Undiscounted",Calculation!CH147,Calculation!CH150)</f>
        <v>0</v>
      </c>
      <c r="CK56" s="196">
        <f>IF('General parameters'!$G$10="Undiscounted",Calculation!CI147,Calculation!CI150)</f>
        <v>0</v>
      </c>
      <c r="CL56" s="196">
        <f>IF('General parameters'!$G$10="Undiscounted",Calculation!CJ147,Calculation!CJ150)</f>
        <v>0</v>
      </c>
      <c r="CM56" s="196">
        <f>IF('General parameters'!$G$10="Undiscounted",Calculation!CK147,Calculation!CK150)</f>
        <v>0</v>
      </c>
      <c r="CN56" s="196">
        <f>IF('General parameters'!$G$10="Undiscounted",Calculation!CL147,Calculation!CL150)</f>
        <v>0</v>
      </c>
      <c r="CO56" s="196">
        <f>IF('General parameters'!$G$10="Undiscounted",Calculation!CM147,Calculation!CM150)</f>
        <v>0</v>
      </c>
      <c r="CP56" s="196">
        <f>IF('General parameters'!$G$10="Undiscounted",Calculation!CN147,Calculation!CN150)</f>
        <v>0</v>
      </c>
      <c r="CQ56" s="196">
        <f>IF('General parameters'!$G$10="Undiscounted",Calculation!CO147,Calculation!CO150)</f>
        <v>0</v>
      </c>
      <c r="CR56" s="196">
        <f>IF('General parameters'!$G$10="Undiscounted",Calculation!CP147,Calculation!CP150)</f>
        <v>0</v>
      </c>
      <c r="CS56" s="196">
        <f>IF('General parameters'!$G$10="Undiscounted",Calculation!CQ147,Calculation!CQ150)</f>
        <v>0</v>
      </c>
      <c r="CT56" s="196">
        <f>IF('General parameters'!$G$10="Undiscounted",Calculation!CR147,Calculation!CR150)</f>
        <v>0</v>
      </c>
      <c r="CU56" s="196">
        <f>IF('General parameters'!$G$10="Undiscounted",Calculation!CS147,Calculation!CS150)</f>
        <v>0</v>
      </c>
      <c r="CV56" s="196">
        <f>IF('General parameters'!$G$10="Undiscounted",Calculation!CT147,Calculation!CT150)</f>
        <v>0</v>
      </c>
      <c r="CW56" s="196">
        <f>IF('General parameters'!$G$10="Undiscounted",Calculation!CU147,Calculation!CU150)</f>
        <v>0</v>
      </c>
      <c r="CX56" s="196">
        <f>IF('General parameters'!$G$10="Undiscounted",Calculation!CV147,Calculation!CV150)</f>
        <v>0</v>
      </c>
      <c r="CY56" s="196">
        <f>IF('General parameters'!$G$10="Undiscounted",Calculation!CW147,Calculation!CW150)</f>
        <v>0</v>
      </c>
      <c r="CZ56" s="196">
        <f>IF('General parameters'!$G$10="Undiscounted",Calculation!CX147,Calculation!CX150)</f>
        <v>0</v>
      </c>
      <c r="DA56" s="196">
        <f>IF('General parameters'!$G$10="Undiscounted",Calculation!CY147,Calculation!CY150)</f>
        <v>0</v>
      </c>
      <c r="DB56" s="196">
        <f>IF('General parameters'!$G$10="Undiscounted",Calculation!CZ147,Calculation!CZ150)</f>
        <v>0</v>
      </c>
      <c r="DC56" s="196">
        <f>IF('General parameters'!$G$10="Undiscounted",Calculation!DA147,Calculation!DA150)</f>
        <v>0</v>
      </c>
      <c r="DD56" s="196">
        <f>IF('General parameters'!$G$10="Undiscounted",Calculation!DB147,Calculation!DB150)</f>
        <v>0</v>
      </c>
    </row>
    <row r="57" spans="1:108" s="163" customFormat="1" ht="22.5" customHeight="1">
      <c r="C57" s="163" t="s">
        <v>137</v>
      </c>
      <c r="E57" s="195" t="s">
        <v>62</v>
      </c>
      <c r="G57" s="195" t="str">
        <f>'General parameters'!$G$10&amp;", "&amp;'General parameters'!$G$12</f>
        <v>Discounted, Escalated</v>
      </c>
      <c r="I57" s="196">
        <f>IF('General parameters'!$G$10="Undiscounted",Calculation!G159,Calculation!G162)</f>
        <v>0</v>
      </c>
      <c r="J57" s="196">
        <f>IF('General parameters'!$G$10="Undiscounted",Calculation!H159,Calculation!H162)</f>
        <v>0</v>
      </c>
      <c r="K57" s="196">
        <f>IF('General parameters'!$G$10="Undiscounted",Calculation!I159,Calculation!I162)</f>
        <v>0</v>
      </c>
      <c r="L57" s="196">
        <f>IF('General parameters'!$G$10="Undiscounted",Calculation!J159,Calculation!J162)</f>
        <v>0</v>
      </c>
      <c r="M57" s="196">
        <f>IF('General parameters'!$G$10="Undiscounted",Calculation!K159,Calculation!K162)</f>
        <v>0</v>
      </c>
      <c r="N57" s="196">
        <f>IF('General parameters'!$G$10="Undiscounted",Calculation!L159,Calculation!L162)</f>
        <v>0</v>
      </c>
      <c r="O57" s="196">
        <f>IF('General parameters'!$G$10="Undiscounted",Calculation!M159,Calculation!M162)</f>
        <v>0</v>
      </c>
      <c r="P57" s="196">
        <f>IF('General parameters'!$G$10="Undiscounted",Calculation!N159,Calculation!N162)</f>
        <v>0</v>
      </c>
      <c r="Q57" s="196">
        <f>IF('General parameters'!$G$10="Undiscounted",Calculation!O159,Calculation!O162)</f>
        <v>0</v>
      </c>
      <c r="R57" s="196">
        <f>IF('General parameters'!$G$10="Undiscounted",Calculation!P159,Calculation!P162)</f>
        <v>0</v>
      </c>
      <c r="S57" s="196">
        <f>IF('General parameters'!$G$10="Undiscounted",Calculation!Q159,Calculation!Q162)</f>
        <v>0</v>
      </c>
      <c r="T57" s="196">
        <f>IF('General parameters'!$G$10="Undiscounted",Calculation!R159,Calculation!R162)</f>
        <v>0</v>
      </c>
      <c r="U57" s="196">
        <f>IF('General parameters'!$G$10="Undiscounted",Calculation!S159,Calculation!S162)</f>
        <v>0</v>
      </c>
      <c r="V57" s="196">
        <f>IF('General parameters'!$G$10="Undiscounted",Calculation!T159,Calculation!T162)</f>
        <v>0</v>
      </c>
      <c r="W57" s="196">
        <f>IF('General parameters'!$G$10="Undiscounted",Calculation!U159,Calculation!U162)</f>
        <v>0</v>
      </c>
      <c r="X57" s="196">
        <f>IF('General parameters'!$G$10="Undiscounted",Calculation!V159,Calculation!V162)</f>
        <v>0</v>
      </c>
      <c r="Y57" s="196">
        <f>IF('General parameters'!$G$10="Undiscounted",Calculation!W159,Calculation!W162)</f>
        <v>0</v>
      </c>
      <c r="Z57" s="196">
        <f>IF('General parameters'!$G$10="Undiscounted",Calculation!X159,Calculation!X162)</f>
        <v>0</v>
      </c>
      <c r="AA57" s="196">
        <f>IF('General parameters'!$G$10="Undiscounted",Calculation!Y159,Calculation!Y162)</f>
        <v>0</v>
      </c>
      <c r="AB57" s="196">
        <f>IF('General parameters'!$G$10="Undiscounted",Calculation!Z159,Calculation!Z162)</f>
        <v>0</v>
      </c>
      <c r="AC57" s="196">
        <f>IF('General parameters'!$G$10="Undiscounted",Calculation!AA159,Calculation!AA162)</f>
        <v>0</v>
      </c>
      <c r="AD57" s="196">
        <f>IF('General parameters'!$G$10="Undiscounted",Calculation!AB159,Calculation!AB162)</f>
        <v>0</v>
      </c>
      <c r="AE57" s="196">
        <f>IF('General parameters'!$G$10="Undiscounted",Calculation!AC159,Calculation!AC162)</f>
        <v>0</v>
      </c>
      <c r="AF57" s="196">
        <f>IF('General parameters'!$G$10="Undiscounted",Calculation!AD159,Calculation!AD162)</f>
        <v>0</v>
      </c>
      <c r="AG57" s="196">
        <f>IF('General parameters'!$G$10="Undiscounted",Calculation!AE159,Calculation!AE162)</f>
        <v>0</v>
      </c>
      <c r="AH57" s="196">
        <f>IF('General parameters'!$G$10="Undiscounted",Calculation!AF159,Calculation!AF162)</f>
        <v>0</v>
      </c>
      <c r="AI57" s="196">
        <f>IF('General parameters'!$G$10="Undiscounted",Calculation!AG159,Calculation!AG162)</f>
        <v>0</v>
      </c>
      <c r="AJ57" s="196">
        <f>IF('General parameters'!$G$10="Undiscounted",Calculation!AH159,Calculation!AH162)</f>
        <v>0</v>
      </c>
      <c r="AK57" s="196">
        <f>IF('General parameters'!$G$10="Undiscounted",Calculation!AI159,Calculation!AI162)</f>
        <v>0</v>
      </c>
      <c r="AL57" s="196">
        <f>IF('General parameters'!$G$10="Undiscounted",Calculation!AJ159,Calculation!AJ162)</f>
        <v>0</v>
      </c>
      <c r="AM57" s="196">
        <f>IF('General parameters'!$G$10="Undiscounted",Calculation!AK159,Calculation!AK162)</f>
        <v>0</v>
      </c>
      <c r="AN57" s="196">
        <f>IF('General parameters'!$G$10="Undiscounted",Calculation!AL159,Calculation!AL162)</f>
        <v>0</v>
      </c>
      <c r="AO57" s="196">
        <f>IF('General parameters'!$G$10="Undiscounted",Calculation!AM159,Calculation!AM162)</f>
        <v>0</v>
      </c>
      <c r="AP57" s="196">
        <f>IF('General parameters'!$G$10="Undiscounted",Calculation!AN159,Calculation!AN162)</f>
        <v>0</v>
      </c>
      <c r="AQ57" s="196">
        <f>IF('General parameters'!$G$10="Undiscounted",Calculation!AO159,Calculation!AO162)</f>
        <v>0</v>
      </c>
      <c r="AR57" s="196">
        <f>IF('General parameters'!$G$10="Undiscounted",Calculation!AP159,Calculation!AP162)</f>
        <v>0</v>
      </c>
      <c r="AS57" s="196">
        <f>IF('General parameters'!$G$10="Undiscounted",Calculation!AQ159,Calculation!AQ162)</f>
        <v>0</v>
      </c>
      <c r="AT57" s="196">
        <f>IF('General parameters'!$G$10="Undiscounted",Calculation!AR159,Calculation!AR162)</f>
        <v>0</v>
      </c>
      <c r="AU57" s="196">
        <f>IF('General parameters'!$G$10="Undiscounted",Calculation!AS159,Calculation!AS162)</f>
        <v>0</v>
      </c>
      <c r="AV57" s="196">
        <f>IF('General parameters'!$G$10="Undiscounted",Calculation!AT159,Calculation!AT162)</f>
        <v>0</v>
      </c>
      <c r="AW57" s="196">
        <f>IF('General parameters'!$G$10="Undiscounted",Calculation!AU159,Calculation!AU162)</f>
        <v>0</v>
      </c>
      <c r="AX57" s="196">
        <f>IF('General parameters'!$G$10="Undiscounted",Calculation!AV159,Calculation!AV162)</f>
        <v>0</v>
      </c>
      <c r="AY57" s="196">
        <f>IF('General parameters'!$G$10="Undiscounted",Calculation!AW159,Calculation!AW162)</f>
        <v>0</v>
      </c>
      <c r="AZ57" s="196">
        <f>IF('General parameters'!$G$10="Undiscounted",Calculation!AX159,Calculation!AX162)</f>
        <v>0</v>
      </c>
      <c r="BA57" s="196">
        <f>IF('General parameters'!$G$10="Undiscounted",Calculation!AY159,Calculation!AY162)</f>
        <v>0</v>
      </c>
      <c r="BB57" s="196">
        <f>IF('General parameters'!$G$10="Undiscounted",Calculation!AZ159,Calculation!AZ162)</f>
        <v>0</v>
      </c>
      <c r="BC57" s="196">
        <f>IF('General parameters'!$G$10="Undiscounted",Calculation!BA159,Calculation!BA162)</f>
        <v>0</v>
      </c>
      <c r="BD57" s="196">
        <f>IF('General parameters'!$G$10="Undiscounted",Calculation!BB159,Calculation!BB162)</f>
        <v>0</v>
      </c>
      <c r="BE57" s="196">
        <f>IF('General parameters'!$G$10="Undiscounted",Calculation!BC159,Calculation!BC162)</f>
        <v>0</v>
      </c>
      <c r="BF57" s="196">
        <f>IF('General parameters'!$G$10="Undiscounted",Calculation!BD159,Calculation!BD162)</f>
        <v>0</v>
      </c>
      <c r="BG57" s="196">
        <f>IF('General parameters'!$G$10="Undiscounted",Calculation!BE159,Calculation!BE162)</f>
        <v>0</v>
      </c>
      <c r="BH57" s="196">
        <f>IF('General parameters'!$G$10="Undiscounted",Calculation!BF159,Calculation!BF162)</f>
        <v>0</v>
      </c>
      <c r="BI57" s="196">
        <f>IF('General parameters'!$G$10="Undiscounted",Calculation!BG159,Calculation!BG162)</f>
        <v>0</v>
      </c>
      <c r="BJ57" s="196">
        <f>IF('General parameters'!$G$10="Undiscounted",Calculation!BH159,Calculation!BH162)</f>
        <v>0</v>
      </c>
      <c r="BK57" s="196">
        <f>IF('General parameters'!$G$10="Undiscounted",Calculation!BI159,Calculation!BI162)</f>
        <v>0</v>
      </c>
      <c r="BL57" s="196">
        <f>IF('General parameters'!$G$10="Undiscounted",Calculation!BJ159,Calculation!BJ162)</f>
        <v>0</v>
      </c>
      <c r="BM57" s="196">
        <f>IF('General parameters'!$G$10="Undiscounted",Calculation!BK159,Calculation!BK162)</f>
        <v>0</v>
      </c>
      <c r="BN57" s="196">
        <f>IF('General parameters'!$G$10="Undiscounted",Calculation!BL159,Calculation!BL162)</f>
        <v>0</v>
      </c>
      <c r="BO57" s="196">
        <f>IF('General parameters'!$G$10="Undiscounted",Calculation!BM159,Calculation!BM162)</f>
        <v>0</v>
      </c>
      <c r="BP57" s="196">
        <f>IF('General parameters'!$G$10="Undiscounted",Calculation!BN159,Calculation!BN162)</f>
        <v>0</v>
      </c>
      <c r="BQ57" s="196">
        <f>IF('General parameters'!$G$10="Undiscounted",Calculation!BO159,Calculation!BO162)</f>
        <v>0</v>
      </c>
      <c r="BR57" s="196">
        <f>IF('General parameters'!$G$10="Undiscounted",Calculation!BP159,Calculation!BP162)</f>
        <v>0</v>
      </c>
      <c r="BS57" s="196">
        <f>IF('General parameters'!$G$10="Undiscounted",Calculation!BQ159,Calculation!BQ162)</f>
        <v>0</v>
      </c>
      <c r="BT57" s="196">
        <f>IF('General parameters'!$G$10="Undiscounted",Calculation!BR159,Calculation!BR162)</f>
        <v>0</v>
      </c>
      <c r="BU57" s="196">
        <f>IF('General parameters'!$G$10="Undiscounted",Calculation!BS159,Calculation!BS162)</f>
        <v>0</v>
      </c>
      <c r="BV57" s="196">
        <f>IF('General parameters'!$G$10="Undiscounted",Calculation!BT159,Calculation!BT162)</f>
        <v>0</v>
      </c>
      <c r="BW57" s="196">
        <f>IF('General parameters'!$G$10="Undiscounted",Calculation!BU159,Calculation!BU162)</f>
        <v>0</v>
      </c>
      <c r="BX57" s="196">
        <f>IF('General parameters'!$G$10="Undiscounted",Calculation!BV159,Calculation!BV162)</f>
        <v>0</v>
      </c>
      <c r="BY57" s="196">
        <f>IF('General parameters'!$G$10="Undiscounted",Calculation!BW159,Calculation!BW162)</f>
        <v>0</v>
      </c>
      <c r="BZ57" s="196">
        <f>IF('General parameters'!$G$10="Undiscounted",Calculation!BX159,Calculation!BX162)</f>
        <v>0</v>
      </c>
      <c r="CA57" s="196">
        <f>IF('General parameters'!$G$10="Undiscounted",Calculation!BY159,Calculation!BY162)</f>
        <v>0</v>
      </c>
      <c r="CB57" s="196">
        <f>IF('General parameters'!$G$10="Undiscounted",Calculation!BZ159,Calculation!BZ162)</f>
        <v>0</v>
      </c>
      <c r="CC57" s="196">
        <f>IF('General parameters'!$G$10="Undiscounted",Calculation!CA159,Calculation!CA162)</f>
        <v>0</v>
      </c>
      <c r="CD57" s="196">
        <f>IF('General parameters'!$G$10="Undiscounted",Calculation!CB159,Calculation!CB162)</f>
        <v>0</v>
      </c>
      <c r="CE57" s="196">
        <f>IF('General parameters'!$G$10="Undiscounted",Calculation!CC159,Calculation!CC162)</f>
        <v>0</v>
      </c>
      <c r="CF57" s="196">
        <f>IF('General parameters'!$G$10="Undiscounted",Calculation!CD159,Calculation!CD162)</f>
        <v>0</v>
      </c>
      <c r="CG57" s="196">
        <f>IF('General parameters'!$G$10="Undiscounted",Calculation!CE159,Calculation!CE162)</f>
        <v>0</v>
      </c>
      <c r="CH57" s="196">
        <f>IF('General parameters'!$G$10="Undiscounted",Calculation!CF159,Calculation!CF162)</f>
        <v>0</v>
      </c>
      <c r="CI57" s="196">
        <f>IF('General parameters'!$G$10="Undiscounted",Calculation!CG159,Calculation!CG162)</f>
        <v>0</v>
      </c>
      <c r="CJ57" s="196">
        <f>IF('General parameters'!$G$10="Undiscounted",Calculation!CH159,Calculation!CH162)</f>
        <v>0</v>
      </c>
      <c r="CK57" s="196">
        <f>IF('General parameters'!$G$10="Undiscounted",Calculation!CI159,Calculation!CI162)</f>
        <v>0</v>
      </c>
      <c r="CL57" s="196">
        <f>IF('General parameters'!$G$10="Undiscounted",Calculation!CJ159,Calculation!CJ162)</f>
        <v>0</v>
      </c>
      <c r="CM57" s="196">
        <f>IF('General parameters'!$G$10="Undiscounted",Calculation!CK159,Calculation!CK162)</f>
        <v>0</v>
      </c>
      <c r="CN57" s="196">
        <f>IF('General parameters'!$G$10="Undiscounted",Calculation!CL159,Calculation!CL162)</f>
        <v>0</v>
      </c>
      <c r="CO57" s="196">
        <f>IF('General parameters'!$G$10="Undiscounted",Calculation!CM159,Calculation!CM162)</f>
        <v>0</v>
      </c>
      <c r="CP57" s="196">
        <f>IF('General parameters'!$G$10="Undiscounted",Calculation!CN159,Calculation!CN162)</f>
        <v>0</v>
      </c>
      <c r="CQ57" s="196">
        <f>IF('General parameters'!$G$10="Undiscounted",Calculation!CO159,Calculation!CO162)</f>
        <v>0</v>
      </c>
      <c r="CR57" s="196">
        <f>IF('General parameters'!$G$10="Undiscounted",Calculation!CP159,Calculation!CP162)</f>
        <v>0</v>
      </c>
      <c r="CS57" s="196">
        <f>IF('General parameters'!$G$10="Undiscounted",Calculation!CQ159,Calculation!CQ162)</f>
        <v>0</v>
      </c>
      <c r="CT57" s="196">
        <f>IF('General parameters'!$G$10="Undiscounted",Calculation!CR159,Calculation!CR162)</f>
        <v>0</v>
      </c>
      <c r="CU57" s="196">
        <f>IF('General parameters'!$G$10="Undiscounted",Calculation!CS159,Calculation!CS162)</f>
        <v>0</v>
      </c>
      <c r="CV57" s="196">
        <f>IF('General parameters'!$G$10="Undiscounted",Calculation!CT159,Calculation!CT162)</f>
        <v>0</v>
      </c>
      <c r="CW57" s="196">
        <f>IF('General parameters'!$G$10="Undiscounted",Calculation!CU159,Calculation!CU162)</f>
        <v>0</v>
      </c>
      <c r="CX57" s="196">
        <f>IF('General parameters'!$G$10="Undiscounted",Calculation!CV159,Calculation!CV162)</f>
        <v>0</v>
      </c>
      <c r="CY57" s="196">
        <f>IF('General parameters'!$G$10="Undiscounted",Calculation!CW159,Calculation!CW162)</f>
        <v>0</v>
      </c>
      <c r="CZ57" s="196">
        <f>IF('General parameters'!$G$10="Undiscounted",Calculation!CX159,Calculation!CX162)</f>
        <v>0</v>
      </c>
      <c r="DA57" s="196">
        <f>IF('General parameters'!$G$10="Undiscounted",Calculation!CY159,Calculation!CY162)</f>
        <v>0</v>
      </c>
      <c r="DB57" s="196">
        <f>IF('General parameters'!$G$10="Undiscounted",Calculation!CZ159,Calculation!CZ162)</f>
        <v>0</v>
      </c>
      <c r="DC57" s="196">
        <f>IF('General parameters'!$G$10="Undiscounted",Calculation!DA159,Calculation!DA162)</f>
        <v>0</v>
      </c>
      <c r="DD57" s="196">
        <f>IF('General parameters'!$G$10="Undiscounted",Calculation!DB159,Calculation!DB162)</f>
        <v>0</v>
      </c>
    </row>
    <row r="58" spans="1:108" s="163" customFormat="1" ht="22.5" customHeight="1">
      <c r="C58" s="163" t="s">
        <v>138</v>
      </c>
      <c r="E58" s="195" t="s">
        <v>62</v>
      </c>
      <c r="G58" s="195" t="str">
        <f>'General parameters'!$G$10&amp;", "&amp;'General parameters'!$G$12</f>
        <v>Discounted, Escalated</v>
      </c>
      <c r="I58" s="196">
        <f>IF('General parameters'!$G$10="Undiscounted",Calculation!G173,Calculation!G176)</f>
        <v>0</v>
      </c>
      <c r="J58" s="196">
        <f>IF('General parameters'!$G$10="Undiscounted",Calculation!H173,Calculation!H176)</f>
        <v>0</v>
      </c>
      <c r="K58" s="196">
        <f>IF('General parameters'!$G$10="Undiscounted",Calculation!I173,Calculation!I176)</f>
        <v>0</v>
      </c>
      <c r="L58" s="196">
        <f>IF('General parameters'!$G$10="Undiscounted",Calculation!J173,Calculation!J176)</f>
        <v>0</v>
      </c>
      <c r="M58" s="196">
        <f>IF('General parameters'!$G$10="Undiscounted",Calculation!K173,Calculation!K176)</f>
        <v>0</v>
      </c>
      <c r="N58" s="196">
        <f>IF('General parameters'!$G$10="Undiscounted",Calculation!L173,Calculation!L176)</f>
        <v>0</v>
      </c>
      <c r="O58" s="196">
        <f>IF('General parameters'!$G$10="Undiscounted",Calculation!M173,Calculation!M176)</f>
        <v>0</v>
      </c>
      <c r="P58" s="196">
        <f>IF('General parameters'!$G$10="Undiscounted",Calculation!N173,Calculation!N176)</f>
        <v>0</v>
      </c>
      <c r="Q58" s="196">
        <f>IF('General parameters'!$G$10="Undiscounted",Calculation!O173,Calculation!O176)</f>
        <v>0</v>
      </c>
      <c r="R58" s="196">
        <f>IF('General parameters'!$G$10="Undiscounted",Calculation!P173,Calculation!P176)</f>
        <v>0</v>
      </c>
      <c r="S58" s="196">
        <f>IF('General parameters'!$G$10="Undiscounted",Calculation!Q173,Calculation!Q176)</f>
        <v>0</v>
      </c>
      <c r="T58" s="196">
        <f>IF('General parameters'!$G$10="Undiscounted",Calculation!R173,Calculation!R176)</f>
        <v>0</v>
      </c>
      <c r="U58" s="196">
        <f>IF('General parameters'!$G$10="Undiscounted",Calculation!S173,Calculation!S176)</f>
        <v>0</v>
      </c>
      <c r="V58" s="196">
        <f>IF('General parameters'!$G$10="Undiscounted",Calculation!T173,Calculation!T176)</f>
        <v>0</v>
      </c>
      <c r="W58" s="196">
        <f>IF('General parameters'!$G$10="Undiscounted",Calculation!U173,Calculation!U176)</f>
        <v>0</v>
      </c>
      <c r="X58" s="196">
        <f>IF('General parameters'!$G$10="Undiscounted",Calculation!V173,Calculation!V176)</f>
        <v>0</v>
      </c>
      <c r="Y58" s="196">
        <f>IF('General parameters'!$G$10="Undiscounted",Calculation!W173,Calculation!W176)</f>
        <v>0</v>
      </c>
      <c r="Z58" s="196">
        <f>IF('General parameters'!$G$10="Undiscounted",Calculation!X173,Calculation!X176)</f>
        <v>0</v>
      </c>
      <c r="AA58" s="196">
        <f>IF('General parameters'!$G$10="Undiscounted",Calculation!Y173,Calculation!Y176)</f>
        <v>0</v>
      </c>
      <c r="AB58" s="196">
        <f>IF('General parameters'!$G$10="Undiscounted",Calculation!Z173,Calculation!Z176)</f>
        <v>0</v>
      </c>
      <c r="AC58" s="196">
        <f>IF('General parameters'!$G$10="Undiscounted",Calculation!AA173,Calculation!AA176)</f>
        <v>0</v>
      </c>
      <c r="AD58" s="196">
        <f>IF('General parameters'!$G$10="Undiscounted",Calculation!AB173,Calculation!AB176)</f>
        <v>0</v>
      </c>
      <c r="AE58" s="196">
        <f>IF('General parameters'!$G$10="Undiscounted",Calculation!AC173,Calculation!AC176)</f>
        <v>0</v>
      </c>
      <c r="AF58" s="196">
        <f>IF('General parameters'!$G$10="Undiscounted",Calculation!AD173,Calculation!AD176)</f>
        <v>0</v>
      </c>
      <c r="AG58" s="196">
        <f>IF('General parameters'!$G$10="Undiscounted",Calculation!AE173,Calculation!AE176)</f>
        <v>0</v>
      </c>
      <c r="AH58" s="196">
        <f>IF('General parameters'!$G$10="Undiscounted",Calculation!AF173,Calculation!AF176)</f>
        <v>0</v>
      </c>
      <c r="AI58" s="196">
        <f>IF('General parameters'!$G$10="Undiscounted",Calculation!AG173,Calculation!AG176)</f>
        <v>0</v>
      </c>
      <c r="AJ58" s="196">
        <f>IF('General parameters'!$G$10="Undiscounted",Calculation!AH173,Calculation!AH176)</f>
        <v>0</v>
      </c>
      <c r="AK58" s="196">
        <f>IF('General parameters'!$G$10="Undiscounted",Calculation!AI173,Calculation!AI176)</f>
        <v>0</v>
      </c>
      <c r="AL58" s="196">
        <f>IF('General parameters'!$G$10="Undiscounted",Calculation!AJ173,Calculation!AJ176)</f>
        <v>0</v>
      </c>
      <c r="AM58" s="196">
        <f>IF('General parameters'!$G$10="Undiscounted",Calculation!AK173,Calculation!AK176)</f>
        <v>0</v>
      </c>
      <c r="AN58" s="196">
        <f>IF('General parameters'!$G$10="Undiscounted",Calculation!AL173,Calculation!AL176)</f>
        <v>0</v>
      </c>
      <c r="AO58" s="196">
        <f>IF('General parameters'!$G$10="Undiscounted",Calculation!AM173,Calculation!AM176)</f>
        <v>0</v>
      </c>
      <c r="AP58" s="196">
        <f>IF('General parameters'!$G$10="Undiscounted",Calculation!AN173,Calculation!AN176)</f>
        <v>0</v>
      </c>
      <c r="AQ58" s="196">
        <f>IF('General parameters'!$G$10="Undiscounted",Calculation!AO173,Calculation!AO176)</f>
        <v>0</v>
      </c>
      <c r="AR58" s="196">
        <f>IF('General parameters'!$G$10="Undiscounted",Calculation!AP173,Calculation!AP176)</f>
        <v>0</v>
      </c>
      <c r="AS58" s="196">
        <f>IF('General parameters'!$G$10="Undiscounted",Calculation!AQ173,Calculation!AQ176)</f>
        <v>0</v>
      </c>
      <c r="AT58" s="196">
        <f>IF('General parameters'!$G$10="Undiscounted",Calculation!AR173,Calculation!AR176)</f>
        <v>0</v>
      </c>
      <c r="AU58" s="196">
        <f>IF('General parameters'!$G$10="Undiscounted",Calculation!AS173,Calculation!AS176)</f>
        <v>0</v>
      </c>
      <c r="AV58" s="196">
        <f>IF('General parameters'!$G$10="Undiscounted",Calculation!AT173,Calculation!AT176)</f>
        <v>0</v>
      </c>
      <c r="AW58" s="196">
        <f>IF('General parameters'!$G$10="Undiscounted",Calculation!AU173,Calculation!AU176)</f>
        <v>0</v>
      </c>
      <c r="AX58" s="196">
        <f>IF('General parameters'!$G$10="Undiscounted",Calculation!AV173,Calculation!AV176)</f>
        <v>0</v>
      </c>
      <c r="AY58" s="196">
        <f>IF('General parameters'!$G$10="Undiscounted",Calculation!AW173,Calculation!AW176)</f>
        <v>0</v>
      </c>
      <c r="AZ58" s="196">
        <f>IF('General parameters'!$G$10="Undiscounted",Calculation!AX173,Calculation!AX176)</f>
        <v>0</v>
      </c>
      <c r="BA58" s="196">
        <f>IF('General parameters'!$G$10="Undiscounted",Calculation!AY173,Calculation!AY176)</f>
        <v>0</v>
      </c>
      <c r="BB58" s="196">
        <f>IF('General parameters'!$G$10="Undiscounted",Calculation!AZ173,Calculation!AZ176)</f>
        <v>0</v>
      </c>
      <c r="BC58" s="196">
        <f>IF('General parameters'!$G$10="Undiscounted",Calculation!BA173,Calculation!BA176)</f>
        <v>0</v>
      </c>
      <c r="BD58" s="196">
        <f>IF('General parameters'!$G$10="Undiscounted",Calculation!BB173,Calculation!BB176)</f>
        <v>0</v>
      </c>
      <c r="BE58" s="196">
        <f>IF('General parameters'!$G$10="Undiscounted",Calculation!BC173,Calculation!BC176)</f>
        <v>0</v>
      </c>
      <c r="BF58" s="196">
        <f>IF('General parameters'!$G$10="Undiscounted",Calculation!BD173,Calculation!BD176)</f>
        <v>0</v>
      </c>
      <c r="BG58" s="196">
        <f>IF('General parameters'!$G$10="Undiscounted",Calculation!BE173,Calculation!BE176)</f>
        <v>0</v>
      </c>
      <c r="BH58" s="196">
        <f>IF('General parameters'!$G$10="Undiscounted",Calculation!BF173,Calculation!BF176)</f>
        <v>0</v>
      </c>
      <c r="BI58" s="196">
        <f>IF('General parameters'!$G$10="Undiscounted",Calculation!BG173,Calculation!BG176)</f>
        <v>0</v>
      </c>
      <c r="BJ58" s="196">
        <f>IF('General parameters'!$G$10="Undiscounted",Calculation!BH173,Calculation!BH176)</f>
        <v>0</v>
      </c>
      <c r="BK58" s="196">
        <f>IF('General parameters'!$G$10="Undiscounted",Calculation!BI173,Calculation!BI176)</f>
        <v>0</v>
      </c>
      <c r="BL58" s="196">
        <f>IF('General parameters'!$G$10="Undiscounted",Calculation!BJ173,Calculation!BJ176)</f>
        <v>0</v>
      </c>
      <c r="BM58" s="196">
        <f>IF('General parameters'!$G$10="Undiscounted",Calculation!BK173,Calculation!BK176)</f>
        <v>0</v>
      </c>
      <c r="BN58" s="196">
        <f>IF('General parameters'!$G$10="Undiscounted",Calculation!BL173,Calculation!BL176)</f>
        <v>0</v>
      </c>
      <c r="BO58" s="196">
        <f>IF('General parameters'!$G$10="Undiscounted",Calculation!BM173,Calculation!BM176)</f>
        <v>0</v>
      </c>
      <c r="BP58" s="196">
        <f>IF('General parameters'!$G$10="Undiscounted",Calculation!BN173,Calculation!BN176)</f>
        <v>0</v>
      </c>
      <c r="BQ58" s="196">
        <f>IF('General parameters'!$G$10="Undiscounted",Calculation!BO173,Calculation!BO176)</f>
        <v>0</v>
      </c>
      <c r="BR58" s="196">
        <f>IF('General parameters'!$G$10="Undiscounted",Calculation!BP173,Calculation!BP176)</f>
        <v>0</v>
      </c>
      <c r="BS58" s="196">
        <f>IF('General parameters'!$G$10="Undiscounted",Calculation!BQ173,Calculation!BQ176)</f>
        <v>0</v>
      </c>
      <c r="BT58" s="196">
        <f>IF('General parameters'!$G$10="Undiscounted",Calculation!BR173,Calculation!BR176)</f>
        <v>0</v>
      </c>
      <c r="BU58" s="196">
        <f>IF('General parameters'!$G$10="Undiscounted",Calculation!BS173,Calculation!BS176)</f>
        <v>0</v>
      </c>
      <c r="BV58" s="196">
        <f>IF('General parameters'!$G$10="Undiscounted",Calculation!BT173,Calculation!BT176)</f>
        <v>0</v>
      </c>
      <c r="BW58" s="196">
        <f>IF('General parameters'!$G$10="Undiscounted",Calculation!BU173,Calculation!BU176)</f>
        <v>0</v>
      </c>
      <c r="BX58" s="196">
        <f>IF('General parameters'!$G$10="Undiscounted",Calculation!BV173,Calculation!BV176)</f>
        <v>0</v>
      </c>
      <c r="BY58" s="196">
        <f>IF('General parameters'!$G$10="Undiscounted",Calculation!BW173,Calculation!BW176)</f>
        <v>0</v>
      </c>
      <c r="BZ58" s="196">
        <f>IF('General parameters'!$G$10="Undiscounted",Calculation!BX173,Calculation!BX176)</f>
        <v>0</v>
      </c>
      <c r="CA58" s="196">
        <f>IF('General parameters'!$G$10="Undiscounted",Calculation!BY173,Calculation!BY176)</f>
        <v>0</v>
      </c>
      <c r="CB58" s="196">
        <f>IF('General parameters'!$G$10="Undiscounted",Calculation!BZ173,Calculation!BZ176)</f>
        <v>0</v>
      </c>
      <c r="CC58" s="196">
        <f>IF('General parameters'!$G$10="Undiscounted",Calculation!CA173,Calculation!CA176)</f>
        <v>0</v>
      </c>
      <c r="CD58" s="196">
        <f>IF('General parameters'!$G$10="Undiscounted",Calculation!CB173,Calculation!CB176)</f>
        <v>0</v>
      </c>
      <c r="CE58" s="196">
        <f>IF('General parameters'!$G$10="Undiscounted",Calculation!CC173,Calculation!CC176)</f>
        <v>0</v>
      </c>
      <c r="CF58" s="196">
        <f>IF('General parameters'!$G$10="Undiscounted",Calculation!CD173,Calculation!CD176)</f>
        <v>0</v>
      </c>
      <c r="CG58" s="196">
        <f>IF('General parameters'!$G$10="Undiscounted",Calculation!CE173,Calculation!CE176)</f>
        <v>0</v>
      </c>
      <c r="CH58" s="196">
        <f>IF('General parameters'!$G$10="Undiscounted",Calculation!CF173,Calculation!CF176)</f>
        <v>0</v>
      </c>
      <c r="CI58" s="196">
        <f>IF('General parameters'!$G$10="Undiscounted",Calculation!CG173,Calculation!CG176)</f>
        <v>0</v>
      </c>
      <c r="CJ58" s="196">
        <f>IF('General parameters'!$G$10="Undiscounted",Calculation!CH173,Calculation!CH176)</f>
        <v>0</v>
      </c>
      <c r="CK58" s="196">
        <f>IF('General parameters'!$G$10="Undiscounted",Calculation!CI173,Calculation!CI176)</f>
        <v>0</v>
      </c>
      <c r="CL58" s="196">
        <f>IF('General parameters'!$G$10="Undiscounted",Calculation!CJ173,Calculation!CJ176)</f>
        <v>0</v>
      </c>
      <c r="CM58" s="196">
        <f>IF('General parameters'!$G$10="Undiscounted",Calculation!CK173,Calculation!CK176)</f>
        <v>0</v>
      </c>
      <c r="CN58" s="196">
        <f>IF('General parameters'!$G$10="Undiscounted",Calculation!CL173,Calculation!CL176)</f>
        <v>0</v>
      </c>
      <c r="CO58" s="196">
        <f>IF('General parameters'!$G$10="Undiscounted",Calculation!CM173,Calculation!CM176)</f>
        <v>0</v>
      </c>
      <c r="CP58" s="196">
        <f>IF('General parameters'!$G$10="Undiscounted",Calculation!CN173,Calculation!CN176)</f>
        <v>0</v>
      </c>
      <c r="CQ58" s="196">
        <f>IF('General parameters'!$G$10="Undiscounted",Calculation!CO173,Calculation!CO176)</f>
        <v>0</v>
      </c>
      <c r="CR58" s="196">
        <f>IF('General parameters'!$G$10="Undiscounted",Calculation!CP173,Calculation!CP176)</f>
        <v>0</v>
      </c>
      <c r="CS58" s="196">
        <f>IF('General parameters'!$G$10="Undiscounted",Calculation!CQ173,Calculation!CQ176)</f>
        <v>0</v>
      </c>
      <c r="CT58" s="196">
        <f>IF('General parameters'!$G$10="Undiscounted",Calculation!CR173,Calculation!CR176)</f>
        <v>0</v>
      </c>
      <c r="CU58" s="196">
        <f>IF('General parameters'!$G$10="Undiscounted",Calculation!CS173,Calculation!CS176)</f>
        <v>0</v>
      </c>
      <c r="CV58" s="196">
        <f>IF('General parameters'!$G$10="Undiscounted",Calculation!CT173,Calculation!CT176)</f>
        <v>0</v>
      </c>
      <c r="CW58" s="196">
        <f>IF('General parameters'!$G$10="Undiscounted",Calculation!CU173,Calculation!CU176)</f>
        <v>0</v>
      </c>
      <c r="CX58" s="196">
        <f>IF('General parameters'!$G$10="Undiscounted",Calculation!CV173,Calculation!CV176)</f>
        <v>0</v>
      </c>
      <c r="CY58" s="196">
        <f>IF('General parameters'!$G$10="Undiscounted",Calculation!CW173,Calculation!CW176)</f>
        <v>0</v>
      </c>
      <c r="CZ58" s="196">
        <f>IF('General parameters'!$G$10="Undiscounted",Calculation!CX173,Calculation!CX176)</f>
        <v>0</v>
      </c>
      <c r="DA58" s="196">
        <f>IF('General parameters'!$G$10="Undiscounted",Calculation!CY173,Calculation!CY176)</f>
        <v>0</v>
      </c>
      <c r="DB58" s="196">
        <f>IF('General parameters'!$G$10="Undiscounted",Calculation!CZ173,Calculation!CZ176)</f>
        <v>0</v>
      </c>
      <c r="DC58" s="196">
        <f>IF('General parameters'!$G$10="Undiscounted",Calculation!DA173,Calculation!DA176)</f>
        <v>0</v>
      </c>
      <c r="DD58" s="196">
        <f>IF('General parameters'!$G$10="Undiscounted",Calculation!DB173,Calculation!DB176)</f>
        <v>0</v>
      </c>
    </row>
    <row r="59" spans="1:108" s="163" customFormat="1" ht="22.5" customHeight="1">
      <c r="C59" s="163" t="s">
        <v>294</v>
      </c>
      <c r="E59" s="195" t="s">
        <v>62</v>
      </c>
      <c r="G59" s="195" t="str">
        <f>'General parameters'!$G$10&amp;", "&amp;'General parameters'!$G$12</f>
        <v>Discounted, Escalated</v>
      </c>
      <c r="I59" s="196">
        <f>IF('General parameters'!$G$10="Undiscounted",Calculation!G183,Calculation!G186)</f>
        <v>0</v>
      </c>
      <c r="J59" s="196">
        <f>IF('General parameters'!$G$10="Undiscounted",Calculation!H183,Calculation!H186)</f>
        <v>0</v>
      </c>
      <c r="K59" s="196">
        <f>IF('General parameters'!$G$10="Undiscounted",Calculation!I183,Calculation!I186)</f>
        <v>0</v>
      </c>
      <c r="L59" s="196">
        <f>IF('General parameters'!$G$10="Undiscounted",Calculation!J183,Calculation!J186)</f>
        <v>0</v>
      </c>
      <c r="M59" s="196">
        <f>IF('General parameters'!$G$10="Undiscounted",Calculation!K183,Calculation!K186)</f>
        <v>0</v>
      </c>
      <c r="N59" s="196">
        <f>IF('General parameters'!$G$10="Undiscounted",Calculation!L183,Calculation!L186)</f>
        <v>0</v>
      </c>
      <c r="O59" s="196">
        <f>IF('General parameters'!$G$10="Undiscounted",Calculation!M183,Calculation!M186)</f>
        <v>0</v>
      </c>
      <c r="P59" s="196">
        <f>IF('General parameters'!$G$10="Undiscounted",Calculation!N183,Calculation!N186)</f>
        <v>0</v>
      </c>
      <c r="Q59" s="196">
        <f>IF('General parameters'!$G$10="Undiscounted",Calculation!O183,Calculation!O186)</f>
        <v>0</v>
      </c>
      <c r="R59" s="196">
        <f>IF('General parameters'!$G$10="Undiscounted",Calculation!P183,Calculation!P186)</f>
        <v>0</v>
      </c>
      <c r="S59" s="196">
        <f>IF('General parameters'!$G$10="Undiscounted",Calculation!Q183,Calculation!Q186)</f>
        <v>0</v>
      </c>
      <c r="T59" s="196">
        <f>IF('General parameters'!$G$10="Undiscounted",Calculation!R183,Calculation!R186)</f>
        <v>0</v>
      </c>
      <c r="U59" s="196">
        <f>IF('General parameters'!$G$10="Undiscounted",Calculation!S183,Calculation!S186)</f>
        <v>0</v>
      </c>
      <c r="V59" s="196">
        <f>IF('General parameters'!$G$10="Undiscounted",Calculation!T183,Calculation!T186)</f>
        <v>0</v>
      </c>
      <c r="W59" s="196">
        <f>IF('General parameters'!$G$10="Undiscounted",Calculation!U183,Calculation!U186)</f>
        <v>0</v>
      </c>
      <c r="X59" s="196">
        <f>IF('General parameters'!$G$10="Undiscounted",Calculation!V183,Calculation!V186)</f>
        <v>0</v>
      </c>
      <c r="Y59" s="196">
        <f>IF('General parameters'!$G$10="Undiscounted",Calculation!W183,Calculation!W186)</f>
        <v>0</v>
      </c>
      <c r="Z59" s="196">
        <f>IF('General parameters'!$G$10="Undiscounted",Calculation!X183,Calculation!X186)</f>
        <v>0</v>
      </c>
      <c r="AA59" s="196">
        <f>IF('General parameters'!$G$10="Undiscounted",Calculation!Y183,Calculation!Y186)</f>
        <v>0</v>
      </c>
      <c r="AB59" s="196">
        <f>IF('General parameters'!$G$10="Undiscounted",Calculation!Z183,Calculation!Z186)</f>
        <v>0</v>
      </c>
      <c r="AC59" s="196">
        <f>IF('General parameters'!$G$10="Undiscounted",Calculation!AA183,Calculation!AA186)</f>
        <v>0</v>
      </c>
      <c r="AD59" s="196">
        <f>IF('General parameters'!$G$10="Undiscounted",Calculation!AB183,Calculation!AB186)</f>
        <v>0</v>
      </c>
      <c r="AE59" s="196">
        <f>IF('General parameters'!$G$10="Undiscounted",Calculation!AC183,Calculation!AC186)</f>
        <v>0</v>
      </c>
      <c r="AF59" s="196">
        <f>IF('General parameters'!$G$10="Undiscounted",Calculation!AD183,Calculation!AD186)</f>
        <v>0</v>
      </c>
      <c r="AG59" s="196">
        <f>IF('General parameters'!$G$10="Undiscounted",Calculation!AE183,Calculation!AE186)</f>
        <v>0</v>
      </c>
      <c r="AH59" s="196">
        <f>IF('General parameters'!$G$10="Undiscounted",Calculation!AF183,Calculation!AF186)</f>
        <v>0</v>
      </c>
      <c r="AI59" s="196">
        <f>IF('General parameters'!$G$10="Undiscounted",Calculation!AG183,Calculation!AG186)</f>
        <v>0</v>
      </c>
      <c r="AJ59" s="196">
        <f>IF('General parameters'!$G$10="Undiscounted",Calculation!AH183,Calculation!AH186)</f>
        <v>0</v>
      </c>
      <c r="AK59" s="196">
        <f>IF('General parameters'!$G$10="Undiscounted",Calculation!AI183,Calculation!AI186)</f>
        <v>0</v>
      </c>
      <c r="AL59" s="196">
        <f>IF('General parameters'!$G$10="Undiscounted",Calculation!AJ183,Calculation!AJ186)</f>
        <v>0</v>
      </c>
      <c r="AM59" s="196">
        <f>IF('General parameters'!$G$10="Undiscounted",Calculation!AK183,Calculation!AK186)</f>
        <v>0</v>
      </c>
      <c r="AN59" s="196">
        <f>IF('General parameters'!$G$10="Undiscounted",Calculation!AL183,Calculation!AL186)</f>
        <v>0</v>
      </c>
      <c r="AO59" s="196">
        <f>IF('General parameters'!$G$10="Undiscounted",Calculation!AM183,Calculation!AM186)</f>
        <v>0</v>
      </c>
      <c r="AP59" s="196">
        <f>IF('General parameters'!$G$10="Undiscounted",Calculation!AN183,Calculation!AN186)</f>
        <v>0</v>
      </c>
      <c r="AQ59" s="196">
        <f>IF('General parameters'!$G$10="Undiscounted",Calculation!AO183,Calculation!AO186)</f>
        <v>0</v>
      </c>
      <c r="AR59" s="196">
        <f>IF('General parameters'!$G$10="Undiscounted",Calculation!AP183,Calculation!AP186)</f>
        <v>0</v>
      </c>
      <c r="AS59" s="196">
        <f>IF('General parameters'!$G$10="Undiscounted",Calculation!AQ183,Calculation!AQ186)</f>
        <v>0</v>
      </c>
      <c r="AT59" s="196">
        <f>IF('General parameters'!$G$10="Undiscounted",Calculation!AR183,Calculation!AR186)</f>
        <v>0</v>
      </c>
      <c r="AU59" s="196">
        <f>IF('General parameters'!$G$10="Undiscounted",Calculation!AS183,Calculation!AS186)</f>
        <v>0</v>
      </c>
      <c r="AV59" s="196">
        <f>IF('General parameters'!$G$10="Undiscounted",Calculation!AT183,Calculation!AT186)</f>
        <v>0</v>
      </c>
      <c r="AW59" s="196">
        <f>IF('General parameters'!$G$10="Undiscounted",Calculation!AU183,Calculation!AU186)</f>
        <v>0</v>
      </c>
      <c r="AX59" s="196">
        <f>IF('General parameters'!$G$10="Undiscounted",Calculation!AV183,Calculation!AV186)</f>
        <v>0</v>
      </c>
      <c r="AY59" s="196">
        <f>IF('General parameters'!$G$10="Undiscounted",Calculation!AW183,Calculation!AW186)</f>
        <v>0</v>
      </c>
      <c r="AZ59" s="196">
        <f>IF('General parameters'!$G$10="Undiscounted",Calculation!AX183,Calculation!AX186)</f>
        <v>0</v>
      </c>
      <c r="BA59" s="196">
        <f>IF('General parameters'!$G$10="Undiscounted",Calculation!AY183,Calculation!AY186)</f>
        <v>0</v>
      </c>
      <c r="BB59" s="196">
        <f>IF('General parameters'!$G$10="Undiscounted",Calculation!AZ183,Calculation!AZ186)</f>
        <v>0</v>
      </c>
      <c r="BC59" s="196">
        <f>IF('General parameters'!$G$10="Undiscounted",Calculation!BA183,Calculation!BA186)</f>
        <v>0</v>
      </c>
      <c r="BD59" s="196">
        <f>IF('General parameters'!$G$10="Undiscounted",Calculation!BB183,Calculation!BB186)</f>
        <v>0</v>
      </c>
      <c r="BE59" s="196">
        <f>IF('General parameters'!$G$10="Undiscounted",Calculation!BC183,Calculation!BC186)</f>
        <v>0</v>
      </c>
      <c r="BF59" s="196">
        <f>IF('General parameters'!$G$10="Undiscounted",Calculation!BD183,Calculation!BD186)</f>
        <v>0</v>
      </c>
      <c r="BG59" s="196">
        <f>IF('General parameters'!$G$10="Undiscounted",Calculation!BE183,Calculation!BE186)</f>
        <v>0</v>
      </c>
      <c r="BH59" s="196">
        <f>IF('General parameters'!$G$10="Undiscounted",Calculation!BF183,Calculation!BF186)</f>
        <v>0</v>
      </c>
      <c r="BI59" s="196">
        <f>IF('General parameters'!$G$10="Undiscounted",Calculation!BG183,Calculation!BG186)</f>
        <v>0</v>
      </c>
      <c r="BJ59" s="196">
        <f>IF('General parameters'!$G$10="Undiscounted",Calculation!BH183,Calculation!BH186)</f>
        <v>0</v>
      </c>
      <c r="BK59" s="196">
        <f>IF('General parameters'!$G$10="Undiscounted",Calculation!BI183,Calculation!BI186)</f>
        <v>0</v>
      </c>
      <c r="BL59" s="196">
        <f>IF('General parameters'!$G$10="Undiscounted",Calculation!BJ183,Calculation!BJ186)</f>
        <v>0</v>
      </c>
      <c r="BM59" s="196">
        <f>IF('General parameters'!$G$10="Undiscounted",Calculation!BK183,Calculation!BK186)</f>
        <v>0</v>
      </c>
      <c r="BN59" s="196">
        <f>IF('General parameters'!$G$10="Undiscounted",Calculation!BL183,Calculation!BL186)</f>
        <v>0</v>
      </c>
      <c r="BO59" s="196">
        <f>IF('General parameters'!$G$10="Undiscounted",Calculation!BM183,Calculation!BM186)</f>
        <v>0</v>
      </c>
      <c r="BP59" s="196">
        <f>IF('General parameters'!$G$10="Undiscounted",Calculation!BN183,Calculation!BN186)</f>
        <v>0</v>
      </c>
      <c r="BQ59" s="196">
        <f>IF('General parameters'!$G$10="Undiscounted",Calculation!BO183,Calculation!BO186)</f>
        <v>0</v>
      </c>
      <c r="BR59" s="196">
        <f>IF('General parameters'!$G$10="Undiscounted",Calculation!BP183,Calculation!BP186)</f>
        <v>0</v>
      </c>
      <c r="BS59" s="196">
        <f>IF('General parameters'!$G$10="Undiscounted",Calculation!BQ183,Calculation!BQ186)</f>
        <v>0</v>
      </c>
      <c r="BT59" s="196">
        <f>IF('General parameters'!$G$10="Undiscounted",Calculation!BR183,Calculation!BR186)</f>
        <v>0</v>
      </c>
      <c r="BU59" s="196">
        <f>IF('General parameters'!$G$10="Undiscounted",Calculation!BS183,Calculation!BS186)</f>
        <v>0</v>
      </c>
      <c r="BV59" s="196">
        <f>IF('General parameters'!$G$10="Undiscounted",Calculation!BT183,Calculation!BT186)</f>
        <v>0</v>
      </c>
      <c r="BW59" s="196">
        <f>IF('General parameters'!$G$10="Undiscounted",Calculation!BU183,Calculation!BU186)</f>
        <v>0</v>
      </c>
      <c r="BX59" s="196">
        <f>IF('General parameters'!$G$10="Undiscounted",Calculation!BV183,Calculation!BV186)</f>
        <v>0</v>
      </c>
      <c r="BY59" s="196">
        <f>IF('General parameters'!$G$10="Undiscounted",Calculation!BW183,Calculation!BW186)</f>
        <v>0</v>
      </c>
      <c r="BZ59" s="196">
        <f>IF('General parameters'!$G$10="Undiscounted",Calculation!BX183,Calculation!BX186)</f>
        <v>0</v>
      </c>
      <c r="CA59" s="196">
        <f>IF('General parameters'!$G$10="Undiscounted",Calculation!BY183,Calculation!BY186)</f>
        <v>0</v>
      </c>
      <c r="CB59" s="196">
        <f>IF('General parameters'!$G$10="Undiscounted",Calculation!BZ183,Calculation!BZ186)</f>
        <v>0</v>
      </c>
      <c r="CC59" s="196">
        <f>IF('General parameters'!$G$10="Undiscounted",Calculation!CA183,Calculation!CA186)</f>
        <v>0</v>
      </c>
      <c r="CD59" s="196">
        <f>IF('General parameters'!$G$10="Undiscounted",Calculation!CB183,Calculation!CB186)</f>
        <v>0</v>
      </c>
      <c r="CE59" s="196">
        <f>IF('General parameters'!$G$10="Undiscounted",Calculation!CC183,Calculation!CC186)</f>
        <v>0</v>
      </c>
      <c r="CF59" s="196">
        <f>IF('General parameters'!$G$10="Undiscounted",Calculation!CD183,Calculation!CD186)</f>
        <v>0</v>
      </c>
      <c r="CG59" s="196">
        <f>IF('General parameters'!$G$10="Undiscounted",Calculation!CE183,Calculation!CE186)</f>
        <v>0</v>
      </c>
      <c r="CH59" s="196">
        <f>IF('General parameters'!$G$10="Undiscounted",Calculation!CF183,Calculation!CF186)</f>
        <v>0</v>
      </c>
      <c r="CI59" s="196">
        <f>IF('General parameters'!$G$10="Undiscounted",Calculation!CG183,Calculation!CG186)</f>
        <v>0</v>
      </c>
      <c r="CJ59" s="196">
        <f>IF('General parameters'!$G$10="Undiscounted",Calculation!CH183,Calculation!CH186)</f>
        <v>0</v>
      </c>
      <c r="CK59" s="196">
        <f>IF('General parameters'!$G$10="Undiscounted",Calculation!CI183,Calculation!CI186)</f>
        <v>0</v>
      </c>
      <c r="CL59" s="196">
        <f>IF('General parameters'!$G$10="Undiscounted",Calculation!CJ183,Calculation!CJ186)</f>
        <v>0</v>
      </c>
      <c r="CM59" s="196">
        <f>IF('General parameters'!$G$10="Undiscounted",Calculation!CK183,Calculation!CK186)</f>
        <v>0</v>
      </c>
      <c r="CN59" s="196">
        <f>IF('General parameters'!$G$10="Undiscounted",Calculation!CL183,Calculation!CL186)</f>
        <v>0</v>
      </c>
      <c r="CO59" s="196">
        <f>IF('General parameters'!$G$10="Undiscounted",Calculation!CM183,Calculation!CM186)</f>
        <v>0</v>
      </c>
      <c r="CP59" s="196">
        <f>IF('General parameters'!$G$10="Undiscounted",Calculation!CN183,Calculation!CN186)</f>
        <v>0</v>
      </c>
      <c r="CQ59" s="196">
        <f>IF('General parameters'!$G$10="Undiscounted",Calculation!CO183,Calculation!CO186)</f>
        <v>0</v>
      </c>
      <c r="CR59" s="196">
        <f>IF('General parameters'!$G$10="Undiscounted",Calculation!CP183,Calculation!CP186)</f>
        <v>0</v>
      </c>
      <c r="CS59" s="196">
        <f>IF('General parameters'!$G$10="Undiscounted",Calculation!CQ183,Calculation!CQ186)</f>
        <v>0</v>
      </c>
      <c r="CT59" s="196">
        <f>IF('General parameters'!$G$10="Undiscounted",Calculation!CR183,Calculation!CR186)</f>
        <v>0</v>
      </c>
      <c r="CU59" s="196">
        <f>IF('General parameters'!$G$10="Undiscounted",Calculation!CS183,Calculation!CS186)</f>
        <v>0</v>
      </c>
      <c r="CV59" s="196">
        <f>IF('General parameters'!$G$10="Undiscounted",Calculation!CT183,Calculation!CT186)</f>
        <v>0</v>
      </c>
      <c r="CW59" s="196">
        <f>IF('General parameters'!$G$10="Undiscounted",Calculation!CU183,Calculation!CU186)</f>
        <v>0</v>
      </c>
      <c r="CX59" s="196">
        <f>IF('General parameters'!$G$10="Undiscounted",Calculation!CV183,Calculation!CV186)</f>
        <v>0</v>
      </c>
      <c r="CY59" s="196">
        <f>IF('General parameters'!$G$10="Undiscounted",Calculation!CW183,Calculation!CW186)</f>
        <v>0</v>
      </c>
      <c r="CZ59" s="196">
        <f>IF('General parameters'!$G$10="Undiscounted",Calculation!CX183,Calculation!CX186)</f>
        <v>0</v>
      </c>
      <c r="DA59" s="196">
        <f>IF('General parameters'!$G$10="Undiscounted",Calculation!CY183,Calculation!CY186)</f>
        <v>0</v>
      </c>
      <c r="DB59" s="196">
        <f>IF('General parameters'!$G$10="Undiscounted",Calculation!CZ183,Calculation!CZ186)</f>
        <v>0</v>
      </c>
      <c r="DC59" s="196">
        <f>IF('General parameters'!$G$10="Undiscounted",Calculation!DA183,Calculation!DA186)</f>
        <v>0</v>
      </c>
      <c r="DD59" s="196">
        <f>IF('General parameters'!$G$10="Undiscounted",Calculation!DB183,Calculation!DB186)</f>
        <v>0</v>
      </c>
    </row>
    <row r="60" spans="1:108" s="163" customFormat="1" ht="22.5" customHeight="1">
      <c r="C60" s="163" t="s">
        <v>158</v>
      </c>
      <c r="E60" s="195" t="s">
        <v>62</v>
      </c>
      <c r="G60" s="195" t="str">
        <f>'General parameters'!$G$10&amp;", "&amp;'General parameters'!$G$12</f>
        <v>Discounted, Escalated</v>
      </c>
      <c r="I60" s="196">
        <f>IF('General parameters'!$G$10="Undiscounted",Calculation!G229,Calculation!G232)</f>
        <v>0</v>
      </c>
      <c r="J60" s="196">
        <f>IF('General parameters'!$G$10="Undiscounted",Calculation!H229,Calculation!H232)</f>
        <v>0</v>
      </c>
      <c r="K60" s="196">
        <f>IF('General parameters'!$G$10="Undiscounted",Calculation!I229,Calculation!I232)</f>
        <v>0</v>
      </c>
      <c r="L60" s="196">
        <f>IF('General parameters'!$G$10="Undiscounted",Calculation!J229,Calculation!J232)</f>
        <v>0</v>
      </c>
      <c r="M60" s="196">
        <f>IF('General parameters'!$G$10="Undiscounted",Calculation!K229,Calculation!K232)</f>
        <v>0</v>
      </c>
      <c r="N60" s="196">
        <f>IF('General parameters'!$G$10="Undiscounted",Calculation!L229,Calculation!L232)</f>
        <v>0</v>
      </c>
      <c r="O60" s="196">
        <f>IF('General parameters'!$G$10="Undiscounted",Calculation!M229,Calculation!M232)</f>
        <v>0</v>
      </c>
      <c r="P60" s="196">
        <f>IF('General parameters'!$G$10="Undiscounted",Calculation!N229,Calculation!N232)</f>
        <v>0</v>
      </c>
      <c r="Q60" s="196">
        <f>IF('General parameters'!$G$10="Undiscounted",Calculation!O229,Calculation!O232)</f>
        <v>0</v>
      </c>
      <c r="R60" s="196">
        <f>IF('General parameters'!$G$10="Undiscounted",Calculation!P229,Calculation!P232)</f>
        <v>0</v>
      </c>
      <c r="S60" s="196">
        <f>IF('General parameters'!$G$10="Undiscounted",Calculation!Q229,Calculation!Q232)</f>
        <v>0</v>
      </c>
      <c r="T60" s="196">
        <f>IF('General parameters'!$G$10="Undiscounted",Calculation!R229,Calculation!R232)</f>
        <v>0</v>
      </c>
      <c r="U60" s="196">
        <f>IF('General parameters'!$G$10="Undiscounted",Calculation!S229,Calculation!S232)</f>
        <v>0</v>
      </c>
      <c r="V60" s="196">
        <f>IF('General parameters'!$G$10="Undiscounted",Calculation!T229,Calculation!T232)</f>
        <v>0</v>
      </c>
      <c r="W60" s="196">
        <f>IF('General parameters'!$G$10="Undiscounted",Calculation!U229,Calculation!U232)</f>
        <v>0</v>
      </c>
      <c r="X60" s="196">
        <f>IF('General parameters'!$G$10="Undiscounted",Calculation!V229,Calculation!V232)</f>
        <v>0</v>
      </c>
      <c r="Y60" s="196">
        <f>IF('General parameters'!$G$10="Undiscounted",Calculation!W229,Calculation!W232)</f>
        <v>0</v>
      </c>
      <c r="Z60" s="196">
        <f>IF('General parameters'!$G$10="Undiscounted",Calculation!X229,Calculation!X232)</f>
        <v>0</v>
      </c>
      <c r="AA60" s="196">
        <f>IF('General parameters'!$G$10="Undiscounted",Calculation!Y229,Calculation!Y232)</f>
        <v>0</v>
      </c>
      <c r="AB60" s="196">
        <f>IF('General parameters'!$G$10="Undiscounted",Calculation!Z229,Calculation!Z232)</f>
        <v>0</v>
      </c>
      <c r="AC60" s="196">
        <f>IF('General parameters'!$G$10="Undiscounted",Calculation!AA229,Calculation!AA232)</f>
        <v>0</v>
      </c>
      <c r="AD60" s="196">
        <f>IF('General parameters'!$G$10="Undiscounted",Calculation!AB229,Calculation!AB232)</f>
        <v>0</v>
      </c>
      <c r="AE60" s="196">
        <f>IF('General parameters'!$G$10="Undiscounted",Calculation!AC229,Calculation!AC232)</f>
        <v>0</v>
      </c>
      <c r="AF60" s="196">
        <f>IF('General parameters'!$G$10="Undiscounted",Calculation!AD229,Calculation!AD232)</f>
        <v>0</v>
      </c>
      <c r="AG60" s="196">
        <f>IF('General parameters'!$G$10="Undiscounted",Calculation!AE229,Calculation!AE232)</f>
        <v>0</v>
      </c>
      <c r="AH60" s="196">
        <f>IF('General parameters'!$G$10="Undiscounted",Calculation!AF229,Calculation!AF232)</f>
        <v>0</v>
      </c>
      <c r="AI60" s="196">
        <f>IF('General parameters'!$G$10="Undiscounted",Calculation!AG229,Calculation!AG232)</f>
        <v>0</v>
      </c>
      <c r="AJ60" s="196">
        <f>IF('General parameters'!$G$10="Undiscounted",Calculation!AH229,Calculation!AH232)</f>
        <v>0</v>
      </c>
      <c r="AK60" s="196">
        <f>IF('General parameters'!$G$10="Undiscounted",Calculation!AI229,Calculation!AI232)</f>
        <v>0</v>
      </c>
      <c r="AL60" s="196">
        <f>IF('General parameters'!$G$10="Undiscounted",Calculation!AJ229,Calculation!AJ232)</f>
        <v>0</v>
      </c>
      <c r="AM60" s="196">
        <f>IF('General parameters'!$G$10="Undiscounted",Calculation!AK229,Calculation!AK232)</f>
        <v>0</v>
      </c>
      <c r="AN60" s="196">
        <f>IF('General parameters'!$G$10="Undiscounted",Calculation!AL229,Calculation!AL232)</f>
        <v>0</v>
      </c>
      <c r="AO60" s="196">
        <f>IF('General parameters'!$G$10="Undiscounted",Calculation!AM229,Calculation!AM232)</f>
        <v>0</v>
      </c>
      <c r="AP60" s="196">
        <f>IF('General parameters'!$G$10="Undiscounted",Calculation!AN229,Calculation!AN232)</f>
        <v>0</v>
      </c>
      <c r="AQ60" s="196">
        <f>IF('General parameters'!$G$10="Undiscounted",Calculation!AO229,Calculation!AO232)</f>
        <v>0</v>
      </c>
      <c r="AR60" s="196">
        <f>IF('General parameters'!$G$10="Undiscounted",Calculation!AP229,Calculation!AP232)</f>
        <v>0</v>
      </c>
      <c r="AS60" s="196">
        <f>IF('General parameters'!$G$10="Undiscounted",Calculation!AQ229,Calculation!AQ232)</f>
        <v>0</v>
      </c>
      <c r="AT60" s="196">
        <f>IF('General parameters'!$G$10="Undiscounted",Calculation!AR229,Calculation!AR232)</f>
        <v>0</v>
      </c>
      <c r="AU60" s="196">
        <f>IF('General parameters'!$G$10="Undiscounted",Calculation!AS229,Calculation!AS232)</f>
        <v>0</v>
      </c>
      <c r="AV60" s="196">
        <f>IF('General parameters'!$G$10="Undiscounted",Calculation!AT229,Calculation!AT232)</f>
        <v>0</v>
      </c>
      <c r="AW60" s="196">
        <f>IF('General parameters'!$G$10="Undiscounted",Calculation!AU229,Calculation!AU232)</f>
        <v>0</v>
      </c>
      <c r="AX60" s="196">
        <f>IF('General parameters'!$G$10="Undiscounted",Calculation!AV229,Calculation!AV232)</f>
        <v>0</v>
      </c>
      <c r="AY60" s="196">
        <f>IF('General parameters'!$G$10="Undiscounted",Calculation!AW229,Calculation!AW232)</f>
        <v>0</v>
      </c>
      <c r="AZ60" s="196">
        <f>IF('General parameters'!$G$10="Undiscounted",Calculation!AX229,Calculation!AX232)</f>
        <v>0</v>
      </c>
      <c r="BA60" s="196">
        <f>IF('General parameters'!$G$10="Undiscounted",Calculation!AY229,Calculation!AY232)</f>
        <v>0</v>
      </c>
      <c r="BB60" s="196">
        <f>IF('General parameters'!$G$10="Undiscounted",Calculation!AZ229,Calculation!AZ232)</f>
        <v>0</v>
      </c>
      <c r="BC60" s="196">
        <f>IF('General parameters'!$G$10="Undiscounted",Calculation!BA229,Calculation!BA232)</f>
        <v>0</v>
      </c>
      <c r="BD60" s="196">
        <f>IF('General parameters'!$G$10="Undiscounted",Calculation!BB229,Calculation!BB232)</f>
        <v>0</v>
      </c>
      <c r="BE60" s="196">
        <f>IF('General parameters'!$G$10="Undiscounted",Calculation!BC229,Calculation!BC232)</f>
        <v>0</v>
      </c>
      <c r="BF60" s="196">
        <f>IF('General parameters'!$G$10="Undiscounted",Calculation!BD229,Calculation!BD232)</f>
        <v>0</v>
      </c>
      <c r="BG60" s="196">
        <f>IF('General parameters'!$G$10="Undiscounted",Calculation!BE229,Calculation!BE232)</f>
        <v>0</v>
      </c>
      <c r="BH60" s="196">
        <f>IF('General parameters'!$G$10="Undiscounted",Calculation!BF229,Calculation!BF232)</f>
        <v>0</v>
      </c>
      <c r="BI60" s="196">
        <f>IF('General parameters'!$G$10="Undiscounted",Calculation!BG229,Calculation!BG232)</f>
        <v>0</v>
      </c>
      <c r="BJ60" s="196">
        <f>IF('General parameters'!$G$10="Undiscounted",Calculation!BH229,Calculation!BH232)</f>
        <v>0</v>
      </c>
      <c r="BK60" s="196">
        <f>IF('General parameters'!$G$10="Undiscounted",Calculation!BI229,Calculation!BI232)</f>
        <v>0</v>
      </c>
      <c r="BL60" s="196">
        <f>IF('General parameters'!$G$10="Undiscounted",Calculation!BJ229,Calculation!BJ232)</f>
        <v>0</v>
      </c>
      <c r="BM60" s="196">
        <f>IF('General parameters'!$G$10="Undiscounted",Calculation!BK229,Calculation!BK232)</f>
        <v>0</v>
      </c>
      <c r="BN60" s="196">
        <f>IF('General parameters'!$G$10="Undiscounted",Calculation!BL229,Calculation!BL232)</f>
        <v>0</v>
      </c>
      <c r="BO60" s="196">
        <f>IF('General parameters'!$G$10="Undiscounted",Calculation!BM229,Calculation!BM232)</f>
        <v>0</v>
      </c>
      <c r="BP60" s="196">
        <f>IF('General parameters'!$G$10="Undiscounted",Calculation!BN229,Calculation!BN232)</f>
        <v>0</v>
      </c>
      <c r="BQ60" s="196">
        <f>IF('General parameters'!$G$10="Undiscounted",Calculation!BO229,Calculation!BO232)</f>
        <v>0</v>
      </c>
      <c r="BR60" s="196">
        <f>IF('General parameters'!$G$10="Undiscounted",Calculation!BP229,Calculation!BP232)</f>
        <v>0</v>
      </c>
      <c r="BS60" s="196">
        <f>IF('General parameters'!$G$10="Undiscounted",Calculation!BQ229,Calculation!BQ232)</f>
        <v>0</v>
      </c>
      <c r="BT60" s="196">
        <f>IF('General parameters'!$G$10="Undiscounted",Calculation!BR229,Calculation!BR232)</f>
        <v>0</v>
      </c>
      <c r="BU60" s="196">
        <f>IF('General parameters'!$G$10="Undiscounted",Calculation!BS229,Calculation!BS232)</f>
        <v>0</v>
      </c>
      <c r="BV60" s="196">
        <f>IF('General parameters'!$G$10="Undiscounted",Calculation!BT229,Calculation!BT232)</f>
        <v>0</v>
      </c>
      <c r="BW60" s="196">
        <f>IF('General parameters'!$G$10="Undiscounted",Calculation!BU229,Calculation!BU232)</f>
        <v>0</v>
      </c>
      <c r="BX60" s="196">
        <f>IF('General parameters'!$G$10="Undiscounted",Calculation!BV229,Calculation!BV232)</f>
        <v>0</v>
      </c>
      <c r="BY60" s="196">
        <f>IF('General parameters'!$G$10="Undiscounted",Calculation!BW229,Calculation!BW232)</f>
        <v>0</v>
      </c>
      <c r="BZ60" s="196">
        <f>IF('General parameters'!$G$10="Undiscounted",Calculation!BX229,Calculation!BX232)</f>
        <v>0</v>
      </c>
      <c r="CA60" s="196">
        <f>IF('General parameters'!$G$10="Undiscounted",Calculation!BY229,Calculation!BY232)</f>
        <v>0</v>
      </c>
      <c r="CB60" s="196">
        <f>IF('General parameters'!$G$10="Undiscounted",Calculation!BZ229,Calculation!BZ232)</f>
        <v>0</v>
      </c>
      <c r="CC60" s="196">
        <f>IF('General parameters'!$G$10="Undiscounted",Calculation!CA229,Calculation!CA232)</f>
        <v>0</v>
      </c>
      <c r="CD60" s="196">
        <f>IF('General parameters'!$G$10="Undiscounted",Calculation!CB229,Calculation!CB232)</f>
        <v>0</v>
      </c>
      <c r="CE60" s="196">
        <f>IF('General parameters'!$G$10="Undiscounted",Calculation!CC229,Calculation!CC232)</f>
        <v>0</v>
      </c>
      <c r="CF60" s="196">
        <f>IF('General parameters'!$G$10="Undiscounted",Calculation!CD229,Calculation!CD232)</f>
        <v>0</v>
      </c>
      <c r="CG60" s="196">
        <f>IF('General parameters'!$G$10="Undiscounted",Calculation!CE229,Calculation!CE232)</f>
        <v>0</v>
      </c>
      <c r="CH60" s="196">
        <f>IF('General parameters'!$G$10="Undiscounted",Calculation!CF229,Calculation!CF232)</f>
        <v>0</v>
      </c>
      <c r="CI60" s="196">
        <f>IF('General parameters'!$G$10="Undiscounted",Calculation!CG229,Calculation!CG232)</f>
        <v>0</v>
      </c>
      <c r="CJ60" s="196">
        <f>IF('General parameters'!$G$10="Undiscounted",Calculation!CH229,Calculation!CH232)</f>
        <v>0</v>
      </c>
      <c r="CK60" s="196">
        <f>IF('General parameters'!$G$10="Undiscounted",Calculation!CI229,Calculation!CI232)</f>
        <v>0</v>
      </c>
      <c r="CL60" s="196">
        <f>IF('General parameters'!$G$10="Undiscounted",Calculation!CJ229,Calculation!CJ232)</f>
        <v>0</v>
      </c>
      <c r="CM60" s="196">
        <f>IF('General parameters'!$G$10="Undiscounted",Calculation!CK229,Calculation!CK232)</f>
        <v>0</v>
      </c>
      <c r="CN60" s="196">
        <f>IF('General parameters'!$G$10="Undiscounted",Calculation!CL229,Calculation!CL232)</f>
        <v>0</v>
      </c>
      <c r="CO60" s="196">
        <f>IF('General parameters'!$G$10="Undiscounted",Calculation!CM229,Calculation!CM232)</f>
        <v>0</v>
      </c>
      <c r="CP60" s="196">
        <f>IF('General parameters'!$G$10="Undiscounted",Calculation!CN229,Calculation!CN232)</f>
        <v>0</v>
      </c>
      <c r="CQ60" s="196">
        <f>IF('General parameters'!$G$10="Undiscounted",Calculation!CO229,Calculation!CO232)</f>
        <v>0</v>
      </c>
      <c r="CR60" s="196">
        <f>IF('General parameters'!$G$10="Undiscounted",Calculation!CP229,Calculation!CP232)</f>
        <v>0</v>
      </c>
      <c r="CS60" s="196">
        <f>IF('General parameters'!$G$10="Undiscounted",Calculation!CQ229,Calculation!CQ232)</f>
        <v>0</v>
      </c>
      <c r="CT60" s="196">
        <f>IF('General parameters'!$G$10="Undiscounted",Calculation!CR229,Calculation!CR232)</f>
        <v>0</v>
      </c>
      <c r="CU60" s="196">
        <f>IF('General parameters'!$G$10="Undiscounted",Calculation!CS229,Calculation!CS232)</f>
        <v>0</v>
      </c>
      <c r="CV60" s="196">
        <f>IF('General parameters'!$G$10="Undiscounted",Calculation!CT229,Calculation!CT232)</f>
        <v>0</v>
      </c>
      <c r="CW60" s="196">
        <f>IF('General parameters'!$G$10="Undiscounted",Calculation!CU229,Calculation!CU232)</f>
        <v>0</v>
      </c>
      <c r="CX60" s="196">
        <f>IF('General parameters'!$G$10="Undiscounted",Calculation!CV229,Calculation!CV232)</f>
        <v>0</v>
      </c>
      <c r="CY60" s="196">
        <f>IF('General parameters'!$G$10="Undiscounted",Calculation!CW229,Calculation!CW232)</f>
        <v>0</v>
      </c>
      <c r="CZ60" s="196">
        <f>IF('General parameters'!$G$10="Undiscounted",Calculation!CX229,Calculation!CX232)</f>
        <v>0</v>
      </c>
      <c r="DA60" s="196">
        <f>IF('General parameters'!$G$10="Undiscounted",Calculation!CY229,Calculation!CY232)</f>
        <v>0</v>
      </c>
      <c r="DB60" s="196">
        <f>IF('General parameters'!$G$10="Undiscounted",Calculation!CZ229,Calculation!CZ232)</f>
        <v>0</v>
      </c>
      <c r="DC60" s="196">
        <f>IF('General parameters'!$G$10="Undiscounted",Calculation!DA229,Calculation!DA232)</f>
        <v>0</v>
      </c>
      <c r="DD60" s="196">
        <f>IF('General parameters'!$G$10="Undiscounted",Calculation!DB229,Calculation!DB232)</f>
        <v>0</v>
      </c>
    </row>
    <row r="61" spans="1:108" s="163" customFormat="1" ht="22.5" customHeight="1">
      <c r="C61" s="163" t="s">
        <v>197</v>
      </c>
      <c r="E61" s="195" t="s">
        <v>62</v>
      </c>
      <c r="G61" s="195" t="str">
        <f>'General parameters'!$G$10&amp;", "&amp;'General parameters'!$G$12</f>
        <v>Discounted, Escalated</v>
      </c>
      <c r="I61" s="196">
        <f>SUM($I60:I60)</f>
        <v>0</v>
      </c>
      <c r="J61" s="196">
        <f>SUM($I60:J60)</f>
        <v>0</v>
      </c>
      <c r="K61" s="196">
        <f>SUM($I60:K60)</f>
        <v>0</v>
      </c>
      <c r="L61" s="196">
        <f>SUM($I60:L60)</f>
        <v>0</v>
      </c>
      <c r="M61" s="196">
        <f>SUM($I60:M60)</f>
        <v>0</v>
      </c>
      <c r="N61" s="196">
        <f>SUM($I60:N60)</f>
        <v>0</v>
      </c>
      <c r="O61" s="196">
        <f>SUM($I60:O60)</f>
        <v>0</v>
      </c>
      <c r="P61" s="196">
        <f>SUM($I60:P60)</f>
        <v>0</v>
      </c>
      <c r="Q61" s="196">
        <f>SUM($I60:Q60)</f>
        <v>0</v>
      </c>
      <c r="R61" s="196">
        <f>SUM($I60:R60)</f>
        <v>0</v>
      </c>
      <c r="S61" s="196">
        <f>SUM($I60:S60)</f>
        <v>0</v>
      </c>
      <c r="T61" s="196">
        <f>SUM($I60:T60)</f>
        <v>0</v>
      </c>
      <c r="U61" s="196">
        <f>SUM($I60:U60)</f>
        <v>0</v>
      </c>
      <c r="V61" s="196">
        <f>SUM($I60:V60)</f>
        <v>0</v>
      </c>
      <c r="W61" s="196">
        <f>SUM($I60:W60)</f>
        <v>0</v>
      </c>
      <c r="X61" s="196">
        <f>SUM($I60:X60)</f>
        <v>0</v>
      </c>
      <c r="Y61" s="196">
        <f>SUM($I60:Y60)</f>
        <v>0</v>
      </c>
      <c r="Z61" s="196">
        <f>SUM($I60:Z60)</f>
        <v>0</v>
      </c>
      <c r="AA61" s="196">
        <f>SUM($I60:AA60)</f>
        <v>0</v>
      </c>
      <c r="AB61" s="196">
        <f>SUM($I60:AB60)</f>
        <v>0</v>
      </c>
      <c r="AC61" s="196">
        <f>SUM($I60:AC60)</f>
        <v>0</v>
      </c>
      <c r="AD61" s="196">
        <f>SUM($I60:AD60)</f>
        <v>0</v>
      </c>
      <c r="AE61" s="196">
        <f>SUM($I60:AE60)</f>
        <v>0</v>
      </c>
      <c r="AF61" s="196">
        <f>SUM($I60:AF60)</f>
        <v>0</v>
      </c>
      <c r="AG61" s="196">
        <f>SUM($I60:AG60)</f>
        <v>0</v>
      </c>
      <c r="AH61" s="196">
        <f>SUM($I60:AH60)</f>
        <v>0</v>
      </c>
      <c r="AI61" s="196">
        <f>SUM($I60:AI60)</f>
        <v>0</v>
      </c>
      <c r="AJ61" s="196">
        <f>SUM($I60:AJ60)</f>
        <v>0</v>
      </c>
      <c r="AK61" s="196">
        <f>SUM($I60:AK60)</f>
        <v>0</v>
      </c>
      <c r="AL61" s="196">
        <f>SUM($I60:AL60)</f>
        <v>0</v>
      </c>
      <c r="AM61" s="196">
        <f>SUM($I60:AM60)</f>
        <v>0</v>
      </c>
      <c r="AN61" s="196">
        <f>SUM($I60:AN60)</f>
        <v>0</v>
      </c>
      <c r="AO61" s="196">
        <f>SUM($I60:AO60)</f>
        <v>0</v>
      </c>
      <c r="AP61" s="196">
        <f>SUM($I60:AP60)</f>
        <v>0</v>
      </c>
      <c r="AQ61" s="196">
        <f>SUM($I60:AQ60)</f>
        <v>0</v>
      </c>
      <c r="AR61" s="196">
        <f>SUM($I60:AR60)</f>
        <v>0</v>
      </c>
      <c r="AS61" s="196">
        <f>SUM($I60:AS60)</f>
        <v>0</v>
      </c>
      <c r="AT61" s="196">
        <f>SUM($I60:AT60)</f>
        <v>0</v>
      </c>
      <c r="AU61" s="196">
        <f>SUM($I60:AU60)</f>
        <v>0</v>
      </c>
      <c r="AV61" s="196">
        <f>SUM($I60:AV60)</f>
        <v>0</v>
      </c>
      <c r="AW61" s="196">
        <f>SUM($I60:AW60)</f>
        <v>0</v>
      </c>
      <c r="AX61" s="196">
        <f>SUM($I60:AX60)</f>
        <v>0</v>
      </c>
      <c r="AY61" s="196">
        <f>SUM($I60:AY60)</f>
        <v>0</v>
      </c>
      <c r="AZ61" s="196">
        <f>SUM($I60:AZ60)</f>
        <v>0</v>
      </c>
      <c r="BA61" s="196">
        <f>SUM($I60:BA60)</f>
        <v>0</v>
      </c>
      <c r="BB61" s="196">
        <f>SUM($I60:BB60)</f>
        <v>0</v>
      </c>
      <c r="BC61" s="196">
        <f>SUM($I60:BC60)</f>
        <v>0</v>
      </c>
      <c r="BD61" s="196">
        <f>SUM($I60:BD60)</f>
        <v>0</v>
      </c>
      <c r="BE61" s="196">
        <f>SUM($I60:BE60)</f>
        <v>0</v>
      </c>
      <c r="BF61" s="196">
        <f>SUM($I60:BF60)</f>
        <v>0</v>
      </c>
      <c r="BG61" s="196">
        <f>SUM($I60:BG60)</f>
        <v>0</v>
      </c>
      <c r="BH61" s="196">
        <f>SUM($I60:BH60)</f>
        <v>0</v>
      </c>
      <c r="BI61" s="196">
        <f>SUM($I60:BI60)</f>
        <v>0</v>
      </c>
      <c r="BJ61" s="196">
        <f>SUM($I60:BJ60)</f>
        <v>0</v>
      </c>
      <c r="BK61" s="196">
        <f>SUM($I60:BK60)</f>
        <v>0</v>
      </c>
      <c r="BL61" s="196">
        <f>SUM($I60:BL60)</f>
        <v>0</v>
      </c>
      <c r="BM61" s="196">
        <f>SUM($I60:BM60)</f>
        <v>0</v>
      </c>
      <c r="BN61" s="196">
        <f>SUM($I60:BN60)</f>
        <v>0</v>
      </c>
      <c r="BO61" s="196">
        <f>SUM($I60:BO60)</f>
        <v>0</v>
      </c>
      <c r="BP61" s="196">
        <f>SUM($I60:BP60)</f>
        <v>0</v>
      </c>
      <c r="BQ61" s="196">
        <f>SUM($I60:BQ60)</f>
        <v>0</v>
      </c>
      <c r="BR61" s="196">
        <f>SUM($I60:BR60)</f>
        <v>0</v>
      </c>
      <c r="BS61" s="196">
        <f>SUM($I60:BS60)</f>
        <v>0</v>
      </c>
      <c r="BT61" s="196">
        <f>SUM($I60:BT60)</f>
        <v>0</v>
      </c>
      <c r="BU61" s="196">
        <f>SUM($I60:BU60)</f>
        <v>0</v>
      </c>
      <c r="BV61" s="196">
        <f>SUM($I60:BV60)</f>
        <v>0</v>
      </c>
      <c r="BW61" s="196">
        <f>SUM($I60:BW60)</f>
        <v>0</v>
      </c>
      <c r="BX61" s="196">
        <f>SUM($I60:BX60)</f>
        <v>0</v>
      </c>
      <c r="BY61" s="196">
        <f>SUM($I60:BY60)</f>
        <v>0</v>
      </c>
      <c r="BZ61" s="196">
        <f>SUM($I60:BZ60)</f>
        <v>0</v>
      </c>
      <c r="CA61" s="196">
        <f>SUM($I60:CA60)</f>
        <v>0</v>
      </c>
      <c r="CB61" s="196">
        <f>SUM($I60:CB60)</f>
        <v>0</v>
      </c>
      <c r="CC61" s="196">
        <f>SUM($I60:CC60)</f>
        <v>0</v>
      </c>
      <c r="CD61" s="196">
        <f>SUM($I60:CD60)</f>
        <v>0</v>
      </c>
      <c r="CE61" s="196">
        <f>SUM($I60:CE60)</f>
        <v>0</v>
      </c>
      <c r="CF61" s="196">
        <f>SUM($I60:CF60)</f>
        <v>0</v>
      </c>
      <c r="CG61" s="196">
        <f>SUM($I60:CG60)</f>
        <v>0</v>
      </c>
      <c r="CH61" s="196">
        <f>SUM($I60:CH60)</f>
        <v>0</v>
      </c>
      <c r="CI61" s="196">
        <f>SUM($I60:CI60)</f>
        <v>0</v>
      </c>
      <c r="CJ61" s="196">
        <f>SUM($I60:CJ60)</f>
        <v>0</v>
      </c>
      <c r="CK61" s="196">
        <f>SUM($I60:CK60)</f>
        <v>0</v>
      </c>
      <c r="CL61" s="196">
        <f>SUM($I60:CL60)</f>
        <v>0</v>
      </c>
      <c r="CM61" s="196">
        <f>SUM($I60:CM60)</f>
        <v>0</v>
      </c>
      <c r="CN61" s="196">
        <f>SUM($I60:CN60)</f>
        <v>0</v>
      </c>
      <c r="CO61" s="196">
        <f>SUM($I60:CO60)</f>
        <v>0</v>
      </c>
      <c r="CP61" s="196">
        <f>SUM($I60:CP60)</f>
        <v>0</v>
      </c>
      <c r="CQ61" s="196">
        <f>SUM($I60:CQ60)</f>
        <v>0</v>
      </c>
      <c r="CR61" s="196">
        <f>SUM($I60:CR60)</f>
        <v>0</v>
      </c>
      <c r="CS61" s="196">
        <f>SUM($I60:CS60)</f>
        <v>0</v>
      </c>
      <c r="CT61" s="196">
        <f>SUM($I60:CT60)</f>
        <v>0</v>
      </c>
      <c r="CU61" s="196">
        <f>SUM($I60:CU60)</f>
        <v>0</v>
      </c>
      <c r="CV61" s="196">
        <f>SUM($I60:CV60)</f>
        <v>0</v>
      </c>
      <c r="CW61" s="196">
        <f>SUM($I60:CW60)</f>
        <v>0</v>
      </c>
      <c r="CX61" s="196">
        <f>SUM($I60:CX60)</f>
        <v>0</v>
      </c>
      <c r="CY61" s="196">
        <f>SUM($I60:CY60)</f>
        <v>0</v>
      </c>
      <c r="CZ61" s="196">
        <f>SUM($I60:CZ60)</f>
        <v>0</v>
      </c>
      <c r="DA61" s="196">
        <f>SUM($I60:DA60)</f>
        <v>0</v>
      </c>
      <c r="DB61" s="196">
        <f>SUM($I60:DB60)</f>
        <v>0</v>
      </c>
      <c r="DC61" s="196">
        <f>SUM($I60:DC60)</f>
        <v>0</v>
      </c>
      <c r="DD61" s="196">
        <f>SUM($I60:DD60)</f>
        <v>0</v>
      </c>
    </row>
    <row r="62" spans="1:108" ht="12.6" customHeight="1">
      <c r="A62" s="32"/>
      <c r="B62" s="32"/>
      <c r="C62" s="32"/>
      <c r="D62" s="32"/>
      <c r="E62" s="32"/>
      <c r="F62" s="32"/>
      <c r="G62" s="37"/>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c r="BI62" s="32"/>
      <c r="BJ62" s="32"/>
      <c r="BK62" s="32"/>
      <c r="BL62" s="32"/>
      <c r="BM62" s="32"/>
      <c r="BN62" s="32"/>
      <c r="BO62" s="32"/>
      <c r="BP62" s="32"/>
      <c r="BQ62" s="32"/>
      <c r="BR62" s="32"/>
      <c r="BS62" s="32"/>
      <c r="BT62" s="32"/>
      <c r="BU62" s="32"/>
      <c r="BV62" s="32"/>
      <c r="BW62" s="32"/>
      <c r="BX62" s="32"/>
      <c r="BY62" s="32"/>
      <c r="BZ62" s="32"/>
      <c r="CA62" s="32"/>
      <c r="CB62" s="32"/>
      <c r="CC62" s="32"/>
      <c r="CD62" s="32"/>
      <c r="CE62" s="32"/>
      <c r="CF62" s="32"/>
      <c r="CG62" s="32"/>
      <c r="CH62" s="32"/>
      <c r="CI62" s="32"/>
      <c r="CJ62" s="32"/>
      <c r="CK62" s="32"/>
      <c r="CL62" s="32"/>
      <c r="CM62" s="32"/>
      <c r="CN62" s="32"/>
      <c r="CO62" s="32"/>
      <c r="CP62" s="32"/>
      <c r="CQ62" s="32"/>
      <c r="CR62" s="32"/>
      <c r="CS62" s="32"/>
      <c r="CT62" s="32"/>
      <c r="CU62" s="32"/>
      <c r="CV62" s="32"/>
      <c r="CW62" s="32"/>
      <c r="CX62" s="32"/>
      <c r="CY62" s="32"/>
      <c r="CZ62" s="32"/>
      <c r="DA62" s="32"/>
      <c r="DB62" s="32"/>
      <c r="DC62" s="32"/>
      <c r="DD62" s="32"/>
    </row>
    <row r="63" spans="1:108" s="163" customFormat="1" ht="22.5" customHeight="1">
      <c r="C63" s="163" t="s">
        <v>116</v>
      </c>
      <c r="E63" s="195" t="s">
        <v>62</v>
      </c>
      <c r="G63" s="195" t="str">
        <f>"Undiscounted, "&amp;'General parameters'!$G$12</f>
        <v>Undiscounted, Escalated</v>
      </c>
      <c r="I63" s="196">
        <f>Calculation!G235</f>
        <v>0</v>
      </c>
      <c r="J63" s="196">
        <f>Calculation!H235</f>
        <v>0</v>
      </c>
      <c r="K63" s="196">
        <f>Calculation!I235</f>
        <v>0</v>
      </c>
      <c r="L63" s="196">
        <f>Calculation!J235</f>
        <v>0</v>
      </c>
      <c r="M63" s="196">
        <f>Calculation!K235</f>
        <v>0</v>
      </c>
      <c r="N63" s="196">
        <f>Calculation!L235</f>
        <v>0</v>
      </c>
      <c r="O63" s="196">
        <f>Calculation!M235</f>
        <v>0</v>
      </c>
      <c r="P63" s="196">
        <f>Calculation!N235</f>
        <v>0</v>
      </c>
      <c r="Q63" s="196">
        <f>Calculation!O235</f>
        <v>0</v>
      </c>
      <c r="R63" s="196">
        <f>Calculation!P235</f>
        <v>0</v>
      </c>
      <c r="S63" s="196">
        <f>Calculation!Q235</f>
        <v>0</v>
      </c>
      <c r="T63" s="196">
        <f>Calculation!R235</f>
        <v>0</v>
      </c>
      <c r="U63" s="196">
        <f>Calculation!S235</f>
        <v>0</v>
      </c>
      <c r="V63" s="196">
        <f>Calculation!T235</f>
        <v>0</v>
      </c>
      <c r="W63" s="196">
        <f>Calculation!U235</f>
        <v>0</v>
      </c>
      <c r="X63" s="196">
        <f>Calculation!V235</f>
        <v>0</v>
      </c>
      <c r="Y63" s="196">
        <f>Calculation!W235</f>
        <v>0</v>
      </c>
      <c r="Z63" s="196">
        <f>Calculation!X235</f>
        <v>0</v>
      </c>
      <c r="AA63" s="196">
        <f>Calculation!Y235</f>
        <v>0</v>
      </c>
      <c r="AB63" s="196">
        <f>Calculation!Z235</f>
        <v>0</v>
      </c>
      <c r="AC63" s="196">
        <f>Calculation!AA235</f>
        <v>0</v>
      </c>
      <c r="AD63" s="196">
        <f>Calculation!AB235</f>
        <v>0</v>
      </c>
      <c r="AE63" s="196">
        <f>Calculation!AC235</f>
        <v>0</v>
      </c>
      <c r="AF63" s="196">
        <f>Calculation!AD235</f>
        <v>0</v>
      </c>
      <c r="AG63" s="196">
        <f>Calculation!AE235</f>
        <v>0</v>
      </c>
      <c r="AH63" s="196">
        <f>Calculation!AF235</f>
        <v>0</v>
      </c>
      <c r="AI63" s="196">
        <f>Calculation!AG235</f>
        <v>0</v>
      </c>
      <c r="AJ63" s="196">
        <f>Calculation!AH235</f>
        <v>0</v>
      </c>
      <c r="AK63" s="196">
        <f>Calculation!AI235</f>
        <v>0</v>
      </c>
      <c r="AL63" s="196">
        <f>Calculation!AJ235</f>
        <v>0</v>
      </c>
      <c r="AM63" s="196">
        <f>Calculation!AK235</f>
        <v>0</v>
      </c>
      <c r="AN63" s="196">
        <f>Calculation!AL235</f>
        <v>0</v>
      </c>
      <c r="AO63" s="196">
        <f>Calculation!AM235</f>
        <v>0</v>
      </c>
      <c r="AP63" s="196">
        <f>Calculation!AN235</f>
        <v>0</v>
      </c>
      <c r="AQ63" s="196">
        <f>Calculation!AO235</f>
        <v>0</v>
      </c>
      <c r="AR63" s="196">
        <f>Calculation!AP235</f>
        <v>0</v>
      </c>
      <c r="AS63" s="196">
        <f>Calculation!AQ235</f>
        <v>0</v>
      </c>
      <c r="AT63" s="196">
        <f>Calculation!AR235</f>
        <v>0</v>
      </c>
      <c r="AU63" s="196">
        <f>Calculation!AS235</f>
        <v>0</v>
      </c>
      <c r="AV63" s="196">
        <f>Calculation!AT235</f>
        <v>0</v>
      </c>
      <c r="AW63" s="196">
        <f>Calculation!AU235</f>
        <v>0</v>
      </c>
      <c r="AX63" s="196">
        <f>Calculation!AV235</f>
        <v>0</v>
      </c>
      <c r="AY63" s="196">
        <f>Calculation!AW235</f>
        <v>0</v>
      </c>
      <c r="AZ63" s="196">
        <f>Calculation!AX235</f>
        <v>0</v>
      </c>
      <c r="BA63" s="196">
        <f>Calculation!AY235</f>
        <v>0</v>
      </c>
      <c r="BB63" s="196">
        <f>Calculation!AZ235</f>
        <v>0</v>
      </c>
      <c r="BC63" s="196">
        <f>Calculation!BA235</f>
        <v>0</v>
      </c>
      <c r="BD63" s="196">
        <f>Calculation!BB235</f>
        <v>0</v>
      </c>
      <c r="BE63" s="196">
        <f>Calculation!BC235</f>
        <v>0</v>
      </c>
      <c r="BF63" s="196">
        <f>Calculation!BD235</f>
        <v>0</v>
      </c>
      <c r="BG63" s="196">
        <f>Calculation!BE235</f>
        <v>0</v>
      </c>
      <c r="BH63" s="196">
        <f>Calculation!BF235</f>
        <v>0</v>
      </c>
      <c r="BI63" s="196">
        <f>Calculation!BG235</f>
        <v>0</v>
      </c>
      <c r="BJ63" s="196">
        <f>Calculation!BH235</f>
        <v>0</v>
      </c>
      <c r="BK63" s="196">
        <f>Calculation!BI235</f>
        <v>0</v>
      </c>
      <c r="BL63" s="196">
        <f>Calculation!BJ235</f>
        <v>0</v>
      </c>
      <c r="BM63" s="196">
        <f>Calculation!BK235</f>
        <v>0</v>
      </c>
      <c r="BN63" s="196">
        <f>Calculation!BL235</f>
        <v>0</v>
      </c>
      <c r="BO63" s="196">
        <f>Calculation!BM235</f>
        <v>0</v>
      </c>
      <c r="BP63" s="196">
        <f>Calculation!BN235</f>
        <v>0</v>
      </c>
      <c r="BQ63" s="196">
        <f>Calculation!BO235</f>
        <v>0</v>
      </c>
      <c r="BR63" s="196">
        <f>Calculation!BP235</f>
        <v>0</v>
      </c>
      <c r="BS63" s="196">
        <f>Calculation!BQ235</f>
        <v>0</v>
      </c>
      <c r="BT63" s="196">
        <f>Calculation!BR235</f>
        <v>0</v>
      </c>
      <c r="BU63" s="196">
        <f>Calculation!BS235</f>
        <v>0</v>
      </c>
      <c r="BV63" s="196">
        <f>Calculation!BT235</f>
        <v>0</v>
      </c>
      <c r="BW63" s="196">
        <f>Calculation!BU235</f>
        <v>0</v>
      </c>
      <c r="BX63" s="196">
        <f>Calculation!BV235</f>
        <v>0</v>
      </c>
      <c r="BY63" s="196">
        <f>Calculation!BW235</f>
        <v>0</v>
      </c>
      <c r="BZ63" s="196">
        <f>Calculation!BX235</f>
        <v>0</v>
      </c>
      <c r="CA63" s="196">
        <f>Calculation!BY235</f>
        <v>0</v>
      </c>
      <c r="CB63" s="196">
        <f>Calculation!BZ235</f>
        <v>0</v>
      </c>
      <c r="CC63" s="196">
        <f>Calculation!CA235</f>
        <v>0</v>
      </c>
      <c r="CD63" s="196">
        <f>Calculation!CB235</f>
        <v>0</v>
      </c>
      <c r="CE63" s="196">
        <f>Calculation!CC235</f>
        <v>0</v>
      </c>
      <c r="CF63" s="196">
        <f>Calculation!CD235</f>
        <v>0</v>
      </c>
      <c r="CG63" s="196">
        <f>Calculation!CE235</f>
        <v>0</v>
      </c>
      <c r="CH63" s="196">
        <f>Calculation!CF235</f>
        <v>0</v>
      </c>
      <c r="CI63" s="196">
        <f>Calculation!CG235</f>
        <v>0</v>
      </c>
      <c r="CJ63" s="196">
        <f>Calculation!CH235</f>
        <v>0</v>
      </c>
      <c r="CK63" s="196">
        <f>Calculation!CI235</f>
        <v>0</v>
      </c>
      <c r="CL63" s="196">
        <f>Calculation!CJ235</f>
        <v>0</v>
      </c>
      <c r="CM63" s="196">
        <f>Calculation!CK235</f>
        <v>0</v>
      </c>
      <c r="CN63" s="196">
        <f>Calculation!CL235</f>
        <v>0</v>
      </c>
      <c r="CO63" s="196">
        <f>Calculation!CM235</f>
        <v>0</v>
      </c>
      <c r="CP63" s="196">
        <f>Calculation!CN235</f>
        <v>0</v>
      </c>
      <c r="CQ63" s="196">
        <f>Calculation!CO235</f>
        <v>0</v>
      </c>
      <c r="CR63" s="196">
        <f>Calculation!CP235</f>
        <v>0</v>
      </c>
      <c r="CS63" s="196">
        <f>Calculation!CQ235</f>
        <v>0</v>
      </c>
      <c r="CT63" s="196">
        <f>Calculation!CR235</f>
        <v>0</v>
      </c>
      <c r="CU63" s="196">
        <f>Calculation!CS235</f>
        <v>0</v>
      </c>
      <c r="CV63" s="196">
        <f>Calculation!CT235</f>
        <v>0</v>
      </c>
      <c r="CW63" s="196">
        <f>Calculation!CU235</f>
        <v>0</v>
      </c>
      <c r="CX63" s="196">
        <f>Calculation!CV235</f>
        <v>0</v>
      </c>
      <c r="CY63" s="196">
        <f>Calculation!CW235</f>
        <v>0</v>
      </c>
      <c r="CZ63" s="196">
        <f>Calculation!CX235</f>
        <v>0</v>
      </c>
      <c r="DA63" s="196">
        <f>Calculation!CY235</f>
        <v>0</v>
      </c>
      <c r="DB63" s="196">
        <f>Calculation!CZ235</f>
        <v>0</v>
      </c>
      <c r="DC63" s="196">
        <f>Calculation!DA235</f>
        <v>0</v>
      </c>
      <c r="DD63" s="196">
        <f>Calculation!DB235</f>
        <v>0</v>
      </c>
    </row>
    <row r="64" spans="1:108" s="163" customFormat="1" ht="22.5" customHeight="1">
      <c r="C64" s="163" t="s">
        <v>117</v>
      </c>
      <c r="E64" s="195" t="s">
        <v>118</v>
      </c>
      <c r="G64" s="195"/>
      <c r="I64" s="197">
        <f>Calculation!G224</f>
        <v>0</v>
      </c>
      <c r="J64" s="197">
        <f>Calculation!H224</f>
        <v>0</v>
      </c>
      <c r="K64" s="197">
        <f>Calculation!I224</f>
        <v>0</v>
      </c>
      <c r="L64" s="197">
        <f>Calculation!J224</f>
        <v>0</v>
      </c>
      <c r="M64" s="197">
        <f>Calculation!K224</f>
        <v>0</v>
      </c>
      <c r="N64" s="197">
        <f>Calculation!L224</f>
        <v>0</v>
      </c>
      <c r="O64" s="197">
        <f>Calculation!M224</f>
        <v>0</v>
      </c>
      <c r="P64" s="197">
        <f>Calculation!N224</f>
        <v>0</v>
      </c>
      <c r="Q64" s="197">
        <f>Calculation!O224</f>
        <v>0</v>
      </c>
      <c r="R64" s="197">
        <f>Calculation!P224</f>
        <v>0</v>
      </c>
      <c r="S64" s="197">
        <f>Calculation!Q224</f>
        <v>0</v>
      </c>
      <c r="T64" s="197">
        <f>Calculation!R224</f>
        <v>0</v>
      </c>
      <c r="U64" s="197">
        <f>Calculation!S224</f>
        <v>0</v>
      </c>
      <c r="V64" s="197">
        <f>Calculation!T224</f>
        <v>0</v>
      </c>
      <c r="W64" s="197">
        <f>Calculation!U224</f>
        <v>0</v>
      </c>
      <c r="X64" s="197">
        <f>Calculation!V224</f>
        <v>0</v>
      </c>
      <c r="Y64" s="197">
        <f>Calculation!W224</f>
        <v>0</v>
      </c>
      <c r="Z64" s="197">
        <f>Calculation!X224</f>
        <v>0</v>
      </c>
      <c r="AA64" s="197">
        <f>Calculation!Y224</f>
        <v>0</v>
      </c>
      <c r="AB64" s="197">
        <f>Calculation!Z224</f>
        <v>0</v>
      </c>
      <c r="AC64" s="197">
        <f>Calculation!AA224</f>
        <v>0</v>
      </c>
      <c r="AD64" s="197">
        <f>Calculation!AB224</f>
        <v>0</v>
      </c>
      <c r="AE64" s="197">
        <f>Calculation!AC224</f>
        <v>0</v>
      </c>
      <c r="AF64" s="197">
        <f>Calculation!AD224</f>
        <v>0</v>
      </c>
      <c r="AG64" s="197">
        <f>Calculation!AE224</f>
        <v>0</v>
      </c>
      <c r="AH64" s="197">
        <f>Calculation!AF224</f>
        <v>0</v>
      </c>
      <c r="AI64" s="197">
        <f>Calculation!AG224</f>
        <v>0</v>
      </c>
      <c r="AJ64" s="197">
        <f>Calculation!AH224</f>
        <v>0</v>
      </c>
      <c r="AK64" s="197">
        <f>Calculation!AI224</f>
        <v>0</v>
      </c>
      <c r="AL64" s="197">
        <f>Calculation!AJ224</f>
        <v>0</v>
      </c>
      <c r="AM64" s="197">
        <f>Calculation!AK224</f>
        <v>0</v>
      </c>
      <c r="AN64" s="197">
        <f>Calculation!AL224</f>
        <v>0</v>
      </c>
      <c r="AO64" s="197">
        <f>Calculation!AM224</f>
        <v>0</v>
      </c>
      <c r="AP64" s="197">
        <f>Calculation!AN224</f>
        <v>0</v>
      </c>
      <c r="AQ64" s="197">
        <f>Calculation!AO224</f>
        <v>0</v>
      </c>
      <c r="AR64" s="197">
        <f>Calculation!AP224</f>
        <v>0</v>
      </c>
      <c r="AS64" s="197">
        <f>Calculation!AQ224</f>
        <v>0</v>
      </c>
      <c r="AT64" s="197">
        <f>Calculation!AR224</f>
        <v>0</v>
      </c>
      <c r="AU64" s="197">
        <f>Calculation!AS224</f>
        <v>0</v>
      </c>
      <c r="AV64" s="197">
        <f>Calculation!AT224</f>
        <v>0</v>
      </c>
      <c r="AW64" s="197">
        <f>Calculation!AU224</f>
        <v>0</v>
      </c>
      <c r="AX64" s="197">
        <f>Calculation!AV224</f>
        <v>0</v>
      </c>
      <c r="AY64" s="197">
        <f>Calculation!AW224</f>
        <v>0</v>
      </c>
      <c r="AZ64" s="197">
        <f>Calculation!AX224</f>
        <v>0</v>
      </c>
      <c r="BA64" s="197">
        <f>Calculation!AY224</f>
        <v>0</v>
      </c>
      <c r="BB64" s="197">
        <f>Calculation!AZ224</f>
        <v>0</v>
      </c>
      <c r="BC64" s="197">
        <f>Calculation!BA224</f>
        <v>0</v>
      </c>
      <c r="BD64" s="197">
        <f>Calculation!BB224</f>
        <v>0</v>
      </c>
      <c r="BE64" s="197">
        <f>Calculation!BC224</f>
        <v>0</v>
      </c>
      <c r="BF64" s="197">
        <f>Calculation!BD224</f>
        <v>0</v>
      </c>
      <c r="BG64" s="197">
        <f>Calculation!BE224</f>
        <v>0</v>
      </c>
      <c r="BH64" s="197">
        <f>Calculation!BF224</f>
        <v>0</v>
      </c>
      <c r="BI64" s="197">
        <f>Calculation!BG224</f>
        <v>0</v>
      </c>
      <c r="BJ64" s="197">
        <f>Calculation!BH224</f>
        <v>0</v>
      </c>
      <c r="BK64" s="197">
        <f>Calculation!BI224</f>
        <v>0</v>
      </c>
      <c r="BL64" s="197">
        <f>Calculation!BJ224</f>
        <v>0</v>
      </c>
      <c r="BM64" s="197">
        <f>Calculation!BK224</f>
        <v>0</v>
      </c>
      <c r="BN64" s="197">
        <f>Calculation!BL224</f>
        <v>0</v>
      </c>
      <c r="BO64" s="197">
        <f>Calculation!BM224</f>
        <v>0</v>
      </c>
      <c r="BP64" s="197">
        <f>Calculation!BN224</f>
        <v>0</v>
      </c>
      <c r="BQ64" s="197">
        <f>Calculation!BO224</f>
        <v>0</v>
      </c>
      <c r="BR64" s="197">
        <f>Calculation!BP224</f>
        <v>0</v>
      </c>
      <c r="BS64" s="197">
        <f>Calculation!BQ224</f>
        <v>0</v>
      </c>
      <c r="BT64" s="197">
        <f>Calculation!BR224</f>
        <v>0</v>
      </c>
      <c r="BU64" s="197">
        <f>Calculation!BS224</f>
        <v>0</v>
      </c>
      <c r="BV64" s="197">
        <f>Calculation!BT224</f>
        <v>0</v>
      </c>
      <c r="BW64" s="197">
        <f>Calculation!BU224</f>
        <v>0</v>
      </c>
      <c r="BX64" s="197">
        <f>Calculation!BV224</f>
        <v>0</v>
      </c>
      <c r="BY64" s="197">
        <f>Calculation!BW224</f>
        <v>0</v>
      </c>
      <c r="BZ64" s="197">
        <f>Calculation!BX224</f>
        <v>0</v>
      </c>
      <c r="CA64" s="197">
        <f>Calculation!BY224</f>
        <v>0</v>
      </c>
      <c r="CB64" s="197">
        <f>Calculation!BZ224</f>
        <v>0</v>
      </c>
      <c r="CC64" s="197">
        <f>Calculation!CA224</f>
        <v>0</v>
      </c>
      <c r="CD64" s="197">
        <f>Calculation!CB224</f>
        <v>0</v>
      </c>
      <c r="CE64" s="197">
        <f>Calculation!CC224</f>
        <v>0</v>
      </c>
      <c r="CF64" s="197">
        <f>Calculation!CD224</f>
        <v>0</v>
      </c>
      <c r="CG64" s="197">
        <f>Calculation!CE224</f>
        <v>0</v>
      </c>
      <c r="CH64" s="197">
        <f>Calculation!CF224</f>
        <v>0</v>
      </c>
      <c r="CI64" s="197">
        <f>Calculation!CG224</f>
        <v>0</v>
      </c>
      <c r="CJ64" s="197">
        <f>Calculation!CH224</f>
        <v>0</v>
      </c>
      <c r="CK64" s="197">
        <f>Calculation!CI224</f>
        <v>0</v>
      </c>
      <c r="CL64" s="197">
        <f>Calculation!CJ224</f>
        <v>0</v>
      </c>
      <c r="CM64" s="197">
        <f>Calculation!CK224</f>
        <v>0</v>
      </c>
      <c r="CN64" s="197">
        <f>Calculation!CL224</f>
        <v>0</v>
      </c>
      <c r="CO64" s="197">
        <f>Calculation!CM224</f>
        <v>0</v>
      </c>
      <c r="CP64" s="197">
        <f>Calculation!CN224</f>
        <v>0</v>
      </c>
      <c r="CQ64" s="197">
        <f>Calculation!CO224</f>
        <v>0</v>
      </c>
      <c r="CR64" s="197">
        <f>Calculation!CP224</f>
        <v>0</v>
      </c>
      <c r="CS64" s="197">
        <f>Calculation!CQ224</f>
        <v>0</v>
      </c>
      <c r="CT64" s="197">
        <f>Calculation!CR224</f>
        <v>0</v>
      </c>
      <c r="CU64" s="197">
        <f>Calculation!CS224</f>
        <v>0</v>
      </c>
      <c r="CV64" s="197">
        <f>Calculation!CT224</f>
        <v>0</v>
      </c>
      <c r="CW64" s="197">
        <f>Calculation!CU224</f>
        <v>0</v>
      </c>
      <c r="CX64" s="197">
        <f>Calculation!CV224</f>
        <v>0</v>
      </c>
      <c r="CY64" s="197">
        <f>Calculation!CW224</f>
        <v>0</v>
      </c>
      <c r="CZ64" s="197">
        <f>Calculation!CX224</f>
        <v>0</v>
      </c>
      <c r="DA64" s="197">
        <f>Calculation!CY224</f>
        <v>0</v>
      </c>
      <c r="DB64" s="197">
        <f>Calculation!CZ224</f>
        <v>0</v>
      </c>
      <c r="DC64" s="197">
        <f>Calculation!DA224</f>
        <v>0</v>
      </c>
      <c r="DD64" s="197">
        <f>Calculation!DB224</f>
        <v>0</v>
      </c>
    </row>
    <row r="65" spans="1:108" ht="12.6" customHeight="1">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c r="BI65" s="32"/>
      <c r="BJ65" s="32"/>
      <c r="BK65" s="32"/>
      <c r="BL65" s="32"/>
      <c r="BM65" s="32"/>
      <c r="BN65" s="32"/>
      <c r="BO65" s="32"/>
      <c r="BP65" s="32"/>
      <c r="BQ65" s="32"/>
      <c r="BR65" s="32"/>
      <c r="BS65" s="32"/>
      <c r="BT65" s="32"/>
      <c r="BU65" s="32"/>
      <c r="BV65" s="32"/>
      <c r="BW65" s="32"/>
      <c r="BX65" s="32"/>
      <c r="BY65" s="32"/>
      <c r="BZ65" s="32"/>
      <c r="CA65" s="32"/>
      <c r="CB65" s="32"/>
      <c r="CC65" s="32"/>
      <c r="CD65" s="32"/>
      <c r="CE65" s="32"/>
      <c r="CF65" s="32"/>
      <c r="CG65" s="32"/>
      <c r="CH65" s="32"/>
      <c r="CI65" s="32"/>
      <c r="CJ65" s="32"/>
      <c r="CK65" s="32"/>
      <c r="CL65" s="32"/>
      <c r="CM65" s="32"/>
      <c r="CN65" s="32"/>
      <c r="CO65" s="32"/>
      <c r="CP65" s="32"/>
      <c r="CQ65" s="32"/>
      <c r="CR65" s="32"/>
      <c r="CS65" s="32"/>
      <c r="CT65" s="32"/>
      <c r="CU65" s="32"/>
      <c r="CV65" s="32"/>
      <c r="CW65" s="32"/>
      <c r="CX65" s="32"/>
      <c r="CY65" s="32"/>
      <c r="CZ65" s="32"/>
      <c r="DA65" s="32"/>
      <c r="DB65" s="32"/>
      <c r="DC65" s="32"/>
      <c r="DD65" s="32"/>
    </row>
    <row r="66" spans="1:108" s="163" customFormat="1" ht="22.5" customHeight="1">
      <c r="C66" s="150" t="str">
        <f>'Option-specific inputs'!$I$10&amp;": "&amp;'Option-specific inputs'!$I$14</f>
        <v xml:space="preserve">Option 3: </v>
      </c>
      <c r="E66" s="151" t="s">
        <v>32</v>
      </c>
      <c r="F66" s="51"/>
      <c r="G66" s="151" t="s">
        <v>114</v>
      </c>
      <c r="I66" s="205">
        <f>Calculation!G$13</f>
        <v>45839</v>
      </c>
      <c r="J66" s="205" t="str">
        <f>Calculation!H$13</f>
        <v/>
      </c>
      <c r="K66" s="205" t="str">
        <f>Calculation!I$13</f>
        <v/>
      </c>
      <c r="L66" s="205" t="str">
        <f>Calculation!J$13</f>
        <v/>
      </c>
      <c r="M66" s="205" t="str">
        <f>Calculation!K$13</f>
        <v/>
      </c>
      <c r="N66" s="205" t="str">
        <f>Calculation!L$13</f>
        <v/>
      </c>
      <c r="O66" s="205" t="str">
        <f>Calculation!M$13</f>
        <v/>
      </c>
      <c r="P66" s="205" t="str">
        <f>Calculation!N$13</f>
        <v/>
      </c>
      <c r="Q66" s="205" t="str">
        <f>Calculation!O$13</f>
        <v/>
      </c>
      <c r="R66" s="205" t="str">
        <f>Calculation!P$13</f>
        <v/>
      </c>
      <c r="S66" s="205" t="str">
        <f>Calculation!Q$13</f>
        <v/>
      </c>
      <c r="T66" s="205" t="str">
        <f>Calculation!R$13</f>
        <v/>
      </c>
      <c r="U66" s="205" t="str">
        <f>Calculation!S$13</f>
        <v/>
      </c>
      <c r="V66" s="205" t="str">
        <f>Calculation!T$13</f>
        <v/>
      </c>
      <c r="W66" s="205" t="str">
        <f>Calculation!U$13</f>
        <v/>
      </c>
      <c r="X66" s="205" t="str">
        <f>Calculation!V$13</f>
        <v/>
      </c>
      <c r="Y66" s="205" t="str">
        <f>Calculation!W$13</f>
        <v/>
      </c>
      <c r="Z66" s="205" t="str">
        <f>Calculation!X$13</f>
        <v/>
      </c>
      <c r="AA66" s="205" t="str">
        <f>Calculation!Y$13</f>
        <v/>
      </c>
      <c r="AB66" s="205" t="str">
        <f>Calculation!Z$13</f>
        <v/>
      </c>
      <c r="AC66" s="205" t="str">
        <f>Calculation!AA$13</f>
        <v/>
      </c>
      <c r="AD66" s="205" t="str">
        <f>Calculation!AB$13</f>
        <v/>
      </c>
      <c r="AE66" s="205" t="str">
        <f>Calculation!AC$13</f>
        <v/>
      </c>
      <c r="AF66" s="205" t="str">
        <f>Calculation!AD$13</f>
        <v/>
      </c>
      <c r="AG66" s="205" t="str">
        <f>Calculation!AE$13</f>
        <v/>
      </c>
      <c r="AH66" s="205" t="str">
        <f>Calculation!AF$13</f>
        <v/>
      </c>
      <c r="AI66" s="205" t="str">
        <f>Calculation!AG$13</f>
        <v/>
      </c>
      <c r="AJ66" s="205" t="str">
        <f>Calculation!AH$13</f>
        <v/>
      </c>
      <c r="AK66" s="205" t="str">
        <f>Calculation!AI$13</f>
        <v/>
      </c>
      <c r="AL66" s="205" t="str">
        <f>Calculation!AJ$13</f>
        <v/>
      </c>
      <c r="AM66" s="205" t="str">
        <f>Calculation!AK$13</f>
        <v/>
      </c>
      <c r="AN66" s="205" t="str">
        <f>Calculation!AL$13</f>
        <v/>
      </c>
      <c r="AO66" s="205" t="str">
        <f>Calculation!AM$13</f>
        <v/>
      </c>
      <c r="AP66" s="205" t="str">
        <f>Calculation!AN$13</f>
        <v/>
      </c>
      <c r="AQ66" s="205" t="str">
        <f>Calculation!AO$13</f>
        <v/>
      </c>
      <c r="AR66" s="205" t="str">
        <f>Calculation!AP$13</f>
        <v/>
      </c>
      <c r="AS66" s="205" t="str">
        <f>Calculation!AQ$13</f>
        <v/>
      </c>
      <c r="AT66" s="205" t="str">
        <f>Calculation!AR$13</f>
        <v/>
      </c>
      <c r="AU66" s="205" t="str">
        <f>Calculation!AS$13</f>
        <v/>
      </c>
      <c r="AV66" s="205" t="str">
        <f>Calculation!AT$13</f>
        <v/>
      </c>
      <c r="AW66" s="205" t="str">
        <f>Calculation!AU$13</f>
        <v/>
      </c>
      <c r="AX66" s="205" t="str">
        <f>Calculation!AV$13</f>
        <v/>
      </c>
      <c r="AY66" s="205" t="str">
        <f>Calculation!AW$13</f>
        <v/>
      </c>
      <c r="AZ66" s="205" t="str">
        <f>Calculation!AX$13</f>
        <v/>
      </c>
      <c r="BA66" s="205" t="str">
        <f>Calculation!AY$13</f>
        <v/>
      </c>
      <c r="BB66" s="205" t="str">
        <f>Calculation!AZ$13</f>
        <v/>
      </c>
      <c r="BC66" s="205" t="str">
        <f>Calculation!BA$13</f>
        <v/>
      </c>
      <c r="BD66" s="205" t="str">
        <f>Calculation!BB$13</f>
        <v/>
      </c>
      <c r="BE66" s="205" t="str">
        <f>Calculation!BC$13</f>
        <v/>
      </c>
      <c r="BF66" s="205" t="str">
        <f>Calculation!BD$13</f>
        <v/>
      </c>
      <c r="BG66" s="205" t="str">
        <f>Calculation!BE$13</f>
        <v/>
      </c>
      <c r="BH66" s="205" t="str">
        <f>Calculation!BF$13</f>
        <v/>
      </c>
      <c r="BI66" s="205" t="str">
        <f>Calculation!BG$13</f>
        <v/>
      </c>
      <c r="BJ66" s="205" t="str">
        <f>Calculation!BH$13</f>
        <v/>
      </c>
      <c r="BK66" s="205" t="str">
        <f>Calculation!BI$13</f>
        <v/>
      </c>
      <c r="BL66" s="205" t="str">
        <f>Calculation!BJ$13</f>
        <v/>
      </c>
      <c r="BM66" s="205" t="str">
        <f>Calculation!BK$13</f>
        <v/>
      </c>
      <c r="BN66" s="205" t="str">
        <f>Calculation!BL$13</f>
        <v/>
      </c>
      <c r="BO66" s="205" t="str">
        <f>Calculation!BM$13</f>
        <v/>
      </c>
      <c r="BP66" s="205" t="str">
        <f>Calculation!BN$13</f>
        <v/>
      </c>
      <c r="BQ66" s="205" t="str">
        <f>Calculation!BO$13</f>
        <v/>
      </c>
      <c r="BR66" s="205" t="str">
        <f>Calculation!BP$13</f>
        <v/>
      </c>
      <c r="BS66" s="205" t="str">
        <f>Calculation!BQ$13</f>
        <v/>
      </c>
      <c r="BT66" s="205" t="str">
        <f>Calculation!BR$13</f>
        <v/>
      </c>
      <c r="BU66" s="205" t="str">
        <f>Calculation!BS$13</f>
        <v/>
      </c>
      <c r="BV66" s="205" t="str">
        <f>Calculation!BT$13</f>
        <v/>
      </c>
      <c r="BW66" s="205" t="str">
        <f>Calculation!BU$13</f>
        <v/>
      </c>
      <c r="BX66" s="205" t="str">
        <f>Calculation!BV$13</f>
        <v/>
      </c>
      <c r="BY66" s="205" t="str">
        <f>Calculation!BW$13</f>
        <v/>
      </c>
      <c r="BZ66" s="205" t="str">
        <f>Calculation!BX$13</f>
        <v/>
      </c>
      <c r="CA66" s="205" t="str">
        <f>Calculation!BY$13</f>
        <v/>
      </c>
      <c r="CB66" s="205" t="str">
        <f>Calculation!BZ$13</f>
        <v/>
      </c>
      <c r="CC66" s="205" t="str">
        <f>Calculation!CA$13</f>
        <v/>
      </c>
      <c r="CD66" s="205" t="str">
        <f>Calculation!CB$13</f>
        <v/>
      </c>
      <c r="CE66" s="205" t="str">
        <f>Calculation!CC$13</f>
        <v/>
      </c>
      <c r="CF66" s="205" t="str">
        <f>Calculation!CD$13</f>
        <v/>
      </c>
      <c r="CG66" s="205" t="str">
        <f>Calculation!CE$13</f>
        <v/>
      </c>
      <c r="CH66" s="205" t="str">
        <f>Calculation!CF$13</f>
        <v/>
      </c>
      <c r="CI66" s="205" t="str">
        <f>Calculation!CG$13</f>
        <v/>
      </c>
      <c r="CJ66" s="205" t="str">
        <f>Calculation!CH$13</f>
        <v/>
      </c>
      <c r="CK66" s="205" t="str">
        <f>Calculation!CI$13</f>
        <v/>
      </c>
      <c r="CL66" s="205" t="str">
        <f>Calculation!CJ$13</f>
        <v/>
      </c>
      <c r="CM66" s="205" t="str">
        <f>Calculation!CK$13</f>
        <v/>
      </c>
      <c r="CN66" s="205" t="str">
        <f>Calculation!CL$13</f>
        <v/>
      </c>
      <c r="CO66" s="205" t="str">
        <f>Calculation!CM$13</f>
        <v/>
      </c>
      <c r="CP66" s="205" t="str">
        <f>Calculation!CN$13</f>
        <v/>
      </c>
      <c r="CQ66" s="205" t="str">
        <f>Calculation!CO$13</f>
        <v/>
      </c>
      <c r="CR66" s="205" t="str">
        <f>Calculation!CP$13</f>
        <v/>
      </c>
      <c r="CS66" s="205" t="str">
        <f>Calculation!CQ$13</f>
        <v/>
      </c>
      <c r="CT66" s="205" t="str">
        <f>Calculation!CR$13</f>
        <v/>
      </c>
      <c r="CU66" s="205" t="str">
        <f>Calculation!CS$13</f>
        <v/>
      </c>
      <c r="CV66" s="205" t="str">
        <f>Calculation!CT$13</f>
        <v/>
      </c>
      <c r="CW66" s="205" t="str">
        <f>Calculation!CU$13</f>
        <v/>
      </c>
      <c r="CX66" s="205" t="str">
        <f>Calculation!CV$13</f>
        <v/>
      </c>
      <c r="CY66" s="205" t="str">
        <f>Calculation!CW$13</f>
        <v/>
      </c>
      <c r="CZ66" s="205" t="str">
        <f>Calculation!CX$13</f>
        <v/>
      </c>
      <c r="DA66" s="205" t="str">
        <f>Calculation!CY$13</f>
        <v/>
      </c>
      <c r="DB66" s="205" t="str">
        <f>Calculation!CZ$13</f>
        <v/>
      </c>
      <c r="DC66" s="205" t="str">
        <f>Calculation!DA$13</f>
        <v/>
      </c>
      <c r="DD66" s="205" t="str">
        <f>Calculation!DB$13</f>
        <v/>
      </c>
    </row>
    <row r="67" spans="1:108" ht="12.6" customHeight="1">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c r="CP67" s="32"/>
      <c r="CQ67" s="32"/>
      <c r="CR67" s="32"/>
      <c r="CS67" s="32"/>
      <c r="CT67" s="32"/>
      <c r="CU67" s="32"/>
      <c r="CV67" s="32"/>
      <c r="CW67" s="32"/>
      <c r="CX67" s="32"/>
      <c r="CY67" s="32"/>
      <c r="CZ67" s="32"/>
      <c r="DA67" s="32"/>
      <c r="DB67" s="32"/>
      <c r="DC67" s="32"/>
      <c r="DD67" s="32"/>
    </row>
    <row r="68" spans="1:108" s="163" customFormat="1" ht="22.5" customHeight="1">
      <c r="C68" s="163" t="s">
        <v>133</v>
      </c>
      <c r="E68" s="195" t="s">
        <v>62</v>
      </c>
      <c r="G68" s="195" t="str">
        <f>'General parameters'!$G$10&amp;", "&amp;'General parameters'!$G$12</f>
        <v>Discounted, Escalated</v>
      </c>
      <c r="I68" s="196">
        <f>IF('General parameters'!$G$10="Undiscounted",Calculation!G252,Calculation!G255)</f>
        <v>0</v>
      </c>
      <c r="J68" s="196">
        <f>IF('General parameters'!$G$10="Undiscounted",Calculation!H252,Calculation!H255)</f>
        <v>0</v>
      </c>
      <c r="K68" s="196">
        <f>IF('General parameters'!$G$10="Undiscounted",Calculation!I252,Calculation!I255)</f>
        <v>0</v>
      </c>
      <c r="L68" s="196">
        <f>IF('General parameters'!$G$10="Undiscounted",Calculation!J252,Calculation!J255)</f>
        <v>0</v>
      </c>
      <c r="M68" s="196">
        <f>IF('General parameters'!$G$10="Undiscounted",Calculation!K252,Calculation!K255)</f>
        <v>0</v>
      </c>
      <c r="N68" s="196">
        <f>IF('General parameters'!$G$10="Undiscounted",Calculation!L252,Calculation!L255)</f>
        <v>0</v>
      </c>
      <c r="O68" s="196">
        <f>IF('General parameters'!$G$10="Undiscounted",Calculation!M252,Calculation!M255)</f>
        <v>0</v>
      </c>
      <c r="P68" s="196">
        <f>IF('General parameters'!$G$10="Undiscounted",Calculation!N252,Calculation!N255)</f>
        <v>0</v>
      </c>
      <c r="Q68" s="196">
        <f>IF('General parameters'!$G$10="Undiscounted",Calculation!O252,Calculation!O255)</f>
        <v>0</v>
      </c>
      <c r="R68" s="196">
        <f>IF('General parameters'!$G$10="Undiscounted",Calculation!P252,Calculation!P255)</f>
        <v>0</v>
      </c>
      <c r="S68" s="196">
        <f>IF('General parameters'!$G$10="Undiscounted",Calculation!Q252,Calculation!Q255)</f>
        <v>0</v>
      </c>
      <c r="T68" s="196">
        <f>IF('General parameters'!$G$10="Undiscounted",Calculation!R252,Calculation!R255)</f>
        <v>0</v>
      </c>
      <c r="U68" s="196">
        <f>IF('General parameters'!$G$10="Undiscounted",Calculation!S252,Calculation!S255)</f>
        <v>0</v>
      </c>
      <c r="V68" s="196">
        <f>IF('General parameters'!$G$10="Undiscounted",Calculation!T252,Calculation!T255)</f>
        <v>0</v>
      </c>
      <c r="W68" s="196">
        <f>IF('General parameters'!$G$10="Undiscounted",Calculation!U252,Calculation!U255)</f>
        <v>0</v>
      </c>
      <c r="X68" s="196">
        <f>IF('General parameters'!$G$10="Undiscounted",Calculation!V252,Calculation!V255)</f>
        <v>0</v>
      </c>
      <c r="Y68" s="196">
        <f>IF('General parameters'!$G$10="Undiscounted",Calculation!W252,Calculation!W255)</f>
        <v>0</v>
      </c>
      <c r="Z68" s="196">
        <f>IF('General parameters'!$G$10="Undiscounted",Calculation!X252,Calculation!X255)</f>
        <v>0</v>
      </c>
      <c r="AA68" s="196">
        <f>IF('General parameters'!$G$10="Undiscounted",Calculation!Y252,Calculation!Y255)</f>
        <v>0</v>
      </c>
      <c r="AB68" s="196">
        <f>IF('General parameters'!$G$10="Undiscounted",Calculation!Z252,Calculation!Z255)</f>
        <v>0</v>
      </c>
      <c r="AC68" s="196">
        <f>IF('General parameters'!$G$10="Undiscounted",Calculation!AA252,Calculation!AA255)</f>
        <v>0</v>
      </c>
      <c r="AD68" s="196">
        <f>IF('General parameters'!$G$10="Undiscounted",Calculation!AB252,Calculation!AB255)</f>
        <v>0</v>
      </c>
      <c r="AE68" s="196">
        <f>IF('General parameters'!$G$10="Undiscounted",Calculation!AC252,Calculation!AC255)</f>
        <v>0</v>
      </c>
      <c r="AF68" s="196">
        <f>IF('General parameters'!$G$10="Undiscounted",Calculation!AD252,Calculation!AD255)</f>
        <v>0</v>
      </c>
      <c r="AG68" s="196">
        <f>IF('General parameters'!$G$10="Undiscounted",Calculation!AE252,Calculation!AE255)</f>
        <v>0</v>
      </c>
      <c r="AH68" s="196">
        <f>IF('General parameters'!$G$10="Undiscounted",Calculation!AF252,Calculation!AF255)</f>
        <v>0</v>
      </c>
      <c r="AI68" s="196">
        <f>IF('General parameters'!$G$10="Undiscounted",Calculation!AG252,Calculation!AG255)</f>
        <v>0</v>
      </c>
      <c r="AJ68" s="196">
        <f>IF('General parameters'!$G$10="Undiscounted",Calculation!AH252,Calculation!AH255)</f>
        <v>0</v>
      </c>
      <c r="AK68" s="196">
        <f>IF('General parameters'!$G$10="Undiscounted",Calculation!AI252,Calculation!AI255)</f>
        <v>0</v>
      </c>
      <c r="AL68" s="196">
        <f>IF('General parameters'!$G$10="Undiscounted",Calculation!AJ252,Calculation!AJ255)</f>
        <v>0</v>
      </c>
      <c r="AM68" s="196">
        <f>IF('General parameters'!$G$10="Undiscounted",Calculation!AK252,Calculation!AK255)</f>
        <v>0</v>
      </c>
      <c r="AN68" s="196">
        <f>IF('General parameters'!$G$10="Undiscounted",Calculation!AL252,Calculation!AL255)</f>
        <v>0</v>
      </c>
      <c r="AO68" s="196">
        <f>IF('General parameters'!$G$10="Undiscounted",Calculation!AM252,Calculation!AM255)</f>
        <v>0</v>
      </c>
      <c r="AP68" s="196">
        <f>IF('General parameters'!$G$10="Undiscounted",Calculation!AN252,Calculation!AN255)</f>
        <v>0</v>
      </c>
      <c r="AQ68" s="196">
        <f>IF('General parameters'!$G$10="Undiscounted",Calculation!AO252,Calculation!AO255)</f>
        <v>0</v>
      </c>
      <c r="AR68" s="196">
        <f>IF('General parameters'!$G$10="Undiscounted",Calculation!AP252,Calculation!AP255)</f>
        <v>0</v>
      </c>
      <c r="AS68" s="196">
        <f>IF('General parameters'!$G$10="Undiscounted",Calculation!AQ252,Calculation!AQ255)</f>
        <v>0</v>
      </c>
      <c r="AT68" s="196">
        <f>IF('General parameters'!$G$10="Undiscounted",Calculation!AR252,Calculation!AR255)</f>
        <v>0</v>
      </c>
      <c r="AU68" s="196">
        <f>IF('General parameters'!$G$10="Undiscounted",Calculation!AS252,Calculation!AS255)</f>
        <v>0</v>
      </c>
      <c r="AV68" s="196">
        <f>IF('General parameters'!$G$10="Undiscounted",Calculation!AT252,Calculation!AT255)</f>
        <v>0</v>
      </c>
      <c r="AW68" s="196">
        <f>IF('General parameters'!$G$10="Undiscounted",Calculation!AU252,Calculation!AU255)</f>
        <v>0</v>
      </c>
      <c r="AX68" s="196">
        <f>IF('General parameters'!$G$10="Undiscounted",Calculation!AV252,Calculation!AV255)</f>
        <v>0</v>
      </c>
      <c r="AY68" s="196">
        <f>IF('General parameters'!$G$10="Undiscounted",Calculation!AW252,Calculation!AW255)</f>
        <v>0</v>
      </c>
      <c r="AZ68" s="196">
        <f>IF('General parameters'!$G$10="Undiscounted",Calculation!AX252,Calculation!AX255)</f>
        <v>0</v>
      </c>
      <c r="BA68" s="196">
        <f>IF('General parameters'!$G$10="Undiscounted",Calculation!AY252,Calculation!AY255)</f>
        <v>0</v>
      </c>
      <c r="BB68" s="196">
        <f>IF('General parameters'!$G$10="Undiscounted",Calculation!AZ252,Calculation!AZ255)</f>
        <v>0</v>
      </c>
      <c r="BC68" s="196">
        <f>IF('General parameters'!$G$10="Undiscounted",Calculation!BA252,Calculation!BA255)</f>
        <v>0</v>
      </c>
      <c r="BD68" s="196">
        <f>IF('General parameters'!$G$10="Undiscounted",Calculation!BB252,Calculation!BB255)</f>
        <v>0</v>
      </c>
      <c r="BE68" s="196">
        <f>IF('General parameters'!$G$10="Undiscounted",Calculation!BC252,Calculation!BC255)</f>
        <v>0</v>
      </c>
      <c r="BF68" s="196">
        <f>IF('General parameters'!$G$10="Undiscounted",Calculation!BD252,Calculation!BD255)</f>
        <v>0</v>
      </c>
      <c r="BG68" s="196">
        <f>IF('General parameters'!$G$10="Undiscounted",Calculation!BE252,Calculation!BE255)</f>
        <v>0</v>
      </c>
      <c r="BH68" s="196">
        <f>IF('General parameters'!$G$10="Undiscounted",Calculation!BF252,Calculation!BF255)</f>
        <v>0</v>
      </c>
      <c r="BI68" s="196">
        <f>IF('General parameters'!$G$10="Undiscounted",Calculation!BG252,Calculation!BG255)</f>
        <v>0</v>
      </c>
      <c r="BJ68" s="196">
        <f>IF('General parameters'!$G$10="Undiscounted",Calculation!BH252,Calculation!BH255)</f>
        <v>0</v>
      </c>
      <c r="BK68" s="196">
        <f>IF('General parameters'!$G$10="Undiscounted",Calculation!BI252,Calculation!BI255)</f>
        <v>0</v>
      </c>
      <c r="BL68" s="196">
        <f>IF('General parameters'!$G$10="Undiscounted",Calculation!BJ252,Calculation!BJ255)</f>
        <v>0</v>
      </c>
      <c r="BM68" s="196">
        <f>IF('General parameters'!$G$10="Undiscounted",Calculation!BK252,Calculation!BK255)</f>
        <v>0</v>
      </c>
      <c r="BN68" s="196">
        <f>IF('General parameters'!$G$10="Undiscounted",Calculation!BL252,Calculation!BL255)</f>
        <v>0</v>
      </c>
      <c r="BO68" s="196">
        <f>IF('General parameters'!$G$10="Undiscounted",Calculation!BM252,Calculation!BM255)</f>
        <v>0</v>
      </c>
      <c r="BP68" s="196">
        <f>IF('General parameters'!$G$10="Undiscounted",Calculation!BN252,Calculation!BN255)</f>
        <v>0</v>
      </c>
      <c r="BQ68" s="196">
        <f>IF('General parameters'!$G$10="Undiscounted",Calculation!BO252,Calculation!BO255)</f>
        <v>0</v>
      </c>
      <c r="BR68" s="196">
        <f>IF('General parameters'!$G$10="Undiscounted",Calculation!BP252,Calculation!BP255)</f>
        <v>0</v>
      </c>
      <c r="BS68" s="196">
        <f>IF('General parameters'!$G$10="Undiscounted",Calculation!BQ252,Calculation!BQ255)</f>
        <v>0</v>
      </c>
      <c r="BT68" s="196">
        <f>IF('General parameters'!$G$10="Undiscounted",Calculation!BR252,Calculation!BR255)</f>
        <v>0</v>
      </c>
      <c r="BU68" s="196">
        <f>IF('General parameters'!$G$10="Undiscounted",Calculation!BS252,Calculation!BS255)</f>
        <v>0</v>
      </c>
      <c r="BV68" s="196">
        <f>IF('General parameters'!$G$10="Undiscounted",Calculation!BT252,Calculation!BT255)</f>
        <v>0</v>
      </c>
      <c r="BW68" s="196">
        <f>IF('General parameters'!$G$10="Undiscounted",Calculation!BU252,Calculation!BU255)</f>
        <v>0</v>
      </c>
      <c r="BX68" s="196">
        <f>IF('General parameters'!$G$10="Undiscounted",Calculation!BV252,Calculation!BV255)</f>
        <v>0</v>
      </c>
      <c r="BY68" s="196">
        <f>IF('General parameters'!$G$10="Undiscounted",Calculation!BW252,Calculation!BW255)</f>
        <v>0</v>
      </c>
      <c r="BZ68" s="196">
        <f>IF('General parameters'!$G$10="Undiscounted",Calculation!BX252,Calculation!BX255)</f>
        <v>0</v>
      </c>
      <c r="CA68" s="196">
        <f>IF('General parameters'!$G$10="Undiscounted",Calculation!BY252,Calculation!BY255)</f>
        <v>0</v>
      </c>
      <c r="CB68" s="196">
        <f>IF('General parameters'!$G$10="Undiscounted",Calculation!BZ252,Calculation!BZ255)</f>
        <v>0</v>
      </c>
      <c r="CC68" s="196">
        <f>IF('General parameters'!$G$10="Undiscounted",Calculation!CA252,Calculation!CA255)</f>
        <v>0</v>
      </c>
      <c r="CD68" s="196">
        <f>IF('General parameters'!$G$10="Undiscounted",Calculation!CB252,Calculation!CB255)</f>
        <v>0</v>
      </c>
      <c r="CE68" s="196">
        <f>IF('General parameters'!$G$10="Undiscounted",Calculation!CC252,Calculation!CC255)</f>
        <v>0</v>
      </c>
      <c r="CF68" s="196">
        <f>IF('General parameters'!$G$10="Undiscounted",Calculation!CD252,Calculation!CD255)</f>
        <v>0</v>
      </c>
      <c r="CG68" s="196">
        <f>IF('General parameters'!$G$10="Undiscounted",Calculation!CE252,Calculation!CE255)</f>
        <v>0</v>
      </c>
      <c r="CH68" s="196">
        <f>IF('General parameters'!$G$10="Undiscounted",Calculation!CF252,Calculation!CF255)</f>
        <v>0</v>
      </c>
      <c r="CI68" s="196">
        <f>IF('General parameters'!$G$10="Undiscounted",Calculation!CG252,Calculation!CG255)</f>
        <v>0</v>
      </c>
      <c r="CJ68" s="196">
        <f>IF('General parameters'!$G$10="Undiscounted",Calculation!CH252,Calculation!CH255)</f>
        <v>0</v>
      </c>
      <c r="CK68" s="196">
        <f>IF('General parameters'!$G$10="Undiscounted",Calculation!CI252,Calculation!CI255)</f>
        <v>0</v>
      </c>
      <c r="CL68" s="196">
        <f>IF('General parameters'!$G$10="Undiscounted",Calculation!CJ252,Calculation!CJ255)</f>
        <v>0</v>
      </c>
      <c r="CM68" s="196">
        <f>IF('General parameters'!$G$10="Undiscounted",Calculation!CK252,Calculation!CK255)</f>
        <v>0</v>
      </c>
      <c r="CN68" s="196">
        <f>IF('General parameters'!$G$10="Undiscounted",Calculation!CL252,Calculation!CL255)</f>
        <v>0</v>
      </c>
      <c r="CO68" s="196">
        <f>IF('General parameters'!$G$10="Undiscounted",Calculation!CM252,Calculation!CM255)</f>
        <v>0</v>
      </c>
      <c r="CP68" s="196">
        <f>IF('General parameters'!$G$10="Undiscounted",Calculation!CN252,Calculation!CN255)</f>
        <v>0</v>
      </c>
      <c r="CQ68" s="196">
        <f>IF('General parameters'!$G$10="Undiscounted",Calculation!CO252,Calculation!CO255)</f>
        <v>0</v>
      </c>
      <c r="CR68" s="196">
        <f>IF('General parameters'!$G$10="Undiscounted",Calculation!CP252,Calculation!CP255)</f>
        <v>0</v>
      </c>
      <c r="CS68" s="196">
        <f>IF('General parameters'!$G$10="Undiscounted",Calculation!CQ252,Calculation!CQ255)</f>
        <v>0</v>
      </c>
      <c r="CT68" s="196">
        <f>IF('General parameters'!$G$10="Undiscounted",Calculation!CR252,Calculation!CR255)</f>
        <v>0</v>
      </c>
      <c r="CU68" s="196">
        <f>IF('General parameters'!$G$10="Undiscounted",Calculation!CS252,Calculation!CS255)</f>
        <v>0</v>
      </c>
      <c r="CV68" s="196">
        <f>IF('General parameters'!$G$10="Undiscounted",Calculation!CT252,Calculation!CT255)</f>
        <v>0</v>
      </c>
      <c r="CW68" s="196">
        <f>IF('General parameters'!$G$10="Undiscounted",Calculation!CU252,Calculation!CU255)</f>
        <v>0</v>
      </c>
      <c r="CX68" s="196">
        <f>IF('General parameters'!$G$10="Undiscounted",Calculation!CV252,Calculation!CV255)</f>
        <v>0</v>
      </c>
      <c r="CY68" s="196">
        <f>IF('General parameters'!$G$10="Undiscounted",Calculation!CW252,Calculation!CW255)</f>
        <v>0</v>
      </c>
      <c r="CZ68" s="196">
        <f>IF('General parameters'!$G$10="Undiscounted",Calculation!CX252,Calculation!CX255)</f>
        <v>0</v>
      </c>
      <c r="DA68" s="196">
        <f>IF('General parameters'!$G$10="Undiscounted",Calculation!CY252,Calculation!CY255)</f>
        <v>0</v>
      </c>
      <c r="DB68" s="196">
        <f>IF('General parameters'!$G$10="Undiscounted",Calculation!CZ252,Calculation!CZ255)</f>
        <v>0</v>
      </c>
      <c r="DC68" s="196">
        <f>IF('General parameters'!$G$10="Undiscounted",Calculation!DA252,Calculation!DA255)</f>
        <v>0</v>
      </c>
      <c r="DD68" s="196">
        <f>IF('General parameters'!$G$10="Undiscounted",Calculation!DB252,Calculation!DB255)</f>
        <v>0</v>
      </c>
    </row>
    <row r="69" spans="1:108" s="163" customFormat="1" ht="22.5" customHeight="1">
      <c r="C69" s="163" t="s">
        <v>137</v>
      </c>
      <c r="E69" s="195" t="s">
        <v>62</v>
      </c>
      <c r="G69" s="195" t="str">
        <f>'General parameters'!$G$10&amp;", "&amp;'General parameters'!$G$12</f>
        <v>Discounted, Escalated</v>
      </c>
      <c r="I69" s="196">
        <f>IF('General parameters'!$G$10="Undiscounted",Calculation!G264,Calculation!G267)</f>
        <v>0</v>
      </c>
      <c r="J69" s="196">
        <f>IF('General parameters'!$G$10="Undiscounted",Calculation!H264,Calculation!H267)</f>
        <v>0</v>
      </c>
      <c r="K69" s="196">
        <f>IF('General parameters'!$G$10="Undiscounted",Calculation!I264,Calculation!I267)</f>
        <v>0</v>
      </c>
      <c r="L69" s="196">
        <f>IF('General parameters'!$G$10="Undiscounted",Calculation!J264,Calculation!J267)</f>
        <v>0</v>
      </c>
      <c r="M69" s="196">
        <f>IF('General parameters'!$G$10="Undiscounted",Calculation!K264,Calculation!K267)</f>
        <v>0</v>
      </c>
      <c r="N69" s="196">
        <f>IF('General parameters'!$G$10="Undiscounted",Calculation!L264,Calculation!L267)</f>
        <v>0</v>
      </c>
      <c r="O69" s="196">
        <f>IF('General parameters'!$G$10="Undiscounted",Calculation!M264,Calculation!M267)</f>
        <v>0</v>
      </c>
      <c r="P69" s="196">
        <f>IF('General parameters'!$G$10="Undiscounted",Calculation!N264,Calculation!N267)</f>
        <v>0</v>
      </c>
      <c r="Q69" s="196">
        <f>IF('General parameters'!$G$10="Undiscounted",Calculation!O264,Calculation!O267)</f>
        <v>0</v>
      </c>
      <c r="R69" s="196">
        <f>IF('General parameters'!$G$10="Undiscounted",Calculation!P264,Calculation!P267)</f>
        <v>0</v>
      </c>
      <c r="S69" s="196">
        <f>IF('General parameters'!$G$10="Undiscounted",Calculation!Q264,Calculation!Q267)</f>
        <v>0</v>
      </c>
      <c r="T69" s="196">
        <f>IF('General parameters'!$G$10="Undiscounted",Calculation!R264,Calculation!R267)</f>
        <v>0</v>
      </c>
      <c r="U69" s="196">
        <f>IF('General parameters'!$G$10="Undiscounted",Calculation!S264,Calculation!S267)</f>
        <v>0</v>
      </c>
      <c r="V69" s="196">
        <f>IF('General parameters'!$G$10="Undiscounted",Calculation!T264,Calculation!T267)</f>
        <v>0</v>
      </c>
      <c r="W69" s="196">
        <f>IF('General parameters'!$G$10="Undiscounted",Calculation!U264,Calculation!U267)</f>
        <v>0</v>
      </c>
      <c r="X69" s="196">
        <f>IF('General parameters'!$G$10="Undiscounted",Calculation!V264,Calculation!V267)</f>
        <v>0</v>
      </c>
      <c r="Y69" s="196">
        <f>IF('General parameters'!$G$10="Undiscounted",Calculation!W264,Calculation!W267)</f>
        <v>0</v>
      </c>
      <c r="Z69" s="196">
        <f>IF('General parameters'!$G$10="Undiscounted",Calculation!X264,Calculation!X267)</f>
        <v>0</v>
      </c>
      <c r="AA69" s="196">
        <f>IF('General parameters'!$G$10="Undiscounted",Calculation!Y264,Calculation!Y267)</f>
        <v>0</v>
      </c>
      <c r="AB69" s="196">
        <f>IF('General parameters'!$G$10="Undiscounted",Calculation!Z264,Calculation!Z267)</f>
        <v>0</v>
      </c>
      <c r="AC69" s="196">
        <f>IF('General parameters'!$G$10="Undiscounted",Calculation!AA264,Calculation!AA267)</f>
        <v>0</v>
      </c>
      <c r="AD69" s="196">
        <f>IF('General parameters'!$G$10="Undiscounted",Calculation!AB264,Calculation!AB267)</f>
        <v>0</v>
      </c>
      <c r="AE69" s="196">
        <f>IF('General parameters'!$G$10="Undiscounted",Calculation!AC264,Calculation!AC267)</f>
        <v>0</v>
      </c>
      <c r="AF69" s="196">
        <f>IF('General parameters'!$G$10="Undiscounted",Calculation!AD264,Calculation!AD267)</f>
        <v>0</v>
      </c>
      <c r="AG69" s="196">
        <f>IF('General parameters'!$G$10="Undiscounted",Calculation!AE264,Calculation!AE267)</f>
        <v>0</v>
      </c>
      <c r="AH69" s="196">
        <f>IF('General parameters'!$G$10="Undiscounted",Calculation!AF264,Calculation!AF267)</f>
        <v>0</v>
      </c>
      <c r="AI69" s="196">
        <f>IF('General parameters'!$G$10="Undiscounted",Calculation!AG264,Calculation!AG267)</f>
        <v>0</v>
      </c>
      <c r="AJ69" s="196">
        <f>IF('General parameters'!$G$10="Undiscounted",Calculation!AH264,Calculation!AH267)</f>
        <v>0</v>
      </c>
      <c r="AK69" s="196">
        <f>IF('General parameters'!$G$10="Undiscounted",Calculation!AI264,Calculation!AI267)</f>
        <v>0</v>
      </c>
      <c r="AL69" s="196">
        <f>IF('General parameters'!$G$10="Undiscounted",Calculation!AJ264,Calculation!AJ267)</f>
        <v>0</v>
      </c>
      <c r="AM69" s="196">
        <f>IF('General parameters'!$G$10="Undiscounted",Calculation!AK264,Calculation!AK267)</f>
        <v>0</v>
      </c>
      <c r="AN69" s="196">
        <f>IF('General parameters'!$G$10="Undiscounted",Calculation!AL264,Calculation!AL267)</f>
        <v>0</v>
      </c>
      <c r="AO69" s="196">
        <f>IF('General parameters'!$G$10="Undiscounted",Calculation!AM264,Calculation!AM267)</f>
        <v>0</v>
      </c>
      <c r="AP69" s="196">
        <f>IF('General parameters'!$G$10="Undiscounted",Calculation!AN264,Calculation!AN267)</f>
        <v>0</v>
      </c>
      <c r="AQ69" s="196">
        <f>IF('General parameters'!$G$10="Undiscounted",Calculation!AO264,Calculation!AO267)</f>
        <v>0</v>
      </c>
      <c r="AR69" s="196">
        <f>IF('General parameters'!$G$10="Undiscounted",Calculation!AP264,Calculation!AP267)</f>
        <v>0</v>
      </c>
      <c r="AS69" s="196">
        <f>IF('General parameters'!$G$10="Undiscounted",Calculation!AQ264,Calculation!AQ267)</f>
        <v>0</v>
      </c>
      <c r="AT69" s="196">
        <f>IF('General parameters'!$G$10="Undiscounted",Calculation!AR264,Calculation!AR267)</f>
        <v>0</v>
      </c>
      <c r="AU69" s="196">
        <f>IF('General parameters'!$G$10="Undiscounted",Calculation!AS264,Calculation!AS267)</f>
        <v>0</v>
      </c>
      <c r="AV69" s="196">
        <f>IF('General parameters'!$G$10="Undiscounted",Calculation!AT264,Calculation!AT267)</f>
        <v>0</v>
      </c>
      <c r="AW69" s="196">
        <f>IF('General parameters'!$G$10="Undiscounted",Calculation!AU264,Calculation!AU267)</f>
        <v>0</v>
      </c>
      <c r="AX69" s="196">
        <f>IF('General parameters'!$G$10="Undiscounted",Calculation!AV264,Calculation!AV267)</f>
        <v>0</v>
      </c>
      <c r="AY69" s="196">
        <f>IF('General parameters'!$G$10="Undiscounted",Calculation!AW264,Calculation!AW267)</f>
        <v>0</v>
      </c>
      <c r="AZ69" s="196">
        <f>IF('General parameters'!$G$10="Undiscounted",Calculation!AX264,Calculation!AX267)</f>
        <v>0</v>
      </c>
      <c r="BA69" s="196">
        <f>IF('General parameters'!$G$10="Undiscounted",Calculation!AY264,Calculation!AY267)</f>
        <v>0</v>
      </c>
      <c r="BB69" s="196">
        <f>IF('General parameters'!$G$10="Undiscounted",Calculation!AZ264,Calculation!AZ267)</f>
        <v>0</v>
      </c>
      <c r="BC69" s="196">
        <f>IF('General parameters'!$G$10="Undiscounted",Calculation!BA264,Calculation!BA267)</f>
        <v>0</v>
      </c>
      <c r="BD69" s="196">
        <f>IF('General parameters'!$G$10="Undiscounted",Calculation!BB264,Calculation!BB267)</f>
        <v>0</v>
      </c>
      <c r="BE69" s="196">
        <f>IF('General parameters'!$G$10="Undiscounted",Calculation!BC264,Calculation!BC267)</f>
        <v>0</v>
      </c>
      <c r="BF69" s="196">
        <f>IF('General parameters'!$G$10="Undiscounted",Calculation!BD264,Calculation!BD267)</f>
        <v>0</v>
      </c>
      <c r="BG69" s="196">
        <f>IF('General parameters'!$G$10="Undiscounted",Calculation!BE264,Calculation!BE267)</f>
        <v>0</v>
      </c>
      <c r="BH69" s="196">
        <f>IF('General parameters'!$G$10="Undiscounted",Calculation!BF264,Calculation!BF267)</f>
        <v>0</v>
      </c>
      <c r="BI69" s="196">
        <f>IF('General parameters'!$G$10="Undiscounted",Calculation!BG264,Calculation!BG267)</f>
        <v>0</v>
      </c>
      <c r="BJ69" s="196">
        <f>IF('General parameters'!$G$10="Undiscounted",Calculation!BH264,Calculation!BH267)</f>
        <v>0</v>
      </c>
      <c r="BK69" s="196">
        <f>IF('General parameters'!$G$10="Undiscounted",Calculation!BI264,Calculation!BI267)</f>
        <v>0</v>
      </c>
      <c r="BL69" s="196">
        <f>IF('General parameters'!$G$10="Undiscounted",Calculation!BJ264,Calculation!BJ267)</f>
        <v>0</v>
      </c>
      <c r="BM69" s="196">
        <f>IF('General parameters'!$G$10="Undiscounted",Calculation!BK264,Calculation!BK267)</f>
        <v>0</v>
      </c>
      <c r="BN69" s="196">
        <f>IF('General parameters'!$G$10="Undiscounted",Calculation!BL264,Calculation!BL267)</f>
        <v>0</v>
      </c>
      <c r="BO69" s="196">
        <f>IF('General parameters'!$G$10="Undiscounted",Calculation!BM264,Calculation!BM267)</f>
        <v>0</v>
      </c>
      <c r="BP69" s="196">
        <f>IF('General parameters'!$G$10="Undiscounted",Calculation!BN264,Calculation!BN267)</f>
        <v>0</v>
      </c>
      <c r="BQ69" s="196">
        <f>IF('General parameters'!$G$10="Undiscounted",Calculation!BO264,Calculation!BO267)</f>
        <v>0</v>
      </c>
      <c r="BR69" s="196">
        <f>IF('General parameters'!$G$10="Undiscounted",Calculation!BP264,Calculation!BP267)</f>
        <v>0</v>
      </c>
      <c r="BS69" s="196">
        <f>IF('General parameters'!$G$10="Undiscounted",Calculation!BQ264,Calculation!BQ267)</f>
        <v>0</v>
      </c>
      <c r="BT69" s="196">
        <f>IF('General parameters'!$G$10="Undiscounted",Calculation!BR264,Calculation!BR267)</f>
        <v>0</v>
      </c>
      <c r="BU69" s="196">
        <f>IF('General parameters'!$G$10="Undiscounted",Calculation!BS264,Calculation!BS267)</f>
        <v>0</v>
      </c>
      <c r="BV69" s="196">
        <f>IF('General parameters'!$G$10="Undiscounted",Calculation!BT264,Calculation!BT267)</f>
        <v>0</v>
      </c>
      <c r="BW69" s="196">
        <f>IF('General parameters'!$G$10="Undiscounted",Calculation!BU264,Calculation!BU267)</f>
        <v>0</v>
      </c>
      <c r="BX69" s="196">
        <f>IF('General parameters'!$G$10="Undiscounted",Calculation!BV264,Calculation!BV267)</f>
        <v>0</v>
      </c>
      <c r="BY69" s="196">
        <f>IF('General parameters'!$G$10="Undiscounted",Calculation!BW264,Calculation!BW267)</f>
        <v>0</v>
      </c>
      <c r="BZ69" s="196">
        <f>IF('General parameters'!$G$10="Undiscounted",Calculation!BX264,Calculation!BX267)</f>
        <v>0</v>
      </c>
      <c r="CA69" s="196">
        <f>IF('General parameters'!$G$10="Undiscounted",Calculation!BY264,Calculation!BY267)</f>
        <v>0</v>
      </c>
      <c r="CB69" s="196">
        <f>IF('General parameters'!$G$10="Undiscounted",Calculation!BZ264,Calculation!BZ267)</f>
        <v>0</v>
      </c>
      <c r="CC69" s="196">
        <f>IF('General parameters'!$G$10="Undiscounted",Calculation!CA264,Calculation!CA267)</f>
        <v>0</v>
      </c>
      <c r="CD69" s="196">
        <f>IF('General parameters'!$G$10="Undiscounted",Calculation!CB264,Calculation!CB267)</f>
        <v>0</v>
      </c>
      <c r="CE69" s="196">
        <f>IF('General parameters'!$G$10="Undiscounted",Calculation!CC264,Calculation!CC267)</f>
        <v>0</v>
      </c>
      <c r="CF69" s="196">
        <f>IF('General parameters'!$G$10="Undiscounted",Calculation!CD264,Calculation!CD267)</f>
        <v>0</v>
      </c>
      <c r="CG69" s="196">
        <f>IF('General parameters'!$G$10="Undiscounted",Calculation!CE264,Calculation!CE267)</f>
        <v>0</v>
      </c>
      <c r="CH69" s="196">
        <f>IF('General parameters'!$G$10="Undiscounted",Calculation!CF264,Calculation!CF267)</f>
        <v>0</v>
      </c>
      <c r="CI69" s="196">
        <f>IF('General parameters'!$G$10="Undiscounted",Calculation!CG264,Calculation!CG267)</f>
        <v>0</v>
      </c>
      <c r="CJ69" s="196">
        <f>IF('General parameters'!$G$10="Undiscounted",Calculation!CH264,Calculation!CH267)</f>
        <v>0</v>
      </c>
      <c r="CK69" s="196">
        <f>IF('General parameters'!$G$10="Undiscounted",Calculation!CI264,Calculation!CI267)</f>
        <v>0</v>
      </c>
      <c r="CL69" s="196">
        <f>IF('General parameters'!$G$10="Undiscounted",Calculation!CJ264,Calculation!CJ267)</f>
        <v>0</v>
      </c>
      <c r="CM69" s="196">
        <f>IF('General parameters'!$G$10="Undiscounted",Calculation!CK264,Calculation!CK267)</f>
        <v>0</v>
      </c>
      <c r="CN69" s="196">
        <f>IF('General parameters'!$G$10="Undiscounted",Calculation!CL264,Calculation!CL267)</f>
        <v>0</v>
      </c>
      <c r="CO69" s="196">
        <f>IF('General parameters'!$G$10="Undiscounted",Calculation!CM264,Calculation!CM267)</f>
        <v>0</v>
      </c>
      <c r="CP69" s="196">
        <f>IF('General parameters'!$G$10="Undiscounted",Calculation!CN264,Calculation!CN267)</f>
        <v>0</v>
      </c>
      <c r="CQ69" s="196">
        <f>IF('General parameters'!$G$10="Undiscounted",Calculation!CO264,Calculation!CO267)</f>
        <v>0</v>
      </c>
      <c r="CR69" s="196">
        <f>IF('General parameters'!$G$10="Undiscounted",Calculation!CP264,Calculation!CP267)</f>
        <v>0</v>
      </c>
      <c r="CS69" s="196">
        <f>IF('General parameters'!$G$10="Undiscounted",Calculation!CQ264,Calculation!CQ267)</f>
        <v>0</v>
      </c>
      <c r="CT69" s="196">
        <f>IF('General parameters'!$G$10="Undiscounted",Calculation!CR264,Calculation!CR267)</f>
        <v>0</v>
      </c>
      <c r="CU69" s="196">
        <f>IF('General parameters'!$G$10="Undiscounted",Calculation!CS264,Calculation!CS267)</f>
        <v>0</v>
      </c>
      <c r="CV69" s="196">
        <f>IF('General parameters'!$G$10="Undiscounted",Calculation!CT264,Calculation!CT267)</f>
        <v>0</v>
      </c>
      <c r="CW69" s="196">
        <f>IF('General parameters'!$G$10="Undiscounted",Calculation!CU264,Calculation!CU267)</f>
        <v>0</v>
      </c>
      <c r="CX69" s="196">
        <f>IF('General parameters'!$G$10="Undiscounted",Calculation!CV264,Calculation!CV267)</f>
        <v>0</v>
      </c>
      <c r="CY69" s="196">
        <f>IF('General parameters'!$G$10="Undiscounted",Calculation!CW264,Calculation!CW267)</f>
        <v>0</v>
      </c>
      <c r="CZ69" s="196">
        <f>IF('General parameters'!$G$10="Undiscounted",Calculation!CX264,Calculation!CX267)</f>
        <v>0</v>
      </c>
      <c r="DA69" s="196">
        <f>IF('General parameters'!$G$10="Undiscounted",Calculation!CY264,Calculation!CY267)</f>
        <v>0</v>
      </c>
      <c r="DB69" s="196">
        <f>IF('General parameters'!$G$10="Undiscounted",Calculation!CZ264,Calculation!CZ267)</f>
        <v>0</v>
      </c>
      <c r="DC69" s="196">
        <f>IF('General parameters'!$G$10="Undiscounted",Calculation!DA264,Calculation!DA267)</f>
        <v>0</v>
      </c>
      <c r="DD69" s="196">
        <f>IF('General parameters'!$G$10="Undiscounted",Calculation!DB264,Calculation!DB267)</f>
        <v>0</v>
      </c>
    </row>
    <row r="70" spans="1:108" s="163" customFormat="1" ht="22.5" customHeight="1">
      <c r="C70" s="163" t="s">
        <v>138</v>
      </c>
      <c r="E70" s="195" t="s">
        <v>62</v>
      </c>
      <c r="G70" s="195" t="str">
        <f>'General parameters'!$G$10&amp;", "&amp;'General parameters'!$G$12</f>
        <v>Discounted, Escalated</v>
      </c>
      <c r="I70" s="196">
        <f>IF('General parameters'!$G$10="Undiscounted",Calculation!G278,Calculation!G281)</f>
        <v>0</v>
      </c>
      <c r="J70" s="196">
        <f>IF('General parameters'!$G$10="Undiscounted",Calculation!H278,Calculation!H281)</f>
        <v>0</v>
      </c>
      <c r="K70" s="196">
        <f>IF('General parameters'!$G$10="Undiscounted",Calculation!I278,Calculation!I281)</f>
        <v>0</v>
      </c>
      <c r="L70" s="196">
        <f>IF('General parameters'!$G$10="Undiscounted",Calculation!J278,Calculation!J281)</f>
        <v>0</v>
      </c>
      <c r="M70" s="196">
        <f>IF('General parameters'!$G$10="Undiscounted",Calculation!K278,Calculation!K281)</f>
        <v>0</v>
      </c>
      <c r="N70" s="196">
        <f>IF('General parameters'!$G$10="Undiscounted",Calculation!L278,Calculation!L281)</f>
        <v>0</v>
      </c>
      <c r="O70" s="196">
        <f>IF('General parameters'!$G$10="Undiscounted",Calculation!M278,Calculation!M281)</f>
        <v>0</v>
      </c>
      <c r="P70" s="196">
        <f>IF('General parameters'!$G$10="Undiscounted",Calculation!N278,Calculation!N281)</f>
        <v>0</v>
      </c>
      <c r="Q70" s="196">
        <f>IF('General parameters'!$G$10="Undiscounted",Calculation!O278,Calculation!O281)</f>
        <v>0</v>
      </c>
      <c r="R70" s="196">
        <f>IF('General parameters'!$G$10="Undiscounted",Calculation!P278,Calculation!P281)</f>
        <v>0</v>
      </c>
      <c r="S70" s="196">
        <f>IF('General parameters'!$G$10="Undiscounted",Calculation!Q278,Calculation!Q281)</f>
        <v>0</v>
      </c>
      <c r="T70" s="196">
        <f>IF('General parameters'!$G$10="Undiscounted",Calculation!R278,Calculation!R281)</f>
        <v>0</v>
      </c>
      <c r="U70" s="196">
        <f>IF('General parameters'!$G$10="Undiscounted",Calculation!S278,Calculation!S281)</f>
        <v>0</v>
      </c>
      <c r="V70" s="196">
        <f>IF('General parameters'!$G$10="Undiscounted",Calculation!T278,Calculation!T281)</f>
        <v>0</v>
      </c>
      <c r="W70" s="196">
        <f>IF('General parameters'!$G$10="Undiscounted",Calculation!U278,Calculation!U281)</f>
        <v>0</v>
      </c>
      <c r="X70" s="196">
        <f>IF('General parameters'!$G$10="Undiscounted",Calculation!V278,Calculation!V281)</f>
        <v>0</v>
      </c>
      <c r="Y70" s="196">
        <f>IF('General parameters'!$G$10="Undiscounted",Calculation!W278,Calculation!W281)</f>
        <v>0</v>
      </c>
      <c r="Z70" s="196">
        <f>IF('General parameters'!$G$10="Undiscounted",Calculation!X278,Calculation!X281)</f>
        <v>0</v>
      </c>
      <c r="AA70" s="196">
        <f>IF('General parameters'!$G$10="Undiscounted",Calculation!Y278,Calculation!Y281)</f>
        <v>0</v>
      </c>
      <c r="AB70" s="196">
        <f>IF('General parameters'!$G$10="Undiscounted",Calculation!Z278,Calculation!Z281)</f>
        <v>0</v>
      </c>
      <c r="AC70" s="196">
        <f>IF('General parameters'!$G$10="Undiscounted",Calculation!AA278,Calculation!AA281)</f>
        <v>0</v>
      </c>
      <c r="AD70" s="196">
        <f>IF('General parameters'!$G$10="Undiscounted",Calculation!AB278,Calculation!AB281)</f>
        <v>0</v>
      </c>
      <c r="AE70" s="196">
        <f>IF('General parameters'!$G$10="Undiscounted",Calculation!AC278,Calculation!AC281)</f>
        <v>0</v>
      </c>
      <c r="AF70" s="196">
        <f>IF('General parameters'!$G$10="Undiscounted",Calculation!AD278,Calculation!AD281)</f>
        <v>0</v>
      </c>
      <c r="AG70" s="196">
        <f>IF('General parameters'!$G$10="Undiscounted",Calculation!AE278,Calculation!AE281)</f>
        <v>0</v>
      </c>
      <c r="AH70" s="196">
        <f>IF('General parameters'!$G$10="Undiscounted",Calculation!AF278,Calculation!AF281)</f>
        <v>0</v>
      </c>
      <c r="AI70" s="196">
        <f>IF('General parameters'!$G$10="Undiscounted",Calculation!AG278,Calculation!AG281)</f>
        <v>0</v>
      </c>
      <c r="AJ70" s="196">
        <f>IF('General parameters'!$G$10="Undiscounted",Calculation!AH278,Calculation!AH281)</f>
        <v>0</v>
      </c>
      <c r="AK70" s="196">
        <f>IF('General parameters'!$G$10="Undiscounted",Calculation!AI278,Calculation!AI281)</f>
        <v>0</v>
      </c>
      <c r="AL70" s="196">
        <f>IF('General parameters'!$G$10="Undiscounted",Calculation!AJ278,Calculation!AJ281)</f>
        <v>0</v>
      </c>
      <c r="AM70" s="196">
        <f>IF('General parameters'!$G$10="Undiscounted",Calculation!AK278,Calculation!AK281)</f>
        <v>0</v>
      </c>
      <c r="AN70" s="196">
        <f>IF('General parameters'!$G$10="Undiscounted",Calculation!AL278,Calculation!AL281)</f>
        <v>0</v>
      </c>
      <c r="AO70" s="196">
        <f>IF('General parameters'!$G$10="Undiscounted",Calculation!AM278,Calculation!AM281)</f>
        <v>0</v>
      </c>
      <c r="AP70" s="196">
        <f>IF('General parameters'!$G$10="Undiscounted",Calculation!AN278,Calculation!AN281)</f>
        <v>0</v>
      </c>
      <c r="AQ70" s="196">
        <f>IF('General parameters'!$G$10="Undiscounted",Calculation!AO278,Calculation!AO281)</f>
        <v>0</v>
      </c>
      <c r="AR70" s="196">
        <f>IF('General parameters'!$G$10="Undiscounted",Calculation!AP278,Calculation!AP281)</f>
        <v>0</v>
      </c>
      <c r="AS70" s="196">
        <f>IF('General parameters'!$G$10="Undiscounted",Calculation!AQ278,Calculation!AQ281)</f>
        <v>0</v>
      </c>
      <c r="AT70" s="196">
        <f>IF('General parameters'!$G$10="Undiscounted",Calculation!AR278,Calculation!AR281)</f>
        <v>0</v>
      </c>
      <c r="AU70" s="196">
        <f>IF('General parameters'!$G$10="Undiscounted",Calculation!AS278,Calculation!AS281)</f>
        <v>0</v>
      </c>
      <c r="AV70" s="196">
        <f>IF('General parameters'!$G$10="Undiscounted",Calculation!AT278,Calculation!AT281)</f>
        <v>0</v>
      </c>
      <c r="AW70" s="196">
        <f>IF('General parameters'!$G$10="Undiscounted",Calculation!AU278,Calculation!AU281)</f>
        <v>0</v>
      </c>
      <c r="AX70" s="196">
        <f>IF('General parameters'!$G$10="Undiscounted",Calculation!AV278,Calculation!AV281)</f>
        <v>0</v>
      </c>
      <c r="AY70" s="196">
        <f>IF('General parameters'!$G$10="Undiscounted",Calculation!AW278,Calculation!AW281)</f>
        <v>0</v>
      </c>
      <c r="AZ70" s="196">
        <f>IF('General parameters'!$G$10="Undiscounted",Calculation!AX278,Calculation!AX281)</f>
        <v>0</v>
      </c>
      <c r="BA70" s="196">
        <f>IF('General parameters'!$G$10="Undiscounted",Calculation!AY278,Calculation!AY281)</f>
        <v>0</v>
      </c>
      <c r="BB70" s="196">
        <f>IF('General parameters'!$G$10="Undiscounted",Calculation!AZ278,Calculation!AZ281)</f>
        <v>0</v>
      </c>
      <c r="BC70" s="196">
        <f>IF('General parameters'!$G$10="Undiscounted",Calculation!BA278,Calculation!BA281)</f>
        <v>0</v>
      </c>
      <c r="BD70" s="196">
        <f>IF('General parameters'!$G$10="Undiscounted",Calculation!BB278,Calculation!BB281)</f>
        <v>0</v>
      </c>
      <c r="BE70" s="196">
        <f>IF('General parameters'!$G$10="Undiscounted",Calculation!BC278,Calculation!BC281)</f>
        <v>0</v>
      </c>
      <c r="BF70" s="196">
        <f>IF('General parameters'!$G$10="Undiscounted",Calculation!BD278,Calculation!BD281)</f>
        <v>0</v>
      </c>
      <c r="BG70" s="196">
        <f>IF('General parameters'!$G$10="Undiscounted",Calculation!BE278,Calculation!BE281)</f>
        <v>0</v>
      </c>
      <c r="BH70" s="196">
        <f>IF('General parameters'!$G$10="Undiscounted",Calculation!BF278,Calculation!BF281)</f>
        <v>0</v>
      </c>
      <c r="BI70" s="196">
        <f>IF('General parameters'!$G$10="Undiscounted",Calculation!BG278,Calculation!BG281)</f>
        <v>0</v>
      </c>
      <c r="BJ70" s="196">
        <f>IF('General parameters'!$G$10="Undiscounted",Calculation!BH278,Calculation!BH281)</f>
        <v>0</v>
      </c>
      <c r="BK70" s="196">
        <f>IF('General parameters'!$G$10="Undiscounted",Calculation!BI278,Calculation!BI281)</f>
        <v>0</v>
      </c>
      <c r="BL70" s="196">
        <f>IF('General parameters'!$G$10="Undiscounted",Calculation!BJ278,Calculation!BJ281)</f>
        <v>0</v>
      </c>
      <c r="BM70" s="196">
        <f>IF('General parameters'!$G$10="Undiscounted",Calculation!BK278,Calculation!BK281)</f>
        <v>0</v>
      </c>
      <c r="BN70" s="196">
        <f>IF('General parameters'!$G$10="Undiscounted",Calculation!BL278,Calculation!BL281)</f>
        <v>0</v>
      </c>
      <c r="BO70" s="196">
        <f>IF('General parameters'!$G$10="Undiscounted",Calculation!BM278,Calculation!BM281)</f>
        <v>0</v>
      </c>
      <c r="BP70" s="196">
        <f>IF('General parameters'!$G$10="Undiscounted",Calculation!BN278,Calculation!BN281)</f>
        <v>0</v>
      </c>
      <c r="BQ70" s="196">
        <f>IF('General parameters'!$G$10="Undiscounted",Calculation!BO278,Calculation!BO281)</f>
        <v>0</v>
      </c>
      <c r="BR70" s="196">
        <f>IF('General parameters'!$G$10="Undiscounted",Calculation!BP278,Calculation!BP281)</f>
        <v>0</v>
      </c>
      <c r="BS70" s="196">
        <f>IF('General parameters'!$G$10="Undiscounted",Calculation!BQ278,Calculation!BQ281)</f>
        <v>0</v>
      </c>
      <c r="BT70" s="196">
        <f>IF('General parameters'!$G$10="Undiscounted",Calculation!BR278,Calculation!BR281)</f>
        <v>0</v>
      </c>
      <c r="BU70" s="196">
        <f>IF('General parameters'!$G$10="Undiscounted",Calculation!BS278,Calculation!BS281)</f>
        <v>0</v>
      </c>
      <c r="BV70" s="196">
        <f>IF('General parameters'!$G$10="Undiscounted",Calculation!BT278,Calculation!BT281)</f>
        <v>0</v>
      </c>
      <c r="BW70" s="196">
        <f>IF('General parameters'!$G$10="Undiscounted",Calculation!BU278,Calculation!BU281)</f>
        <v>0</v>
      </c>
      <c r="BX70" s="196">
        <f>IF('General parameters'!$G$10="Undiscounted",Calculation!BV278,Calculation!BV281)</f>
        <v>0</v>
      </c>
      <c r="BY70" s="196">
        <f>IF('General parameters'!$G$10="Undiscounted",Calculation!BW278,Calculation!BW281)</f>
        <v>0</v>
      </c>
      <c r="BZ70" s="196">
        <f>IF('General parameters'!$G$10="Undiscounted",Calculation!BX278,Calculation!BX281)</f>
        <v>0</v>
      </c>
      <c r="CA70" s="196">
        <f>IF('General parameters'!$G$10="Undiscounted",Calculation!BY278,Calculation!BY281)</f>
        <v>0</v>
      </c>
      <c r="CB70" s="196">
        <f>IF('General parameters'!$G$10="Undiscounted",Calculation!BZ278,Calculation!BZ281)</f>
        <v>0</v>
      </c>
      <c r="CC70" s="196">
        <f>IF('General parameters'!$G$10="Undiscounted",Calculation!CA278,Calculation!CA281)</f>
        <v>0</v>
      </c>
      <c r="CD70" s="196">
        <f>IF('General parameters'!$G$10="Undiscounted",Calculation!CB278,Calculation!CB281)</f>
        <v>0</v>
      </c>
      <c r="CE70" s="196">
        <f>IF('General parameters'!$G$10="Undiscounted",Calculation!CC278,Calculation!CC281)</f>
        <v>0</v>
      </c>
      <c r="CF70" s="196">
        <f>IF('General parameters'!$G$10="Undiscounted",Calculation!CD278,Calculation!CD281)</f>
        <v>0</v>
      </c>
      <c r="CG70" s="196">
        <f>IF('General parameters'!$G$10="Undiscounted",Calculation!CE278,Calculation!CE281)</f>
        <v>0</v>
      </c>
      <c r="CH70" s="196">
        <f>IF('General parameters'!$G$10="Undiscounted",Calculation!CF278,Calculation!CF281)</f>
        <v>0</v>
      </c>
      <c r="CI70" s="196">
        <f>IF('General parameters'!$G$10="Undiscounted",Calculation!CG278,Calculation!CG281)</f>
        <v>0</v>
      </c>
      <c r="CJ70" s="196">
        <f>IF('General parameters'!$G$10="Undiscounted",Calculation!CH278,Calculation!CH281)</f>
        <v>0</v>
      </c>
      <c r="CK70" s="196">
        <f>IF('General parameters'!$G$10="Undiscounted",Calculation!CI278,Calculation!CI281)</f>
        <v>0</v>
      </c>
      <c r="CL70" s="196">
        <f>IF('General parameters'!$G$10="Undiscounted",Calculation!CJ278,Calculation!CJ281)</f>
        <v>0</v>
      </c>
      <c r="CM70" s="196">
        <f>IF('General parameters'!$G$10="Undiscounted",Calculation!CK278,Calculation!CK281)</f>
        <v>0</v>
      </c>
      <c r="CN70" s="196">
        <f>IF('General parameters'!$G$10="Undiscounted",Calculation!CL278,Calculation!CL281)</f>
        <v>0</v>
      </c>
      <c r="CO70" s="196">
        <f>IF('General parameters'!$G$10="Undiscounted",Calculation!CM278,Calculation!CM281)</f>
        <v>0</v>
      </c>
      <c r="CP70" s="196">
        <f>IF('General parameters'!$G$10="Undiscounted",Calculation!CN278,Calculation!CN281)</f>
        <v>0</v>
      </c>
      <c r="CQ70" s="196">
        <f>IF('General parameters'!$G$10="Undiscounted",Calculation!CO278,Calculation!CO281)</f>
        <v>0</v>
      </c>
      <c r="CR70" s="196">
        <f>IF('General parameters'!$G$10="Undiscounted",Calculation!CP278,Calculation!CP281)</f>
        <v>0</v>
      </c>
      <c r="CS70" s="196">
        <f>IF('General parameters'!$G$10="Undiscounted",Calculation!CQ278,Calculation!CQ281)</f>
        <v>0</v>
      </c>
      <c r="CT70" s="196">
        <f>IF('General parameters'!$G$10="Undiscounted",Calculation!CR278,Calculation!CR281)</f>
        <v>0</v>
      </c>
      <c r="CU70" s="196">
        <f>IF('General parameters'!$G$10="Undiscounted",Calculation!CS278,Calculation!CS281)</f>
        <v>0</v>
      </c>
      <c r="CV70" s="196">
        <f>IF('General parameters'!$G$10="Undiscounted",Calculation!CT278,Calculation!CT281)</f>
        <v>0</v>
      </c>
      <c r="CW70" s="196">
        <f>IF('General parameters'!$G$10="Undiscounted",Calculation!CU278,Calculation!CU281)</f>
        <v>0</v>
      </c>
      <c r="CX70" s="196">
        <f>IF('General parameters'!$G$10="Undiscounted",Calculation!CV278,Calculation!CV281)</f>
        <v>0</v>
      </c>
      <c r="CY70" s="196">
        <f>IF('General parameters'!$G$10="Undiscounted",Calculation!CW278,Calculation!CW281)</f>
        <v>0</v>
      </c>
      <c r="CZ70" s="196">
        <f>IF('General parameters'!$G$10="Undiscounted",Calculation!CX278,Calculation!CX281)</f>
        <v>0</v>
      </c>
      <c r="DA70" s="196">
        <f>IF('General parameters'!$G$10="Undiscounted",Calculation!CY278,Calculation!CY281)</f>
        <v>0</v>
      </c>
      <c r="DB70" s="196">
        <f>IF('General parameters'!$G$10="Undiscounted",Calculation!CZ278,Calculation!CZ281)</f>
        <v>0</v>
      </c>
      <c r="DC70" s="196">
        <f>IF('General parameters'!$G$10="Undiscounted",Calculation!DA278,Calculation!DA281)</f>
        <v>0</v>
      </c>
      <c r="DD70" s="196">
        <f>IF('General parameters'!$G$10="Undiscounted",Calculation!DB278,Calculation!DB281)</f>
        <v>0</v>
      </c>
    </row>
    <row r="71" spans="1:108" s="163" customFormat="1" ht="22.5" customHeight="1">
      <c r="C71" s="163" t="s">
        <v>294</v>
      </c>
      <c r="E71" s="195" t="s">
        <v>62</v>
      </c>
      <c r="G71" s="195" t="str">
        <f>'General parameters'!$G$10&amp;", "&amp;'General parameters'!$G$12</f>
        <v>Discounted, Escalated</v>
      </c>
      <c r="I71" s="196">
        <f>IF('General parameters'!$G$10="Undiscounted",Calculation!G288,Calculation!G291)</f>
        <v>0</v>
      </c>
      <c r="J71" s="196">
        <f>IF('General parameters'!$G$10="Undiscounted",Calculation!H288,Calculation!H291)</f>
        <v>0</v>
      </c>
      <c r="K71" s="196">
        <f>IF('General parameters'!$G$10="Undiscounted",Calculation!I288,Calculation!I291)</f>
        <v>0</v>
      </c>
      <c r="L71" s="196">
        <f>IF('General parameters'!$G$10="Undiscounted",Calculation!J288,Calculation!J291)</f>
        <v>0</v>
      </c>
      <c r="M71" s="196">
        <f>IF('General parameters'!$G$10="Undiscounted",Calculation!K288,Calculation!K291)</f>
        <v>0</v>
      </c>
      <c r="N71" s="196">
        <f>IF('General parameters'!$G$10="Undiscounted",Calculation!L288,Calculation!L291)</f>
        <v>0</v>
      </c>
      <c r="O71" s="196">
        <f>IF('General parameters'!$G$10="Undiscounted",Calculation!M288,Calculation!M291)</f>
        <v>0</v>
      </c>
      <c r="P71" s="196">
        <f>IF('General parameters'!$G$10="Undiscounted",Calculation!N288,Calculation!N291)</f>
        <v>0</v>
      </c>
      <c r="Q71" s="196">
        <f>IF('General parameters'!$G$10="Undiscounted",Calculation!O288,Calculation!O291)</f>
        <v>0</v>
      </c>
      <c r="R71" s="196">
        <f>IF('General parameters'!$G$10="Undiscounted",Calculation!P288,Calculation!P291)</f>
        <v>0</v>
      </c>
      <c r="S71" s="196">
        <f>IF('General parameters'!$G$10="Undiscounted",Calculation!Q288,Calculation!Q291)</f>
        <v>0</v>
      </c>
      <c r="T71" s="196">
        <f>IF('General parameters'!$G$10="Undiscounted",Calculation!R288,Calculation!R291)</f>
        <v>0</v>
      </c>
      <c r="U71" s="196">
        <f>IF('General parameters'!$G$10="Undiscounted",Calculation!S288,Calculation!S291)</f>
        <v>0</v>
      </c>
      <c r="V71" s="196">
        <f>IF('General parameters'!$G$10="Undiscounted",Calculation!T288,Calculation!T291)</f>
        <v>0</v>
      </c>
      <c r="W71" s="196">
        <f>IF('General parameters'!$G$10="Undiscounted",Calculation!U288,Calculation!U291)</f>
        <v>0</v>
      </c>
      <c r="X71" s="196">
        <f>IF('General parameters'!$G$10="Undiscounted",Calculation!V288,Calculation!V291)</f>
        <v>0</v>
      </c>
      <c r="Y71" s="196">
        <f>IF('General parameters'!$G$10="Undiscounted",Calculation!W288,Calculation!W291)</f>
        <v>0</v>
      </c>
      <c r="Z71" s="196">
        <f>IF('General parameters'!$G$10="Undiscounted",Calculation!X288,Calculation!X291)</f>
        <v>0</v>
      </c>
      <c r="AA71" s="196">
        <f>IF('General parameters'!$G$10="Undiscounted",Calculation!Y288,Calculation!Y291)</f>
        <v>0</v>
      </c>
      <c r="AB71" s="196">
        <f>IF('General parameters'!$G$10="Undiscounted",Calculation!Z288,Calculation!Z291)</f>
        <v>0</v>
      </c>
      <c r="AC71" s="196">
        <f>IF('General parameters'!$G$10="Undiscounted",Calculation!AA288,Calculation!AA291)</f>
        <v>0</v>
      </c>
      <c r="AD71" s="196">
        <f>IF('General parameters'!$G$10="Undiscounted",Calculation!AB288,Calculation!AB291)</f>
        <v>0</v>
      </c>
      <c r="AE71" s="196">
        <f>IF('General parameters'!$G$10="Undiscounted",Calculation!AC288,Calculation!AC291)</f>
        <v>0</v>
      </c>
      <c r="AF71" s="196">
        <f>IF('General parameters'!$G$10="Undiscounted",Calculation!AD288,Calculation!AD291)</f>
        <v>0</v>
      </c>
      <c r="AG71" s="196">
        <f>IF('General parameters'!$G$10="Undiscounted",Calculation!AE288,Calculation!AE291)</f>
        <v>0</v>
      </c>
      <c r="AH71" s="196">
        <f>IF('General parameters'!$G$10="Undiscounted",Calculation!AF288,Calculation!AF291)</f>
        <v>0</v>
      </c>
      <c r="AI71" s="196">
        <f>IF('General parameters'!$G$10="Undiscounted",Calculation!AG288,Calculation!AG291)</f>
        <v>0</v>
      </c>
      <c r="AJ71" s="196">
        <f>IF('General parameters'!$G$10="Undiscounted",Calculation!AH288,Calculation!AH291)</f>
        <v>0</v>
      </c>
      <c r="AK71" s="196">
        <f>IF('General parameters'!$G$10="Undiscounted",Calculation!AI288,Calculation!AI291)</f>
        <v>0</v>
      </c>
      <c r="AL71" s="196">
        <f>IF('General parameters'!$G$10="Undiscounted",Calculation!AJ288,Calculation!AJ291)</f>
        <v>0</v>
      </c>
      <c r="AM71" s="196">
        <f>IF('General parameters'!$G$10="Undiscounted",Calculation!AK288,Calculation!AK291)</f>
        <v>0</v>
      </c>
      <c r="AN71" s="196">
        <f>IF('General parameters'!$G$10="Undiscounted",Calculation!AL288,Calculation!AL291)</f>
        <v>0</v>
      </c>
      <c r="AO71" s="196">
        <f>IF('General parameters'!$G$10="Undiscounted",Calculation!AM288,Calculation!AM291)</f>
        <v>0</v>
      </c>
      <c r="AP71" s="196">
        <f>IF('General parameters'!$G$10="Undiscounted",Calculation!AN288,Calculation!AN291)</f>
        <v>0</v>
      </c>
      <c r="AQ71" s="196">
        <f>IF('General parameters'!$G$10="Undiscounted",Calculation!AO288,Calculation!AO291)</f>
        <v>0</v>
      </c>
      <c r="AR71" s="196">
        <f>IF('General parameters'!$G$10="Undiscounted",Calculation!AP288,Calculation!AP291)</f>
        <v>0</v>
      </c>
      <c r="AS71" s="196">
        <f>IF('General parameters'!$G$10="Undiscounted",Calculation!AQ288,Calculation!AQ291)</f>
        <v>0</v>
      </c>
      <c r="AT71" s="196">
        <f>IF('General parameters'!$G$10="Undiscounted",Calculation!AR288,Calculation!AR291)</f>
        <v>0</v>
      </c>
      <c r="AU71" s="196">
        <f>IF('General parameters'!$G$10="Undiscounted",Calculation!AS288,Calculation!AS291)</f>
        <v>0</v>
      </c>
      <c r="AV71" s="196">
        <f>IF('General parameters'!$G$10="Undiscounted",Calculation!AT288,Calculation!AT291)</f>
        <v>0</v>
      </c>
      <c r="AW71" s="196">
        <f>IF('General parameters'!$G$10="Undiscounted",Calculation!AU288,Calculation!AU291)</f>
        <v>0</v>
      </c>
      <c r="AX71" s="196">
        <f>IF('General parameters'!$G$10="Undiscounted",Calculation!AV288,Calculation!AV291)</f>
        <v>0</v>
      </c>
      <c r="AY71" s="196">
        <f>IF('General parameters'!$G$10="Undiscounted",Calculation!AW288,Calculation!AW291)</f>
        <v>0</v>
      </c>
      <c r="AZ71" s="196">
        <f>IF('General parameters'!$G$10="Undiscounted",Calculation!AX288,Calculation!AX291)</f>
        <v>0</v>
      </c>
      <c r="BA71" s="196">
        <f>IF('General parameters'!$G$10="Undiscounted",Calculation!AY288,Calculation!AY291)</f>
        <v>0</v>
      </c>
      <c r="BB71" s="196">
        <f>IF('General parameters'!$G$10="Undiscounted",Calculation!AZ288,Calculation!AZ291)</f>
        <v>0</v>
      </c>
      <c r="BC71" s="196">
        <f>IF('General parameters'!$G$10="Undiscounted",Calculation!BA288,Calculation!BA291)</f>
        <v>0</v>
      </c>
      <c r="BD71" s="196">
        <f>IF('General parameters'!$G$10="Undiscounted",Calculation!BB288,Calculation!BB291)</f>
        <v>0</v>
      </c>
      <c r="BE71" s="196">
        <f>IF('General parameters'!$G$10="Undiscounted",Calculation!BC288,Calculation!BC291)</f>
        <v>0</v>
      </c>
      <c r="BF71" s="196">
        <f>IF('General parameters'!$G$10="Undiscounted",Calculation!BD288,Calculation!BD291)</f>
        <v>0</v>
      </c>
      <c r="BG71" s="196">
        <f>IF('General parameters'!$G$10="Undiscounted",Calculation!BE288,Calculation!BE291)</f>
        <v>0</v>
      </c>
      <c r="BH71" s="196">
        <f>IF('General parameters'!$G$10="Undiscounted",Calculation!BF288,Calculation!BF291)</f>
        <v>0</v>
      </c>
      <c r="BI71" s="196">
        <f>IF('General parameters'!$G$10="Undiscounted",Calculation!BG288,Calculation!BG291)</f>
        <v>0</v>
      </c>
      <c r="BJ71" s="196">
        <f>IF('General parameters'!$G$10="Undiscounted",Calculation!BH288,Calculation!BH291)</f>
        <v>0</v>
      </c>
      <c r="BK71" s="196">
        <f>IF('General parameters'!$G$10="Undiscounted",Calculation!BI288,Calculation!BI291)</f>
        <v>0</v>
      </c>
      <c r="BL71" s="196">
        <f>IF('General parameters'!$G$10="Undiscounted",Calculation!BJ288,Calculation!BJ291)</f>
        <v>0</v>
      </c>
      <c r="BM71" s="196">
        <f>IF('General parameters'!$G$10="Undiscounted",Calculation!BK288,Calculation!BK291)</f>
        <v>0</v>
      </c>
      <c r="BN71" s="196">
        <f>IF('General parameters'!$G$10="Undiscounted",Calculation!BL288,Calculation!BL291)</f>
        <v>0</v>
      </c>
      <c r="BO71" s="196">
        <f>IF('General parameters'!$G$10="Undiscounted",Calculation!BM288,Calculation!BM291)</f>
        <v>0</v>
      </c>
      <c r="BP71" s="196">
        <f>IF('General parameters'!$G$10="Undiscounted",Calculation!BN288,Calculation!BN291)</f>
        <v>0</v>
      </c>
      <c r="BQ71" s="196">
        <f>IF('General parameters'!$G$10="Undiscounted",Calculation!BO288,Calculation!BO291)</f>
        <v>0</v>
      </c>
      <c r="BR71" s="196">
        <f>IF('General parameters'!$G$10="Undiscounted",Calculation!BP288,Calculation!BP291)</f>
        <v>0</v>
      </c>
      <c r="BS71" s="196">
        <f>IF('General parameters'!$G$10="Undiscounted",Calculation!BQ288,Calculation!BQ291)</f>
        <v>0</v>
      </c>
      <c r="BT71" s="196">
        <f>IF('General parameters'!$G$10="Undiscounted",Calculation!BR288,Calculation!BR291)</f>
        <v>0</v>
      </c>
      <c r="BU71" s="196">
        <f>IF('General parameters'!$G$10="Undiscounted",Calculation!BS288,Calculation!BS291)</f>
        <v>0</v>
      </c>
      <c r="BV71" s="196">
        <f>IF('General parameters'!$G$10="Undiscounted",Calculation!BT288,Calculation!BT291)</f>
        <v>0</v>
      </c>
      <c r="BW71" s="196">
        <f>IF('General parameters'!$G$10="Undiscounted",Calculation!BU288,Calculation!BU291)</f>
        <v>0</v>
      </c>
      <c r="BX71" s="196">
        <f>IF('General parameters'!$G$10="Undiscounted",Calculation!BV288,Calculation!BV291)</f>
        <v>0</v>
      </c>
      <c r="BY71" s="196">
        <f>IF('General parameters'!$G$10="Undiscounted",Calculation!BW288,Calculation!BW291)</f>
        <v>0</v>
      </c>
      <c r="BZ71" s="196">
        <f>IF('General parameters'!$G$10="Undiscounted",Calculation!BX288,Calculation!BX291)</f>
        <v>0</v>
      </c>
      <c r="CA71" s="196">
        <f>IF('General parameters'!$G$10="Undiscounted",Calculation!BY288,Calculation!BY291)</f>
        <v>0</v>
      </c>
      <c r="CB71" s="196">
        <f>IF('General parameters'!$G$10="Undiscounted",Calculation!BZ288,Calculation!BZ291)</f>
        <v>0</v>
      </c>
      <c r="CC71" s="196">
        <f>IF('General parameters'!$G$10="Undiscounted",Calculation!CA288,Calculation!CA291)</f>
        <v>0</v>
      </c>
      <c r="CD71" s="196">
        <f>IF('General parameters'!$G$10="Undiscounted",Calculation!CB288,Calculation!CB291)</f>
        <v>0</v>
      </c>
      <c r="CE71" s="196">
        <f>IF('General parameters'!$G$10="Undiscounted",Calculation!CC288,Calculation!CC291)</f>
        <v>0</v>
      </c>
      <c r="CF71" s="196">
        <f>IF('General parameters'!$G$10="Undiscounted",Calculation!CD288,Calculation!CD291)</f>
        <v>0</v>
      </c>
      <c r="CG71" s="196">
        <f>IF('General parameters'!$G$10="Undiscounted",Calculation!CE288,Calculation!CE291)</f>
        <v>0</v>
      </c>
      <c r="CH71" s="196">
        <f>IF('General parameters'!$G$10="Undiscounted",Calculation!CF288,Calculation!CF291)</f>
        <v>0</v>
      </c>
      <c r="CI71" s="196">
        <f>IF('General parameters'!$G$10="Undiscounted",Calculation!CG288,Calculation!CG291)</f>
        <v>0</v>
      </c>
      <c r="CJ71" s="196">
        <f>IF('General parameters'!$G$10="Undiscounted",Calculation!CH288,Calculation!CH291)</f>
        <v>0</v>
      </c>
      <c r="CK71" s="196">
        <f>IF('General parameters'!$G$10="Undiscounted",Calculation!CI288,Calculation!CI291)</f>
        <v>0</v>
      </c>
      <c r="CL71" s="196">
        <f>IF('General parameters'!$G$10="Undiscounted",Calculation!CJ288,Calculation!CJ291)</f>
        <v>0</v>
      </c>
      <c r="CM71" s="196">
        <f>IF('General parameters'!$G$10="Undiscounted",Calculation!CK288,Calculation!CK291)</f>
        <v>0</v>
      </c>
      <c r="CN71" s="196">
        <f>IF('General parameters'!$G$10="Undiscounted",Calculation!CL288,Calculation!CL291)</f>
        <v>0</v>
      </c>
      <c r="CO71" s="196">
        <f>IF('General parameters'!$G$10="Undiscounted",Calculation!CM288,Calculation!CM291)</f>
        <v>0</v>
      </c>
      <c r="CP71" s="196">
        <f>IF('General parameters'!$G$10="Undiscounted",Calculation!CN288,Calculation!CN291)</f>
        <v>0</v>
      </c>
      <c r="CQ71" s="196">
        <f>IF('General parameters'!$G$10="Undiscounted",Calculation!CO288,Calculation!CO291)</f>
        <v>0</v>
      </c>
      <c r="CR71" s="196">
        <f>IF('General parameters'!$G$10="Undiscounted",Calculation!CP288,Calculation!CP291)</f>
        <v>0</v>
      </c>
      <c r="CS71" s="196">
        <f>IF('General parameters'!$G$10="Undiscounted",Calculation!CQ288,Calculation!CQ291)</f>
        <v>0</v>
      </c>
      <c r="CT71" s="196">
        <f>IF('General parameters'!$G$10="Undiscounted",Calculation!CR288,Calculation!CR291)</f>
        <v>0</v>
      </c>
      <c r="CU71" s="196">
        <f>IF('General parameters'!$G$10="Undiscounted",Calculation!CS288,Calculation!CS291)</f>
        <v>0</v>
      </c>
      <c r="CV71" s="196">
        <f>IF('General parameters'!$G$10="Undiscounted",Calculation!CT288,Calculation!CT291)</f>
        <v>0</v>
      </c>
      <c r="CW71" s="196">
        <f>IF('General parameters'!$G$10="Undiscounted",Calculation!CU288,Calculation!CU291)</f>
        <v>0</v>
      </c>
      <c r="CX71" s="196">
        <f>IF('General parameters'!$G$10="Undiscounted",Calculation!CV288,Calculation!CV291)</f>
        <v>0</v>
      </c>
      <c r="CY71" s="196">
        <f>IF('General parameters'!$G$10="Undiscounted",Calculation!CW288,Calculation!CW291)</f>
        <v>0</v>
      </c>
      <c r="CZ71" s="196">
        <f>IF('General parameters'!$G$10="Undiscounted",Calculation!CX288,Calculation!CX291)</f>
        <v>0</v>
      </c>
      <c r="DA71" s="196">
        <f>IF('General parameters'!$G$10="Undiscounted",Calculation!CY288,Calculation!CY291)</f>
        <v>0</v>
      </c>
      <c r="DB71" s="196">
        <f>IF('General parameters'!$G$10="Undiscounted",Calculation!CZ288,Calculation!CZ291)</f>
        <v>0</v>
      </c>
      <c r="DC71" s="196">
        <f>IF('General parameters'!$G$10="Undiscounted",Calculation!DA288,Calculation!DA291)</f>
        <v>0</v>
      </c>
      <c r="DD71" s="196">
        <f>IF('General parameters'!$G$10="Undiscounted",Calculation!DB288,Calculation!DB291)</f>
        <v>0</v>
      </c>
    </row>
    <row r="72" spans="1:108" s="163" customFormat="1" ht="22.5" customHeight="1">
      <c r="C72" s="163" t="s">
        <v>158</v>
      </c>
      <c r="E72" s="195" t="s">
        <v>62</v>
      </c>
      <c r="G72" s="195" t="str">
        <f>'General parameters'!$G$10&amp;", "&amp;'General parameters'!$G$12</f>
        <v>Discounted, Escalated</v>
      </c>
      <c r="I72" s="196">
        <f>IF('General parameters'!$G$10="Undiscounted",Calculation!G334,Calculation!G337)</f>
        <v>0</v>
      </c>
      <c r="J72" s="196">
        <f>IF('General parameters'!$G$10="Undiscounted",Calculation!H334,Calculation!H337)</f>
        <v>0</v>
      </c>
      <c r="K72" s="196">
        <f>IF('General parameters'!$G$10="Undiscounted",Calculation!I334,Calculation!I337)</f>
        <v>0</v>
      </c>
      <c r="L72" s="196">
        <f>IF('General parameters'!$G$10="Undiscounted",Calculation!J334,Calculation!J337)</f>
        <v>0</v>
      </c>
      <c r="M72" s="196">
        <f>IF('General parameters'!$G$10="Undiscounted",Calculation!K334,Calculation!K337)</f>
        <v>0</v>
      </c>
      <c r="N72" s="196">
        <f>IF('General parameters'!$G$10="Undiscounted",Calculation!L334,Calculation!L337)</f>
        <v>0</v>
      </c>
      <c r="O72" s="196">
        <f>IF('General parameters'!$G$10="Undiscounted",Calculation!M334,Calculation!M337)</f>
        <v>0</v>
      </c>
      <c r="P72" s="196">
        <f>IF('General parameters'!$G$10="Undiscounted",Calculation!N334,Calculation!N337)</f>
        <v>0</v>
      </c>
      <c r="Q72" s="196">
        <f>IF('General parameters'!$G$10="Undiscounted",Calculation!O334,Calculation!O337)</f>
        <v>0</v>
      </c>
      <c r="R72" s="196">
        <f>IF('General parameters'!$G$10="Undiscounted",Calculation!P334,Calculation!P337)</f>
        <v>0</v>
      </c>
      <c r="S72" s="196">
        <f>IF('General parameters'!$G$10="Undiscounted",Calculation!Q334,Calculation!Q337)</f>
        <v>0</v>
      </c>
      <c r="T72" s="196">
        <f>IF('General parameters'!$G$10="Undiscounted",Calculation!R334,Calculation!R337)</f>
        <v>0</v>
      </c>
      <c r="U72" s="196">
        <f>IF('General parameters'!$G$10="Undiscounted",Calculation!S334,Calculation!S337)</f>
        <v>0</v>
      </c>
      <c r="V72" s="196">
        <f>IF('General parameters'!$G$10="Undiscounted",Calculation!T334,Calculation!T337)</f>
        <v>0</v>
      </c>
      <c r="W72" s="196">
        <f>IF('General parameters'!$G$10="Undiscounted",Calculation!U334,Calculation!U337)</f>
        <v>0</v>
      </c>
      <c r="X72" s="196">
        <f>IF('General parameters'!$G$10="Undiscounted",Calculation!V334,Calculation!V337)</f>
        <v>0</v>
      </c>
      <c r="Y72" s="196">
        <f>IF('General parameters'!$G$10="Undiscounted",Calculation!W334,Calculation!W337)</f>
        <v>0</v>
      </c>
      <c r="Z72" s="196">
        <f>IF('General parameters'!$G$10="Undiscounted",Calculation!X334,Calculation!X337)</f>
        <v>0</v>
      </c>
      <c r="AA72" s="196">
        <f>IF('General parameters'!$G$10="Undiscounted",Calculation!Y334,Calculation!Y337)</f>
        <v>0</v>
      </c>
      <c r="AB72" s="196">
        <f>IF('General parameters'!$G$10="Undiscounted",Calculation!Z334,Calculation!Z337)</f>
        <v>0</v>
      </c>
      <c r="AC72" s="196">
        <f>IF('General parameters'!$G$10="Undiscounted",Calculation!AA334,Calculation!AA337)</f>
        <v>0</v>
      </c>
      <c r="AD72" s="196">
        <f>IF('General parameters'!$G$10="Undiscounted",Calculation!AB334,Calculation!AB337)</f>
        <v>0</v>
      </c>
      <c r="AE72" s="196">
        <f>IF('General parameters'!$G$10="Undiscounted",Calculation!AC334,Calculation!AC337)</f>
        <v>0</v>
      </c>
      <c r="AF72" s="196">
        <f>IF('General parameters'!$G$10="Undiscounted",Calculation!AD334,Calculation!AD337)</f>
        <v>0</v>
      </c>
      <c r="AG72" s="196">
        <f>IF('General parameters'!$G$10="Undiscounted",Calculation!AE334,Calculation!AE337)</f>
        <v>0</v>
      </c>
      <c r="AH72" s="196">
        <f>IF('General parameters'!$G$10="Undiscounted",Calculation!AF334,Calculation!AF337)</f>
        <v>0</v>
      </c>
      <c r="AI72" s="196">
        <f>IF('General parameters'!$G$10="Undiscounted",Calculation!AG334,Calculation!AG337)</f>
        <v>0</v>
      </c>
      <c r="AJ72" s="196">
        <f>IF('General parameters'!$G$10="Undiscounted",Calculation!AH334,Calculation!AH337)</f>
        <v>0</v>
      </c>
      <c r="AK72" s="196">
        <f>IF('General parameters'!$G$10="Undiscounted",Calculation!AI334,Calculation!AI337)</f>
        <v>0</v>
      </c>
      <c r="AL72" s="196">
        <f>IF('General parameters'!$G$10="Undiscounted",Calculation!AJ334,Calculation!AJ337)</f>
        <v>0</v>
      </c>
      <c r="AM72" s="196">
        <f>IF('General parameters'!$G$10="Undiscounted",Calculation!AK334,Calculation!AK337)</f>
        <v>0</v>
      </c>
      <c r="AN72" s="196">
        <f>IF('General parameters'!$G$10="Undiscounted",Calculation!AL334,Calculation!AL337)</f>
        <v>0</v>
      </c>
      <c r="AO72" s="196">
        <f>IF('General parameters'!$G$10="Undiscounted",Calculation!AM334,Calculation!AM337)</f>
        <v>0</v>
      </c>
      <c r="AP72" s="196">
        <f>IF('General parameters'!$G$10="Undiscounted",Calculation!AN334,Calculation!AN337)</f>
        <v>0</v>
      </c>
      <c r="AQ72" s="196">
        <f>IF('General parameters'!$G$10="Undiscounted",Calculation!AO334,Calculation!AO337)</f>
        <v>0</v>
      </c>
      <c r="AR72" s="196">
        <f>IF('General parameters'!$G$10="Undiscounted",Calculation!AP334,Calculation!AP337)</f>
        <v>0</v>
      </c>
      <c r="AS72" s="196">
        <f>IF('General parameters'!$G$10="Undiscounted",Calculation!AQ334,Calculation!AQ337)</f>
        <v>0</v>
      </c>
      <c r="AT72" s="196">
        <f>IF('General parameters'!$G$10="Undiscounted",Calculation!AR334,Calculation!AR337)</f>
        <v>0</v>
      </c>
      <c r="AU72" s="196">
        <f>IF('General parameters'!$G$10="Undiscounted",Calculation!AS334,Calculation!AS337)</f>
        <v>0</v>
      </c>
      <c r="AV72" s="196">
        <f>IF('General parameters'!$G$10="Undiscounted",Calculation!AT334,Calculation!AT337)</f>
        <v>0</v>
      </c>
      <c r="AW72" s="196">
        <f>IF('General parameters'!$G$10="Undiscounted",Calculation!AU334,Calculation!AU337)</f>
        <v>0</v>
      </c>
      <c r="AX72" s="196">
        <f>IF('General parameters'!$G$10="Undiscounted",Calculation!AV334,Calculation!AV337)</f>
        <v>0</v>
      </c>
      <c r="AY72" s="196">
        <f>IF('General parameters'!$G$10="Undiscounted",Calculation!AW334,Calculation!AW337)</f>
        <v>0</v>
      </c>
      <c r="AZ72" s="196">
        <f>IF('General parameters'!$G$10="Undiscounted",Calculation!AX334,Calculation!AX337)</f>
        <v>0</v>
      </c>
      <c r="BA72" s="196">
        <f>IF('General parameters'!$G$10="Undiscounted",Calculation!AY334,Calculation!AY337)</f>
        <v>0</v>
      </c>
      <c r="BB72" s="196">
        <f>IF('General parameters'!$G$10="Undiscounted",Calculation!AZ334,Calculation!AZ337)</f>
        <v>0</v>
      </c>
      <c r="BC72" s="196">
        <f>IF('General parameters'!$G$10="Undiscounted",Calculation!BA334,Calculation!BA337)</f>
        <v>0</v>
      </c>
      <c r="BD72" s="196">
        <f>IF('General parameters'!$G$10="Undiscounted",Calculation!BB334,Calculation!BB337)</f>
        <v>0</v>
      </c>
      <c r="BE72" s="196">
        <f>IF('General parameters'!$G$10="Undiscounted",Calculation!BC334,Calculation!BC337)</f>
        <v>0</v>
      </c>
      <c r="BF72" s="196">
        <f>IF('General parameters'!$G$10="Undiscounted",Calculation!BD334,Calculation!BD337)</f>
        <v>0</v>
      </c>
      <c r="BG72" s="196">
        <f>IF('General parameters'!$G$10="Undiscounted",Calculation!BE334,Calculation!BE337)</f>
        <v>0</v>
      </c>
      <c r="BH72" s="196">
        <f>IF('General parameters'!$G$10="Undiscounted",Calculation!BF334,Calculation!BF337)</f>
        <v>0</v>
      </c>
      <c r="BI72" s="196">
        <f>IF('General parameters'!$G$10="Undiscounted",Calculation!BG334,Calculation!BG337)</f>
        <v>0</v>
      </c>
      <c r="BJ72" s="196">
        <f>IF('General parameters'!$G$10="Undiscounted",Calculation!BH334,Calculation!BH337)</f>
        <v>0</v>
      </c>
      <c r="BK72" s="196">
        <f>IF('General parameters'!$G$10="Undiscounted",Calculation!BI334,Calculation!BI337)</f>
        <v>0</v>
      </c>
      <c r="BL72" s="196">
        <f>IF('General parameters'!$G$10="Undiscounted",Calculation!BJ334,Calculation!BJ337)</f>
        <v>0</v>
      </c>
      <c r="BM72" s="196">
        <f>IF('General parameters'!$G$10="Undiscounted",Calculation!BK334,Calculation!BK337)</f>
        <v>0</v>
      </c>
      <c r="BN72" s="196">
        <f>IF('General parameters'!$G$10="Undiscounted",Calculation!BL334,Calculation!BL337)</f>
        <v>0</v>
      </c>
      <c r="BO72" s="196">
        <f>IF('General parameters'!$G$10="Undiscounted",Calculation!BM334,Calculation!BM337)</f>
        <v>0</v>
      </c>
      <c r="BP72" s="196">
        <f>IF('General parameters'!$G$10="Undiscounted",Calculation!BN334,Calculation!BN337)</f>
        <v>0</v>
      </c>
      <c r="BQ72" s="196">
        <f>IF('General parameters'!$G$10="Undiscounted",Calculation!BO334,Calculation!BO337)</f>
        <v>0</v>
      </c>
      <c r="BR72" s="196">
        <f>IF('General parameters'!$G$10="Undiscounted",Calculation!BP334,Calculation!BP337)</f>
        <v>0</v>
      </c>
      <c r="BS72" s="196">
        <f>IF('General parameters'!$G$10="Undiscounted",Calculation!BQ334,Calculation!BQ337)</f>
        <v>0</v>
      </c>
      <c r="BT72" s="196">
        <f>IF('General parameters'!$G$10="Undiscounted",Calculation!BR334,Calculation!BR337)</f>
        <v>0</v>
      </c>
      <c r="BU72" s="196">
        <f>IF('General parameters'!$G$10="Undiscounted",Calculation!BS334,Calculation!BS337)</f>
        <v>0</v>
      </c>
      <c r="BV72" s="196">
        <f>IF('General parameters'!$G$10="Undiscounted",Calculation!BT334,Calculation!BT337)</f>
        <v>0</v>
      </c>
      <c r="BW72" s="196">
        <f>IF('General parameters'!$G$10="Undiscounted",Calculation!BU334,Calculation!BU337)</f>
        <v>0</v>
      </c>
      <c r="BX72" s="196">
        <f>IF('General parameters'!$G$10="Undiscounted",Calculation!BV334,Calculation!BV337)</f>
        <v>0</v>
      </c>
      <c r="BY72" s="196">
        <f>IF('General parameters'!$G$10="Undiscounted",Calculation!BW334,Calculation!BW337)</f>
        <v>0</v>
      </c>
      <c r="BZ72" s="196">
        <f>IF('General parameters'!$G$10="Undiscounted",Calculation!BX334,Calculation!BX337)</f>
        <v>0</v>
      </c>
      <c r="CA72" s="196">
        <f>IF('General parameters'!$G$10="Undiscounted",Calculation!BY334,Calculation!BY337)</f>
        <v>0</v>
      </c>
      <c r="CB72" s="196">
        <f>IF('General parameters'!$G$10="Undiscounted",Calculation!BZ334,Calculation!BZ337)</f>
        <v>0</v>
      </c>
      <c r="CC72" s="196">
        <f>IF('General parameters'!$G$10="Undiscounted",Calculation!CA334,Calculation!CA337)</f>
        <v>0</v>
      </c>
      <c r="CD72" s="196">
        <f>IF('General parameters'!$G$10="Undiscounted",Calculation!CB334,Calculation!CB337)</f>
        <v>0</v>
      </c>
      <c r="CE72" s="196">
        <f>IF('General parameters'!$G$10="Undiscounted",Calculation!CC334,Calculation!CC337)</f>
        <v>0</v>
      </c>
      <c r="CF72" s="196">
        <f>IF('General parameters'!$G$10="Undiscounted",Calculation!CD334,Calculation!CD337)</f>
        <v>0</v>
      </c>
      <c r="CG72" s="196">
        <f>IF('General parameters'!$G$10="Undiscounted",Calculation!CE334,Calculation!CE337)</f>
        <v>0</v>
      </c>
      <c r="CH72" s="196">
        <f>IF('General parameters'!$G$10="Undiscounted",Calculation!CF334,Calculation!CF337)</f>
        <v>0</v>
      </c>
      <c r="CI72" s="196">
        <f>IF('General parameters'!$G$10="Undiscounted",Calculation!CG334,Calculation!CG337)</f>
        <v>0</v>
      </c>
      <c r="CJ72" s="196">
        <f>IF('General parameters'!$G$10="Undiscounted",Calculation!CH334,Calculation!CH337)</f>
        <v>0</v>
      </c>
      <c r="CK72" s="196">
        <f>IF('General parameters'!$G$10="Undiscounted",Calculation!CI334,Calculation!CI337)</f>
        <v>0</v>
      </c>
      <c r="CL72" s="196">
        <f>IF('General parameters'!$G$10="Undiscounted",Calculation!CJ334,Calculation!CJ337)</f>
        <v>0</v>
      </c>
      <c r="CM72" s="196">
        <f>IF('General parameters'!$G$10="Undiscounted",Calculation!CK334,Calculation!CK337)</f>
        <v>0</v>
      </c>
      <c r="CN72" s="196">
        <f>IF('General parameters'!$G$10="Undiscounted",Calculation!CL334,Calculation!CL337)</f>
        <v>0</v>
      </c>
      <c r="CO72" s="196">
        <f>IF('General parameters'!$G$10="Undiscounted",Calculation!CM334,Calculation!CM337)</f>
        <v>0</v>
      </c>
      <c r="CP72" s="196">
        <f>IF('General parameters'!$G$10="Undiscounted",Calculation!CN334,Calculation!CN337)</f>
        <v>0</v>
      </c>
      <c r="CQ72" s="196">
        <f>IF('General parameters'!$G$10="Undiscounted",Calculation!CO334,Calculation!CO337)</f>
        <v>0</v>
      </c>
      <c r="CR72" s="196">
        <f>IF('General parameters'!$G$10="Undiscounted",Calculation!CP334,Calculation!CP337)</f>
        <v>0</v>
      </c>
      <c r="CS72" s="196">
        <f>IF('General parameters'!$G$10="Undiscounted",Calculation!CQ334,Calculation!CQ337)</f>
        <v>0</v>
      </c>
      <c r="CT72" s="196">
        <f>IF('General parameters'!$G$10="Undiscounted",Calculation!CR334,Calculation!CR337)</f>
        <v>0</v>
      </c>
      <c r="CU72" s="196">
        <f>IF('General parameters'!$G$10="Undiscounted",Calculation!CS334,Calculation!CS337)</f>
        <v>0</v>
      </c>
      <c r="CV72" s="196">
        <f>IF('General parameters'!$G$10="Undiscounted",Calculation!CT334,Calculation!CT337)</f>
        <v>0</v>
      </c>
      <c r="CW72" s="196">
        <f>IF('General parameters'!$G$10="Undiscounted",Calculation!CU334,Calculation!CU337)</f>
        <v>0</v>
      </c>
      <c r="CX72" s="196">
        <f>IF('General parameters'!$G$10="Undiscounted",Calculation!CV334,Calculation!CV337)</f>
        <v>0</v>
      </c>
      <c r="CY72" s="196">
        <f>IF('General parameters'!$G$10="Undiscounted",Calculation!CW334,Calculation!CW337)</f>
        <v>0</v>
      </c>
      <c r="CZ72" s="196">
        <f>IF('General parameters'!$G$10="Undiscounted",Calculation!CX334,Calculation!CX337)</f>
        <v>0</v>
      </c>
      <c r="DA72" s="196">
        <f>IF('General parameters'!$G$10="Undiscounted",Calculation!CY334,Calculation!CY337)</f>
        <v>0</v>
      </c>
      <c r="DB72" s="196">
        <f>IF('General parameters'!$G$10="Undiscounted",Calculation!CZ334,Calculation!CZ337)</f>
        <v>0</v>
      </c>
      <c r="DC72" s="196">
        <f>IF('General parameters'!$G$10="Undiscounted",Calculation!DA334,Calculation!DA337)</f>
        <v>0</v>
      </c>
      <c r="DD72" s="196">
        <f>IF('General parameters'!$G$10="Undiscounted",Calculation!DB334,Calculation!DB337)</f>
        <v>0</v>
      </c>
    </row>
    <row r="73" spans="1:108" s="163" customFormat="1" ht="22.5" customHeight="1">
      <c r="C73" s="163" t="s">
        <v>197</v>
      </c>
      <c r="E73" s="195" t="s">
        <v>62</v>
      </c>
      <c r="G73" s="195" t="str">
        <f>'General parameters'!$G$10&amp;", "&amp;'General parameters'!$G$12</f>
        <v>Discounted, Escalated</v>
      </c>
      <c r="I73" s="196">
        <f>SUM($I72:I72)</f>
        <v>0</v>
      </c>
      <c r="J73" s="196">
        <f>SUM($I72:J72)</f>
        <v>0</v>
      </c>
      <c r="K73" s="196">
        <f>SUM($I72:K72)</f>
        <v>0</v>
      </c>
      <c r="L73" s="196">
        <f>SUM($I72:L72)</f>
        <v>0</v>
      </c>
      <c r="M73" s="196">
        <f>SUM($I72:M72)</f>
        <v>0</v>
      </c>
      <c r="N73" s="196">
        <f>SUM($I72:N72)</f>
        <v>0</v>
      </c>
      <c r="O73" s="196">
        <f>SUM($I72:O72)</f>
        <v>0</v>
      </c>
      <c r="P73" s="196">
        <f>SUM($I72:P72)</f>
        <v>0</v>
      </c>
      <c r="Q73" s="196">
        <f>SUM($I72:Q72)</f>
        <v>0</v>
      </c>
      <c r="R73" s="196">
        <f>SUM($I72:R72)</f>
        <v>0</v>
      </c>
      <c r="S73" s="196">
        <f>SUM($I72:S72)</f>
        <v>0</v>
      </c>
      <c r="T73" s="196">
        <f>SUM($I72:T72)</f>
        <v>0</v>
      </c>
      <c r="U73" s="196">
        <f>SUM($I72:U72)</f>
        <v>0</v>
      </c>
      <c r="V73" s="196">
        <f>SUM($I72:V72)</f>
        <v>0</v>
      </c>
      <c r="W73" s="196">
        <f>SUM($I72:W72)</f>
        <v>0</v>
      </c>
      <c r="X73" s="196">
        <f>SUM($I72:X72)</f>
        <v>0</v>
      </c>
      <c r="Y73" s="196">
        <f>SUM($I72:Y72)</f>
        <v>0</v>
      </c>
      <c r="Z73" s="196">
        <f>SUM($I72:Z72)</f>
        <v>0</v>
      </c>
      <c r="AA73" s="196">
        <f>SUM($I72:AA72)</f>
        <v>0</v>
      </c>
      <c r="AB73" s="196">
        <f>SUM($I72:AB72)</f>
        <v>0</v>
      </c>
      <c r="AC73" s="196">
        <f>SUM($I72:AC72)</f>
        <v>0</v>
      </c>
      <c r="AD73" s="196">
        <f>SUM($I72:AD72)</f>
        <v>0</v>
      </c>
      <c r="AE73" s="196">
        <f>SUM($I72:AE72)</f>
        <v>0</v>
      </c>
      <c r="AF73" s="196">
        <f>SUM($I72:AF72)</f>
        <v>0</v>
      </c>
      <c r="AG73" s="196">
        <f>SUM($I72:AG72)</f>
        <v>0</v>
      </c>
      <c r="AH73" s="196">
        <f>SUM($I72:AH72)</f>
        <v>0</v>
      </c>
      <c r="AI73" s="196">
        <f>SUM($I72:AI72)</f>
        <v>0</v>
      </c>
      <c r="AJ73" s="196">
        <f>SUM($I72:AJ72)</f>
        <v>0</v>
      </c>
      <c r="AK73" s="196">
        <f>SUM($I72:AK72)</f>
        <v>0</v>
      </c>
      <c r="AL73" s="196">
        <f>SUM($I72:AL72)</f>
        <v>0</v>
      </c>
      <c r="AM73" s="196">
        <f>SUM($I72:AM72)</f>
        <v>0</v>
      </c>
      <c r="AN73" s="196">
        <f>SUM($I72:AN72)</f>
        <v>0</v>
      </c>
      <c r="AO73" s="196">
        <f>SUM($I72:AO72)</f>
        <v>0</v>
      </c>
      <c r="AP73" s="196">
        <f>SUM($I72:AP72)</f>
        <v>0</v>
      </c>
      <c r="AQ73" s="196">
        <f>SUM($I72:AQ72)</f>
        <v>0</v>
      </c>
      <c r="AR73" s="196">
        <f>SUM($I72:AR72)</f>
        <v>0</v>
      </c>
      <c r="AS73" s="196">
        <f>SUM($I72:AS72)</f>
        <v>0</v>
      </c>
      <c r="AT73" s="196">
        <f>SUM($I72:AT72)</f>
        <v>0</v>
      </c>
      <c r="AU73" s="196">
        <f>SUM($I72:AU72)</f>
        <v>0</v>
      </c>
      <c r="AV73" s="196">
        <f>SUM($I72:AV72)</f>
        <v>0</v>
      </c>
      <c r="AW73" s="196">
        <f>SUM($I72:AW72)</f>
        <v>0</v>
      </c>
      <c r="AX73" s="196">
        <f>SUM($I72:AX72)</f>
        <v>0</v>
      </c>
      <c r="AY73" s="196">
        <f>SUM($I72:AY72)</f>
        <v>0</v>
      </c>
      <c r="AZ73" s="196">
        <f>SUM($I72:AZ72)</f>
        <v>0</v>
      </c>
      <c r="BA73" s="196">
        <f>SUM($I72:BA72)</f>
        <v>0</v>
      </c>
      <c r="BB73" s="196">
        <f>SUM($I72:BB72)</f>
        <v>0</v>
      </c>
      <c r="BC73" s="196">
        <f>SUM($I72:BC72)</f>
        <v>0</v>
      </c>
      <c r="BD73" s="196">
        <f>SUM($I72:BD72)</f>
        <v>0</v>
      </c>
      <c r="BE73" s="196">
        <f>SUM($I72:BE72)</f>
        <v>0</v>
      </c>
      <c r="BF73" s="196">
        <f>SUM($I72:BF72)</f>
        <v>0</v>
      </c>
      <c r="BG73" s="196">
        <f>SUM($I72:BG72)</f>
        <v>0</v>
      </c>
      <c r="BH73" s="196">
        <f>SUM($I72:BH72)</f>
        <v>0</v>
      </c>
      <c r="BI73" s="196">
        <f>SUM($I72:BI72)</f>
        <v>0</v>
      </c>
      <c r="BJ73" s="196">
        <f>SUM($I72:BJ72)</f>
        <v>0</v>
      </c>
      <c r="BK73" s="196">
        <f>SUM($I72:BK72)</f>
        <v>0</v>
      </c>
      <c r="BL73" s="196">
        <f>SUM($I72:BL72)</f>
        <v>0</v>
      </c>
      <c r="BM73" s="196">
        <f>SUM($I72:BM72)</f>
        <v>0</v>
      </c>
      <c r="BN73" s="196">
        <f>SUM($I72:BN72)</f>
        <v>0</v>
      </c>
      <c r="BO73" s="196">
        <f>SUM($I72:BO72)</f>
        <v>0</v>
      </c>
      <c r="BP73" s="196">
        <f>SUM($I72:BP72)</f>
        <v>0</v>
      </c>
      <c r="BQ73" s="196">
        <f>SUM($I72:BQ72)</f>
        <v>0</v>
      </c>
      <c r="BR73" s="196">
        <f>SUM($I72:BR72)</f>
        <v>0</v>
      </c>
      <c r="BS73" s="196">
        <f>SUM($I72:BS72)</f>
        <v>0</v>
      </c>
      <c r="BT73" s="196">
        <f>SUM($I72:BT72)</f>
        <v>0</v>
      </c>
      <c r="BU73" s="196">
        <f>SUM($I72:BU72)</f>
        <v>0</v>
      </c>
      <c r="BV73" s="196">
        <f>SUM($I72:BV72)</f>
        <v>0</v>
      </c>
      <c r="BW73" s="196">
        <f>SUM($I72:BW72)</f>
        <v>0</v>
      </c>
      <c r="BX73" s="196">
        <f>SUM($I72:BX72)</f>
        <v>0</v>
      </c>
      <c r="BY73" s="196">
        <f>SUM($I72:BY72)</f>
        <v>0</v>
      </c>
      <c r="BZ73" s="196">
        <f>SUM($I72:BZ72)</f>
        <v>0</v>
      </c>
      <c r="CA73" s="196">
        <f>SUM($I72:CA72)</f>
        <v>0</v>
      </c>
      <c r="CB73" s="196">
        <f>SUM($I72:CB72)</f>
        <v>0</v>
      </c>
      <c r="CC73" s="196">
        <f>SUM($I72:CC72)</f>
        <v>0</v>
      </c>
      <c r="CD73" s="196">
        <f>SUM($I72:CD72)</f>
        <v>0</v>
      </c>
      <c r="CE73" s="196">
        <f>SUM($I72:CE72)</f>
        <v>0</v>
      </c>
      <c r="CF73" s="196">
        <f>SUM($I72:CF72)</f>
        <v>0</v>
      </c>
      <c r="CG73" s="196">
        <f>SUM($I72:CG72)</f>
        <v>0</v>
      </c>
      <c r="CH73" s="196">
        <f>SUM($I72:CH72)</f>
        <v>0</v>
      </c>
      <c r="CI73" s="196">
        <f>SUM($I72:CI72)</f>
        <v>0</v>
      </c>
      <c r="CJ73" s="196">
        <f>SUM($I72:CJ72)</f>
        <v>0</v>
      </c>
      <c r="CK73" s="196">
        <f>SUM($I72:CK72)</f>
        <v>0</v>
      </c>
      <c r="CL73" s="196">
        <f>SUM($I72:CL72)</f>
        <v>0</v>
      </c>
      <c r="CM73" s="196">
        <f>SUM($I72:CM72)</f>
        <v>0</v>
      </c>
      <c r="CN73" s="196">
        <f>SUM($I72:CN72)</f>
        <v>0</v>
      </c>
      <c r="CO73" s="196">
        <f>SUM($I72:CO72)</f>
        <v>0</v>
      </c>
      <c r="CP73" s="196">
        <f>SUM($I72:CP72)</f>
        <v>0</v>
      </c>
      <c r="CQ73" s="196">
        <f>SUM($I72:CQ72)</f>
        <v>0</v>
      </c>
      <c r="CR73" s="196">
        <f>SUM($I72:CR72)</f>
        <v>0</v>
      </c>
      <c r="CS73" s="196">
        <f>SUM($I72:CS72)</f>
        <v>0</v>
      </c>
      <c r="CT73" s="196">
        <f>SUM($I72:CT72)</f>
        <v>0</v>
      </c>
      <c r="CU73" s="196">
        <f>SUM($I72:CU72)</f>
        <v>0</v>
      </c>
      <c r="CV73" s="196">
        <f>SUM($I72:CV72)</f>
        <v>0</v>
      </c>
      <c r="CW73" s="196">
        <f>SUM($I72:CW72)</f>
        <v>0</v>
      </c>
      <c r="CX73" s="196">
        <f>SUM($I72:CX72)</f>
        <v>0</v>
      </c>
      <c r="CY73" s="196">
        <f>SUM($I72:CY72)</f>
        <v>0</v>
      </c>
      <c r="CZ73" s="196">
        <f>SUM($I72:CZ72)</f>
        <v>0</v>
      </c>
      <c r="DA73" s="196">
        <f>SUM($I72:DA72)</f>
        <v>0</v>
      </c>
      <c r="DB73" s="196">
        <f>SUM($I72:DB72)</f>
        <v>0</v>
      </c>
      <c r="DC73" s="196">
        <f>SUM($I72:DC72)</f>
        <v>0</v>
      </c>
      <c r="DD73" s="196">
        <f>SUM($I72:DD72)</f>
        <v>0</v>
      </c>
    </row>
    <row r="74" spans="1:108" ht="12.6" customHeight="1">
      <c r="A74" s="32"/>
      <c r="B74" s="32"/>
      <c r="C74" s="32"/>
      <c r="D74" s="32"/>
      <c r="E74" s="32"/>
      <c r="F74" s="32"/>
      <c r="G74" s="37"/>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c r="CO74" s="32"/>
      <c r="CP74" s="32"/>
      <c r="CQ74" s="32"/>
      <c r="CR74" s="32"/>
      <c r="CS74" s="32"/>
      <c r="CT74" s="32"/>
      <c r="CU74" s="32"/>
      <c r="CV74" s="32"/>
      <c r="CW74" s="32"/>
      <c r="CX74" s="32"/>
      <c r="CY74" s="32"/>
      <c r="CZ74" s="32"/>
      <c r="DA74" s="32"/>
      <c r="DB74" s="32"/>
      <c r="DC74" s="32"/>
      <c r="DD74" s="32"/>
    </row>
    <row r="75" spans="1:108" ht="22.5" customHeight="1">
      <c r="C75" s="163" t="s">
        <v>116</v>
      </c>
      <c r="D75" s="163"/>
      <c r="E75" s="195" t="s">
        <v>62</v>
      </c>
      <c r="F75" s="163"/>
      <c r="G75" s="195" t="str">
        <f>"Undiscounted, "&amp;'General parameters'!$G$12</f>
        <v>Undiscounted, Escalated</v>
      </c>
      <c r="I75" s="196">
        <f>Calculation!G340</f>
        <v>0</v>
      </c>
      <c r="J75" s="196">
        <f>Calculation!H340</f>
        <v>0</v>
      </c>
      <c r="K75" s="196">
        <f>Calculation!I340</f>
        <v>0</v>
      </c>
      <c r="L75" s="196">
        <f>Calculation!J340</f>
        <v>0</v>
      </c>
      <c r="M75" s="196">
        <f>Calculation!K340</f>
        <v>0</v>
      </c>
      <c r="N75" s="196">
        <f>Calculation!L340</f>
        <v>0</v>
      </c>
      <c r="O75" s="196">
        <f>Calculation!M340</f>
        <v>0</v>
      </c>
      <c r="P75" s="196">
        <f>Calculation!N340</f>
        <v>0</v>
      </c>
      <c r="Q75" s="196">
        <f>Calculation!O340</f>
        <v>0</v>
      </c>
      <c r="R75" s="196">
        <f>Calculation!P340</f>
        <v>0</v>
      </c>
      <c r="S75" s="196">
        <f>Calculation!Q340</f>
        <v>0</v>
      </c>
      <c r="T75" s="196">
        <f>Calculation!R340</f>
        <v>0</v>
      </c>
      <c r="U75" s="196">
        <f>Calculation!S340</f>
        <v>0</v>
      </c>
      <c r="V75" s="196">
        <f>Calculation!T340</f>
        <v>0</v>
      </c>
      <c r="W75" s="196">
        <f>Calculation!U340</f>
        <v>0</v>
      </c>
      <c r="X75" s="196">
        <f>Calculation!V340</f>
        <v>0</v>
      </c>
      <c r="Y75" s="196">
        <f>Calculation!W340</f>
        <v>0</v>
      </c>
      <c r="Z75" s="196">
        <f>Calculation!X340</f>
        <v>0</v>
      </c>
      <c r="AA75" s="196">
        <f>Calculation!Y340</f>
        <v>0</v>
      </c>
      <c r="AB75" s="196">
        <f>Calculation!Z340</f>
        <v>0</v>
      </c>
      <c r="AC75" s="196">
        <f>Calculation!AA340</f>
        <v>0</v>
      </c>
      <c r="AD75" s="196">
        <f>Calculation!AB340</f>
        <v>0</v>
      </c>
      <c r="AE75" s="196">
        <f>Calculation!AC340</f>
        <v>0</v>
      </c>
      <c r="AF75" s="196">
        <f>Calculation!AD340</f>
        <v>0</v>
      </c>
      <c r="AG75" s="196">
        <f>Calculation!AE340</f>
        <v>0</v>
      </c>
      <c r="AH75" s="196">
        <f>Calculation!AF340</f>
        <v>0</v>
      </c>
      <c r="AI75" s="196">
        <f>Calculation!AG340</f>
        <v>0</v>
      </c>
      <c r="AJ75" s="196">
        <f>Calculation!AH340</f>
        <v>0</v>
      </c>
      <c r="AK75" s="196">
        <f>Calculation!AI340</f>
        <v>0</v>
      </c>
      <c r="AL75" s="196">
        <f>Calculation!AJ340</f>
        <v>0</v>
      </c>
      <c r="AM75" s="196">
        <f>Calculation!AK340</f>
        <v>0</v>
      </c>
      <c r="AN75" s="196">
        <f>Calculation!AL340</f>
        <v>0</v>
      </c>
      <c r="AO75" s="196">
        <f>Calculation!AM340</f>
        <v>0</v>
      </c>
      <c r="AP75" s="196">
        <f>Calculation!AN340</f>
        <v>0</v>
      </c>
      <c r="AQ75" s="196">
        <f>Calculation!AO340</f>
        <v>0</v>
      </c>
      <c r="AR75" s="196">
        <f>Calculation!AP340</f>
        <v>0</v>
      </c>
      <c r="AS75" s="196">
        <f>Calculation!AQ340</f>
        <v>0</v>
      </c>
      <c r="AT75" s="196">
        <f>Calculation!AR340</f>
        <v>0</v>
      </c>
      <c r="AU75" s="196">
        <f>Calculation!AS340</f>
        <v>0</v>
      </c>
      <c r="AV75" s="196">
        <f>Calculation!AT340</f>
        <v>0</v>
      </c>
      <c r="AW75" s="196">
        <f>Calculation!AU340</f>
        <v>0</v>
      </c>
      <c r="AX75" s="196">
        <f>Calculation!AV340</f>
        <v>0</v>
      </c>
      <c r="AY75" s="196">
        <f>Calculation!AW340</f>
        <v>0</v>
      </c>
      <c r="AZ75" s="196">
        <f>Calculation!AX340</f>
        <v>0</v>
      </c>
      <c r="BA75" s="196">
        <f>Calculation!AY340</f>
        <v>0</v>
      </c>
      <c r="BB75" s="196">
        <f>Calculation!AZ340</f>
        <v>0</v>
      </c>
      <c r="BC75" s="196">
        <f>Calculation!BA340</f>
        <v>0</v>
      </c>
      <c r="BD75" s="196">
        <f>Calculation!BB340</f>
        <v>0</v>
      </c>
      <c r="BE75" s="196">
        <f>Calculation!BC340</f>
        <v>0</v>
      </c>
      <c r="BF75" s="196">
        <f>Calculation!BD340</f>
        <v>0</v>
      </c>
      <c r="BG75" s="196">
        <f>Calculation!BE340</f>
        <v>0</v>
      </c>
      <c r="BH75" s="196">
        <f>Calculation!BF340</f>
        <v>0</v>
      </c>
      <c r="BI75" s="196">
        <f>Calculation!BG340</f>
        <v>0</v>
      </c>
      <c r="BJ75" s="196">
        <f>Calculation!BH340</f>
        <v>0</v>
      </c>
      <c r="BK75" s="196">
        <f>Calculation!BI340</f>
        <v>0</v>
      </c>
      <c r="BL75" s="196">
        <f>Calculation!BJ340</f>
        <v>0</v>
      </c>
      <c r="BM75" s="196">
        <f>Calculation!BK340</f>
        <v>0</v>
      </c>
      <c r="BN75" s="196">
        <f>Calculation!BL340</f>
        <v>0</v>
      </c>
      <c r="BO75" s="196">
        <f>Calculation!BM340</f>
        <v>0</v>
      </c>
      <c r="BP75" s="196">
        <f>Calculation!BN340</f>
        <v>0</v>
      </c>
      <c r="BQ75" s="196">
        <f>Calculation!BO340</f>
        <v>0</v>
      </c>
      <c r="BR75" s="196">
        <f>Calculation!BP340</f>
        <v>0</v>
      </c>
      <c r="BS75" s="196">
        <f>Calculation!BQ340</f>
        <v>0</v>
      </c>
      <c r="BT75" s="196">
        <f>Calculation!BR340</f>
        <v>0</v>
      </c>
      <c r="BU75" s="196">
        <f>Calculation!BS340</f>
        <v>0</v>
      </c>
      <c r="BV75" s="196">
        <f>Calculation!BT340</f>
        <v>0</v>
      </c>
      <c r="BW75" s="196">
        <f>Calculation!BU340</f>
        <v>0</v>
      </c>
      <c r="BX75" s="196">
        <f>Calculation!BV340</f>
        <v>0</v>
      </c>
      <c r="BY75" s="196">
        <f>Calculation!BW340</f>
        <v>0</v>
      </c>
      <c r="BZ75" s="196">
        <f>Calculation!BX340</f>
        <v>0</v>
      </c>
      <c r="CA75" s="196">
        <f>Calculation!BY340</f>
        <v>0</v>
      </c>
      <c r="CB75" s="196">
        <f>Calculation!BZ340</f>
        <v>0</v>
      </c>
      <c r="CC75" s="196">
        <f>Calculation!CA340</f>
        <v>0</v>
      </c>
      <c r="CD75" s="196">
        <f>Calculation!CB340</f>
        <v>0</v>
      </c>
      <c r="CE75" s="196">
        <f>Calculation!CC340</f>
        <v>0</v>
      </c>
      <c r="CF75" s="196">
        <f>Calculation!CD340</f>
        <v>0</v>
      </c>
      <c r="CG75" s="196">
        <f>Calculation!CE340</f>
        <v>0</v>
      </c>
      <c r="CH75" s="196">
        <f>Calculation!CF340</f>
        <v>0</v>
      </c>
      <c r="CI75" s="196">
        <f>Calculation!CG340</f>
        <v>0</v>
      </c>
      <c r="CJ75" s="196">
        <f>Calculation!CH340</f>
        <v>0</v>
      </c>
      <c r="CK75" s="196">
        <f>Calculation!CI340</f>
        <v>0</v>
      </c>
      <c r="CL75" s="196">
        <f>Calculation!CJ340</f>
        <v>0</v>
      </c>
      <c r="CM75" s="196">
        <f>Calculation!CK340</f>
        <v>0</v>
      </c>
      <c r="CN75" s="196">
        <f>Calculation!CL340</f>
        <v>0</v>
      </c>
      <c r="CO75" s="196">
        <f>Calculation!CM340</f>
        <v>0</v>
      </c>
      <c r="CP75" s="196">
        <f>Calculation!CN340</f>
        <v>0</v>
      </c>
      <c r="CQ75" s="196">
        <f>Calculation!CO340</f>
        <v>0</v>
      </c>
      <c r="CR75" s="196">
        <f>Calculation!CP340</f>
        <v>0</v>
      </c>
      <c r="CS75" s="196">
        <f>Calculation!CQ340</f>
        <v>0</v>
      </c>
      <c r="CT75" s="196">
        <f>Calculation!CR340</f>
        <v>0</v>
      </c>
      <c r="CU75" s="196">
        <f>Calculation!CS340</f>
        <v>0</v>
      </c>
      <c r="CV75" s="196">
        <f>Calculation!CT340</f>
        <v>0</v>
      </c>
      <c r="CW75" s="196">
        <f>Calculation!CU340</f>
        <v>0</v>
      </c>
      <c r="CX75" s="196">
        <f>Calculation!CV340</f>
        <v>0</v>
      </c>
      <c r="CY75" s="196">
        <f>Calculation!CW340</f>
        <v>0</v>
      </c>
      <c r="CZ75" s="196">
        <f>Calculation!CX340</f>
        <v>0</v>
      </c>
      <c r="DA75" s="196">
        <f>Calculation!CY340</f>
        <v>0</v>
      </c>
      <c r="DB75" s="196">
        <f>Calculation!CZ340</f>
        <v>0</v>
      </c>
      <c r="DC75" s="196">
        <f>Calculation!DA340</f>
        <v>0</v>
      </c>
      <c r="DD75" s="196">
        <f>Calculation!DB340</f>
        <v>0</v>
      </c>
    </row>
    <row r="76" spans="1:108" ht="22.5" customHeight="1">
      <c r="C76" s="163" t="s">
        <v>117</v>
      </c>
      <c r="D76" s="163"/>
      <c r="E76" s="195" t="s">
        <v>118</v>
      </c>
      <c r="F76" s="163"/>
      <c r="G76" s="195"/>
      <c r="I76" s="197">
        <f>Calculation!G329</f>
        <v>0</v>
      </c>
      <c r="J76" s="197">
        <f>Calculation!H329</f>
        <v>0</v>
      </c>
      <c r="K76" s="197">
        <f>Calculation!I329</f>
        <v>0</v>
      </c>
      <c r="L76" s="197">
        <f>Calculation!J329</f>
        <v>0</v>
      </c>
      <c r="M76" s="197">
        <f>Calculation!K329</f>
        <v>0</v>
      </c>
      <c r="N76" s="197">
        <f>Calculation!L329</f>
        <v>0</v>
      </c>
      <c r="O76" s="197">
        <f>Calculation!M329</f>
        <v>0</v>
      </c>
      <c r="P76" s="197">
        <f>Calculation!N329</f>
        <v>0</v>
      </c>
      <c r="Q76" s="197">
        <f>Calculation!O329</f>
        <v>0</v>
      </c>
      <c r="R76" s="197">
        <f>Calculation!P329</f>
        <v>0</v>
      </c>
      <c r="S76" s="197">
        <f>Calculation!Q329</f>
        <v>0</v>
      </c>
      <c r="T76" s="197">
        <f>Calculation!R329</f>
        <v>0</v>
      </c>
      <c r="U76" s="197">
        <f>Calculation!S329</f>
        <v>0</v>
      </c>
      <c r="V76" s="197">
        <f>Calculation!T329</f>
        <v>0</v>
      </c>
      <c r="W76" s="197">
        <f>Calculation!U329</f>
        <v>0</v>
      </c>
      <c r="X76" s="197">
        <f>Calculation!V329</f>
        <v>0</v>
      </c>
      <c r="Y76" s="197">
        <f>Calculation!W329</f>
        <v>0</v>
      </c>
      <c r="Z76" s="197">
        <f>Calculation!X329</f>
        <v>0</v>
      </c>
      <c r="AA76" s="197">
        <f>Calculation!Y329</f>
        <v>0</v>
      </c>
      <c r="AB76" s="197">
        <f>Calculation!Z329</f>
        <v>0</v>
      </c>
      <c r="AC76" s="197">
        <f>Calculation!AA329</f>
        <v>0</v>
      </c>
      <c r="AD76" s="197">
        <f>Calculation!AB329</f>
        <v>0</v>
      </c>
      <c r="AE76" s="197">
        <f>Calculation!AC329</f>
        <v>0</v>
      </c>
      <c r="AF76" s="197">
        <f>Calculation!AD329</f>
        <v>0</v>
      </c>
      <c r="AG76" s="197">
        <f>Calculation!AE329</f>
        <v>0</v>
      </c>
      <c r="AH76" s="197">
        <f>Calculation!AF329</f>
        <v>0</v>
      </c>
      <c r="AI76" s="197">
        <f>Calculation!AG329</f>
        <v>0</v>
      </c>
      <c r="AJ76" s="197">
        <f>Calculation!AH329</f>
        <v>0</v>
      </c>
      <c r="AK76" s="197">
        <f>Calculation!AI329</f>
        <v>0</v>
      </c>
      <c r="AL76" s="197">
        <f>Calculation!AJ329</f>
        <v>0</v>
      </c>
      <c r="AM76" s="197">
        <f>Calculation!AK329</f>
        <v>0</v>
      </c>
      <c r="AN76" s="197">
        <f>Calculation!AL329</f>
        <v>0</v>
      </c>
      <c r="AO76" s="197">
        <f>Calculation!AM329</f>
        <v>0</v>
      </c>
      <c r="AP76" s="197">
        <f>Calculation!AN329</f>
        <v>0</v>
      </c>
      <c r="AQ76" s="197">
        <f>Calculation!AO329</f>
        <v>0</v>
      </c>
      <c r="AR76" s="197">
        <f>Calculation!AP329</f>
        <v>0</v>
      </c>
      <c r="AS76" s="197">
        <f>Calculation!AQ329</f>
        <v>0</v>
      </c>
      <c r="AT76" s="197">
        <f>Calculation!AR329</f>
        <v>0</v>
      </c>
      <c r="AU76" s="197">
        <f>Calculation!AS329</f>
        <v>0</v>
      </c>
      <c r="AV76" s="197">
        <f>Calculation!AT329</f>
        <v>0</v>
      </c>
      <c r="AW76" s="197">
        <f>Calculation!AU329</f>
        <v>0</v>
      </c>
      <c r="AX76" s="197">
        <f>Calculation!AV329</f>
        <v>0</v>
      </c>
      <c r="AY76" s="197">
        <f>Calculation!AW329</f>
        <v>0</v>
      </c>
      <c r="AZ76" s="197">
        <f>Calculation!AX329</f>
        <v>0</v>
      </c>
      <c r="BA76" s="197">
        <f>Calculation!AY329</f>
        <v>0</v>
      </c>
      <c r="BB76" s="197">
        <f>Calculation!AZ329</f>
        <v>0</v>
      </c>
      <c r="BC76" s="197">
        <f>Calculation!BA329</f>
        <v>0</v>
      </c>
      <c r="BD76" s="197">
        <f>Calculation!BB329</f>
        <v>0</v>
      </c>
      <c r="BE76" s="197">
        <f>Calculation!BC329</f>
        <v>0</v>
      </c>
      <c r="BF76" s="197">
        <f>Calculation!BD329</f>
        <v>0</v>
      </c>
      <c r="BG76" s="197">
        <f>Calculation!BE329</f>
        <v>0</v>
      </c>
      <c r="BH76" s="197">
        <f>Calculation!BF329</f>
        <v>0</v>
      </c>
      <c r="BI76" s="197">
        <f>Calculation!BG329</f>
        <v>0</v>
      </c>
      <c r="BJ76" s="197">
        <f>Calculation!BH329</f>
        <v>0</v>
      </c>
      <c r="BK76" s="197">
        <f>Calculation!BI329</f>
        <v>0</v>
      </c>
      <c r="BL76" s="197">
        <f>Calculation!BJ329</f>
        <v>0</v>
      </c>
      <c r="BM76" s="197">
        <f>Calculation!BK329</f>
        <v>0</v>
      </c>
      <c r="BN76" s="197">
        <f>Calculation!BL329</f>
        <v>0</v>
      </c>
      <c r="BO76" s="197">
        <f>Calculation!BM329</f>
        <v>0</v>
      </c>
      <c r="BP76" s="197">
        <f>Calculation!BN329</f>
        <v>0</v>
      </c>
      <c r="BQ76" s="197">
        <f>Calculation!BO329</f>
        <v>0</v>
      </c>
      <c r="BR76" s="197">
        <f>Calculation!BP329</f>
        <v>0</v>
      </c>
      <c r="BS76" s="197">
        <f>Calculation!BQ329</f>
        <v>0</v>
      </c>
      <c r="BT76" s="197">
        <f>Calculation!BR329</f>
        <v>0</v>
      </c>
      <c r="BU76" s="197">
        <f>Calculation!BS329</f>
        <v>0</v>
      </c>
      <c r="BV76" s="197">
        <f>Calculation!BT329</f>
        <v>0</v>
      </c>
      <c r="BW76" s="197">
        <f>Calculation!BU329</f>
        <v>0</v>
      </c>
      <c r="BX76" s="197">
        <f>Calculation!BV329</f>
        <v>0</v>
      </c>
      <c r="BY76" s="197">
        <f>Calculation!BW329</f>
        <v>0</v>
      </c>
      <c r="BZ76" s="197">
        <f>Calculation!BX329</f>
        <v>0</v>
      </c>
      <c r="CA76" s="197">
        <f>Calculation!BY329</f>
        <v>0</v>
      </c>
      <c r="CB76" s="197">
        <f>Calculation!BZ329</f>
        <v>0</v>
      </c>
      <c r="CC76" s="197">
        <f>Calculation!CA329</f>
        <v>0</v>
      </c>
      <c r="CD76" s="197">
        <f>Calculation!CB329</f>
        <v>0</v>
      </c>
      <c r="CE76" s="197">
        <f>Calculation!CC329</f>
        <v>0</v>
      </c>
      <c r="CF76" s="197">
        <f>Calculation!CD329</f>
        <v>0</v>
      </c>
      <c r="CG76" s="197">
        <f>Calculation!CE329</f>
        <v>0</v>
      </c>
      <c r="CH76" s="197">
        <f>Calculation!CF329</f>
        <v>0</v>
      </c>
      <c r="CI76" s="197">
        <f>Calculation!CG329</f>
        <v>0</v>
      </c>
      <c r="CJ76" s="197">
        <f>Calculation!CH329</f>
        <v>0</v>
      </c>
      <c r="CK76" s="197">
        <f>Calculation!CI329</f>
        <v>0</v>
      </c>
      <c r="CL76" s="197">
        <f>Calculation!CJ329</f>
        <v>0</v>
      </c>
      <c r="CM76" s="197">
        <f>Calculation!CK329</f>
        <v>0</v>
      </c>
      <c r="CN76" s="197">
        <f>Calculation!CL329</f>
        <v>0</v>
      </c>
      <c r="CO76" s="197">
        <f>Calculation!CM329</f>
        <v>0</v>
      </c>
      <c r="CP76" s="197">
        <f>Calculation!CN329</f>
        <v>0</v>
      </c>
      <c r="CQ76" s="197">
        <f>Calculation!CO329</f>
        <v>0</v>
      </c>
      <c r="CR76" s="197">
        <f>Calculation!CP329</f>
        <v>0</v>
      </c>
      <c r="CS76" s="197">
        <f>Calculation!CQ329</f>
        <v>0</v>
      </c>
      <c r="CT76" s="197">
        <f>Calculation!CR329</f>
        <v>0</v>
      </c>
      <c r="CU76" s="197">
        <f>Calculation!CS329</f>
        <v>0</v>
      </c>
      <c r="CV76" s="197">
        <f>Calculation!CT329</f>
        <v>0</v>
      </c>
      <c r="CW76" s="197">
        <f>Calculation!CU329</f>
        <v>0</v>
      </c>
      <c r="CX76" s="197">
        <f>Calculation!CV329</f>
        <v>0</v>
      </c>
      <c r="CY76" s="197">
        <f>Calculation!CW329</f>
        <v>0</v>
      </c>
      <c r="CZ76" s="197">
        <f>Calculation!CX329</f>
        <v>0</v>
      </c>
      <c r="DA76" s="197">
        <f>Calculation!CY329</f>
        <v>0</v>
      </c>
      <c r="DB76" s="197">
        <f>Calculation!CZ329</f>
        <v>0</v>
      </c>
      <c r="DC76" s="197">
        <f>Calculation!DA329</f>
        <v>0</v>
      </c>
      <c r="DD76" s="197">
        <f>Calculation!DB329</f>
        <v>0</v>
      </c>
    </row>
    <row r="77" spans="1:108" ht="12.6" customHeight="1">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c r="CO77" s="32"/>
      <c r="CP77" s="32"/>
      <c r="CQ77" s="32"/>
      <c r="CR77" s="32"/>
      <c r="CS77" s="32"/>
      <c r="CT77" s="32"/>
      <c r="CU77" s="32"/>
      <c r="CV77" s="32"/>
      <c r="CW77" s="32"/>
      <c r="CX77" s="32"/>
      <c r="CY77" s="32"/>
      <c r="CZ77" s="32"/>
      <c r="DA77" s="32"/>
      <c r="DB77" s="32"/>
      <c r="DC77" s="32"/>
      <c r="DD77" s="32"/>
    </row>
    <row r="78" spans="1:108" s="163" customFormat="1" ht="22.5" customHeight="1">
      <c r="C78" s="150" t="str">
        <f>'Option-specific inputs'!$J$10&amp;": "&amp;'Option-specific inputs'!$J$14</f>
        <v xml:space="preserve">Option 4: </v>
      </c>
      <c r="E78" s="151" t="s">
        <v>32</v>
      </c>
      <c r="F78" s="51"/>
      <c r="G78" s="151" t="s">
        <v>114</v>
      </c>
      <c r="I78" s="205">
        <f>Calculation!G$13</f>
        <v>45839</v>
      </c>
      <c r="J78" s="205" t="str">
        <f>Calculation!H$13</f>
        <v/>
      </c>
      <c r="K78" s="205" t="str">
        <f>Calculation!I$13</f>
        <v/>
      </c>
      <c r="L78" s="205" t="str">
        <f>Calculation!J$13</f>
        <v/>
      </c>
      <c r="M78" s="205" t="str">
        <f>Calculation!K$13</f>
        <v/>
      </c>
      <c r="N78" s="205" t="str">
        <f>Calculation!L$13</f>
        <v/>
      </c>
      <c r="O78" s="205" t="str">
        <f>Calculation!M$13</f>
        <v/>
      </c>
      <c r="P78" s="205" t="str">
        <f>Calculation!N$13</f>
        <v/>
      </c>
      <c r="Q78" s="205" t="str">
        <f>Calculation!O$13</f>
        <v/>
      </c>
      <c r="R78" s="205" t="str">
        <f>Calculation!P$13</f>
        <v/>
      </c>
      <c r="S78" s="205" t="str">
        <f>Calculation!Q$13</f>
        <v/>
      </c>
      <c r="T78" s="205" t="str">
        <f>Calculation!R$13</f>
        <v/>
      </c>
      <c r="U78" s="205" t="str">
        <f>Calculation!S$13</f>
        <v/>
      </c>
      <c r="V78" s="205" t="str">
        <f>Calculation!T$13</f>
        <v/>
      </c>
      <c r="W78" s="205" t="str">
        <f>Calculation!U$13</f>
        <v/>
      </c>
      <c r="X78" s="205" t="str">
        <f>Calculation!V$13</f>
        <v/>
      </c>
      <c r="Y78" s="205" t="str">
        <f>Calculation!W$13</f>
        <v/>
      </c>
      <c r="Z78" s="205" t="str">
        <f>Calculation!X$13</f>
        <v/>
      </c>
      <c r="AA78" s="205" t="str">
        <f>Calculation!Y$13</f>
        <v/>
      </c>
      <c r="AB78" s="205" t="str">
        <f>Calculation!Z$13</f>
        <v/>
      </c>
      <c r="AC78" s="205" t="str">
        <f>Calculation!AA$13</f>
        <v/>
      </c>
      <c r="AD78" s="205" t="str">
        <f>Calculation!AB$13</f>
        <v/>
      </c>
      <c r="AE78" s="205" t="str">
        <f>Calculation!AC$13</f>
        <v/>
      </c>
      <c r="AF78" s="205" t="str">
        <f>Calculation!AD$13</f>
        <v/>
      </c>
      <c r="AG78" s="205" t="str">
        <f>Calculation!AE$13</f>
        <v/>
      </c>
      <c r="AH78" s="205" t="str">
        <f>Calculation!AF$13</f>
        <v/>
      </c>
      <c r="AI78" s="205" t="str">
        <f>Calculation!AG$13</f>
        <v/>
      </c>
      <c r="AJ78" s="205" t="str">
        <f>Calculation!AH$13</f>
        <v/>
      </c>
      <c r="AK78" s="205" t="str">
        <f>Calculation!AI$13</f>
        <v/>
      </c>
      <c r="AL78" s="205" t="str">
        <f>Calculation!AJ$13</f>
        <v/>
      </c>
      <c r="AM78" s="205" t="str">
        <f>Calculation!AK$13</f>
        <v/>
      </c>
      <c r="AN78" s="205" t="str">
        <f>Calculation!AL$13</f>
        <v/>
      </c>
      <c r="AO78" s="205" t="str">
        <f>Calculation!AM$13</f>
        <v/>
      </c>
      <c r="AP78" s="205" t="str">
        <f>Calculation!AN$13</f>
        <v/>
      </c>
      <c r="AQ78" s="205" t="str">
        <f>Calculation!AO$13</f>
        <v/>
      </c>
      <c r="AR78" s="205" t="str">
        <f>Calculation!AP$13</f>
        <v/>
      </c>
      <c r="AS78" s="205" t="str">
        <f>Calculation!AQ$13</f>
        <v/>
      </c>
      <c r="AT78" s="205" t="str">
        <f>Calculation!AR$13</f>
        <v/>
      </c>
      <c r="AU78" s="205" t="str">
        <f>Calculation!AS$13</f>
        <v/>
      </c>
      <c r="AV78" s="205" t="str">
        <f>Calculation!AT$13</f>
        <v/>
      </c>
      <c r="AW78" s="205" t="str">
        <f>Calculation!AU$13</f>
        <v/>
      </c>
      <c r="AX78" s="205" t="str">
        <f>Calculation!AV$13</f>
        <v/>
      </c>
      <c r="AY78" s="205" t="str">
        <f>Calculation!AW$13</f>
        <v/>
      </c>
      <c r="AZ78" s="205" t="str">
        <f>Calculation!AX$13</f>
        <v/>
      </c>
      <c r="BA78" s="205" t="str">
        <f>Calculation!AY$13</f>
        <v/>
      </c>
      <c r="BB78" s="205" t="str">
        <f>Calculation!AZ$13</f>
        <v/>
      </c>
      <c r="BC78" s="205" t="str">
        <f>Calculation!BA$13</f>
        <v/>
      </c>
      <c r="BD78" s="205" t="str">
        <f>Calculation!BB$13</f>
        <v/>
      </c>
      <c r="BE78" s="205" t="str">
        <f>Calculation!BC$13</f>
        <v/>
      </c>
      <c r="BF78" s="205" t="str">
        <f>Calculation!BD$13</f>
        <v/>
      </c>
      <c r="BG78" s="205" t="str">
        <f>Calculation!BE$13</f>
        <v/>
      </c>
      <c r="BH78" s="205" t="str">
        <f>Calculation!BF$13</f>
        <v/>
      </c>
      <c r="BI78" s="205" t="str">
        <f>Calculation!BG$13</f>
        <v/>
      </c>
      <c r="BJ78" s="205" t="str">
        <f>Calculation!BH$13</f>
        <v/>
      </c>
      <c r="BK78" s="205" t="str">
        <f>Calculation!BI$13</f>
        <v/>
      </c>
      <c r="BL78" s="205" t="str">
        <f>Calculation!BJ$13</f>
        <v/>
      </c>
      <c r="BM78" s="205" t="str">
        <f>Calculation!BK$13</f>
        <v/>
      </c>
      <c r="BN78" s="205" t="str">
        <f>Calculation!BL$13</f>
        <v/>
      </c>
      <c r="BO78" s="205" t="str">
        <f>Calculation!BM$13</f>
        <v/>
      </c>
      <c r="BP78" s="205" t="str">
        <f>Calculation!BN$13</f>
        <v/>
      </c>
      <c r="BQ78" s="205" t="str">
        <f>Calculation!BO$13</f>
        <v/>
      </c>
      <c r="BR78" s="205" t="str">
        <f>Calculation!BP$13</f>
        <v/>
      </c>
      <c r="BS78" s="205" t="str">
        <f>Calculation!BQ$13</f>
        <v/>
      </c>
      <c r="BT78" s="205" t="str">
        <f>Calculation!BR$13</f>
        <v/>
      </c>
      <c r="BU78" s="205" t="str">
        <f>Calculation!BS$13</f>
        <v/>
      </c>
      <c r="BV78" s="205" t="str">
        <f>Calculation!BT$13</f>
        <v/>
      </c>
      <c r="BW78" s="205" t="str">
        <f>Calculation!BU$13</f>
        <v/>
      </c>
      <c r="BX78" s="205" t="str">
        <f>Calculation!BV$13</f>
        <v/>
      </c>
      <c r="BY78" s="205" t="str">
        <f>Calculation!BW$13</f>
        <v/>
      </c>
      <c r="BZ78" s="205" t="str">
        <f>Calculation!BX$13</f>
        <v/>
      </c>
      <c r="CA78" s="205" t="str">
        <f>Calculation!BY$13</f>
        <v/>
      </c>
      <c r="CB78" s="205" t="str">
        <f>Calculation!BZ$13</f>
        <v/>
      </c>
      <c r="CC78" s="205" t="str">
        <f>Calculation!CA$13</f>
        <v/>
      </c>
      <c r="CD78" s="205" t="str">
        <f>Calculation!CB$13</f>
        <v/>
      </c>
      <c r="CE78" s="205" t="str">
        <f>Calculation!CC$13</f>
        <v/>
      </c>
      <c r="CF78" s="205" t="str">
        <f>Calculation!CD$13</f>
        <v/>
      </c>
      <c r="CG78" s="205" t="str">
        <f>Calculation!CE$13</f>
        <v/>
      </c>
      <c r="CH78" s="205" t="str">
        <f>Calculation!CF$13</f>
        <v/>
      </c>
      <c r="CI78" s="205" t="str">
        <f>Calculation!CG$13</f>
        <v/>
      </c>
      <c r="CJ78" s="205" t="str">
        <f>Calculation!CH$13</f>
        <v/>
      </c>
      <c r="CK78" s="205" t="str">
        <f>Calculation!CI$13</f>
        <v/>
      </c>
      <c r="CL78" s="205" t="str">
        <f>Calculation!CJ$13</f>
        <v/>
      </c>
      <c r="CM78" s="205" t="str">
        <f>Calculation!CK$13</f>
        <v/>
      </c>
      <c r="CN78" s="205" t="str">
        <f>Calculation!CL$13</f>
        <v/>
      </c>
      <c r="CO78" s="205" t="str">
        <f>Calculation!CM$13</f>
        <v/>
      </c>
      <c r="CP78" s="205" t="str">
        <f>Calculation!CN$13</f>
        <v/>
      </c>
      <c r="CQ78" s="205" t="str">
        <f>Calculation!CO$13</f>
        <v/>
      </c>
      <c r="CR78" s="205" t="str">
        <f>Calculation!CP$13</f>
        <v/>
      </c>
      <c r="CS78" s="205" t="str">
        <f>Calculation!CQ$13</f>
        <v/>
      </c>
      <c r="CT78" s="205" t="str">
        <f>Calculation!CR$13</f>
        <v/>
      </c>
      <c r="CU78" s="205" t="str">
        <f>Calculation!CS$13</f>
        <v/>
      </c>
      <c r="CV78" s="205" t="str">
        <f>Calculation!CT$13</f>
        <v/>
      </c>
      <c r="CW78" s="205" t="str">
        <f>Calculation!CU$13</f>
        <v/>
      </c>
      <c r="CX78" s="205" t="str">
        <f>Calculation!CV$13</f>
        <v/>
      </c>
      <c r="CY78" s="205" t="str">
        <f>Calculation!CW$13</f>
        <v/>
      </c>
      <c r="CZ78" s="205" t="str">
        <f>Calculation!CX$13</f>
        <v/>
      </c>
      <c r="DA78" s="205" t="str">
        <f>Calculation!CY$13</f>
        <v/>
      </c>
      <c r="DB78" s="205" t="str">
        <f>Calculation!CZ$13</f>
        <v/>
      </c>
      <c r="DC78" s="205" t="str">
        <f>Calculation!DA$13</f>
        <v/>
      </c>
      <c r="DD78" s="205" t="str">
        <f>Calculation!DB$13</f>
        <v/>
      </c>
    </row>
    <row r="79" spans="1:108" ht="12.6" customHeight="1">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2"/>
      <c r="CJ79" s="32"/>
      <c r="CK79" s="32"/>
      <c r="CL79" s="32"/>
      <c r="CM79" s="32"/>
      <c r="CN79" s="32"/>
      <c r="CO79" s="32"/>
      <c r="CP79" s="32"/>
      <c r="CQ79" s="32"/>
      <c r="CR79" s="32"/>
      <c r="CS79" s="32"/>
      <c r="CT79" s="32"/>
      <c r="CU79" s="32"/>
      <c r="CV79" s="32"/>
      <c r="CW79" s="32"/>
      <c r="CX79" s="32"/>
      <c r="CY79" s="32"/>
      <c r="CZ79" s="32"/>
      <c r="DA79" s="32"/>
      <c r="DB79" s="32"/>
      <c r="DC79" s="32"/>
      <c r="DD79" s="32"/>
    </row>
    <row r="80" spans="1:108" s="163" customFormat="1" ht="22.5" customHeight="1">
      <c r="C80" s="163" t="s">
        <v>133</v>
      </c>
      <c r="E80" s="195" t="s">
        <v>62</v>
      </c>
      <c r="G80" s="195" t="str">
        <f>'General parameters'!$G$10&amp;", "&amp;'General parameters'!$G$12</f>
        <v>Discounted, Escalated</v>
      </c>
      <c r="I80" s="196">
        <f>IF('General parameters'!$G$10="Undiscounted",Calculation!G357,Calculation!G360)</f>
        <v>0</v>
      </c>
      <c r="J80" s="196">
        <f>IF('General parameters'!$G$10="Undiscounted",Calculation!H357,Calculation!H360)</f>
        <v>0</v>
      </c>
      <c r="K80" s="196">
        <f>IF('General parameters'!$G$10="Undiscounted",Calculation!I357,Calculation!I360)</f>
        <v>0</v>
      </c>
      <c r="L80" s="196">
        <f>IF('General parameters'!$G$10="Undiscounted",Calculation!J357,Calculation!J360)</f>
        <v>0</v>
      </c>
      <c r="M80" s="196">
        <f>IF('General parameters'!$G$10="Undiscounted",Calculation!K357,Calculation!K360)</f>
        <v>0</v>
      </c>
      <c r="N80" s="196">
        <f>IF('General parameters'!$G$10="Undiscounted",Calculation!L357,Calculation!L360)</f>
        <v>0</v>
      </c>
      <c r="O80" s="196">
        <f>IF('General parameters'!$G$10="Undiscounted",Calculation!M357,Calculation!M360)</f>
        <v>0</v>
      </c>
      <c r="P80" s="196">
        <f>IF('General parameters'!$G$10="Undiscounted",Calculation!N357,Calculation!N360)</f>
        <v>0</v>
      </c>
      <c r="Q80" s="196">
        <f>IF('General parameters'!$G$10="Undiscounted",Calculation!O357,Calculation!O360)</f>
        <v>0</v>
      </c>
      <c r="R80" s="196">
        <f>IF('General parameters'!$G$10="Undiscounted",Calculation!P357,Calculation!P360)</f>
        <v>0</v>
      </c>
      <c r="S80" s="196">
        <f>IF('General parameters'!$G$10="Undiscounted",Calculation!Q357,Calculation!Q360)</f>
        <v>0</v>
      </c>
      <c r="T80" s="196">
        <f>IF('General parameters'!$G$10="Undiscounted",Calculation!R357,Calculation!R360)</f>
        <v>0</v>
      </c>
      <c r="U80" s="196">
        <f>IF('General parameters'!$G$10="Undiscounted",Calculation!S357,Calculation!S360)</f>
        <v>0</v>
      </c>
      <c r="V80" s="196">
        <f>IF('General parameters'!$G$10="Undiscounted",Calculation!T357,Calculation!T360)</f>
        <v>0</v>
      </c>
      <c r="W80" s="196">
        <f>IF('General parameters'!$G$10="Undiscounted",Calculation!U357,Calculation!U360)</f>
        <v>0</v>
      </c>
      <c r="X80" s="196">
        <f>IF('General parameters'!$G$10="Undiscounted",Calculation!V357,Calculation!V360)</f>
        <v>0</v>
      </c>
      <c r="Y80" s="196">
        <f>IF('General parameters'!$G$10="Undiscounted",Calculation!W357,Calculation!W360)</f>
        <v>0</v>
      </c>
      <c r="Z80" s="196">
        <f>IF('General parameters'!$G$10="Undiscounted",Calculation!X357,Calculation!X360)</f>
        <v>0</v>
      </c>
      <c r="AA80" s="196">
        <f>IF('General parameters'!$G$10="Undiscounted",Calculation!Y357,Calculation!Y360)</f>
        <v>0</v>
      </c>
      <c r="AB80" s="196">
        <f>IF('General parameters'!$G$10="Undiscounted",Calculation!Z357,Calculation!Z360)</f>
        <v>0</v>
      </c>
      <c r="AC80" s="196">
        <f>IF('General parameters'!$G$10="Undiscounted",Calculation!AA357,Calculation!AA360)</f>
        <v>0</v>
      </c>
      <c r="AD80" s="196">
        <f>IF('General parameters'!$G$10="Undiscounted",Calculation!AB357,Calculation!AB360)</f>
        <v>0</v>
      </c>
      <c r="AE80" s="196">
        <f>IF('General parameters'!$G$10="Undiscounted",Calculation!AC357,Calculation!AC360)</f>
        <v>0</v>
      </c>
      <c r="AF80" s="196">
        <f>IF('General parameters'!$G$10="Undiscounted",Calculation!AD357,Calculation!AD360)</f>
        <v>0</v>
      </c>
      <c r="AG80" s="196">
        <f>IF('General parameters'!$G$10="Undiscounted",Calculation!AE357,Calculation!AE360)</f>
        <v>0</v>
      </c>
      <c r="AH80" s="196">
        <f>IF('General parameters'!$G$10="Undiscounted",Calculation!AF357,Calculation!AF360)</f>
        <v>0</v>
      </c>
      <c r="AI80" s="196">
        <f>IF('General parameters'!$G$10="Undiscounted",Calculation!AG357,Calculation!AG360)</f>
        <v>0</v>
      </c>
      <c r="AJ80" s="196">
        <f>IF('General parameters'!$G$10="Undiscounted",Calculation!AH357,Calculation!AH360)</f>
        <v>0</v>
      </c>
      <c r="AK80" s="196">
        <f>IF('General parameters'!$G$10="Undiscounted",Calculation!AI357,Calculation!AI360)</f>
        <v>0</v>
      </c>
      <c r="AL80" s="196">
        <f>IF('General parameters'!$G$10="Undiscounted",Calculation!AJ357,Calculation!AJ360)</f>
        <v>0</v>
      </c>
      <c r="AM80" s="196">
        <f>IF('General parameters'!$G$10="Undiscounted",Calculation!AK357,Calculation!AK360)</f>
        <v>0</v>
      </c>
      <c r="AN80" s="196">
        <f>IF('General parameters'!$G$10="Undiscounted",Calculation!AL357,Calculation!AL360)</f>
        <v>0</v>
      </c>
      <c r="AO80" s="196">
        <f>IF('General parameters'!$G$10="Undiscounted",Calculation!AM357,Calculation!AM360)</f>
        <v>0</v>
      </c>
      <c r="AP80" s="196">
        <f>IF('General parameters'!$G$10="Undiscounted",Calculation!AN357,Calculation!AN360)</f>
        <v>0</v>
      </c>
      <c r="AQ80" s="196">
        <f>IF('General parameters'!$G$10="Undiscounted",Calculation!AO357,Calculation!AO360)</f>
        <v>0</v>
      </c>
      <c r="AR80" s="196">
        <f>IF('General parameters'!$G$10="Undiscounted",Calculation!AP357,Calculation!AP360)</f>
        <v>0</v>
      </c>
      <c r="AS80" s="196">
        <f>IF('General parameters'!$G$10="Undiscounted",Calculation!AQ357,Calculation!AQ360)</f>
        <v>0</v>
      </c>
      <c r="AT80" s="196">
        <f>IF('General parameters'!$G$10="Undiscounted",Calculation!AR357,Calculation!AR360)</f>
        <v>0</v>
      </c>
      <c r="AU80" s="196">
        <f>IF('General parameters'!$G$10="Undiscounted",Calculation!AS357,Calculation!AS360)</f>
        <v>0</v>
      </c>
      <c r="AV80" s="196">
        <f>IF('General parameters'!$G$10="Undiscounted",Calculation!AT357,Calculation!AT360)</f>
        <v>0</v>
      </c>
      <c r="AW80" s="196">
        <f>IF('General parameters'!$G$10="Undiscounted",Calculation!AU357,Calculation!AU360)</f>
        <v>0</v>
      </c>
      <c r="AX80" s="196">
        <f>IF('General parameters'!$G$10="Undiscounted",Calculation!AV357,Calculation!AV360)</f>
        <v>0</v>
      </c>
      <c r="AY80" s="196">
        <f>IF('General parameters'!$G$10="Undiscounted",Calculation!AW357,Calculation!AW360)</f>
        <v>0</v>
      </c>
      <c r="AZ80" s="196">
        <f>IF('General parameters'!$G$10="Undiscounted",Calculation!AX357,Calculation!AX360)</f>
        <v>0</v>
      </c>
      <c r="BA80" s="196">
        <f>IF('General parameters'!$G$10="Undiscounted",Calculation!AY357,Calculation!AY360)</f>
        <v>0</v>
      </c>
      <c r="BB80" s="196">
        <f>IF('General parameters'!$G$10="Undiscounted",Calculation!AZ357,Calculation!AZ360)</f>
        <v>0</v>
      </c>
      <c r="BC80" s="196">
        <f>IF('General parameters'!$G$10="Undiscounted",Calculation!BA357,Calculation!BA360)</f>
        <v>0</v>
      </c>
      <c r="BD80" s="196">
        <f>IF('General parameters'!$G$10="Undiscounted",Calculation!BB357,Calculation!BB360)</f>
        <v>0</v>
      </c>
      <c r="BE80" s="196">
        <f>IF('General parameters'!$G$10="Undiscounted",Calculation!BC357,Calculation!BC360)</f>
        <v>0</v>
      </c>
      <c r="BF80" s="196">
        <f>IF('General parameters'!$G$10="Undiscounted",Calculation!BD357,Calculation!BD360)</f>
        <v>0</v>
      </c>
      <c r="BG80" s="196">
        <f>IF('General parameters'!$G$10="Undiscounted",Calculation!BE357,Calculation!BE360)</f>
        <v>0</v>
      </c>
      <c r="BH80" s="196">
        <f>IF('General parameters'!$G$10="Undiscounted",Calculation!BF357,Calculation!BF360)</f>
        <v>0</v>
      </c>
      <c r="BI80" s="196">
        <f>IF('General parameters'!$G$10="Undiscounted",Calculation!BG357,Calculation!BG360)</f>
        <v>0</v>
      </c>
      <c r="BJ80" s="196">
        <f>IF('General parameters'!$G$10="Undiscounted",Calculation!BH357,Calculation!BH360)</f>
        <v>0</v>
      </c>
      <c r="BK80" s="196">
        <f>IF('General parameters'!$G$10="Undiscounted",Calculation!BI357,Calculation!BI360)</f>
        <v>0</v>
      </c>
      <c r="BL80" s="196">
        <f>IF('General parameters'!$G$10="Undiscounted",Calculation!BJ357,Calculation!BJ360)</f>
        <v>0</v>
      </c>
      <c r="BM80" s="196">
        <f>IF('General parameters'!$G$10="Undiscounted",Calculation!BK357,Calculation!BK360)</f>
        <v>0</v>
      </c>
      <c r="BN80" s="196">
        <f>IF('General parameters'!$G$10="Undiscounted",Calculation!BL357,Calculation!BL360)</f>
        <v>0</v>
      </c>
      <c r="BO80" s="196">
        <f>IF('General parameters'!$G$10="Undiscounted",Calculation!BM357,Calculation!BM360)</f>
        <v>0</v>
      </c>
      <c r="BP80" s="196">
        <f>IF('General parameters'!$G$10="Undiscounted",Calculation!BN357,Calculation!BN360)</f>
        <v>0</v>
      </c>
      <c r="BQ80" s="196">
        <f>IF('General parameters'!$G$10="Undiscounted",Calculation!BO357,Calculation!BO360)</f>
        <v>0</v>
      </c>
      <c r="BR80" s="196">
        <f>IF('General parameters'!$G$10="Undiscounted",Calculation!BP357,Calculation!BP360)</f>
        <v>0</v>
      </c>
      <c r="BS80" s="196">
        <f>IF('General parameters'!$G$10="Undiscounted",Calculation!BQ357,Calculation!BQ360)</f>
        <v>0</v>
      </c>
      <c r="BT80" s="196">
        <f>IF('General parameters'!$G$10="Undiscounted",Calculation!BR357,Calculation!BR360)</f>
        <v>0</v>
      </c>
      <c r="BU80" s="196">
        <f>IF('General parameters'!$G$10="Undiscounted",Calculation!BS357,Calculation!BS360)</f>
        <v>0</v>
      </c>
      <c r="BV80" s="196">
        <f>IF('General parameters'!$G$10="Undiscounted",Calculation!BT357,Calculation!BT360)</f>
        <v>0</v>
      </c>
      <c r="BW80" s="196">
        <f>IF('General parameters'!$G$10="Undiscounted",Calculation!BU357,Calculation!BU360)</f>
        <v>0</v>
      </c>
      <c r="BX80" s="196">
        <f>IF('General parameters'!$G$10="Undiscounted",Calculation!BV357,Calculation!BV360)</f>
        <v>0</v>
      </c>
      <c r="BY80" s="196">
        <f>IF('General parameters'!$G$10="Undiscounted",Calculation!BW357,Calculation!BW360)</f>
        <v>0</v>
      </c>
      <c r="BZ80" s="196">
        <f>IF('General parameters'!$G$10="Undiscounted",Calculation!BX357,Calculation!BX360)</f>
        <v>0</v>
      </c>
      <c r="CA80" s="196">
        <f>IF('General parameters'!$G$10="Undiscounted",Calculation!BY357,Calculation!BY360)</f>
        <v>0</v>
      </c>
      <c r="CB80" s="196">
        <f>IF('General parameters'!$G$10="Undiscounted",Calculation!BZ357,Calculation!BZ360)</f>
        <v>0</v>
      </c>
      <c r="CC80" s="196">
        <f>IF('General parameters'!$G$10="Undiscounted",Calculation!CA357,Calculation!CA360)</f>
        <v>0</v>
      </c>
      <c r="CD80" s="196">
        <f>IF('General parameters'!$G$10="Undiscounted",Calculation!CB357,Calculation!CB360)</f>
        <v>0</v>
      </c>
      <c r="CE80" s="196">
        <f>IF('General parameters'!$G$10="Undiscounted",Calculation!CC357,Calculation!CC360)</f>
        <v>0</v>
      </c>
      <c r="CF80" s="196">
        <f>IF('General parameters'!$G$10="Undiscounted",Calculation!CD357,Calculation!CD360)</f>
        <v>0</v>
      </c>
      <c r="CG80" s="196">
        <f>IF('General parameters'!$G$10="Undiscounted",Calculation!CE357,Calculation!CE360)</f>
        <v>0</v>
      </c>
      <c r="CH80" s="196">
        <f>IF('General parameters'!$G$10="Undiscounted",Calculation!CF357,Calculation!CF360)</f>
        <v>0</v>
      </c>
      <c r="CI80" s="196">
        <f>IF('General parameters'!$G$10="Undiscounted",Calculation!CG357,Calculation!CG360)</f>
        <v>0</v>
      </c>
      <c r="CJ80" s="196">
        <f>IF('General parameters'!$G$10="Undiscounted",Calculation!CH357,Calculation!CH360)</f>
        <v>0</v>
      </c>
      <c r="CK80" s="196">
        <f>IF('General parameters'!$G$10="Undiscounted",Calculation!CI357,Calculation!CI360)</f>
        <v>0</v>
      </c>
      <c r="CL80" s="196">
        <f>IF('General parameters'!$G$10="Undiscounted",Calculation!CJ357,Calculation!CJ360)</f>
        <v>0</v>
      </c>
      <c r="CM80" s="196">
        <f>IF('General parameters'!$G$10="Undiscounted",Calculation!CK357,Calculation!CK360)</f>
        <v>0</v>
      </c>
      <c r="CN80" s="196">
        <f>IF('General parameters'!$G$10="Undiscounted",Calculation!CL357,Calculation!CL360)</f>
        <v>0</v>
      </c>
      <c r="CO80" s="196">
        <f>IF('General parameters'!$G$10="Undiscounted",Calculation!CM357,Calculation!CM360)</f>
        <v>0</v>
      </c>
      <c r="CP80" s="196">
        <f>IF('General parameters'!$G$10="Undiscounted",Calculation!CN357,Calculation!CN360)</f>
        <v>0</v>
      </c>
      <c r="CQ80" s="196">
        <f>IF('General parameters'!$G$10="Undiscounted",Calculation!CO357,Calculation!CO360)</f>
        <v>0</v>
      </c>
      <c r="CR80" s="196">
        <f>IF('General parameters'!$G$10="Undiscounted",Calculation!CP357,Calculation!CP360)</f>
        <v>0</v>
      </c>
      <c r="CS80" s="196">
        <f>IF('General parameters'!$G$10="Undiscounted",Calculation!CQ357,Calculation!CQ360)</f>
        <v>0</v>
      </c>
      <c r="CT80" s="196">
        <f>IF('General parameters'!$G$10="Undiscounted",Calculation!CR357,Calculation!CR360)</f>
        <v>0</v>
      </c>
      <c r="CU80" s="196">
        <f>IF('General parameters'!$G$10="Undiscounted",Calculation!CS357,Calculation!CS360)</f>
        <v>0</v>
      </c>
      <c r="CV80" s="196">
        <f>IF('General parameters'!$G$10="Undiscounted",Calculation!CT357,Calculation!CT360)</f>
        <v>0</v>
      </c>
      <c r="CW80" s="196">
        <f>IF('General parameters'!$G$10="Undiscounted",Calculation!CU357,Calculation!CU360)</f>
        <v>0</v>
      </c>
      <c r="CX80" s="196">
        <f>IF('General parameters'!$G$10="Undiscounted",Calculation!CV357,Calculation!CV360)</f>
        <v>0</v>
      </c>
      <c r="CY80" s="196">
        <f>IF('General parameters'!$G$10="Undiscounted",Calculation!CW357,Calculation!CW360)</f>
        <v>0</v>
      </c>
      <c r="CZ80" s="196">
        <f>IF('General parameters'!$G$10="Undiscounted",Calculation!CX357,Calculation!CX360)</f>
        <v>0</v>
      </c>
      <c r="DA80" s="196">
        <f>IF('General parameters'!$G$10="Undiscounted",Calculation!CY357,Calculation!CY360)</f>
        <v>0</v>
      </c>
      <c r="DB80" s="196">
        <f>IF('General parameters'!$G$10="Undiscounted",Calculation!CZ357,Calculation!CZ360)</f>
        <v>0</v>
      </c>
      <c r="DC80" s="196">
        <f>IF('General parameters'!$G$10="Undiscounted",Calculation!DA357,Calculation!DA360)</f>
        <v>0</v>
      </c>
      <c r="DD80" s="196">
        <f>IF('General parameters'!$G$10="Undiscounted",Calculation!DB357,Calculation!DB360)</f>
        <v>0</v>
      </c>
    </row>
    <row r="81" spans="1:108" s="163" customFormat="1" ht="22.5" customHeight="1">
      <c r="C81" s="163" t="s">
        <v>137</v>
      </c>
      <c r="E81" s="195" t="s">
        <v>62</v>
      </c>
      <c r="G81" s="195" t="str">
        <f>'General parameters'!$G$10&amp;", "&amp;'General parameters'!$G$12</f>
        <v>Discounted, Escalated</v>
      </c>
      <c r="I81" s="196">
        <f>IF('General parameters'!$G$10="Undiscounted",Calculation!G369,Calculation!G372)</f>
        <v>0</v>
      </c>
      <c r="J81" s="196">
        <f>IF('General parameters'!$G$10="Undiscounted",Calculation!H369,Calculation!H372)</f>
        <v>0</v>
      </c>
      <c r="K81" s="196">
        <f>IF('General parameters'!$G$10="Undiscounted",Calculation!I369,Calculation!I372)</f>
        <v>0</v>
      </c>
      <c r="L81" s="196">
        <f>IF('General parameters'!$G$10="Undiscounted",Calculation!J369,Calculation!J372)</f>
        <v>0</v>
      </c>
      <c r="M81" s="196">
        <f>IF('General parameters'!$G$10="Undiscounted",Calculation!K369,Calculation!K372)</f>
        <v>0</v>
      </c>
      <c r="N81" s="196">
        <f>IF('General parameters'!$G$10="Undiscounted",Calculation!L369,Calculation!L372)</f>
        <v>0</v>
      </c>
      <c r="O81" s="196">
        <f>IF('General parameters'!$G$10="Undiscounted",Calculation!M369,Calculation!M372)</f>
        <v>0</v>
      </c>
      <c r="P81" s="196">
        <f>IF('General parameters'!$G$10="Undiscounted",Calculation!N369,Calculation!N372)</f>
        <v>0</v>
      </c>
      <c r="Q81" s="196">
        <f>IF('General parameters'!$G$10="Undiscounted",Calculation!O369,Calculation!O372)</f>
        <v>0</v>
      </c>
      <c r="R81" s="196">
        <f>IF('General parameters'!$G$10="Undiscounted",Calculation!P369,Calculation!P372)</f>
        <v>0</v>
      </c>
      <c r="S81" s="196">
        <f>IF('General parameters'!$G$10="Undiscounted",Calculation!Q369,Calculation!Q372)</f>
        <v>0</v>
      </c>
      <c r="T81" s="196">
        <f>IF('General parameters'!$G$10="Undiscounted",Calculation!R369,Calculation!R372)</f>
        <v>0</v>
      </c>
      <c r="U81" s="196">
        <f>IF('General parameters'!$G$10="Undiscounted",Calculation!S369,Calculation!S372)</f>
        <v>0</v>
      </c>
      <c r="V81" s="196">
        <f>IF('General parameters'!$G$10="Undiscounted",Calculation!T369,Calculation!T372)</f>
        <v>0</v>
      </c>
      <c r="W81" s="196">
        <f>IF('General parameters'!$G$10="Undiscounted",Calculation!U369,Calculation!U372)</f>
        <v>0</v>
      </c>
      <c r="X81" s="196">
        <f>IF('General parameters'!$G$10="Undiscounted",Calculation!V369,Calculation!V372)</f>
        <v>0</v>
      </c>
      <c r="Y81" s="196">
        <f>IF('General parameters'!$G$10="Undiscounted",Calculation!W369,Calculation!W372)</f>
        <v>0</v>
      </c>
      <c r="Z81" s="196">
        <f>IF('General parameters'!$G$10="Undiscounted",Calculation!X369,Calculation!X372)</f>
        <v>0</v>
      </c>
      <c r="AA81" s="196">
        <f>IF('General parameters'!$G$10="Undiscounted",Calculation!Y369,Calculation!Y372)</f>
        <v>0</v>
      </c>
      <c r="AB81" s="196">
        <f>IF('General parameters'!$G$10="Undiscounted",Calculation!Z369,Calculation!Z372)</f>
        <v>0</v>
      </c>
      <c r="AC81" s="196">
        <f>IF('General parameters'!$G$10="Undiscounted",Calculation!AA369,Calculation!AA372)</f>
        <v>0</v>
      </c>
      <c r="AD81" s="196">
        <f>IF('General parameters'!$G$10="Undiscounted",Calculation!AB369,Calculation!AB372)</f>
        <v>0</v>
      </c>
      <c r="AE81" s="196">
        <f>IF('General parameters'!$G$10="Undiscounted",Calculation!AC369,Calculation!AC372)</f>
        <v>0</v>
      </c>
      <c r="AF81" s="196">
        <f>IF('General parameters'!$G$10="Undiscounted",Calculation!AD369,Calculation!AD372)</f>
        <v>0</v>
      </c>
      <c r="AG81" s="196">
        <f>IF('General parameters'!$G$10="Undiscounted",Calculation!AE369,Calculation!AE372)</f>
        <v>0</v>
      </c>
      <c r="AH81" s="196">
        <f>IF('General parameters'!$G$10="Undiscounted",Calculation!AF369,Calculation!AF372)</f>
        <v>0</v>
      </c>
      <c r="AI81" s="196">
        <f>IF('General parameters'!$G$10="Undiscounted",Calculation!AG369,Calculation!AG372)</f>
        <v>0</v>
      </c>
      <c r="AJ81" s="196">
        <f>IF('General parameters'!$G$10="Undiscounted",Calculation!AH369,Calculation!AH372)</f>
        <v>0</v>
      </c>
      <c r="AK81" s="196">
        <f>IF('General parameters'!$G$10="Undiscounted",Calculation!AI369,Calculation!AI372)</f>
        <v>0</v>
      </c>
      <c r="AL81" s="196">
        <f>IF('General parameters'!$G$10="Undiscounted",Calculation!AJ369,Calculation!AJ372)</f>
        <v>0</v>
      </c>
      <c r="AM81" s="196">
        <f>IF('General parameters'!$G$10="Undiscounted",Calculation!AK369,Calculation!AK372)</f>
        <v>0</v>
      </c>
      <c r="AN81" s="196">
        <f>IF('General parameters'!$G$10="Undiscounted",Calculation!AL369,Calculation!AL372)</f>
        <v>0</v>
      </c>
      <c r="AO81" s="196">
        <f>IF('General parameters'!$G$10="Undiscounted",Calculation!AM369,Calculation!AM372)</f>
        <v>0</v>
      </c>
      <c r="AP81" s="196">
        <f>IF('General parameters'!$G$10="Undiscounted",Calculation!AN369,Calculation!AN372)</f>
        <v>0</v>
      </c>
      <c r="AQ81" s="196">
        <f>IF('General parameters'!$G$10="Undiscounted",Calculation!AO369,Calculation!AO372)</f>
        <v>0</v>
      </c>
      <c r="AR81" s="196">
        <f>IF('General parameters'!$G$10="Undiscounted",Calculation!AP369,Calculation!AP372)</f>
        <v>0</v>
      </c>
      <c r="AS81" s="196">
        <f>IF('General parameters'!$G$10="Undiscounted",Calculation!AQ369,Calculation!AQ372)</f>
        <v>0</v>
      </c>
      <c r="AT81" s="196">
        <f>IF('General parameters'!$G$10="Undiscounted",Calculation!AR369,Calculation!AR372)</f>
        <v>0</v>
      </c>
      <c r="AU81" s="196">
        <f>IF('General parameters'!$G$10="Undiscounted",Calculation!AS369,Calculation!AS372)</f>
        <v>0</v>
      </c>
      <c r="AV81" s="196">
        <f>IF('General parameters'!$G$10="Undiscounted",Calculation!AT369,Calculation!AT372)</f>
        <v>0</v>
      </c>
      <c r="AW81" s="196">
        <f>IF('General parameters'!$G$10="Undiscounted",Calculation!AU369,Calculation!AU372)</f>
        <v>0</v>
      </c>
      <c r="AX81" s="196">
        <f>IF('General parameters'!$G$10="Undiscounted",Calculation!AV369,Calculation!AV372)</f>
        <v>0</v>
      </c>
      <c r="AY81" s="196">
        <f>IF('General parameters'!$G$10="Undiscounted",Calculation!AW369,Calculation!AW372)</f>
        <v>0</v>
      </c>
      <c r="AZ81" s="196">
        <f>IF('General parameters'!$G$10="Undiscounted",Calculation!AX369,Calculation!AX372)</f>
        <v>0</v>
      </c>
      <c r="BA81" s="196">
        <f>IF('General parameters'!$G$10="Undiscounted",Calculation!AY369,Calculation!AY372)</f>
        <v>0</v>
      </c>
      <c r="BB81" s="196">
        <f>IF('General parameters'!$G$10="Undiscounted",Calculation!AZ369,Calculation!AZ372)</f>
        <v>0</v>
      </c>
      <c r="BC81" s="196">
        <f>IF('General parameters'!$G$10="Undiscounted",Calculation!BA369,Calculation!BA372)</f>
        <v>0</v>
      </c>
      <c r="BD81" s="196">
        <f>IF('General parameters'!$G$10="Undiscounted",Calculation!BB369,Calculation!BB372)</f>
        <v>0</v>
      </c>
      <c r="BE81" s="196">
        <f>IF('General parameters'!$G$10="Undiscounted",Calculation!BC369,Calculation!BC372)</f>
        <v>0</v>
      </c>
      <c r="BF81" s="196">
        <f>IF('General parameters'!$G$10="Undiscounted",Calculation!BD369,Calculation!BD372)</f>
        <v>0</v>
      </c>
      <c r="BG81" s="196">
        <f>IF('General parameters'!$G$10="Undiscounted",Calculation!BE369,Calculation!BE372)</f>
        <v>0</v>
      </c>
      <c r="BH81" s="196">
        <f>IF('General parameters'!$G$10="Undiscounted",Calculation!BF369,Calculation!BF372)</f>
        <v>0</v>
      </c>
      <c r="BI81" s="196">
        <f>IF('General parameters'!$G$10="Undiscounted",Calculation!BG369,Calculation!BG372)</f>
        <v>0</v>
      </c>
      <c r="BJ81" s="196">
        <f>IF('General parameters'!$G$10="Undiscounted",Calculation!BH369,Calculation!BH372)</f>
        <v>0</v>
      </c>
      <c r="BK81" s="196">
        <f>IF('General parameters'!$G$10="Undiscounted",Calculation!BI369,Calculation!BI372)</f>
        <v>0</v>
      </c>
      <c r="BL81" s="196">
        <f>IF('General parameters'!$G$10="Undiscounted",Calculation!BJ369,Calculation!BJ372)</f>
        <v>0</v>
      </c>
      <c r="BM81" s="196">
        <f>IF('General parameters'!$G$10="Undiscounted",Calculation!BK369,Calculation!BK372)</f>
        <v>0</v>
      </c>
      <c r="BN81" s="196">
        <f>IF('General parameters'!$G$10="Undiscounted",Calculation!BL369,Calculation!BL372)</f>
        <v>0</v>
      </c>
      <c r="BO81" s="196">
        <f>IF('General parameters'!$G$10="Undiscounted",Calculation!BM369,Calculation!BM372)</f>
        <v>0</v>
      </c>
      <c r="BP81" s="196">
        <f>IF('General parameters'!$G$10="Undiscounted",Calculation!BN369,Calculation!BN372)</f>
        <v>0</v>
      </c>
      <c r="BQ81" s="196">
        <f>IF('General parameters'!$G$10="Undiscounted",Calculation!BO369,Calculation!BO372)</f>
        <v>0</v>
      </c>
      <c r="BR81" s="196">
        <f>IF('General parameters'!$G$10="Undiscounted",Calculation!BP369,Calculation!BP372)</f>
        <v>0</v>
      </c>
      <c r="BS81" s="196">
        <f>IF('General parameters'!$G$10="Undiscounted",Calculation!BQ369,Calculation!BQ372)</f>
        <v>0</v>
      </c>
      <c r="BT81" s="196">
        <f>IF('General parameters'!$G$10="Undiscounted",Calculation!BR369,Calculation!BR372)</f>
        <v>0</v>
      </c>
      <c r="BU81" s="196">
        <f>IF('General parameters'!$G$10="Undiscounted",Calculation!BS369,Calculation!BS372)</f>
        <v>0</v>
      </c>
      <c r="BV81" s="196">
        <f>IF('General parameters'!$G$10="Undiscounted",Calculation!BT369,Calculation!BT372)</f>
        <v>0</v>
      </c>
      <c r="BW81" s="196">
        <f>IF('General parameters'!$G$10="Undiscounted",Calculation!BU369,Calculation!BU372)</f>
        <v>0</v>
      </c>
      <c r="BX81" s="196">
        <f>IF('General parameters'!$G$10="Undiscounted",Calculation!BV369,Calculation!BV372)</f>
        <v>0</v>
      </c>
      <c r="BY81" s="196">
        <f>IF('General parameters'!$G$10="Undiscounted",Calculation!BW369,Calculation!BW372)</f>
        <v>0</v>
      </c>
      <c r="BZ81" s="196">
        <f>IF('General parameters'!$G$10="Undiscounted",Calculation!BX369,Calculation!BX372)</f>
        <v>0</v>
      </c>
      <c r="CA81" s="196">
        <f>IF('General parameters'!$G$10="Undiscounted",Calculation!BY369,Calculation!BY372)</f>
        <v>0</v>
      </c>
      <c r="CB81" s="196">
        <f>IF('General parameters'!$G$10="Undiscounted",Calculation!BZ369,Calculation!BZ372)</f>
        <v>0</v>
      </c>
      <c r="CC81" s="196">
        <f>IF('General parameters'!$G$10="Undiscounted",Calculation!CA369,Calculation!CA372)</f>
        <v>0</v>
      </c>
      <c r="CD81" s="196">
        <f>IF('General parameters'!$G$10="Undiscounted",Calculation!CB369,Calculation!CB372)</f>
        <v>0</v>
      </c>
      <c r="CE81" s="196">
        <f>IF('General parameters'!$G$10="Undiscounted",Calculation!CC369,Calculation!CC372)</f>
        <v>0</v>
      </c>
      <c r="CF81" s="196">
        <f>IF('General parameters'!$G$10="Undiscounted",Calculation!CD369,Calculation!CD372)</f>
        <v>0</v>
      </c>
      <c r="CG81" s="196">
        <f>IF('General parameters'!$G$10="Undiscounted",Calculation!CE369,Calculation!CE372)</f>
        <v>0</v>
      </c>
      <c r="CH81" s="196">
        <f>IF('General parameters'!$G$10="Undiscounted",Calculation!CF369,Calculation!CF372)</f>
        <v>0</v>
      </c>
      <c r="CI81" s="196">
        <f>IF('General parameters'!$G$10="Undiscounted",Calculation!CG369,Calculation!CG372)</f>
        <v>0</v>
      </c>
      <c r="CJ81" s="196">
        <f>IF('General parameters'!$G$10="Undiscounted",Calculation!CH369,Calculation!CH372)</f>
        <v>0</v>
      </c>
      <c r="CK81" s="196">
        <f>IF('General parameters'!$G$10="Undiscounted",Calculation!CI369,Calculation!CI372)</f>
        <v>0</v>
      </c>
      <c r="CL81" s="196">
        <f>IF('General parameters'!$G$10="Undiscounted",Calculation!CJ369,Calculation!CJ372)</f>
        <v>0</v>
      </c>
      <c r="CM81" s="196">
        <f>IF('General parameters'!$G$10="Undiscounted",Calculation!CK369,Calculation!CK372)</f>
        <v>0</v>
      </c>
      <c r="CN81" s="196">
        <f>IF('General parameters'!$G$10="Undiscounted",Calculation!CL369,Calculation!CL372)</f>
        <v>0</v>
      </c>
      <c r="CO81" s="196">
        <f>IF('General parameters'!$G$10="Undiscounted",Calculation!CM369,Calculation!CM372)</f>
        <v>0</v>
      </c>
      <c r="CP81" s="196">
        <f>IF('General parameters'!$G$10="Undiscounted",Calculation!CN369,Calculation!CN372)</f>
        <v>0</v>
      </c>
      <c r="CQ81" s="196">
        <f>IF('General parameters'!$G$10="Undiscounted",Calculation!CO369,Calculation!CO372)</f>
        <v>0</v>
      </c>
      <c r="CR81" s="196">
        <f>IF('General parameters'!$G$10="Undiscounted",Calculation!CP369,Calculation!CP372)</f>
        <v>0</v>
      </c>
      <c r="CS81" s="196">
        <f>IF('General parameters'!$G$10="Undiscounted",Calculation!CQ369,Calculation!CQ372)</f>
        <v>0</v>
      </c>
      <c r="CT81" s="196">
        <f>IF('General parameters'!$G$10="Undiscounted",Calculation!CR369,Calculation!CR372)</f>
        <v>0</v>
      </c>
      <c r="CU81" s="196">
        <f>IF('General parameters'!$G$10="Undiscounted",Calculation!CS369,Calculation!CS372)</f>
        <v>0</v>
      </c>
      <c r="CV81" s="196">
        <f>IF('General parameters'!$G$10="Undiscounted",Calculation!CT369,Calculation!CT372)</f>
        <v>0</v>
      </c>
      <c r="CW81" s="196">
        <f>IF('General parameters'!$G$10="Undiscounted",Calculation!CU369,Calculation!CU372)</f>
        <v>0</v>
      </c>
      <c r="CX81" s="196">
        <f>IF('General parameters'!$G$10="Undiscounted",Calculation!CV369,Calculation!CV372)</f>
        <v>0</v>
      </c>
      <c r="CY81" s="196">
        <f>IF('General parameters'!$G$10="Undiscounted",Calculation!CW369,Calculation!CW372)</f>
        <v>0</v>
      </c>
      <c r="CZ81" s="196">
        <f>IF('General parameters'!$G$10="Undiscounted",Calculation!CX369,Calculation!CX372)</f>
        <v>0</v>
      </c>
      <c r="DA81" s="196">
        <f>IF('General parameters'!$G$10="Undiscounted",Calculation!CY369,Calculation!CY372)</f>
        <v>0</v>
      </c>
      <c r="DB81" s="196">
        <f>IF('General parameters'!$G$10="Undiscounted",Calculation!CZ369,Calculation!CZ372)</f>
        <v>0</v>
      </c>
      <c r="DC81" s="196">
        <f>IF('General parameters'!$G$10="Undiscounted",Calculation!DA369,Calculation!DA372)</f>
        <v>0</v>
      </c>
      <c r="DD81" s="196">
        <f>IF('General parameters'!$G$10="Undiscounted",Calculation!DB369,Calculation!DB372)</f>
        <v>0</v>
      </c>
    </row>
    <row r="82" spans="1:108" s="163" customFormat="1" ht="22.5" customHeight="1">
      <c r="C82" s="163" t="s">
        <v>138</v>
      </c>
      <c r="E82" s="195" t="s">
        <v>62</v>
      </c>
      <c r="G82" s="195" t="str">
        <f>'General parameters'!$G$10&amp;", "&amp;'General parameters'!$G$12</f>
        <v>Discounted, Escalated</v>
      </c>
      <c r="I82" s="196">
        <f>IF('General parameters'!$G$10="Undiscounted",Calculation!G383,Calculation!G386)</f>
        <v>0</v>
      </c>
      <c r="J82" s="196">
        <f>IF('General parameters'!$G$10="Undiscounted",Calculation!H383,Calculation!H386)</f>
        <v>0</v>
      </c>
      <c r="K82" s="196">
        <f>IF('General parameters'!$G$10="Undiscounted",Calculation!I383,Calculation!I386)</f>
        <v>0</v>
      </c>
      <c r="L82" s="196">
        <f>IF('General parameters'!$G$10="Undiscounted",Calculation!J383,Calculation!J386)</f>
        <v>0</v>
      </c>
      <c r="M82" s="196">
        <f>IF('General parameters'!$G$10="Undiscounted",Calculation!K383,Calculation!K386)</f>
        <v>0</v>
      </c>
      <c r="N82" s="196">
        <f>IF('General parameters'!$G$10="Undiscounted",Calculation!L383,Calculation!L386)</f>
        <v>0</v>
      </c>
      <c r="O82" s="196">
        <f>IF('General parameters'!$G$10="Undiscounted",Calculation!M383,Calculation!M386)</f>
        <v>0</v>
      </c>
      <c r="P82" s="196">
        <f>IF('General parameters'!$G$10="Undiscounted",Calculation!N383,Calculation!N386)</f>
        <v>0</v>
      </c>
      <c r="Q82" s="196">
        <f>IF('General parameters'!$G$10="Undiscounted",Calculation!O383,Calculation!O386)</f>
        <v>0</v>
      </c>
      <c r="R82" s="196">
        <f>IF('General parameters'!$G$10="Undiscounted",Calculation!P383,Calculation!P386)</f>
        <v>0</v>
      </c>
      <c r="S82" s="196">
        <f>IF('General parameters'!$G$10="Undiscounted",Calculation!Q383,Calculation!Q386)</f>
        <v>0</v>
      </c>
      <c r="T82" s="196">
        <f>IF('General parameters'!$G$10="Undiscounted",Calculation!R383,Calculation!R386)</f>
        <v>0</v>
      </c>
      <c r="U82" s="196">
        <f>IF('General parameters'!$G$10="Undiscounted",Calculation!S383,Calculation!S386)</f>
        <v>0</v>
      </c>
      <c r="V82" s="196">
        <f>IF('General parameters'!$G$10="Undiscounted",Calculation!T383,Calculation!T386)</f>
        <v>0</v>
      </c>
      <c r="W82" s="196">
        <f>IF('General parameters'!$G$10="Undiscounted",Calculation!U383,Calculation!U386)</f>
        <v>0</v>
      </c>
      <c r="X82" s="196">
        <f>IF('General parameters'!$G$10="Undiscounted",Calculation!V383,Calculation!V386)</f>
        <v>0</v>
      </c>
      <c r="Y82" s="196">
        <f>IF('General parameters'!$G$10="Undiscounted",Calculation!W383,Calculation!W386)</f>
        <v>0</v>
      </c>
      <c r="Z82" s="196">
        <f>IF('General parameters'!$G$10="Undiscounted",Calculation!X383,Calculation!X386)</f>
        <v>0</v>
      </c>
      <c r="AA82" s="196">
        <f>IF('General parameters'!$G$10="Undiscounted",Calculation!Y383,Calculation!Y386)</f>
        <v>0</v>
      </c>
      <c r="AB82" s="196">
        <f>IF('General parameters'!$G$10="Undiscounted",Calculation!Z383,Calculation!Z386)</f>
        <v>0</v>
      </c>
      <c r="AC82" s="196">
        <f>IF('General parameters'!$G$10="Undiscounted",Calculation!AA383,Calculation!AA386)</f>
        <v>0</v>
      </c>
      <c r="AD82" s="196">
        <f>IF('General parameters'!$G$10="Undiscounted",Calculation!AB383,Calculation!AB386)</f>
        <v>0</v>
      </c>
      <c r="AE82" s="196">
        <f>IF('General parameters'!$G$10="Undiscounted",Calculation!AC383,Calculation!AC386)</f>
        <v>0</v>
      </c>
      <c r="AF82" s="196">
        <f>IF('General parameters'!$G$10="Undiscounted",Calculation!AD383,Calculation!AD386)</f>
        <v>0</v>
      </c>
      <c r="AG82" s="196">
        <f>IF('General parameters'!$G$10="Undiscounted",Calculation!AE383,Calculation!AE386)</f>
        <v>0</v>
      </c>
      <c r="AH82" s="196">
        <f>IF('General parameters'!$G$10="Undiscounted",Calculation!AF383,Calculation!AF386)</f>
        <v>0</v>
      </c>
      <c r="AI82" s="196">
        <f>IF('General parameters'!$G$10="Undiscounted",Calculation!AG383,Calculation!AG386)</f>
        <v>0</v>
      </c>
      <c r="AJ82" s="196">
        <f>IF('General parameters'!$G$10="Undiscounted",Calculation!AH383,Calculation!AH386)</f>
        <v>0</v>
      </c>
      <c r="AK82" s="196">
        <f>IF('General parameters'!$G$10="Undiscounted",Calculation!AI383,Calculation!AI386)</f>
        <v>0</v>
      </c>
      <c r="AL82" s="196">
        <f>IF('General parameters'!$G$10="Undiscounted",Calculation!AJ383,Calculation!AJ386)</f>
        <v>0</v>
      </c>
      <c r="AM82" s="196">
        <f>IF('General parameters'!$G$10="Undiscounted",Calculation!AK383,Calculation!AK386)</f>
        <v>0</v>
      </c>
      <c r="AN82" s="196">
        <f>IF('General parameters'!$G$10="Undiscounted",Calculation!AL383,Calculation!AL386)</f>
        <v>0</v>
      </c>
      <c r="AO82" s="196">
        <f>IF('General parameters'!$G$10="Undiscounted",Calculation!AM383,Calculation!AM386)</f>
        <v>0</v>
      </c>
      <c r="AP82" s="196">
        <f>IF('General parameters'!$G$10="Undiscounted",Calculation!AN383,Calculation!AN386)</f>
        <v>0</v>
      </c>
      <c r="AQ82" s="196">
        <f>IF('General parameters'!$G$10="Undiscounted",Calculation!AO383,Calculation!AO386)</f>
        <v>0</v>
      </c>
      <c r="AR82" s="196">
        <f>IF('General parameters'!$G$10="Undiscounted",Calculation!AP383,Calculation!AP386)</f>
        <v>0</v>
      </c>
      <c r="AS82" s="196">
        <f>IF('General parameters'!$G$10="Undiscounted",Calculation!AQ383,Calculation!AQ386)</f>
        <v>0</v>
      </c>
      <c r="AT82" s="196">
        <f>IF('General parameters'!$G$10="Undiscounted",Calculation!AR383,Calculation!AR386)</f>
        <v>0</v>
      </c>
      <c r="AU82" s="196">
        <f>IF('General parameters'!$G$10="Undiscounted",Calculation!AS383,Calculation!AS386)</f>
        <v>0</v>
      </c>
      <c r="AV82" s="196">
        <f>IF('General parameters'!$G$10="Undiscounted",Calculation!AT383,Calculation!AT386)</f>
        <v>0</v>
      </c>
      <c r="AW82" s="196">
        <f>IF('General parameters'!$G$10="Undiscounted",Calculation!AU383,Calculation!AU386)</f>
        <v>0</v>
      </c>
      <c r="AX82" s="196">
        <f>IF('General parameters'!$G$10="Undiscounted",Calculation!AV383,Calculation!AV386)</f>
        <v>0</v>
      </c>
      <c r="AY82" s="196">
        <f>IF('General parameters'!$G$10="Undiscounted",Calculation!AW383,Calculation!AW386)</f>
        <v>0</v>
      </c>
      <c r="AZ82" s="196">
        <f>IF('General parameters'!$G$10="Undiscounted",Calculation!AX383,Calculation!AX386)</f>
        <v>0</v>
      </c>
      <c r="BA82" s="196">
        <f>IF('General parameters'!$G$10="Undiscounted",Calculation!AY383,Calculation!AY386)</f>
        <v>0</v>
      </c>
      <c r="BB82" s="196">
        <f>IF('General parameters'!$G$10="Undiscounted",Calculation!AZ383,Calculation!AZ386)</f>
        <v>0</v>
      </c>
      <c r="BC82" s="196">
        <f>IF('General parameters'!$G$10="Undiscounted",Calculation!BA383,Calculation!BA386)</f>
        <v>0</v>
      </c>
      <c r="BD82" s="196">
        <f>IF('General parameters'!$G$10="Undiscounted",Calculation!BB383,Calculation!BB386)</f>
        <v>0</v>
      </c>
      <c r="BE82" s="196">
        <f>IF('General parameters'!$G$10="Undiscounted",Calculation!BC383,Calculation!BC386)</f>
        <v>0</v>
      </c>
      <c r="BF82" s="196">
        <f>IF('General parameters'!$G$10="Undiscounted",Calculation!BD383,Calculation!BD386)</f>
        <v>0</v>
      </c>
      <c r="BG82" s="196">
        <f>IF('General parameters'!$G$10="Undiscounted",Calculation!BE383,Calculation!BE386)</f>
        <v>0</v>
      </c>
      <c r="BH82" s="196">
        <f>IF('General parameters'!$G$10="Undiscounted",Calculation!BF383,Calculation!BF386)</f>
        <v>0</v>
      </c>
      <c r="BI82" s="196">
        <f>IF('General parameters'!$G$10="Undiscounted",Calculation!BG383,Calculation!BG386)</f>
        <v>0</v>
      </c>
      <c r="BJ82" s="196">
        <f>IF('General parameters'!$G$10="Undiscounted",Calculation!BH383,Calculation!BH386)</f>
        <v>0</v>
      </c>
      <c r="BK82" s="196">
        <f>IF('General parameters'!$G$10="Undiscounted",Calculation!BI383,Calculation!BI386)</f>
        <v>0</v>
      </c>
      <c r="BL82" s="196">
        <f>IF('General parameters'!$G$10="Undiscounted",Calculation!BJ383,Calculation!BJ386)</f>
        <v>0</v>
      </c>
      <c r="BM82" s="196">
        <f>IF('General parameters'!$G$10="Undiscounted",Calculation!BK383,Calculation!BK386)</f>
        <v>0</v>
      </c>
      <c r="BN82" s="196">
        <f>IF('General parameters'!$G$10="Undiscounted",Calculation!BL383,Calculation!BL386)</f>
        <v>0</v>
      </c>
      <c r="BO82" s="196">
        <f>IF('General parameters'!$G$10="Undiscounted",Calculation!BM383,Calculation!BM386)</f>
        <v>0</v>
      </c>
      <c r="BP82" s="196">
        <f>IF('General parameters'!$G$10="Undiscounted",Calculation!BN383,Calculation!BN386)</f>
        <v>0</v>
      </c>
      <c r="BQ82" s="196">
        <f>IF('General parameters'!$G$10="Undiscounted",Calculation!BO383,Calculation!BO386)</f>
        <v>0</v>
      </c>
      <c r="BR82" s="196">
        <f>IF('General parameters'!$G$10="Undiscounted",Calculation!BP383,Calculation!BP386)</f>
        <v>0</v>
      </c>
      <c r="BS82" s="196">
        <f>IF('General parameters'!$G$10="Undiscounted",Calculation!BQ383,Calculation!BQ386)</f>
        <v>0</v>
      </c>
      <c r="BT82" s="196">
        <f>IF('General parameters'!$G$10="Undiscounted",Calculation!BR383,Calculation!BR386)</f>
        <v>0</v>
      </c>
      <c r="BU82" s="196">
        <f>IF('General parameters'!$G$10="Undiscounted",Calculation!BS383,Calculation!BS386)</f>
        <v>0</v>
      </c>
      <c r="BV82" s="196">
        <f>IF('General parameters'!$G$10="Undiscounted",Calculation!BT383,Calculation!BT386)</f>
        <v>0</v>
      </c>
      <c r="BW82" s="196">
        <f>IF('General parameters'!$G$10="Undiscounted",Calculation!BU383,Calculation!BU386)</f>
        <v>0</v>
      </c>
      <c r="BX82" s="196">
        <f>IF('General parameters'!$G$10="Undiscounted",Calculation!BV383,Calculation!BV386)</f>
        <v>0</v>
      </c>
      <c r="BY82" s="196">
        <f>IF('General parameters'!$G$10="Undiscounted",Calculation!BW383,Calculation!BW386)</f>
        <v>0</v>
      </c>
      <c r="BZ82" s="196">
        <f>IF('General parameters'!$G$10="Undiscounted",Calculation!BX383,Calculation!BX386)</f>
        <v>0</v>
      </c>
      <c r="CA82" s="196">
        <f>IF('General parameters'!$G$10="Undiscounted",Calculation!BY383,Calculation!BY386)</f>
        <v>0</v>
      </c>
      <c r="CB82" s="196">
        <f>IF('General parameters'!$G$10="Undiscounted",Calculation!BZ383,Calculation!BZ386)</f>
        <v>0</v>
      </c>
      <c r="CC82" s="196">
        <f>IF('General parameters'!$G$10="Undiscounted",Calculation!CA383,Calculation!CA386)</f>
        <v>0</v>
      </c>
      <c r="CD82" s="196">
        <f>IF('General parameters'!$G$10="Undiscounted",Calculation!CB383,Calculation!CB386)</f>
        <v>0</v>
      </c>
      <c r="CE82" s="196">
        <f>IF('General parameters'!$G$10="Undiscounted",Calculation!CC383,Calculation!CC386)</f>
        <v>0</v>
      </c>
      <c r="CF82" s="196">
        <f>IF('General parameters'!$G$10="Undiscounted",Calculation!CD383,Calculation!CD386)</f>
        <v>0</v>
      </c>
      <c r="CG82" s="196">
        <f>IF('General parameters'!$G$10="Undiscounted",Calculation!CE383,Calculation!CE386)</f>
        <v>0</v>
      </c>
      <c r="CH82" s="196">
        <f>IF('General parameters'!$G$10="Undiscounted",Calculation!CF383,Calculation!CF386)</f>
        <v>0</v>
      </c>
      <c r="CI82" s="196">
        <f>IF('General parameters'!$G$10="Undiscounted",Calculation!CG383,Calculation!CG386)</f>
        <v>0</v>
      </c>
      <c r="CJ82" s="196">
        <f>IF('General parameters'!$G$10="Undiscounted",Calculation!CH383,Calculation!CH386)</f>
        <v>0</v>
      </c>
      <c r="CK82" s="196">
        <f>IF('General parameters'!$G$10="Undiscounted",Calculation!CI383,Calculation!CI386)</f>
        <v>0</v>
      </c>
      <c r="CL82" s="196">
        <f>IF('General parameters'!$G$10="Undiscounted",Calculation!CJ383,Calculation!CJ386)</f>
        <v>0</v>
      </c>
      <c r="CM82" s="196">
        <f>IF('General parameters'!$G$10="Undiscounted",Calculation!CK383,Calculation!CK386)</f>
        <v>0</v>
      </c>
      <c r="CN82" s="196">
        <f>IF('General parameters'!$G$10="Undiscounted",Calculation!CL383,Calculation!CL386)</f>
        <v>0</v>
      </c>
      <c r="CO82" s="196">
        <f>IF('General parameters'!$G$10="Undiscounted",Calculation!CM383,Calculation!CM386)</f>
        <v>0</v>
      </c>
      <c r="CP82" s="196">
        <f>IF('General parameters'!$G$10="Undiscounted",Calculation!CN383,Calculation!CN386)</f>
        <v>0</v>
      </c>
      <c r="CQ82" s="196">
        <f>IF('General parameters'!$G$10="Undiscounted",Calculation!CO383,Calculation!CO386)</f>
        <v>0</v>
      </c>
      <c r="CR82" s="196">
        <f>IF('General parameters'!$G$10="Undiscounted",Calculation!CP383,Calculation!CP386)</f>
        <v>0</v>
      </c>
      <c r="CS82" s="196">
        <f>IF('General parameters'!$G$10="Undiscounted",Calculation!CQ383,Calculation!CQ386)</f>
        <v>0</v>
      </c>
      <c r="CT82" s="196">
        <f>IF('General parameters'!$G$10="Undiscounted",Calculation!CR383,Calculation!CR386)</f>
        <v>0</v>
      </c>
      <c r="CU82" s="196">
        <f>IF('General parameters'!$G$10="Undiscounted",Calculation!CS383,Calculation!CS386)</f>
        <v>0</v>
      </c>
      <c r="CV82" s="196">
        <f>IF('General parameters'!$G$10="Undiscounted",Calculation!CT383,Calculation!CT386)</f>
        <v>0</v>
      </c>
      <c r="CW82" s="196">
        <f>IF('General parameters'!$G$10="Undiscounted",Calculation!CU383,Calculation!CU386)</f>
        <v>0</v>
      </c>
      <c r="CX82" s="196">
        <f>IF('General parameters'!$G$10="Undiscounted",Calculation!CV383,Calculation!CV386)</f>
        <v>0</v>
      </c>
      <c r="CY82" s="196">
        <f>IF('General parameters'!$G$10="Undiscounted",Calculation!CW383,Calculation!CW386)</f>
        <v>0</v>
      </c>
      <c r="CZ82" s="196">
        <f>IF('General parameters'!$G$10="Undiscounted",Calculation!CX383,Calculation!CX386)</f>
        <v>0</v>
      </c>
      <c r="DA82" s="196">
        <f>IF('General parameters'!$G$10="Undiscounted",Calculation!CY383,Calculation!CY386)</f>
        <v>0</v>
      </c>
      <c r="DB82" s="196">
        <f>IF('General parameters'!$G$10="Undiscounted",Calculation!CZ383,Calculation!CZ386)</f>
        <v>0</v>
      </c>
      <c r="DC82" s="196">
        <f>IF('General parameters'!$G$10="Undiscounted",Calculation!DA383,Calculation!DA386)</f>
        <v>0</v>
      </c>
      <c r="DD82" s="196">
        <f>IF('General parameters'!$G$10="Undiscounted",Calculation!DB383,Calculation!DB386)</f>
        <v>0</v>
      </c>
    </row>
    <row r="83" spans="1:108" s="163" customFormat="1" ht="22.5" customHeight="1">
      <c r="C83" s="163" t="s">
        <v>294</v>
      </c>
      <c r="E83" s="195" t="s">
        <v>62</v>
      </c>
      <c r="G83" s="195" t="str">
        <f>'General parameters'!$G$10&amp;", "&amp;'General parameters'!$G$12</f>
        <v>Discounted, Escalated</v>
      </c>
      <c r="I83" s="196">
        <f>IF('General parameters'!$G$10="Undiscounted",Calculation!G393,Calculation!G396)</f>
        <v>0</v>
      </c>
      <c r="J83" s="196">
        <f>IF('General parameters'!$G$10="Undiscounted",Calculation!H393,Calculation!H396)</f>
        <v>0</v>
      </c>
      <c r="K83" s="196">
        <f>IF('General parameters'!$G$10="Undiscounted",Calculation!I393,Calculation!I396)</f>
        <v>0</v>
      </c>
      <c r="L83" s="196">
        <f>IF('General parameters'!$G$10="Undiscounted",Calculation!J393,Calculation!J396)</f>
        <v>0</v>
      </c>
      <c r="M83" s="196">
        <f>IF('General parameters'!$G$10="Undiscounted",Calculation!K393,Calculation!K396)</f>
        <v>0</v>
      </c>
      <c r="N83" s="196">
        <f>IF('General parameters'!$G$10="Undiscounted",Calculation!L393,Calculation!L396)</f>
        <v>0</v>
      </c>
      <c r="O83" s="196">
        <f>IF('General parameters'!$G$10="Undiscounted",Calculation!M393,Calculation!M396)</f>
        <v>0</v>
      </c>
      <c r="P83" s="196">
        <f>IF('General parameters'!$G$10="Undiscounted",Calculation!N393,Calculation!N396)</f>
        <v>0</v>
      </c>
      <c r="Q83" s="196">
        <f>IF('General parameters'!$G$10="Undiscounted",Calculation!O393,Calculation!O396)</f>
        <v>0</v>
      </c>
      <c r="R83" s="196">
        <f>IF('General parameters'!$G$10="Undiscounted",Calculation!P393,Calculation!P396)</f>
        <v>0</v>
      </c>
      <c r="S83" s="196">
        <f>IF('General parameters'!$G$10="Undiscounted",Calculation!Q393,Calculation!Q396)</f>
        <v>0</v>
      </c>
      <c r="T83" s="196">
        <f>IF('General parameters'!$G$10="Undiscounted",Calculation!R393,Calculation!R396)</f>
        <v>0</v>
      </c>
      <c r="U83" s="196">
        <f>IF('General parameters'!$G$10="Undiscounted",Calculation!S393,Calculation!S396)</f>
        <v>0</v>
      </c>
      <c r="V83" s="196">
        <f>IF('General parameters'!$G$10="Undiscounted",Calculation!T393,Calculation!T396)</f>
        <v>0</v>
      </c>
      <c r="W83" s="196">
        <f>IF('General parameters'!$G$10="Undiscounted",Calculation!U393,Calculation!U396)</f>
        <v>0</v>
      </c>
      <c r="X83" s="196">
        <f>IF('General parameters'!$G$10="Undiscounted",Calculation!V393,Calculation!V396)</f>
        <v>0</v>
      </c>
      <c r="Y83" s="196">
        <f>IF('General parameters'!$G$10="Undiscounted",Calculation!W393,Calculation!W396)</f>
        <v>0</v>
      </c>
      <c r="Z83" s="196">
        <f>IF('General parameters'!$G$10="Undiscounted",Calculation!X393,Calculation!X396)</f>
        <v>0</v>
      </c>
      <c r="AA83" s="196">
        <f>IF('General parameters'!$G$10="Undiscounted",Calculation!Y393,Calculation!Y396)</f>
        <v>0</v>
      </c>
      <c r="AB83" s="196">
        <f>IF('General parameters'!$G$10="Undiscounted",Calculation!Z393,Calculation!Z396)</f>
        <v>0</v>
      </c>
      <c r="AC83" s="196">
        <f>IF('General parameters'!$G$10="Undiscounted",Calculation!AA393,Calculation!AA396)</f>
        <v>0</v>
      </c>
      <c r="AD83" s="196">
        <f>IF('General parameters'!$G$10="Undiscounted",Calculation!AB393,Calculation!AB396)</f>
        <v>0</v>
      </c>
      <c r="AE83" s="196">
        <f>IF('General parameters'!$G$10="Undiscounted",Calculation!AC393,Calculation!AC396)</f>
        <v>0</v>
      </c>
      <c r="AF83" s="196">
        <f>IF('General parameters'!$G$10="Undiscounted",Calculation!AD393,Calculation!AD396)</f>
        <v>0</v>
      </c>
      <c r="AG83" s="196">
        <f>IF('General parameters'!$G$10="Undiscounted",Calculation!AE393,Calculation!AE396)</f>
        <v>0</v>
      </c>
      <c r="AH83" s="196">
        <f>IF('General parameters'!$G$10="Undiscounted",Calculation!AF393,Calculation!AF396)</f>
        <v>0</v>
      </c>
      <c r="AI83" s="196">
        <f>IF('General parameters'!$G$10="Undiscounted",Calculation!AG393,Calculation!AG396)</f>
        <v>0</v>
      </c>
      <c r="AJ83" s="196">
        <f>IF('General parameters'!$G$10="Undiscounted",Calculation!AH393,Calculation!AH396)</f>
        <v>0</v>
      </c>
      <c r="AK83" s="196">
        <f>IF('General parameters'!$G$10="Undiscounted",Calculation!AI393,Calculation!AI396)</f>
        <v>0</v>
      </c>
      <c r="AL83" s="196">
        <f>IF('General parameters'!$G$10="Undiscounted",Calculation!AJ393,Calculation!AJ396)</f>
        <v>0</v>
      </c>
      <c r="AM83" s="196">
        <f>IF('General parameters'!$G$10="Undiscounted",Calculation!AK393,Calculation!AK396)</f>
        <v>0</v>
      </c>
      <c r="AN83" s="196">
        <f>IF('General parameters'!$G$10="Undiscounted",Calculation!AL393,Calculation!AL396)</f>
        <v>0</v>
      </c>
      <c r="AO83" s="196">
        <f>IF('General parameters'!$G$10="Undiscounted",Calculation!AM393,Calculation!AM396)</f>
        <v>0</v>
      </c>
      <c r="AP83" s="196">
        <f>IF('General parameters'!$G$10="Undiscounted",Calculation!AN393,Calculation!AN396)</f>
        <v>0</v>
      </c>
      <c r="AQ83" s="196">
        <f>IF('General parameters'!$G$10="Undiscounted",Calculation!AO393,Calculation!AO396)</f>
        <v>0</v>
      </c>
      <c r="AR83" s="196">
        <f>IF('General parameters'!$G$10="Undiscounted",Calculation!AP393,Calculation!AP396)</f>
        <v>0</v>
      </c>
      <c r="AS83" s="196">
        <f>IF('General parameters'!$G$10="Undiscounted",Calculation!AQ393,Calculation!AQ396)</f>
        <v>0</v>
      </c>
      <c r="AT83" s="196">
        <f>IF('General parameters'!$G$10="Undiscounted",Calculation!AR393,Calculation!AR396)</f>
        <v>0</v>
      </c>
      <c r="AU83" s="196">
        <f>IF('General parameters'!$G$10="Undiscounted",Calculation!AS393,Calculation!AS396)</f>
        <v>0</v>
      </c>
      <c r="AV83" s="196">
        <f>IF('General parameters'!$G$10="Undiscounted",Calculation!AT393,Calculation!AT396)</f>
        <v>0</v>
      </c>
      <c r="AW83" s="196">
        <f>IF('General parameters'!$G$10="Undiscounted",Calculation!AU393,Calculation!AU396)</f>
        <v>0</v>
      </c>
      <c r="AX83" s="196">
        <f>IF('General parameters'!$G$10="Undiscounted",Calculation!AV393,Calculation!AV396)</f>
        <v>0</v>
      </c>
      <c r="AY83" s="196">
        <f>IF('General parameters'!$G$10="Undiscounted",Calculation!AW393,Calculation!AW396)</f>
        <v>0</v>
      </c>
      <c r="AZ83" s="196">
        <f>IF('General parameters'!$G$10="Undiscounted",Calculation!AX393,Calculation!AX396)</f>
        <v>0</v>
      </c>
      <c r="BA83" s="196">
        <f>IF('General parameters'!$G$10="Undiscounted",Calculation!AY393,Calculation!AY396)</f>
        <v>0</v>
      </c>
      <c r="BB83" s="196">
        <f>IF('General parameters'!$G$10="Undiscounted",Calculation!AZ393,Calculation!AZ396)</f>
        <v>0</v>
      </c>
      <c r="BC83" s="196">
        <f>IF('General parameters'!$G$10="Undiscounted",Calculation!BA393,Calculation!BA396)</f>
        <v>0</v>
      </c>
      <c r="BD83" s="196">
        <f>IF('General parameters'!$G$10="Undiscounted",Calculation!BB393,Calculation!BB396)</f>
        <v>0</v>
      </c>
      <c r="BE83" s="196">
        <f>IF('General parameters'!$G$10="Undiscounted",Calculation!BC393,Calculation!BC396)</f>
        <v>0</v>
      </c>
      <c r="BF83" s="196">
        <f>IF('General parameters'!$G$10="Undiscounted",Calculation!BD393,Calculation!BD396)</f>
        <v>0</v>
      </c>
      <c r="BG83" s="196">
        <f>IF('General parameters'!$G$10="Undiscounted",Calculation!BE393,Calculation!BE396)</f>
        <v>0</v>
      </c>
      <c r="BH83" s="196">
        <f>IF('General parameters'!$G$10="Undiscounted",Calculation!BF393,Calculation!BF396)</f>
        <v>0</v>
      </c>
      <c r="BI83" s="196">
        <f>IF('General parameters'!$G$10="Undiscounted",Calculation!BG393,Calculation!BG396)</f>
        <v>0</v>
      </c>
      <c r="BJ83" s="196">
        <f>IF('General parameters'!$G$10="Undiscounted",Calculation!BH393,Calculation!BH396)</f>
        <v>0</v>
      </c>
      <c r="BK83" s="196">
        <f>IF('General parameters'!$G$10="Undiscounted",Calculation!BI393,Calculation!BI396)</f>
        <v>0</v>
      </c>
      <c r="BL83" s="196">
        <f>IF('General parameters'!$G$10="Undiscounted",Calculation!BJ393,Calculation!BJ396)</f>
        <v>0</v>
      </c>
      <c r="BM83" s="196">
        <f>IF('General parameters'!$G$10="Undiscounted",Calculation!BK393,Calculation!BK396)</f>
        <v>0</v>
      </c>
      <c r="BN83" s="196">
        <f>IF('General parameters'!$G$10="Undiscounted",Calculation!BL393,Calculation!BL396)</f>
        <v>0</v>
      </c>
      <c r="BO83" s="196">
        <f>IF('General parameters'!$G$10="Undiscounted",Calculation!BM393,Calculation!BM396)</f>
        <v>0</v>
      </c>
      <c r="BP83" s="196">
        <f>IF('General parameters'!$G$10="Undiscounted",Calculation!BN393,Calculation!BN396)</f>
        <v>0</v>
      </c>
      <c r="BQ83" s="196">
        <f>IF('General parameters'!$G$10="Undiscounted",Calculation!BO393,Calculation!BO396)</f>
        <v>0</v>
      </c>
      <c r="BR83" s="196">
        <f>IF('General parameters'!$G$10="Undiscounted",Calculation!BP393,Calculation!BP396)</f>
        <v>0</v>
      </c>
      <c r="BS83" s="196">
        <f>IF('General parameters'!$G$10="Undiscounted",Calculation!BQ393,Calculation!BQ396)</f>
        <v>0</v>
      </c>
      <c r="BT83" s="196">
        <f>IF('General parameters'!$G$10="Undiscounted",Calculation!BR393,Calculation!BR396)</f>
        <v>0</v>
      </c>
      <c r="BU83" s="196">
        <f>IF('General parameters'!$G$10="Undiscounted",Calculation!BS393,Calculation!BS396)</f>
        <v>0</v>
      </c>
      <c r="BV83" s="196">
        <f>IF('General parameters'!$G$10="Undiscounted",Calculation!BT393,Calculation!BT396)</f>
        <v>0</v>
      </c>
      <c r="BW83" s="196">
        <f>IF('General parameters'!$G$10="Undiscounted",Calculation!BU393,Calculation!BU396)</f>
        <v>0</v>
      </c>
      <c r="BX83" s="196">
        <f>IF('General parameters'!$G$10="Undiscounted",Calculation!BV393,Calculation!BV396)</f>
        <v>0</v>
      </c>
      <c r="BY83" s="196">
        <f>IF('General parameters'!$G$10="Undiscounted",Calculation!BW393,Calculation!BW396)</f>
        <v>0</v>
      </c>
      <c r="BZ83" s="196">
        <f>IF('General parameters'!$G$10="Undiscounted",Calculation!BX393,Calculation!BX396)</f>
        <v>0</v>
      </c>
      <c r="CA83" s="196">
        <f>IF('General parameters'!$G$10="Undiscounted",Calculation!BY393,Calculation!BY396)</f>
        <v>0</v>
      </c>
      <c r="CB83" s="196">
        <f>IF('General parameters'!$G$10="Undiscounted",Calculation!BZ393,Calculation!BZ396)</f>
        <v>0</v>
      </c>
      <c r="CC83" s="196">
        <f>IF('General parameters'!$G$10="Undiscounted",Calculation!CA393,Calculation!CA396)</f>
        <v>0</v>
      </c>
      <c r="CD83" s="196">
        <f>IF('General parameters'!$G$10="Undiscounted",Calculation!CB393,Calculation!CB396)</f>
        <v>0</v>
      </c>
      <c r="CE83" s="196">
        <f>IF('General parameters'!$G$10="Undiscounted",Calculation!CC393,Calculation!CC396)</f>
        <v>0</v>
      </c>
      <c r="CF83" s="196">
        <f>IF('General parameters'!$G$10="Undiscounted",Calculation!CD393,Calculation!CD396)</f>
        <v>0</v>
      </c>
      <c r="CG83" s="196">
        <f>IF('General parameters'!$G$10="Undiscounted",Calculation!CE393,Calculation!CE396)</f>
        <v>0</v>
      </c>
      <c r="CH83" s="196">
        <f>IF('General parameters'!$G$10="Undiscounted",Calculation!CF393,Calculation!CF396)</f>
        <v>0</v>
      </c>
      <c r="CI83" s="196">
        <f>IF('General parameters'!$G$10="Undiscounted",Calculation!CG393,Calculation!CG396)</f>
        <v>0</v>
      </c>
      <c r="CJ83" s="196">
        <f>IF('General parameters'!$G$10="Undiscounted",Calculation!CH393,Calculation!CH396)</f>
        <v>0</v>
      </c>
      <c r="CK83" s="196">
        <f>IF('General parameters'!$G$10="Undiscounted",Calculation!CI393,Calculation!CI396)</f>
        <v>0</v>
      </c>
      <c r="CL83" s="196">
        <f>IF('General parameters'!$G$10="Undiscounted",Calculation!CJ393,Calculation!CJ396)</f>
        <v>0</v>
      </c>
      <c r="CM83" s="196">
        <f>IF('General parameters'!$G$10="Undiscounted",Calculation!CK393,Calculation!CK396)</f>
        <v>0</v>
      </c>
      <c r="CN83" s="196">
        <f>IF('General parameters'!$G$10="Undiscounted",Calculation!CL393,Calculation!CL396)</f>
        <v>0</v>
      </c>
      <c r="CO83" s="196">
        <f>IF('General parameters'!$G$10="Undiscounted",Calculation!CM393,Calculation!CM396)</f>
        <v>0</v>
      </c>
      <c r="CP83" s="196">
        <f>IF('General parameters'!$G$10="Undiscounted",Calculation!CN393,Calculation!CN396)</f>
        <v>0</v>
      </c>
      <c r="CQ83" s="196">
        <f>IF('General parameters'!$G$10="Undiscounted",Calculation!CO393,Calculation!CO396)</f>
        <v>0</v>
      </c>
      <c r="CR83" s="196">
        <f>IF('General parameters'!$G$10="Undiscounted",Calculation!CP393,Calculation!CP396)</f>
        <v>0</v>
      </c>
      <c r="CS83" s="196">
        <f>IF('General parameters'!$G$10="Undiscounted",Calculation!CQ393,Calculation!CQ396)</f>
        <v>0</v>
      </c>
      <c r="CT83" s="196">
        <f>IF('General parameters'!$G$10="Undiscounted",Calculation!CR393,Calculation!CR396)</f>
        <v>0</v>
      </c>
      <c r="CU83" s="196">
        <f>IF('General parameters'!$G$10="Undiscounted",Calculation!CS393,Calculation!CS396)</f>
        <v>0</v>
      </c>
      <c r="CV83" s="196">
        <f>IF('General parameters'!$G$10="Undiscounted",Calculation!CT393,Calculation!CT396)</f>
        <v>0</v>
      </c>
      <c r="CW83" s="196">
        <f>IF('General parameters'!$G$10="Undiscounted",Calculation!CU393,Calculation!CU396)</f>
        <v>0</v>
      </c>
      <c r="CX83" s="196">
        <f>IF('General parameters'!$G$10="Undiscounted",Calculation!CV393,Calculation!CV396)</f>
        <v>0</v>
      </c>
      <c r="CY83" s="196">
        <f>IF('General parameters'!$G$10="Undiscounted",Calculation!CW393,Calculation!CW396)</f>
        <v>0</v>
      </c>
      <c r="CZ83" s="196">
        <f>IF('General parameters'!$G$10="Undiscounted",Calculation!CX393,Calculation!CX396)</f>
        <v>0</v>
      </c>
      <c r="DA83" s="196">
        <f>IF('General parameters'!$G$10="Undiscounted",Calculation!CY393,Calculation!CY396)</f>
        <v>0</v>
      </c>
      <c r="DB83" s="196">
        <f>IF('General parameters'!$G$10="Undiscounted",Calculation!CZ393,Calculation!CZ396)</f>
        <v>0</v>
      </c>
      <c r="DC83" s="196">
        <f>IF('General parameters'!$G$10="Undiscounted",Calculation!DA393,Calculation!DA396)</f>
        <v>0</v>
      </c>
      <c r="DD83" s="196">
        <f>IF('General parameters'!$G$10="Undiscounted",Calculation!DB393,Calculation!DB396)</f>
        <v>0</v>
      </c>
    </row>
    <row r="84" spans="1:108" s="163" customFormat="1" ht="22.5" customHeight="1">
      <c r="C84" s="163" t="s">
        <v>158</v>
      </c>
      <c r="E84" s="195" t="s">
        <v>62</v>
      </c>
      <c r="G84" s="195" t="str">
        <f>'General parameters'!$G$10&amp;", "&amp;'General parameters'!$G$12</f>
        <v>Discounted, Escalated</v>
      </c>
      <c r="I84" s="196">
        <f>IF('General parameters'!$G$10="Undiscounted",Calculation!G439,Calculation!G442)</f>
        <v>0</v>
      </c>
      <c r="J84" s="196">
        <f>IF('General parameters'!$G$10="Undiscounted",Calculation!H439,Calculation!H442)</f>
        <v>0</v>
      </c>
      <c r="K84" s="196">
        <f>IF('General parameters'!$G$10="Undiscounted",Calculation!I439,Calculation!I442)</f>
        <v>0</v>
      </c>
      <c r="L84" s="196">
        <f>IF('General parameters'!$G$10="Undiscounted",Calculation!J439,Calculation!J442)</f>
        <v>0</v>
      </c>
      <c r="M84" s="196">
        <f>IF('General parameters'!$G$10="Undiscounted",Calculation!K439,Calculation!K442)</f>
        <v>0</v>
      </c>
      <c r="N84" s="196">
        <f>IF('General parameters'!$G$10="Undiscounted",Calculation!L439,Calculation!L442)</f>
        <v>0</v>
      </c>
      <c r="O84" s="196">
        <f>IF('General parameters'!$G$10="Undiscounted",Calculation!M439,Calculation!M442)</f>
        <v>0</v>
      </c>
      <c r="P84" s="196">
        <f>IF('General parameters'!$G$10="Undiscounted",Calculation!N439,Calculation!N442)</f>
        <v>0</v>
      </c>
      <c r="Q84" s="196">
        <f>IF('General parameters'!$G$10="Undiscounted",Calculation!O439,Calculation!O442)</f>
        <v>0</v>
      </c>
      <c r="R84" s="196">
        <f>IF('General parameters'!$G$10="Undiscounted",Calculation!P439,Calculation!P442)</f>
        <v>0</v>
      </c>
      <c r="S84" s="196">
        <f>IF('General parameters'!$G$10="Undiscounted",Calculation!Q439,Calculation!Q442)</f>
        <v>0</v>
      </c>
      <c r="T84" s="196">
        <f>IF('General parameters'!$G$10="Undiscounted",Calculation!R439,Calculation!R442)</f>
        <v>0</v>
      </c>
      <c r="U84" s="196">
        <f>IF('General parameters'!$G$10="Undiscounted",Calculation!S439,Calculation!S442)</f>
        <v>0</v>
      </c>
      <c r="V84" s="196">
        <f>IF('General parameters'!$G$10="Undiscounted",Calculation!T439,Calculation!T442)</f>
        <v>0</v>
      </c>
      <c r="W84" s="196">
        <f>IF('General parameters'!$G$10="Undiscounted",Calculation!U439,Calculation!U442)</f>
        <v>0</v>
      </c>
      <c r="X84" s="196">
        <f>IF('General parameters'!$G$10="Undiscounted",Calculation!V439,Calculation!V442)</f>
        <v>0</v>
      </c>
      <c r="Y84" s="196">
        <f>IF('General parameters'!$G$10="Undiscounted",Calculation!W439,Calculation!W442)</f>
        <v>0</v>
      </c>
      <c r="Z84" s="196">
        <f>IF('General parameters'!$G$10="Undiscounted",Calculation!X439,Calculation!X442)</f>
        <v>0</v>
      </c>
      <c r="AA84" s="196">
        <f>IF('General parameters'!$G$10="Undiscounted",Calculation!Y439,Calculation!Y442)</f>
        <v>0</v>
      </c>
      <c r="AB84" s="196">
        <f>IF('General parameters'!$G$10="Undiscounted",Calculation!Z439,Calculation!Z442)</f>
        <v>0</v>
      </c>
      <c r="AC84" s="196">
        <f>IF('General parameters'!$G$10="Undiscounted",Calculation!AA439,Calculation!AA442)</f>
        <v>0</v>
      </c>
      <c r="AD84" s="196">
        <f>IF('General parameters'!$G$10="Undiscounted",Calculation!AB439,Calculation!AB442)</f>
        <v>0</v>
      </c>
      <c r="AE84" s="196">
        <f>IF('General parameters'!$G$10="Undiscounted",Calculation!AC439,Calculation!AC442)</f>
        <v>0</v>
      </c>
      <c r="AF84" s="196">
        <f>IF('General parameters'!$G$10="Undiscounted",Calculation!AD439,Calculation!AD442)</f>
        <v>0</v>
      </c>
      <c r="AG84" s="196">
        <f>IF('General parameters'!$G$10="Undiscounted",Calculation!AE439,Calculation!AE442)</f>
        <v>0</v>
      </c>
      <c r="AH84" s="196">
        <f>IF('General parameters'!$G$10="Undiscounted",Calculation!AF439,Calculation!AF442)</f>
        <v>0</v>
      </c>
      <c r="AI84" s="196">
        <f>IF('General parameters'!$G$10="Undiscounted",Calculation!AG439,Calculation!AG442)</f>
        <v>0</v>
      </c>
      <c r="AJ84" s="196">
        <f>IF('General parameters'!$G$10="Undiscounted",Calculation!AH439,Calculation!AH442)</f>
        <v>0</v>
      </c>
      <c r="AK84" s="196">
        <f>IF('General parameters'!$G$10="Undiscounted",Calculation!AI439,Calculation!AI442)</f>
        <v>0</v>
      </c>
      <c r="AL84" s="196">
        <f>IF('General parameters'!$G$10="Undiscounted",Calculation!AJ439,Calculation!AJ442)</f>
        <v>0</v>
      </c>
      <c r="AM84" s="196">
        <f>IF('General parameters'!$G$10="Undiscounted",Calculation!AK439,Calculation!AK442)</f>
        <v>0</v>
      </c>
      <c r="AN84" s="196">
        <f>IF('General parameters'!$G$10="Undiscounted",Calculation!AL439,Calculation!AL442)</f>
        <v>0</v>
      </c>
      <c r="AO84" s="196">
        <f>IF('General parameters'!$G$10="Undiscounted",Calculation!AM439,Calculation!AM442)</f>
        <v>0</v>
      </c>
      <c r="AP84" s="196">
        <f>IF('General parameters'!$G$10="Undiscounted",Calculation!AN439,Calculation!AN442)</f>
        <v>0</v>
      </c>
      <c r="AQ84" s="196">
        <f>IF('General parameters'!$G$10="Undiscounted",Calculation!AO439,Calculation!AO442)</f>
        <v>0</v>
      </c>
      <c r="AR84" s="196">
        <f>IF('General parameters'!$G$10="Undiscounted",Calculation!AP439,Calculation!AP442)</f>
        <v>0</v>
      </c>
      <c r="AS84" s="196">
        <f>IF('General parameters'!$G$10="Undiscounted",Calculation!AQ439,Calculation!AQ442)</f>
        <v>0</v>
      </c>
      <c r="AT84" s="196">
        <f>IF('General parameters'!$G$10="Undiscounted",Calculation!AR439,Calculation!AR442)</f>
        <v>0</v>
      </c>
      <c r="AU84" s="196">
        <f>IF('General parameters'!$G$10="Undiscounted",Calculation!AS439,Calculation!AS442)</f>
        <v>0</v>
      </c>
      <c r="AV84" s="196">
        <f>IF('General parameters'!$G$10="Undiscounted",Calculation!AT439,Calculation!AT442)</f>
        <v>0</v>
      </c>
      <c r="AW84" s="196">
        <f>IF('General parameters'!$G$10="Undiscounted",Calculation!AU439,Calculation!AU442)</f>
        <v>0</v>
      </c>
      <c r="AX84" s="196">
        <f>IF('General parameters'!$G$10="Undiscounted",Calculation!AV439,Calculation!AV442)</f>
        <v>0</v>
      </c>
      <c r="AY84" s="196">
        <f>IF('General parameters'!$G$10="Undiscounted",Calculation!AW439,Calculation!AW442)</f>
        <v>0</v>
      </c>
      <c r="AZ84" s="196">
        <f>IF('General parameters'!$G$10="Undiscounted",Calculation!AX439,Calculation!AX442)</f>
        <v>0</v>
      </c>
      <c r="BA84" s="196">
        <f>IF('General parameters'!$G$10="Undiscounted",Calculation!AY439,Calculation!AY442)</f>
        <v>0</v>
      </c>
      <c r="BB84" s="196">
        <f>IF('General parameters'!$G$10="Undiscounted",Calculation!AZ439,Calculation!AZ442)</f>
        <v>0</v>
      </c>
      <c r="BC84" s="196">
        <f>IF('General parameters'!$G$10="Undiscounted",Calculation!BA439,Calculation!BA442)</f>
        <v>0</v>
      </c>
      <c r="BD84" s="196">
        <f>IF('General parameters'!$G$10="Undiscounted",Calculation!BB439,Calculation!BB442)</f>
        <v>0</v>
      </c>
      <c r="BE84" s="196">
        <f>IF('General parameters'!$G$10="Undiscounted",Calculation!BC439,Calculation!BC442)</f>
        <v>0</v>
      </c>
      <c r="BF84" s="196">
        <f>IF('General parameters'!$G$10="Undiscounted",Calculation!BD439,Calculation!BD442)</f>
        <v>0</v>
      </c>
      <c r="BG84" s="196">
        <f>IF('General parameters'!$G$10="Undiscounted",Calculation!BE439,Calculation!BE442)</f>
        <v>0</v>
      </c>
      <c r="BH84" s="196">
        <f>IF('General parameters'!$G$10="Undiscounted",Calculation!BF439,Calculation!BF442)</f>
        <v>0</v>
      </c>
      <c r="BI84" s="196">
        <f>IF('General parameters'!$G$10="Undiscounted",Calculation!BG439,Calculation!BG442)</f>
        <v>0</v>
      </c>
      <c r="BJ84" s="196">
        <f>IF('General parameters'!$G$10="Undiscounted",Calculation!BH439,Calculation!BH442)</f>
        <v>0</v>
      </c>
      <c r="BK84" s="196">
        <f>IF('General parameters'!$G$10="Undiscounted",Calculation!BI439,Calculation!BI442)</f>
        <v>0</v>
      </c>
      <c r="BL84" s="196">
        <f>IF('General parameters'!$G$10="Undiscounted",Calculation!BJ439,Calculation!BJ442)</f>
        <v>0</v>
      </c>
      <c r="BM84" s="196">
        <f>IF('General parameters'!$G$10="Undiscounted",Calculation!BK439,Calculation!BK442)</f>
        <v>0</v>
      </c>
      <c r="BN84" s="196">
        <f>IF('General parameters'!$G$10="Undiscounted",Calculation!BL439,Calculation!BL442)</f>
        <v>0</v>
      </c>
      <c r="BO84" s="196">
        <f>IF('General parameters'!$G$10="Undiscounted",Calculation!BM439,Calculation!BM442)</f>
        <v>0</v>
      </c>
      <c r="BP84" s="196">
        <f>IF('General parameters'!$G$10="Undiscounted",Calculation!BN439,Calculation!BN442)</f>
        <v>0</v>
      </c>
      <c r="BQ84" s="196">
        <f>IF('General parameters'!$G$10="Undiscounted",Calculation!BO439,Calculation!BO442)</f>
        <v>0</v>
      </c>
      <c r="BR84" s="196">
        <f>IF('General parameters'!$G$10="Undiscounted",Calculation!BP439,Calculation!BP442)</f>
        <v>0</v>
      </c>
      <c r="BS84" s="196">
        <f>IF('General parameters'!$G$10="Undiscounted",Calculation!BQ439,Calculation!BQ442)</f>
        <v>0</v>
      </c>
      <c r="BT84" s="196">
        <f>IF('General parameters'!$G$10="Undiscounted",Calculation!BR439,Calculation!BR442)</f>
        <v>0</v>
      </c>
      <c r="BU84" s="196">
        <f>IF('General parameters'!$G$10="Undiscounted",Calculation!BS439,Calculation!BS442)</f>
        <v>0</v>
      </c>
      <c r="BV84" s="196">
        <f>IF('General parameters'!$G$10="Undiscounted",Calculation!BT439,Calculation!BT442)</f>
        <v>0</v>
      </c>
      <c r="BW84" s="196">
        <f>IF('General parameters'!$G$10="Undiscounted",Calculation!BU439,Calculation!BU442)</f>
        <v>0</v>
      </c>
      <c r="BX84" s="196">
        <f>IF('General parameters'!$G$10="Undiscounted",Calculation!BV439,Calculation!BV442)</f>
        <v>0</v>
      </c>
      <c r="BY84" s="196">
        <f>IF('General parameters'!$G$10="Undiscounted",Calculation!BW439,Calculation!BW442)</f>
        <v>0</v>
      </c>
      <c r="BZ84" s="196">
        <f>IF('General parameters'!$G$10="Undiscounted",Calculation!BX439,Calculation!BX442)</f>
        <v>0</v>
      </c>
      <c r="CA84" s="196">
        <f>IF('General parameters'!$G$10="Undiscounted",Calculation!BY439,Calculation!BY442)</f>
        <v>0</v>
      </c>
      <c r="CB84" s="196">
        <f>IF('General parameters'!$G$10="Undiscounted",Calculation!BZ439,Calculation!BZ442)</f>
        <v>0</v>
      </c>
      <c r="CC84" s="196">
        <f>IF('General parameters'!$G$10="Undiscounted",Calculation!CA439,Calculation!CA442)</f>
        <v>0</v>
      </c>
      <c r="CD84" s="196">
        <f>IF('General parameters'!$G$10="Undiscounted",Calculation!CB439,Calculation!CB442)</f>
        <v>0</v>
      </c>
      <c r="CE84" s="196">
        <f>IF('General parameters'!$G$10="Undiscounted",Calculation!CC439,Calculation!CC442)</f>
        <v>0</v>
      </c>
      <c r="CF84" s="196">
        <f>IF('General parameters'!$G$10="Undiscounted",Calculation!CD439,Calculation!CD442)</f>
        <v>0</v>
      </c>
      <c r="CG84" s="196">
        <f>IF('General parameters'!$G$10="Undiscounted",Calculation!CE439,Calculation!CE442)</f>
        <v>0</v>
      </c>
      <c r="CH84" s="196">
        <f>IF('General parameters'!$G$10="Undiscounted",Calculation!CF439,Calculation!CF442)</f>
        <v>0</v>
      </c>
      <c r="CI84" s="196">
        <f>IF('General parameters'!$G$10="Undiscounted",Calculation!CG439,Calculation!CG442)</f>
        <v>0</v>
      </c>
      <c r="CJ84" s="196">
        <f>IF('General parameters'!$G$10="Undiscounted",Calculation!CH439,Calculation!CH442)</f>
        <v>0</v>
      </c>
      <c r="CK84" s="196">
        <f>IF('General parameters'!$G$10="Undiscounted",Calculation!CI439,Calculation!CI442)</f>
        <v>0</v>
      </c>
      <c r="CL84" s="196">
        <f>IF('General parameters'!$G$10="Undiscounted",Calculation!CJ439,Calculation!CJ442)</f>
        <v>0</v>
      </c>
      <c r="CM84" s="196">
        <f>IF('General parameters'!$G$10="Undiscounted",Calculation!CK439,Calculation!CK442)</f>
        <v>0</v>
      </c>
      <c r="CN84" s="196">
        <f>IF('General parameters'!$G$10="Undiscounted",Calculation!CL439,Calculation!CL442)</f>
        <v>0</v>
      </c>
      <c r="CO84" s="196">
        <f>IF('General parameters'!$G$10="Undiscounted",Calculation!CM439,Calculation!CM442)</f>
        <v>0</v>
      </c>
      <c r="CP84" s="196">
        <f>IF('General parameters'!$G$10="Undiscounted",Calculation!CN439,Calculation!CN442)</f>
        <v>0</v>
      </c>
      <c r="CQ84" s="196">
        <f>IF('General parameters'!$G$10="Undiscounted",Calculation!CO439,Calculation!CO442)</f>
        <v>0</v>
      </c>
      <c r="CR84" s="196">
        <f>IF('General parameters'!$G$10="Undiscounted",Calculation!CP439,Calculation!CP442)</f>
        <v>0</v>
      </c>
      <c r="CS84" s="196">
        <f>IF('General parameters'!$G$10="Undiscounted",Calculation!CQ439,Calculation!CQ442)</f>
        <v>0</v>
      </c>
      <c r="CT84" s="196">
        <f>IF('General parameters'!$G$10="Undiscounted",Calculation!CR439,Calculation!CR442)</f>
        <v>0</v>
      </c>
      <c r="CU84" s="196">
        <f>IF('General parameters'!$G$10="Undiscounted",Calculation!CS439,Calculation!CS442)</f>
        <v>0</v>
      </c>
      <c r="CV84" s="196">
        <f>IF('General parameters'!$G$10="Undiscounted",Calculation!CT439,Calculation!CT442)</f>
        <v>0</v>
      </c>
      <c r="CW84" s="196">
        <f>IF('General parameters'!$G$10="Undiscounted",Calculation!CU439,Calculation!CU442)</f>
        <v>0</v>
      </c>
      <c r="CX84" s="196">
        <f>IF('General parameters'!$G$10="Undiscounted",Calculation!CV439,Calculation!CV442)</f>
        <v>0</v>
      </c>
      <c r="CY84" s="196">
        <f>IF('General parameters'!$G$10="Undiscounted",Calculation!CW439,Calculation!CW442)</f>
        <v>0</v>
      </c>
      <c r="CZ84" s="196">
        <f>IF('General parameters'!$G$10="Undiscounted",Calculation!CX439,Calculation!CX442)</f>
        <v>0</v>
      </c>
      <c r="DA84" s="196">
        <f>IF('General parameters'!$G$10="Undiscounted",Calculation!CY439,Calculation!CY442)</f>
        <v>0</v>
      </c>
      <c r="DB84" s="196">
        <f>IF('General parameters'!$G$10="Undiscounted",Calculation!CZ439,Calculation!CZ442)</f>
        <v>0</v>
      </c>
      <c r="DC84" s="196">
        <f>IF('General parameters'!$G$10="Undiscounted",Calculation!DA439,Calculation!DA442)</f>
        <v>0</v>
      </c>
      <c r="DD84" s="196">
        <f>IF('General parameters'!$G$10="Undiscounted",Calculation!DB439,Calculation!DB442)</f>
        <v>0</v>
      </c>
    </row>
    <row r="85" spans="1:108" s="163" customFormat="1" ht="22.5" customHeight="1">
      <c r="C85" s="163" t="s">
        <v>197</v>
      </c>
      <c r="E85" s="195" t="s">
        <v>62</v>
      </c>
      <c r="G85" s="195" t="str">
        <f>'General parameters'!$G$10&amp;", "&amp;'General parameters'!$G$12</f>
        <v>Discounted, Escalated</v>
      </c>
      <c r="I85" s="196">
        <f>SUM($I84:I84)</f>
        <v>0</v>
      </c>
      <c r="J85" s="196">
        <f>SUM($I84:J84)</f>
        <v>0</v>
      </c>
      <c r="K85" s="196">
        <f>SUM($I84:K84)</f>
        <v>0</v>
      </c>
      <c r="L85" s="196">
        <f>SUM($I84:L84)</f>
        <v>0</v>
      </c>
      <c r="M85" s="196">
        <f>SUM($I84:M84)</f>
        <v>0</v>
      </c>
      <c r="N85" s="196">
        <f>SUM($I84:N84)</f>
        <v>0</v>
      </c>
      <c r="O85" s="196">
        <f>SUM($I84:O84)</f>
        <v>0</v>
      </c>
      <c r="P85" s="196">
        <f>SUM($I84:P84)</f>
        <v>0</v>
      </c>
      <c r="Q85" s="196">
        <f>SUM($I84:Q84)</f>
        <v>0</v>
      </c>
      <c r="R85" s="196">
        <f>SUM($I84:R84)</f>
        <v>0</v>
      </c>
      <c r="S85" s="196">
        <f>SUM($I84:S84)</f>
        <v>0</v>
      </c>
      <c r="T85" s="196">
        <f>SUM($I84:T84)</f>
        <v>0</v>
      </c>
      <c r="U85" s="196">
        <f>SUM($I84:U84)</f>
        <v>0</v>
      </c>
      <c r="V85" s="196">
        <f>SUM($I84:V84)</f>
        <v>0</v>
      </c>
      <c r="W85" s="196">
        <f>SUM($I84:W84)</f>
        <v>0</v>
      </c>
      <c r="X85" s="196">
        <f>SUM($I84:X84)</f>
        <v>0</v>
      </c>
      <c r="Y85" s="196">
        <f>SUM($I84:Y84)</f>
        <v>0</v>
      </c>
      <c r="Z85" s="196">
        <f>SUM($I84:Z84)</f>
        <v>0</v>
      </c>
      <c r="AA85" s="196">
        <f>SUM($I84:AA84)</f>
        <v>0</v>
      </c>
      <c r="AB85" s="196">
        <f>SUM($I84:AB84)</f>
        <v>0</v>
      </c>
      <c r="AC85" s="196">
        <f>SUM($I84:AC84)</f>
        <v>0</v>
      </c>
      <c r="AD85" s="196">
        <f>SUM($I84:AD84)</f>
        <v>0</v>
      </c>
      <c r="AE85" s="196">
        <f>SUM($I84:AE84)</f>
        <v>0</v>
      </c>
      <c r="AF85" s="196">
        <f>SUM($I84:AF84)</f>
        <v>0</v>
      </c>
      <c r="AG85" s="196">
        <f>SUM($I84:AG84)</f>
        <v>0</v>
      </c>
      <c r="AH85" s="196">
        <f>SUM($I84:AH84)</f>
        <v>0</v>
      </c>
      <c r="AI85" s="196">
        <f>SUM($I84:AI84)</f>
        <v>0</v>
      </c>
      <c r="AJ85" s="196">
        <f>SUM($I84:AJ84)</f>
        <v>0</v>
      </c>
      <c r="AK85" s="196">
        <f>SUM($I84:AK84)</f>
        <v>0</v>
      </c>
      <c r="AL85" s="196">
        <f>SUM($I84:AL84)</f>
        <v>0</v>
      </c>
      <c r="AM85" s="196">
        <f>SUM($I84:AM84)</f>
        <v>0</v>
      </c>
      <c r="AN85" s="196">
        <f>SUM($I84:AN84)</f>
        <v>0</v>
      </c>
      <c r="AO85" s="196">
        <f>SUM($I84:AO84)</f>
        <v>0</v>
      </c>
      <c r="AP85" s="196">
        <f>SUM($I84:AP84)</f>
        <v>0</v>
      </c>
      <c r="AQ85" s="196">
        <f>SUM($I84:AQ84)</f>
        <v>0</v>
      </c>
      <c r="AR85" s="196">
        <f>SUM($I84:AR84)</f>
        <v>0</v>
      </c>
      <c r="AS85" s="196">
        <f>SUM($I84:AS84)</f>
        <v>0</v>
      </c>
      <c r="AT85" s="196">
        <f>SUM($I84:AT84)</f>
        <v>0</v>
      </c>
      <c r="AU85" s="196">
        <f>SUM($I84:AU84)</f>
        <v>0</v>
      </c>
      <c r="AV85" s="196">
        <f>SUM($I84:AV84)</f>
        <v>0</v>
      </c>
      <c r="AW85" s="196">
        <f>SUM($I84:AW84)</f>
        <v>0</v>
      </c>
      <c r="AX85" s="196">
        <f>SUM($I84:AX84)</f>
        <v>0</v>
      </c>
      <c r="AY85" s="196">
        <f>SUM($I84:AY84)</f>
        <v>0</v>
      </c>
      <c r="AZ85" s="196">
        <f>SUM($I84:AZ84)</f>
        <v>0</v>
      </c>
      <c r="BA85" s="196">
        <f>SUM($I84:BA84)</f>
        <v>0</v>
      </c>
      <c r="BB85" s="196">
        <f>SUM($I84:BB84)</f>
        <v>0</v>
      </c>
      <c r="BC85" s="196">
        <f>SUM($I84:BC84)</f>
        <v>0</v>
      </c>
      <c r="BD85" s="196">
        <f>SUM($I84:BD84)</f>
        <v>0</v>
      </c>
      <c r="BE85" s="196">
        <f>SUM($I84:BE84)</f>
        <v>0</v>
      </c>
      <c r="BF85" s="196">
        <f>SUM($I84:BF84)</f>
        <v>0</v>
      </c>
      <c r="BG85" s="196">
        <f>SUM($I84:BG84)</f>
        <v>0</v>
      </c>
      <c r="BH85" s="196">
        <f>SUM($I84:BH84)</f>
        <v>0</v>
      </c>
      <c r="BI85" s="196">
        <f>SUM($I84:BI84)</f>
        <v>0</v>
      </c>
      <c r="BJ85" s="196">
        <f>SUM($I84:BJ84)</f>
        <v>0</v>
      </c>
      <c r="BK85" s="196">
        <f>SUM($I84:BK84)</f>
        <v>0</v>
      </c>
      <c r="BL85" s="196">
        <f>SUM($I84:BL84)</f>
        <v>0</v>
      </c>
      <c r="BM85" s="196">
        <f>SUM($I84:BM84)</f>
        <v>0</v>
      </c>
      <c r="BN85" s="196">
        <f>SUM($I84:BN84)</f>
        <v>0</v>
      </c>
      <c r="BO85" s="196">
        <f>SUM($I84:BO84)</f>
        <v>0</v>
      </c>
      <c r="BP85" s="196">
        <f>SUM($I84:BP84)</f>
        <v>0</v>
      </c>
      <c r="BQ85" s="196">
        <f>SUM($I84:BQ84)</f>
        <v>0</v>
      </c>
      <c r="BR85" s="196">
        <f>SUM($I84:BR84)</f>
        <v>0</v>
      </c>
      <c r="BS85" s="196">
        <f>SUM($I84:BS84)</f>
        <v>0</v>
      </c>
      <c r="BT85" s="196">
        <f>SUM($I84:BT84)</f>
        <v>0</v>
      </c>
      <c r="BU85" s="196">
        <f>SUM($I84:BU84)</f>
        <v>0</v>
      </c>
      <c r="BV85" s="196">
        <f>SUM($I84:BV84)</f>
        <v>0</v>
      </c>
      <c r="BW85" s="196">
        <f>SUM($I84:BW84)</f>
        <v>0</v>
      </c>
      <c r="BX85" s="196">
        <f>SUM($I84:BX84)</f>
        <v>0</v>
      </c>
      <c r="BY85" s="196">
        <f>SUM($I84:BY84)</f>
        <v>0</v>
      </c>
      <c r="BZ85" s="196">
        <f>SUM($I84:BZ84)</f>
        <v>0</v>
      </c>
      <c r="CA85" s="196">
        <f>SUM($I84:CA84)</f>
        <v>0</v>
      </c>
      <c r="CB85" s="196">
        <f>SUM($I84:CB84)</f>
        <v>0</v>
      </c>
      <c r="CC85" s="196">
        <f>SUM($I84:CC84)</f>
        <v>0</v>
      </c>
      <c r="CD85" s="196">
        <f>SUM($I84:CD84)</f>
        <v>0</v>
      </c>
      <c r="CE85" s="196">
        <f>SUM($I84:CE84)</f>
        <v>0</v>
      </c>
      <c r="CF85" s="196">
        <f>SUM($I84:CF84)</f>
        <v>0</v>
      </c>
      <c r="CG85" s="196">
        <f>SUM($I84:CG84)</f>
        <v>0</v>
      </c>
      <c r="CH85" s="196">
        <f>SUM($I84:CH84)</f>
        <v>0</v>
      </c>
      <c r="CI85" s="196">
        <f>SUM($I84:CI84)</f>
        <v>0</v>
      </c>
      <c r="CJ85" s="196">
        <f>SUM($I84:CJ84)</f>
        <v>0</v>
      </c>
      <c r="CK85" s="196">
        <f>SUM($I84:CK84)</f>
        <v>0</v>
      </c>
      <c r="CL85" s="196">
        <f>SUM($I84:CL84)</f>
        <v>0</v>
      </c>
      <c r="CM85" s="196">
        <f>SUM($I84:CM84)</f>
        <v>0</v>
      </c>
      <c r="CN85" s="196">
        <f>SUM($I84:CN84)</f>
        <v>0</v>
      </c>
      <c r="CO85" s="196">
        <f>SUM($I84:CO84)</f>
        <v>0</v>
      </c>
      <c r="CP85" s="196">
        <f>SUM($I84:CP84)</f>
        <v>0</v>
      </c>
      <c r="CQ85" s="196">
        <f>SUM($I84:CQ84)</f>
        <v>0</v>
      </c>
      <c r="CR85" s="196">
        <f>SUM($I84:CR84)</f>
        <v>0</v>
      </c>
      <c r="CS85" s="196">
        <f>SUM($I84:CS84)</f>
        <v>0</v>
      </c>
      <c r="CT85" s="196">
        <f>SUM($I84:CT84)</f>
        <v>0</v>
      </c>
      <c r="CU85" s="196">
        <f>SUM($I84:CU84)</f>
        <v>0</v>
      </c>
      <c r="CV85" s="196">
        <f>SUM($I84:CV84)</f>
        <v>0</v>
      </c>
      <c r="CW85" s="196">
        <f>SUM($I84:CW84)</f>
        <v>0</v>
      </c>
      <c r="CX85" s="196">
        <f>SUM($I84:CX84)</f>
        <v>0</v>
      </c>
      <c r="CY85" s="196">
        <f>SUM($I84:CY84)</f>
        <v>0</v>
      </c>
      <c r="CZ85" s="196">
        <f>SUM($I84:CZ84)</f>
        <v>0</v>
      </c>
      <c r="DA85" s="196">
        <f>SUM($I84:DA84)</f>
        <v>0</v>
      </c>
      <c r="DB85" s="196">
        <f>SUM($I84:DB84)</f>
        <v>0</v>
      </c>
      <c r="DC85" s="196">
        <f>SUM($I84:DC84)</f>
        <v>0</v>
      </c>
      <c r="DD85" s="196">
        <f>SUM($I84:DD84)</f>
        <v>0</v>
      </c>
    </row>
    <row r="86" spans="1:108" ht="12.6" customHeight="1">
      <c r="A86" s="32"/>
      <c r="B86" s="32"/>
      <c r="C86" s="32"/>
      <c r="D86" s="32"/>
      <c r="E86" s="32"/>
      <c r="F86" s="32"/>
      <c r="G86" s="37"/>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row>
    <row r="87" spans="1:108" s="163" customFormat="1" ht="22.5" customHeight="1">
      <c r="C87" s="163" t="s">
        <v>116</v>
      </c>
      <c r="E87" s="195" t="s">
        <v>62</v>
      </c>
      <c r="G87" s="195" t="str">
        <f>"Undiscounted, "&amp;'General parameters'!$G$12</f>
        <v>Undiscounted, Escalated</v>
      </c>
      <c r="I87" s="196">
        <f>Calculation!G445</f>
        <v>0</v>
      </c>
      <c r="J87" s="196">
        <f>Calculation!H445</f>
        <v>0</v>
      </c>
      <c r="K87" s="196">
        <f>Calculation!I445</f>
        <v>0</v>
      </c>
      <c r="L87" s="196">
        <f>Calculation!J445</f>
        <v>0</v>
      </c>
      <c r="M87" s="196">
        <f>Calculation!K445</f>
        <v>0</v>
      </c>
      <c r="N87" s="196">
        <f>Calculation!L445</f>
        <v>0</v>
      </c>
      <c r="O87" s="196">
        <f>Calculation!M445</f>
        <v>0</v>
      </c>
      <c r="P87" s="196">
        <f>Calculation!N445</f>
        <v>0</v>
      </c>
      <c r="Q87" s="196">
        <f>Calculation!O445</f>
        <v>0</v>
      </c>
      <c r="R87" s="196">
        <f>Calculation!P445</f>
        <v>0</v>
      </c>
      <c r="S87" s="196">
        <f>Calculation!Q445</f>
        <v>0</v>
      </c>
      <c r="T87" s="196">
        <f>Calculation!R445</f>
        <v>0</v>
      </c>
      <c r="U87" s="196">
        <f>Calculation!S445</f>
        <v>0</v>
      </c>
      <c r="V87" s="196">
        <f>Calculation!T445</f>
        <v>0</v>
      </c>
      <c r="W87" s="196">
        <f>Calculation!U445</f>
        <v>0</v>
      </c>
      <c r="X87" s="196">
        <f>Calculation!V445</f>
        <v>0</v>
      </c>
      <c r="Y87" s="196">
        <f>Calculation!W445</f>
        <v>0</v>
      </c>
      <c r="Z87" s="196">
        <f>Calculation!X445</f>
        <v>0</v>
      </c>
      <c r="AA87" s="196">
        <f>Calculation!Y445</f>
        <v>0</v>
      </c>
      <c r="AB87" s="196">
        <f>Calculation!Z445</f>
        <v>0</v>
      </c>
      <c r="AC87" s="196">
        <f>Calculation!AA445</f>
        <v>0</v>
      </c>
      <c r="AD87" s="196">
        <f>Calculation!AB445</f>
        <v>0</v>
      </c>
      <c r="AE87" s="196">
        <f>Calculation!AC445</f>
        <v>0</v>
      </c>
      <c r="AF87" s="196">
        <f>Calculation!AD445</f>
        <v>0</v>
      </c>
      <c r="AG87" s="196">
        <f>Calculation!AE445</f>
        <v>0</v>
      </c>
      <c r="AH87" s="196">
        <f>Calculation!AF445</f>
        <v>0</v>
      </c>
      <c r="AI87" s="196">
        <f>Calculation!AG445</f>
        <v>0</v>
      </c>
      <c r="AJ87" s="196">
        <f>Calculation!AH445</f>
        <v>0</v>
      </c>
      <c r="AK87" s="196">
        <f>Calculation!AI445</f>
        <v>0</v>
      </c>
      <c r="AL87" s="196">
        <f>Calculation!AJ445</f>
        <v>0</v>
      </c>
      <c r="AM87" s="196">
        <f>Calculation!AK445</f>
        <v>0</v>
      </c>
      <c r="AN87" s="196">
        <f>Calculation!AL445</f>
        <v>0</v>
      </c>
      <c r="AO87" s="196">
        <f>Calculation!AM445</f>
        <v>0</v>
      </c>
      <c r="AP87" s="196">
        <f>Calculation!AN445</f>
        <v>0</v>
      </c>
      <c r="AQ87" s="196">
        <f>Calculation!AO445</f>
        <v>0</v>
      </c>
      <c r="AR87" s="196">
        <f>Calculation!AP445</f>
        <v>0</v>
      </c>
      <c r="AS87" s="196">
        <f>Calculation!AQ445</f>
        <v>0</v>
      </c>
      <c r="AT87" s="196">
        <f>Calculation!AR445</f>
        <v>0</v>
      </c>
      <c r="AU87" s="196">
        <f>Calculation!AS445</f>
        <v>0</v>
      </c>
      <c r="AV87" s="196">
        <f>Calculation!AT445</f>
        <v>0</v>
      </c>
      <c r="AW87" s="196">
        <f>Calculation!AU445</f>
        <v>0</v>
      </c>
      <c r="AX87" s="196">
        <f>Calculation!AV445</f>
        <v>0</v>
      </c>
      <c r="AY87" s="196">
        <f>Calculation!AW445</f>
        <v>0</v>
      </c>
      <c r="AZ87" s="196">
        <f>Calculation!AX445</f>
        <v>0</v>
      </c>
      <c r="BA87" s="196">
        <f>Calculation!AY445</f>
        <v>0</v>
      </c>
      <c r="BB87" s="196">
        <f>Calculation!AZ445</f>
        <v>0</v>
      </c>
      <c r="BC87" s="196">
        <f>Calculation!BA445</f>
        <v>0</v>
      </c>
      <c r="BD87" s="196">
        <f>Calculation!BB445</f>
        <v>0</v>
      </c>
      <c r="BE87" s="196">
        <f>Calculation!BC445</f>
        <v>0</v>
      </c>
      <c r="BF87" s="196">
        <f>Calculation!BD445</f>
        <v>0</v>
      </c>
      <c r="BG87" s="196">
        <f>Calculation!BE445</f>
        <v>0</v>
      </c>
      <c r="BH87" s="196">
        <f>Calculation!BF445</f>
        <v>0</v>
      </c>
      <c r="BI87" s="196">
        <f>Calculation!BG445</f>
        <v>0</v>
      </c>
      <c r="BJ87" s="196">
        <f>Calculation!BH445</f>
        <v>0</v>
      </c>
      <c r="BK87" s="196">
        <f>Calculation!BI445</f>
        <v>0</v>
      </c>
      <c r="BL87" s="196">
        <f>Calculation!BJ445</f>
        <v>0</v>
      </c>
      <c r="BM87" s="196">
        <f>Calculation!BK445</f>
        <v>0</v>
      </c>
      <c r="BN87" s="196">
        <f>Calculation!BL445</f>
        <v>0</v>
      </c>
      <c r="BO87" s="196">
        <f>Calculation!BM445</f>
        <v>0</v>
      </c>
      <c r="BP87" s="196">
        <f>Calculation!BN445</f>
        <v>0</v>
      </c>
      <c r="BQ87" s="196">
        <f>Calculation!BO445</f>
        <v>0</v>
      </c>
      <c r="BR87" s="196">
        <f>Calculation!BP445</f>
        <v>0</v>
      </c>
      <c r="BS87" s="196">
        <f>Calculation!BQ445</f>
        <v>0</v>
      </c>
      <c r="BT87" s="196">
        <f>Calculation!BR445</f>
        <v>0</v>
      </c>
      <c r="BU87" s="196">
        <f>Calculation!BS445</f>
        <v>0</v>
      </c>
      <c r="BV87" s="196">
        <f>Calculation!BT445</f>
        <v>0</v>
      </c>
      <c r="BW87" s="196">
        <f>Calculation!BU445</f>
        <v>0</v>
      </c>
      <c r="BX87" s="196">
        <f>Calculation!BV445</f>
        <v>0</v>
      </c>
      <c r="BY87" s="196">
        <f>Calculation!BW445</f>
        <v>0</v>
      </c>
      <c r="BZ87" s="196">
        <f>Calculation!BX445</f>
        <v>0</v>
      </c>
      <c r="CA87" s="196">
        <f>Calculation!BY445</f>
        <v>0</v>
      </c>
      <c r="CB87" s="196">
        <f>Calculation!BZ445</f>
        <v>0</v>
      </c>
      <c r="CC87" s="196">
        <f>Calculation!CA445</f>
        <v>0</v>
      </c>
      <c r="CD87" s="196">
        <f>Calculation!CB445</f>
        <v>0</v>
      </c>
      <c r="CE87" s="196">
        <f>Calculation!CC445</f>
        <v>0</v>
      </c>
      <c r="CF87" s="196">
        <f>Calculation!CD445</f>
        <v>0</v>
      </c>
      <c r="CG87" s="196">
        <f>Calculation!CE445</f>
        <v>0</v>
      </c>
      <c r="CH87" s="196">
        <f>Calculation!CF445</f>
        <v>0</v>
      </c>
      <c r="CI87" s="196">
        <f>Calculation!CG445</f>
        <v>0</v>
      </c>
      <c r="CJ87" s="196">
        <f>Calculation!CH445</f>
        <v>0</v>
      </c>
      <c r="CK87" s="196">
        <f>Calculation!CI445</f>
        <v>0</v>
      </c>
      <c r="CL87" s="196">
        <f>Calculation!CJ445</f>
        <v>0</v>
      </c>
      <c r="CM87" s="196">
        <f>Calculation!CK445</f>
        <v>0</v>
      </c>
      <c r="CN87" s="196">
        <f>Calculation!CL445</f>
        <v>0</v>
      </c>
      <c r="CO87" s="196">
        <f>Calculation!CM445</f>
        <v>0</v>
      </c>
      <c r="CP87" s="196">
        <f>Calculation!CN445</f>
        <v>0</v>
      </c>
      <c r="CQ87" s="196">
        <f>Calculation!CO445</f>
        <v>0</v>
      </c>
      <c r="CR87" s="196">
        <f>Calculation!CP445</f>
        <v>0</v>
      </c>
      <c r="CS87" s="196">
        <f>Calculation!CQ445</f>
        <v>0</v>
      </c>
      <c r="CT87" s="196">
        <f>Calculation!CR445</f>
        <v>0</v>
      </c>
      <c r="CU87" s="196">
        <f>Calculation!CS445</f>
        <v>0</v>
      </c>
      <c r="CV87" s="196">
        <f>Calculation!CT445</f>
        <v>0</v>
      </c>
      <c r="CW87" s="196">
        <f>Calculation!CU445</f>
        <v>0</v>
      </c>
      <c r="CX87" s="196">
        <f>Calculation!CV445</f>
        <v>0</v>
      </c>
      <c r="CY87" s="196">
        <f>Calculation!CW445</f>
        <v>0</v>
      </c>
      <c r="CZ87" s="196">
        <f>Calculation!CX445</f>
        <v>0</v>
      </c>
      <c r="DA87" s="196">
        <f>Calculation!CY445</f>
        <v>0</v>
      </c>
      <c r="DB87" s="196">
        <f>Calculation!CZ445</f>
        <v>0</v>
      </c>
      <c r="DC87" s="196">
        <f>Calculation!DA445</f>
        <v>0</v>
      </c>
      <c r="DD87" s="196">
        <f>Calculation!DB445</f>
        <v>0</v>
      </c>
    </row>
    <row r="88" spans="1:108" s="163" customFormat="1" ht="22.5" customHeight="1">
      <c r="C88" s="163" t="s">
        <v>117</v>
      </c>
      <c r="E88" s="195" t="s">
        <v>118</v>
      </c>
      <c r="G88" s="195"/>
      <c r="I88" s="197">
        <f>Calculation!G434</f>
        <v>0</v>
      </c>
      <c r="J88" s="197">
        <f>Calculation!H434</f>
        <v>0</v>
      </c>
      <c r="K88" s="197">
        <f>Calculation!I434</f>
        <v>0</v>
      </c>
      <c r="L88" s="197">
        <f>Calculation!J434</f>
        <v>0</v>
      </c>
      <c r="M88" s="197">
        <f>Calculation!K434</f>
        <v>0</v>
      </c>
      <c r="N88" s="197">
        <f>Calculation!L434</f>
        <v>0</v>
      </c>
      <c r="O88" s="197">
        <f>Calculation!M434</f>
        <v>0</v>
      </c>
      <c r="P88" s="197">
        <f>Calculation!N434</f>
        <v>0</v>
      </c>
      <c r="Q88" s="197">
        <f>Calculation!O434</f>
        <v>0</v>
      </c>
      <c r="R88" s="197">
        <f>Calculation!P434</f>
        <v>0</v>
      </c>
      <c r="S88" s="197">
        <f>Calculation!Q434</f>
        <v>0</v>
      </c>
      <c r="T88" s="197">
        <f>Calculation!R434</f>
        <v>0</v>
      </c>
      <c r="U88" s="197">
        <f>Calculation!S434</f>
        <v>0</v>
      </c>
      <c r="V88" s="197">
        <f>Calculation!T434</f>
        <v>0</v>
      </c>
      <c r="W88" s="197">
        <f>Calculation!U434</f>
        <v>0</v>
      </c>
      <c r="X88" s="197">
        <f>Calculation!V434</f>
        <v>0</v>
      </c>
      <c r="Y88" s="197">
        <f>Calculation!W434</f>
        <v>0</v>
      </c>
      <c r="Z88" s="197">
        <f>Calculation!X434</f>
        <v>0</v>
      </c>
      <c r="AA88" s="197">
        <f>Calculation!Y434</f>
        <v>0</v>
      </c>
      <c r="AB88" s="197">
        <f>Calculation!Z434</f>
        <v>0</v>
      </c>
      <c r="AC88" s="197">
        <f>Calculation!AA434</f>
        <v>0</v>
      </c>
      <c r="AD88" s="197">
        <f>Calculation!AB434</f>
        <v>0</v>
      </c>
      <c r="AE88" s="197">
        <f>Calculation!AC434</f>
        <v>0</v>
      </c>
      <c r="AF88" s="197">
        <f>Calculation!AD434</f>
        <v>0</v>
      </c>
      <c r="AG88" s="197">
        <f>Calculation!AE434</f>
        <v>0</v>
      </c>
      <c r="AH88" s="197">
        <f>Calculation!AF434</f>
        <v>0</v>
      </c>
      <c r="AI88" s="197">
        <f>Calculation!AG434</f>
        <v>0</v>
      </c>
      <c r="AJ88" s="197">
        <f>Calculation!AH434</f>
        <v>0</v>
      </c>
      <c r="AK88" s="197">
        <f>Calculation!AI434</f>
        <v>0</v>
      </c>
      <c r="AL88" s="197">
        <f>Calculation!AJ434</f>
        <v>0</v>
      </c>
      <c r="AM88" s="197">
        <f>Calculation!AK434</f>
        <v>0</v>
      </c>
      <c r="AN88" s="197">
        <f>Calculation!AL434</f>
        <v>0</v>
      </c>
      <c r="AO88" s="197">
        <f>Calculation!AM434</f>
        <v>0</v>
      </c>
      <c r="AP88" s="197">
        <f>Calculation!AN434</f>
        <v>0</v>
      </c>
      <c r="AQ88" s="197">
        <f>Calculation!AO434</f>
        <v>0</v>
      </c>
      <c r="AR88" s="197">
        <f>Calculation!AP434</f>
        <v>0</v>
      </c>
      <c r="AS88" s="197">
        <f>Calculation!AQ434</f>
        <v>0</v>
      </c>
      <c r="AT88" s="197">
        <f>Calculation!AR434</f>
        <v>0</v>
      </c>
      <c r="AU88" s="197">
        <f>Calculation!AS434</f>
        <v>0</v>
      </c>
      <c r="AV88" s="197">
        <f>Calculation!AT434</f>
        <v>0</v>
      </c>
      <c r="AW88" s="197">
        <f>Calculation!AU434</f>
        <v>0</v>
      </c>
      <c r="AX88" s="197">
        <f>Calculation!AV434</f>
        <v>0</v>
      </c>
      <c r="AY88" s="197">
        <f>Calculation!AW434</f>
        <v>0</v>
      </c>
      <c r="AZ88" s="197">
        <f>Calculation!AX434</f>
        <v>0</v>
      </c>
      <c r="BA88" s="197">
        <f>Calculation!AY434</f>
        <v>0</v>
      </c>
      <c r="BB88" s="197">
        <f>Calculation!AZ434</f>
        <v>0</v>
      </c>
      <c r="BC88" s="197">
        <f>Calculation!BA434</f>
        <v>0</v>
      </c>
      <c r="BD88" s="197">
        <f>Calculation!BB434</f>
        <v>0</v>
      </c>
      <c r="BE88" s="197">
        <f>Calculation!BC434</f>
        <v>0</v>
      </c>
      <c r="BF88" s="197">
        <f>Calculation!BD434</f>
        <v>0</v>
      </c>
      <c r="BG88" s="197">
        <f>Calculation!BE434</f>
        <v>0</v>
      </c>
      <c r="BH88" s="197">
        <f>Calculation!BF434</f>
        <v>0</v>
      </c>
      <c r="BI88" s="197">
        <f>Calculation!BG434</f>
        <v>0</v>
      </c>
      <c r="BJ88" s="197">
        <f>Calculation!BH434</f>
        <v>0</v>
      </c>
      <c r="BK88" s="197">
        <f>Calculation!BI434</f>
        <v>0</v>
      </c>
      <c r="BL88" s="197">
        <f>Calculation!BJ434</f>
        <v>0</v>
      </c>
      <c r="BM88" s="197">
        <f>Calculation!BK434</f>
        <v>0</v>
      </c>
      <c r="BN88" s="197">
        <f>Calculation!BL434</f>
        <v>0</v>
      </c>
      <c r="BO88" s="197">
        <f>Calculation!BM434</f>
        <v>0</v>
      </c>
      <c r="BP88" s="197">
        <f>Calculation!BN434</f>
        <v>0</v>
      </c>
      <c r="BQ88" s="197">
        <f>Calculation!BO434</f>
        <v>0</v>
      </c>
      <c r="BR88" s="197">
        <f>Calculation!BP434</f>
        <v>0</v>
      </c>
      <c r="BS88" s="197">
        <f>Calculation!BQ434</f>
        <v>0</v>
      </c>
      <c r="BT88" s="197">
        <f>Calculation!BR434</f>
        <v>0</v>
      </c>
      <c r="BU88" s="197">
        <f>Calculation!BS434</f>
        <v>0</v>
      </c>
      <c r="BV88" s="197">
        <f>Calculation!BT434</f>
        <v>0</v>
      </c>
      <c r="BW88" s="197">
        <f>Calculation!BU434</f>
        <v>0</v>
      </c>
      <c r="BX88" s="197">
        <f>Calculation!BV434</f>
        <v>0</v>
      </c>
      <c r="BY88" s="197">
        <f>Calculation!BW434</f>
        <v>0</v>
      </c>
      <c r="BZ88" s="197">
        <f>Calculation!BX434</f>
        <v>0</v>
      </c>
      <c r="CA88" s="197">
        <f>Calculation!BY434</f>
        <v>0</v>
      </c>
      <c r="CB88" s="197">
        <f>Calculation!BZ434</f>
        <v>0</v>
      </c>
      <c r="CC88" s="197">
        <f>Calculation!CA434</f>
        <v>0</v>
      </c>
      <c r="CD88" s="197">
        <f>Calculation!CB434</f>
        <v>0</v>
      </c>
      <c r="CE88" s="197">
        <f>Calculation!CC434</f>
        <v>0</v>
      </c>
      <c r="CF88" s="197">
        <f>Calculation!CD434</f>
        <v>0</v>
      </c>
      <c r="CG88" s="197">
        <f>Calculation!CE434</f>
        <v>0</v>
      </c>
      <c r="CH88" s="197">
        <f>Calculation!CF434</f>
        <v>0</v>
      </c>
      <c r="CI88" s="197">
        <f>Calculation!CG434</f>
        <v>0</v>
      </c>
      <c r="CJ88" s="197">
        <f>Calculation!CH434</f>
        <v>0</v>
      </c>
      <c r="CK88" s="197">
        <f>Calculation!CI434</f>
        <v>0</v>
      </c>
      <c r="CL88" s="197">
        <f>Calculation!CJ434</f>
        <v>0</v>
      </c>
      <c r="CM88" s="197">
        <f>Calculation!CK434</f>
        <v>0</v>
      </c>
      <c r="CN88" s="197">
        <f>Calculation!CL434</f>
        <v>0</v>
      </c>
      <c r="CO88" s="197">
        <f>Calculation!CM434</f>
        <v>0</v>
      </c>
      <c r="CP88" s="197">
        <f>Calculation!CN434</f>
        <v>0</v>
      </c>
      <c r="CQ88" s="197">
        <f>Calculation!CO434</f>
        <v>0</v>
      </c>
      <c r="CR88" s="197">
        <f>Calculation!CP434</f>
        <v>0</v>
      </c>
      <c r="CS88" s="197">
        <f>Calculation!CQ434</f>
        <v>0</v>
      </c>
      <c r="CT88" s="197">
        <f>Calculation!CR434</f>
        <v>0</v>
      </c>
      <c r="CU88" s="197">
        <f>Calculation!CS434</f>
        <v>0</v>
      </c>
      <c r="CV88" s="197">
        <f>Calculation!CT434</f>
        <v>0</v>
      </c>
      <c r="CW88" s="197">
        <f>Calculation!CU434</f>
        <v>0</v>
      </c>
      <c r="CX88" s="197">
        <f>Calculation!CV434</f>
        <v>0</v>
      </c>
      <c r="CY88" s="197">
        <f>Calculation!CW434</f>
        <v>0</v>
      </c>
      <c r="CZ88" s="197">
        <f>Calculation!CX434</f>
        <v>0</v>
      </c>
      <c r="DA88" s="197">
        <f>Calculation!CY434</f>
        <v>0</v>
      </c>
      <c r="DB88" s="197">
        <f>Calculation!CZ434</f>
        <v>0</v>
      </c>
      <c r="DC88" s="197">
        <f>Calculation!DA434</f>
        <v>0</v>
      </c>
      <c r="DD88" s="197">
        <f>Calculation!DB434</f>
        <v>0</v>
      </c>
    </row>
    <row r="89" spans="1:108" ht="12.6" customHeight="1">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M89" s="32"/>
      <c r="BN89" s="32"/>
      <c r="BO89" s="32"/>
      <c r="BP89" s="32"/>
      <c r="BQ89" s="32"/>
      <c r="BR89" s="32"/>
      <c r="BS89" s="32"/>
      <c r="BT89" s="32"/>
      <c r="BU89" s="32"/>
      <c r="BV89" s="32"/>
      <c r="BW89" s="32"/>
      <c r="BX89" s="32"/>
      <c r="BY89" s="32"/>
      <c r="BZ89" s="32"/>
      <c r="CA89" s="32"/>
      <c r="CB89" s="32"/>
      <c r="CC89" s="32"/>
      <c r="CD89" s="32"/>
      <c r="CE89" s="32"/>
      <c r="CF89" s="32"/>
      <c r="CG89" s="32"/>
      <c r="CH89" s="32"/>
      <c r="CI89" s="32"/>
      <c r="CJ89" s="32"/>
      <c r="CK89" s="32"/>
      <c r="CL89" s="32"/>
      <c r="CM89" s="32"/>
      <c r="CN89" s="32"/>
      <c r="CO89" s="32"/>
      <c r="CP89" s="32"/>
      <c r="CQ89" s="32"/>
      <c r="CR89" s="32"/>
      <c r="CS89" s="32"/>
      <c r="CT89" s="32"/>
      <c r="CU89" s="32"/>
      <c r="CV89" s="32"/>
      <c r="CW89" s="32"/>
      <c r="CX89" s="32"/>
      <c r="CY89" s="32"/>
      <c r="CZ89" s="32"/>
      <c r="DA89" s="32"/>
      <c r="DB89" s="32"/>
      <c r="DC89" s="32"/>
      <c r="DD89" s="32"/>
    </row>
    <row r="90" spans="1:108" s="163" customFormat="1" ht="22.5" customHeight="1">
      <c r="C90" s="150" t="str">
        <f>'Option-specific inputs'!$K$10&amp;": "&amp;'Option-specific inputs'!$K$14</f>
        <v xml:space="preserve">Option 5: </v>
      </c>
      <c r="E90" s="151" t="s">
        <v>32</v>
      </c>
      <c r="F90" s="51"/>
      <c r="G90" s="151" t="s">
        <v>114</v>
      </c>
      <c r="I90" s="205">
        <f>Calculation!G$13</f>
        <v>45839</v>
      </c>
      <c r="J90" s="205" t="str">
        <f>Calculation!H$13</f>
        <v/>
      </c>
      <c r="K90" s="205" t="str">
        <f>Calculation!I$13</f>
        <v/>
      </c>
      <c r="L90" s="205" t="str">
        <f>Calculation!J$13</f>
        <v/>
      </c>
      <c r="M90" s="205" t="str">
        <f>Calculation!K$13</f>
        <v/>
      </c>
      <c r="N90" s="205" t="str">
        <f>Calculation!L$13</f>
        <v/>
      </c>
      <c r="O90" s="205" t="str">
        <f>Calculation!M$13</f>
        <v/>
      </c>
      <c r="P90" s="205" t="str">
        <f>Calculation!N$13</f>
        <v/>
      </c>
      <c r="Q90" s="205" t="str">
        <f>Calculation!O$13</f>
        <v/>
      </c>
      <c r="R90" s="205" t="str">
        <f>Calculation!P$13</f>
        <v/>
      </c>
      <c r="S90" s="205" t="str">
        <f>Calculation!Q$13</f>
        <v/>
      </c>
      <c r="T90" s="205" t="str">
        <f>Calculation!R$13</f>
        <v/>
      </c>
      <c r="U90" s="205" t="str">
        <f>Calculation!S$13</f>
        <v/>
      </c>
      <c r="V90" s="205" t="str">
        <f>Calculation!T$13</f>
        <v/>
      </c>
      <c r="W90" s="205" t="str">
        <f>Calculation!U$13</f>
        <v/>
      </c>
      <c r="X90" s="205" t="str">
        <f>Calculation!V$13</f>
        <v/>
      </c>
      <c r="Y90" s="205" t="str">
        <f>Calculation!W$13</f>
        <v/>
      </c>
      <c r="Z90" s="205" t="str">
        <f>Calculation!X$13</f>
        <v/>
      </c>
      <c r="AA90" s="205" t="str">
        <f>Calculation!Y$13</f>
        <v/>
      </c>
      <c r="AB90" s="205" t="str">
        <f>Calculation!Z$13</f>
        <v/>
      </c>
      <c r="AC90" s="205" t="str">
        <f>Calculation!AA$13</f>
        <v/>
      </c>
      <c r="AD90" s="205" t="str">
        <f>Calculation!AB$13</f>
        <v/>
      </c>
      <c r="AE90" s="205" t="str">
        <f>Calculation!AC$13</f>
        <v/>
      </c>
      <c r="AF90" s="205" t="str">
        <f>Calculation!AD$13</f>
        <v/>
      </c>
      <c r="AG90" s="205" t="str">
        <f>Calculation!AE$13</f>
        <v/>
      </c>
      <c r="AH90" s="205" t="str">
        <f>Calculation!AF$13</f>
        <v/>
      </c>
      <c r="AI90" s="205" t="str">
        <f>Calculation!AG$13</f>
        <v/>
      </c>
      <c r="AJ90" s="205" t="str">
        <f>Calculation!AH$13</f>
        <v/>
      </c>
      <c r="AK90" s="205" t="str">
        <f>Calculation!AI$13</f>
        <v/>
      </c>
      <c r="AL90" s="205" t="str">
        <f>Calculation!AJ$13</f>
        <v/>
      </c>
      <c r="AM90" s="205" t="str">
        <f>Calculation!AK$13</f>
        <v/>
      </c>
      <c r="AN90" s="205" t="str">
        <f>Calculation!AL$13</f>
        <v/>
      </c>
      <c r="AO90" s="205" t="str">
        <f>Calculation!AM$13</f>
        <v/>
      </c>
      <c r="AP90" s="205" t="str">
        <f>Calculation!AN$13</f>
        <v/>
      </c>
      <c r="AQ90" s="205" t="str">
        <f>Calculation!AO$13</f>
        <v/>
      </c>
      <c r="AR90" s="205" t="str">
        <f>Calculation!AP$13</f>
        <v/>
      </c>
      <c r="AS90" s="205" t="str">
        <f>Calculation!AQ$13</f>
        <v/>
      </c>
      <c r="AT90" s="205" t="str">
        <f>Calculation!AR$13</f>
        <v/>
      </c>
      <c r="AU90" s="205" t="str">
        <f>Calculation!AS$13</f>
        <v/>
      </c>
      <c r="AV90" s="205" t="str">
        <f>Calculation!AT$13</f>
        <v/>
      </c>
      <c r="AW90" s="205" t="str">
        <f>Calculation!AU$13</f>
        <v/>
      </c>
      <c r="AX90" s="205" t="str">
        <f>Calculation!AV$13</f>
        <v/>
      </c>
      <c r="AY90" s="205" t="str">
        <f>Calculation!AW$13</f>
        <v/>
      </c>
      <c r="AZ90" s="205" t="str">
        <f>Calculation!AX$13</f>
        <v/>
      </c>
      <c r="BA90" s="205" t="str">
        <f>Calculation!AY$13</f>
        <v/>
      </c>
      <c r="BB90" s="205" t="str">
        <f>Calculation!AZ$13</f>
        <v/>
      </c>
      <c r="BC90" s="205" t="str">
        <f>Calculation!BA$13</f>
        <v/>
      </c>
      <c r="BD90" s="205" t="str">
        <f>Calculation!BB$13</f>
        <v/>
      </c>
      <c r="BE90" s="205" t="str">
        <f>Calculation!BC$13</f>
        <v/>
      </c>
      <c r="BF90" s="205" t="str">
        <f>Calculation!BD$13</f>
        <v/>
      </c>
      <c r="BG90" s="205" t="str">
        <f>Calculation!BE$13</f>
        <v/>
      </c>
      <c r="BH90" s="205" t="str">
        <f>Calculation!BF$13</f>
        <v/>
      </c>
      <c r="BI90" s="205" t="str">
        <f>Calculation!BG$13</f>
        <v/>
      </c>
      <c r="BJ90" s="205" t="str">
        <f>Calculation!BH$13</f>
        <v/>
      </c>
      <c r="BK90" s="205" t="str">
        <f>Calculation!BI$13</f>
        <v/>
      </c>
      <c r="BL90" s="205" t="str">
        <f>Calculation!BJ$13</f>
        <v/>
      </c>
      <c r="BM90" s="205" t="str">
        <f>Calculation!BK$13</f>
        <v/>
      </c>
      <c r="BN90" s="205" t="str">
        <f>Calculation!BL$13</f>
        <v/>
      </c>
      <c r="BO90" s="205" t="str">
        <f>Calculation!BM$13</f>
        <v/>
      </c>
      <c r="BP90" s="205" t="str">
        <f>Calculation!BN$13</f>
        <v/>
      </c>
      <c r="BQ90" s="205" t="str">
        <f>Calculation!BO$13</f>
        <v/>
      </c>
      <c r="BR90" s="205" t="str">
        <f>Calculation!BP$13</f>
        <v/>
      </c>
      <c r="BS90" s="205" t="str">
        <f>Calculation!BQ$13</f>
        <v/>
      </c>
      <c r="BT90" s="205" t="str">
        <f>Calculation!BR$13</f>
        <v/>
      </c>
      <c r="BU90" s="205" t="str">
        <f>Calculation!BS$13</f>
        <v/>
      </c>
      <c r="BV90" s="205" t="str">
        <f>Calculation!BT$13</f>
        <v/>
      </c>
      <c r="BW90" s="205" t="str">
        <f>Calculation!BU$13</f>
        <v/>
      </c>
      <c r="BX90" s="205" t="str">
        <f>Calculation!BV$13</f>
        <v/>
      </c>
      <c r="BY90" s="205" t="str">
        <f>Calculation!BW$13</f>
        <v/>
      </c>
      <c r="BZ90" s="205" t="str">
        <f>Calculation!BX$13</f>
        <v/>
      </c>
      <c r="CA90" s="205" t="str">
        <f>Calculation!BY$13</f>
        <v/>
      </c>
      <c r="CB90" s="205" t="str">
        <f>Calculation!BZ$13</f>
        <v/>
      </c>
      <c r="CC90" s="205" t="str">
        <f>Calculation!CA$13</f>
        <v/>
      </c>
      <c r="CD90" s="205" t="str">
        <f>Calculation!CB$13</f>
        <v/>
      </c>
      <c r="CE90" s="205" t="str">
        <f>Calculation!CC$13</f>
        <v/>
      </c>
      <c r="CF90" s="205" t="str">
        <f>Calculation!CD$13</f>
        <v/>
      </c>
      <c r="CG90" s="205" t="str">
        <f>Calculation!CE$13</f>
        <v/>
      </c>
      <c r="CH90" s="205" t="str">
        <f>Calculation!CF$13</f>
        <v/>
      </c>
      <c r="CI90" s="205" t="str">
        <f>Calculation!CG$13</f>
        <v/>
      </c>
      <c r="CJ90" s="205" t="str">
        <f>Calculation!CH$13</f>
        <v/>
      </c>
      <c r="CK90" s="205" t="str">
        <f>Calculation!CI$13</f>
        <v/>
      </c>
      <c r="CL90" s="205" t="str">
        <f>Calculation!CJ$13</f>
        <v/>
      </c>
      <c r="CM90" s="205" t="str">
        <f>Calculation!CK$13</f>
        <v/>
      </c>
      <c r="CN90" s="205" t="str">
        <f>Calculation!CL$13</f>
        <v/>
      </c>
      <c r="CO90" s="205" t="str">
        <f>Calculation!CM$13</f>
        <v/>
      </c>
      <c r="CP90" s="205" t="str">
        <f>Calculation!CN$13</f>
        <v/>
      </c>
      <c r="CQ90" s="205" t="str">
        <f>Calculation!CO$13</f>
        <v/>
      </c>
      <c r="CR90" s="205" t="str">
        <f>Calculation!CP$13</f>
        <v/>
      </c>
      <c r="CS90" s="205" t="str">
        <f>Calculation!CQ$13</f>
        <v/>
      </c>
      <c r="CT90" s="205" t="str">
        <f>Calculation!CR$13</f>
        <v/>
      </c>
      <c r="CU90" s="205" t="str">
        <f>Calculation!CS$13</f>
        <v/>
      </c>
      <c r="CV90" s="205" t="str">
        <f>Calculation!CT$13</f>
        <v/>
      </c>
      <c r="CW90" s="205" t="str">
        <f>Calculation!CU$13</f>
        <v/>
      </c>
      <c r="CX90" s="205" t="str">
        <f>Calculation!CV$13</f>
        <v/>
      </c>
      <c r="CY90" s="205" t="str">
        <f>Calculation!CW$13</f>
        <v/>
      </c>
      <c r="CZ90" s="205" t="str">
        <f>Calculation!CX$13</f>
        <v/>
      </c>
      <c r="DA90" s="205" t="str">
        <f>Calculation!CY$13</f>
        <v/>
      </c>
      <c r="DB90" s="205" t="str">
        <f>Calculation!CZ$13</f>
        <v/>
      </c>
      <c r="DC90" s="205" t="str">
        <f>Calculation!DA$13</f>
        <v/>
      </c>
      <c r="DD90" s="205" t="str">
        <f>Calculation!DB$13</f>
        <v/>
      </c>
    </row>
    <row r="91" spans="1:108" ht="12.6" customHeight="1">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c r="BM91" s="32"/>
      <c r="BN91" s="32"/>
      <c r="BO91" s="32"/>
      <c r="BP91" s="32"/>
      <c r="BQ91" s="32"/>
      <c r="BR91" s="32"/>
      <c r="BS91" s="32"/>
      <c r="BT91" s="32"/>
      <c r="BU91" s="32"/>
      <c r="BV91" s="32"/>
      <c r="BW91" s="32"/>
      <c r="BX91" s="32"/>
      <c r="BY91" s="32"/>
      <c r="BZ91" s="32"/>
      <c r="CA91" s="32"/>
      <c r="CB91" s="32"/>
      <c r="CC91" s="32"/>
      <c r="CD91" s="32"/>
      <c r="CE91" s="32"/>
      <c r="CF91" s="32"/>
      <c r="CG91" s="32"/>
      <c r="CH91" s="32"/>
      <c r="CI91" s="32"/>
      <c r="CJ91" s="32"/>
      <c r="CK91" s="32"/>
      <c r="CL91" s="32"/>
      <c r="CM91" s="32"/>
      <c r="CN91" s="32"/>
      <c r="CO91" s="32"/>
      <c r="CP91" s="32"/>
      <c r="CQ91" s="32"/>
      <c r="CR91" s="32"/>
      <c r="CS91" s="32"/>
      <c r="CT91" s="32"/>
      <c r="CU91" s="32"/>
      <c r="CV91" s="32"/>
      <c r="CW91" s="32"/>
      <c r="CX91" s="32"/>
      <c r="CY91" s="32"/>
      <c r="CZ91" s="32"/>
      <c r="DA91" s="32"/>
      <c r="DB91" s="32"/>
      <c r="DC91" s="32"/>
      <c r="DD91" s="32"/>
    </row>
    <row r="92" spans="1:108" s="163" customFormat="1" ht="22.5" customHeight="1">
      <c r="C92" s="163" t="s">
        <v>133</v>
      </c>
      <c r="E92" s="195" t="s">
        <v>62</v>
      </c>
      <c r="G92" s="195" t="str">
        <f>'General parameters'!$G$10&amp;", "&amp;'General parameters'!$G$12</f>
        <v>Discounted, Escalated</v>
      </c>
      <c r="I92" s="196">
        <f>IF('General parameters'!$G$10="Undiscounted",Calculation!G462,Calculation!G465)</f>
        <v>0</v>
      </c>
      <c r="J92" s="196">
        <f>IF('General parameters'!$G$10="Undiscounted",Calculation!H462,Calculation!H465)</f>
        <v>0</v>
      </c>
      <c r="K92" s="196">
        <f>IF('General parameters'!$G$10="Undiscounted",Calculation!I462,Calculation!I465)</f>
        <v>0</v>
      </c>
      <c r="L92" s="196">
        <f>IF('General parameters'!$G$10="Undiscounted",Calculation!J462,Calculation!J465)</f>
        <v>0</v>
      </c>
      <c r="M92" s="196">
        <f>IF('General parameters'!$G$10="Undiscounted",Calculation!K462,Calculation!K465)</f>
        <v>0</v>
      </c>
      <c r="N92" s="196">
        <f>IF('General parameters'!$G$10="Undiscounted",Calculation!L462,Calculation!L465)</f>
        <v>0</v>
      </c>
      <c r="O92" s="196">
        <f>IF('General parameters'!$G$10="Undiscounted",Calculation!M462,Calculation!M465)</f>
        <v>0</v>
      </c>
      <c r="P92" s="196">
        <f>IF('General parameters'!$G$10="Undiscounted",Calculation!N462,Calculation!N465)</f>
        <v>0</v>
      </c>
      <c r="Q92" s="196">
        <f>IF('General parameters'!$G$10="Undiscounted",Calculation!O462,Calculation!O465)</f>
        <v>0</v>
      </c>
      <c r="R92" s="196">
        <f>IF('General parameters'!$G$10="Undiscounted",Calculation!P462,Calculation!P465)</f>
        <v>0</v>
      </c>
      <c r="S92" s="196">
        <f>IF('General parameters'!$G$10="Undiscounted",Calculation!Q462,Calculation!Q465)</f>
        <v>0</v>
      </c>
      <c r="T92" s="196">
        <f>IF('General parameters'!$G$10="Undiscounted",Calculation!R462,Calculation!R465)</f>
        <v>0</v>
      </c>
      <c r="U92" s="196">
        <f>IF('General parameters'!$G$10="Undiscounted",Calculation!S462,Calculation!S465)</f>
        <v>0</v>
      </c>
      <c r="V92" s="196">
        <f>IF('General parameters'!$G$10="Undiscounted",Calculation!T462,Calculation!T465)</f>
        <v>0</v>
      </c>
      <c r="W92" s="196">
        <f>IF('General parameters'!$G$10="Undiscounted",Calculation!U462,Calculation!U465)</f>
        <v>0</v>
      </c>
      <c r="X92" s="196">
        <f>IF('General parameters'!$G$10="Undiscounted",Calculation!V462,Calculation!V465)</f>
        <v>0</v>
      </c>
      <c r="Y92" s="196">
        <f>IF('General parameters'!$G$10="Undiscounted",Calculation!W462,Calculation!W465)</f>
        <v>0</v>
      </c>
      <c r="Z92" s="196">
        <f>IF('General parameters'!$G$10="Undiscounted",Calculation!X462,Calculation!X465)</f>
        <v>0</v>
      </c>
      <c r="AA92" s="196">
        <f>IF('General parameters'!$G$10="Undiscounted",Calculation!Y462,Calculation!Y465)</f>
        <v>0</v>
      </c>
      <c r="AB92" s="196">
        <f>IF('General parameters'!$G$10="Undiscounted",Calculation!Z462,Calculation!Z465)</f>
        <v>0</v>
      </c>
      <c r="AC92" s="196">
        <f>IF('General parameters'!$G$10="Undiscounted",Calculation!AA462,Calculation!AA465)</f>
        <v>0</v>
      </c>
      <c r="AD92" s="196">
        <f>IF('General parameters'!$G$10="Undiscounted",Calculation!AB462,Calculation!AB465)</f>
        <v>0</v>
      </c>
      <c r="AE92" s="196">
        <f>IF('General parameters'!$G$10="Undiscounted",Calculation!AC462,Calculation!AC465)</f>
        <v>0</v>
      </c>
      <c r="AF92" s="196">
        <f>IF('General parameters'!$G$10="Undiscounted",Calculation!AD462,Calculation!AD465)</f>
        <v>0</v>
      </c>
      <c r="AG92" s="196">
        <f>IF('General parameters'!$G$10="Undiscounted",Calculation!AE462,Calculation!AE465)</f>
        <v>0</v>
      </c>
      <c r="AH92" s="196">
        <f>IF('General parameters'!$G$10="Undiscounted",Calculation!AF462,Calculation!AF465)</f>
        <v>0</v>
      </c>
      <c r="AI92" s="196">
        <f>IF('General parameters'!$G$10="Undiscounted",Calculation!AG462,Calculation!AG465)</f>
        <v>0</v>
      </c>
      <c r="AJ92" s="196">
        <f>IF('General parameters'!$G$10="Undiscounted",Calculation!AH462,Calculation!AH465)</f>
        <v>0</v>
      </c>
      <c r="AK92" s="196">
        <f>IF('General parameters'!$G$10="Undiscounted",Calculation!AI462,Calculation!AI465)</f>
        <v>0</v>
      </c>
      <c r="AL92" s="196">
        <f>IF('General parameters'!$G$10="Undiscounted",Calculation!AJ462,Calculation!AJ465)</f>
        <v>0</v>
      </c>
      <c r="AM92" s="196">
        <f>IF('General parameters'!$G$10="Undiscounted",Calculation!AK462,Calculation!AK465)</f>
        <v>0</v>
      </c>
      <c r="AN92" s="196">
        <f>IF('General parameters'!$G$10="Undiscounted",Calculation!AL462,Calculation!AL465)</f>
        <v>0</v>
      </c>
      <c r="AO92" s="196">
        <f>IF('General parameters'!$G$10="Undiscounted",Calculation!AM462,Calculation!AM465)</f>
        <v>0</v>
      </c>
      <c r="AP92" s="196">
        <f>IF('General parameters'!$G$10="Undiscounted",Calculation!AN462,Calculation!AN465)</f>
        <v>0</v>
      </c>
      <c r="AQ92" s="196">
        <f>IF('General parameters'!$G$10="Undiscounted",Calculation!AO462,Calculation!AO465)</f>
        <v>0</v>
      </c>
      <c r="AR92" s="196">
        <f>IF('General parameters'!$G$10="Undiscounted",Calculation!AP462,Calculation!AP465)</f>
        <v>0</v>
      </c>
      <c r="AS92" s="196">
        <f>IF('General parameters'!$G$10="Undiscounted",Calculation!AQ462,Calculation!AQ465)</f>
        <v>0</v>
      </c>
      <c r="AT92" s="196">
        <f>IF('General parameters'!$G$10="Undiscounted",Calculation!AR462,Calculation!AR465)</f>
        <v>0</v>
      </c>
      <c r="AU92" s="196">
        <f>IF('General parameters'!$G$10="Undiscounted",Calculation!AS462,Calculation!AS465)</f>
        <v>0</v>
      </c>
      <c r="AV92" s="196">
        <f>IF('General parameters'!$G$10="Undiscounted",Calculation!AT462,Calculation!AT465)</f>
        <v>0</v>
      </c>
      <c r="AW92" s="196">
        <f>IF('General parameters'!$G$10="Undiscounted",Calculation!AU462,Calculation!AU465)</f>
        <v>0</v>
      </c>
      <c r="AX92" s="196">
        <f>IF('General parameters'!$G$10="Undiscounted",Calculation!AV462,Calculation!AV465)</f>
        <v>0</v>
      </c>
      <c r="AY92" s="196">
        <f>IF('General parameters'!$G$10="Undiscounted",Calculation!AW462,Calculation!AW465)</f>
        <v>0</v>
      </c>
      <c r="AZ92" s="196">
        <f>IF('General parameters'!$G$10="Undiscounted",Calculation!AX462,Calculation!AX465)</f>
        <v>0</v>
      </c>
      <c r="BA92" s="196">
        <f>IF('General parameters'!$G$10="Undiscounted",Calculation!AY462,Calculation!AY465)</f>
        <v>0</v>
      </c>
      <c r="BB92" s="196">
        <f>IF('General parameters'!$G$10="Undiscounted",Calculation!AZ462,Calculation!AZ465)</f>
        <v>0</v>
      </c>
      <c r="BC92" s="196">
        <f>IF('General parameters'!$G$10="Undiscounted",Calculation!BA462,Calculation!BA465)</f>
        <v>0</v>
      </c>
      <c r="BD92" s="196">
        <f>IF('General parameters'!$G$10="Undiscounted",Calculation!BB462,Calculation!BB465)</f>
        <v>0</v>
      </c>
      <c r="BE92" s="196">
        <f>IF('General parameters'!$G$10="Undiscounted",Calculation!BC462,Calculation!BC465)</f>
        <v>0</v>
      </c>
      <c r="BF92" s="196">
        <f>IF('General parameters'!$G$10="Undiscounted",Calculation!BD462,Calculation!BD465)</f>
        <v>0</v>
      </c>
      <c r="BG92" s="196">
        <f>IF('General parameters'!$G$10="Undiscounted",Calculation!BE462,Calculation!BE465)</f>
        <v>0</v>
      </c>
      <c r="BH92" s="196">
        <f>IF('General parameters'!$G$10="Undiscounted",Calculation!BF462,Calculation!BF465)</f>
        <v>0</v>
      </c>
      <c r="BI92" s="196">
        <f>IF('General parameters'!$G$10="Undiscounted",Calculation!BG462,Calculation!BG465)</f>
        <v>0</v>
      </c>
      <c r="BJ92" s="196">
        <f>IF('General parameters'!$G$10="Undiscounted",Calculation!BH462,Calculation!BH465)</f>
        <v>0</v>
      </c>
      <c r="BK92" s="196">
        <f>IF('General parameters'!$G$10="Undiscounted",Calculation!BI462,Calculation!BI465)</f>
        <v>0</v>
      </c>
      <c r="BL92" s="196">
        <f>IF('General parameters'!$G$10="Undiscounted",Calculation!BJ462,Calculation!BJ465)</f>
        <v>0</v>
      </c>
      <c r="BM92" s="196">
        <f>IF('General parameters'!$G$10="Undiscounted",Calculation!BK462,Calculation!BK465)</f>
        <v>0</v>
      </c>
      <c r="BN92" s="196">
        <f>IF('General parameters'!$G$10="Undiscounted",Calculation!BL462,Calculation!BL465)</f>
        <v>0</v>
      </c>
      <c r="BO92" s="196">
        <f>IF('General parameters'!$G$10="Undiscounted",Calculation!BM462,Calculation!BM465)</f>
        <v>0</v>
      </c>
      <c r="BP92" s="196">
        <f>IF('General parameters'!$G$10="Undiscounted",Calculation!BN462,Calculation!BN465)</f>
        <v>0</v>
      </c>
      <c r="BQ92" s="196">
        <f>IF('General parameters'!$G$10="Undiscounted",Calculation!BO462,Calculation!BO465)</f>
        <v>0</v>
      </c>
      <c r="BR92" s="196">
        <f>IF('General parameters'!$G$10="Undiscounted",Calculation!BP462,Calculation!BP465)</f>
        <v>0</v>
      </c>
      <c r="BS92" s="196">
        <f>IF('General parameters'!$G$10="Undiscounted",Calculation!BQ462,Calculation!BQ465)</f>
        <v>0</v>
      </c>
      <c r="BT92" s="196">
        <f>IF('General parameters'!$G$10="Undiscounted",Calculation!BR462,Calculation!BR465)</f>
        <v>0</v>
      </c>
      <c r="BU92" s="196">
        <f>IF('General parameters'!$G$10="Undiscounted",Calculation!BS462,Calculation!BS465)</f>
        <v>0</v>
      </c>
      <c r="BV92" s="196">
        <f>IF('General parameters'!$G$10="Undiscounted",Calculation!BT462,Calculation!BT465)</f>
        <v>0</v>
      </c>
      <c r="BW92" s="196">
        <f>IF('General parameters'!$G$10="Undiscounted",Calculation!BU462,Calculation!BU465)</f>
        <v>0</v>
      </c>
      <c r="BX92" s="196">
        <f>IF('General parameters'!$G$10="Undiscounted",Calculation!BV462,Calculation!BV465)</f>
        <v>0</v>
      </c>
      <c r="BY92" s="196">
        <f>IF('General parameters'!$G$10="Undiscounted",Calculation!BW462,Calculation!BW465)</f>
        <v>0</v>
      </c>
      <c r="BZ92" s="196">
        <f>IF('General parameters'!$G$10="Undiscounted",Calculation!BX462,Calculation!BX465)</f>
        <v>0</v>
      </c>
      <c r="CA92" s="196">
        <f>IF('General parameters'!$G$10="Undiscounted",Calculation!BY462,Calculation!BY465)</f>
        <v>0</v>
      </c>
      <c r="CB92" s="196">
        <f>IF('General parameters'!$G$10="Undiscounted",Calculation!BZ462,Calculation!BZ465)</f>
        <v>0</v>
      </c>
      <c r="CC92" s="196">
        <f>IF('General parameters'!$G$10="Undiscounted",Calculation!CA462,Calculation!CA465)</f>
        <v>0</v>
      </c>
      <c r="CD92" s="196">
        <f>IF('General parameters'!$G$10="Undiscounted",Calculation!CB462,Calculation!CB465)</f>
        <v>0</v>
      </c>
      <c r="CE92" s="196">
        <f>IF('General parameters'!$G$10="Undiscounted",Calculation!CC462,Calculation!CC465)</f>
        <v>0</v>
      </c>
      <c r="CF92" s="196">
        <f>IF('General parameters'!$G$10="Undiscounted",Calculation!CD462,Calculation!CD465)</f>
        <v>0</v>
      </c>
      <c r="CG92" s="196">
        <f>IF('General parameters'!$G$10="Undiscounted",Calculation!CE462,Calculation!CE465)</f>
        <v>0</v>
      </c>
      <c r="CH92" s="196">
        <f>IF('General parameters'!$G$10="Undiscounted",Calculation!CF462,Calculation!CF465)</f>
        <v>0</v>
      </c>
      <c r="CI92" s="196">
        <f>IF('General parameters'!$G$10="Undiscounted",Calculation!CG462,Calculation!CG465)</f>
        <v>0</v>
      </c>
      <c r="CJ92" s="196">
        <f>IF('General parameters'!$G$10="Undiscounted",Calculation!CH462,Calculation!CH465)</f>
        <v>0</v>
      </c>
      <c r="CK92" s="196">
        <f>IF('General parameters'!$G$10="Undiscounted",Calculation!CI462,Calculation!CI465)</f>
        <v>0</v>
      </c>
      <c r="CL92" s="196">
        <f>IF('General parameters'!$G$10="Undiscounted",Calculation!CJ462,Calculation!CJ465)</f>
        <v>0</v>
      </c>
      <c r="CM92" s="196">
        <f>IF('General parameters'!$G$10="Undiscounted",Calculation!CK462,Calculation!CK465)</f>
        <v>0</v>
      </c>
      <c r="CN92" s="196">
        <f>IF('General parameters'!$G$10="Undiscounted",Calculation!CL462,Calculation!CL465)</f>
        <v>0</v>
      </c>
      <c r="CO92" s="196">
        <f>IF('General parameters'!$G$10="Undiscounted",Calculation!CM462,Calculation!CM465)</f>
        <v>0</v>
      </c>
      <c r="CP92" s="196">
        <f>IF('General parameters'!$G$10="Undiscounted",Calculation!CN462,Calculation!CN465)</f>
        <v>0</v>
      </c>
      <c r="CQ92" s="196">
        <f>IF('General parameters'!$G$10="Undiscounted",Calculation!CO462,Calculation!CO465)</f>
        <v>0</v>
      </c>
      <c r="CR92" s="196">
        <f>IF('General parameters'!$G$10="Undiscounted",Calculation!CP462,Calculation!CP465)</f>
        <v>0</v>
      </c>
      <c r="CS92" s="196">
        <f>IF('General parameters'!$G$10="Undiscounted",Calculation!CQ462,Calculation!CQ465)</f>
        <v>0</v>
      </c>
      <c r="CT92" s="196">
        <f>IF('General parameters'!$G$10="Undiscounted",Calculation!CR462,Calculation!CR465)</f>
        <v>0</v>
      </c>
      <c r="CU92" s="196">
        <f>IF('General parameters'!$G$10="Undiscounted",Calculation!CS462,Calculation!CS465)</f>
        <v>0</v>
      </c>
      <c r="CV92" s="196">
        <f>IF('General parameters'!$G$10="Undiscounted",Calculation!CT462,Calculation!CT465)</f>
        <v>0</v>
      </c>
      <c r="CW92" s="196">
        <f>IF('General parameters'!$G$10="Undiscounted",Calculation!CU462,Calculation!CU465)</f>
        <v>0</v>
      </c>
      <c r="CX92" s="196">
        <f>IF('General parameters'!$G$10="Undiscounted",Calculation!CV462,Calculation!CV465)</f>
        <v>0</v>
      </c>
      <c r="CY92" s="196">
        <f>IF('General parameters'!$G$10="Undiscounted",Calculation!CW462,Calculation!CW465)</f>
        <v>0</v>
      </c>
      <c r="CZ92" s="196">
        <f>IF('General parameters'!$G$10="Undiscounted",Calculation!CX462,Calculation!CX465)</f>
        <v>0</v>
      </c>
      <c r="DA92" s="196">
        <f>IF('General parameters'!$G$10="Undiscounted",Calculation!CY462,Calculation!CY465)</f>
        <v>0</v>
      </c>
      <c r="DB92" s="196">
        <f>IF('General parameters'!$G$10="Undiscounted",Calculation!CZ462,Calculation!CZ465)</f>
        <v>0</v>
      </c>
      <c r="DC92" s="196">
        <f>IF('General parameters'!$G$10="Undiscounted",Calculation!DA462,Calculation!DA465)</f>
        <v>0</v>
      </c>
      <c r="DD92" s="196">
        <f>IF('General parameters'!$G$10="Undiscounted",Calculation!DB462,Calculation!DB465)</f>
        <v>0</v>
      </c>
    </row>
    <row r="93" spans="1:108" s="163" customFormat="1" ht="22.5" customHeight="1">
      <c r="C93" s="163" t="s">
        <v>137</v>
      </c>
      <c r="E93" s="195" t="s">
        <v>62</v>
      </c>
      <c r="G93" s="195" t="str">
        <f>'General parameters'!$G$10&amp;", "&amp;'General parameters'!$G$12</f>
        <v>Discounted, Escalated</v>
      </c>
      <c r="I93" s="196">
        <f>IF('General parameters'!$G$10="Undiscounted",Calculation!G474,Calculation!G477)</f>
        <v>0</v>
      </c>
      <c r="J93" s="196">
        <f>IF('General parameters'!$G$10="Undiscounted",Calculation!H474,Calculation!H477)</f>
        <v>0</v>
      </c>
      <c r="K93" s="196">
        <f>IF('General parameters'!$G$10="Undiscounted",Calculation!I474,Calculation!I477)</f>
        <v>0</v>
      </c>
      <c r="L93" s="196">
        <f>IF('General parameters'!$G$10="Undiscounted",Calculation!J474,Calculation!J477)</f>
        <v>0</v>
      </c>
      <c r="M93" s="196">
        <f>IF('General parameters'!$G$10="Undiscounted",Calculation!K474,Calculation!K477)</f>
        <v>0</v>
      </c>
      <c r="N93" s="196">
        <f>IF('General parameters'!$G$10="Undiscounted",Calculation!L474,Calculation!L477)</f>
        <v>0</v>
      </c>
      <c r="O93" s="196">
        <f>IF('General parameters'!$G$10="Undiscounted",Calculation!M474,Calculation!M477)</f>
        <v>0</v>
      </c>
      <c r="P93" s="196">
        <f>IF('General parameters'!$G$10="Undiscounted",Calculation!N474,Calculation!N477)</f>
        <v>0</v>
      </c>
      <c r="Q93" s="196">
        <f>IF('General parameters'!$G$10="Undiscounted",Calculation!O474,Calculation!O477)</f>
        <v>0</v>
      </c>
      <c r="R93" s="196">
        <f>IF('General parameters'!$G$10="Undiscounted",Calculation!P474,Calculation!P477)</f>
        <v>0</v>
      </c>
      <c r="S93" s="196">
        <f>IF('General parameters'!$G$10="Undiscounted",Calculation!Q474,Calculation!Q477)</f>
        <v>0</v>
      </c>
      <c r="T93" s="196">
        <f>IF('General parameters'!$G$10="Undiscounted",Calculation!R474,Calculation!R477)</f>
        <v>0</v>
      </c>
      <c r="U93" s="196">
        <f>IF('General parameters'!$G$10="Undiscounted",Calculation!S474,Calculation!S477)</f>
        <v>0</v>
      </c>
      <c r="V93" s="196">
        <f>IF('General parameters'!$G$10="Undiscounted",Calculation!T474,Calculation!T477)</f>
        <v>0</v>
      </c>
      <c r="W93" s="196">
        <f>IF('General parameters'!$G$10="Undiscounted",Calculation!U474,Calculation!U477)</f>
        <v>0</v>
      </c>
      <c r="X93" s="196">
        <f>IF('General parameters'!$G$10="Undiscounted",Calculation!V474,Calculation!V477)</f>
        <v>0</v>
      </c>
      <c r="Y93" s="196">
        <f>IF('General parameters'!$G$10="Undiscounted",Calculation!W474,Calculation!W477)</f>
        <v>0</v>
      </c>
      <c r="Z93" s="196">
        <f>IF('General parameters'!$G$10="Undiscounted",Calculation!X474,Calculation!X477)</f>
        <v>0</v>
      </c>
      <c r="AA93" s="196">
        <f>IF('General parameters'!$G$10="Undiscounted",Calculation!Y474,Calculation!Y477)</f>
        <v>0</v>
      </c>
      <c r="AB93" s="196">
        <f>IF('General parameters'!$G$10="Undiscounted",Calculation!Z474,Calculation!Z477)</f>
        <v>0</v>
      </c>
      <c r="AC93" s="196">
        <f>IF('General parameters'!$G$10="Undiscounted",Calculation!AA474,Calculation!AA477)</f>
        <v>0</v>
      </c>
      <c r="AD93" s="196">
        <f>IF('General parameters'!$G$10="Undiscounted",Calculation!AB474,Calculation!AB477)</f>
        <v>0</v>
      </c>
      <c r="AE93" s="196">
        <f>IF('General parameters'!$G$10="Undiscounted",Calculation!AC474,Calculation!AC477)</f>
        <v>0</v>
      </c>
      <c r="AF93" s="196">
        <f>IF('General parameters'!$G$10="Undiscounted",Calculation!AD474,Calculation!AD477)</f>
        <v>0</v>
      </c>
      <c r="AG93" s="196">
        <f>IF('General parameters'!$G$10="Undiscounted",Calculation!AE474,Calculation!AE477)</f>
        <v>0</v>
      </c>
      <c r="AH93" s="196">
        <f>IF('General parameters'!$G$10="Undiscounted",Calculation!AF474,Calculation!AF477)</f>
        <v>0</v>
      </c>
      <c r="AI93" s="196">
        <f>IF('General parameters'!$G$10="Undiscounted",Calculation!AG474,Calculation!AG477)</f>
        <v>0</v>
      </c>
      <c r="AJ93" s="196">
        <f>IF('General parameters'!$G$10="Undiscounted",Calculation!AH474,Calculation!AH477)</f>
        <v>0</v>
      </c>
      <c r="AK93" s="196">
        <f>IF('General parameters'!$G$10="Undiscounted",Calculation!AI474,Calculation!AI477)</f>
        <v>0</v>
      </c>
      <c r="AL93" s="196">
        <f>IF('General parameters'!$G$10="Undiscounted",Calculation!AJ474,Calculation!AJ477)</f>
        <v>0</v>
      </c>
      <c r="AM93" s="196">
        <f>IF('General parameters'!$G$10="Undiscounted",Calculation!AK474,Calculation!AK477)</f>
        <v>0</v>
      </c>
      <c r="AN93" s="196">
        <f>IF('General parameters'!$G$10="Undiscounted",Calculation!AL474,Calculation!AL477)</f>
        <v>0</v>
      </c>
      <c r="AO93" s="196">
        <f>IF('General parameters'!$G$10="Undiscounted",Calculation!AM474,Calculation!AM477)</f>
        <v>0</v>
      </c>
      <c r="AP93" s="196">
        <f>IF('General parameters'!$G$10="Undiscounted",Calculation!AN474,Calculation!AN477)</f>
        <v>0</v>
      </c>
      <c r="AQ93" s="196">
        <f>IF('General parameters'!$G$10="Undiscounted",Calculation!AO474,Calculation!AO477)</f>
        <v>0</v>
      </c>
      <c r="AR93" s="196">
        <f>IF('General parameters'!$G$10="Undiscounted",Calculation!AP474,Calculation!AP477)</f>
        <v>0</v>
      </c>
      <c r="AS93" s="196">
        <f>IF('General parameters'!$G$10="Undiscounted",Calculation!AQ474,Calculation!AQ477)</f>
        <v>0</v>
      </c>
      <c r="AT93" s="196">
        <f>IF('General parameters'!$G$10="Undiscounted",Calculation!AR474,Calculation!AR477)</f>
        <v>0</v>
      </c>
      <c r="AU93" s="196">
        <f>IF('General parameters'!$G$10="Undiscounted",Calculation!AS474,Calculation!AS477)</f>
        <v>0</v>
      </c>
      <c r="AV93" s="196">
        <f>IF('General parameters'!$G$10="Undiscounted",Calculation!AT474,Calculation!AT477)</f>
        <v>0</v>
      </c>
      <c r="AW93" s="196">
        <f>IF('General parameters'!$G$10="Undiscounted",Calculation!AU474,Calculation!AU477)</f>
        <v>0</v>
      </c>
      <c r="AX93" s="196">
        <f>IF('General parameters'!$G$10="Undiscounted",Calculation!AV474,Calculation!AV477)</f>
        <v>0</v>
      </c>
      <c r="AY93" s="196">
        <f>IF('General parameters'!$G$10="Undiscounted",Calculation!AW474,Calculation!AW477)</f>
        <v>0</v>
      </c>
      <c r="AZ93" s="196">
        <f>IF('General parameters'!$G$10="Undiscounted",Calculation!AX474,Calculation!AX477)</f>
        <v>0</v>
      </c>
      <c r="BA93" s="196">
        <f>IF('General parameters'!$G$10="Undiscounted",Calculation!AY474,Calculation!AY477)</f>
        <v>0</v>
      </c>
      <c r="BB93" s="196">
        <f>IF('General parameters'!$G$10="Undiscounted",Calculation!AZ474,Calculation!AZ477)</f>
        <v>0</v>
      </c>
      <c r="BC93" s="196">
        <f>IF('General parameters'!$G$10="Undiscounted",Calculation!BA474,Calculation!BA477)</f>
        <v>0</v>
      </c>
      <c r="BD93" s="196">
        <f>IF('General parameters'!$G$10="Undiscounted",Calculation!BB474,Calculation!BB477)</f>
        <v>0</v>
      </c>
      <c r="BE93" s="196">
        <f>IF('General parameters'!$G$10="Undiscounted",Calculation!BC474,Calculation!BC477)</f>
        <v>0</v>
      </c>
      <c r="BF93" s="196">
        <f>IF('General parameters'!$G$10="Undiscounted",Calculation!BD474,Calculation!BD477)</f>
        <v>0</v>
      </c>
      <c r="BG93" s="196">
        <f>IF('General parameters'!$G$10="Undiscounted",Calculation!BE474,Calculation!BE477)</f>
        <v>0</v>
      </c>
      <c r="BH93" s="196">
        <f>IF('General parameters'!$G$10="Undiscounted",Calculation!BF474,Calculation!BF477)</f>
        <v>0</v>
      </c>
      <c r="BI93" s="196">
        <f>IF('General parameters'!$G$10="Undiscounted",Calculation!BG474,Calculation!BG477)</f>
        <v>0</v>
      </c>
      <c r="BJ93" s="196">
        <f>IF('General parameters'!$G$10="Undiscounted",Calculation!BH474,Calculation!BH477)</f>
        <v>0</v>
      </c>
      <c r="BK93" s="196">
        <f>IF('General parameters'!$G$10="Undiscounted",Calculation!BI474,Calculation!BI477)</f>
        <v>0</v>
      </c>
      <c r="BL93" s="196">
        <f>IF('General parameters'!$G$10="Undiscounted",Calculation!BJ474,Calculation!BJ477)</f>
        <v>0</v>
      </c>
      <c r="BM93" s="196">
        <f>IF('General parameters'!$G$10="Undiscounted",Calculation!BK474,Calculation!BK477)</f>
        <v>0</v>
      </c>
      <c r="BN93" s="196">
        <f>IF('General parameters'!$G$10="Undiscounted",Calculation!BL474,Calculation!BL477)</f>
        <v>0</v>
      </c>
      <c r="BO93" s="196">
        <f>IF('General parameters'!$G$10="Undiscounted",Calculation!BM474,Calculation!BM477)</f>
        <v>0</v>
      </c>
      <c r="BP93" s="196">
        <f>IF('General parameters'!$G$10="Undiscounted",Calculation!BN474,Calculation!BN477)</f>
        <v>0</v>
      </c>
      <c r="BQ93" s="196">
        <f>IF('General parameters'!$G$10="Undiscounted",Calculation!BO474,Calculation!BO477)</f>
        <v>0</v>
      </c>
      <c r="BR93" s="196">
        <f>IF('General parameters'!$G$10="Undiscounted",Calculation!BP474,Calculation!BP477)</f>
        <v>0</v>
      </c>
      <c r="BS93" s="196">
        <f>IF('General parameters'!$G$10="Undiscounted",Calculation!BQ474,Calculation!BQ477)</f>
        <v>0</v>
      </c>
      <c r="BT93" s="196">
        <f>IF('General parameters'!$G$10="Undiscounted",Calculation!BR474,Calculation!BR477)</f>
        <v>0</v>
      </c>
      <c r="BU93" s="196">
        <f>IF('General parameters'!$G$10="Undiscounted",Calculation!BS474,Calculation!BS477)</f>
        <v>0</v>
      </c>
      <c r="BV93" s="196">
        <f>IF('General parameters'!$G$10="Undiscounted",Calculation!BT474,Calculation!BT477)</f>
        <v>0</v>
      </c>
      <c r="BW93" s="196">
        <f>IF('General parameters'!$G$10="Undiscounted",Calculation!BU474,Calculation!BU477)</f>
        <v>0</v>
      </c>
      <c r="BX93" s="196">
        <f>IF('General parameters'!$G$10="Undiscounted",Calculation!BV474,Calculation!BV477)</f>
        <v>0</v>
      </c>
      <c r="BY93" s="196">
        <f>IF('General parameters'!$G$10="Undiscounted",Calculation!BW474,Calculation!BW477)</f>
        <v>0</v>
      </c>
      <c r="BZ93" s="196">
        <f>IF('General parameters'!$G$10="Undiscounted",Calculation!BX474,Calculation!BX477)</f>
        <v>0</v>
      </c>
      <c r="CA93" s="196">
        <f>IF('General parameters'!$G$10="Undiscounted",Calculation!BY474,Calculation!BY477)</f>
        <v>0</v>
      </c>
      <c r="CB93" s="196">
        <f>IF('General parameters'!$G$10="Undiscounted",Calculation!BZ474,Calculation!BZ477)</f>
        <v>0</v>
      </c>
      <c r="CC93" s="196">
        <f>IF('General parameters'!$G$10="Undiscounted",Calculation!CA474,Calculation!CA477)</f>
        <v>0</v>
      </c>
      <c r="CD93" s="196">
        <f>IF('General parameters'!$G$10="Undiscounted",Calculation!CB474,Calculation!CB477)</f>
        <v>0</v>
      </c>
      <c r="CE93" s="196">
        <f>IF('General parameters'!$G$10="Undiscounted",Calculation!CC474,Calculation!CC477)</f>
        <v>0</v>
      </c>
      <c r="CF93" s="196">
        <f>IF('General parameters'!$G$10="Undiscounted",Calculation!CD474,Calculation!CD477)</f>
        <v>0</v>
      </c>
      <c r="CG93" s="196">
        <f>IF('General parameters'!$G$10="Undiscounted",Calculation!CE474,Calculation!CE477)</f>
        <v>0</v>
      </c>
      <c r="CH93" s="196">
        <f>IF('General parameters'!$G$10="Undiscounted",Calculation!CF474,Calculation!CF477)</f>
        <v>0</v>
      </c>
      <c r="CI93" s="196">
        <f>IF('General parameters'!$G$10="Undiscounted",Calculation!CG474,Calculation!CG477)</f>
        <v>0</v>
      </c>
      <c r="CJ93" s="196">
        <f>IF('General parameters'!$G$10="Undiscounted",Calculation!CH474,Calculation!CH477)</f>
        <v>0</v>
      </c>
      <c r="CK93" s="196">
        <f>IF('General parameters'!$G$10="Undiscounted",Calculation!CI474,Calculation!CI477)</f>
        <v>0</v>
      </c>
      <c r="CL93" s="196">
        <f>IF('General parameters'!$G$10="Undiscounted",Calculation!CJ474,Calculation!CJ477)</f>
        <v>0</v>
      </c>
      <c r="CM93" s="196">
        <f>IF('General parameters'!$G$10="Undiscounted",Calculation!CK474,Calculation!CK477)</f>
        <v>0</v>
      </c>
      <c r="CN93" s="196">
        <f>IF('General parameters'!$G$10="Undiscounted",Calculation!CL474,Calculation!CL477)</f>
        <v>0</v>
      </c>
      <c r="CO93" s="196">
        <f>IF('General parameters'!$G$10="Undiscounted",Calculation!CM474,Calculation!CM477)</f>
        <v>0</v>
      </c>
      <c r="CP93" s="196">
        <f>IF('General parameters'!$G$10="Undiscounted",Calculation!CN474,Calculation!CN477)</f>
        <v>0</v>
      </c>
      <c r="CQ93" s="196">
        <f>IF('General parameters'!$G$10="Undiscounted",Calculation!CO474,Calculation!CO477)</f>
        <v>0</v>
      </c>
      <c r="CR93" s="196">
        <f>IF('General parameters'!$G$10="Undiscounted",Calculation!CP474,Calculation!CP477)</f>
        <v>0</v>
      </c>
      <c r="CS93" s="196">
        <f>IF('General parameters'!$G$10="Undiscounted",Calculation!CQ474,Calculation!CQ477)</f>
        <v>0</v>
      </c>
      <c r="CT93" s="196">
        <f>IF('General parameters'!$G$10="Undiscounted",Calculation!CR474,Calculation!CR477)</f>
        <v>0</v>
      </c>
      <c r="CU93" s="196">
        <f>IF('General parameters'!$G$10="Undiscounted",Calculation!CS474,Calculation!CS477)</f>
        <v>0</v>
      </c>
      <c r="CV93" s="196">
        <f>IF('General parameters'!$G$10="Undiscounted",Calculation!CT474,Calculation!CT477)</f>
        <v>0</v>
      </c>
      <c r="CW93" s="196">
        <f>IF('General parameters'!$G$10="Undiscounted",Calculation!CU474,Calculation!CU477)</f>
        <v>0</v>
      </c>
      <c r="CX93" s="196">
        <f>IF('General parameters'!$G$10="Undiscounted",Calculation!CV474,Calculation!CV477)</f>
        <v>0</v>
      </c>
      <c r="CY93" s="196">
        <f>IF('General parameters'!$G$10="Undiscounted",Calculation!CW474,Calculation!CW477)</f>
        <v>0</v>
      </c>
      <c r="CZ93" s="196">
        <f>IF('General parameters'!$G$10="Undiscounted",Calculation!CX474,Calculation!CX477)</f>
        <v>0</v>
      </c>
      <c r="DA93" s="196">
        <f>IF('General parameters'!$G$10="Undiscounted",Calculation!CY474,Calculation!CY477)</f>
        <v>0</v>
      </c>
      <c r="DB93" s="196">
        <f>IF('General parameters'!$G$10="Undiscounted",Calculation!CZ474,Calculation!CZ477)</f>
        <v>0</v>
      </c>
      <c r="DC93" s="196">
        <f>IF('General parameters'!$G$10="Undiscounted",Calculation!DA474,Calculation!DA477)</f>
        <v>0</v>
      </c>
      <c r="DD93" s="196">
        <f>IF('General parameters'!$G$10="Undiscounted",Calculation!DB474,Calculation!DB477)</f>
        <v>0</v>
      </c>
    </row>
    <row r="94" spans="1:108" s="163" customFormat="1" ht="22.5" customHeight="1">
      <c r="C94" s="163" t="s">
        <v>138</v>
      </c>
      <c r="E94" s="195" t="s">
        <v>62</v>
      </c>
      <c r="G94" s="195" t="str">
        <f>'General parameters'!$G$10&amp;", "&amp;'General parameters'!$G$12</f>
        <v>Discounted, Escalated</v>
      </c>
      <c r="I94" s="196">
        <f>IF('General parameters'!$G$10="Undiscounted",Calculation!G488,Calculation!G491)</f>
        <v>0</v>
      </c>
      <c r="J94" s="196">
        <f>IF('General parameters'!$G$10="Undiscounted",Calculation!H488,Calculation!H491)</f>
        <v>0</v>
      </c>
      <c r="K94" s="196">
        <f>IF('General parameters'!$G$10="Undiscounted",Calculation!I488,Calculation!I491)</f>
        <v>0</v>
      </c>
      <c r="L94" s="196">
        <f>IF('General parameters'!$G$10="Undiscounted",Calculation!J488,Calculation!J491)</f>
        <v>0</v>
      </c>
      <c r="M94" s="196">
        <f>IF('General parameters'!$G$10="Undiscounted",Calculation!K488,Calculation!K491)</f>
        <v>0</v>
      </c>
      <c r="N94" s="196">
        <f>IF('General parameters'!$G$10="Undiscounted",Calculation!L488,Calculation!L491)</f>
        <v>0</v>
      </c>
      <c r="O94" s="196">
        <f>IF('General parameters'!$G$10="Undiscounted",Calculation!M488,Calculation!M491)</f>
        <v>0</v>
      </c>
      <c r="P94" s="196">
        <f>IF('General parameters'!$G$10="Undiscounted",Calculation!N488,Calculation!N491)</f>
        <v>0</v>
      </c>
      <c r="Q94" s="196">
        <f>IF('General parameters'!$G$10="Undiscounted",Calculation!O488,Calculation!O491)</f>
        <v>0</v>
      </c>
      <c r="R94" s="196">
        <f>IF('General parameters'!$G$10="Undiscounted",Calculation!P488,Calculation!P491)</f>
        <v>0</v>
      </c>
      <c r="S94" s="196">
        <f>IF('General parameters'!$G$10="Undiscounted",Calculation!Q488,Calculation!Q491)</f>
        <v>0</v>
      </c>
      <c r="T94" s="196">
        <f>IF('General parameters'!$G$10="Undiscounted",Calculation!R488,Calculation!R491)</f>
        <v>0</v>
      </c>
      <c r="U94" s="196">
        <f>IF('General parameters'!$G$10="Undiscounted",Calculation!S488,Calculation!S491)</f>
        <v>0</v>
      </c>
      <c r="V94" s="196">
        <f>IF('General parameters'!$G$10="Undiscounted",Calculation!T488,Calculation!T491)</f>
        <v>0</v>
      </c>
      <c r="W94" s="196">
        <f>IF('General parameters'!$G$10="Undiscounted",Calculation!U488,Calculation!U491)</f>
        <v>0</v>
      </c>
      <c r="X94" s="196">
        <f>IF('General parameters'!$G$10="Undiscounted",Calculation!V488,Calculation!V491)</f>
        <v>0</v>
      </c>
      <c r="Y94" s="196">
        <f>IF('General parameters'!$G$10="Undiscounted",Calculation!W488,Calculation!W491)</f>
        <v>0</v>
      </c>
      <c r="Z94" s="196">
        <f>IF('General parameters'!$G$10="Undiscounted",Calculation!X488,Calculation!X491)</f>
        <v>0</v>
      </c>
      <c r="AA94" s="196">
        <f>IF('General parameters'!$G$10="Undiscounted",Calculation!Y488,Calculation!Y491)</f>
        <v>0</v>
      </c>
      <c r="AB94" s="196">
        <f>IF('General parameters'!$G$10="Undiscounted",Calculation!Z488,Calculation!Z491)</f>
        <v>0</v>
      </c>
      <c r="AC94" s="196">
        <f>IF('General parameters'!$G$10="Undiscounted",Calculation!AA488,Calculation!AA491)</f>
        <v>0</v>
      </c>
      <c r="AD94" s="196">
        <f>IF('General parameters'!$G$10="Undiscounted",Calculation!AB488,Calculation!AB491)</f>
        <v>0</v>
      </c>
      <c r="AE94" s="196">
        <f>IF('General parameters'!$G$10="Undiscounted",Calculation!AC488,Calculation!AC491)</f>
        <v>0</v>
      </c>
      <c r="AF94" s="196">
        <f>IF('General parameters'!$G$10="Undiscounted",Calculation!AD488,Calculation!AD491)</f>
        <v>0</v>
      </c>
      <c r="AG94" s="196">
        <f>IF('General parameters'!$G$10="Undiscounted",Calculation!AE488,Calculation!AE491)</f>
        <v>0</v>
      </c>
      <c r="AH94" s="196">
        <f>IF('General parameters'!$G$10="Undiscounted",Calculation!AF488,Calculation!AF491)</f>
        <v>0</v>
      </c>
      <c r="AI94" s="196">
        <f>IF('General parameters'!$G$10="Undiscounted",Calculation!AG488,Calculation!AG491)</f>
        <v>0</v>
      </c>
      <c r="AJ94" s="196">
        <f>IF('General parameters'!$G$10="Undiscounted",Calculation!AH488,Calculation!AH491)</f>
        <v>0</v>
      </c>
      <c r="AK94" s="196">
        <f>IF('General parameters'!$G$10="Undiscounted",Calculation!AI488,Calculation!AI491)</f>
        <v>0</v>
      </c>
      <c r="AL94" s="196">
        <f>IF('General parameters'!$G$10="Undiscounted",Calculation!AJ488,Calculation!AJ491)</f>
        <v>0</v>
      </c>
      <c r="AM94" s="196">
        <f>IF('General parameters'!$G$10="Undiscounted",Calculation!AK488,Calculation!AK491)</f>
        <v>0</v>
      </c>
      <c r="AN94" s="196">
        <f>IF('General parameters'!$G$10="Undiscounted",Calculation!AL488,Calculation!AL491)</f>
        <v>0</v>
      </c>
      <c r="AO94" s="196">
        <f>IF('General parameters'!$G$10="Undiscounted",Calculation!AM488,Calculation!AM491)</f>
        <v>0</v>
      </c>
      <c r="AP94" s="196">
        <f>IF('General parameters'!$G$10="Undiscounted",Calculation!AN488,Calculation!AN491)</f>
        <v>0</v>
      </c>
      <c r="AQ94" s="196">
        <f>IF('General parameters'!$G$10="Undiscounted",Calculation!AO488,Calculation!AO491)</f>
        <v>0</v>
      </c>
      <c r="AR94" s="196">
        <f>IF('General parameters'!$G$10="Undiscounted",Calculation!AP488,Calculation!AP491)</f>
        <v>0</v>
      </c>
      <c r="AS94" s="196">
        <f>IF('General parameters'!$G$10="Undiscounted",Calculation!AQ488,Calculation!AQ491)</f>
        <v>0</v>
      </c>
      <c r="AT94" s="196">
        <f>IF('General parameters'!$G$10="Undiscounted",Calculation!AR488,Calculation!AR491)</f>
        <v>0</v>
      </c>
      <c r="AU94" s="196">
        <f>IF('General parameters'!$G$10="Undiscounted",Calculation!AS488,Calculation!AS491)</f>
        <v>0</v>
      </c>
      <c r="AV94" s="196">
        <f>IF('General parameters'!$G$10="Undiscounted",Calculation!AT488,Calculation!AT491)</f>
        <v>0</v>
      </c>
      <c r="AW94" s="196">
        <f>IF('General parameters'!$G$10="Undiscounted",Calculation!AU488,Calculation!AU491)</f>
        <v>0</v>
      </c>
      <c r="AX94" s="196">
        <f>IF('General parameters'!$G$10="Undiscounted",Calculation!AV488,Calculation!AV491)</f>
        <v>0</v>
      </c>
      <c r="AY94" s="196">
        <f>IF('General parameters'!$G$10="Undiscounted",Calculation!AW488,Calculation!AW491)</f>
        <v>0</v>
      </c>
      <c r="AZ94" s="196">
        <f>IF('General parameters'!$G$10="Undiscounted",Calculation!AX488,Calculation!AX491)</f>
        <v>0</v>
      </c>
      <c r="BA94" s="196">
        <f>IF('General parameters'!$G$10="Undiscounted",Calculation!AY488,Calculation!AY491)</f>
        <v>0</v>
      </c>
      <c r="BB94" s="196">
        <f>IF('General parameters'!$G$10="Undiscounted",Calculation!AZ488,Calculation!AZ491)</f>
        <v>0</v>
      </c>
      <c r="BC94" s="196">
        <f>IF('General parameters'!$G$10="Undiscounted",Calculation!BA488,Calculation!BA491)</f>
        <v>0</v>
      </c>
      <c r="BD94" s="196">
        <f>IF('General parameters'!$G$10="Undiscounted",Calculation!BB488,Calculation!BB491)</f>
        <v>0</v>
      </c>
      <c r="BE94" s="196">
        <f>IF('General parameters'!$G$10="Undiscounted",Calculation!BC488,Calculation!BC491)</f>
        <v>0</v>
      </c>
      <c r="BF94" s="196">
        <f>IF('General parameters'!$G$10="Undiscounted",Calculation!BD488,Calculation!BD491)</f>
        <v>0</v>
      </c>
      <c r="BG94" s="196">
        <f>IF('General parameters'!$G$10="Undiscounted",Calculation!BE488,Calculation!BE491)</f>
        <v>0</v>
      </c>
      <c r="BH94" s="196">
        <f>IF('General parameters'!$G$10="Undiscounted",Calculation!BF488,Calculation!BF491)</f>
        <v>0</v>
      </c>
      <c r="BI94" s="196">
        <f>IF('General parameters'!$G$10="Undiscounted",Calculation!BG488,Calculation!BG491)</f>
        <v>0</v>
      </c>
      <c r="BJ94" s="196">
        <f>IF('General parameters'!$G$10="Undiscounted",Calculation!BH488,Calculation!BH491)</f>
        <v>0</v>
      </c>
      <c r="BK94" s="196">
        <f>IF('General parameters'!$G$10="Undiscounted",Calculation!BI488,Calculation!BI491)</f>
        <v>0</v>
      </c>
      <c r="BL94" s="196">
        <f>IF('General parameters'!$G$10="Undiscounted",Calculation!BJ488,Calculation!BJ491)</f>
        <v>0</v>
      </c>
      <c r="BM94" s="196">
        <f>IF('General parameters'!$G$10="Undiscounted",Calculation!BK488,Calculation!BK491)</f>
        <v>0</v>
      </c>
      <c r="BN94" s="196">
        <f>IF('General parameters'!$G$10="Undiscounted",Calculation!BL488,Calculation!BL491)</f>
        <v>0</v>
      </c>
      <c r="BO94" s="196">
        <f>IF('General parameters'!$G$10="Undiscounted",Calculation!BM488,Calculation!BM491)</f>
        <v>0</v>
      </c>
      <c r="BP94" s="196">
        <f>IF('General parameters'!$G$10="Undiscounted",Calculation!BN488,Calculation!BN491)</f>
        <v>0</v>
      </c>
      <c r="BQ94" s="196">
        <f>IF('General parameters'!$G$10="Undiscounted",Calculation!BO488,Calculation!BO491)</f>
        <v>0</v>
      </c>
      <c r="BR94" s="196">
        <f>IF('General parameters'!$G$10="Undiscounted",Calculation!BP488,Calculation!BP491)</f>
        <v>0</v>
      </c>
      <c r="BS94" s="196">
        <f>IF('General parameters'!$G$10="Undiscounted",Calculation!BQ488,Calculation!BQ491)</f>
        <v>0</v>
      </c>
      <c r="BT94" s="196">
        <f>IF('General parameters'!$G$10="Undiscounted",Calculation!BR488,Calculation!BR491)</f>
        <v>0</v>
      </c>
      <c r="BU94" s="196">
        <f>IF('General parameters'!$G$10="Undiscounted",Calculation!BS488,Calculation!BS491)</f>
        <v>0</v>
      </c>
      <c r="BV94" s="196">
        <f>IF('General parameters'!$G$10="Undiscounted",Calculation!BT488,Calculation!BT491)</f>
        <v>0</v>
      </c>
      <c r="BW94" s="196">
        <f>IF('General parameters'!$G$10="Undiscounted",Calculation!BU488,Calculation!BU491)</f>
        <v>0</v>
      </c>
      <c r="BX94" s="196">
        <f>IF('General parameters'!$G$10="Undiscounted",Calculation!BV488,Calculation!BV491)</f>
        <v>0</v>
      </c>
      <c r="BY94" s="196">
        <f>IF('General parameters'!$G$10="Undiscounted",Calculation!BW488,Calculation!BW491)</f>
        <v>0</v>
      </c>
      <c r="BZ94" s="196">
        <f>IF('General parameters'!$G$10="Undiscounted",Calculation!BX488,Calculation!BX491)</f>
        <v>0</v>
      </c>
      <c r="CA94" s="196">
        <f>IF('General parameters'!$G$10="Undiscounted",Calculation!BY488,Calculation!BY491)</f>
        <v>0</v>
      </c>
      <c r="CB94" s="196">
        <f>IF('General parameters'!$G$10="Undiscounted",Calculation!BZ488,Calculation!BZ491)</f>
        <v>0</v>
      </c>
      <c r="CC94" s="196">
        <f>IF('General parameters'!$G$10="Undiscounted",Calculation!CA488,Calculation!CA491)</f>
        <v>0</v>
      </c>
      <c r="CD94" s="196">
        <f>IF('General parameters'!$G$10="Undiscounted",Calculation!CB488,Calculation!CB491)</f>
        <v>0</v>
      </c>
      <c r="CE94" s="196">
        <f>IF('General parameters'!$G$10="Undiscounted",Calculation!CC488,Calculation!CC491)</f>
        <v>0</v>
      </c>
      <c r="CF94" s="196">
        <f>IF('General parameters'!$G$10="Undiscounted",Calculation!CD488,Calculation!CD491)</f>
        <v>0</v>
      </c>
      <c r="CG94" s="196">
        <f>IF('General parameters'!$G$10="Undiscounted",Calculation!CE488,Calculation!CE491)</f>
        <v>0</v>
      </c>
      <c r="CH94" s="196">
        <f>IF('General parameters'!$G$10="Undiscounted",Calculation!CF488,Calculation!CF491)</f>
        <v>0</v>
      </c>
      <c r="CI94" s="196">
        <f>IF('General parameters'!$G$10="Undiscounted",Calculation!CG488,Calculation!CG491)</f>
        <v>0</v>
      </c>
      <c r="CJ94" s="196">
        <f>IF('General parameters'!$G$10="Undiscounted",Calculation!CH488,Calculation!CH491)</f>
        <v>0</v>
      </c>
      <c r="CK94" s="196">
        <f>IF('General parameters'!$G$10="Undiscounted",Calculation!CI488,Calculation!CI491)</f>
        <v>0</v>
      </c>
      <c r="CL94" s="196">
        <f>IF('General parameters'!$G$10="Undiscounted",Calculation!CJ488,Calculation!CJ491)</f>
        <v>0</v>
      </c>
      <c r="CM94" s="196">
        <f>IF('General parameters'!$G$10="Undiscounted",Calculation!CK488,Calculation!CK491)</f>
        <v>0</v>
      </c>
      <c r="CN94" s="196">
        <f>IF('General parameters'!$G$10="Undiscounted",Calculation!CL488,Calculation!CL491)</f>
        <v>0</v>
      </c>
      <c r="CO94" s="196">
        <f>IF('General parameters'!$G$10="Undiscounted",Calculation!CM488,Calculation!CM491)</f>
        <v>0</v>
      </c>
      <c r="CP94" s="196">
        <f>IF('General parameters'!$G$10="Undiscounted",Calculation!CN488,Calculation!CN491)</f>
        <v>0</v>
      </c>
      <c r="CQ94" s="196">
        <f>IF('General parameters'!$G$10="Undiscounted",Calculation!CO488,Calculation!CO491)</f>
        <v>0</v>
      </c>
      <c r="CR94" s="196">
        <f>IF('General parameters'!$G$10="Undiscounted",Calculation!CP488,Calculation!CP491)</f>
        <v>0</v>
      </c>
      <c r="CS94" s="196">
        <f>IF('General parameters'!$G$10="Undiscounted",Calculation!CQ488,Calculation!CQ491)</f>
        <v>0</v>
      </c>
      <c r="CT94" s="196">
        <f>IF('General parameters'!$G$10="Undiscounted",Calculation!CR488,Calculation!CR491)</f>
        <v>0</v>
      </c>
      <c r="CU94" s="196">
        <f>IF('General parameters'!$G$10="Undiscounted",Calculation!CS488,Calculation!CS491)</f>
        <v>0</v>
      </c>
      <c r="CV94" s="196">
        <f>IF('General parameters'!$G$10="Undiscounted",Calculation!CT488,Calculation!CT491)</f>
        <v>0</v>
      </c>
      <c r="CW94" s="196">
        <f>IF('General parameters'!$G$10="Undiscounted",Calculation!CU488,Calculation!CU491)</f>
        <v>0</v>
      </c>
      <c r="CX94" s="196">
        <f>IF('General parameters'!$G$10="Undiscounted",Calculation!CV488,Calculation!CV491)</f>
        <v>0</v>
      </c>
      <c r="CY94" s="196">
        <f>IF('General parameters'!$G$10="Undiscounted",Calculation!CW488,Calculation!CW491)</f>
        <v>0</v>
      </c>
      <c r="CZ94" s="196">
        <f>IF('General parameters'!$G$10="Undiscounted",Calculation!CX488,Calculation!CX491)</f>
        <v>0</v>
      </c>
      <c r="DA94" s="196">
        <f>IF('General parameters'!$G$10="Undiscounted",Calculation!CY488,Calculation!CY491)</f>
        <v>0</v>
      </c>
      <c r="DB94" s="196">
        <f>IF('General parameters'!$G$10="Undiscounted",Calculation!CZ488,Calculation!CZ491)</f>
        <v>0</v>
      </c>
      <c r="DC94" s="196">
        <f>IF('General parameters'!$G$10="Undiscounted",Calculation!DA488,Calculation!DA491)</f>
        <v>0</v>
      </c>
      <c r="DD94" s="196">
        <f>IF('General parameters'!$G$10="Undiscounted",Calculation!DB488,Calculation!DB491)</f>
        <v>0</v>
      </c>
    </row>
    <row r="95" spans="1:108" s="163" customFormat="1" ht="22.5" customHeight="1">
      <c r="C95" s="163" t="s">
        <v>294</v>
      </c>
      <c r="E95" s="195" t="s">
        <v>62</v>
      </c>
      <c r="G95" s="195" t="str">
        <f>'General parameters'!$G$10&amp;", "&amp;'General parameters'!$G$12</f>
        <v>Discounted, Escalated</v>
      </c>
      <c r="I95" s="196">
        <f>IF('General parameters'!$G$10="Undiscounted",Calculation!G498,Calculation!G501)</f>
        <v>0</v>
      </c>
      <c r="J95" s="196">
        <f>IF('General parameters'!$G$10="Undiscounted",Calculation!H498,Calculation!H501)</f>
        <v>0</v>
      </c>
      <c r="K95" s="196">
        <f>IF('General parameters'!$G$10="Undiscounted",Calculation!I498,Calculation!I501)</f>
        <v>0</v>
      </c>
      <c r="L95" s="196">
        <f>IF('General parameters'!$G$10="Undiscounted",Calculation!J498,Calculation!J501)</f>
        <v>0</v>
      </c>
      <c r="M95" s="196">
        <f>IF('General parameters'!$G$10="Undiscounted",Calculation!K498,Calculation!K501)</f>
        <v>0</v>
      </c>
      <c r="N95" s="196">
        <f>IF('General parameters'!$G$10="Undiscounted",Calculation!L498,Calculation!L501)</f>
        <v>0</v>
      </c>
      <c r="O95" s="196">
        <f>IF('General parameters'!$G$10="Undiscounted",Calculation!M498,Calculation!M501)</f>
        <v>0</v>
      </c>
      <c r="P95" s="196">
        <f>IF('General parameters'!$G$10="Undiscounted",Calculation!N498,Calculation!N501)</f>
        <v>0</v>
      </c>
      <c r="Q95" s="196">
        <f>IF('General parameters'!$G$10="Undiscounted",Calculation!O498,Calculation!O501)</f>
        <v>0</v>
      </c>
      <c r="R95" s="196">
        <f>IF('General parameters'!$G$10="Undiscounted",Calculation!P498,Calculation!P501)</f>
        <v>0</v>
      </c>
      <c r="S95" s="196">
        <f>IF('General parameters'!$G$10="Undiscounted",Calculation!Q498,Calculation!Q501)</f>
        <v>0</v>
      </c>
      <c r="T95" s="196">
        <f>IF('General parameters'!$G$10="Undiscounted",Calculation!R498,Calculation!R501)</f>
        <v>0</v>
      </c>
      <c r="U95" s="196">
        <f>IF('General parameters'!$G$10="Undiscounted",Calculation!S498,Calculation!S501)</f>
        <v>0</v>
      </c>
      <c r="V95" s="196">
        <f>IF('General parameters'!$G$10="Undiscounted",Calculation!T498,Calculation!T501)</f>
        <v>0</v>
      </c>
      <c r="W95" s="196">
        <f>IF('General parameters'!$G$10="Undiscounted",Calculation!U498,Calculation!U501)</f>
        <v>0</v>
      </c>
      <c r="X95" s="196">
        <f>IF('General parameters'!$G$10="Undiscounted",Calculation!V498,Calculation!V501)</f>
        <v>0</v>
      </c>
      <c r="Y95" s="196">
        <f>IF('General parameters'!$G$10="Undiscounted",Calculation!W498,Calculation!W501)</f>
        <v>0</v>
      </c>
      <c r="Z95" s="196">
        <f>IF('General parameters'!$G$10="Undiscounted",Calculation!X498,Calculation!X501)</f>
        <v>0</v>
      </c>
      <c r="AA95" s="196">
        <f>IF('General parameters'!$G$10="Undiscounted",Calculation!Y498,Calculation!Y501)</f>
        <v>0</v>
      </c>
      <c r="AB95" s="196">
        <f>IF('General parameters'!$G$10="Undiscounted",Calculation!Z498,Calculation!Z501)</f>
        <v>0</v>
      </c>
      <c r="AC95" s="196">
        <f>IF('General parameters'!$G$10="Undiscounted",Calculation!AA498,Calculation!AA501)</f>
        <v>0</v>
      </c>
      <c r="AD95" s="196">
        <f>IF('General parameters'!$G$10="Undiscounted",Calculation!AB498,Calculation!AB501)</f>
        <v>0</v>
      </c>
      <c r="AE95" s="196">
        <f>IF('General parameters'!$G$10="Undiscounted",Calculation!AC498,Calculation!AC501)</f>
        <v>0</v>
      </c>
      <c r="AF95" s="196">
        <f>IF('General parameters'!$G$10="Undiscounted",Calculation!AD498,Calculation!AD501)</f>
        <v>0</v>
      </c>
      <c r="AG95" s="196">
        <f>IF('General parameters'!$G$10="Undiscounted",Calculation!AE498,Calculation!AE501)</f>
        <v>0</v>
      </c>
      <c r="AH95" s="196">
        <f>IF('General parameters'!$G$10="Undiscounted",Calculation!AF498,Calculation!AF501)</f>
        <v>0</v>
      </c>
      <c r="AI95" s="196">
        <f>IF('General parameters'!$G$10="Undiscounted",Calculation!AG498,Calculation!AG501)</f>
        <v>0</v>
      </c>
      <c r="AJ95" s="196">
        <f>IF('General parameters'!$G$10="Undiscounted",Calculation!AH498,Calculation!AH501)</f>
        <v>0</v>
      </c>
      <c r="AK95" s="196">
        <f>IF('General parameters'!$G$10="Undiscounted",Calculation!AI498,Calculation!AI501)</f>
        <v>0</v>
      </c>
      <c r="AL95" s="196">
        <f>IF('General parameters'!$G$10="Undiscounted",Calculation!AJ498,Calculation!AJ501)</f>
        <v>0</v>
      </c>
      <c r="AM95" s="196">
        <f>IF('General parameters'!$G$10="Undiscounted",Calculation!AK498,Calculation!AK501)</f>
        <v>0</v>
      </c>
      <c r="AN95" s="196">
        <f>IF('General parameters'!$G$10="Undiscounted",Calculation!AL498,Calculation!AL501)</f>
        <v>0</v>
      </c>
      <c r="AO95" s="196">
        <f>IF('General parameters'!$G$10="Undiscounted",Calculation!AM498,Calculation!AM501)</f>
        <v>0</v>
      </c>
      <c r="AP95" s="196">
        <f>IF('General parameters'!$G$10="Undiscounted",Calculation!AN498,Calculation!AN501)</f>
        <v>0</v>
      </c>
      <c r="AQ95" s="196">
        <f>IF('General parameters'!$G$10="Undiscounted",Calculation!AO498,Calculation!AO501)</f>
        <v>0</v>
      </c>
      <c r="AR95" s="196">
        <f>IF('General parameters'!$G$10="Undiscounted",Calculation!AP498,Calculation!AP501)</f>
        <v>0</v>
      </c>
      <c r="AS95" s="196">
        <f>IF('General parameters'!$G$10="Undiscounted",Calculation!AQ498,Calculation!AQ501)</f>
        <v>0</v>
      </c>
      <c r="AT95" s="196">
        <f>IF('General parameters'!$G$10="Undiscounted",Calculation!AR498,Calculation!AR501)</f>
        <v>0</v>
      </c>
      <c r="AU95" s="196">
        <f>IF('General parameters'!$G$10="Undiscounted",Calculation!AS498,Calculation!AS501)</f>
        <v>0</v>
      </c>
      <c r="AV95" s="196">
        <f>IF('General parameters'!$G$10="Undiscounted",Calculation!AT498,Calculation!AT501)</f>
        <v>0</v>
      </c>
      <c r="AW95" s="196">
        <f>IF('General parameters'!$G$10="Undiscounted",Calculation!AU498,Calculation!AU501)</f>
        <v>0</v>
      </c>
      <c r="AX95" s="196">
        <f>IF('General parameters'!$G$10="Undiscounted",Calculation!AV498,Calculation!AV501)</f>
        <v>0</v>
      </c>
      <c r="AY95" s="196">
        <f>IF('General parameters'!$G$10="Undiscounted",Calculation!AW498,Calculation!AW501)</f>
        <v>0</v>
      </c>
      <c r="AZ95" s="196">
        <f>IF('General parameters'!$G$10="Undiscounted",Calculation!AX498,Calculation!AX501)</f>
        <v>0</v>
      </c>
      <c r="BA95" s="196">
        <f>IF('General parameters'!$G$10="Undiscounted",Calculation!AY498,Calculation!AY501)</f>
        <v>0</v>
      </c>
      <c r="BB95" s="196">
        <f>IF('General parameters'!$G$10="Undiscounted",Calculation!AZ498,Calculation!AZ501)</f>
        <v>0</v>
      </c>
      <c r="BC95" s="196">
        <f>IF('General parameters'!$G$10="Undiscounted",Calculation!BA498,Calculation!BA501)</f>
        <v>0</v>
      </c>
      <c r="BD95" s="196">
        <f>IF('General parameters'!$G$10="Undiscounted",Calculation!BB498,Calculation!BB501)</f>
        <v>0</v>
      </c>
      <c r="BE95" s="196">
        <f>IF('General parameters'!$G$10="Undiscounted",Calculation!BC498,Calculation!BC501)</f>
        <v>0</v>
      </c>
      <c r="BF95" s="196">
        <f>IF('General parameters'!$G$10="Undiscounted",Calculation!BD498,Calculation!BD501)</f>
        <v>0</v>
      </c>
      <c r="BG95" s="196">
        <f>IF('General parameters'!$G$10="Undiscounted",Calculation!BE498,Calculation!BE501)</f>
        <v>0</v>
      </c>
      <c r="BH95" s="196">
        <f>IF('General parameters'!$G$10="Undiscounted",Calculation!BF498,Calculation!BF501)</f>
        <v>0</v>
      </c>
      <c r="BI95" s="196">
        <f>IF('General parameters'!$G$10="Undiscounted",Calculation!BG498,Calculation!BG501)</f>
        <v>0</v>
      </c>
      <c r="BJ95" s="196">
        <f>IF('General parameters'!$G$10="Undiscounted",Calculation!BH498,Calculation!BH501)</f>
        <v>0</v>
      </c>
      <c r="BK95" s="196">
        <f>IF('General parameters'!$G$10="Undiscounted",Calculation!BI498,Calculation!BI501)</f>
        <v>0</v>
      </c>
      <c r="BL95" s="196">
        <f>IF('General parameters'!$G$10="Undiscounted",Calculation!BJ498,Calculation!BJ501)</f>
        <v>0</v>
      </c>
      <c r="BM95" s="196">
        <f>IF('General parameters'!$G$10="Undiscounted",Calculation!BK498,Calculation!BK501)</f>
        <v>0</v>
      </c>
      <c r="BN95" s="196">
        <f>IF('General parameters'!$G$10="Undiscounted",Calculation!BL498,Calculation!BL501)</f>
        <v>0</v>
      </c>
      <c r="BO95" s="196">
        <f>IF('General parameters'!$G$10="Undiscounted",Calculation!BM498,Calculation!BM501)</f>
        <v>0</v>
      </c>
      <c r="BP95" s="196">
        <f>IF('General parameters'!$G$10="Undiscounted",Calculation!BN498,Calculation!BN501)</f>
        <v>0</v>
      </c>
      <c r="BQ95" s="196">
        <f>IF('General parameters'!$G$10="Undiscounted",Calculation!BO498,Calculation!BO501)</f>
        <v>0</v>
      </c>
      <c r="BR95" s="196">
        <f>IF('General parameters'!$G$10="Undiscounted",Calculation!BP498,Calculation!BP501)</f>
        <v>0</v>
      </c>
      <c r="BS95" s="196">
        <f>IF('General parameters'!$G$10="Undiscounted",Calculation!BQ498,Calculation!BQ501)</f>
        <v>0</v>
      </c>
      <c r="BT95" s="196">
        <f>IF('General parameters'!$G$10="Undiscounted",Calculation!BR498,Calculation!BR501)</f>
        <v>0</v>
      </c>
      <c r="BU95" s="196">
        <f>IF('General parameters'!$G$10="Undiscounted",Calculation!BS498,Calculation!BS501)</f>
        <v>0</v>
      </c>
      <c r="BV95" s="196">
        <f>IF('General parameters'!$G$10="Undiscounted",Calculation!BT498,Calculation!BT501)</f>
        <v>0</v>
      </c>
      <c r="BW95" s="196">
        <f>IF('General parameters'!$G$10="Undiscounted",Calculation!BU498,Calculation!BU501)</f>
        <v>0</v>
      </c>
      <c r="BX95" s="196">
        <f>IF('General parameters'!$G$10="Undiscounted",Calculation!BV498,Calculation!BV501)</f>
        <v>0</v>
      </c>
      <c r="BY95" s="196">
        <f>IF('General parameters'!$G$10="Undiscounted",Calculation!BW498,Calculation!BW501)</f>
        <v>0</v>
      </c>
      <c r="BZ95" s="196">
        <f>IF('General parameters'!$G$10="Undiscounted",Calculation!BX498,Calculation!BX501)</f>
        <v>0</v>
      </c>
      <c r="CA95" s="196">
        <f>IF('General parameters'!$G$10="Undiscounted",Calculation!BY498,Calculation!BY501)</f>
        <v>0</v>
      </c>
      <c r="CB95" s="196">
        <f>IF('General parameters'!$G$10="Undiscounted",Calculation!BZ498,Calculation!BZ501)</f>
        <v>0</v>
      </c>
      <c r="CC95" s="196">
        <f>IF('General parameters'!$G$10="Undiscounted",Calculation!CA498,Calculation!CA501)</f>
        <v>0</v>
      </c>
      <c r="CD95" s="196">
        <f>IF('General parameters'!$G$10="Undiscounted",Calculation!CB498,Calculation!CB501)</f>
        <v>0</v>
      </c>
      <c r="CE95" s="196">
        <f>IF('General parameters'!$G$10="Undiscounted",Calculation!CC498,Calculation!CC501)</f>
        <v>0</v>
      </c>
      <c r="CF95" s="196">
        <f>IF('General parameters'!$G$10="Undiscounted",Calculation!CD498,Calculation!CD501)</f>
        <v>0</v>
      </c>
      <c r="CG95" s="196">
        <f>IF('General parameters'!$G$10="Undiscounted",Calculation!CE498,Calculation!CE501)</f>
        <v>0</v>
      </c>
      <c r="CH95" s="196">
        <f>IF('General parameters'!$G$10="Undiscounted",Calculation!CF498,Calculation!CF501)</f>
        <v>0</v>
      </c>
      <c r="CI95" s="196">
        <f>IF('General parameters'!$G$10="Undiscounted",Calculation!CG498,Calculation!CG501)</f>
        <v>0</v>
      </c>
      <c r="CJ95" s="196">
        <f>IF('General parameters'!$G$10="Undiscounted",Calculation!CH498,Calculation!CH501)</f>
        <v>0</v>
      </c>
      <c r="CK95" s="196">
        <f>IF('General parameters'!$G$10="Undiscounted",Calculation!CI498,Calculation!CI501)</f>
        <v>0</v>
      </c>
      <c r="CL95" s="196">
        <f>IF('General parameters'!$G$10="Undiscounted",Calculation!CJ498,Calculation!CJ501)</f>
        <v>0</v>
      </c>
      <c r="CM95" s="196">
        <f>IF('General parameters'!$G$10="Undiscounted",Calculation!CK498,Calculation!CK501)</f>
        <v>0</v>
      </c>
      <c r="CN95" s="196">
        <f>IF('General parameters'!$G$10="Undiscounted",Calculation!CL498,Calculation!CL501)</f>
        <v>0</v>
      </c>
      <c r="CO95" s="196">
        <f>IF('General parameters'!$G$10="Undiscounted",Calculation!CM498,Calculation!CM501)</f>
        <v>0</v>
      </c>
      <c r="CP95" s="196">
        <f>IF('General parameters'!$G$10="Undiscounted",Calculation!CN498,Calculation!CN501)</f>
        <v>0</v>
      </c>
      <c r="CQ95" s="196">
        <f>IF('General parameters'!$G$10="Undiscounted",Calculation!CO498,Calculation!CO501)</f>
        <v>0</v>
      </c>
      <c r="CR95" s="196">
        <f>IF('General parameters'!$G$10="Undiscounted",Calculation!CP498,Calculation!CP501)</f>
        <v>0</v>
      </c>
      <c r="CS95" s="196">
        <f>IF('General parameters'!$G$10="Undiscounted",Calculation!CQ498,Calculation!CQ501)</f>
        <v>0</v>
      </c>
      <c r="CT95" s="196">
        <f>IF('General parameters'!$G$10="Undiscounted",Calculation!CR498,Calculation!CR501)</f>
        <v>0</v>
      </c>
      <c r="CU95" s="196">
        <f>IF('General parameters'!$G$10="Undiscounted",Calculation!CS498,Calculation!CS501)</f>
        <v>0</v>
      </c>
      <c r="CV95" s="196">
        <f>IF('General parameters'!$G$10="Undiscounted",Calculation!CT498,Calculation!CT501)</f>
        <v>0</v>
      </c>
      <c r="CW95" s="196">
        <f>IF('General parameters'!$G$10="Undiscounted",Calculation!CU498,Calculation!CU501)</f>
        <v>0</v>
      </c>
      <c r="CX95" s="196">
        <f>IF('General parameters'!$G$10="Undiscounted",Calculation!CV498,Calculation!CV501)</f>
        <v>0</v>
      </c>
      <c r="CY95" s="196">
        <f>IF('General parameters'!$G$10="Undiscounted",Calculation!CW498,Calculation!CW501)</f>
        <v>0</v>
      </c>
      <c r="CZ95" s="196">
        <f>IF('General parameters'!$G$10="Undiscounted",Calculation!CX498,Calculation!CX501)</f>
        <v>0</v>
      </c>
      <c r="DA95" s="196">
        <f>IF('General parameters'!$G$10="Undiscounted",Calculation!CY498,Calculation!CY501)</f>
        <v>0</v>
      </c>
      <c r="DB95" s="196">
        <f>IF('General parameters'!$G$10="Undiscounted",Calculation!CZ498,Calculation!CZ501)</f>
        <v>0</v>
      </c>
      <c r="DC95" s="196">
        <f>IF('General parameters'!$G$10="Undiscounted",Calculation!DA498,Calculation!DA501)</f>
        <v>0</v>
      </c>
      <c r="DD95" s="196">
        <f>IF('General parameters'!$G$10="Undiscounted",Calculation!DB498,Calculation!DB501)</f>
        <v>0</v>
      </c>
    </row>
    <row r="96" spans="1:108" s="163" customFormat="1" ht="22.5" customHeight="1">
      <c r="C96" s="163" t="s">
        <v>158</v>
      </c>
      <c r="E96" s="195" t="s">
        <v>62</v>
      </c>
      <c r="G96" s="195" t="str">
        <f>'General parameters'!$G$10&amp;", "&amp;'General parameters'!$G$12</f>
        <v>Discounted, Escalated</v>
      </c>
      <c r="I96" s="196">
        <f>IF('General parameters'!$G$10="Undiscounted",Calculation!G544,Calculation!G547)</f>
        <v>0</v>
      </c>
      <c r="J96" s="196">
        <f>IF('General parameters'!$G$10="Undiscounted",Calculation!H544,Calculation!H547)</f>
        <v>0</v>
      </c>
      <c r="K96" s="196">
        <f>IF('General parameters'!$G$10="Undiscounted",Calculation!I544,Calculation!I547)</f>
        <v>0</v>
      </c>
      <c r="L96" s="196">
        <f>IF('General parameters'!$G$10="Undiscounted",Calculation!J544,Calculation!J547)</f>
        <v>0</v>
      </c>
      <c r="M96" s="196">
        <f>IF('General parameters'!$G$10="Undiscounted",Calculation!K544,Calculation!K547)</f>
        <v>0</v>
      </c>
      <c r="N96" s="196">
        <f>IF('General parameters'!$G$10="Undiscounted",Calculation!L544,Calculation!L547)</f>
        <v>0</v>
      </c>
      <c r="O96" s="196">
        <f>IF('General parameters'!$G$10="Undiscounted",Calculation!M544,Calculation!M547)</f>
        <v>0</v>
      </c>
      <c r="P96" s="196">
        <f>IF('General parameters'!$G$10="Undiscounted",Calculation!N544,Calculation!N547)</f>
        <v>0</v>
      </c>
      <c r="Q96" s="196">
        <f>IF('General parameters'!$G$10="Undiscounted",Calculation!O544,Calculation!O547)</f>
        <v>0</v>
      </c>
      <c r="R96" s="196">
        <f>IF('General parameters'!$G$10="Undiscounted",Calculation!P544,Calculation!P547)</f>
        <v>0</v>
      </c>
      <c r="S96" s="196">
        <f>IF('General parameters'!$G$10="Undiscounted",Calculation!Q544,Calculation!Q547)</f>
        <v>0</v>
      </c>
      <c r="T96" s="196">
        <f>IF('General parameters'!$G$10="Undiscounted",Calculation!R544,Calculation!R547)</f>
        <v>0</v>
      </c>
      <c r="U96" s="196">
        <f>IF('General parameters'!$G$10="Undiscounted",Calculation!S544,Calculation!S547)</f>
        <v>0</v>
      </c>
      <c r="V96" s="196">
        <f>IF('General parameters'!$G$10="Undiscounted",Calculation!T544,Calculation!T547)</f>
        <v>0</v>
      </c>
      <c r="W96" s="196">
        <f>IF('General parameters'!$G$10="Undiscounted",Calculation!U544,Calculation!U547)</f>
        <v>0</v>
      </c>
      <c r="X96" s="196">
        <f>IF('General parameters'!$G$10="Undiscounted",Calculation!V544,Calculation!V547)</f>
        <v>0</v>
      </c>
      <c r="Y96" s="196">
        <f>IF('General parameters'!$G$10="Undiscounted",Calculation!W544,Calculation!W547)</f>
        <v>0</v>
      </c>
      <c r="Z96" s="196">
        <f>IF('General parameters'!$G$10="Undiscounted",Calculation!X544,Calculation!X547)</f>
        <v>0</v>
      </c>
      <c r="AA96" s="196">
        <f>IF('General parameters'!$G$10="Undiscounted",Calculation!Y544,Calculation!Y547)</f>
        <v>0</v>
      </c>
      <c r="AB96" s="196">
        <f>IF('General parameters'!$G$10="Undiscounted",Calculation!Z544,Calculation!Z547)</f>
        <v>0</v>
      </c>
      <c r="AC96" s="196">
        <f>IF('General parameters'!$G$10="Undiscounted",Calculation!AA544,Calculation!AA547)</f>
        <v>0</v>
      </c>
      <c r="AD96" s="196">
        <f>IF('General parameters'!$G$10="Undiscounted",Calculation!AB544,Calculation!AB547)</f>
        <v>0</v>
      </c>
      <c r="AE96" s="196">
        <f>IF('General parameters'!$G$10="Undiscounted",Calculation!AC544,Calculation!AC547)</f>
        <v>0</v>
      </c>
      <c r="AF96" s="196">
        <f>IF('General parameters'!$G$10="Undiscounted",Calculation!AD544,Calculation!AD547)</f>
        <v>0</v>
      </c>
      <c r="AG96" s="196">
        <f>IF('General parameters'!$G$10="Undiscounted",Calculation!AE544,Calculation!AE547)</f>
        <v>0</v>
      </c>
      <c r="AH96" s="196">
        <f>IF('General parameters'!$G$10="Undiscounted",Calculation!AF544,Calculation!AF547)</f>
        <v>0</v>
      </c>
      <c r="AI96" s="196">
        <f>IF('General parameters'!$G$10="Undiscounted",Calculation!AG544,Calculation!AG547)</f>
        <v>0</v>
      </c>
      <c r="AJ96" s="196">
        <f>IF('General parameters'!$G$10="Undiscounted",Calculation!AH544,Calculation!AH547)</f>
        <v>0</v>
      </c>
      <c r="AK96" s="196">
        <f>IF('General parameters'!$G$10="Undiscounted",Calculation!AI544,Calculation!AI547)</f>
        <v>0</v>
      </c>
      <c r="AL96" s="196">
        <f>IF('General parameters'!$G$10="Undiscounted",Calculation!AJ544,Calculation!AJ547)</f>
        <v>0</v>
      </c>
      <c r="AM96" s="196">
        <f>IF('General parameters'!$G$10="Undiscounted",Calculation!AK544,Calculation!AK547)</f>
        <v>0</v>
      </c>
      <c r="AN96" s="196">
        <f>IF('General parameters'!$G$10="Undiscounted",Calculation!AL544,Calculation!AL547)</f>
        <v>0</v>
      </c>
      <c r="AO96" s="196">
        <f>IF('General parameters'!$G$10="Undiscounted",Calculation!AM544,Calculation!AM547)</f>
        <v>0</v>
      </c>
      <c r="AP96" s="196">
        <f>IF('General parameters'!$G$10="Undiscounted",Calculation!AN544,Calculation!AN547)</f>
        <v>0</v>
      </c>
      <c r="AQ96" s="196">
        <f>IF('General parameters'!$G$10="Undiscounted",Calculation!AO544,Calculation!AO547)</f>
        <v>0</v>
      </c>
      <c r="AR96" s="196">
        <f>IF('General parameters'!$G$10="Undiscounted",Calculation!AP544,Calculation!AP547)</f>
        <v>0</v>
      </c>
      <c r="AS96" s="196">
        <f>IF('General parameters'!$G$10="Undiscounted",Calculation!AQ544,Calculation!AQ547)</f>
        <v>0</v>
      </c>
      <c r="AT96" s="196">
        <f>IF('General parameters'!$G$10="Undiscounted",Calculation!AR544,Calculation!AR547)</f>
        <v>0</v>
      </c>
      <c r="AU96" s="196">
        <f>IF('General parameters'!$G$10="Undiscounted",Calculation!AS544,Calculation!AS547)</f>
        <v>0</v>
      </c>
      <c r="AV96" s="196">
        <f>IF('General parameters'!$G$10="Undiscounted",Calculation!AT544,Calculation!AT547)</f>
        <v>0</v>
      </c>
      <c r="AW96" s="196">
        <f>IF('General parameters'!$G$10="Undiscounted",Calculation!AU544,Calculation!AU547)</f>
        <v>0</v>
      </c>
      <c r="AX96" s="196">
        <f>IF('General parameters'!$G$10="Undiscounted",Calculation!AV544,Calculation!AV547)</f>
        <v>0</v>
      </c>
      <c r="AY96" s="196">
        <f>IF('General parameters'!$G$10="Undiscounted",Calculation!AW544,Calculation!AW547)</f>
        <v>0</v>
      </c>
      <c r="AZ96" s="196">
        <f>IF('General parameters'!$G$10="Undiscounted",Calculation!AX544,Calculation!AX547)</f>
        <v>0</v>
      </c>
      <c r="BA96" s="196">
        <f>IF('General parameters'!$G$10="Undiscounted",Calculation!AY544,Calculation!AY547)</f>
        <v>0</v>
      </c>
      <c r="BB96" s="196">
        <f>IF('General parameters'!$G$10="Undiscounted",Calculation!AZ544,Calculation!AZ547)</f>
        <v>0</v>
      </c>
      <c r="BC96" s="196">
        <f>IF('General parameters'!$G$10="Undiscounted",Calculation!BA544,Calculation!BA547)</f>
        <v>0</v>
      </c>
      <c r="BD96" s="196">
        <f>IF('General parameters'!$G$10="Undiscounted",Calculation!BB544,Calculation!BB547)</f>
        <v>0</v>
      </c>
      <c r="BE96" s="196">
        <f>IF('General parameters'!$G$10="Undiscounted",Calculation!BC544,Calculation!BC547)</f>
        <v>0</v>
      </c>
      <c r="BF96" s="196">
        <f>IF('General parameters'!$G$10="Undiscounted",Calculation!BD544,Calculation!BD547)</f>
        <v>0</v>
      </c>
      <c r="BG96" s="196">
        <f>IF('General parameters'!$G$10="Undiscounted",Calculation!BE544,Calculation!BE547)</f>
        <v>0</v>
      </c>
      <c r="BH96" s="196">
        <f>IF('General parameters'!$G$10="Undiscounted",Calculation!BF544,Calculation!BF547)</f>
        <v>0</v>
      </c>
      <c r="BI96" s="196">
        <f>IF('General parameters'!$G$10="Undiscounted",Calculation!BG544,Calculation!BG547)</f>
        <v>0</v>
      </c>
      <c r="BJ96" s="196">
        <f>IF('General parameters'!$G$10="Undiscounted",Calculation!BH544,Calculation!BH547)</f>
        <v>0</v>
      </c>
      <c r="BK96" s="196">
        <f>IF('General parameters'!$G$10="Undiscounted",Calculation!BI544,Calculation!BI547)</f>
        <v>0</v>
      </c>
      <c r="BL96" s="196">
        <f>IF('General parameters'!$G$10="Undiscounted",Calculation!BJ544,Calculation!BJ547)</f>
        <v>0</v>
      </c>
      <c r="BM96" s="196">
        <f>IF('General parameters'!$G$10="Undiscounted",Calculation!BK544,Calculation!BK547)</f>
        <v>0</v>
      </c>
      <c r="BN96" s="196">
        <f>IF('General parameters'!$G$10="Undiscounted",Calculation!BL544,Calculation!BL547)</f>
        <v>0</v>
      </c>
      <c r="BO96" s="196">
        <f>IF('General parameters'!$G$10="Undiscounted",Calculation!BM544,Calculation!BM547)</f>
        <v>0</v>
      </c>
      <c r="BP96" s="196">
        <f>IF('General parameters'!$G$10="Undiscounted",Calculation!BN544,Calculation!BN547)</f>
        <v>0</v>
      </c>
      <c r="BQ96" s="196">
        <f>IF('General parameters'!$G$10="Undiscounted",Calculation!BO544,Calculation!BO547)</f>
        <v>0</v>
      </c>
      <c r="BR96" s="196">
        <f>IF('General parameters'!$G$10="Undiscounted",Calculation!BP544,Calculation!BP547)</f>
        <v>0</v>
      </c>
      <c r="BS96" s="196">
        <f>IF('General parameters'!$G$10="Undiscounted",Calculation!BQ544,Calculation!BQ547)</f>
        <v>0</v>
      </c>
      <c r="BT96" s="196">
        <f>IF('General parameters'!$G$10="Undiscounted",Calculation!BR544,Calculation!BR547)</f>
        <v>0</v>
      </c>
      <c r="BU96" s="196">
        <f>IF('General parameters'!$G$10="Undiscounted",Calculation!BS544,Calculation!BS547)</f>
        <v>0</v>
      </c>
      <c r="BV96" s="196">
        <f>IF('General parameters'!$G$10="Undiscounted",Calculation!BT544,Calculation!BT547)</f>
        <v>0</v>
      </c>
      <c r="BW96" s="196">
        <f>IF('General parameters'!$G$10="Undiscounted",Calculation!BU544,Calculation!BU547)</f>
        <v>0</v>
      </c>
      <c r="BX96" s="196">
        <f>IF('General parameters'!$G$10="Undiscounted",Calculation!BV544,Calculation!BV547)</f>
        <v>0</v>
      </c>
      <c r="BY96" s="196">
        <f>IF('General parameters'!$G$10="Undiscounted",Calculation!BW544,Calculation!BW547)</f>
        <v>0</v>
      </c>
      <c r="BZ96" s="196">
        <f>IF('General parameters'!$G$10="Undiscounted",Calculation!BX544,Calculation!BX547)</f>
        <v>0</v>
      </c>
      <c r="CA96" s="196">
        <f>IF('General parameters'!$G$10="Undiscounted",Calculation!BY544,Calculation!BY547)</f>
        <v>0</v>
      </c>
      <c r="CB96" s="196">
        <f>IF('General parameters'!$G$10="Undiscounted",Calculation!BZ544,Calculation!BZ547)</f>
        <v>0</v>
      </c>
      <c r="CC96" s="196">
        <f>IF('General parameters'!$G$10="Undiscounted",Calculation!CA544,Calculation!CA547)</f>
        <v>0</v>
      </c>
      <c r="CD96" s="196">
        <f>IF('General parameters'!$G$10="Undiscounted",Calculation!CB544,Calculation!CB547)</f>
        <v>0</v>
      </c>
      <c r="CE96" s="196">
        <f>IF('General parameters'!$G$10="Undiscounted",Calculation!CC544,Calculation!CC547)</f>
        <v>0</v>
      </c>
      <c r="CF96" s="196">
        <f>IF('General parameters'!$G$10="Undiscounted",Calculation!CD544,Calculation!CD547)</f>
        <v>0</v>
      </c>
      <c r="CG96" s="196">
        <f>IF('General parameters'!$G$10="Undiscounted",Calculation!CE544,Calculation!CE547)</f>
        <v>0</v>
      </c>
      <c r="CH96" s="196">
        <f>IF('General parameters'!$G$10="Undiscounted",Calculation!CF544,Calculation!CF547)</f>
        <v>0</v>
      </c>
      <c r="CI96" s="196">
        <f>IF('General parameters'!$G$10="Undiscounted",Calculation!CG544,Calculation!CG547)</f>
        <v>0</v>
      </c>
      <c r="CJ96" s="196">
        <f>IF('General parameters'!$G$10="Undiscounted",Calculation!CH544,Calculation!CH547)</f>
        <v>0</v>
      </c>
      <c r="CK96" s="196">
        <f>IF('General parameters'!$G$10="Undiscounted",Calculation!CI544,Calculation!CI547)</f>
        <v>0</v>
      </c>
      <c r="CL96" s="196">
        <f>IF('General parameters'!$G$10="Undiscounted",Calculation!CJ544,Calculation!CJ547)</f>
        <v>0</v>
      </c>
      <c r="CM96" s="196">
        <f>IF('General parameters'!$G$10="Undiscounted",Calculation!CK544,Calculation!CK547)</f>
        <v>0</v>
      </c>
      <c r="CN96" s="196">
        <f>IF('General parameters'!$G$10="Undiscounted",Calculation!CL544,Calculation!CL547)</f>
        <v>0</v>
      </c>
      <c r="CO96" s="196">
        <f>IF('General parameters'!$G$10="Undiscounted",Calculation!CM544,Calculation!CM547)</f>
        <v>0</v>
      </c>
      <c r="CP96" s="196">
        <f>IF('General parameters'!$G$10="Undiscounted",Calculation!CN544,Calculation!CN547)</f>
        <v>0</v>
      </c>
      <c r="CQ96" s="196">
        <f>IF('General parameters'!$G$10="Undiscounted",Calculation!CO544,Calculation!CO547)</f>
        <v>0</v>
      </c>
      <c r="CR96" s="196">
        <f>IF('General parameters'!$G$10="Undiscounted",Calculation!CP544,Calculation!CP547)</f>
        <v>0</v>
      </c>
      <c r="CS96" s="196">
        <f>IF('General parameters'!$G$10="Undiscounted",Calculation!CQ544,Calculation!CQ547)</f>
        <v>0</v>
      </c>
      <c r="CT96" s="196">
        <f>IF('General parameters'!$G$10="Undiscounted",Calculation!CR544,Calculation!CR547)</f>
        <v>0</v>
      </c>
      <c r="CU96" s="196">
        <f>IF('General parameters'!$G$10="Undiscounted",Calculation!CS544,Calculation!CS547)</f>
        <v>0</v>
      </c>
      <c r="CV96" s="196">
        <f>IF('General parameters'!$G$10="Undiscounted",Calculation!CT544,Calculation!CT547)</f>
        <v>0</v>
      </c>
      <c r="CW96" s="196">
        <f>IF('General parameters'!$G$10="Undiscounted",Calculation!CU544,Calculation!CU547)</f>
        <v>0</v>
      </c>
      <c r="CX96" s="196">
        <f>IF('General parameters'!$G$10="Undiscounted",Calculation!CV544,Calculation!CV547)</f>
        <v>0</v>
      </c>
      <c r="CY96" s="196">
        <f>IF('General parameters'!$G$10="Undiscounted",Calculation!CW544,Calculation!CW547)</f>
        <v>0</v>
      </c>
      <c r="CZ96" s="196">
        <f>IF('General parameters'!$G$10="Undiscounted",Calculation!CX544,Calculation!CX547)</f>
        <v>0</v>
      </c>
      <c r="DA96" s="196">
        <f>IF('General parameters'!$G$10="Undiscounted",Calculation!CY544,Calculation!CY547)</f>
        <v>0</v>
      </c>
      <c r="DB96" s="196">
        <f>IF('General parameters'!$G$10="Undiscounted",Calculation!CZ544,Calculation!CZ547)</f>
        <v>0</v>
      </c>
      <c r="DC96" s="196">
        <f>IF('General parameters'!$G$10="Undiscounted",Calculation!DA544,Calculation!DA547)</f>
        <v>0</v>
      </c>
      <c r="DD96" s="196">
        <f>IF('General parameters'!$G$10="Undiscounted",Calculation!DB544,Calculation!DB547)</f>
        <v>0</v>
      </c>
    </row>
    <row r="97" spans="1:108" s="163" customFormat="1" ht="22.5" customHeight="1">
      <c r="C97" s="163" t="s">
        <v>197</v>
      </c>
      <c r="E97" s="195" t="s">
        <v>62</v>
      </c>
      <c r="G97" s="195" t="str">
        <f>'General parameters'!$G$10&amp;", "&amp;'General parameters'!$G$12</f>
        <v>Discounted, Escalated</v>
      </c>
      <c r="I97" s="196">
        <f>SUM($I96:I96)</f>
        <v>0</v>
      </c>
      <c r="J97" s="196">
        <f>SUM($I96:J96)</f>
        <v>0</v>
      </c>
      <c r="K97" s="196">
        <f>SUM($I96:K96)</f>
        <v>0</v>
      </c>
      <c r="L97" s="196">
        <f>SUM($I96:L96)</f>
        <v>0</v>
      </c>
      <c r="M97" s="196">
        <f>SUM($I96:M96)</f>
        <v>0</v>
      </c>
      <c r="N97" s="196">
        <f>SUM($I96:N96)</f>
        <v>0</v>
      </c>
      <c r="O97" s="196">
        <f>SUM($I96:O96)</f>
        <v>0</v>
      </c>
      <c r="P97" s="196">
        <f>SUM($I96:P96)</f>
        <v>0</v>
      </c>
      <c r="Q97" s="196">
        <f>SUM($I96:Q96)</f>
        <v>0</v>
      </c>
      <c r="R97" s="196">
        <f>SUM($I96:R96)</f>
        <v>0</v>
      </c>
      <c r="S97" s="196">
        <f>SUM($I96:S96)</f>
        <v>0</v>
      </c>
      <c r="T97" s="196">
        <f>SUM($I96:T96)</f>
        <v>0</v>
      </c>
      <c r="U97" s="196">
        <f>SUM($I96:U96)</f>
        <v>0</v>
      </c>
      <c r="V97" s="196">
        <f>SUM($I96:V96)</f>
        <v>0</v>
      </c>
      <c r="W97" s="196">
        <f>SUM($I96:W96)</f>
        <v>0</v>
      </c>
      <c r="X97" s="196">
        <f>SUM($I96:X96)</f>
        <v>0</v>
      </c>
      <c r="Y97" s="196">
        <f>SUM($I96:Y96)</f>
        <v>0</v>
      </c>
      <c r="Z97" s="196">
        <f>SUM($I96:Z96)</f>
        <v>0</v>
      </c>
      <c r="AA97" s="196">
        <f>SUM($I96:AA96)</f>
        <v>0</v>
      </c>
      <c r="AB97" s="196">
        <f>SUM($I96:AB96)</f>
        <v>0</v>
      </c>
      <c r="AC97" s="196">
        <f>SUM($I96:AC96)</f>
        <v>0</v>
      </c>
      <c r="AD97" s="196">
        <f>SUM($I96:AD96)</f>
        <v>0</v>
      </c>
      <c r="AE97" s="196">
        <f>SUM($I96:AE96)</f>
        <v>0</v>
      </c>
      <c r="AF97" s="196">
        <f>SUM($I96:AF96)</f>
        <v>0</v>
      </c>
      <c r="AG97" s="196">
        <f>SUM($I96:AG96)</f>
        <v>0</v>
      </c>
      <c r="AH97" s="196">
        <f>SUM($I96:AH96)</f>
        <v>0</v>
      </c>
      <c r="AI97" s="196">
        <f>SUM($I96:AI96)</f>
        <v>0</v>
      </c>
      <c r="AJ97" s="196">
        <f>SUM($I96:AJ96)</f>
        <v>0</v>
      </c>
      <c r="AK97" s="196">
        <f>SUM($I96:AK96)</f>
        <v>0</v>
      </c>
      <c r="AL97" s="196">
        <f>SUM($I96:AL96)</f>
        <v>0</v>
      </c>
      <c r="AM97" s="196">
        <f>SUM($I96:AM96)</f>
        <v>0</v>
      </c>
      <c r="AN97" s="196">
        <f>SUM($I96:AN96)</f>
        <v>0</v>
      </c>
      <c r="AO97" s="196">
        <f>SUM($I96:AO96)</f>
        <v>0</v>
      </c>
      <c r="AP97" s="196">
        <f>SUM($I96:AP96)</f>
        <v>0</v>
      </c>
      <c r="AQ97" s="196">
        <f>SUM($I96:AQ96)</f>
        <v>0</v>
      </c>
      <c r="AR97" s="196">
        <f>SUM($I96:AR96)</f>
        <v>0</v>
      </c>
      <c r="AS97" s="196">
        <f>SUM($I96:AS96)</f>
        <v>0</v>
      </c>
      <c r="AT97" s="196">
        <f>SUM($I96:AT96)</f>
        <v>0</v>
      </c>
      <c r="AU97" s="196">
        <f>SUM($I96:AU96)</f>
        <v>0</v>
      </c>
      <c r="AV97" s="196">
        <f>SUM($I96:AV96)</f>
        <v>0</v>
      </c>
      <c r="AW97" s="196">
        <f>SUM($I96:AW96)</f>
        <v>0</v>
      </c>
      <c r="AX97" s="196">
        <f>SUM($I96:AX96)</f>
        <v>0</v>
      </c>
      <c r="AY97" s="196">
        <f>SUM($I96:AY96)</f>
        <v>0</v>
      </c>
      <c r="AZ97" s="196">
        <f>SUM($I96:AZ96)</f>
        <v>0</v>
      </c>
      <c r="BA97" s="196">
        <f>SUM($I96:BA96)</f>
        <v>0</v>
      </c>
      <c r="BB97" s="196">
        <f>SUM($I96:BB96)</f>
        <v>0</v>
      </c>
      <c r="BC97" s="196">
        <f>SUM($I96:BC96)</f>
        <v>0</v>
      </c>
      <c r="BD97" s="196">
        <f>SUM($I96:BD96)</f>
        <v>0</v>
      </c>
      <c r="BE97" s="196">
        <f>SUM($I96:BE96)</f>
        <v>0</v>
      </c>
      <c r="BF97" s="196">
        <f>SUM($I96:BF96)</f>
        <v>0</v>
      </c>
      <c r="BG97" s="196">
        <f>SUM($I96:BG96)</f>
        <v>0</v>
      </c>
      <c r="BH97" s="196">
        <f>SUM($I96:BH96)</f>
        <v>0</v>
      </c>
      <c r="BI97" s="196">
        <f>SUM($I96:BI96)</f>
        <v>0</v>
      </c>
      <c r="BJ97" s="196">
        <f>SUM($I96:BJ96)</f>
        <v>0</v>
      </c>
      <c r="BK97" s="196">
        <f>SUM($I96:BK96)</f>
        <v>0</v>
      </c>
      <c r="BL97" s="196">
        <f>SUM($I96:BL96)</f>
        <v>0</v>
      </c>
      <c r="BM97" s="196">
        <f>SUM($I96:BM96)</f>
        <v>0</v>
      </c>
      <c r="BN97" s="196">
        <f>SUM($I96:BN96)</f>
        <v>0</v>
      </c>
      <c r="BO97" s="196">
        <f>SUM($I96:BO96)</f>
        <v>0</v>
      </c>
      <c r="BP97" s="196">
        <f>SUM($I96:BP96)</f>
        <v>0</v>
      </c>
      <c r="BQ97" s="196">
        <f>SUM($I96:BQ96)</f>
        <v>0</v>
      </c>
      <c r="BR97" s="196">
        <f>SUM($I96:BR96)</f>
        <v>0</v>
      </c>
      <c r="BS97" s="196">
        <f>SUM($I96:BS96)</f>
        <v>0</v>
      </c>
      <c r="BT97" s="196">
        <f>SUM($I96:BT96)</f>
        <v>0</v>
      </c>
      <c r="BU97" s="196">
        <f>SUM($I96:BU96)</f>
        <v>0</v>
      </c>
      <c r="BV97" s="196">
        <f>SUM($I96:BV96)</f>
        <v>0</v>
      </c>
      <c r="BW97" s="196">
        <f>SUM($I96:BW96)</f>
        <v>0</v>
      </c>
      <c r="BX97" s="196">
        <f>SUM($I96:BX96)</f>
        <v>0</v>
      </c>
      <c r="BY97" s="196">
        <f>SUM($I96:BY96)</f>
        <v>0</v>
      </c>
      <c r="BZ97" s="196">
        <f>SUM($I96:BZ96)</f>
        <v>0</v>
      </c>
      <c r="CA97" s="196">
        <f>SUM($I96:CA96)</f>
        <v>0</v>
      </c>
      <c r="CB97" s="196">
        <f>SUM($I96:CB96)</f>
        <v>0</v>
      </c>
      <c r="CC97" s="196">
        <f>SUM($I96:CC96)</f>
        <v>0</v>
      </c>
      <c r="CD97" s="196">
        <f>SUM($I96:CD96)</f>
        <v>0</v>
      </c>
      <c r="CE97" s="196">
        <f>SUM($I96:CE96)</f>
        <v>0</v>
      </c>
      <c r="CF97" s="196">
        <f>SUM($I96:CF96)</f>
        <v>0</v>
      </c>
      <c r="CG97" s="196">
        <f>SUM($I96:CG96)</f>
        <v>0</v>
      </c>
      <c r="CH97" s="196">
        <f>SUM($I96:CH96)</f>
        <v>0</v>
      </c>
      <c r="CI97" s="196">
        <f>SUM($I96:CI96)</f>
        <v>0</v>
      </c>
      <c r="CJ97" s="196">
        <f>SUM($I96:CJ96)</f>
        <v>0</v>
      </c>
      <c r="CK97" s="196">
        <f>SUM($I96:CK96)</f>
        <v>0</v>
      </c>
      <c r="CL97" s="196">
        <f>SUM($I96:CL96)</f>
        <v>0</v>
      </c>
      <c r="CM97" s="196">
        <f>SUM($I96:CM96)</f>
        <v>0</v>
      </c>
      <c r="CN97" s="196">
        <f>SUM($I96:CN96)</f>
        <v>0</v>
      </c>
      <c r="CO97" s="196">
        <f>SUM($I96:CO96)</f>
        <v>0</v>
      </c>
      <c r="CP97" s="196">
        <f>SUM($I96:CP96)</f>
        <v>0</v>
      </c>
      <c r="CQ97" s="196">
        <f>SUM($I96:CQ96)</f>
        <v>0</v>
      </c>
      <c r="CR97" s="196">
        <f>SUM($I96:CR96)</f>
        <v>0</v>
      </c>
      <c r="CS97" s="196">
        <f>SUM($I96:CS96)</f>
        <v>0</v>
      </c>
      <c r="CT97" s="196">
        <f>SUM($I96:CT96)</f>
        <v>0</v>
      </c>
      <c r="CU97" s="196">
        <f>SUM($I96:CU96)</f>
        <v>0</v>
      </c>
      <c r="CV97" s="196">
        <f>SUM($I96:CV96)</f>
        <v>0</v>
      </c>
      <c r="CW97" s="196">
        <f>SUM($I96:CW96)</f>
        <v>0</v>
      </c>
      <c r="CX97" s="196">
        <f>SUM($I96:CX96)</f>
        <v>0</v>
      </c>
      <c r="CY97" s="196">
        <f>SUM($I96:CY96)</f>
        <v>0</v>
      </c>
      <c r="CZ97" s="196">
        <f>SUM($I96:CZ96)</f>
        <v>0</v>
      </c>
      <c r="DA97" s="196">
        <f>SUM($I96:DA96)</f>
        <v>0</v>
      </c>
      <c r="DB97" s="196">
        <f>SUM($I96:DB96)</f>
        <v>0</v>
      </c>
      <c r="DC97" s="196">
        <f>SUM($I96:DC96)</f>
        <v>0</v>
      </c>
      <c r="DD97" s="196">
        <f>SUM($I96:DD96)</f>
        <v>0</v>
      </c>
    </row>
    <row r="98" spans="1:108" ht="12.6" customHeight="1">
      <c r="A98" s="32"/>
      <c r="B98" s="32"/>
      <c r="C98" s="32"/>
      <c r="D98" s="32"/>
      <c r="E98" s="32"/>
      <c r="F98" s="32"/>
      <c r="G98" s="37"/>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2"/>
      <c r="BX98" s="32"/>
      <c r="BY98" s="32"/>
      <c r="BZ98" s="32"/>
      <c r="CA98" s="32"/>
      <c r="CB98" s="32"/>
      <c r="CC98" s="32"/>
      <c r="CD98" s="32"/>
      <c r="CE98" s="32"/>
      <c r="CF98" s="32"/>
      <c r="CG98" s="32"/>
      <c r="CH98" s="32"/>
      <c r="CI98" s="32"/>
      <c r="CJ98" s="32"/>
      <c r="CK98" s="32"/>
      <c r="CL98" s="32"/>
      <c r="CM98" s="32"/>
      <c r="CN98" s="32"/>
      <c r="CO98" s="32"/>
      <c r="CP98" s="32"/>
      <c r="CQ98" s="32"/>
      <c r="CR98" s="32"/>
      <c r="CS98" s="32"/>
      <c r="CT98" s="32"/>
      <c r="CU98" s="32"/>
      <c r="CV98" s="32"/>
      <c r="CW98" s="32"/>
      <c r="CX98" s="32"/>
      <c r="CY98" s="32"/>
      <c r="CZ98" s="32"/>
      <c r="DA98" s="32"/>
      <c r="DB98" s="32"/>
      <c r="DC98" s="32"/>
      <c r="DD98" s="32"/>
    </row>
    <row r="99" spans="1:108" s="163" customFormat="1" ht="22.5" customHeight="1">
      <c r="C99" s="163" t="s">
        <v>116</v>
      </c>
      <c r="E99" s="195" t="s">
        <v>62</v>
      </c>
      <c r="G99" s="195" t="str">
        <f>"Undiscounted, "&amp;'General parameters'!$G$12</f>
        <v>Undiscounted, Escalated</v>
      </c>
      <c r="I99" s="196">
        <f>Calculation!G550</f>
        <v>0</v>
      </c>
      <c r="J99" s="196">
        <f>Calculation!H550</f>
        <v>0</v>
      </c>
      <c r="K99" s="196">
        <f>Calculation!I550</f>
        <v>0</v>
      </c>
      <c r="L99" s="196">
        <f>Calculation!J550</f>
        <v>0</v>
      </c>
      <c r="M99" s="196">
        <f>Calculation!K550</f>
        <v>0</v>
      </c>
      <c r="N99" s="196">
        <f>Calculation!L550</f>
        <v>0</v>
      </c>
      <c r="O99" s="196">
        <f>Calculation!M550</f>
        <v>0</v>
      </c>
      <c r="P99" s="196">
        <f>Calculation!N550</f>
        <v>0</v>
      </c>
      <c r="Q99" s="196">
        <f>Calculation!O550</f>
        <v>0</v>
      </c>
      <c r="R99" s="196">
        <f>Calculation!P550</f>
        <v>0</v>
      </c>
      <c r="S99" s="196">
        <f>Calculation!Q550</f>
        <v>0</v>
      </c>
      <c r="T99" s="196">
        <f>Calculation!R550</f>
        <v>0</v>
      </c>
      <c r="U99" s="196">
        <f>Calculation!S550</f>
        <v>0</v>
      </c>
      <c r="V99" s="196">
        <f>Calculation!T550</f>
        <v>0</v>
      </c>
      <c r="W99" s="196">
        <f>Calculation!U550</f>
        <v>0</v>
      </c>
      <c r="X99" s="196">
        <f>Calculation!V550</f>
        <v>0</v>
      </c>
      <c r="Y99" s="196">
        <f>Calculation!W550</f>
        <v>0</v>
      </c>
      <c r="Z99" s="196">
        <f>Calculation!X550</f>
        <v>0</v>
      </c>
      <c r="AA99" s="196">
        <f>Calculation!Y550</f>
        <v>0</v>
      </c>
      <c r="AB99" s="196">
        <f>Calculation!Z550</f>
        <v>0</v>
      </c>
      <c r="AC99" s="196">
        <f>Calculation!AA550</f>
        <v>0</v>
      </c>
      <c r="AD99" s="196">
        <f>Calculation!AB550</f>
        <v>0</v>
      </c>
      <c r="AE99" s="196">
        <f>Calculation!AC550</f>
        <v>0</v>
      </c>
      <c r="AF99" s="196">
        <f>Calculation!AD550</f>
        <v>0</v>
      </c>
      <c r="AG99" s="196">
        <f>Calculation!AE550</f>
        <v>0</v>
      </c>
      <c r="AH99" s="196">
        <f>Calculation!AF550</f>
        <v>0</v>
      </c>
      <c r="AI99" s="196">
        <f>Calculation!AG550</f>
        <v>0</v>
      </c>
      <c r="AJ99" s="196">
        <f>Calculation!AH550</f>
        <v>0</v>
      </c>
      <c r="AK99" s="196">
        <f>Calculation!AI550</f>
        <v>0</v>
      </c>
      <c r="AL99" s="196">
        <f>Calculation!AJ550</f>
        <v>0</v>
      </c>
      <c r="AM99" s="196">
        <f>Calculation!AK550</f>
        <v>0</v>
      </c>
      <c r="AN99" s="196">
        <f>Calculation!AL550</f>
        <v>0</v>
      </c>
      <c r="AO99" s="196">
        <f>Calculation!AM550</f>
        <v>0</v>
      </c>
      <c r="AP99" s="196">
        <f>Calculation!AN550</f>
        <v>0</v>
      </c>
      <c r="AQ99" s="196">
        <f>Calculation!AO550</f>
        <v>0</v>
      </c>
      <c r="AR99" s="196">
        <f>Calculation!AP550</f>
        <v>0</v>
      </c>
      <c r="AS99" s="196">
        <f>Calculation!AQ550</f>
        <v>0</v>
      </c>
      <c r="AT99" s="196">
        <f>Calculation!AR550</f>
        <v>0</v>
      </c>
      <c r="AU99" s="196">
        <f>Calculation!AS550</f>
        <v>0</v>
      </c>
      <c r="AV99" s="196">
        <f>Calculation!AT550</f>
        <v>0</v>
      </c>
      <c r="AW99" s="196">
        <f>Calculation!AU550</f>
        <v>0</v>
      </c>
      <c r="AX99" s="196">
        <f>Calculation!AV550</f>
        <v>0</v>
      </c>
      <c r="AY99" s="196">
        <f>Calculation!AW550</f>
        <v>0</v>
      </c>
      <c r="AZ99" s="196">
        <f>Calculation!AX550</f>
        <v>0</v>
      </c>
      <c r="BA99" s="196">
        <f>Calculation!AY550</f>
        <v>0</v>
      </c>
      <c r="BB99" s="196">
        <f>Calculation!AZ550</f>
        <v>0</v>
      </c>
      <c r="BC99" s="196">
        <f>Calculation!BA550</f>
        <v>0</v>
      </c>
      <c r="BD99" s="196">
        <f>Calculation!BB550</f>
        <v>0</v>
      </c>
      <c r="BE99" s="196">
        <f>Calculation!BC550</f>
        <v>0</v>
      </c>
      <c r="BF99" s="196">
        <f>Calculation!BD550</f>
        <v>0</v>
      </c>
      <c r="BG99" s="196">
        <f>Calculation!BE550</f>
        <v>0</v>
      </c>
      <c r="BH99" s="196">
        <f>Calculation!BF550</f>
        <v>0</v>
      </c>
      <c r="BI99" s="196">
        <f>Calculation!BG550</f>
        <v>0</v>
      </c>
      <c r="BJ99" s="196">
        <f>Calculation!BH550</f>
        <v>0</v>
      </c>
      <c r="BK99" s="196">
        <f>Calculation!BI550</f>
        <v>0</v>
      </c>
      <c r="BL99" s="196">
        <f>Calculation!BJ550</f>
        <v>0</v>
      </c>
      <c r="BM99" s="196">
        <f>Calculation!BK550</f>
        <v>0</v>
      </c>
      <c r="BN99" s="196">
        <f>Calculation!BL550</f>
        <v>0</v>
      </c>
      <c r="BO99" s="196">
        <f>Calculation!BM550</f>
        <v>0</v>
      </c>
      <c r="BP99" s="196">
        <f>Calculation!BN550</f>
        <v>0</v>
      </c>
      <c r="BQ99" s="196">
        <f>Calculation!BO550</f>
        <v>0</v>
      </c>
      <c r="BR99" s="196">
        <f>Calculation!BP550</f>
        <v>0</v>
      </c>
      <c r="BS99" s="196">
        <f>Calculation!BQ550</f>
        <v>0</v>
      </c>
      <c r="BT99" s="196">
        <f>Calculation!BR550</f>
        <v>0</v>
      </c>
      <c r="BU99" s="196">
        <f>Calculation!BS550</f>
        <v>0</v>
      </c>
      <c r="BV99" s="196">
        <f>Calculation!BT550</f>
        <v>0</v>
      </c>
      <c r="BW99" s="196">
        <f>Calculation!BU550</f>
        <v>0</v>
      </c>
      <c r="BX99" s="196">
        <f>Calculation!BV550</f>
        <v>0</v>
      </c>
      <c r="BY99" s="196">
        <f>Calculation!BW550</f>
        <v>0</v>
      </c>
      <c r="BZ99" s="196">
        <f>Calculation!BX550</f>
        <v>0</v>
      </c>
      <c r="CA99" s="196">
        <f>Calculation!BY550</f>
        <v>0</v>
      </c>
      <c r="CB99" s="196">
        <f>Calculation!BZ550</f>
        <v>0</v>
      </c>
      <c r="CC99" s="196">
        <f>Calculation!CA550</f>
        <v>0</v>
      </c>
      <c r="CD99" s="196">
        <f>Calculation!CB550</f>
        <v>0</v>
      </c>
      <c r="CE99" s="196">
        <f>Calculation!CC550</f>
        <v>0</v>
      </c>
      <c r="CF99" s="196">
        <f>Calculation!CD550</f>
        <v>0</v>
      </c>
      <c r="CG99" s="196">
        <f>Calculation!CE550</f>
        <v>0</v>
      </c>
      <c r="CH99" s="196">
        <f>Calculation!CF550</f>
        <v>0</v>
      </c>
      <c r="CI99" s="196">
        <f>Calculation!CG550</f>
        <v>0</v>
      </c>
      <c r="CJ99" s="196">
        <f>Calculation!CH550</f>
        <v>0</v>
      </c>
      <c r="CK99" s="196">
        <f>Calculation!CI550</f>
        <v>0</v>
      </c>
      <c r="CL99" s="196">
        <f>Calculation!CJ550</f>
        <v>0</v>
      </c>
      <c r="CM99" s="196">
        <f>Calculation!CK550</f>
        <v>0</v>
      </c>
      <c r="CN99" s="196">
        <f>Calculation!CL550</f>
        <v>0</v>
      </c>
      <c r="CO99" s="196">
        <f>Calculation!CM550</f>
        <v>0</v>
      </c>
      <c r="CP99" s="196">
        <f>Calculation!CN550</f>
        <v>0</v>
      </c>
      <c r="CQ99" s="196">
        <f>Calculation!CO550</f>
        <v>0</v>
      </c>
      <c r="CR99" s="196">
        <f>Calculation!CP550</f>
        <v>0</v>
      </c>
      <c r="CS99" s="196">
        <f>Calculation!CQ550</f>
        <v>0</v>
      </c>
      <c r="CT99" s="196">
        <f>Calculation!CR550</f>
        <v>0</v>
      </c>
      <c r="CU99" s="196">
        <f>Calculation!CS550</f>
        <v>0</v>
      </c>
      <c r="CV99" s="196">
        <f>Calculation!CT550</f>
        <v>0</v>
      </c>
      <c r="CW99" s="196">
        <f>Calculation!CU550</f>
        <v>0</v>
      </c>
      <c r="CX99" s="196">
        <f>Calculation!CV550</f>
        <v>0</v>
      </c>
      <c r="CY99" s="196">
        <f>Calculation!CW550</f>
        <v>0</v>
      </c>
      <c r="CZ99" s="196">
        <f>Calculation!CX550</f>
        <v>0</v>
      </c>
      <c r="DA99" s="196">
        <f>Calculation!CY550</f>
        <v>0</v>
      </c>
      <c r="DB99" s="196">
        <f>Calculation!CZ550</f>
        <v>0</v>
      </c>
      <c r="DC99" s="196">
        <f>Calculation!DA550</f>
        <v>0</v>
      </c>
      <c r="DD99" s="196">
        <f>Calculation!DB550</f>
        <v>0</v>
      </c>
    </row>
    <row r="100" spans="1:108" s="163" customFormat="1" ht="22.5" customHeight="1">
      <c r="C100" s="163" t="s">
        <v>117</v>
      </c>
      <c r="E100" s="195" t="s">
        <v>118</v>
      </c>
      <c r="G100" s="195"/>
      <c r="I100" s="197">
        <f>Calculation!G539</f>
        <v>0</v>
      </c>
      <c r="J100" s="197">
        <f>Calculation!H539</f>
        <v>0</v>
      </c>
      <c r="K100" s="197">
        <f>Calculation!I539</f>
        <v>0</v>
      </c>
      <c r="L100" s="197">
        <f>Calculation!J539</f>
        <v>0</v>
      </c>
      <c r="M100" s="197">
        <f>Calculation!K539</f>
        <v>0</v>
      </c>
      <c r="N100" s="197">
        <f>Calculation!L539</f>
        <v>0</v>
      </c>
      <c r="O100" s="197">
        <f>Calculation!M539</f>
        <v>0</v>
      </c>
      <c r="P100" s="197">
        <f>Calculation!N539</f>
        <v>0</v>
      </c>
      <c r="Q100" s="197">
        <f>Calculation!O539</f>
        <v>0</v>
      </c>
      <c r="R100" s="197">
        <f>Calculation!P539</f>
        <v>0</v>
      </c>
      <c r="S100" s="197">
        <f>Calculation!Q539</f>
        <v>0</v>
      </c>
      <c r="T100" s="197">
        <f>Calculation!R539</f>
        <v>0</v>
      </c>
      <c r="U100" s="197">
        <f>Calculation!S539</f>
        <v>0</v>
      </c>
      <c r="V100" s="197">
        <f>Calculation!T539</f>
        <v>0</v>
      </c>
      <c r="W100" s="197">
        <f>Calculation!U539</f>
        <v>0</v>
      </c>
      <c r="X100" s="197">
        <f>Calculation!V539</f>
        <v>0</v>
      </c>
      <c r="Y100" s="197">
        <f>Calculation!W539</f>
        <v>0</v>
      </c>
      <c r="Z100" s="197">
        <f>Calculation!X539</f>
        <v>0</v>
      </c>
      <c r="AA100" s="197">
        <f>Calculation!Y539</f>
        <v>0</v>
      </c>
      <c r="AB100" s="197">
        <f>Calculation!Z539</f>
        <v>0</v>
      </c>
      <c r="AC100" s="197">
        <f>Calculation!AA539</f>
        <v>0</v>
      </c>
      <c r="AD100" s="197">
        <f>Calculation!AB539</f>
        <v>0</v>
      </c>
      <c r="AE100" s="197">
        <f>Calculation!AC539</f>
        <v>0</v>
      </c>
      <c r="AF100" s="197">
        <f>Calculation!AD539</f>
        <v>0</v>
      </c>
      <c r="AG100" s="197">
        <f>Calculation!AE539</f>
        <v>0</v>
      </c>
      <c r="AH100" s="197">
        <f>Calculation!AF539</f>
        <v>0</v>
      </c>
      <c r="AI100" s="197">
        <f>Calculation!AG539</f>
        <v>0</v>
      </c>
      <c r="AJ100" s="197">
        <f>Calculation!AH539</f>
        <v>0</v>
      </c>
      <c r="AK100" s="197">
        <f>Calculation!AI539</f>
        <v>0</v>
      </c>
      <c r="AL100" s="197">
        <f>Calculation!AJ539</f>
        <v>0</v>
      </c>
      <c r="AM100" s="197">
        <f>Calculation!AK539</f>
        <v>0</v>
      </c>
      <c r="AN100" s="197">
        <f>Calculation!AL539</f>
        <v>0</v>
      </c>
      <c r="AO100" s="197">
        <f>Calculation!AM539</f>
        <v>0</v>
      </c>
      <c r="AP100" s="197">
        <f>Calculation!AN539</f>
        <v>0</v>
      </c>
      <c r="AQ100" s="197">
        <f>Calculation!AO539</f>
        <v>0</v>
      </c>
      <c r="AR100" s="197">
        <f>Calculation!AP539</f>
        <v>0</v>
      </c>
      <c r="AS100" s="197">
        <f>Calculation!AQ539</f>
        <v>0</v>
      </c>
      <c r="AT100" s="197">
        <f>Calculation!AR539</f>
        <v>0</v>
      </c>
      <c r="AU100" s="197">
        <f>Calculation!AS539</f>
        <v>0</v>
      </c>
      <c r="AV100" s="197">
        <f>Calculation!AT539</f>
        <v>0</v>
      </c>
      <c r="AW100" s="197">
        <f>Calculation!AU539</f>
        <v>0</v>
      </c>
      <c r="AX100" s="197">
        <f>Calculation!AV539</f>
        <v>0</v>
      </c>
      <c r="AY100" s="197">
        <f>Calculation!AW539</f>
        <v>0</v>
      </c>
      <c r="AZ100" s="197">
        <f>Calculation!AX539</f>
        <v>0</v>
      </c>
      <c r="BA100" s="197">
        <f>Calculation!AY539</f>
        <v>0</v>
      </c>
      <c r="BB100" s="197">
        <f>Calculation!AZ539</f>
        <v>0</v>
      </c>
      <c r="BC100" s="197">
        <f>Calculation!BA539</f>
        <v>0</v>
      </c>
      <c r="BD100" s="197">
        <f>Calculation!BB539</f>
        <v>0</v>
      </c>
      <c r="BE100" s="197">
        <f>Calculation!BC539</f>
        <v>0</v>
      </c>
      <c r="BF100" s="197">
        <f>Calculation!BD539</f>
        <v>0</v>
      </c>
      <c r="BG100" s="197">
        <f>Calculation!BE539</f>
        <v>0</v>
      </c>
      <c r="BH100" s="197">
        <f>Calculation!BF539</f>
        <v>0</v>
      </c>
      <c r="BI100" s="197">
        <f>Calculation!BG539</f>
        <v>0</v>
      </c>
      <c r="BJ100" s="197">
        <f>Calculation!BH539</f>
        <v>0</v>
      </c>
      <c r="BK100" s="197">
        <f>Calculation!BI539</f>
        <v>0</v>
      </c>
      <c r="BL100" s="197">
        <f>Calculation!BJ539</f>
        <v>0</v>
      </c>
      <c r="BM100" s="197">
        <f>Calculation!BK539</f>
        <v>0</v>
      </c>
      <c r="BN100" s="197">
        <f>Calculation!BL539</f>
        <v>0</v>
      </c>
      <c r="BO100" s="197">
        <f>Calculation!BM539</f>
        <v>0</v>
      </c>
      <c r="BP100" s="197">
        <f>Calculation!BN539</f>
        <v>0</v>
      </c>
      <c r="BQ100" s="197">
        <f>Calculation!BO539</f>
        <v>0</v>
      </c>
      <c r="BR100" s="197">
        <f>Calculation!BP539</f>
        <v>0</v>
      </c>
      <c r="BS100" s="197">
        <f>Calculation!BQ539</f>
        <v>0</v>
      </c>
      <c r="BT100" s="197">
        <f>Calculation!BR539</f>
        <v>0</v>
      </c>
      <c r="BU100" s="197">
        <f>Calculation!BS539</f>
        <v>0</v>
      </c>
      <c r="BV100" s="197">
        <f>Calculation!BT539</f>
        <v>0</v>
      </c>
      <c r="BW100" s="197">
        <f>Calculation!BU539</f>
        <v>0</v>
      </c>
      <c r="BX100" s="197">
        <f>Calculation!BV539</f>
        <v>0</v>
      </c>
      <c r="BY100" s="197">
        <f>Calculation!BW539</f>
        <v>0</v>
      </c>
      <c r="BZ100" s="197">
        <f>Calculation!BX539</f>
        <v>0</v>
      </c>
      <c r="CA100" s="197">
        <f>Calculation!BY539</f>
        <v>0</v>
      </c>
      <c r="CB100" s="197">
        <f>Calculation!BZ539</f>
        <v>0</v>
      </c>
      <c r="CC100" s="197">
        <f>Calculation!CA539</f>
        <v>0</v>
      </c>
      <c r="CD100" s="197">
        <f>Calculation!CB539</f>
        <v>0</v>
      </c>
      <c r="CE100" s="197">
        <f>Calculation!CC539</f>
        <v>0</v>
      </c>
      <c r="CF100" s="197">
        <f>Calculation!CD539</f>
        <v>0</v>
      </c>
      <c r="CG100" s="197">
        <f>Calculation!CE539</f>
        <v>0</v>
      </c>
      <c r="CH100" s="197">
        <f>Calculation!CF539</f>
        <v>0</v>
      </c>
      <c r="CI100" s="197">
        <f>Calculation!CG539</f>
        <v>0</v>
      </c>
      <c r="CJ100" s="197">
        <f>Calculation!CH539</f>
        <v>0</v>
      </c>
      <c r="CK100" s="197">
        <f>Calculation!CI539</f>
        <v>0</v>
      </c>
      <c r="CL100" s="197">
        <f>Calculation!CJ539</f>
        <v>0</v>
      </c>
      <c r="CM100" s="197">
        <f>Calculation!CK539</f>
        <v>0</v>
      </c>
      <c r="CN100" s="197">
        <f>Calculation!CL539</f>
        <v>0</v>
      </c>
      <c r="CO100" s="197">
        <f>Calculation!CM539</f>
        <v>0</v>
      </c>
      <c r="CP100" s="197">
        <f>Calculation!CN539</f>
        <v>0</v>
      </c>
      <c r="CQ100" s="197">
        <f>Calculation!CO539</f>
        <v>0</v>
      </c>
      <c r="CR100" s="197">
        <f>Calculation!CP539</f>
        <v>0</v>
      </c>
      <c r="CS100" s="197">
        <f>Calculation!CQ539</f>
        <v>0</v>
      </c>
      <c r="CT100" s="197">
        <f>Calculation!CR539</f>
        <v>0</v>
      </c>
      <c r="CU100" s="197">
        <f>Calculation!CS539</f>
        <v>0</v>
      </c>
      <c r="CV100" s="197">
        <f>Calculation!CT539</f>
        <v>0</v>
      </c>
      <c r="CW100" s="197">
        <f>Calculation!CU539</f>
        <v>0</v>
      </c>
      <c r="CX100" s="197">
        <f>Calculation!CV539</f>
        <v>0</v>
      </c>
      <c r="CY100" s="197">
        <f>Calculation!CW539</f>
        <v>0</v>
      </c>
      <c r="CZ100" s="197">
        <f>Calculation!CX539</f>
        <v>0</v>
      </c>
      <c r="DA100" s="197">
        <f>Calculation!CY539</f>
        <v>0</v>
      </c>
      <c r="DB100" s="197">
        <f>Calculation!CZ539</f>
        <v>0</v>
      </c>
      <c r="DC100" s="197">
        <f>Calculation!DA539</f>
        <v>0</v>
      </c>
      <c r="DD100" s="197">
        <f>Calculation!DB539</f>
        <v>0</v>
      </c>
    </row>
    <row r="101" spans="1:108">
      <c r="G101" s="32"/>
    </row>
    <row r="102" spans="1:108"/>
    <row r="103" spans="1:108"/>
    <row r="104" spans="1:108"/>
    <row r="105" spans="1:108"/>
    <row r="106" spans="1:108"/>
    <row r="107" spans="1:108"/>
    <row r="108" spans="1:108"/>
    <row r="109" spans="1:108"/>
    <row r="110" spans="1:108"/>
    <row r="111" spans="1:108"/>
    <row r="112" spans="1:108"/>
    <row r="113"/>
    <row r="114"/>
    <row r="115"/>
    <row r="116"/>
    <row r="117"/>
    <row r="118"/>
    <row r="119"/>
    <row r="120"/>
    <row r="121"/>
    <row r="122"/>
    <row r="123"/>
    <row r="124"/>
    <row r="125"/>
    <row r="126"/>
    <row r="128"/>
    <row r="129"/>
    <row r="135"/>
    <row r="136"/>
    <row r="137"/>
    <row r="138"/>
    <row r="139"/>
    <row r="140"/>
    <row r="141"/>
    <row r="142"/>
    <row r="143"/>
    <row r="144"/>
    <row r="145" spans="3:13"/>
    <row r="146" spans="3:13"/>
    <row r="147" spans="3:13"/>
    <row r="148" spans="3:13"/>
    <row r="149" spans="3:13"/>
    <row r="150" spans="3:13"/>
    <row r="151" spans="3:13"/>
    <row r="152" spans="3:13"/>
    <row r="153" spans="3:13"/>
    <row r="154" spans="3:13"/>
    <row r="155" spans="3:13"/>
    <row r="156" spans="3:13" hidden="1">
      <c r="C156" s="76"/>
      <c r="D156" s="76"/>
      <c r="E156" s="76"/>
      <c r="F156" s="76"/>
      <c r="G156" s="76"/>
      <c r="H156" s="76"/>
      <c r="I156" s="76"/>
      <c r="J156" s="76"/>
      <c r="K156" s="76"/>
      <c r="L156" s="76"/>
      <c r="M156" s="76"/>
    </row>
    <row r="157" spans="3:13" hidden="1">
      <c r="C157" s="76"/>
      <c r="D157" s="76"/>
      <c r="E157" s="76"/>
      <c r="F157" s="76"/>
      <c r="G157" s="76"/>
      <c r="H157" s="76"/>
      <c r="I157" s="76"/>
      <c r="J157" s="76"/>
      <c r="K157" s="76"/>
      <c r="L157" s="76"/>
      <c r="M157" s="76"/>
    </row>
    <row r="158" spans="3:13" hidden="1">
      <c r="C158" s="76"/>
      <c r="D158" s="76"/>
      <c r="E158" s="76"/>
      <c r="F158" s="76"/>
      <c r="G158" s="76"/>
      <c r="H158" s="76"/>
      <c r="I158" s="76"/>
      <c r="J158" s="76"/>
      <c r="K158" s="76"/>
      <c r="L158" s="76"/>
      <c r="M158" s="76"/>
    </row>
    <row r="159" spans="3:13" hidden="1">
      <c r="C159" s="76"/>
      <c r="D159" s="76"/>
      <c r="E159" s="76"/>
      <c r="F159" s="76"/>
      <c r="G159" s="76"/>
      <c r="H159" s="76"/>
      <c r="I159" s="76"/>
      <c r="J159" s="76"/>
      <c r="K159" s="76"/>
      <c r="L159" s="76"/>
      <c r="M159" s="76"/>
    </row>
    <row r="160" spans="3:13" hidden="1">
      <c r="C160" s="76"/>
      <c r="D160" s="76"/>
      <c r="E160" s="76"/>
      <c r="F160" s="76"/>
      <c r="G160" s="76"/>
      <c r="H160" s="76"/>
      <c r="I160" s="76"/>
      <c r="J160" s="76"/>
      <c r="K160" s="76"/>
      <c r="L160" s="76"/>
      <c r="M160" s="76"/>
    </row>
    <row r="161" spans="3:13" hidden="1">
      <c r="C161" s="76"/>
      <c r="D161" s="76"/>
      <c r="E161" s="76"/>
      <c r="F161" s="76"/>
      <c r="G161" s="76"/>
      <c r="H161" s="76"/>
      <c r="I161" s="76"/>
      <c r="J161" s="76"/>
      <c r="K161" s="76"/>
      <c r="L161" s="76"/>
      <c r="M161" s="76"/>
    </row>
    <row r="162" spans="3:13" hidden="1">
      <c r="C162" s="76"/>
      <c r="D162" s="76"/>
      <c r="E162" s="76"/>
      <c r="F162" s="76"/>
      <c r="G162" s="76"/>
      <c r="H162" s="76"/>
      <c r="I162" s="76"/>
      <c r="J162" s="76"/>
      <c r="K162" s="76"/>
      <c r="L162" s="76"/>
      <c r="M162" s="76"/>
    </row>
    <row r="163" spans="3:13" hidden="1">
      <c r="C163" s="76"/>
      <c r="D163" s="76"/>
      <c r="E163" s="76"/>
      <c r="F163" s="76"/>
      <c r="G163" s="76"/>
      <c r="H163" s="76"/>
      <c r="I163" s="76"/>
      <c r="J163" s="76"/>
      <c r="K163" s="76"/>
      <c r="L163" s="76"/>
      <c r="M163" s="76"/>
    </row>
    <row r="164" spans="3:13" hidden="1">
      <c r="C164" s="76"/>
      <c r="D164" s="76"/>
      <c r="E164" s="76"/>
      <c r="F164" s="76"/>
      <c r="G164" s="76"/>
      <c r="H164" s="76"/>
      <c r="I164" s="76"/>
      <c r="J164" s="76"/>
      <c r="K164" s="76"/>
      <c r="L164" s="76"/>
      <c r="M164" s="76"/>
    </row>
    <row r="165" spans="3:13" hidden="1">
      <c r="C165" s="76"/>
      <c r="D165" s="76"/>
      <c r="E165" s="76"/>
      <c r="F165" s="76"/>
      <c r="G165" s="76"/>
      <c r="H165" s="76"/>
      <c r="I165" s="76"/>
      <c r="J165" s="76"/>
      <c r="K165" s="76"/>
      <c r="L165" s="76"/>
      <c r="M165" s="76"/>
    </row>
    <row r="166" spans="3:13" hidden="1">
      <c r="C166" s="76"/>
      <c r="D166" s="76"/>
      <c r="E166" s="76"/>
      <c r="F166" s="76"/>
      <c r="G166" s="76"/>
      <c r="H166" s="76"/>
      <c r="I166" s="76"/>
      <c r="J166" s="76"/>
      <c r="K166" s="76"/>
      <c r="L166" s="76"/>
      <c r="M166" s="76"/>
    </row>
    <row r="167" spans="3:13" hidden="1">
      <c r="C167" s="76"/>
      <c r="D167" s="76"/>
      <c r="E167" s="76"/>
      <c r="F167" s="76"/>
      <c r="G167" s="76"/>
      <c r="H167" s="76"/>
      <c r="I167" s="76"/>
      <c r="J167" s="76"/>
      <c r="K167" s="76"/>
      <c r="L167" s="76"/>
      <c r="M167" s="76"/>
    </row>
    <row r="168" spans="3:13" hidden="1">
      <c r="C168" s="76"/>
      <c r="D168" s="76"/>
      <c r="E168" s="76"/>
      <c r="F168" s="76"/>
      <c r="G168" s="76"/>
      <c r="H168" s="76"/>
      <c r="I168" s="76"/>
      <c r="J168" s="76"/>
      <c r="K168" s="76"/>
      <c r="L168" s="76"/>
      <c r="M168" s="76"/>
    </row>
    <row r="169" spans="3:13" hidden="1">
      <c r="C169" s="76"/>
      <c r="D169" s="76"/>
      <c r="E169" s="76"/>
      <c r="F169" s="76"/>
      <c r="G169" s="76"/>
      <c r="H169" s="76"/>
      <c r="I169" s="76"/>
      <c r="J169" s="76"/>
      <c r="K169" s="76"/>
      <c r="L169" s="76"/>
      <c r="M169" s="76"/>
    </row>
    <row r="170" spans="3:13" hidden="1">
      <c r="C170" s="76"/>
      <c r="D170" s="76"/>
      <c r="E170" s="76"/>
      <c r="F170" s="76"/>
      <c r="G170" s="76"/>
      <c r="H170" s="76"/>
      <c r="I170" s="76"/>
      <c r="J170" s="76"/>
      <c r="K170" s="76"/>
      <c r="L170" s="76"/>
      <c r="M170" s="76"/>
    </row>
    <row r="171" spans="3:13" hidden="1">
      <c r="C171" s="76"/>
      <c r="D171" s="76"/>
      <c r="E171" s="76"/>
      <c r="F171" s="76"/>
      <c r="G171" s="76"/>
      <c r="H171" s="76"/>
      <c r="I171" s="76"/>
      <c r="J171" s="76"/>
      <c r="K171" s="76"/>
      <c r="L171" s="76"/>
      <c r="M171" s="76"/>
    </row>
    <row r="172" spans="3:13" hidden="1">
      <c r="C172" s="76"/>
      <c r="D172" s="76"/>
      <c r="E172" s="76"/>
      <c r="F172" s="76"/>
      <c r="G172" s="76"/>
      <c r="H172" s="76"/>
      <c r="I172" s="76"/>
      <c r="J172" s="76"/>
      <c r="K172" s="76"/>
      <c r="L172" s="76"/>
      <c r="M172" s="76"/>
    </row>
    <row r="173" spans="3:13" hidden="1">
      <c r="C173" s="76"/>
      <c r="D173" s="76"/>
      <c r="E173" s="76"/>
      <c r="F173" s="76"/>
      <c r="G173" s="76"/>
      <c r="H173" s="76"/>
      <c r="I173" s="76"/>
      <c r="J173" s="76"/>
      <c r="K173" s="76"/>
      <c r="L173" s="76"/>
      <c r="M173" s="76"/>
    </row>
    <row r="174" spans="3:13" hidden="1">
      <c r="C174" s="76"/>
      <c r="D174" s="76"/>
      <c r="E174" s="76"/>
      <c r="F174" s="76"/>
      <c r="G174" s="76"/>
      <c r="H174" s="76"/>
      <c r="I174" s="76"/>
      <c r="J174" s="76"/>
      <c r="K174" s="76"/>
      <c r="L174" s="76"/>
      <c r="M174" s="76"/>
    </row>
    <row r="175" spans="3:13" hidden="1">
      <c r="C175" s="76"/>
      <c r="D175" s="76"/>
      <c r="E175" s="76"/>
      <c r="F175" s="76"/>
      <c r="G175" s="76"/>
      <c r="H175" s="76"/>
      <c r="I175" s="76"/>
      <c r="J175" s="76"/>
      <c r="K175" s="76"/>
      <c r="L175" s="76"/>
      <c r="M175" s="76"/>
    </row>
    <row r="176" spans="3:13" hidden="1">
      <c r="C176" s="76"/>
      <c r="D176" s="76"/>
      <c r="E176" s="76"/>
      <c r="F176" s="76"/>
      <c r="G176" s="76"/>
      <c r="H176" s="76"/>
      <c r="I176" s="76"/>
      <c r="J176" s="76"/>
      <c r="K176" s="76"/>
      <c r="L176" s="76"/>
      <c r="M176" s="76"/>
    </row>
    <row r="177" spans="3:13" hidden="1">
      <c r="C177" s="76"/>
      <c r="D177" s="76"/>
      <c r="E177" s="76"/>
      <c r="F177" s="76"/>
      <c r="G177" s="76"/>
      <c r="H177" s="76"/>
      <c r="I177" s="76"/>
      <c r="J177" s="76"/>
      <c r="K177" s="76"/>
      <c r="L177" s="76"/>
      <c r="M177" s="76"/>
    </row>
    <row r="178" spans="3:13" hidden="1">
      <c r="C178" s="76"/>
      <c r="D178" s="76"/>
      <c r="E178" s="76"/>
      <c r="F178" s="76"/>
      <c r="G178" s="76"/>
      <c r="H178" s="76"/>
      <c r="I178" s="76"/>
      <c r="J178" s="76"/>
      <c r="K178" s="76"/>
      <c r="L178" s="76"/>
      <c r="M178" s="76"/>
    </row>
    <row r="179" spans="3:13" hidden="1">
      <c r="C179" s="76"/>
      <c r="D179" s="76"/>
      <c r="E179" s="76"/>
      <c r="F179" s="76"/>
      <c r="G179" s="76"/>
      <c r="H179" s="76"/>
      <c r="I179" s="76"/>
      <c r="J179" s="76"/>
      <c r="K179" s="76"/>
      <c r="L179" s="76"/>
      <c r="M179" s="76"/>
    </row>
    <row r="180" spans="3:13" hidden="1">
      <c r="C180" s="76"/>
      <c r="D180" s="76"/>
      <c r="E180" s="76"/>
      <c r="F180" s="76"/>
      <c r="G180" s="76"/>
      <c r="H180" s="76"/>
      <c r="I180" s="76"/>
      <c r="J180" s="76"/>
      <c r="K180" s="76"/>
      <c r="L180" s="76"/>
      <c r="M180" s="76"/>
    </row>
    <row r="181" spans="3:13" hidden="1">
      <c r="C181" s="76"/>
      <c r="D181" s="76"/>
      <c r="E181" s="76"/>
      <c r="F181" s="76"/>
      <c r="G181" s="76"/>
      <c r="H181" s="76"/>
      <c r="I181" s="76"/>
      <c r="J181" s="76"/>
      <c r="K181" s="76"/>
      <c r="L181" s="76"/>
      <c r="M181" s="76"/>
    </row>
    <row r="182" spans="3:13" hidden="1">
      <c r="C182" s="76"/>
      <c r="D182" s="76"/>
      <c r="E182" s="76"/>
      <c r="F182" s="76"/>
      <c r="G182" s="76"/>
      <c r="H182" s="76"/>
      <c r="I182" s="76"/>
      <c r="J182" s="76"/>
      <c r="K182" s="76"/>
      <c r="L182" s="76"/>
      <c r="M182" s="76"/>
    </row>
    <row r="183" spans="3:13" hidden="1">
      <c r="C183" s="76"/>
      <c r="D183" s="76"/>
      <c r="E183" s="76"/>
      <c r="F183" s="76"/>
      <c r="G183" s="76"/>
      <c r="H183" s="76"/>
      <c r="I183" s="76"/>
      <c r="J183" s="76"/>
      <c r="K183" s="76"/>
      <c r="L183" s="76"/>
      <c r="M183" s="76"/>
    </row>
    <row r="184" spans="3:13" hidden="1">
      <c r="C184" s="76"/>
      <c r="D184" s="76"/>
      <c r="E184" s="76"/>
      <c r="F184" s="76"/>
      <c r="G184" s="76"/>
      <c r="H184" s="76"/>
      <c r="I184" s="76"/>
      <c r="J184" s="76"/>
      <c r="K184" s="76"/>
      <c r="L184" s="76"/>
      <c r="M184" s="76"/>
    </row>
    <row r="185" spans="3:13" hidden="1">
      <c r="C185" s="76"/>
      <c r="D185" s="76"/>
      <c r="E185" s="76"/>
      <c r="F185" s="76"/>
      <c r="G185" s="76"/>
      <c r="H185" s="76"/>
      <c r="I185" s="76"/>
      <c r="J185" s="76"/>
      <c r="K185" s="76"/>
      <c r="L185" s="76"/>
      <c r="M185" s="76"/>
    </row>
    <row r="186" spans="3:13" hidden="1">
      <c r="C186" s="76"/>
      <c r="D186" s="76"/>
      <c r="E186" s="76"/>
      <c r="F186" s="76"/>
      <c r="G186" s="76"/>
      <c r="H186" s="76"/>
      <c r="I186" s="76"/>
      <c r="J186" s="76"/>
      <c r="K186" s="76"/>
      <c r="L186" s="76"/>
      <c r="M186" s="76"/>
    </row>
    <row r="187" spans="3:13" hidden="1">
      <c r="C187" s="76"/>
      <c r="D187" s="76"/>
      <c r="E187" s="76"/>
      <c r="F187" s="76"/>
      <c r="G187" s="76"/>
      <c r="H187" s="76"/>
      <c r="I187" s="76"/>
      <c r="J187" s="76"/>
      <c r="K187" s="76"/>
      <c r="L187" s="76"/>
      <c r="M187" s="76"/>
    </row>
    <row r="188" spans="3:13" hidden="1">
      <c r="C188" s="76"/>
      <c r="D188" s="76"/>
      <c r="E188" s="76"/>
      <c r="F188" s="76"/>
      <c r="G188" s="76"/>
      <c r="H188" s="76"/>
      <c r="I188" s="76"/>
      <c r="J188" s="76"/>
      <c r="K188" s="76"/>
      <c r="L188" s="76"/>
      <c r="M188" s="76"/>
    </row>
    <row r="189" spans="3:13" hidden="1">
      <c r="C189" s="76"/>
      <c r="D189" s="76"/>
      <c r="E189" s="76"/>
      <c r="F189" s="76"/>
      <c r="G189" s="76"/>
      <c r="H189" s="76"/>
      <c r="I189" s="76"/>
      <c r="J189" s="76"/>
      <c r="K189" s="76"/>
      <c r="L189" s="76"/>
      <c r="M189" s="76"/>
    </row>
    <row r="190" spans="3:13" hidden="1">
      <c r="C190" s="76"/>
      <c r="D190" s="76"/>
      <c r="E190" s="76"/>
      <c r="F190" s="76"/>
      <c r="G190" s="76"/>
      <c r="H190" s="76"/>
      <c r="I190" s="76"/>
      <c r="J190" s="76"/>
      <c r="K190" s="76"/>
      <c r="L190" s="76"/>
      <c r="M190" s="76"/>
    </row>
    <row r="191" spans="3:13" hidden="1">
      <c r="C191" s="76"/>
      <c r="D191" s="76"/>
      <c r="E191" s="76"/>
      <c r="F191" s="76"/>
      <c r="G191" s="76"/>
      <c r="H191" s="76"/>
      <c r="I191" s="76"/>
      <c r="J191" s="76"/>
      <c r="K191" s="76"/>
      <c r="L191" s="76"/>
      <c r="M191" s="76"/>
    </row>
    <row r="192" spans="3:13" hidden="1">
      <c r="C192" s="76"/>
      <c r="D192" s="76"/>
      <c r="E192" s="76"/>
      <c r="F192" s="76"/>
      <c r="G192" s="76"/>
      <c r="H192" s="76"/>
      <c r="I192" s="76"/>
      <c r="J192" s="76"/>
      <c r="K192" s="76"/>
      <c r="L192" s="76"/>
      <c r="M192" s="76"/>
    </row>
    <row r="193" spans="3:13" hidden="1">
      <c r="C193" s="76"/>
      <c r="D193" s="76"/>
      <c r="E193" s="76"/>
      <c r="F193" s="76"/>
      <c r="G193" s="76"/>
      <c r="H193" s="76"/>
      <c r="I193" s="76"/>
      <c r="J193" s="76"/>
      <c r="K193" s="76"/>
      <c r="L193" s="76"/>
      <c r="M193" s="76"/>
    </row>
    <row r="194" spans="3:13" hidden="1">
      <c r="C194" s="76"/>
      <c r="D194" s="76"/>
      <c r="E194" s="76"/>
      <c r="F194" s="76"/>
      <c r="G194" s="76"/>
      <c r="H194" s="76"/>
      <c r="I194" s="76"/>
      <c r="J194" s="76"/>
      <c r="K194" s="76"/>
      <c r="L194" s="76"/>
      <c r="M194" s="76"/>
    </row>
    <row r="195" spans="3:13" hidden="1">
      <c r="C195" s="76"/>
      <c r="D195" s="76"/>
      <c r="E195" s="76"/>
      <c r="F195" s="76"/>
      <c r="G195" s="76"/>
      <c r="H195" s="76"/>
      <c r="I195" s="76"/>
      <c r="J195" s="76"/>
      <c r="K195" s="76"/>
      <c r="L195" s="76"/>
      <c r="M195" s="76"/>
    </row>
    <row r="196" spans="3:13" hidden="1">
      <c r="C196" s="76"/>
      <c r="D196" s="76"/>
      <c r="E196" s="76"/>
      <c r="F196" s="76"/>
      <c r="G196" s="76"/>
      <c r="H196" s="76"/>
      <c r="I196" s="76"/>
      <c r="J196" s="76"/>
      <c r="K196" s="76"/>
      <c r="L196" s="76"/>
      <c r="M196" s="76"/>
    </row>
    <row r="197" spans="3:13" hidden="1">
      <c r="C197" s="76"/>
      <c r="D197" s="76"/>
      <c r="E197" s="76"/>
      <c r="F197" s="76"/>
      <c r="G197" s="76"/>
      <c r="H197" s="76"/>
      <c r="I197" s="76"/>
      <c r="J197" s="76"/>
      <c r="K197" s="76"/>
      <c r="L197" s="76"/>
      <c r="M197" s="76"/>
    </row>
    <row r="198" spans="3:13" hidden="1">
      <c r="C198" s="76"/>
      <c r="D198" s="76"/>
      <c r="E198" s="76"/>
      <c r="F198" s="76"/>
      <c r="G198" s="76"/>
      <c r="H198" s="76"/>
      <c r="I198" s="76"/>
      <c r="J198" s="76"/>
      <c r="K198" s="76"/>
      <c r="L198" s="76"/>
      <c r="M198" s="76"/>
    </row>
    <row r="199" spans="3:13" hidden="1">
      <c r="C199" s="76"/>
      <c r="D199" s="76"/>
      <c r="E199" s="76"/>
      <c r="F199" s="76"/>
      <c r="G199" s="76"/>
      <c r="H199" s="76"/>
      <c r="I199" s="76"/>
      <c r="J199" s="76"/>
      <c r="K199" s="76"/>
      <c r="L199" s="76"/>
      <c r="M199" s="76"/>
    </row>
    <row r="200" spans="3:13" hidden="1">
      <c r="C200" s="76"/>
      <c r="D200" s="76"/>
      <c r="E200" s="76"/>
      <c r="F200" s="76"/>
      <c r="G200" s="76"/>
      <c r="H200" s="76"/>
      <c r="I200" s="76"/>
      <c r="J200" s="76"/>
      <c r="K200" s="76"/>
      <c r="L200" s="76"/>
      <c r="M200" s="76"/>
    </row>
    <row r="201" spans="3:13" hidden="1">
      <c r="C201" s="76"/>
      <c r="D201" s="76"/>
      <c r="E201" s="76"/>
      <c r="F201" s="76"/>
      <c r="G201" s="76"/>
      <c r="H201" s="76"/>
      <c r="I201" s="76"/>
      <c r="J201" s="76"/>
      <c r="K201" s="76"/>
      <c r="L201" s="76"/>
      <c r="M201" s="76"/>
    </row>
    <row r="202" spans="3:13" hidden="1">
      <c r="C202" s="76"/>
      <c r="D202" s="76"/>
      <c r="E202" s="76"/>
      <c r="F202" s="76"/>
      <c r="G202" s="76"/>
      <c r="H202" s="76"/>
      <c r="I202" s="76"/>
      <c r="J202" s="76"/>
      <c r="K202" s="76"/>
      <c r="L202" s="76"/>
      <c r="M202" s="76"/>
    </row>
    <row r="203" spans="3:13" hidden="1">
      <c r="C203" s="76"/>
      <c r="D203" s="76"/>
      <c r="E203" s="76"/>
      <c r="F203" s="76"/>
      <c r="G203" s="76"/>
      <c r="H203" s="76"/>
      <c r="I203" s="76"/>
      <c r="J203" s="76"/>
      <c r="K203" s="76"/>
      <c r="L203" s="76"/>
      <c r="M203" s="76"/>
    </row>
    <row r="204" spans="3:13"/>
    <row r="205" spans="3:13"/>
    <row r="206" spans="3:13"/>
    <row r="207" spans="3:13"/>
    <row r="208" spans="3:13"/>
    <row r="209"/>
    <row r="210"/>
    <row r="211"/>
    <row r="212"/>
    <row r="213"/>
    <row r="214"/>
    <row r="215"/>
    <row r="216"/>
    <row r="217"/>
    <row r="218"/>
    <row r="219"/>
    <row r="220"/>
    <row r="221"/>
    <row r="222"/>
    <row r="223"/>
    <row r="224"/>
    <row r="225"/>
    <row r="226"/>
    <row r="227"/>
    <row r="228"/>
    <row r="229"/>
  </sheetData>
  <sheetProtection sheet="1" objects="1" scenarios="1"/>
  <mergeCells count="5">
    <mergeCell ref="B32:M32"/>
    <mergeCell ref="B31:M31"/>
    <mergeCell ref="B40:M40"/>
    <mergeCell ref="B6:K6"/>
    <mergeCell ref="B8:M8"/>
  </mergeCells>
  <phoneticPr fontId="21" type="noConversion"/>
  <pageMargins left="0.7" right="0.7" top="0.75" bottom="0.75" header="0.3" footer="0.3"/>
  <ignoredErrors>
    <ignoredError sqref="B102:B104 B10:B11 B152:B1048576 B36 B24 B41:B43 B53:B55 B65:B67 B77:B79 B46:B47 B58:B59 B70:B71 B82:B83 B89:B91 B33:B34 B94:B96" numberStoredAsText="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2AB18-E851-49D0-9B5B-49331545B938}">
  <sheetPr>
    <tabColor theme="0" tint="-4.9989318521683403E-2"/>
    <pageSetUpPr fitToPage="1"/>
  </sheetPr>
  <dimension ref="A1:N14"/>
  <sheetViews>
    <sheetView showGridLines="0" zoomScale="80" zoomScaleNormal="80" workbookViewId="0">
      <selection activeCell="B5" sqref="B5:N5"/>
    </sheetView>
  </sheetViews>
  <sheetFormatPr defaultColWidth="8.625" defaultRowHeight="12.75"/>
  <cols>
    <col min="1" max="1" width="2.875" style="112" customWidth="1"/>
    <col min="2" max="2" width="21.125" style="112" customWidth="1"/>
    <col min="3" max="3" width="127.375" style="112" customWidth="1"/>
    <col min="4" max="11" width="21.125" style="112" customWidth="1"/>
    <col min="12" max="16384" width="8.625" style="112"/>
  </cols>
  <sheetData>
    <row r="1" spans="1:14" customFormat="1" ht="12.6" customHeight="1"/>
    <row r="2" spans="1:14" customFormat="1" ht="53.25" customHeight="1">
      <c r="B2" s="114"/>
      <c r="C2" s="114"/>
      <c r="D2" s="114"/>
      <c r="E2" s="114"/>
      <c r="F2" s="114"/>
      <c r="G2" s="114"/>
      <c r="H2" s="114"/>
      <c r="I2" s="114"/>
      <c r="J2" s="114"/>
      <c r="K2" s="114"/>
      <c r="L2" s="114"/>
      <c r="M2" s="114"/>
      <c r="N2" s="114"/>
    </row>
    <row r="3" spans="1:14" customFormat="1" ht="12.6" customHeight="1"/>
    <row r="4" spans="1:14" customFormat="1" ht="12.6" customHeight="1">
      <c r="B4" s="105"/>
      <c r="C4" s="105"/>
      <c r="D4" s="105"/>
      <c r="E4" s="105"/>
      <c r="F4" s="105"/>
      <c r="G4" s="105"/>
      <c r="H4" s="105"/>
      <c r="I4" s="105"/>
      <c r="J4" s="105"/>
      <c r="K4" s="105"/>
      <c r="L4" s="105"/>
      <c r="M4" s="105"/>
      <c r="N4" s="105"/>
    </row>
    <row r="5" spans="1:14" s="115" customFormat="1" ht="39.75" customHeight="1">
      <c r="B5" s="280" t="s">
        <v>258</v>
      </c>
      <c r="C5" s="280"/>
      <c r="D5" s="324"/>
      <c r="E5" s="324"/>
      <c r="F5" s="324"/>
      <c r="G5" s="324"/>
      <c r="H5" s="324"/>
      <c r="I5" s="324"/>
      <c r="J5" s="324"/>
      <c r="K5" s="324"/>
      <c r="L5" s="324"/>
      <c r="M5" s="324"/>
      <c r="N5" s="324"/>
    </row>
    <row r="6" spans="1:14" ht="14.25" customHeight="1">
      <c r="A6" s="111"/>
    </row>
    <row r="7" spans="1:14" ht="39.950000000000003" customHeight="1">
      <c r="B7" s="189" t="s">
        <v>259</v>
      </c>
      <c r="C7" s="190" t="s">
        <v>260</v>
      </c>
    </row>
    <row r="8" spans="1:14" ht="39.950000000000003" customHeight="1">
      <c r="B8" s="193">
        <v>1</v>
      </c>
      <c r="C8" s="191" t="s">
        <v>261</v>
      </c>
    </row>
    <row r="9" spans="1:14" ht="39.950000000000003" customHeight="1">
      <c r="B9" s="193">
        <v>2</v>
      </c>
      <c r="C9" s="191" t="s">
        <v>262</v>
      </c>
    </row>
    <row r="10" spans="1:14" ht="39.950000000000003" customHeight="1">
      <c r="B10" s="193">
        <v>3</v>
      </c>
      <c r="C10" s="192" t="s">
        <v>287</v>
      </c>
    </row>
    <row r="11" spans="1:14" ht="39.950000000000003" customHeight="1">
      <c r="B11" s="193">
        <v>4</v>
      </c>
      <c r="C11" s="191" t="s">
        <v>361</v>
      </c>
    </row>
    <row r="12" spans="1:14" ht="39.950000000000003" customHeight="1">
      <c r="B12" s="193">
        <v>5</v>
      </c>
      <c r="C12" s="191" t="s">
        <v>288</v>
      </c>
    </row>
    <row r="13" spans="1:14" ht="40.35" customHeight="1">
      <c r="B13" s="193">
        <v>6</v>
      </c>
      <c r="C13" s="236" t="s">
        <v>362</v>
      </c>
    </row>
    <row r="14" spans="1:14" ht="15.75">
      <c r="B14" s="113"/>
    </row>
  </sheetData>
  <sheetProtection selectLockedCells="1" selectUnlockedCells="1"/>
  <mergeCells count="1">
    <mergeCell ref="B5:N5"/>
  </mergeCells>
  <hyperlinks>
    <hyperlink ref="C8" r:id="rId1" xr:uid="{AD008379-6390-4968-A3CF-1EEF93E890C6}"/>
    <hyperlink ref="C9" r:id="rId2" xr:uid="{2C819B7F-15B5-4E37-B578-8A9863304285}"/>
    <hyperlink ref="C10" r:id="rId3" tooltip="https://www.treasury.nsw.gov.au/nsw-economy/about-nsw-economy/economic-outlook" xr:uid="{AED02D36-062B-4A96-A9B1-7A9D28AA0E81}"/>
    <hyperlink ref="C12" r:id="rId4" tooltip="https://www.abs.gov.au/statistics/economy/price-indexes-and-inflation/consumer-price-index-australia/latest-release" xr:uid="{BF4F9475-4EE1-438B-9CE7-BA87BD4A167D}"/>
    <hyperlink ref="C11" r:id="rId5" xr:uid="{0D42FEBC-55F1-4C7C-9C40-252BBA3953D2}"/>
  </hyperlinks>
  <pageMargins left="0.23622047244094491" right="0.23622047244094491" top="0.74803149606299213" bottom="0.74803149606299213" header="0.31496062992125984" footer="0.31496062992125984"/>
  <pageSetup paperSize="9" scale="58" fitToHeight="0" orientation="landscape" horizontalDpi="300" verticalDpi="300" r:id="rId6"/>
  <drawing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77595-3CC7-497A-A655-AFB4A3211737}">
  <sheetPr>
    <tabColor theme="3" tint="0.89999084444715716"/>
  </sheetPr>
  <dimension ref="A2:DD122"/>
  <sheetViews>
    <sheetView workbookViewId="0"/>
  </sheetViews>
  <sheetFormatPr defaultColWidth="8" defaultRowHeight="14.25"/>
  <cols>
    <col min="1" max="1" width="2.125" style="2" customWidth="1"/>
    <col min="2" max="2" width="8.625" style="2" customWidth="1"/>
    <col min="3" max="3" width="25.625" style="2" customWidth="1"/>
    <col min="4" max="4" width="31.5" style="2" customWidth="1"/>
    <col min="5" max="21" width="12.125" style="2" customWidth="1"/>
    <col min="22" max="95" width="8" style="2"/>
    <col min="96" max="98" width="8.5" style="2" customWidth="1"/>
    <col min="99" max="99" width="8" style="2"/>
    <col min="100" max="101" width="8.125" style="2" customWidth="1"/>
    <col min="102" max="108" width="8" style="2"/>
  </cols>
  <sheetData>
    <row r="2" spans="1:108" ht="108" customHeight="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row>
    <row r="4" spans="1:108" ht="24" customHeight="1"/>
    <row r="5" spans="1:108" ht="14.1" customHeight="1">
      <c r="B5" s="325" t="s">
        <v>159</v>
      </c>
      <c r="C5" s="326"/>
      <c r="D5" s="326"/>
    </row>
    <row r="7" spans="1:108" ht="29.25">
      <c r="A7" s="20"/>
      <c r="B7" s="18" t="s">
        <v>160</v>
      </c>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0"/>
      <c r="CW7" s="20"/>
      <c r="CX7" s="20"/>
      <c r="CY7" s="20"/>
      <c r="CZ7" s="20"/>
      <c r="DA7" s="20"/>
      <c r="DB7" s="20"/>
      <c r="DC7" s="20"/>
      <c r="DD7" s="20"/>
    </row>
    <row r="8" spans="1:108" ht="15">
      <c r="B8" s="3"/>
      <c r="C8" s="5"/>
    </row>
    <row r="9" spans="1:108" ht="18">
      <c r="B9" s="3"/>
      <c r="C9" s="9"/>
      <c r="D9" s="7"/>
    </row>
    <row r="10" spans="1:108" ht="15.75">
      <c r="B10" s="3"/>
      <c r="C10" s="7" t="s">
        <v>161</v>
      </c>
      <c r="D10" s="11" t="str">
        <f>'General parameters'!G10</f>
        <v>Discounted</v>
      </c>
    </row>
    <row r="11" spans="1:108" ht="18">
      <c r="A11" s="6"/>
      <c r="B11" s="6"/>
      <c r="C11" s="6"/>
    </row>
    <row r="12" spans="1:108" ht="29.25">
      <c r="A12" s="17"/>
      <c r="B12" s="19">
        <v>1</v>
      </c>
      <c r="C12" s="18" t="s">
        <v>162</v>
      </c>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0"/>
      <c r="CW12" s="20"/>
      <c r="CX12" s="20"/>
      <c r="CY12" s="20"/>
      <c r="CZ12" s="20"/>
      <c r="DA12" s="20"/>
      <c r="DB12" s="20"/>
      <c r="DC12" s="20"/>
      <c r="DD12" s="20"/>
    </row>
    <row r="14" spans="1:108" ht="15.75">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row>
    <row r="15" spans="1:108" ht="308.10000000000002" customHeight="1">
      <c r="A15" s="7"/>
      <c r="B15" s="10"/>
      <c r="C15" s="13"/>
      <c r="D15" s="7"/>
      <c r="E15" s="7"/>
      <c r="F15" s="7"/>
      <c r="G15" s="7"/>
      <c r="H15" s="7"/>
      <c r="I15" s="10"/>
      <c r="J15" s="13"/>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row>
    <row r="16" spans="1:108" ht="14.85" customHeight="1">
      <c r="A16" s="7"/>
      <c r="B16" s="14"/>
      <c r="C16" s="13"/>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row>
    <row r="17" spans="1:108" ht="14.85" customHeight="1">
      <c r="A17" s="7"/>
      <c r="B17" s="14"/>
      <c r="C17" s="15"/>
      <c r="D17" s="7"/>
      <c r="E17" s="7"/>
      <c r="F17" s="7"/>
      <c r="G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row>
    <row r="18" spans="1:108" ht="14.85" customHeight="1">
      <c r="A18" s="7"/>
      <c r="B18" s="14"/>
      <c r="C18" s="15"/>
      <c r="D18" s="7"/>
      <c r="E18" s="7"/>
      <c r="F18" s="7"/>
      <c r="G18" s="7"/>
      <c r="H18" s="7"/>
      <c r="I18" s="7"/>
      <c r="J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row>
    <row r="19" spans="1:108" ht="14.85" customHeight="1">
      <c r="A19" s="7"/>
      <c r="B19" s="14"/>
      <c r="C19" s="15"/>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row>
    <row r="20" spans="1:108" ht="15.75">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row>
    <row r="21" spans="1:108" ht="15.7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row>
    <row r="22" spans="1:108" ht="29.25">
      <c r="A22" s="17"/>
      <c r="B22" s="19">
        <v>2</v>
      </c>
      <c r="C22" s="18" t="s">
        <v>163</v>
      </c>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20"/>
      <c r="CW22" s="20"/>
      <c r="CX22" s="20"/>
      <c r="CY22" s="20"/>
      <c r="CZ22" s="20"/>
      <c r="DA22" s="20"/>
      <c r="DB22" s="20"/>
      <c r="DC22" s="20"/>
      <c r="DD22" s="20"/>
    </row>
    <row r="24" spans="1:108" ht="15">
      <c r="D24" s="90" cm="1">
        <f t="array" ref="D24">_xlfn._xlws.FILTER(Results!$I$42:$DD$42,Results!$I$42:$DD$42&lt;&gt;"")</f>
        <v>45839</v>
      </c>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90"/>
      <c r="BY24" s="90"/>
      <c r="BZ24" s="90"/>
      <c r="CA24" s="90"/>
      <c r="CB24" s="90"/>
      <c r="CC24" s="90"/>
      <c r="CD24" s="90"/>
      <c r="CE24" s="90"/>
      <c r="CF24" s="90"/>
      <c r="CG24" s="90"/>
      <c r="CH24" s="90"/>
      <c r="CI24" s="90"/>
      <c r="CJ24" s="90"/>
      <c r="CK24" s="90"/>
      <c r="CL24" s="90"/>
      <c r="CM24" s="90"/>
      <c r="CN24" s="90"/>
      <c r="CO24" s="90"/>
      <c r="CP24" s="90"/>
      <c r="CQ24" s="90"/>
      <c r="CR24" s="90"/>
      <c r="CS24" s="90"/>
      <c r="CT24" s="90"/>
      <c r="CU24" s="90"/>
      <c r="CV24" s="90"/>
      <c r="CW24" s="90"/>
      <c r="CX24" s="90"/>
      <c r="CY24" s="90"/>
      <c r="CZ24" s="90"/>
      <c r="DA24" s="90"/>
      <c r="DB24" s="90"/>
      <c r="DC24" s="90"/>
      <c r="DD24" s="90"/>
    </row>
    <row r="25" spans="1:108" ht="15">
      <c r="C25" s="8"/>
    </row>
    <row r="26" spans="1:108" ht="15">
      <c r="C26" s="16" t="s">
        <v>47</v>
      </c>
      <c r="D26" s="90" cm="1">
        <f t="array" ref="D26">_xlfn._xlws.FILTER(Results!$I$42:$DD$42,Results!$I$42:$DD$42&lt;&gt;"")</f>
        <v>45839</v>
      </c>
      <c r="E26" s="90"/>
      <c r="F26" s="90"/>
      <c r="G26" s="90"/>
      <c r="H26" s="90"/>
      <c r="I26" s="90"/>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90"/>
      <c r="AZ26" s="90"/>
      <c r="BA26" s="90"/>
      <c r="BB26" s="90"/>
      <c r="BC26" s="90"/>
      <c r="BD26" s="90"/>
      <c r="BE26" s="90"/>
      <c r="BF26" s="90"/>
      <c r="BG26" s="90"/>
      <c r="BH26" s="90"/>
      <c r="BI26" s="90"/>
      <c r="BJ26" s="90"/>
      <c r="BK26" s="90"/>
      <c r="BL26" s="90"/>
      <c r="BM26" s="90"/>
      <c r="BN26" s="90"/>
      <c r="BO26" s="90"/>
      <c r="BP26" s="90"/>
      <c r="BQ26" s="90"/>
      <c r="BR26" s="90"/>
      <c r="BS26" s="90"/>
      <c r="BT26" s="90"/>
      <c r="BU26" s="90"/>
      <c r="BV26" s="90"/>
      <c r="BW26" s="90"/>
      <c r="BX26" s="90"/>
      <c r="BY26" s="90"/>
      <c r="BZ26" s="90"/>
      <c r="CA26" s="90"/>
      <c r="CB26" s="90"/>
      <c r="CC26" s="90"/>
      <c r="CD26" s="90"/>
      <c r="CE26" s="90"/>
      <c r="CF26" s="90"/>
      <c r="CG26" s="90"/>
      <c r="CH26" s="90"/>
      <c r="CI26" s="90"/>
      <c r="CJ26" s="90"/>
      <c r="CK26" s="90"/>
      <c r="CL26" s="90"/>
      <c r="CM26" s="90"/>
      <c r="CN26" s="90"/>
      <c r="CO26" s="90"/>
      <c r="CP26" s="90"/>
      <c r="CQ26" s="90"/>
      <c r="CR26" s="90"/>
      <c r="CS26" s="90"/>
      <c r="CT26" s="90"/>
      <c r="CU26" s="90"/>
      <c r="CV26" s="90"/>
      <c r="CW26" s="90"/>
      <c r="CX26" s="90"/>
      <c r="CY26" s="90"/>
      <c r="CZ26" s="90"/>
      <c r="DA26" s="90"/>
      <c r="DB26" s="90"/>
      <c r="DC26" s="90"/>
      <c r="DD26" s="90"/>
    </row>
    <row r="27" spans="1:108" ht="15.75">
      <c r="C27" s="7" t="str">
        <f>Results!C48&amp;" ("&amp;Results!G48&amp;")"</f>
        <v>Net cost (Discounted, Escalated)</v>
      </c>
      <c r="D27" s="12">
        <f>IF(D$26="","",Results!I48)</f>
        <v>0</v>
      </c>
      <c r="E27" s="12" t="str">
        <f>IF(E$26="","",Results!J48)</f>
        <v/>
      </c>
      <c r="F27" s="12" t="str">
        <f>IF(F$26="","",Results!K48)</f>
        <v/>
      </c>
      <c r="G27" s="12" t="str">
        <f>IF(G$26="","",Results!L48)</f>
        <v/>
      </c>
      <c r="H27" s="12" t="str">
        <f>IF(H$26="","",Results!M48)</f>
        <v/>
      </c>
      <c r="I27" s="12" t="str">
        <f>IF(I$26="","",Results!N48)</f>
        <v/>
      </c>
      <c r="J27" s="12" t="str">
        <f>IF(J$26="","",Results!O48)</f>
        <v/>
      </c>
      <c r="K27" s="12" t="str">
        <f>IF(K$26="","",Results!P48)</f>
        <v/>
      </c>
      <c r="L27" s="12" t="str">
        <f>IF(L$26="","",Results!Q48)</f>
        <v/>
      </c>
      <c r="M27" s="12" t="str">
        <f>IF(M$26="","",Results!R48)</f>
        <v/>
      </c>
      <c r="N27" s="12" t="str">
        <f>IF(N$26="","",Results!S48)</f>
        <v/>
      </c>
      <c r="O27" s="12" t="str">
        <f>IF(O$26="","",Results!T48)</f>
        <v/>
      </c>
      <c r="P27" s="12" t="str">
        <f>IF(P$26="","",Results!U48)</f>
        <v/>
      </c>
      <c r="Q27" s="12" t="str">
        <f>IF(Q$26="","",Results!V48)</f>
        <v/>
      </c>
      <c r="R27" s="12" t="str">
        <f>IF(R$26="","",Results!W48)</f>
        <v/>
      </c>
      <c r="S27" s="12" t="str">
        <f>IF(S$26="","",Results!X48)</f>
        <v/>
      </c>
      <c r="T27" s="12" t="str">
        <f>IF(T$26="","",Results!Y48)</f>
        <v/>
      </c>
      <c r="U27" s="12" t="str">
        <f>IF(U$26="","",Results!Z48)</f>
        <v/>
      </c>
      <c r="V27" s="12" t="str">
        <f>IF(V$26="","",Results!AA48)</f>
        <v/>
      </c>
      <c r="W27" s="12" t="str">
        <f>IF(W$26="","",Results!AB48)</f>
        <v/>
      </c>
      <c r="X27" s="12" t="str">
        <f>IF(X$26="","",Results!AC48)</f>
        <v/>
      </c>
      <c r="Y27" s="12" t="str">
        <f>IF(Y$26="","",Results!AD48)</f>
        <v/>
      </c>
      <c r="Z27" s="12" t="str">
        <f>IF(Z$26="","",Results!AE48)</f>
        <v/>
      </c>
      <c r="AA27" s="12" t="str">
        <f>IF(AA$26="","",Results!AF48)</f>
        <v/>
      </c>
      <c r="AB27" s="12" t="str">
        <f>IF(AB$26="","",Results!AG48)</f>
        <v/>
      </c>
      <c r="AC27" s="12" t="str">
        <f>IF(AC$26="","",Results!AH48)</f>
        <v/>
      </c>
      <c r="AD27" s="12" t="str">
        <f>IF(AD$26="","",Results!AI48)</f>
        <v/>
      </c>
      <c r="AE27" s="12" t="str">
        <f>IF(AE$26="","",Results!AJ48)</f>
        <v/>
      </c>
      <c r="AF27" s="12" t="str">
        <f>IF(AF$26="","",Results!AK48)</f>
        <v/>
      </c>
      <c r="AG27" s="12" t="str">
        <f>IF(AG$26="","",Results!AL48)</f>
        <v/>
      </c>
      <c r="AH27" s="12" t="str">
        <f>IF(AH$26="","",Results!AM48)</f>
        <v/>
      </c>
      <c r="AI27" s="12" t="str">
        <f>IF(AI$26="","",Results!AN48)</f>
        <v/>
      </c>
      <c r="AJ27" s="12" t="str">
        <f>IF(AJ$26="","",Results!AO48)</f>
        <v/>
      </c>
      <c r="AK27" s="12" t="str">
        <f>IF(AK$26="","",Results!AP48)</f>
        <v/>
      </c>
      <c r="AL27" s="12" t="str">
        <f>IF(AL$26="","",Results!AQ48)</f>
        <v/>
      </c>
      <c r="AM27" s="12" t="str">
        <f>IF(AM$26="","",Results!AR48)</f>
        <v/>
      </c>
      <c r="AN27" s="12" t="str">
        <f>IF(AN$26="","",Results!AS48)</f>
        <v/>
      </c>
      <c r="AO27" s="12" t="str">
        <f>IF(AO$26="","",Results!AT48)</f>
        <v/>
      </c>
      <c r="AP27" s="12" t="str">
        <f>IF(AP$26="","",Results!AU48)</f>
        <v/>
      </c>
      <c r="AQ27" s="12" t="str">
        <f>IF(AQ$26="","",Results!AV48)</f>
        <v/>
      </c>
      <c r="AR27" s="12" t="str">
        <f>IF(AR$26="","",Results!AW48)</f>
        <v/>
      </c>
      <c r="AS27" s="12" t="str">
        <f>IF(AS$26="","",Results!AX48)</f>
        <v/>
      </c>
      <c r="AT27" s="12" t="str">
        <f>IF(AT$26="","",Results!AY48)</f>
        <v/>
      </c>
      <c r="AU27" s="12" t="str">
        <f>IF(AU$26="","",Results!AZ48)</f>
        <v/>
      </c>
      <c r="AV27" s="12" t="str">
        <f>IF(AV$26="","",Results!BA48)</f>
        <v/>
      </c>
      <c r="AW27" s="12" t="str">
        <f>IF(AW$26="","",Results!BB48)</f>
        <v/>
      </c>
      <c r="AX27" s="12" t="str">
        <f>IF(AX$26="","",Results!BC48)</f>
        <v/>
      </c>
      <c r="AY27" s="12" t="str">
        <f>IF(AY$26="","",Results!BD48)</f>
        <v/>
      </c>
      <c r="AZ27" s="12" t="str">
        <f>IF(AZ$26="","",Results!BE48)</f>
        <v/>
      </c>
      <c r="BA27" s="12" t="str">
        <f>IF(BA$26="","",Results!BF48)</f>
        <v/>
      </c>
      <c r="BB27" s="12" t="str">
        <f>IF(BB$26="","",Results!BG48)</f>
        <v/>
      </c>
      <c r="BC27" s="12" t="str">
        <f>IF(BC$26="","",Results!BH48)</f>
        <v/>
      </c>
      <c r="BD27" s="12" t="str">
        <f>IF(BD$26="","",Results!BI48)</f>
        <v/>
      </c>
      <c r="BE27" s="12" t="str">
        <f>IF(BE$26="","",Results!BJ48)</f>
        <v/>
      </c>
      <c r="BF27" s="12" t="str">
        <f>IF(BF$26="","",Results!BK48)</f>
        <v/>
      </c>
      <c r="BG27" s="12" t="str">
        <f>IF(BG$26="","",Results!BL48)</f>
        <v/>
      </c>
      <c r="BH27" s="12" t="str">
        <f>IF(BH$26="","",Results!BM48)</f>
        <v/>
      </c>
      <c r="BI27" s="12" t="str">
        <f>IF(BI$26="","",Results!BN48)</f>
        <v/>
      </c>
      <c r="BJ27" s="12" t="str">
        <f>IF(BJ$26="","",Results!BO48)</f>
        <v/>
      </c>
      <c r="BK27" s="12" t="str">
        <f>IF(BK$26="","",Results!BP48)</f>
        <v/>
      </c>
      <c r="BL27" s="12" t="str">
        <f>IF(BL$26="","",Results!BQ48)</f>
        <v/>
      </c>
      <c r="BM27" s="12" t="str">
        <f>IF(BM$26="","",Results!BR48)</f>
        <v/>
      </c>
      <c r="BN27" s="12" t="str">
        <f>IF(BN$26="","",Results!BS48)</f>
        <v/>
      </c>
      <c r="BO27" s="12" t="str">
        <f>IF(BO$26="","",Results!BT48)</f>
        <v/>
      </c>
      <c r="BP27" s="12" t="str">
        <f>IF(BP$26="","",Results!BU48)</f>
        <v/>
      </c>
      <c r="BQ27" s="12" t="str">
        <f>IF(BQ$26="","",Results!BV48)</f>
        <v/>
      </c>
      <c r="BR27" s="12" t="str">
        <f>IF(BR$26="","",Results!BW48)</f>
        <v/>
      </c>
      <c r="BS27" s="12" t="str">
        <f>IF(BS$26="","",Results!BX48)</f>
        <v/>
      </c>
      <c r="BT27" s="12" t="str">
        <f>IF(BT$26="","",Results!BY48)</f>
        <v/>
      </c>
      <c r="BU27" s="12" t="str">
        <f>IF(BU$26="","",Results!BZ48)</f>
        <v/>
      </c>
      <c r="BV27" s="12" t="str">
        <f>IF(BV$26="","",Results!CA48)</f>
        <v/>
      </c>
      <c r="BW27" s="12" t="str">
        <f>IF(BW$26="","",Results!CB48)</f>
        <v/>
      </c>
      <c r="BX27" s="12" t="str">
        <f>IF(BX$26="","",Results!CC48)</f>
        <v/>
      </c>
      <c r="BY27" s="12" t="str">
        <f>IF(BY$26="","",Results!CD48)</f>
        <v/>
      </c>
      <c r="BZ27" s="12" t="str">
        <f>IF(BZ$26="","",Results!CE48)</f>
        <v/>
      </c>
      <c r="CA27" s="12" t="str">
        <f>IF(CA$26="","",Results!CF48)</f>
        <v/>
      </c>
      <c r="CB27" s="12" t="str">
        <f>IF(CB$26="","",Results!CG48)</f>
        <v/>
      </c>
      <c r="CC27" s="12" t="str">
        <f>IF(CC$26="","",Results!CH48)</f>
        <v/>
      </c>
      <c r="CD27" s="12" t="str">
        <f>IF(CD$26="","",Results!CI48)</f>
        <v/>
      </c>
      <c r="CE27" s="12" t="str">
        <f>IF(CE$26="","",Results!CJ48)</f>
        <v/>
      </c>
      <c r="CF27" s="12" t="str">
        <f>IF(CF$26="","",Results!CK48)</f>
        <v/>
      </c>
      <c r="CG27" s="12" t="str">
        <f>IF(CG$26="","",Results!CL48)</f>
        <v/>
      </c>
      <c r="CH27" s="12" t="str">
        <f>IF(CH$26="","",Results!CM48)</f>
        <v/>
      </c>
      <c r="CI27" s="12" t="str">
        <f>IF(CI$26="","",Results!CN48)</f>
        <v/>
      </c>
      <c r="CJ27" s="12" t="str">
        <f>IF(CJ$26="","",Results!CO48)</f>
        <v/>
      </c>
      <c r="CK27" s="12" t="str">
        <f>IF(CK$26="","",Results!CP48)</f>
        <v/>
      </c>
      <c r="CL27" s="12" t="str">
        <f>IF(CL$26="","",Results!CQ48)</f>
        <v/>
      </c>
      <c r="CM27" s="12" t="str">
        <f>IF(CM$26="","",Results!CR48)</f>
        <v/>
      </c>
      <c r="CN27" s="12" t="str">
        <f>IF(CN$26="","",Results!CS48)</f>
        <v/>
      </c>
      <c r="CO27" s="12" t="str">
        <f>IF(CO$26="","",Results!CT48)</f>
        <v/>
      </c>
      <c r="CP27" s="12" t="str">
        <f>IF(CP$26="","",Results!CU48)</f>
        <v/>
      </c>
      <c r="CQ27" s="12" t="str">
        <f>IF(CQ$26="","",Results!CV48)</f>
        <v/>
      </c>
      <c r="CR27" s="12" t="str">
        <f>IF(CR$26="","",Results!CW48)</f>
        <v/>
      </c>
      <c r="CS27" s="12" t="str">
        <f>IF(CS$26="","",Results!CX48)</f>
        <v/>
      </c>
      <c r="CT27" s="12" t="str">
        <f>IF(CT$26="","",Results!CY48)</f>
        <v/>
      </c>
      <c r="CU27" s="12" t="str">
        <f>IF(CU$26="","",Results!CZ48)</f>
        <v/>
      </c>
      <c r="CV27" s="12" t="str">
        <f>IF(CV$26="","",Results!DA48)</f>
        <v/>
      </c>
      <c r="CW27" s="12" t="str">
        <f>IF(CW$26="","",Results!DB48)</f>
        <v/>
      </c>
      <c r="CX27" s="12" t="str">
        <f>IF(CX$26="","",Results!DC48)</f>
        <v/>
      </c>
      <c r="CY27" s="12" t="str">
        <f>IF(CY$26="","",Results!DD48)</f>
        <v/>
      </c>
      <c r="CZ27" s="12" t="str">
        <f>IF(CZ$26="","",Results!DE48)</f>
        <v/>
      </c>
      <c r="DA27" s="12" t="str">
        <f>IF(DA$26="","",Results!DF48)</f>
        <v/>
      </c>
      <c r="DB27" s="12" t="str">
        <f>IF(DB$26="","",Results!DG48)</f>
        <v/>
      </c>
      <c r="DC27" s="12" t="str">
        <f>IF(DC$26="","",Results!DH48)</f>
        <v/>
      </c>
      <c r="DD27" s="12" t="str">
        <f>IF(DD$26="","",Results!DI48)</f>
        <v/>
      </c>
    </row>
    <row r="28" spans="1:108" ht="15.75">
      <c r="C28" s="7" t="str">
        <f>Results!C49&amp;" (secondary axis)"</f>
        <v>Cumulative net cost (secondary axis)</v>
      </c>
      <c r="D28" s="12">
        <f>IF(D$26="","",Results!I49)</f>
        <v>0</v>
      </c>
      <c r="E28" s="12" t="str">
        <f>IF(E$26="","",Results!J49)</f>
        <v/>
      </c>
      <c r="F28" s="12" t="str">
        <f>IF(F$26="","",Results!K49)</f>
        <v/>
      </c>
      <c r="G28" s="12" t="str">
        <f>IF(G$26="","",Results!L49)</f>
        <v/>
      </c>
      <c r="H28" s="12" t="str">
        <f>IF(H$26="","",Results!M49)</f>
        <v/>
      </c>
      <c r="I28" s="12" t="str">
        <f>IF(I$26="","",Results!N49)</f>
        <v/>
      </c>
      <c r="J28" s="12" t="str">
        <f>IF(J$26="","",Results!O49)</f>
        <v/>
      </c>
      <c r="K28" s="12" t="str">
        <f>IF(K$26="","",Results!P49)</f>
        <v/>
      </c>
      <c r="L28" s="12" t="str">
        <f>IF(L$26="","",Results!Q49)</f>
        <v/>
      </c>
      <c r="M28" s="12" t="str">
        <f>IF(M$26="","",Results!R49)</f>
        <v/>
      </c>
      <c r="N28" s="12" t="str">
        <f>IF(N$26="","",Results!S49)</f>
        <v/>
      </c>
      <c r="O28" s="12" t="str">
        <f>IF(O$26="","",Results!T49)</f>
        <v/>
      </c>
      <c r="P28" s="12" t="str">
        <f>IF(P$26="","",Results!U49)</f>
        <v/>
      </c>
      <c r="Q28" s="12" t="str">
        <f>IF(Q$26="","",Results!V49)</f>
        <v/>
      </c>
      <c r="R28" s="12" t="str">
        <f>IF(R$26="","",Results!W49)</f>
        <v/>
      </c>
      <c r="S28" s="12" t="str">
        <f>IF(S$26="","",Results!X49)</f>
        <v/>
      </c>
      <c r="T28" s="12" t="str">
        <f>IF(T$26="","",Results!Y49)</f>
        <v/>
      </c>
      <c r="U28" s="12" t="str">
        <f>IF(U$26="","",Results!Z49)</f>
        <v/>
      </c>
      <c r="V28" s="12" t="str">
        <f>IF(V$26="","",Results!AA49)</f>
        <v/>
      </c>
      <c r="W28" s="12" t="str">
        <f>IF(W$26="","",Results!AB49)</f>
        <v/>
      </c>
      <c r="X28" s="12" t="str">
        <f>IF(X$26="","",Results!AC49)</f>
        <v/>
      </c>
      <c r="Y28" s="12" t="str">
        <f>IF(Y$26="","",Results!AD49)</f>
        <v/>
      </c>
      <c r="Z28" s="12" t="str">
        <f>IF(Z$26="","",Results!AE49)</f>
        <v/>
      </c>
      <c r="AA28" s="12" t="str">
        <f>IF(AA$26="","",Results!AF49)</f>
        <v/>
      </c>
      <c r="AB28" s="12" t="str">
        <f>IF(AB$26="","",Results!AG49)</f>
        <v/>
      </c>
      <c r="AC28" s="12" t="str">
        <f>IF(AC$26="","",Results!AH49)</f>
        <v/>
      </c>
      <c r="AD28" s="12" t="str">
        <f>IF(AD$26="","",Results!AI49)</f>
        <v/>
      </c>
      <c r="AE28" s="12" t="str">
        <f>IF(AE$26="","",Results!AJ49)</f>
        <v/>
      </c>
      <c r="AF28" s="12" t="str">
        <f>IF(AF$26="","",Results!AK49)</f>
        <v/>
      </c>
      <c r="AG28" s="12" t="str">
        <f>IF(AG$26="","",Results!AL49)</f>
        <v/>
      </c>
      <c r="AH28" s="12" t="str">
        <f>IF(AH$26="","",Results!AM49)</f>
        <v/>
      </c>
      <c r="AI28" s="12" t="str">
        <f>IF(AI$26="","",Results!AN49)</f>
        <v/>
      </c>
      <c r="AJ28" s="12" t="str">
        <f>IF(AJ$26="","",Results!AO49)</f>
        <v/>
      </c>
      <c r="AK28" s="12" t="str">
        <f>IF(AK$26="","",Results!AP49)</f>
        <v/>
      </c>
      <c r="AL28" s="12" t="str">
        <f>IF(AL$26="","",Results!AQ49)</f>
        <v/>
      </c>
      <c r="AM28" s="12" t="str">
        <f>IF(AM$26="","",Results!AR49)</f>
        <v/>
      </c>
      <c r="AN28" s="12" t="str">
        <f>IF(AN$26="","",Results!AS49)</f>
        <v/>
      </c>
      <c r="AO28" s="12" t="str">
        <f>IF(AO$26="","",Results!AT49)</f>
        <v/>
      </c>
      <c r="AP28" s="12" t="str">
        <f>IF(AP$26="","",Results!AU49)</f>
        <v/>
      </c>
      <c r="AQ28" s="12" t="str">
        <f>IF(AQ$26="","",Results!AV49)</f>
        <v/>
      </c>
      <c r="AR28" s="12" t="str">
        <f>IF(AR$26="","",Results!AW49)</f>
        <v/>
      </c>
      <c r="AS28" s="12" t="str">
        <f>IF(AS$26="","",Results!AX49)</f>
        <v/>
      </c>
      <c r="AT28" s="12" t="str">
        <f>IF(AT$26="","",Results!AY49)</f>
        <v/>
      </c>
      <c r="AU28" s="12" t="str">
        <f>IF(AU$26="","",Results!AZ49)</f>
        <v/>
      </c>
      <c r="AV28" s="12" t="str">
        <f>IF(AV$26="","",Results!BA49)</f>
        <v/>
      </c>
      <c r="AW28" s="12" t="str">
        <f>IF(AW$26="","",Results!BB49)</f>
        <v/>
      </c>
      <c r="AX28" s="12" t="str">
        <f>IF(AX$26="","",Results!BC49)</f>
        <v/>
      </c>
      <c r="AY28" s="12" t="str">
        <f>IF(AY$26="","",Results!BD49)</f>
        <v/>
      </c>
      <c r="AZ28" s="12" t="str">
        <f>IF(AZ$26="","",Results!BE49)</f>
        <v/>
      </c>
      <c r="BA28" s="12" t="str">
        <f>IF(BA$26="","",Results!BF49)</f>
        <v/>
      </c>
      <c r="BB28" s="12" t="str">
        <f>IF(BB$26="","",Results!BG49)</f>
        <v/>
      </c>
      <c r="BC28" s="12" t="str">
        <f>IF(BC$26="","",Results!BH49)</f>
        <v/>
      </c>
      <c r="BD28" s="12" t="str">
        <f>IF(BD$26="","",Results!BI49)</f>
        <v/>
      </c>
      <c r="BE28" s="12" t="str">
        <f>IF(BE$26="","",Results!BJ49)</f>
        <v/>
      </c>
      <c r="BF28" s="12" t="str">
        <f>IF(BF$26="","",Results!BK49)</f>
        <v/>
      </c>
      <c r="BG28" s="12" t="str">
        <f>IF(BG$26="","",Results!BL49)</f>
        <v/>
      </c>
      <c r="BH28" s="12" t="str">
        <f>IF(BH$26="","",Results!BM49)</f>
        <v/>
      </c>
      <c r="BI28" s="12" t="str">
        <f>IF(BI$26="","",Results!BN49)</f>
        <v/>
      </c>
      <c r="BJ28" s="12" t="str">
        <f>IF(BJ$26="","",Results!BO49)</f>
        <v/>
      </c>
      <c r="BK28" s="12" t="str">
        <f>IF(BK$26="","",Results!BP49)</f>
        <v/>
      </c>
      <c r="BL28" s="12" t="str">
        <f>IF(BL$26="","",Results!BQ49)</f>
        <v/>
      </c>
      <c r="BM28" s="12" t="str">
        <f>IF(BM$26="","",Results!BR49)</f>
        <v/>
      </c>
      <c r="BN28" s="12" t="str">
        <f>IF(BN$26="","",Results!BS49)</f>
        <v/>
      </c>
      <c r="BO28" s="12" t="str">
        <f>IF(BO$26="","",Results!BT49)</f>
        <v/>
      </c>
      <c r="BP28" s="12" t="str">
        <f>IF(BP$26="","",Results!BU49)</f>
        <v/>
      </c>
      <c r="BQ28" s="12" t="str">
        <f>IF(BQ$26="","",Results!BV49)</f>
        <v/>
      </c>
      <c r="BR28" s="12" t="str">
        <f>IF(BR$26="","",Results!BW49)</f>
        <v/>
      </c>
      <c r="BS28" s="12" t="str">
        <f>IF(BS$26="","",Results!BX49)</f>
        <v/>
      </c>
      <c r="BT28" s="12" t="str">
        <f>IF(BT$26="","",Results!BY49)</f>
        <v/>
      </c>
      <c r="BU28" s="12" t="str">
        <f>IF(BU$26="","",Results!BZ49)</f>
        <v/>
      </c>
      <c r="BV28" s="12" t="str">
        <f>IF(BV$26="","",Results!CA49)</f>
        <v/>
      </c>
      <c r="BW28" s="12" t="str">
        <f>IF(BW$26="","",Results!CB49)</f>
        <v/>
      </c>
      <c r="BX28" s="12" t="str">
        <f>IF(BX$26="","",Results!CC49)</f>
        <v/>
      </c>
      <c r="BY28" s="12" t="str">
        <f>IF(BY$26="","",Results!CD49)</f>
        <v/>
      </c>
      <c r="BZ28" s="12" t="str">
        <f>IF(BZ$26="","",Results!CE49)</f>
        <v/>
      </c>
      <c r="CA28" s="12" t="str">
        <f>IF(CA$26="","",Results!CF49)</f>
        <v/>
      </c>
      <c r="CB28" s="12" t="str">
        <f>IF(CB$26="","",Results!CG49)</f>
        <v/>
      </c>
      <c r="CC28" s="12" t="str">
        <f>IF(CC$26="","",Results!CH49)</f>
        <v/>
      </c>
      <c r="CD28" s="12" t="str">
        <f>IF(CD$26="","",Results!CI49)</f>
        <v/>
      </c>
      <c r="CE28" s="12" t="str">
        <f>IF(CE$26="","",Results!CJ49)</f>
        <v/>
      </c>
      <c r="CF28" s="12" t="str">
        <f>IF(CF$26="","",Results!CK49)</f>
        <v/>
      </c>
      <c r="CG28" s="12" t="str">
        <f>IF(CG$26="","",Results!CL49)</f>
        <v/>
      </c>
      <c r="CH28" s="12" t="str">
        <f>IF(CH$26="","",Results!CM49)</f>
        <v/>
      </c>
      <c r="CI28" s="12" t="str">
        <f>IF(CI$26="","",Results!CN49)</f>
        <v/>
      </c>
      <c r="CJ28" s="12" t="str">
        <f>IF(CJ$26="","",Results!CO49)</f>
        <v/>
      </c>
      <c r="CK28" s="12" t="str">
        <f>IF(CK$26="","",Results!CP49)</f>
        <v/>
      </c>
      <c r="CL28" s="12" t="str">
        <f>IF(CL$26="","",Results!CQ49)</f>
        <v/>
      </c>
      <c r="CM28" s="12" t="str">
        <f>IF(CM$26="","",Results!CR49)</f>
        <v/>
      </c>
      <c r="CN28" s="12" t="str">
        <f>IF(CN$26="","",Results!CS49)</f>
        <v/>
      </c>
      <c r="CO28" s="12" t="str">
        <f>IF(CO$26="","",Results!CT49)</f>
        <v/>
      </c>
      <c r="CP28" s="12" t="str">
        <f>IF(CP$26="","",Results!CU49)</f>
        <v/>
      </c>
      <c r="CQ28" s="12" t="str">
        <f>IF(CQ$26="","",Results!CV49)</f>
        <v/>
      </c>
      <c r="CR28" s="12" t="str">
        <f>IF(CR$26="","",Results!CW49)</f>
        <v/>
      </c>
      <c r="CS28" s="12" t="str">
        <f>IF(CS$26="","",Results!CX49)</f>
        <v/>
      </c>
      <c r="CT28" s="12" t="str">
        <f>IF(CT$26="","",Results!CY49)</f>
        <v/>
      </c>
      <c r="CU28" s="12" t="str">
        <f>IF(CU$26="","",Results!CZ49)</f>
        <v/>
      </c>
      <c r="CV28" s="12" t="str">
        <f>IF(CV$26="","",Results!DA49)</f>
        <v/>
      </c>
      <c r="CW28" s="12" t="str">
        <f>IF(CW$26="","",Results!DB49)</f>
        <v/>
      </c>
      <c r="CX28" s="12" t="str">
        <f>IF(CX$26="","",Results!DC49)</f>
        <v/>
      </c>
      <c r="CY28" s="12" t="str">
        <f>IF(CY$26="","",Results!DD49)</f>
        <v/>
      </c>
      <c r="CZ28" s="12" t="str">
        <f>IF(CZ$26="","",Results!DE49)</f>
        <v/>
      </c>
      <c r="DA28" s="12" t="str">
        <f>IF(DA$26="","",Results!DF49)</f>
        <v/>
      </c>
      <c r="DB28" s="12" t="str">
        <f>IF(DB$26="","",Results!DG49)</f>
        <v/>
      </c>
      <c r="DC28" s="12" t="str">
        <f>IF(DC$26="","",Results!DH49)</f>
        <v/>
      </c>
      <c r="DD28" s="12" t="str">
        <f>IF(DD$26="","",Results!DI49)</f>
        <v/>
      </c>
    </row>
    <row r="30" spans="1:108" ht="15">
      <c r="C30" s="16" t="s">
        <v>48</v>
      </c>
      <c r="D30" s="90" cm="1">
        <f t="array" ref="D30">_xlfn._xlws.FILTER(Results!$I$42:$DD$42,Results!$I$42:$DD$42&lt;&gt;"")</f>
        <v>45839</v>
      </c>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90"/>
      <c r="BD30" s="90"/>
      <c r="BE30" s="90"/>
      <c r="BF30" s="90"/>
      <c r="BG30" s="90"/>
      <c r="BH30" s="90"/>
      <c r="BI30" s="90"/>
      <c r="BJ30" s="90"/>
      <c r="BK30" s="90"/>
      <c r="BL30" s="90"/>
      <c r="BM30" s="90"/>
      <c r="BN30" s="90"/>
      <c r="BO30" s="90"/>
      <c r="BP30" s="90"/>
      <c r="BQ30" s="90"/>
      <c r="BR30" s="90"/>
      <c r="BS30" s="90"/>
      <c r="BT30" s="90"/>
      <c r="BU30" s="90"/>
      <c r="BV30" s="90"/>
      <c r="BW30" s="90"/>
      <c r="BX30" s="90"/>
      <c r="BY30" s="90"/>
      <c r="BZ30" s="90"/>
      <c r="CA30" s="90"/>
      <c r="CB30" s="90"/>
      <c r="CC30" s="90"/>
      <c r="CD30" s="90"/>
      <c r="CE30" s="90"/>
      <c r="CF30" s="90"/>
      <c r="CG30" s="90"/>
      <c r="CH30" s="90"/>
      <c r="CI30" s="90"/>
      <c r="CJ30" s="90"/>
      <c r="CK30" s="90"/>
      <c r="CL30" s="90"/>
      <c r="CM30" s="90"/>
      <c r="CN30" s="90"/>
      <c r="CO30" s="90"/>
      <c r="CP30" s="90"/>
      <c r="CQ30" s="90"/>
      <c r="CR30" s="90"/>
      <c r="CS30" s="90"/>
      <c r="CT30" s="90"/>
      <c r="CU30" s="90"/>
      <c r="CV30" s="90"/>
      <c r="CW30" s="90"/>
      <c r="CX30" s="90"/>
      <c r="CY30" s="90"/>
      <c r="CZ30" s="90"/>
      <c r="DA30" s="90"/>
      <c r="DB30" s="90"/>
      <c r="DC30" s="90"/>
      <c r="DD30" s="90"/>
    </row>
    <row r="31" spans="1:108" ht="15.75">
      <c r="C31" s="7" t="str">
        <f>Results!C60&amp;" ("&amp;Results!G60&amp;")"</f>
        <v>Net cost (Discounted, Escalated)</v>
      </c>
      <c r="D31" s="12">
        <f>IF(D$26="","",Results!I60)</f>
        <v>0</v>
      </c>
      <c r="E31" s="12" t="str">
        <f>IF(E$26="","",Results!J60)</f>
        <v/>
      </c>
      <c r="F31" s="12" t="str">
        <f>IF(F$26="","",Results!K60)</f>
        <v/>
      </c>
      <c r="G31" s="12" t="str">
        <f>IF(G$26="","",Results!L60)</f>
        <v/>
      </c>
      <c r="H31" s="12" t="str">
        <f>IF(H$26="","",Results!M60)</f>
        <v/>
      </c>
      <c r="I31" s="12" t="str">
        <f>IF(I$26="","",Results!N60)</f>
        <v/>
      </c>
      <c r="J31" s="12" t="str">
        <f>IF(J$26="","",Results!O60)</f>
        <v/>
      </c>
      <c r="K31" s="12" t="str">
        <f>IF(K$26="","",Results!P60)</f>
        <v/>
      </c>
      <c r="L31" s="12" t="str">
        <f>IF(L$26="","",Results!Q60)</f>
        <v/>
      </c>
      <c r="M31" s="12" t="str">
        <f>IF(M$26="","",Results!R60)</f>
        <v/>
      </c>
      <c r="N31" s="12" t="str">
        <f>IF(N$26="","",Results!S60)</f>
        <v/>
      </c>
      <c r="O31" s="12" t="str">
        <f>IF(O$26="","",Results!T60)</f>
        <v/>
      </c>
      <c r="P31" s="12" t="str">
        <f>IF(P$26="","",Results!U60)</f>
        <v/>
      </c>
      <c r="Q31" s="12" t="str">
        <f>IF(Q$26="","",Results!V60)</f>
        <v/>
      </c>
      <c r="R31" s="12" t="str">
        <f>IF(R$26="","",Results!W60)</f>
        <v/>
      </c>
      <c r="S31" s="12" t="str">
        <f>IF(S$26="","",Results!X60)</f>
        <v/>
      </c>
      <c r="T31" s="12" t="str">
        <f>IF(T$26="","",Results!Y60)</f>
        <v/>
      </c>
      <c r="U31" s="12" t="str">
        <f>IF(U$26="","",Results!Z60)</f>
        <v/>
      </c>
      <c r="V31" s="12" t="str">
        <f>IF(V$26="","",Results!AA60)</f>
        <v/>
      </c>
      <c r="W31" s="12" t="str">
        <f>IF(W$26="","",Results!AB60)</f>
        <v/>
      </c>
      <c r="X31" s="12" t="str">
        <f>IF(X$26="","",Results!AC60)</f>
        <v/>
      </c>
      <c r="Y31" s="12" t="str">
        <f>IF(Y$26="","",Results!AD60)</f>
        <v/>
      </c>
      <c r="Z31" s="12" t="str">
        <f>IF(Z$26="","",Results!AE60)</f>
        <v/>
      </c>
      <c r="AA31" s="12" t="str">
        <f>IF(AA$26="","",Results!AF60)</f>
        <v/>
      </c>
      <c r="AB31" s="12" t="str">
        <f>IF(AB$26="","",Results!AG60)</f>
        <v/>
      </c>
      <c r="AC31" s="12" t="str">
        <f>IF(AC$26="","",Results!AH60)</f>
        <v/>
      </c>
      <c r="AD31" s="12" t="str">
        <f>IF(AD$26="","",Results!AI60)</f>
        <v/>
      </c>
      <c r="AE31" s="12" t="str">
        <f>IF(AE$26="","",Results!AJ60)</f>
        <v/>
      </c>
      <c r="AF31" s="12" t="str">
        <f>IF(AF$26="","",Results!AK60)</f>
        <v/>
      </c>
      <c r="AG31" s="12" t="str">
        <f>IF(AG$26="","",Results!AL60)</f>
        <v/>
      </c>
      <c r="AH31" s="12" t="str">
        <f>IF(AH$26="","",Results!AM60)</f>
        <v/>
      </c>
      <c r="AI31" s="12" t="str">
        <f>IF(AI$26="","",Results!AN60)</f>
        <v/>
      </c>
      <c r="AJ31" s="12" t="str">
        <f>IF(AJ$26="","",Results!AO60)</f>
        <v/>
      </c>
      <c r="AK31" s="12" t="str">
        <f>IF(AK$26="","",Results!AP60)</f>
        <v/>
      </c>
      <c r="AL31" s="12" t="str">
        <f>IF(AL$26="","",Results!AQ60)</f>
        <v/>
      </c>
      <c r="AM31" s="12" t="str">
        <f>IF(AM$26="","",Results!AR60)</f>
        <v/>
      </c>
      <c r="AN31" s="12" t="str">
        <f>IF(AN$26="","",Results!AS60)</f>
        <v/>
      </c>
      <c r="AO31" s="12" t="str">
        <f>IF(AO$26="","",Results!AT60)</f>
        <v/>
      </c>
      <c r="AP31" s="12" t="str">
        <f>IF(AP$26="","",Results!AU60)</f>
        <v/>
      </c>
      <c r="AQ31" s="12" t="str">
        <f>IF(AQ$26="","",Results!AV60)</f>
        <v/>
      </c>
      <c r="AR31" s="12" t="str">
        <f>IF(AR$26="","",Results!AW60)</f>
        <v/>
      </c>
      <c r="AS31" s="12" t="str">
        <f>IF(AS$26="","",Results!AX60)</f>
        <v/>
      </c>
      <c r="AT31" s="12" t="str">
        <f>IF(AT$26="","",Results!AY60)</f>
        <v/>
      </c>
      <c r="AU31" s="12" t="str">
        <f>IF(AU$26="","",Results!AZ60)</f>
        <v/>
      </c>
      <c r="AV31" s="12" t="str">
        <f>IF(AV$26="","",Results!BA60)</f>
        <v/>
      </c>
      <c r="AW31" s="12" t="str">
        <f>IF(AW$26="","",Results!BB60)</f>
        <v/>
      </c>
      <c r="AX31" s="12" t="str">
        <f>IF(AX$26="","",Results!BC60)</f>
        <v/>
      </c>
      <c r="AY31" s="12" t="str">
        <f>IF(AY$26="","",Results!BD60)</f>
        <v/>
      </c>
      <c r="AZ31" s="12" t="str">
        <f>IF(AZ$26="","",Results!BE60)</f>
        <v/>
      </c>
      <c r="BA31" s="12" t="str">
        <f>IF(BA$26="","",Results!BF60)</f>
        <v/>
      </c>
      <c r="BB31" s="12" t="str">
        <f>IF(BB$26="","",Results!BG60)</f>
        <v/>
      </c>
      <c r="BC31" s="12" t="str">
        <f>IF(BC$26="","",Results!BH60)</f>
        <v/>
      </c>
      <c r="BD31" s="12" t="str">
        <f>IF(BD$26="","",Results!BI60)</f>
        <v/>
      </c>
      <c r="BE31" s="12" t="str">
        <f>IF(BE$26="","",Results!BJ60)</f>
        <v/>
      </c>
      <c r="BF31" s="12" t="str">
        <f>IF(BF$26="","",Results!BK60)</f>
        <v/>
      </c>
      <c r="BG31" s="12" t="str">
        <f>IF(BG$26="","",Results!BL60)</f>
        <v/>
      </c>
      <c r="BH31" s="12" t="str">
        <f>IF(BH$26="","",Results!BM60)</f>
        <v/>
      </c>
      <c r="BI31" s="12" t="str">
        <f>IF(BI$26="","",Results!BN60)</f>
        <v/>
      </c>
      <c r="BJ31" s="12" t="str">
        <f>IF(BJ$26="","",Results!BO60)</f>
        <v/>
      </c>
      <c r="BK31" s="12" t="str">
        <f>IF(BK$26="","",Results!BP60)</f>
        <v/>
      </c>
      <c r="BL31" s="12" t="str">
        <f>IF(BL$26="","",Results!BQ60)</f>
        <v/>
      </c>
      <c r="BM31" s="12" t="str">
        <f>IF(BM$26="","",Results!BR60)</f>
        <v/>
      </c>
      <c r="BN31" s="12" t="str">
        <f>IF(BN$26="","",Results!BS60)</f>
        <v/>
      </c>
      <c r="BO31" s="12" t="str">
        <f>IF(BO$26="","",Results!BT60)</f>
        <v/>
      </c>
      <c r="BP31" s="12" t="str">
        <f>IF(BP$26="","",Results!BU60)</f>
        <v/>
      </c>
      <c r="BQ31" s="12" t="str">
        <f>IF(BQ$26="","",Results!BV60)</f>
        <v/>
      </c>
      <c r="BR31" s="12" t="str">
        <f>IF(BR$26="","",Results!BW60)</f>
        <v/>
      </c>
      <c r="BS31" s="12" t="str">
        <f>IF(BS$26="","",Results!BX60)</f>
        <v/>
      </c>
      <c r="BT31" s="12" t="str">
        <f>IF(BT$26="","",Results!BY60)</f>
        <v/>
      </c>
      <c r="BU31" s="12" t="str">
        <f>IF(BU$26="","",Results!BZ60)</f>
        <v/>
      </c>
      <c r="BV31" s="12" t="str">
        <f>IF(BV$26="","",Results!CA60)</f>
        <v/>
      </c>
      <c r="BW31" s="12" t="str">
        <f>IF(BW$26="","",Results!CB60)</f>
        <v/>
      </c>
      <c r="BX31" s="12" t="str">
        <f>IF(BX$26="","",Results!CC60)</f>
        <v/>
      </c>
      <c r="BY31" s="12" t="str">
        <f>IF(BY$26="","",Results!CD60)</f>
        <v/>
      </c>
      <c r="BZ31" s="12" t="str">
        <f>IF(BZ$26="","",Results!CE60)</f>
        <v/>
      </c>
      <c r="CA31" s="12" t="str">
        <f>IF(CA$26="","",Results!CF60)</f>
        <v/>
      </c>
      <c r="CB31" s="12" t="str">
        <f>IF(CB$26="","",Results!CG60)</f>
        <v/>
      </c>
      <c r="CC31" s="12" t="str">
        <f>IF(CC$26="","",Results!CH60)</f>
        <v/>
      </c>
      <c r="CD31" s="12" t="str">
        <f>IF(CD$26="","",Results!CI60)</f>
        <v/>
      </c>
      <c r="CE31" s="12" t="str">
        <f>IF(CE$26="","",Results!CJ60)</f>
        <v/>
      </c>
      <c r="CF31" s="12" t="str">
        <f>IF(CF$26="","",Results!CK60)</f>
        <v/>
      </c>
      <c r="CG31" s="12" t="str">
        <f>IF(CG$26="","",Results!CL60)</f>
        <v/>
      </c>
      <c r="CH31" s="12" t="str">
        <f>IF(CH$26="","",Results!CM60)</f>
        <v/>
      </c>
      <c r="CI31" s="12" t="str">
        <f>IF(CI$26="","",Results!CN60)</f>
        <v/>
      </c>
      <c r="CJ31" s="12" t="str">
        <f>IF(CJ$26="","",Results!CO60)</f>
        <v/>
      </c>
      <c r="CK31" s="12" t="str">
        <f>IF(CK$26="","",Results!CP60)</f>
        <v/>
      </c>
      <c r="CL31" s="12" t="str">
        <f>IF(CL$26="","",Results!CQ60)</f>
        <v/>
      </c>
      <c r="CM31" s="12" t="str">
        <f>IF(CM$26="","",Results!CR60)</f>
        <v/>
      </c>
      <c r="CN31" s="12" t="str">
        <f>IF(CN$26="","",Results!CS60)</f>
        <v/>
      </c>
      <c r="CO31" s="12" t="str">
        <f>IF(CO$26="","",Results!CT60)</f>
        <v/>
      </c>
      <c r="CP31" s="12" t="str">
        <f>IF(CP$26="","",Results!CU60)</f>
        <v/>
      </c>
      <c r="CQ31" s="12" t="str">
        <f>IF(CQ$26="","",Results!CV60)</f>
        <v/>
      </c>
      <c r="CR31" s="12" t="str">
        <f>IF(CR$26="","",Results!CW60)</f>
        <v/>
      </c>
      <c r="CS31" s="12" t="str">
        <f>IF(CS$26="","",Results!CX60)</f>
        <v/>
      </c>
      <c r="CT31" s="12" t="str">
        <f>IF(CT$26="","",Results!CY60)</f>
        <v/>
      </c>
      <c r="CU31" s="12" t="str">
        <f>IF(CU$26="","",Results!CZ60)</f>
        <v/>
      </c>
      <c r="CV31" s="12" t="str">
        <f>IF(CV$26="","",Results!DA60)</f>
        <v/>
      </c>
      <c r="CW31" s="12" t="str">
        <f>IF(CW$26="","",Results!DB60)</f>
        <v/>
      </c>
      <c r="CX31" s="12" t="str">
        <f>IF(CX$26="","",Results!DC60)</f>
        <v/>
      </c>
      <c r="CY31" s="12" t="str">
        <f>IF(CY$26="","",Results!DD60)</f>
        <v/>
      </c>
      <c r="CZ31" s="12" t="str">
        <f>IF(CZ$26="","",Results!DE60)</f>
        <v/>
      </c>
      <c r="DA31" s="12" t="str">
        <f>IF(DA$26="","",Results!DF60)</f>
        <v/>
      </c>
      <c r="DB31" s="12" t="str">
        <f>IF(DB$26="","",Results!DG60)</f>
        <v/>
      </c>
      <c r="DC31" s="12" t="str">
        <f>IF(DC$26="","",Results!DH60)</f>
        <v/>
      </c>
      <c r="DD31" s="12" t="str">
        <f>IF(DD$26="","",Results!DI60)</f>
        <v/>
      </c>
    </row>
    <row r="32" spans="1:108" ht="15.75">
      <c r="C32" s="7" t="str">
        <f>Results!C61&amp;" (secondary axis)"</f>
        <v>Cumulative net cost (secondary axis)</v>
      </c>
      <c r="D32" s="12">
        <f>IF(D$26="","",Results!I61)</f>
        <v>0</v>
      </c>
      <c r="E32" s="12" t="str">
        <f>IF(E$26="","",Results!J61)</f>
        <v/>
      </c>
      <c r="F32" s="12" t="str">
        <f>IF(F$26="","",Results!K61)</f>
        <v/>
      </c>
      <c r="G32" s="12" t="str">
        <f>IF(G$26="","",Results!L61)</f>
        <v/>
      </c>
      <c r="H32" s="12" t="str">
        <f>IF(H$26="","",Results!M61)</f>
        <v/>
      </c>
      <c r="I32" s="12" t="str">
        <f>IF(I$26="","",Results!N61)</f>
        <v/>
      </c>
      <c r="J32" s="12" t="str">
        <f>IF(J$26="","",Results!O61)</f>
        <v/>
      </c>
      <c r="K32" s="12" t="str">
        <f>IF(K$26="","",Results!P61)</f>
        <v/>
      </c>
      <c r="L32" s="12" t="str">
        <f>IF(L$26="","",Results!Q61)</f>
        <v/>
      </c>
      <c r="M32" s="12" t="str">
        <f>IF(M$26="","",Results!R61)</f>
        <v/>
      </c>
      <c r="N32" s="12" t="str">
        <f>IF(N$26="","",Results!S61)</f>
        <v/>
      </c>
      <c r="O32" s="12" t="str">
        <f>IF(O$26="","",Results!T61)</f>
        <v/>
      </c>
      <c r="P32" s="12" t="str">
        <f>IF(P$26="","",Results!U61)</f>
        <v/>
      </c>
      <c r="Q32" s="12" t="str">
        <f>IF(Q$26="","",Results!V61)</f>
        <v/>
      </c>
      <c r="R32" s="12" t="str">
        <f>IF(R$26="","",Results!W61)</f>
        <v/>
      </c>
      <c r="S32" s="12" t="str">
        <f>IF(S$26="","",Results!X61)</f>
        <v/>
      </c>
      <c r="T32" s="12" t="str">
        <f>IF(T$26="","",Results!Y61)</f>
        <v/>
      </c>
      <c r="U32" s="12" t="str">
        <f>IF(U$26="","",Results!Z61)</f>
        <v/>
      </c>
      <c r="V32" s="12" t="str">
        <f>IF(V$26="","",Results!AA61)</f>
        <v/>
      </c>
      <c r="W32" s="12" t="str">
        <f>IF(W$26="","",Results!AB61)</f>
        <v/>
      </c>
      <c r="X32" s="12" t="str">
        <f>IF(X$26="","",Results!AC61)</f>
        <v/>
      </c>
      <c r="Y32" s="12" t="str">
        <f>IF(Y$26="","",Results!AD61)</f>
        <v/>
      </c>
      <c r="Z32" s="12" t="str">
        <f>IF(Z$26="","",Results!AE61)</f>
        <v/>
      </c>
      <c r="AA32" s="12" t="str">
        <f>IF(AA$26="","",Results!AF61)</f>
        <v/>
      </c>
      <c r="AB32" s="12" t="str">
        <f>IF(AB$26="","",Results!AG61)</f>
        <v/>
      </c>
      <c r="AC32" s="12" t="str">
        <f>IF(AC$26="","",Results!AH61)</f>
        <v/>
      </c>
      <c r="AD32" s="12" t="str">
        <f>IF(AD$26="","",Results!AI61)</f>
        <v/>
      </c>
      <c r="AE32" s="12" t="str">
        <f>IF(AE$26="","",Results!AJ61)</f>
        <v/>
      </c>
      <c r="AF32" s="12" t="str">
        <f>IF(AF$26="","",Results!AK61)</f>
        <v/>
      </c>
      <c r="AG32" s="12" t="str">
        <f>IF(AG$26="","",Results!AL61)</f>
        <v/>
      </c>
      <c r="AH32" s="12" t="str">
        <f>IF(AH$26="","",Results!AM61)</f>
        <v/>
      </c>
      <c r="AI32" s="12" t="str">
        <f>IF(AI$26="","",Results!AN61)</f>
        <v/>
      </c>
      <c r="AJ32" s="12" t="str">
        <f>IF(AJ$26="","",Results!AO61)</f>
        <v/>
      </c>
      <c r="AK32" s="12" t="str">
        <f>IF(AK$26="","",Results!AP61)</f>
        <v/>
      </c>
      <c r="AL32" s="12" t="str">
        <f>IF(AL$26="","",Results!AQ61)</f>
        <v/>
      </c>
      <c r="AM32" s="12" t="str">
        <f>IF(AM$26="","",Results!AR61)</f>
        <v/>
      </c>
      <c r="AN32" s="12" t="str">
        <f>IF(AN$26="","",Results!AS61)</f>
        <v/>
      </c>
      <c r="AO32" s="12" t="str">
        <f>IF(AO$26="","",Results!AT61)</f>
        <v/>
      </c>
      <c r="AP32" s="12" t="str">
        <f>IF(AP$26="","",Results!AU61)</f>
        <v/>
      </c>
      <c r="AQ32" s="12" t="str">
        <f>IF(AQ$26="","",Results!AV61)</f>
        <v/>
      </c>
      <c r="AR32" s="12" t="str">
        <f>IF(AR$26="","",Results!AW61)</f>
        <v/>
      </c>
      <c r="AS32" s="12" t="str">
        <f>IF(AS$26="","",Results!AX61)</f>
        <v/>
      </c>
      <c r="AT32" s="12" t="str">
        <f>IF(AT$26="","",Results!AY61)</f>
        <v/>
      </c>
      <c r="AU32" s="12" t="str">
        <f>IF(AU$26="","",Results!AZ61)</f>
        <v/>
      </c>
      <c r="AV32" s="12" t="str">
        <f>IF(AV$26="","",Results!BA61)</f>
        <v/>
      </c>
      <c r="AW32" s="12" t="str">
        <f>IF(AW$26="","",Results!BB61)</f>
        <v/>
      </c>
      <c r="AX32" s="12" t="str">
        <f>IF(AX$26="","",Results!BC61)</f>
        <v/>
      </c>
      <c r="AY32" s="12" t="str">
        <f>IF(AY$26="","",Results!BD61)</f>
        <v/>
      </c>
      <c r="AZ32" s="12" t="str">
        <f>IF(AZ$26="","",Results!BE61)</f>
        <v/>
      </c>
      <c r="BA32" s="12" t="str">
        <f>IF(BA$26="","",Results!BF61)</f>
        <v/>
      </c>
      <c r="BB32" s="12" t="str">
        <f>IF(BB$26="","",Results!BG61)</f>
        <v/>
      </c>
      <c r="BC32" s="12" t="str">
        <f>IF(BC$26="","",Results!BH61)</f>
        <v/>
      </c>
      <c r="BD32" s="12" t="str">
        <f>IF(BD$26="","",Results!BI61)</f>
        <v/>
      </c>
      <c r="BE32" s="12" t="str">
        <f>IF(BE$26="","",Results!BJ61)</f>
        <v/>
      </c>
      <c r="BF32" s="12" t="str">
        <f>IF(BF$26="","",Results!BK61)</f>
        <v/>
      </c>
      <c r="BG32" s="12" t="str">
        <f>IF(BG$26="","",Results!BL61)</f>
        <v/>
      </c>
      <c r="BH32" s="12" t="str">
        <f>IF(BH$26="","",Results!BM61)</f>
        <v/>
      </c>
      <c r="BI32" s="12" t="str">
        <f>IF(BI$26="","",Results!BN61)</f>
        <v/>
      </c>
      <c r="BJ32" s="12" t="str">
        <f>IF(BJ$26="","",Results!BO61)</f>
        <v/>
      </c>
      <c r="BK32" s="12" t="str">
        <f>IF(BK$26="","",Results!BP61)</f>
        <v/>
      </c>
      <c r="BL32" s="12" t="str">
        <f>IF(BL$26="","",Results!BQ61)</f>
        <v/>
      </c>
      <c r="BM32" s="12" t="str">
        <f>IF(BM$26="","",Results!BR61)</f>
        <v/>
      </c>
      <c r="BN32" s="12" t="str">
        <f>IF(BN$26="","",Results!BS61)</f>
        <v/>
      </c>
      <c r="BO32" s="12" t="str">
        <f>IF(BO$26="","",Results!BT61)</f>
        <v/>
      </c>
      <c r="BP32" s="12" t="str">
        <f>IF(BP$26="","",Results!BU61)</f>
        <v/>
      </c>
      <c r="BQ32" s="12" t="str">
        <f>IF(BQ$26="","",Results!BV61)</f>
        <v/>
      </c>
      <c r="BR32" s="12" t="str">
        <f>IF(BR$26="","",Results!BW61)</f>
        <v/>
      </c>
      <c r="BS32" s="12" t="str">
        <f>IF(BS$26="","",Results!BX61)</f>
        <v/>
      </c>
      <c r="BT32" s="12" t="str">
        <f>IF(BT$26="","",Results!BY61)</f>
        <v/>
      </c>
      <c r="BU32" s="12" t="str">
        <f>IF(BU$26="","",Results!BZ61)</f>
        <v/>
      </c>
      <c r="BV32" s="12" t="str">
        <f>IF(BV$26="","",Results!CA61)</f>
        <v/>
      </c>
      <c r="BW32" s="12" t="str">
        <f>IF(BW$26="","",Results!CB61)</f>
        <v/>
      </c>
      <c r="BX32" s="12" t="str">
        <f>IF(BX$26="","",Results!CC61)</f>
        <v/>
      </c>
      <c r="BY32" s="12" t="str">
        <f>IF(BY$26="","",Results!CD61)</f>
        <v/>
      </c>
      <c r="BZ32" s="12" t="str">
        <f>IF(BZ$26="","",Results!CE61)</f>
        <v/>
      </c>
      <c r="CA32" s="12" t="str">
        <f>IF(CA$26="","",Results!CF61)</f>
        <v/>
      </c>
      <c r="CB32" s="12" t="str">
        <f>IF(CB$26="","",Results!CG61)</f>
        <v/>
      </c>
      <c r="CC32" s="12" t="str">
        <f>IF(CC$26="","",Results!CH61)</f>
        <v/>
      </c>
      <c r="CD32" s="12" t="str">
        <f>IF(CD$26="","",Results!CI61)</f>
        <v/>
      </c>
      <c r="CE32" s="12" t="str">
        <f>IF(CE$26="","",Results!CJ61)</f>
        <v/>
      </c>
      <c r="CF32" s="12" t="str">
        <f>IF(CF$26="","",Results!CK61)</f>
        <v/>
      </c>
      <c r="CG32" s="12" t="str">
        <f>IF(CG$26="","",Results!CL61)</f>
        <v/>
      </c>
      <c r="CH32" s="12" t="str">
        <f>IF(CH$26="","",Results!CM61)</f>
        <v/>
      </c>
      <c r="CI32" s="12" t="str">
        <f>IF(CI$26="","",Results!CN61)</f>
        <v/>
      </c>
      <c r="CJ32" s="12" t="str">
        <f>IF(CJ$26="","",Results!CO61)</f>
        <v/>
      </c>
      <c r="CK32" s="12" t="str">
        <f>IF(CK$26="","",Results!CP61)</f>
        <v/>
      </c>
      <c r="CL32" s="12" t="str">
        <f>IF(CL$26="","",Results!CQ61)</f>
        <v/>
      </c>
      <c r="CM32" s="12" t="str">
        <f>IF(CM$26="","",Results!CR61)</f>
        <v/>
      </c>
      <c r="CN32" s="12" t="str">
        <f>IF(CN$26="","",Results!CS61)</f>
        <v/>
      </c>
      <c r="CO32" s="12" t="str">
        <f>IF(CO$26="","",Results!CT61)</f>
        <v/>
      </c>
      <c r="CP32" s="12" t="str">
        <f>IF(CP$26="","",Results!CU61)</f>
        <v/>
      </c>
      <c r="CQ32" s="12" t="str">
        <f>IF(CQ$26="","",Results!CV61)</f>
        <v/>
      </c>
      <c r="CR32" s="12" t="str">
        <f>IF(CR$26="","",Results!CW61)</f>
        <v/>
      </c>
      <c r="CS32" s="12" t="str">
        <f>IF(CS$26="","",Results!CX61)</f>
        <v/>
      </c>
      <c r="CT32" s="12" t="str">
        <f>IF(CT$26="","",Results!CY61)</f>
        <v/>
      </c>
      <c r="CU32" s="12" t="str">
        <f>IF(CU$26="","",Results!CZ61)</f>
        <v/>
      </c>
      <c r="CV32" s="12" t="str">
        <f>IF(CV$26="","",Results!DA61)</f>
        <v/>
      </c>
      <c r="CW32" s="12" t="str">
        <f>IF(CW$26="","",Results!DB61)</f>
        <v/>
      </c>
      <c r="CX32" s="12" t="str">
        <f>IF(CX$26="","",Results!DC61)</f>
        <v/>
      </c>
      <c r="CY32" s="12" t="str">
        <f>IF(CY$26="","",Results!DD61)</f>
        <v/>
      </c>
      <c r="CZ32" s="12" t="str">
        <f>IF(CZ$26="","",Results!DE61)</f>
        <v/>
      </c>
      <c r="DA32" s="12" t="str">
        <f>IF(DA$26="","",Results!DF61)</f>
        <v/>
      </c>
      <c r="DB32" s="12" t="str">
        <f>IF(DB$26="","",Results!DG61)</f>
        <v/>
      </c>
      <c r="DC32" s="12" t="str">
        <f>IF(DC$26="","",Results!DH61)</f>
        <v/>
      </c>
      <c r="DD32" s="12" t="str">
        <f>IF(DD$26="","",Results!DI61)</f>
        <v/>
      </c>
    </row>
    <row r="34" spans="1:108" ht="15">
      <c r="C34" s="16" t="s">
        <v>49</v>
      </c>
      <c r="D34" s="90" cm="1">
        <f t="array" ref="D34">_xlfn._xlws.FILTER(Results!$I$42:$DD$42,Results!$I$42:$DD$42&lt;&gt;"")</f>
        <v>45839</v>
      </c>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c r="BU34" s="90"/>
      <c r="BV34" s="90"/>
      <c r="BW34" s="90"/>
      <c r="BX34" s="90"/>
      <c r="BY34" s="90"/>
      <c r="BZ34" s="90"/>
      <c r="CA34" s="90"/>
      <c r="CB34" s="90"/>
      <c r="CC34" s="90"/>
      <c r="CD34" s="90"/>
      <c r="CE34" s="90"/>
      <c r="CF34" s="90"/>
      <c r="CG34" s="90"/>
      <c r="CH34" s="90"/>
      <c r="CI34" s="90"/>
      <c r="CJ34" s="90"/>
      <c r="CK34" s="90"/>
      <c r="CL34" s="90"/>
      <c r="CM34" s="90"/>
      <c r="CN34" s="90"/>
      <c r="CO34" s="90"/>
      <c r="CP34" s="90"/>
      <c r="CQ34" s="90"/>
      <c r="CR34" s="90"/>
      <c r="CS34" s="90"/>
      <c r="CT34" s="90"/>
      <c r="CU34" s="90"/>
      <c r="CV34" s="90"/>
      <c r="CW34" s="90"/>
      <c r="CX34" s="90"/>
      <c r="CY34" s="90"/>
      <c r="CZ34" s="90"/>
      <c r="DA34" s="90"/>
      <c r="DB34" s="90"/>
      <c r="DC34" s="90"/>
      <c r="DD34" s="90"/>
    </row>
    <row r="35" spans="1:108" ht="15.75">
      <c r="C35" s="7" t="str">
        <f>Results!C72&amp;" ("&amp;Results!G72&amp;")"</f>
        <v>Net cost (Discounted, Escalated)</v>
      </c>
      <c r="D35" s="12">
        <f>IF(D$26="","",Results!I72)</f>
        <v>0</v>
      </c>
      <c r="E35" s="12" t="str">
        <f>IF(E$26="","",Results!J72)</f>
        <v/>
      </c>
      <c r="F35" s="12" t="str">
        <f>IF(F$26="","",Results!K72)</f>
        <v/>
      </c>
      <c r="G35" s="12" t="str">
        <f>IF(G$26="","",Results!L72)</f>
        <v/>
      </c>
      <c r="H35" s="12" t="str">
        <f>IF(H$26="","",Results!M72)</f>
        <v/>
      </c>
      <c r="I35" s="12" t="str">
        <f>IF(I$26="","",Results!N72)</f>
        <v/>
      </c>
      <c r="J35" s="12" t="str">
        <f>IF(J$26="","",Results!O72)</f>
        <v/>
      </c>
      <c r="K35" s="12" t="str">
        <f>IF(K$26="","",Results!P72)</f>
        <v/>
      </c>
      <c r="L35" s="12" t="str">
        <f>IF(L$26="","",Results!Q72)</f>
        <v/>
      </c>
      <c r="M35" s="12" t="str">
        <f>IF(M$26="","",Results!R72)</f>
        <v/>
      </c>
      <c r="N35" s="12" t="str">
        <f>IF(N$26="","",Results!S72)</f>
        <v/>
      </c>
      <c r="O35" s="12" t="str">
        <f>IF(O$26="","",Results!T72)</f>
        <v/>
      </c>
      <c r="P35" s="12" t="str">
        <f>IF(P$26="","",Results!U72)</f>
        <v/>
      </c>
      <c r="Q35" s="12" t="str">
        <f>IF(Q$26="","",Results!V72)</f>
        <v/>
      </c>
      <c r="R35" s="12" t="str">
        <f>IF(R$26="","",Results!W72)</f>
        <v/>
      </c>
      <c r="S35" s="12" t="str">
        <f>IF(S$26="","",Results!X72)</f>
        <v/>
      </c>
      <c r="T35" s="12" t="str">
        <f>IF(T$26="","",Results!Y72)</f>
        <v/>
      </c>
      <c r="U35" s="12" t="str">
        <f>IF(U$26="","",Results!Z72)</f>
        <v/>
      </c>
      <c r="V35" s="12" t="str">
        <f>IF(V$26="","",Results!AA72)</f>
        <v/>
      </c>
      <c r="W35" s="12" t="str">
        <f>IF(W$26="","",Results!AB72)</f>
        <v/>
      </c>
      <c r="X35" s="12" t="str">
        <f>IF(X$26="","",Results!AC72)</f>
        <v/>
      </c>
      <c r="Y35" s="12" t="str">
        <f>IF(Y$26="","",Results!AD72)</f>
        <v/>
      </c>
      <c r="Z35" s="12" t="str">
        <f>IF(Z$26="","",Results!AE72)</f>
        <v/>
      </c>
      <c r="AA35" s="12" t="str">
        <f>IF(AA$26="","",Results!AF72)</f>
        <v/>
      </c>
      <c r="AB35" s="12" t="str">
        <f>IF(AB$26="","",Results!AG72)</f>
        <v/>
      </c>
      <c r="AC35" s="12" t="str">
        <f>IF(AC$26="","",Results!AH72)</f>
        <v/>
      </c>
      <c r="AD35" s="12" t="str">
        <f>IF(AD$26="","",Results!AI72)</f>
        <v/>
      </c>
      <c r="AE35" s="12" t="str">
        <f>IF(AE$26="","",Results!AJ72)</f>
        <v/>
      </c>
      <c r="AF35" s="12" t="str">
        <f>IF(AF$26="","",Results!AK72)</f>
        <v/>
      </c>
      <c r="AG35" s="12" t="str">
        <f>IF(AG$26="","",Results!AL72)</f>
        <v/>
      </c>
      <c r="AH35" s="12" t="str">
        <f>IF(AH$26="","",Results!AM72)</f>
        <v/>
      </c>
      <c r="AI35" s="12" t="str">
        <f>IF(AI$26="","",Results!AN72)</f>
        <v/>
      </c>
      <c r="AJ35" s="12" t="str">
        <f>IF(AJ$26="","",Results!AO72)</f>
        <v/>
      </c>
      <c r="AK35" s="12" t="str">
        <f>IF(AK$26="","",Results!AP72)</f>
        <v/>
      </c>
      <c r="AL35" s="12" t="str">
        <f>IF(AL$26="","",Results!AQ72)</f>
        <v/>
      </c>
      <c r="AM35" s="12" t="str">
        <f>IF(AM$26="","",Results!AR72)</f>
        <v/>
      </c>
      <c r="AN35" s="12" t="str">
        <f>IF(AN$26="","",Results!AS72)</f>
        <v/>
      </c>
      <c r="AO35" s="12" t="str">
        <f>IF(AO$26="","",Results!AT72)</f>
        <v/>
      </c>
      <c r="AP35" s="12" t="str">
        <f>IF(AP$26="","",Results!AU72)</f>
        <v/>
      </c>
      <c r="AQ35" s="12" t="str">
        <f>IF(AQ$26="","",Results!AV72)</f>
        <v/>
      </c>
      <c r="AR35" s="12" t="str">
        <f>IF(AR$26="","",Results!AW72)</f>
        <v/>
      </c>
      <c r="AS35" s="12" t="str">
        <f>IF(AS$26="","",Results!AX72)</f>
        <v/>
      </c>
      <c r="AT35" s="12" t="str">
        <f>IF(AT$26="","",Results!AY72)</f>
        <v/>
      </c>
      <c r="AU35" s="12" t="str">
        <f>IF(AU$26="","",Results!AZ72)</f>
        <v/>
      </c>
      <c r="AV35" s="12" t="str">
        <f>IF(AV$26="","",Results!BA72)</f>
        <v/>
      </c>
      <c r="AW35" s="12" t="str">
        <f>IF(AW$26="","",Results!BB72)</f>
        <v/>
      </c>
      <c r="AX35" s="12" t="str">
        <f>IF(AX$26="","",Results!BC72)</f>
        <v/>
      </c>
      <c r="AY35" s="12" t="str">
        <f>IF(AY$26="","",Results!BD72)</f>
        <v/>
      </c>
      <c r="AZ35" s="12" t="str">
        <f>IF(AZ$26="","",Results!BE72)</f>
        <v/>
      </c>
      <c r="BA35" s="12" t="str">
        <f>IF(BA$26="","",Results!BF72)</f>
        <v/>
      </c>
      <c r="BB35" s="12" t="str">
        <f>IF(BB$26="","",Results!BG72)</f>
        <v/>
      </c>
      <c r="BC35" s="12" t="str">
        <f>IF(BC$26="","",Results!BH72)</f>
        <v/>
      </c>
      <c r="BD35" s="12" t="str">
        <f>IF(BD$26="","",Results!BI72)</f>
        <v/>
      </c>
      <c r="BE35" s="12" t="str">
        <f>IF(BE$26="","",Results!BJ72)</f>
        <v/>
      </c>
      <c r="BF35" s="12" t="str">
        <f>IF(BF$26="","",Results!BK72)</f>
        <v/>
      </c>
      <c r="BG35" s="12" t="str">
        <f>IF(BG$26="","",Results!BL72)</f>
        <v/>
      </c>
      <c r="BH35" s="12" t="str">
        <f>IF(BH$26="","",Results!BM72)</f>
        <v/>
      </c>
      <c r="BI35" s="12" t="str">
        <f>IF(BI$26="","",Results!BN72)</f>
        <v/>
      </c>
      <c r="BJ35" s="12" t="str">
        <f>IF(BJ$26="","",Results!BO72)</f>
        <v/>
      </c>
      <c r="BK35" s="12" t="str">
        <f>IF(BK$26="","",Results!BP72)</f>
        <v/>
      </c>
      <c r="BL35" s="12" t="str">
        <f>IF(BL$26="","",Results!BQ72)</f>
        <v/>
      </c>
      <c r="BM35" s="12" t="str">
        <f>IF(BM$26="","",Results!BR72)</f>
        <v/>
      </c>
      <c r="BN35" s="12" t="str">
        <f>IF(BN$26="","",Results!BS72)</f>
        <v/>
      </c>
      <c r="BO35" s="12" t="str">
        <f>IF(BO$26="","",Results!BT72)</f>
        <v/>
      </c>
      <c r="BP35" s="12" t="str">
        <f>IF(BP$26="","",Results!BU72)</f>
        <v/>
      </c>
      <c r="BQ35" s="12" t="str">
        <f>IF(BQ$26="","",Results!BV72)</f>
        <v/>
      </c>
      <c r="BR35" s="12" t="str">
        <f>IF(BR$26="","",Results!BW72)</f>
        <v/>
      </c>
      <c r="BS35" s="12" t="str">
        <f>IF(BS$26="","",Results!BX72)</f>
        <v/>
      </c>
      <c r="BT35" s="12" t="str">
        <f>IF(BT$26="","",Results!BY72)</f>
        <v/>
      </c>
      <c r="BU35" s="12" t="str">
        <f>IF(BU$26="","",Results!BZ72)</f>
        <v/>
      </c>
      <c r="BV35" s="12" t="str">
        <f>IF(BV$26="","",Results!CA72)</f>
        <v/>
      </c>
      <c r="BW35" s="12" t="str">
        <f>IF(BW$26="","",Results!CB72)</f>
        <v/>
      </c>
      <c r="BX35" s="12" t="str">
        <f>IF(BX$26="","",Results!CC72)</f>
        <v/>
      </c>
      <c r="BY35" s="12" t="str">
        <f>IF(BY$26="","",Results!CD72)</f>
        <v/>
      </c>
      <c r="BZ35" s="12" t="str">
        <f>IF(BZ$26="","",Results!CE72)</f>
        <v/>
      </c>
      <c r="CA35" s="12" t="str">
        <f>IF(CA$26="","",Results!CF72)</f>
        <v/>
      </c>
      <c r="CB35" s="12" t="str">
        <f>IF(CB$26="","",Results!CG72)</f>
        <v/>
      </c>
      <c r="CC35" s="12" t="str">
        <f>IF(CC$26="","",Results!CH72)</f>
        <v/>
      </c>
      <c r="CD35" s="12" t="str">
        <f>IF(CD$26="","",Results!CI72)</f>
        <v/>
      </c>
      <c r="CE35" s="12" t="str">
        <f>IF(CE$26="","",Results!CJ72)</f>
        <v/>
      </c>
      <c r="CF35" s="12" t="str">
        <f>IF(CF$26="","",Results!CK72)</f>
        <v/>
      </c>
      <c r="CG35" s="12" t="str">
        <f>IF(CG$26="","",Results!CL72)</f>
        <v/>
      </c>
      <c r="CH35" s="12" t="str">
        <f>IF(CH$26="","",Results!CM72)</f>
        <v/>
      </c>
      <c r="CI35" s="12" t="str">
        <f>IF(CI$26="","",Results!CN72)</f>
        <v/>
      </c>
      <c r="CJ35" s="12" t="str">
        <f>IF(CJ$26="","",Results!CO72)</f>
        <v/>
      </c>
      <c r="CK35" s="12" t="str">
        <f>IF(CK$26="","",Results!CP72)</f>
        <v/>
      </c>
      <c r="CL35" s="12" t="str">
        <f>IF(CL$26="","",Results!CQ72)</f>
        <v/>
      </c>
      <c r="CM35" s="12" t="str">
        <f>IF(CM$26="","",Results!CR72)</f>
        <v/>
      </c>
      <c r="CN35" s="12" t="str">
        <f>IF(CN$26="","",Results!CS72)</f>
        <v/>
      </c>
      <c r="CO35" s="12" t="str">
        <f>IF(CO$26="","",Results!CT72)</f>
        <v/>
      </c>
      <c r="CP35" s="12" t="str">
        <f>IF(CP$26="","",Results!CU72)</f>
        <v/>
      </c>
      <c r="CQ35" s="12" t="str">
        <f>IF(CQ$26="","",Results!CV72)</f>
        <v/>
      </c>
      <c r="CR35" s="12" t="str">
        <f>IF(CR$26="","",Results!CW72)</f>
        <v/>
      </c>
      <c r="CS35" s="12" t="str">
        <f>IF(CS$26="","",Results!CX72)</f>
        <v/>
      </c>
      <c r="CT35" s="12" t="str">
        <f>IF(CT$26="","",Results!CY72)</f>
        <v/>
      </c>
      <c r="CU35" s="12" t="str">
        <f>IF(CU$26="","",Results!CZ72)</f>
        <v/>
      </c>
      <c r="CV35" s="12" t="str">
        <f>IF(CV$26="","",Results!DA72)</f>
        <v/>
      </c>
      <c r="CW35" s="12" t="str">
        <f>IF(CW$26="","",Results!DB72)</f>
        <v/>
      </c>
      <c r="CX35" s="12" t="str">
        <f>IF(CX$26="","",Results!DC72)</f>
        <v/>
      </c>
      <c r="CY35" s="12" t="str">
        <f>IF(CY$26="","",Results!DD72)</f>
        <v/>
      </c>
      <c r="CZ35" s="12" t="str">
        <f>IF(CZ$26="","",Results!DE72)</f>
        <v/>
      </c>
      <c r="DA35" s="12" t="str">
        <f>IF(DA$26="","",Results!DF72)</f>
        <v/>
      </c>
      <c r="DB35" s="12" t="str">
        <f>IF(DB$26="","",Results!DG72)</f>
        <v/>
      </c>
      <c r="DC35" s="12" t="str">
        <f>IF(DC$26="","",Results!DH72)</f>
        <v/>
      </c>
      <c r="DD35" s="12" t="str">
        <f>IF(DD$26="","",Results!DI72)</f>
        <v/>
      </c>
    </row>
    <row r="36" spans="1:108" ht="15.75">
      <c r="C36" s="7" t="str">
        <f>Results!C73&amp;" (secondary axis)"</f>
        <v>Cumulative net cost (secondary axis)</v>
      </c>
      <c r="D36" s="12">
        <f>IF(D$26="","",Results!I73)</f>
        <v>0</v>
      </c>
      <c r="E36" s="12" t="str">
        <f>IF(E$26="","",Results!J73)</f>
        <v/>
      </c>
      <c r="F36" s="12" t="str">
        <f>IF(F$26="","",Results!K73)</f>
        <v/>
      </c>
      <c r="G36" s="12" t="str">
        <f>IF(G$26="","",Results!L73)</f>
        <v/>
      </c>
      <c r="H36" s="12" t="str">
        <f>IF(H$26="","",Results!M73)</f>
        <v/>
      </c>
      <c r="I36" s="12" t="str">
        <f>IF(I$26="","",Results!N73)</f>
        <v/>
      </c>
      <c r="J36" s="12" t="str">
        <f>IF(J$26="","",Results!O73)</f>
        <v/>
      </c>
      <c r="K36" s="12" t="str">
        <f>IF(K$26="","",Results!P73)</f>
        <v/>
      </c>
      <c r="L36" s="12" t="str">
        <f>IF(L$26="","",Results!Q73)</f>
        <v/>
      </c>
      <c r="M36" s="12" t="str">
        <f>IF(M$26="","",Results!R73)</f>
        <v/>
      </c>
      <c r="N36" s="12" t="str">
        <f>IF(N$26="","",Results!S73)</f>
        <v/>
      </c>
      <c r="O36" s="12" t="str">
        <f>IF(O$26="","",Results!T73)</f>
        <v/>
      </c>
      <c r="P36" s="12" t="str">
        <f>IF(P$26="","",Results!U73)</f>
        <v/>
      </c>
      <c r="Q36" s="12" t="str">
        <f>IF(Q$26="","",Results!V73)</f>
        <v/>
      </c>
      <c r="R36" s="12" t="str">
        <f>IF(R$26="","",Results!W73)</f>
        <v/>
      </c>
      <c r="S36" s="12" t="str">
        <f>IF(S$26="","",Results!X73)</f>
        <v/>
      </c>
      <c r="T36" s="12" t="str">
        <f>IF(T$26="","",Results!Y73)</f>
        <v/>
      </c>
      <c r="U36" s="12" t="str">
        <f>IF(U$26="","",Results!Z73)</f>
        <v/>
      </c>
      <c r="V36" s="12" t="str">
        <f>IF(V$26="","",Results!AA73)</f>
        <v/>
      </c>
      <c r="W36" s="12" t="str">
        <f>IF(W$26="","",Results!AB73)</f>
        <v/>
      </c>
      <c r="X36" s="12" t="str">
        <f>IF(X$26="","",Results!AC73)</f>
        <v/>
      </c>
      <c r="Y36" s="12" t="str">
        <f>IF(Y$26="","",Results!AD73)</f>
        <v/>
      </c>
      <c r="Z36" s="12" t="str">
        <f>IF(Z$26="","",Results!AE73)</f>
        <v/>
      </c>
      <c r="AA36" s="12" t="str">
        <f>IF(AA$26="","",Results!AF73)</f>
        <v/>
      </c>
      <c r="AB36" s="12" t="str">
        <f>IF(AB$26="","",Results!AG73)</f>
        <v/>
      </c>
      <c r="AC36" s="12" t="str">
        <f>IF(AC$26="","",Results!AH73)</f>
        <v/>
      </c>
      <c r="AD36" s="12" t="str">
        <f>IF(AD$26="","",Results!AI73)</f>
        <v/>
      </c>
      <c r="AE36" s="12" t="str">
        <f>IF(AE$26="","",Results!AJ73)</f>
        <v/>
      </c>
      <c r="AF36" s="12" t="str">
        <f>IF(AF$26="","",Results!AK73)</f>
        <v/>
      </c>
      <c r="AG36" s="12" t="str">
        <f>IF(AG$26="","",Results!AL73)</f>
        <v/>
      </c>
      <c r="AH36" s="12" t="str">
        <f>IF(AH$26="","",Results!AM73)</f>
        <v/>
      </c>
      <c r="AI36" s="12" t="str">
        <f>IF(AI$26="","",Results!AN73)</f>
        <v/>
      </c>
      <c r="AJ36" s="12" t="str">
        <f>IF(AJ$26="","",Results!AO73)</f>
        <v/>
      </c>
      <c r="AK36" s="12" t="str">
        <f>IF(AK$26="","",Results!AP73)</f>
        <v/>
      </c>
      <c r="AL36" s="12" t="str">
        <f>IF(AL$26="","",Results!AQ73)</f>
        <v/>
      </c>
      <c r="AM36" s="12" t="str">
        <f>IF(AM$26="","",Results!AR73)</f>
        <v/>
      </c>
      <c r="AN36" s="12" t="str">
        <f>IF(AN$26="","",Results!AS73)</f>
        <v/>
      </c>
      <c r="AO36" s="12" t="str">
        <f>IF(AO$26="","",Results!AT73)</f>
        <v/>
      </c>
      <c r="AP36" s="12" t="str">
        <f>IF(AP$26="","",Results!AU73)</f>
        <v/>
      </c>
      <c r="AQ36" s="12" t="str">
        <f>IF(AQ$26="","",Results!AV73)</f>
        <v/>
      </c>
      <c r="AR36" s="12" t="str">
        <f>IF(AR$26="","",Results!AW73)</f>
        <v/>
      </c>
      <c r="AS36" s="12" t="str">
        <f>IF(AS$26="","",Results!AX73)</f>
        <v/>
      </c>
      <c r="AT36" s="12" t="str">
        <f>IF(AT$26="","",Results!AY73)</f>
        <v/>
      </c>
      <c r="AU36" s="12" t="str">
        <f>IF(AU$26="","",Results!AZ73)</f>
        <v/>
      </c>
      <c r="AV36" s="12" t="str">
        <f>IF(AV$26="","",Results!BA73)</f>
        <v/>
      </c>
      <c r="AW36" s="12" t="str">
        <f>IF(AW$26="","",Results!BB73)</f>
        <v/>
      </c>
      <c r="AX36" s="12" t="str">
        <f>IF(AX$26="","",Results!BC73)</f>
        <v/>
      </c>
      <c r="AY36" s="12" t="str">
        <f>IF(AY$26="","",Results!BD73)</f>
        <v/>
      </c>
      <c r="AZ36" s="12" t="str">
        <f>IF(AZ$26="","",Results!BE73)</f>
        <v/>
      </c>
      <c r="BA36" s="12" t="str">
        <f>IF(BA$26="","",Results!BF73)</f>
        <v/>
      </c>
      <c r="BB36" s="12" t="str">
        <f>IF(BB$26="","",Results!BG73)</f>
        <v/>
      </c>
      <c r="BC36" s="12" t="str">
        <f>IF(BC$26="","",Results!BH73)</f>
        <v/>
      </c>
      <c r="BD36" s="12" t="str">
        <f>IF(BD$26="","",Results!BI73)</f>
        <v/>
      </c>
      <c r="BE36" s="12" t="str">
        <f>IF(BE$26="","",Results!BJ73)</f>
        <v/>
      </c>
      <c r="BF36" s="12" t="str">
        <f>IF(BF$26="","",Results!BK73)</f>
        <v/>
      </c>
      <c r="BG36" s="12" t="str">
        <f>IF(BG$26="","",Results!BL73)</f>
        <v/>
      </c>
      <c r="BH36" s="12" t="str">
        <f>IF(BH$26="","",Results!BM73)</f>
        <v/>
      </c>
      <c r="BI36" s="12" t="str">
        <f>IF(BI$26="","",Results!BN73)</f>
        <v/>
      </c>
      <c r="BJ36" s="12" t="str">
        <f>IF(BJ$26="","",Results!BO73)</f>
        <v/>
      </c>
      <c r="BK36" s="12" t="str">
        <f>IF(BK$26="","",Results!BP73)</f>
        <v/>
      </c>
      <c r="BL36" s="12" t="str">
        <f>IF(BL$26="","",Results!BQ73)</f>
        <v/>
      </c>
      <c r="BM36" s="12" t="str">
        <f>IF(BM$26="","",Results!BR73)</f>
        <v/>
      </c>
      <c r="BN36" s="12" t="str">
        <f>IF(BN$26="","",Results!BS73)</f>
        <v/>
      </c>
      <c r="BO36" s="12" t="str">
        <f>IF(BO$26="","",Results!BT73)</f>
        <v/>
      </c>
      <c r="BP36" s="12" t="str">
        <f>IF(BP$26="","",Results!BU73)</f>
        <v/>
      </c>
      <c r="BQ36" s="12" t="str">
        <f>IF(BQ$26="","",Results!BV73)</f>
        <v/>
      </c>
      <c r="BR36" s="12" t="str">
        <f>IF(BR$26="","",Results!BW73)</f>
        <v/>
      </c>
      <c r="BS36" s="12" t="str">
        <f>IF(BS$26="","",Results!BX73)</f>
        <v/>
      </c>
      <c r="BT36" s="12" t="str">
        <f>IF(BT$26="","",Results!BY73)</f>
        <v/>
      </c>
      <c r="BU36" s="12" t="str">
        <f>IF(BU$26="","",Results!BZ73)</f>
        <v/>
      </c>
      <c r="BV36" s="12" t="str">
        <f>IF(BV$26="","",Results!CA73)</f>
        <v/>
      </c>
      <c r="BW36" s="12" t="str">
        <f>IF(BW$26="","",Results!CB73)</f>
        <v/>
      </c>
      <c r="BX36" s="12" t="str">
        <f>IF(BX$26="","",Results!CC73)</f>
        <v/>
      </c>
      <c r="BY36" s="12" t="str">
        <f>IF(BY$26="","",Results!CD73)</f>
        <v/>
      </c>
      <c r="BZ36" s="12" t="str">
        <f>IF(BZ$26="","",Results!CE73)</f>
        <v/>
      </c>
      <c r="CA36" s="12" t="str">
        <f>IF(CA$26="","",Results!CF73)</f>
        <v/>
      </c>
      <c r="CB36" s="12" t="str">
        <f>IF(CB$26="","",Results!CG73)</f>
        <v/>
      </c>
      <c r="CC36" s="12" t="str">
        <f>IF(CC$26="","",Results!CH73)</f>
        <v/>
      </c>
      <c r="CD36" s="12" t="str">
        <f>IF(CD$26="","",Results!CI73)</f>
        <v/>
      </c>
      <c r="CE36" s="12" t="str">
        <f>IF(CE$26="","",Results!CJ73)</f>
        <v/>
      </c>
      <c r="CF36" s="12" t="str">
        <f>IF(CF$26="","",Results!CK73)</f>
        <v/>
      </c>
      <c r="CG36" s="12" t="str">
        <f>IF(CG$26="","",Results!CL73)</f>
        <v/>
      </c>
      <c r="CH36" s="12" t="str">
        <f>IF(CH$26="","",Results!CM73)</f>
        <v/>
      </c>
      <c r="CI36" s="12" t="str">
        <f>IF(CI$26="","",Results!CN73)</f>
        <v/>
      </c>
      <c r="CJ36" s="12" t="str">
        <f>IF(CJ$26="","",Results!CO73)</f>
        <v/>
      </c>
      <c r="CK36" s="12" t="str">
        <f>IF(CK$26="","",Results!CP73)</f>
        <v/>
      </c>
      <c r="CL36" s="12" t="str">
        <f>IF(CL$26="","",Results!CQ73)</f>
        <v/>
      </c>
      <c r="CM36" s="12" t="str">
        <f>IF(CM$26="","",Results!CR73)</f>
        <v/>
      </c>
      <c r="CN36" s="12" t="str">
        <f>IF(CN$26="","",Results!CS73)</f>
        <v/>
      </c>
      <c r="CO36" s="12" t="str">
        <f>IF(CO$26="","",Results!CT73)</f>
        <v/>
      </c>
      <c r="CP36" s="12" t="str">
        <f>IF(CP$26="","",Results!CU73)</f>
        <v/>
      </c>
      <c r="CQ36" s="12" t="str">
        <f>IF(CQ$26="","",Results!CV73)</f>
        <v/>
      </c>
      <c r="CR36" s="12" t="str">
        <f>IF(CR$26="","",Results!CW73)</f>
        <v/>
      </c>
      <c r="CS36" s="12" t="str">
        <f>IF(CS$26="","",Results!CX73)</f>
        <v/>
      </c>
      <c r="CT36" s="12" t="str">
        <f>IF(CT$26="","",Results!CY73)</f>
        <v/>
      </c>
      <c r="CU36" s="12" t="str">
        <f>IF(CU$26="","",Results!CZ73)</f>
        <v/>
      </c>
      <c r="CV36" s="12" t="str">
        <f>IF(CV$26="","",Results!DA73)</f>
        <v/>
      </c>
      <c r="CW36" s="12" t="str">
        <f>IF(CW$26="","",Results!DB73)</f>
        <v/>
      </c>
      <c r="CX36" s="12" t="str">
        <f>IF(CX$26="","",Results!DC73)</f>
        <v/>
      </c>
      <c r="CY36" s="12" t="str">
        <f>IF(CY$26="","",Results!DD73)</f>
        <v/>
      </c>
      <c r="CZ36" s="12" t="str">
        <f>IF(CZ$26="","",Results!DE73)</f>
        <v/>
      </c>
      <c r="DA36" s="12" t="str">
        <f>IF(DA$26="","",Results!DF73)</f>
        <v/>
      </c>
      <c r="DB36" s="12" t="str">
        <f>IF(DB$26="","",Results!DG73)</f>
        <v/>
      </c>
      <c r="DC36" s="12" t="str">
        <f>IF(DC$26="","",Results!DH73)</f>
        <v/>
      </c>
      <c r="DD36" s="12" t="str">
        <f>IF(DD$26="","",Results!DI73)</f>
        <v/>
      </c>
    </row>
    <row r="38" spans="1:108" ht="15">
      <c r="C38" s="16" t="s">
        <v>50</v>
      </c>
      <c r="D38" s="90" cm="1">
        <f t="array" ref="D38">_xlfn._xlws.FILTER(Results!$I$42:$DD$42,Results!$I$42:$DD$42&lt;&gt;"")</f>
        <v>45839</v>
      </c>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c r="BU38" s="90"/>
      <c r="BV38" s="90"/>
      <c r="BW38" s="90"/>
      <c r="BX38" s="90"/>
      <c r="BY38" s="90"/>
      <c r="BZ38" s="90"/>
      <c r="CA38" s="90"/>
      <c r="CB38" s="90"/>
      <c r="CC38" s="90"/>
      <c r="CD38" s="90"/>
      <c r="CE38" s="90"/>
      <c r="CF38" s="90"/>
      <c r="CG38" s="90"/>
      <c r="CH38" s="90"/>
      <c r="CI38" s="90"/>
      <c r="CJ38" s="90"/>
      <c r="CK38" s="90"/>
      <c r="CL38" s="90"/>
      <c r="CM38" s="90"/>
      <c r="CN38" s="90"/>
      <c r="CO38" s="90"/>
      <c r="CP38" s="90"/>
      <c r="CQ38" s="90"/>
      <c r="CR38" s="90"/>
      <c r="CS38" s="90"/>
      <c r="CT38" s="90"/>
      <c r="CU38" s="90"/>
      <c r="CV38" s="90"/>
      <c r="CW38" s="90"/>
      <c r="CX38" s="90"/>
      <c r="CY38" s="90"/>
      <c r="CZ38" s="90"/>
      <c r="DA38" s="90"/>
      <c r="DB38" s="90"/>
      <c r="DC38" s="90"/>
      <c r="DD38" s="90"/>
    </row>
    <row r="39" spans="1:108" ht="15.75">
      <c r="C39" s="7" t="str">
        <f>Results!C84&amp;" ("&amp;Results!G84&amp;")"</f>
        <v>Net cost (Discounted, Escalated)</v>
      </c>
      <c r="D39" s="12">
        <f>IF(D$26="","",Results!I84)</f>
        <v>0</v>
      </c>
      <c r="E39" s="12" t="str">
        <f>IF(E$26="","",Results!J84)</f>
        <v/>
      </c>
      <c r="F39" s="12" t="str">
        <f>IF(F$26="","",Results!K84)</f>
        <v/>
      </c>
      <c r="G39" s="12" t="str">
        <f>IF(G$26="","",Results!L84)</f>
        <v/>
      </c>
      <c r="H39" s="12" t="str">
        <f>IF(H$26="","",Results!M84)</f>
        <v/>
      </c>
      <c r="I39" s="12" t="str">
        <f>IF(I$26="","",Results!N84)</f>
        <v/>
      </c>
      <c r="J39" s="12" t="str">
        <f>IF(J$26="","",Results!O84)</f>
        <v/>
      </c>
      <c r="K39" s="12" t="str">
        <f>IF(K$26="","",Results!P84)</f>
        <v/>
      </c>
      <c r="L39" s="12" t="str">
        <f>IF(L$26="","",Results!Q84)</f>
        <v/>
      </c>
      <c r="M39" s="12" t="str">
        <f>IF(M$26="","",Results!R84)</f>
        <v/>
      </c>
      <c r="N39" s="12" t="str">
        <f>IF(N$26="","",Results!S84)</f>
        <v/>
      </c>
      <c r="O39" s="12" t="str">
        <f>IF(O$26="","",Results!T84)</f>
        <v/>
      </c>
      <c r="P39" s="12" t="str">
        <f>IF(P$26="","",Results!U84)</f>
        <v/>
      </c>
      <c r="Q39" s="12" t="str">
        <f>IF(Q$26="","",Results!V84)</f>
        <v/>
      </c>
      <c r="R39" s="12" t="str">
        <f>IF(R$26="","",Results!W84)</f>
        <v/>
      </c>
      <c r="S39" s="12" t="str">
        <f>IF(S$26="","",Results!X84)</f>
        <v/>
      </c>
      <c r="T39" s="12" t="str">
        <f>IF(T$26="","",Results!Y84)</f>
        <v/>
      </c>
      <c r="U39" s="12" t="str">
        <f>IF(U$26="","",Results!Z84)</f>
        <v/>
      </c>
      <c r="V39" s="12" t="str">
        <f>IF(V$26="","",Results!AA84)</f>
        <v/>
      </c>
      <c r="W39" s="12" t="str">
        <f>IF(W$26="","",Results!AB84)</f>
        <v/>
      </c>
      <c r="X39" s="12" t="str">
        <f>IF(X$26="","",Results!AC84)</f>
        <v/>
      </c>
      <c r="Y39" s="12" t="str">
        <f>IF(Y$26="","",Results!AD84)</f>
        <v/>
      </c>
      <c r="Z39" s="12" t="str">
        <f>IF(Z$26="","",Results!AE84)</f>
        <v/>
      </c>
      <c r="AA39" s="12" t="str">
        <f>IF(AA$26="","",Results!AF84)</f>
        <v/>
      </c>
      <c r="AB39" s="12" t="str">
        <f>IF(AB$26="","",Results!AG84)</f>
        <v/>
      </c>
      <c r="AC39" s="12" t="str">
        <f>IF(AC$26="","",Results!AH84)</f>
        <v/>
      </c>
      <c r="AD39" s="12" t="str">
        <f>IF(AD$26="","",Results!AI84)</f>
        <v/>
      </c>
      <c r="AE39" s="12" t="str">
        <f>IF(AE$26="","",Results!AJ84)</f>
        <v/>
      </c>
      <c r="AF39" s="12" t="str">
        <f>IF(AF$26="","",Results!AK84)</f>
        <v/>
      </c>
      <c r="AG39" s="12" t="str">
        <f>IF(AG$26="","",Results!AL84)</f>
        <v/>
      </c>
      <c r="AH39" s="12" t="str">
        <f>IF(AH$26="","",Results!AM84)</f>
        <v/>
      </c>
      <c r="AI39" s="12" t="str">
        <f>IF(AI$26="","",Results!AN84)</f>
        <v/>
      </c>
      <c r="AJ39" s="12" t="str">
        <f>IF(AJ$26="","",Results!AO84)</f>
        <v/>
      </c>
      <c r="AK39" s="12" t="str">
        <f>IF(AK$26="","",Results!AP84)</f>
        <v/>
      </c>
      <c r="AL39" s="12" t="str">
        <f>IF(AL$26="","",Results!AQ84)</f>
        <v/>
      </c>
      <c r="AM39" s="12" t="str">
        <f>IF(AM$26="","",Results!AR84)</f>
        <v/>
      </c>
      <c r="AN39" s="12" t="str">
        <f>IF(AN$26="","",Results!AS84)</f>
        <v/>
      </c>
      <c r="AO39" s="12" t="str">
        <f>IF(AO$26="","",Results!AT84)</f>
        <v/>
      </c>
      <c r="AP39" s="12" t="str">
        <f>IF(AP$26="","",Results!AU84)</f>
        <v/>
      </c>
      <c r="AQ39" s="12" t="str">
        <f>IF(AQ$26="","",Results!AV84)</f>
        <v/>
      </c>
      <c r="AR39" s="12" t="str">
        <f>IF(AR$26="","",Results!AW84)</f>
        <v/>
      </c>
      <c r="AS39" s="12" t="str">
        <f>IF(AS$26="","",Results!AX84)</f>
        <v/>
      </c>
      <c r="AT39" s="12" t="str">
        <f>IF(AT$26="","",Results!AY84)</f>
        <v/>
      </c>
      <c r="AU39" s="12" t="str">
        <f>IF(AU$26="","",Results!AZ84)</f>
        <v/>
      </c>
      <c r="AV39" s="12" t="str">
        <f>IF(AV$26="","",Results!BA84)</f>
        <v/>
      </c>
      <c r="AW39" s="12" t="str">
        <f>IF(AW$26="","",Results!BB84)</f>
        <v/>
      </c>
      <c r="AX39" s="12" t="str">
        <f>IF(AX$26="","",Results!BC84)</f>
        <v/>
      </c>
      <c r="AY39" s="12" t="str">
        <f>IF(AY$26="","",Results!BD84)</f>
        <v/>
      </c>
      <c r="AZ39" s="12" t="str">
        <f>IF(AZ$26="","",Results!BE84)</f>
        <v/>
      </c>
      <c r="BA39" s="12" t="str">
        <f>IF(BA$26="","",Results!BF84)</f>
        <v/>
      </c>
      <c r="BB39" s="12" t="str">
        <f>IF(BB$26="","",Results!BG84)</f>
        <v/>
      </c>
      <c r="BC39" s="12" t="str">
        <f>IF(BC$26="","",Results!BH84)</f>
        <v/>
      </c>
      <c r="BD39" s="12" t="str">
        <f>IF(BD$26="","",Results!BI84)</f>
        <v/>
      </c>
      <c r="BE39" s="12" t="str">
        <f>IF(BE$26="","",Results!BJ84)</f>
        <v/>
      </c>
      <c r="BF39" s="12" t="str">
        <f>IF(BF$26="","",Results!BK84)</f>
        <v/>
      </c>
      <c r="BG39" s="12" t="str">
        <f>IF(BG$26="","",Results!BL84)</f>
        <v/>
      </c>
      <c r="BH39" s="12" t="str">
        <f>IF(BH$26="","",Results!BM84)</f>
        <v/>
      </c>
      <c r="BI39" s="12" t="str">
        <f>IF(BI$26="","",Results!BN84)</f>
        <v/>
      </c>
      <c r="BJ39" s="12" t="str">
        <f>IF(BJ$26="","",Results!BO84)</f>
        <v/>
      </c>
      <c r="BK39" s="12" t="str">
        <f>IF(BK$26="","",Results!BP84)</f>
        <v/>
      </c>
      <c r="BL39" s="12" t="str">
        <f>IF(BL$26="","",Results!BQ84)</f>
        <v/>
      </c>
      <c r="BM39" s="12" t="str">
        <f>IF(BM$26="","",Results!BR84)</f>
        <v/>
      </c>
      <c r="BN39" s="12" t="str">
        <f>IF(BN$26="","",Results!BS84)</f>
        <v/>
      </c>
      <c r="BO39" s="12" t="str">
        <f>IF(BO$26="","",Results!BT84)</f>
        <v/>
      </c>
      <c r="BP39" s="12" t="str">
        <f>IF(BP$26="","",Results!BU84)</f>
        <v/>
      </c>
      <c r="BQ39" s="12" t="str">
        <f>IF(BQ$26="","",Results!BV84)</f>
        <v/>
      </c>
      <c r="BR39" s="12" t="str">
        <f>IF(BR$26="","",Results!BW84)</f>
        <v/>
      </c>
      <c r="BS39" s="12" t="str">
        <f>IF(BS$26="","",Results!BX84)</f>
        <v/>
      </c>
      <c r="BT39" s="12" t="str">
        <f>IF(BT$26="","",Results!BY84)</f>
        <v/>
      </c>
      <c r="BU39" s="12" t="str">
        <f>IF(BU$26="","",Results!BZ84)</f>
        <v/>
      </c>
      <c r="BV39" s="12" t="str">
        <f>IF(BV$26="","",Results!CA84)</f>
        <v/>
      </c>
      <c r="BW39" s="12" t="str">
        <f>IF(BW$26="","",Results!CB84)</f>
        <v/>
      </c>
      <c r="BX39" s="12" t="str">
        <f>IF(BX$26="","",Results!CC84)</f>
        <v/>
      </c>
      <c r="BY39" s="12" t="str">
        <f>IF(BY$26="","",Results!CD84)</f>
        <v/>
      </c>
      <c r="BZ39" s="12" t="str">
        <f>IF(BZ$26="","",Results!CE84)</f>
        <v/>
      </c>
      <c r="CA39" s="12" t="str">
        <f>IF(CA$26="","",Results!CF84)</f>
        <v/>
      </c>
      <c r="CB39" s="12" t="str">
        <f>IF(CB$26="","",Results!CG84)</f>
        <v/>
      </c>
      <c r="CC39" s="12" t="str">
        <f>IF(CC$26="","",Results!CH84)</f>
        <v/>
      </c>
      <c r="CD39" s="12" t="str">
        <f>IF(CD$26="","",Results!CI84)</f>
        <v/>
      </c>
      <c r="CE39" s="12" t="str">
        <f>IF(CE$26="","",Results!CJ84)</f>
        <v/>
      </c>
      <c r="CF39" s="12" t="str">
        <f>IF(CF$26="","",Results!CK84)</f>
        <v/>
      </c>
      <c r="CG39" s="12" t="str">
        <f>IF(CG$26="","",Results!CL84)</f>
        <v/>
      </c>
      <c r="CH39" s="12" t="str">
        <f>IF(CH$26="","",Results!CM84)</f>
        <v/>
      </c>
      <c r="CI39" s="12" t="str">
        <f>IF(CI$26="","",Results!CN84)</f>
        <v/>
      </c>
      <c r="CJ39" s="12" t="str">
        <f>IF(CJ$26="","",Results!CO84)</f>
        <v/>
      </c>
      <c r="CK39" s="12" t="str">
        <f>IF(CK$26="","",Results!CP84)</f>
        <v/>
      </c>
      <c r="CL39" s="12" t="str">
        <f>IF(CL$26="","",Results!CQ84)</f>
        <v/>
      </c>
      <c r="CM39" s="12" t="str">
        <f>IF(CM$26="","",Results!CR84)</f>
        <v/>
      </c>
      <c r="CN39" s="12" t="str">
        <f>IF(CN$26="","",Results!CS84)</f>
        <v/>
      </c>
      <c r="CO39" s="12" t="str">
        <f>IF(CO$26="","",Results!CT84)</f>
        <v/>
      </c>
      <c r="CP39" s="12" t="str">
        <f>IF(CP$26="","",Results!CU84)</f>
        <v/>
      </c>
      <c r="CQ39" s="12" t="str">
        <f>IF(CQ$26="","",Results!CV84)</f>
        <v/>
      </c>
      <c r="CR39" s="12" t="str">
        <f>IF(CR$26="","",Results!CW84)</f>
        <v/>
      </c>
      <c r="CS39" s="12" t="str">
        <f>IF(CS$26="","",Results!CX84)</f>
        <v/>
      </c>
      <c r="CT39" s="12" t="str">
        <f>IF(CT$26="","",Results!CY84)</f>
        <v/>
      </c>
      <c r="CU39" s="12" t="str">
        <f>IF(CU$26="","",Results!CZ84)</f>
        <v/>
      </c>
      <c r="CV39" s="12" t="str">
        <f>IF(CV$26="","",Results!DA84)</f>
        <v/>
      </c>
      <c r="CW39" s="12" t="str">
        <f>IF(CW$26="","",Results!DB84)</f>
        <v/>
      </c>
      <c r="CX39" s="12" t="str">
        <f>IF(CX$26="","",Results!DC84)</f>
        <v/>
      </c>
      <c r="CY39" s="12" t="str">
        <f>IF(CY$26="","",Results!DD84)</f>
        <v/>
      </c>
      <c r="CZ39" s="12" t="str">
        <f>IF(CZ$26="","",Results!DE84)</f>
        <v/>
      </c>
      <c r="DA39" s="12" t="str">
        <f>IF(DA$26="","",Results!DF84)</f>
        <v/>
      </c>
      <c r="DB39" s="12" t="str">
        <f>IF(DB$26="","",Results!DG84)</f>
        <v/>
      </c>
      <c r="DC39" s="12" t="str">
        <f>IF(DC$26="","",Results!DH84)</f>
        <v/>
      </c>
      <c r="DD39" s="12" t="str">
        <f>IF(DD$26="","",Results!DI84)</f>
        <v/>
      </c>
    </row>
    <row r="40" spans="1:108" ht="15.75">
      <c r="C40" s="7" t="str">
        <f>Results!C85&amp;" (secondary axis)"</f>
        <v>Cumulative net cost (secondary axis)</v>
      </c>
      <c r="D40" s="12">
        <f>IF(D$26="","",Results!I85)</f>
        <v>0</v>
      </c>
      <c r="E40" s="12" t="str">
        <f>IF(E$26="","",Results!J85)</f>
        <v/>
      </c>
      <c r="F40" s="12" t="str">
        <f>IF(F$26="","",Results!K85)</f>
        <v/>
      </c>
      <c r="G40" s="12" t="str">
        <f>IF(G$26="","",Results!L85)</f>
        <v/>
      </c>
      <c r="H40" s="12" t="str">
        <f>IF(H$26="","",Results!M85)</f>
        <v/>
      </c>
      <c r="I40" s="12" t="str">
        <f>IF(I$26="","",Results!N85)</f>
        <v/>
      </c>
      <c r="J40" s="12" t="str">
        <f>IF(J$26="","",Results!O85)</f>
        <v/>
      </c>
      <c r="K40" s="12" t="str">
        <f>IF(K$26="","",Results!P85)</f>
        <v/>
      </c>
      <c r="L40" s="12" t="str">
        <f>IF(L$26="","",Results!Q85)</f>
        <v/>
      </c>
      <c r="M40" s="12" t="str">
        <f>IF(M$26="","",Results!R85)</f>
        <v/>
      </c>
      <c r="N40" s="12" t="str">
        <f>IF(N$26="","",Results!S85)</f>
        <v/>
      </c>
      <c r="O40" s="12" t="str">
        <f>IF(O$26="","",Results!T85)</f>
        <v/>
      </c>
      <c r="P40" s="12" t="str">
        <f>IF(P$26="","",Results!U85)</f>
        <v/>
      </c>
      <c r="Q40" s="12" t="str">
        <f>IF(Q$26="","",Results!V85)</f>
        <v/>
      </c>
      <c r="R40" s="12" t="str">
        <f>IF(R$26="","",Results!W85)</f>
        <v/>
      </c>
      <c r="S40" s="12" t="str">
        <f>IF(S$26="","",Results!X85)</f>
        <v/>
      </c>
      <c r="T40" s="12" t="str">
        <f>IF(T$26="","",Results!Y85)</f>
        <v/>
      </c>
      <c r="U40" s="12" t="str">
        <f>IF(U$26="","",Results!Z85)</f>
        <v/>
      </c>
      <c r="V40" s="12" t="str">
        <f>IF(V$26="","",Results!AA85)</f>
        <v/>
      </c>
      <c r="W40" s="12" t="str">
        <f>IF(W$26="","",Results!AB85)</f>
        <v/>
      </c>
      <c r="X40" s="12" t="str">
        <f>IF(X$26="","",Results!AC85)</f>
        <v/>
      </c>
      <c r="Y40" s="12" t="str">
        <f>IF(Y$26="","",Results!AD85)</f>
        <v/>
      </c>
      <c r="Z40" s="12" t="str">
        <f>IF(Z$26="","",Results!AE85)</f>
        <v/>
      </c>
      <c r="AA40" s="12" t="str">
        <f>IF(AA$26="","",Results!AF85)</f>
        <v/>
      </c>
      <c r="AB40" s="12" t="str">
        <f>IF(AB$26="","",Results!AG85)</f>
        <v/>
      </c>
      <c r="AC40" s="12" t="str">
        <f>IF(AC$26="","",Results!AH85)</f>
        <v/>
      </c>
      <c r="AD40" s="12" t="str">
        <f>IF(AD$26="","",Results!AI85)</f>
        <v/>
      </c>
      <c r="AE40" s="12" t="str">
        <f>IF(AE$26="","",Results!AJ85)</f>
        <v/>
      </c>
      <c r="AF40" s="12" t="str">
        <f>IF(AF$26="","",Results!AK85)</f>
        <v/>
      </c>
      <c r="AG40" s="12" t="str">
        <f>IF(AG$26="","",Results!AL85)</f>
        <v/>
      </c>
      <c r="AH40" s="12" t="str">
        <f>IF(AH$26="","",Results!AM85)</f>
        <v/>
      </c>
      <c r="AI40" s="12" t="str">
        <f>IF(AI$26="","",Results!AN85)</f>
        <v/>
      </c>
      <c r="AJ40" s="12" t="str">
        <f>IF(AJ$26="","",Results!AO85)</f>
        <v/>
      </c>
      <c r="AK40" s="12" t="str">
        <f>IF(AK$26="","",Results!AP85)</f>
        <v/>
      </c>
      <c r="AL40" s="12" t="str">
        <f>IF(AL$26="","",Results!AQ85)</f>
        <v/>
      </c>
      <c r="AM40" s="12" t="str">
        <f>IF(AM$26="","",Results!AR85)</f>
        <v/>
      </c>
      <c r="AN40" s="12" t="str">
        <f>IF(AN$26="","",Results!AS85)</f>
        <v/>
      </c>
      <c r="AO40" s="12" t="str">
        <f>IF(AO$26="","",Results!AT85)</f>
        <v/>
      </c>
      <c r="AP40" s="12" t="str">
        <f>IF(AP$26="","",Results!AU85)</f>
        <v/>
      </c>
      <c r="AQ40" s="12" t="str">
        <f>IF(AQ$26="","",Results!AV85)</f>
        <v/>
      </c>
      <c r="AR40" s="12" t="str">
        <f>IF(AR$26="","",Results!AW85)</f>
        <v/>
      </c>
      <c r="AS40" s="12" t="str">
        <f>IF(AS$26="","",Results!AX85)</f>
        <v/>
      </c>
      <c r="AT40" s="12" t="str">
        <f>IF(AT$26="","",Results!AY85)</f>
        <v/>
      </c>
      <c r="AU40" s="12" t="str">
        <f>IF(AU$26="","",Results!AZ85)</f>
        <v/>
      </c>
      <c r="AV40" s="12" t="str">
        <f>IF(AV$26="","",Results!BA85)</f>
        <v/>
      </c>
      <c r="AW40" s="12" t="str">
        <f>IF(AW$26="","",Results!BB85)</f>
        <v/>
      </c>
      <c r="AX40" s="12" t="str">
        <f>IF(AX$26="","",Results!BC85)</f>
        <v/>
      </c>
      <c r="AY40" s="12" t="str">
        <f>IF(AY$26="","",Results!BD85)</f>
        <v/>
      </c>
      <c r="AZ40" s="12" t="str">
        <f>IF(AZ$26="","",Results!BE85)</f>
        <v/>
      </c>
      <c r="BA40" s="12" t="str">
        <f>IF(BA$26="","",Results!BF85)</f>
        <v/>
      </c>
      <c r="BB40" s="12" t="str">
        <f>IF(BB$26="","",Results!BG85)</f>
        <v/>
      </c>
      <c r="BC40" s="12" t="str">
        <f>IF(BC$26="","",Results!BH85)</f>
        <v/>
      </c>
      <c r="BD40" s="12" t="str">
        <f>IF(BD$26="","",Results!BI85)</f>
        <v/>
      </c>
      <c r="BE40" s="12" t="str">
        <f>IF(BE$26="","",Results!BJ85)</f>
        <v/>
      </c>
      <c r="BF40" s="12" t="str">
        <f>IF(BF$26="","",Results!BK85)</f>
        <v/>
      </c>
      <c r="BG40" s="12" t="str">
        <f>IF(BG$26="","",Results!BL85)</f>
        <v/>
      </c>
      <c r="BH40" s="12" t="str">
        <f>IF(BH$26="","",Results!BM85)</f>
        <v/>
      </c>
      <c r="BI40" s="12" t="str">
        <f>IF(BI$26="","",Results!BN85)</f>
        <v/>
      </c>
      <c r="BJ40" s="12" t="str">
        <f>IF(BJ$26="","",Results!BO85)</f>
        <v/>
      </c>
      <c r="BK40" s="12" t="str">
        <f>IF(BK$26="","",Results!BP85)</f>
        <v/>
      </c>
      <c r="BL40" s="12" t="str">
        <f>IF(BL$26="","",Results!BQ85)</f>
        <v/>
      </c>
      <c r="BM40" s="12" t="str">
        <f>IF(BM$26="","",Results!BR85)</f>
        <v/>
      </c>
      <c r="BN40" s="12" t="str">
        <f>IF(BN$26="","",Results!BS85)</f>
        <v/>
      </c>
      <c r="BO40" s="12" t="str">
        <f>IF(BO$26="","",Results!BT85)</f>
        <v/>
      </c>
      <c r="BP40" s="12" t="str">
        <f>IF(BP$26="","",Results!BU85)</f>
        <v/>
      </c>
      <c r="BQ40" s="12" t="str">
        <f>IF(BQ$26="","",Results!BV85)</f>
        <v/>
      </c>
      <c r="BR40" s="12" t="str">
        <f>IF(BR$26="","",Results!BW85)</f>
        <v/>
      </c>
      <c r="BS40" s="12" t="str">
        <f>IF(BS$26="","",Results!BX85)</f>
        <v/>
      </c>
      <c r="BT40" s="12" t="str">
        <f>IF(BT$26="","",Results!BY85)</f>
        <v/>
      </c>
      <c r="BU40" s="12" t="str">
        <f>IF(BU$26="","",Results!BZ85)</f>
        <v/>
      </c>
      <c r="BV40" s="12" t="str">
        <f>IF(BV$26="","",Results!CA85)</f>
        <v/>
      </c>
      <c r="BW40" s="12" t="str">
        <f>IF(BW$26="","",Results!CB85)</f>
        <v/>
      </c>
      <c r="BX40" s="12" t="str">
        <f>IF(BX$26="","",Results!CC85)</f>
        <v/>
      </c>
      <c r="BY40" s="12" t="str">
        <f>IF(BY$26="","",Results!CD85)</f>
        <v/>
      </c>
      <c r="BZ40" s="12" t="str">
        <f>IF(BZ$26="","",Results!CE85)</f>
        <v/>
      </c>
      <c r="CA40" s="12" t="str">
        <f>IF(CA$26="","",Results!CF85)</f>
        <v/>
      </c>
      <c r="CB40" s="12" t="str">
        <f>IF(CB$26="","",Results!CG85)</f>
        <v/>
      </c>
      <c r="CC40" s="12" t="str">
        <f>IF(CC$26="","",Results!CH85)</f>
        <v/>
      </c>
      <c r="CD40" s="12" t="str">
        <f>IF(CD$26="","",Results!CI85)</f>
        <v/>
      </c>
      <c r="CE40" s="12" t="str">
        <f>IF(CE$26="","",Results!CJ85)</f>
        <v/>
      </c>
      <c r="CF40" s="12" t="str">
        <f>IF(CF$26="","",Results!CK85)</f>
        <v/>
      </c>
      <c r="CG40" s="12" t="str">
        <f>IF(CG$26="","",Results!CL85)</f>
        <v/>
      </c>
      <c r="CH40" s="12" t="str">
        <f>IF(CH$26="","",Results!CM85)</f>
        <v/>
      </c>
      <c r="CI40" s="12" t="str">
        <f>IF(CI$26="","",Results!CN85)</f>
        <v/>
      </c>
      <c r="CJ40" s="12" t="str">
        <f>IF(CJ$26="","",Results!CO85)</f>
        <v/>
      </c>
      <c r="CK40" s="12" t="str">
        <f>IF(CK$26="","",Results!CP85)</f>
        <v/>
      </c>
      <c r="CL40" s="12" t="str">
        <f>IF(CL$26="","",Results!CQ85)</f>
        <v/>
      </c>
      <c r="CM40" s="12" t="str">
        <f>IF(CM$26="","",Results!CR85)</f>
        <v/>
      </c>
      <c r="CN40" s="12" t="str">
        <f>IF(CN$26="","",Results!CS85)</f>
        <v/>
      </c>
      <c r="CO40" s="12" t="str">
        <f>IF(CO$26="","",Results!CT85)</f>
        <v/>
      </c>
      <c r="CP40" s="12" t="str">
        <f>IF(CP$26="","",Results!CU85)</f>
        <v/>
      </c>
      <c r="CQ40" s="12" t="str">
        <f>IF(CQ$26="","",Results!CV85)</f>
        <v/>
      </c>
      <c r="CR40" s="12" t="str">
        <f>IF(CR$26="","",Results!CW85)</f>
        <v/>
      </c>
      <c r="CS40" s="12" t="str">
        <f>IF(CS$26="","",Results!CX85)</f>
        <v/>
      </c>
      <c r="CT40" s="12" t="str">
        <f>IF(CT$26="","",Results!CY85)</f>
        <v/>
      </c>
      <c r="CU40" s="12" t="str">
        <f>IF(CU$26="","",Results!CZ85)</f>
        <v/>
      </c>
      <c r="CV40" s="12" t="str">
        <f>IF(CV$26="","",Results!DA85)</f>
        <v/>
      </c>
      <c r="CW40" s="12" t="str">
        <f>IF(CW$26="","",Results!DB85)</f>
        <v/>
      </c>
      <c r="CX40" s="12" t="str">
        <f>IF(CX$26="","",Results!DC85)</f>
        <v/>
      </c>
      <c r="CY40" s="12" t="str">
        <f>IF(CY$26="","",Results!DD85)</f>
        <v/>
      </c>
      <c r="CZ40" s="12" t="str">
        <f>IF(CZ$26="","",Results!DE85)</f>
        <v/>
      </c>
      <c r="DA40" s="12" t="str">
        <f>IF(DA$26="","",Results!DF85)</f>
        <v/>
      </c>
      <c r="DB40" s="12" t="str">
        <f>IF(DB$26="","",Results!DG85)</f>
        <v/>
      </c>
      <c r="DC40" s="12" t="str">
        <f>IF(DC$26="","",Results!DH85)</f>
        <v/>
      </c>
      <c r="DD40" s="12" t="str">
        <f>IF(DD$26="","",Results!DI85)</f>
        <v/>
      </c>
    </row>
    <row r="42" spans="1:108" ht="15">
      <c r="C42" s="16" t="s">
        <v>51</v>
      </c>
      <c r="D42" s="90" cm="1">
        <f t="array" ref="D42">_xlfn._xlws.FILTER(Results!$I$42:$DD$42,Results!$I$42:$DD$42&lt;&gt;"")</f>
        <v>45839</v>
      </c>
      <c r="E42" s="90"/>
      <c r="F42" s="90"/>
      <c r="G42" s="90"/>
      <c r="H42" s="90"/>
      <c r="I42" s="90"/>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0"/>
      <c r="BY42" s="90"/>
      <c r="BZ42" s="90"/>
      <c r="CA42" s="90"/>
      <c r="CB42" s="90"/>
      <c r="CC42" s="90"/>
      <c r="CD42" s="90"/>
      <c r="CE42" s="90"/>
      <c r="CF42" s="90"/>
      <c r="CG42" s="90"/>
      <c r="CH42" s="90"/>
      <c r="CI42" s="90"/>
      <c r="CJ42" s="90"/>
      <c r="CK42" s="90"/>
      <c r="CL42" s="90"/>
      <c r="CM42" s="90"/>
      <c r="CN42" s="90"/>
      <c r="CO42" s="90"/>
      <c r="CP42" s="90"/>
      <c r="CQ42" s="90"/>
      <c r="CR42" s="90"/>
      <c r="CS42" s="90"/>
      <c r="CT42" s="90"/>
      <c r="CU42" s="90"/>
      <c r="CV42" s="90"/>
      <c r="CW42" s="90"/>
      <c r="CX42" s="90"/>
      <c r="CY42" s="90"/>
      <c r="CZ42" s="90"/>
      <c r="DA42" s="90"/>
      <c r="DB42" s="90"/>
      <c r="DC42" s="90"/>
      <c r="DD42" s="90"/>
    </row>
    <row r="43" spans="1:108" ht="15.75">
      <c r="C43" s="7" t="str">
        <f>Results!C96&amp;" ("&amp;Results!G96&amp;")"</f>
        <v>Net cost (Discounted, Escalated)</v>
      </c>
      <c r="D43" s="12">
        <f>IF(D$26="","",Results!I96)</f>
        <v>0</v>
      </c>
      <c r="E43" s="12" t="str">
        <f>IF(E$26="","",Results!J96)</f>
        <v/>
      </c>
      <c r="F43" s="12" t="str">
        <f>IF(F$26="","",Results!K96)</f>
        <v/>
      </c>
      <c r="G43" s="12" t="str">
        <f>IF(G$26="","",Results!L96)</f>
        <v/>
      </c>
      <c r="H43" s="12" t="str">
        <f>IF(H$26="","",Results!M96)</f>
        <v/>
      </c>
      <c r="I43" s="12" t="str">
        <f>IF(I$26="","",Results!N96)</f>
        <v/>
      </c>
      <c r="J43" s="12" t="str">
        <f>IF(J$26="","",Results!O96)</f>
        <v/>
      </c>
      <c r="K43" s="12" t="str">
        <f>IF(K$26="","",Results!P96)</f>
        <v/>
      </c>
      <c r="L43" s="12" t="str">
        <f>IF(L$26="","",Results!Q96)</f>
        <v/>
      </c>
      <c r="M43" s="12" t="str">
        <f>IF(M$26="","",Results!R96)</f>
        <v/>
      </c>
      <c r="N43" s="12" t="str">
        <f>IF(N$26="","",Results!S96)</f>
        <v/>
      </c>
      <c r="O43" s="12" t="str">
        <f>IF(O$26="","",Results!T96)</f>
        <v/>
      </c>
      <c r="P43" s="12" t="str">
        <f>IF(P$26="","",Results!U96)</f>
        <v/>
      </c>
      <c r="Q43" s="12" t="str">
        <f>IF(Q$26="","",Results!V96)</f>
        <v/>
      </c>
      <c r="R43" s="12" t="str">
        <f>IF(R$26="","",Results!W96)</f>
        <v/>
      </c>
      <c r="S43" s="12" t="str">
        <f>IF(S$26="","",Results!X96)</f>
        <v/>
      </c>
      <c r="T43" s="12" t="str">
        <f>IF(T$26="","",Results!Y96)</f>
        <v/>
      </c>
      <c r="U43" s="12" t="str">
        <f>IF(U$26="","",Results!Z96)</f>
        <v/>
      </c>
      <c r="V43" s="12" t="str">
        <f>IF(V$26="","",Results!AA96)</f>
        <v/>
      </c>
      <c r="W43" s="12" t="str">
        <f>IF(W$26="","",Results!AB96)</f>
        <v/>
      </c>
      <c r="X43" s="12" t="str">
        <f>IF(X$26="","",Results!AC96)</f>
        <v/>
      </c>
      <c r="Y43" s="12" t="str">
        <f>IF(Y$26="","",Results!AD96)</f>
        <v/>
      </c>
      <c r="Z43" s="12" t="str">
        <f>IF(Z$26="","",Results!AE96)</f>
        <v/>
      </c>
      <c r="AA43" s="12" t="str">
        <f>IF(AA$26="","",Results!AF96)</f>
        <v/>
      </c>
      <c r="AB43" s="12" t="str">
        <f>IF(AB$26="","",Results!AG96)</f>
        <v/>
      </c>
      <c r="AC43" s="12" t="str">
        <f>IF(AC$26="","",Results!AH96)</f>
        <v/>
      </c>
      <c r="AD43" s="12" t="str">
        <f>IF(AD$26="","",Results!AI96)</f>
        <v/>
      </c>
      <c r="AE43" s="12" t="str">
        <f>IF(AE$26="","",Results!AJ96)</f>
        <v/>
      </c>
      <c r="AF43" s="12" t="str">
        <f>IF(AF$26="","",Results!AK96)</f>
        <v/>
      </c>
      <c r="AG43" s="12" t="str">
        <f>IF(AG$26="","",Results!AL96)</f>
        <v/>
      </c>
      <c r="AH43" s="12" t="str">
        <f>IF(AH$26="","",Results!AM96)</f>
        <v/>
      </c>
      <c r="AI43" s="12" t="str">
        <f>IF(AI$26="","",Results!AN96)</f>
        <v/>
      </c>
      <c r="AJ43" s="12" t="str">
        <f>IF(AJ$26="","",Results!AO96)</f>
        <v/>
      </c>
      <c r="AK43" s="12" t="str">
        <f>IF(AK$26="","",Results!AP96)</f>
        <v/>
      </c>
      <c r="AL43" s="12" t="str">
        <f>IF(AL$26="","",Results!AQ96)</f>
        <v/>
      </c>
      <c r="AM43" s="12" t="str">
        <f>IF(AM$26="","",Results!AR96)</f>
        <v/>
      </c>
      <c r="AN43" s="12" t="str">
        <f>IF(AN$26="","",Results!AS96)</f>
        <v/>
      </c>
      <c r="AO43" s="12" t="str">
        <f>IF(AO$26="","",Results!AT96)</f>
        <v/>
      </c>
      <c r="AP43" s="12" t="str">
        <f>IF(AP$26="","",Results!AU96)</f>
        <v/>
      </c>
      <c r="AQ43" s="12" t="str">
        <f>IF(AQ$26="","",Results!AV96)</f>
        <v/>
      </c>
      <c r="AR43" s="12" t="str">
        <f>IF(AR$26="","",Results!AW96)</f>
        <v/>
      </c>
      <c r="AS43" s="12" t="str">
        <f>IF(AS$26="","",Results!AX96)</f>
        <v/>
      </c>
      <c r="AT43" s="12" t="str">
        <f>IF(AT$26="","",Results!AY96)</f>
        <v/>
      </c>
      <c r="AU43" s="12" t="str">
        <f>IF(AU$26="","",Results!AZ96)</f>
        <v/>
      </c>
      <c r="AV43" s="12" t="str">
        <f>IF(AV$26="","",Results!BA96)</f>
        <v/>
      </c>
      <c r="AW43" s="12" t="str">
        <f>IF(AW$26="","",Results!BB96)</f>
        <v/>
      </c>
      <c r="AX43" s="12" t="str">
        <f>IF(AX$26="","",Results!BC96)</f>
        <v/>
      </c>
      <c r="AY43" s="12" t="str">
        <f>IF(AY$26="","",Results!BD96)</f>
        <v/>
      </c>
      <c r="AZ43" s="12" t="str">
        <f>IF(AZ$26="","",Results!BE96)</f>
        <v/>
      </c>
      <c r="BA43" s="12" t="str">
        <f>IF(BA$26="","",Results!BF96)</f>
        <v/>
      </c>
      <c r="BB43" s="12" t="str">
        <f>IF(BB$26="","",Results!BG96)</f>
        <v/>
      </c>
      <c r="BC43" s="12" t="str">
        <f>IF(BC$26="","",Results!BH96)</f>
        <v/>
      </c>
      <c r="BD43" s="12" t="str">
        <f>IF(BD$26="","",Results!BI96)</f>
        <v/>
      </c>
      <c r="BE43" s="12" t="str">
        <f>IF(BE$26="","",Results!BJ96)</f>
        <v/>
      </c>
      <c r="BF43" s="12" t="str">
        <f>IF(BF$26="","",Results!BK96)</f>
        <v/>
      </c>
      <c r="BG43" s="12" t="str">
        <f>IF(BG$26="","",Results!BL96)</f>
        <v/>
      </c>
      <c r="BH43" s="12" t="str">
        <f>IF(BH$26="","",Results!BM96)</f>
        <v/>
      </c>
      <c r="BI43" s="12" t="str">
        <f>IF(BI$26="","",Results!BN96)</f>
        <v/>
      </c>
      <c r="BJ43" s="12" t="str">
        <f>IF(BJ$26="","",Results!BO96)</f>
        <v/>
      </c>
      <c r="BK43" s="12" t="str">
        <f>IF(BK$26="","",Results!BP96)</f>
        <v/>
      </c>
      <c r="BL43" s="12" t="str">
        <f>IF(BL$26="","",Results!BQ96)</f>
        <v/>
      </c>
      <c r="BM43" s="12" t="str">
        <f>IF(BM$26="","",Results!BR96)</f>
        <v/>
      </c>
      <c r="BN43" s="12" t="str">
        <f>IF(BN$26="","",Results!BS96)</f>
        <v/>
      </c>
      <c r="BO43" s="12" t="str">
        <f>IF(BO$26="","",Results!BT96)</f>
        <v/>
      </c>
      <c r="BP43" s="12" t="str">
        <f>IF(BP$26="","",Results!BU96)</f>
        <v/>
      </c>
      <c r="BQ43" s="12" t="str">
        <f>IF(BQ$26="","",Results!BV96)</f>
        <v/>
      </c>
      <c r="BR43" s="12" t="str">
        <f>IF(BR$26="","",Results!BW96)</f>
        <v/>
      </c>
      <c r="BS43" s="12" t="str">
        <f>IF(BS$26="","",Results!BX96)</f>
        <v/>
      </c>
      <c r="BT43" s="12" t="str">
        <f>IF(BT$26="","",Results!BY96)</f>
        <v/>
      </c>
      <c r="BU43" s="12" t="str">
        <f>IF(BU$26="","",Results!BZ96)</f>
        <v/>
      </c>
      <c r="BV43" s="12" t="str">
        <f>IF(BV$26="","",Results!CA96)</f>
        <v/>
      </c>
      <c r="BW43" s="12" t="str">
        <f>IF(BW$26="","",Results!CB96)</f>
        <v/>
      </c>
      <c r="BX43" s="12" t="str">
        <f>IF(BX$26="","",Results!CC96)</f>
        <v/>
      </c>
      <c r="BY43" s="12" t="str">
        <f>IF(BY$26="","",Results!CD96)</f>
        <v/>
      </c>
      <c r="BZ43" s="12" t="str">
        <f>IF(BZ$26="","",Results!CE96)</f>
        <v/>
      </c>
      <c r="CA43" s="12" t="str">
        <f>IF(CA$26="","",Results!CF96)</f>
        <v/>
      </c>
      <c r="CB43" s="12" t="str">
        <f>IF(CB$26="","",Results!CG96)</f>
        <v/>
      </c>
      <c r="CC43" s="12" t="str">
        <f>IF(CC$26="","",Results!CH96)</f>
        <v/>
      </c>
      <c r="CD43" s="12" t="str">
        <f>IF(CD$26="","",Results!CI96)</f>
        <v/>
      </c>
      <c r="CE43" s="12" t="str">
        <f>IF(CE$26="","",Results!CJ96)</f>
        <v/>
      </c>
      <c r="CF43" s="12" t="str">
        <f>IF(CF$26="","",Results!CK96)</f>
        <v/>
      </c>
      <c r="CG43" s="12" t="str">
        <f>IF(CG$26="","",Results!CL96)</f>
        <v/>
      </c>
      <c r="CH43" s="12" t="str">
        <f>IF(CH$26="","",Results!CM96)</f>
        <v/>
      </c>
      <c r="CI43" s="12" t="str">
        <f>IF(CI$26="","",Results!CN96)</f>
        <v/>
      </c>
      <c r="CJ43" s="12" t="str">
        <f>IF(CJ$26="","",Results!CO96)</f>
        <v/>
      </c>
      <c r="CK43" s="12" t="str">
        <f>IF(CK$26="","",Results!CP96)</f>
        <v/>
      </c>
      <c r="CL43" s="12" t="str">
        <f>IF(CL$26="","",Results!CQ96)</f>
        <v/>
      </c>
      <c r="CM43" s="12" t="str">
        <f>IF(CM$26="","",Results!CR96)</f>
        <v/>
      </c>
      <c r="CN43" s="12" t="str">
        <f>IF(CN$26="","",Results!CS96)</f>
        <v/>
      </c>
      <c r="CO43" s="12" t="str">
        <f>IF(CO$26="","",Results!CT96)</f>
        <v/>
      </c>
      <c r="CP43" s="12" t="str">
        <f>IF(CP$26="","",Results!CU96)</f>
        <v/>
      </c>
      <c r="CQ43" s="12" t="str">
        <f>IF(CQ$26="","",Results!CV96)</f>
        <v/>
      </c>
      <c r="CR43" s="12" t="str">
        <f>IF(CR$26="","",Results!CW96)</f>
        <v/>
      </c>
      <c r="CS43" s="12" t="str">
        <f>IF(CS$26="","",Results!CX96)</f>
        <v/>
      </c>
      <c r="CT43" s="12" t="str">
        <f>IF(CT$26="","",Results!CY96)</f>
        <v/>
      </c>
      <c r="CU43" s="12" t="str">
        <f>IF(CU$26="","",Results!CZ96)</f>
        <v/>
      </c>
      <c r="CV43" s="12" t="str">
        <f>IF(CV$26="","",Results!DA96)</f>
        <v/>
      </c>
      <c r="CW43" s="12" t="str">
        <f>IF(CW$26="","",Results!DB96)</f>
        <v/>
      </c>
      <c r="CX43" s="12" t="str">
        <f>IF(CX$26="","",Results!DC96)</f>
        <v/>
      </c>
      <c r="CY43" s="12" t="str">
        <f>IF(CY$26="","",Results!DD96)</f>
        <v/>
      </c>
      <c r="CZ43" s="12" t="str">
        <f>IF(CZ$26="","",Results!DE96)</f>
        <v/>
      </c>
      <c r="DA43" s="12" t="str">
        <f>IF(DA$26="","",Results!DF96)</f>
        <v/>
      </c>
      <c r="DB43" s="12" t="str">
        <f>IF(DB$26="","",Results!DG96)</f>
        <v/>
      </c>
      <c r="DC43" s="12" t="str">
        <f>IF(DC$26="","",Results!DH96)</f>
        <v/>
      </c>
      <c r="DD43" s="12" t="str">
        <f>IF(DD$26="","",Results!DI96)</f>
        <v/>
      </c>
    </row>
    <row r="44" spans="1:108" ht="15.75">
      <c r="C44" s="7" t="str">
        <f>Results!C97&amp;" (secondary axis)"</f>
        <v>Cumulative net cost (secondary axis)</v>
      </c>
      <c r="D44" s="12">
        <f>IF(D$26="","",Results!I97)</f>
        <v>0</v>
      </c>
      <c r="E44" s="12" t="str">
        <f>IF(E$26="","",Results!J97)</f>
        <v/>
      </c>
      <c r="F44" s="12" t="str">
        <f>IF(F$26="","",Results!K97)</f>
        <v/>
      </c>
      <c r="G44" s="12" t="str">
        <f>IF(G$26="","",Results!L97)</f>
        <v/>
      </c>
      <c r="H44" s="12" t="str">
        <f>IF(H$26="","",Results!M97)</f>
        <v/>
      </c>
      <c r="I44" s="12" t="str">
        <f>IF(I$26="","",Results!N97)</f>
        <v/>
      </c>
      <c r="J44" s="12" t="str">
        <f>IF(J$26="","",Results!O97)</f>
        <v/>
      </c>
      <c r="K44" s="12" t="str">
        <f>IF(K$26="","",Results!P97)</f>
        <v/>
      </c>
      <c r="L44" s="12" t="str">
        <f>IF(L$26="","",Results!Q97)</f>
        <v/>
      </c>
      <c r="M44" s="12" t="str">
        <f>IF(M$26="","",Results!R97)</f>
        <v/>
      </c>
      <c r="N44" s="12" t="str">
        <f>IF(N$26="","",Results!S97)</f>
        <v/>
      </c>
      <c r="O44" s="12" t="str">
        <f>IF(O$26="","",Results!T97)</f>
        <v/>
      </c>
      <c r="P44" s="12" t="str">
        <f>IF(P$26="","",Results!U97)</f>
        <v/>
      </c>
      <c r="Q44" s="12" t="str">
        <f>IF(Q$26="","",Results!V97)</f>
        <v/>
      </c>
      <c r="R44" s="12" t="str">
        <f>IF(R$26="","",Results!W97)</f>
        <v/>
      </c>
      <c r="S44" s="12" t="str">
        <f>IF(S$26="","",Results!X97)</f>
        <v/>
      </c>
      <c r="T44" s="12" t="str">
        <f>IF(T$26="","",Results!Y97)</f>
        <v/>
      </c>
      <c r="U44" s="12" t="str">
        <f>IF(U$26="","",Results!Z97)</f>
        <v/>
      </c>
      <c r="V44" s="12" t="str">
        <f>IF(V$26="","",Results!AA97)</f>
        <v/>
      </c>
      <c r="W44" s="12" t="str">
        <f>IF(W$26="","",Results!AB97)</f>
        <v/>
      </c>
      <c r="X44" s="12" t="str">
        <f>IF(X$26="","",Results!AC97)</f>
        <v/>
      </c>
      <c r="Y44" s="12" t="str">
        <f>IF(Y$26="","",Results!AD97)</f>
        <v/>
      </c>
      <c r="Z44" s="12" t="str">
        <f>IF(Z$26="","",Results!AE97)</f>
        <v/>
      </c>
      <c r="AA44" s="12" t="str">
        <f>IF(AA$26="","",Results!AF97)</f>
        <v/>
      </c>
      <c r="AB44" s="12" t="str">
        <f>IF(AB$26="","",Results!AG97)</f>
        <v/>
      </c>
      <c r="AC44" s="12" t="str">
        <f>IF(AC$26="","",Results!AH97)</f>
        <v/>
      </c>
      <c r="AD44" s="12" t="str">
        <f>IF(AD$26="","",Results!AI97)</f>
        <v/>
      </c>
      <c r="AE44" s="12" t="str">
        <f>IF(AE$26="","",Results!AJ97)</f>
        <v/>
      </c>
      <c r="AF44" s="12" t="str">
        <f>IF(AF$26="","",Results!AK97)</f>
        <v/>
      </c>
      <c r="AG44" s="12" t="str">
        <f>IF(AG$26="","",Results!AL97)</f>
        <v/>
      </c>
      <c r="AH44" s="12" t="str">
        <f>IF(AH$26="","",Results!AM97)</f>
        <v/>
      </c>
      <c r="AI44" s="12" t="str">
        <f>IF(AI$26="","",Results!AN97)</f>
        <v/>
      </c>
      <c r="AJ44" s="12" t="str">
        <f>IF(AJ$26="","",Results!AO97)</f>
        <v/>
      </c>
      <c r="AK44" s="12" t="str">
        <f>IF(AK$26="","",Results!AP97)</f>
        <v/>
      </c>
      <c r="AL44" s="12" t="str">
        <f>IF(AL$26="","",Results!AQ97)</f>
        <v/>
      </c>
      <c r="AM44" s="12" t="str">
        <f>IF(AM$26="","",Results!AR97)</f>
        <v/>
      </c>
      <c r="AN44" s="12" t="str">
        <f>IF(AN$26="","",Results!AS97)</f>
        <v/>
      </c>
      <c r="AO44" s="12" t="str">
        <f>IF(AO$26="","",Results!AT97)</f>
        <v/>
      </c>
      <c r="AP44" s="12" t="str">
        <f>IF(AP$26="","",Results!AU97)</f>
        <v/>
      </c>
      <c r="AQ44" s="12" t="str">
        <f>IF(AQ$26="","",Results!AV97)</f>
        <v/>
      </c>
      <c r="AR44" s="12" t="str">
        <f>IF(AR$26="","",Results!AW97)</f>
        <v/>
      </c>
      <c r="AS44" s="12" t="str">
        <f>IF(AS$26="","",Results!AX97)</f>
        <v/>
      </c>
      <c r="AT44" s="12" t="str">
        <f>IF(AT$26="","",Results!AY97)</f>
        <v/>
      </c>
      <c r="AU44" s="12" t="str">
        <f>IF(AU$26="","",Results!AZ97)</f>
        <v/>
      </c>
      <c r="AV44" s="12" t="str">
        <f>IF(AV$26="","",Results!BA97)</f>
        <v/>
      </c>
      <c r="AW44" s="12" t="str">
        <f>IF(AW$26="","",Results!BB97)</f>
        <v/>
      </c>
      <c r="AX44" s="12" t="str">
        <f>IF(AX$26="","",Results!BC97)</f>
        <v/>
      </c>
      <c r="AY44" s="12" t="str">
        <f>IF(AY$26="","",Results!BD97)</f>
        <v/>
      </c>
      <c r="AZ44" s="12" t="str">
        <f>IF(AZ$26="","",Results!BE97)</f>
        <v/>
      </c>
      <c r="BA44" s="12" t="str">
        <f>IF(BA$26="","",Results!BF97)</f>
        <v/>
      </c>
      <c r="BB44" s="12" t="str">
        <f>IF(BB$26="","",Results!BG97)</f>
        <v/>
      </c>
      <c r="BC44" s="12" t="str">
        <f>IF(BC$26="","",Results!BH97)</f>
        <v/>
      </c>
      <c r="BD44" s="12" t="str">
        <f>IF(BD$26="","",Results!BI97)</f>
        <v/>
      </c>
      <c r="BE44" s="12" t="str">
        <f>IF(BE$26="","",Results!BJ97)</f>
        <v/>
      </c>
      <c r="BF44" s="12" t="str">
        <f>IF(BF$26="","",Results!BK97)</f>
        <v/>
      </c>
      <c r="BG44" s="12" t="str">
        <f>IF(BG$26="","",Results!BL97)</f>
        <v/>
      </c>
      <c r="BH44" s="12" t="str">
        <f>IF(BH$26="","",Results!BM97)</f>
        <v/>
      </c>
      <c r="BI44" s="12" t="str">
        <f>IF(BI$26="","",Results!BN97)</f>
        <v/>
      </c>
      <c r="BJ44" s="12" t="str">
        <f>IF(BJ$26="","",Results!BO97)</f>
        <v/>
      </c>
      <c r="BK44" s="12" t="str">
        <f>IF(BK$26="","",Results!BP97)</f>
        <v/>
      </c>
      <c r="BL44" s="12" t="str">
        <f>IF(BL$26="","",Results!BQ97)</f>
        <v/>
      </c>
      <c r="BM44" s="12" t="str">
        <f>IF(BM$26="","",Results!BR97)</f>
        <v/>
      </c>
      <c r="BN44" s="12" t="str">
        <f>IF(BN$26="","",Results!BS97)</f>
        <v/>
      </c>
      <c r="BO44" s="12" t="str">
        <f>IF(BO$26="","",Results!BT97)</f>
        <v/>
      </c>
      <c r="BP44" s="12" t="str">
        <f>IF(BP$26="","",Results!BU97)</f>
        <v/>
      </c>
      <c r="BQ44" s="12" t="str">
        <f>IF(BQ$26="","",Results!BV97)</f>
        <v/>
      </c>
      <c r="BR44" s="12" t="str">
        <f>IF(BR$26="","",Results!BW97)</f>
        <v/>
      </c>
      <c r="BS44" s="12" t="str">
        <f>IF(BS$26="","",Results!BX97)</f>
        <v/>
      </c>
      <c r="BT44" s="12" t="str">
        <f>IF(BT$26="","",Results!BY97)</f>
        <v/>
      </c>
      <c r="BU44" s="12" t="str">
        <f>IF(BU$26="","",Results!BZ97)</f>
        <v/>
      </c>
      <c r="BV44" s="12" t="str">
        <f>IF(BV$26="","",Results!CA97)</f>
        <v/>
      </c>
      <c r="BW44" s="12" t="str">
        <f>IF(BW$26="","",Results!CB97)</f>
        <v/>
      </c>
      <c r="BX44" s="12" t="str">
        <f>IF(BX$26="","",Results!CC97)</f>
        <v/>
      </c>
      <c r="BY44" s="12" t="str">
        <f>IF(BY$26="","",Results!CD97)</f>
        <v/>
      </c>
      <c r="BZ44" s="12" t="str">
        <f>IF(BZ$26="","",Results!CE97)</f>
        <v/>
      </c>
      <c r="CA44" s="12" t="str">
        <f>IF(CA$26="","",Results!CF97)</f>
        <v/>
      </c>
      <c r="CB44" s="12" t="str">
        <f>IF(CB$26="","",Results!CG97)</f>
        <v/>
      </c>
      <c r="CC44" s="12" t="str">
        <f>IF(CC$26="","",Results!CH97)</f>
        <v/>
      </c>
      <c r="CD44" s="12" t="str">
        <f>IF(CD$26="","",Results!CI97)</f>
        <v/>
      </c>
      <c r="CE44" s="12" t="str">
        <f>IF(CE$26="","",Results!CJ97)</f>
        <v/>
      </c>
      <c r="CF44" s="12" t="str">
        <f>IF(CF$26="","",Results!CK97)</f>
        <v/>
      </c>
      <c r="CG44" s="12" t="str">
        <f>IF(CG$26="","",Results!CL97)</f>
        <v/>
      </c>
      <c r="CH44" s="12" t="str">
        <f>IF(CH$26="","",Results!CM97)</f>
        <v/>
      </c>
      <c r="CI44" s="12" t="str">
        <f>IF(CI$26="","",Results!CN97)</f>
        <v/>
      </c>
      <c r="CJ44" s="12" t="str">
        <f>IF(CJ$26="","",Results!CO97)</f>
        <v/>
      </c>
      <c r="CK44" s="12" t="str">
        <f>IF(CK$26="","",Results!CP97)</f>
        <v/>
      </c>
      <c r="CL44" s="12" t="str">
        <f>IF(CL$26="","",Results!CQ97)</f>
        <v/>
      </c>
      <c r="CM44" s="12" t="str">
        <f>IF(CM$26="","",Results!CR97)</f>
        <v/>
      </c>
      <c r="CN44" s="12" t="str">
        <f>IF(CN$26="","",Results!CS97)</f>
        <v/>
      </c>
      <c r="CO44" s="12" t="str">
        <f>IF(CO$26="","",Results!CT97)</f>
        <v/>
      </c>
      <c r="CP44" s="12" t="str">
        <f>IF(CP$26="","",Results!CU97)</f>
        <v/>
      </c>
      <c r="CQ44" s="12" t="str">
        <f>IF(CQ$26="","",Results!CV97)</f>
        <v/>
      </c>
      <c r="CR44" s="12" t="str">
        <f>IF(CR$26="","",Results!CW97)</f>
        <v/>
      </c>
      <c r="CS44" s="12" t="str">
        <f>IF(CS$26="","",Results!CX97)</f>
        <v/>
      </c>
      <c r="CT44" s="12" t="str">
        <f>IF(CT$26="","",Results!CY97)</f>
        <v/>
      </c>
      <c r="CU44" s="12" t="str">
        <f>IF(CU$26="","",Results!CZ97)</f>
        <v/>
      </c>
      <c r="CV44" s="12" t="str">
        <f>IF(CV$26="","",Results!DA97)</f>
        <v/>
      </c>
      <c r="CW44" s="12" t="str">
        <f>IF(CW$26="","",Results!DB97)</f>
        <v/>
      </c>
      <c r="CX44" s="12" t="str">
        <f>IF(CX$26="","",Results!DC97)</f>
        <v/>
      </c>
      <c r="CY44" s="12" t="str">
        <f>IF(CY$26="","",Results!DD97)</f>
        <v/>
      </c>
      <c r="CZ44" s="12" t="str">
        <f>IF(CZ$26="","",Results!DE97)</f>
        <v/>
      </c>
      <c r="DA44" s="12" t="str">
        <f>IF(DA$26="","",Results!DF97)</f>
        <v/>
      </c>
      <c r="DB44" s="12" t="str">
        <f>IF(DB$26="","",Results!DG97)</f>
        <v/>
      </c>
      <c r="DC44" s="12" t="str">
        <f>IF(DC$26="","",Results!DH97)</f>
        <v/>
      </c>
      <c r="DD44" s="12" t="str">
        <f>IF(DD$26="","",Results!DI97)</f>
        <v/>
      </c>
    </row>
    <row r="46" spans="1:108" ht="29.25">
      <c r="A46" s="17"/>
      <c r="B46" s="19">
        <v>3</v>
      </c>
      <c r="C46" s="18" t="s">
        <v>164</v>
      </c>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0"/>
      <c r="CW46" s="20"/>
      <c r="CX46" s="20"/>
      <c r="CY46" s="20"/>
      <c r="CZ46" s="20"/>
      <c r="DA46" s="20"/>
      <c r="DB46" s="20"/>
      <c r="DC46" s="20"/>
      <c r="DD46" s="20"/>
    </row>
    <row r="48" spans="1:108" ht="15.7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row>
    <row r="49" spans="1:108" ht="308.10000000000002" customHeight="1">
      <c r="A49" s="7"/>
      <c r="B49" s="10"/>
      <c r="C49" s="13"/>
      <c r="D49" s="7"/>
      <c r="E49" s="7"/>
      <c r="F49" s="7"/>
      <c r="G49" s="7"/>
      <c r="H49" s="7"/>
      <c r="I49" s="10"/>
      <c r="J49" s="13"/>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row>
    <row r="50" spans="1:108" ht="14.85" customHeight="1">
      <c r="A50" s="7"/>
      <c r="B50" s="14"/>
      <c r="C50" s="13"/>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row>
    <row r="51" spans="1:108" ht="14.85" customHeight="1">
      <c r="A51" s="7"/>
      <c r="B51" s="14"/>
      <c r="C51" s="15"/>
      <c r="D51" s="7"/>
      <c r="E51" s="7"/>
      <c r="F51" s="7"/>
      <c r="G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row>
    <row r="52" spans="1:108" ht="14.85" customHeight="1">
      <c r="A52" s="7"/>
      <c r="B52" s="14"/>
      <c r="C52" s="15"/>
      <c r="D52" s="7"/>
      <c r="E52" s="7"/>
      <c r="F52" s="7"/>
      <c r="G52" s="7"/>
      <c r="H52" s="7"/>
      <c r="I52" s="7"/>
      <c r="J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row>
    <row r="53" spans="1:108" ht="14.85" customHeight="1">
      <c r="A53" s="7"/>
      <c r="B53" s="14"/>
      <c r="C53" s="15"/>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row>
    <row r="54" spans="1:108" ht="15.7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row>
    <row r="55" spans="1:108" ht="15.7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row>
    <row r="56" spans="1:108" ht="29.25">
      <c r="A56" s="17"/>
      <c r="B56" s="19">
        <v>4</v>
      </c>
      <c r="C56" s="18" t="s">
        <v>165</v>
      </c>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20"/>
      <c r="CW56" s="20"/>
      <c r="CX56" s="20"/>
      <c r="CY56" s="20"/>
      <c r="CZ56" s="20"/>
      <c r="DA56" s="20"/>
      <c r="DB56" s="20"/>
      <c r="DC56" s="20"/>
      <c r="DD56" s="20"/>
    </row>
    <row r="58" spans="1:108" ht="15">
      <c r="D58" s="90" cm="1">
        <f t="array" ref="D58">_xlfn._xlws.FILTER(Results!$I$42:$DD$42,Results!$I$42:$DD$42&lt;&gt;"")</f>
        <v>45839</v>
      </c>
      <c r="E58" s="90"/>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90"/>
      <c r="CQ58" s="90"/>
      <c r="CR58" s="90"/>
      <c r="CS58" s="90"/>
      <c r="CT58" s="90"/>
      <c r="CU58" s="90"/>
      <c r="CV58" s="90"/>
      <c r="CW58" s="90"/>
      <c r="CX58" s="90"/>
      <c r="CY58" s="90"/>
      <c r="CZ58" s="90"/>
      <c r="DA58" s="90"/>
      <c r="DB58" s="90"/>
      <c r="DC58" s="90"/>
      <c r="DD58" s="90"/>
    </row>
    <row r="59" spans="1:108" ht="15">
      <c r="C59" s="8"/>
    </row>
    <row r="60" spans="1:108" ht="15">
      <c r="C60" s="16" t="s">
        <v>47</v>
      </c>
      <c r="D60" s="90" cm="1">
        <f t="array" ref="D60">_xlfn._xlws.FILTER(Results!$I$42:$DD$42,Results!$I$42:$DD$42&lt;&gt;"")</f>
        <v>45839</v>
      </c>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row>
    <row r="61" spans="1:108" ht="15.75">
      <c r="C61" s="7" t="str">
        <f>Results!C52</f>
        <v>Total tonnes of CO2-equivalent emissions</v>
      </c>
      <c r="D61" s="22">
        <f>IF(D60="","",Results!I52)</f>
        <v>0</v>
      </c>
      <c r="E61" s="22" t="str">
        <f>IF(E60="","",Results!J52)</f>
        <v/>
      </c>
      <c r="F61" s="22" t="str">
        <f>IF(F60="","",Results!K52)</f>
        <v/>
      </c>
      <c r="G61" s="22" t="str">
        <f>IF(G60="","",Results!L52)</f>
        <v/>
      </c>
      <c r="H61" s="22" t="str">
        <f>IF(H60="","",Results!M52)</f>
        <v/>
      </c>
      <c r="I61" s="22" t="str">
        <f>IF(I60="","",Results!N52)</f>
        <v/>
      </c>
      <c r="J61" s="22" t="str">
        <f>IF(J60="","",Results!O52)</f>
        <v/>
      </c>
      <c r="K61" s="22" t="str">
        <f>IF(K60="","",Results!P52)</f>
        <v/>
      </c>
      <c r="L61" s="22" t="str">
        <f>IF(L60="","",Results!Q52)</f>
        <v/>
      </c>
      <c r="M61" s="22" t="str">
        <f>IF(M60="","",Results!R52)</f>
        <v/>
      </c>
      <c r="N61" s="22" t="str">
        <f>IF(N60="","",Results!S52)</f>
        <v/>
      </c>
      <c r="O61" s="22" t="str">
        <f>IF(O60="","",Results!T52)</f>
        <v/>
      </c>
      <c r="P61" s="22" t="str">
        <f>IF(P60="","",Results!U52)</f>
        <v/>
      </c>
      <c r="Q61" s="22" t="str">
        <f>IF(Q60="","",Results!V52)</f>
        <v/>
      </c>
      <c r="R61" s="22" t="str">
        <f>IF(R60="","",Results!W52)</f>
        <v/>
      </c>
      <c r="S61" s="22" t="str">
        <f>IF(S60="","",Results!X52)</f>
        <v/>
      </c>
      <c r="T61" s="22" t="str">
        <f>IF(T60="","",Results!Y52)</f>
        <v/>
      </c>
      <c r="U61" s="22" t="str">
        <f>IF(U60="","",Results!Z52)</f>
        <v/>
      </c>
      <c r="V61" s="22" t="str">
        <f>IF(V60="","",Results!AA52)</f>
        <v/>
      </c>
      <c r="W61" s="22" t="str">
        <f>IF(W60="","",Results!AB52)</f>
        <v/>
      </c>
      <c r="X61" s="22" t="str">
        <f>IF(X60="","",Results!AC52)</f>
        <v/>
      </c>
      <c r="Y61" s="22" t="str">
        <f>IF(Y60="","",Results!AD52)</f>
        <v/>
      </c>
      <c r="Z61" s="22" t="str">
        <f>IF(Z60="","",Results!AE52)</f>
        <v/>
      </c>
      <c r="AA61" s="22" t="str">
        <f>IF(AA60="","",Results!AF52)</f>
        <v/>
      </c>
      <c r="AB61" s="22" t="str">
        <f>IF(AB60="","",Results!AG52)</f>
        <v/>
      </c>
      <c r="AC61" s="22" t="str">
        <f>IF(AC60="","",Results!AH52)</f>
        <v/>
      </c>
      <c r="AD61" s="22" t="str">
        <f>IF(AD60="","",Results!AI52)</f>
        <v/>
      </c>
      <c r="AE61" s="22" t="str">
        <f>IF(AE60="","",Results!AJ52)</f>
        <v/>
      </c>
      <c r="AF61" s="22" t="str">
        <f>IF(AF60="","",Results!AK52)</f>
        <v/>
      </c>
      <c r="AG61" s="22" t="str">
        <f>IF(AG60="","",Results!AL52)</f>
        <v/>
      </c>
      <c r="AH61" s="22" t="str">
        <f>IF(AH60="","",Results!AM52)</f>
        <v/>
      </c>
      <c r="AI61" s="22" t="str">
        <f>IF(AI60="","",Results!AN52)</f>
        <v/>
      </c>
      <c r="AJ61" s="22" t="str">
        <f>IF(AJ60="","",Results!AO52)</f>
        <v/>
      </c>
      <c r="AK61" s="22" t="str">
        <f>IF(AK60="","",Results!AP52)</f>
        <v/>
      </c>
      <c r="AL61" s="22" t="str">
        <f>IF(AL60="","",Results!AQ52)</f>
        <v/>
      </c>
      <c r="AM61" s="22" t="str">
        <f>IF(AM60="","",Results!AR52)</f>
        <v/>
      </c>
      <c r="AN61" s="22" t="str">
        <f>IF(AN60="","",Results!AS52)</f>
        <v/>
      </c>
      <c r="AO61" s="22" t="str">
        <f>IF(AO60="","",Results!AT52)</f>
        <v/>
      </c>
      <c r="AP61" s="22" t="str">
        <f>IF(AP60="","",Results!AU52)</f>
        <v/>
      </c>
      <c r="AQ61" s="22" t="str">
        <f>IF(AQ60="","",Results!AV52)</f>
        <v/>
      </c>
      <c r="AR61" s="22" t="str">
        <f>IF(AR60="","",Results!AW52)</f>
        <v/>
      </c>
      <c r="AS61" s="22" t="str">
        <f>IF(AS60="","",Results!AX52)</f>
        <v/>
      </c>
      <c r="AT61" s="22" t="str">
        <f>IF(AT60="","",Results!AY52)</f>
        <v/>
      </c>
      <c r="AU61" s="22" t="str">
        <f>IF(AU60="","",Results!AZ52)</f>
        <v/>
      </c>
      <c r="AV61" s="22" t="str">
        <f>IF(AV60="","",Results!BA52)</f>
        <v/>
      </c>
      <c r="AW61" s="22" t="str">
        <f>IF(AW60="","",Results!BB52)</f>
        <v/>
      </c>
      <c r="AX61" s="22" t="str">
        <f>IF(AX60="","",Results!BC52)</f>
        <v/>
      </c>
      <c r="AY61" s="22" t="str">
        <f>IF(AY60="","",Results!BD52)</f>
        <v/>
      </c>
      <c r="AZ61" s="22" t="str">
        <f>IF(AZ60="","",Results!BE52)</f>
        <v/>
      </c>
      <c r="BA61" s="22" t="str">
        <f>IF(BA60="","",Results!BF52)</f>
        <v/>
      </c>
      <c r="BB61" s="22" t="str">
        <f>IF(BB60="","",Results!BG52)</f>
        <v/>
      </c>
      <c r="BC61" s="22" t="str">
        <f>IF(BC60="","",Results!BH52)</f>
        <v/>
      </c>
      <c r="BD61" s="22" t="str">
        <f>IF(BD60="","",Results!BI52)</f>
        <v/>
      </c>
      <c r="BE61" s="22" t="str">
        <f>IF(BE60="","",Results!BJ52)</f>
        <v/>
      </c>
      <c r="BF61" s="22" t="str">
        <f>IF(BF60="","",Results!BK52)</f>
        <v/>
      </c>
      <c r="BG61" s="22" t="str">
        <f>IF(BG60="","",Results!BL52)</f>
        <v/>
      </c>
      <c r="BH61" s="22" t="str">
        <f>IF(BH60="","",Results!BM52)</f>
        <v/>
      </c>
      <c r="BI61" s="22" t="str">
        <f>IF(BI60="","",Results!BN52)</f>
        <v/>
      </c>
      <c r="BJ61" s="22" t="str">
        <f>IF(BJ60="","",Results!BO52)</f>
        <v/>
      </c>
      <c r="BK61" s="22" t="str">
        <f>IF(BK60="","",Results!BP52)</f>
        <v/>
      </c>
      <c r="BL61" s="22" t="str">
        <f>IF(BL60="","",Results!BQ52)</f>
        <v/>
      </c>
      <c r="BM61" s="22" t="str">
        <f>IF(BM60="","",Results!BR52)</f>
        <v/>
      </c>
      <c r="BN61" s="22" t="str">
        <f>IF(BN60="","",Results!BS52)</f>
        <v/>
      </c>
      <c r="BO61" s="22" t="str">
        <f>IF(BO60="","",Results!BT52)</f>
        <v/>
      </c>
      <c r="BP61" s="22" t="str">
        <f>IF(BP60="","",Results!BU52)</f>
        <v/>
      </c>
      <c r="BQ61" s="22" t="str">
        <f>IF(BQ60="","",Results!BV52)</f>
        <v/>
      </c>
      <c r="BR61" s="22" t="str">
        <f>IF(BR60="","",Results!BW52)</f>
        <v/>
      </c>
      <c r="BS61" s="22" t="str">
        <f>IF(BS60="","",Results!BX52)</f>
        <v/>
      </c>
      <c r="BT61" s="22" t="str">
        <f>IF(BT60="","",Results!BY52)</f>
        <v/>
      </c>
      <c r="BU61" s="22" t="str">
        <f>IF(BU60="","",Results!BZ52)</f>
        <v/>
      </c>
      <c r="BV61" s="22" t="str">
        <f>IF(BV60="","",Results!CA52)</f>
        <v/>
      </c>
      <c r="BW61" s="22" t="str">
        <f>IF(BW60="","",Results!CB52)</f>
        <v/>
      </c>
      <c r="BX61" s="22" t="str">
        <f>IF(BX60="","",Results!CC52)</f>
        <v/>
      </c>
      <c r="BY61" s="22" t="str">
        <f>IF(BY60="","",Results!CD52)</f>
        <v/>
      </c>
      <c r="BZ61" s="22" t="str">
        <f>IF(BZ60="","",Results!CE52)</f>
        <v/>
      </c>
      <c r="CA61" s="22" t="str">
        <f>IF(CA60="","",Results!CF52)</f>
        <v/>
      </c>
      <c r="CB61" s="22" t="str">
        <f>IF(CB60="","",Results!CG52)</f>
        <v/>
      </c>
      <c r="CC61" s="22" t="str">
        <f>IF(CC60="","",Results!CH52)</f>
        <v/>
      </c>
      <c r="CD61" s="22" t="str">
        <f>IF(CD60="","",Results!CI52)</f>
        <v/>
      </c>
      <c r="CE61" s="22" t="str">
        <f>IF(CE60="","",Results!CJ52)</f>
        <v/>
      </c>
      <c r="CF61" s="22" t="str">
        <f>IF(CF60="","",Results!CK52)</f>
        <v/>
      </c>
      <c r="CG61" s="22" t="str">
        <f>IF(CG60="","",Results!CL52)</f>
        <v/>
      </c>
      <c r="CH61" s="22" t="str">
        <f>IF(CH60="","",Results!CM52)</f>
        <v/>
      </c>
      <c r="CI61" s="22" t="str">
        <f>IF(CI60="","",Results!CN52)</f>
        <v/>
      </c>
      <c r="CJ61" s="22" t="str">
        <f>IF(CJ60="","",Results!CO52)</f>
        <v/>
      </c>
      <c r="CK61" s="22" t="str">
        <f>IF(CK60="","",Results!CP52)</f>
        <v/>
      </c>
      <c r="CL61" s="22" t="str">
        <f>IF(CL60="","",Results!CQ52)</f>
        <v/>
      </c>
      <c r="CM61" s="22" t="str">
        <f>IF(CM60="","",Results!CR52)</f>
        <v/>
      </c>
      <c r="CN61" s="22" t="str">
        <f>IF(CN60="","",Results!CS52)</f>
        <v/>
      </c>
      <c r="CO61" s="22" t="str">
        <f>IF(CO60="","",Results!CT52)</f>
        <v/>
      </c>
      <c r="CP61" s="22" t="str">
        <f>IF(CP60="","",Results!CU52)</f>
        <v/>
      </c>
      <c r="CQ61" s="22" t="str">
        <f>IF(CQ60="","",Results!CV52)</f>
        <v/>
      </c>
      <c r="CR61" s="22" t="str">
        <f>IF(CR60="","",Results!CW52)</f>
        <v/>
      </c>
      <c r="CS61" s="22" t="str">
        <f>IF(CS60="","",Results!CX52)</f>
        <v/>
      </c>
      <c r="CT61" s="22" t="str">
        <f>IF(CT60="","",Results!CY52)</f>
        <v/>
      </c>
      <c r="CU61" s="22" t="str">
        <f>IF(CU60="","",Results!CZ52)</f>
        <v/>
      </c>
      <c r="CV61" s="22" t="str">
        <f>IF(CV60="","",Results!DA52)</f>
        <v/>
      </c>
      <c r="CW61" s="22" t="str">
        <f>IF(CW60="","",Results!DB52)</f>
        <v/>
      </c>
      <c r="CX61" s="22" t="str">
        <f>IF(CX60="","",Results!DC52)</f>
        <v/>
      </c>
      <c r="CY61" s="22" t="str">
        <f>IF(CY60="","",Results!DD52)</f>
        <v/>
      </c>
      <c r="CZ61" s="22" t="str">
        <f>IF(CZ60="","",Results!DE52)</f>
        <v/>
      </c>
      <c r="DA61" s="22" t="str">
        <f>IF(DA60="","",Results!DF52)</f>
        <v/>
      </c>
      <c r="DB61" s="22" t="str">
        <f>IF(DB60="","",Results!DG52)</f>
        <v/>
      </c>
      <c r="DC61" s="22" t="str">
        <f>IF(DC60="","",Results!DH52)</f>
        <v/>
      </c>
      <c r="DD61" s="22" t="str">
        <f>IF(DD60="","",Results!DI52)</f>
        <v/>
      </c>
    </row>
    <row r="62" spans="1:108" ht="15.75">
      <c r="C62" s="7" t="s">
        <v>198</v>
      </c>
      <c r="D62" s="22">
        <f>IF(D60="","",SUM(D61:$D61))</f>
        <v>0</v>
      </c>
      <c r="E62" s="22" t="str">
        <f>IF(E60="","",SUM($D61:E61))</f>
        <v/>
      </c>
      <c r="F62" s="22" t="str">
        <f>IF(F60="","",SUM($D61:F61))</f>
        <v/>
      </c>
      <c r="G62" s="22" t="str">
        <f>IF(G60="","",SUM($D61:G61))</f>
        <v/>
      </c>
      <c r="H62" s="22" t="str">
        <f>IF(H60="","",SUM($D61:H61))</f>
        <v/>
      </c>
      <c r="I62" s="22" t="str">
        <f>IF(I60="","",SUM($D61:I61))</f>
        <v/>
      </c>
      <c r="J62" s="22" t="str">
        <f>IF(J60="","",SUM($D61:J61))</f>
        <v/>
      </c>
      <c r="K62" s="22" t="str">
        <f>IF(K60="","",SUM($D61:K61))</f>
        <v/>
      </c>
      <c r="L62" s="22" t="str">
        <f>IF(L60="","",SUM($D61:L61))</f>
        <v/>
      </c>
      <c r="M62" s="22" t="str">
        <f>IF(M60="","",SUM($D61:M61))</f>
        <v/>
      </c>
      <c r="N62" s="22" t="str">
        <f>IF(N60="","",SUM($D61:N61))</f>
        <v/>
      </c>
      <c r="O62" s="22" t="str">
        <f>IF(O60="","",SUM($D61:O61))</f>
        <v/>
      </c>
      <c r="P62" s="22" t="str">
        <f>IF(P60="","",SUM($D61:P61))</f>
        <v/>
      </c>
      <c r="Q62" s="22" t="str">
        <f>IF(Q60="","",SUM($D61:Q61))</f>
        <v/>
      </c>
      <c r="R62" s="22" t="str">
        <f>IF(R60="","",SUM($D61:R61))</f>
        <v/>
      </c>
      <c r="S62" s="22" t="str">
        <f>IF(S60="","",SUM($D61:S61))</f>
        <v/>
      </c>
      <c r="T62" s="22" t="str">
        <f>IF(T60="","",SUM($D61:T61))</f>
        <v/>
      </c>
      <c r="U62" s="22" t="str">
        <f>IF(U60="","",SUM($D61:U61))</f>
        <v/>
      </c>
      <c r="V62" s="22" t="str">
        <f>IF(V60="","",SUM($D61:V61))</f>
        <v/>
      </c>
      <c r="W62" s="22" t="str">
        <f>IF(W60="","",SUM($D61:W61))</f>
        <v/>
      </c>
      <c r="X62" s="22" t="str">
        <f>IF(X60="","",SUM($D61:X61))</f>
        <v/>
      </c>
      <c r="Y62" s="22" t="str">
        <f>IF(Y60="","",SUM($D61:Y61))</f>
        <v/>
      </c>
      <c r="Z62" s="22" t="str">
        <f>IF(Z60="","",SUM($D61:Z61))</f>
        <v/>
      </c>
      <c r="AA62" s="22" t="str">
        <f>IF(AA60="","",SUM($D61:AA61))</f>
        <v/>
      </c>
      <c r="AB62" s="22" t="str">
        <f>IF(AB60="","",SUM($D61:AB61))</f>
        <v/>
      </c>
      <c r="AC62" s="22" t="str">
        <f>IF(AC60="","",SUM($D61:AC61))</f>
        <v/>
      </c>
      <c r="AD62" s="22" t="str">
        <f>IF(AD60="","",SUM($D61:AD61))</f>
        <v/>
      </c>
      <c r="AE62" s="22" t="str">
        <f>IF(AE60="","",SUM($D61:AE61))</f>
        <v/>
      </c>
      <c r="AF62" s="22" t="str">
        <f>IF(AF60="","",SUM($D61:AF61))</f>
        <v/>
      </c>
      <c r="AG62" s="22" t="str">
        <f>IF(AG60="","",SUM($D61:AG61))</f>
        <v/>
      </c>
      <c r="AH62" s="22" t="str">
        <f>IF(AH60="","",SUM($D61:AH61))</f>
        <v/>
      </c>
      <c r="AI62" s="22" t="str">
        <f>IF(AI60="","",SUM($D61:AI61))</f>
        <v/>
      </c>
      <c r="AJ62" s="22" t="str">
        <f>IF(AJ60="","",SUM($D61:AJ61))</f>
        <v/>
      </c>
      <c r="AK62" s="22" t="str">
        <f>IF(AK60="","",SUM($D61:AK61))</f>
        <v/>
      </c>
      <c r="AL62" s="22" t="str">
        <f>IF(AL60="","",SUM($D61:AL61))</f>
        <v/>
      </c>
      <c r="AM62" s="22" t="str">
        <f>IF(AM60="","",SUM($D61:AM61))</f>
        <v/>
      </c>
      <c r="AN62" s="22" t="str">
        <f>IF(AN60="","",SUM($D61:AN61))</f>
        <v/>
      </c>
      <c r="AO62" s="22" t="str">
        <f>IF(AO60="","",SUM($D61:AO61))</f>
        <v/>
      </c>
      <c r="AP62" s="22" t="str">
        <f>IF(AP60="","",SUM($D61:AP61))</f>
        <v/>
      </c>
      <c r="AQ62" s="22" t="str">
        <f>IF(AQ60="","",SUM($D61:AQ61))</f>
        <v/>
      </c>
      <c r="AR62" s="22" t="str">
        <f>IF(AR60="","",SUM($D61:AR61))</f>
        <v/>
      </c>
      <c r="AS62" s="22" t="str">
        <f>IF(AS60="","",SUM($D61:AS61))</f>
        <v/>
      </c>
      <c r="AT62" s="22" t="str">
        <f>IF(AT60="","",SUM($D61:AT61))</f>
        <v/>
      </c>
      <c r="AU62" s="22" t="str">
        <f>IF(AU60="","",SUM($D61:AU61))</f>
        <v/>
      </c>
      <c r="AV62" s="22" t="str">
        <f>IF(AV60="","",SUM($D61:AV61))</f>
        <v/>
      </c>
      <c r="AW62" s="22" t="str">
        <f>IF(AW60="","",SUM($D61:AW61))</f>
        <v/>
      </c>
      <c r="AX62" s="22" t="str">
        <f>IF(AX60="","",SUM($D61:AX61))</f>
        <v/>
      </c>
      <c r="AY62" s="22" t="str">
        <f>IF(AY60="","",SUM($D61:AY61))</f>
        <v/>
      </c>
      <c r="AZ62" s="22" t="str">
        <f>IF(AZ60="","",SUM($D61:AZ61))</f>
        <v/>
      </c>
      <c r="BA62" s="22" t="str">
        <f>IF(BA60="","",SUM($D61:BA61))</f>
        <v/>
      </c>
      <c r="BB62" s="22" t="str">
        <f>IF(BB60="","",SUM($D61:BB61))</f>
        <v/>
      </c>
      <c r="BC62" s="22" t="str">
        <f>IF(BC60="","",SUM($D61:BC61))</f>
        <v/>
      </c>
      <c r="BD62" s="22" t="str">
        <f>IF(BD60="","",SUM($D61:BD61))</f>
        <v/>
      </c>
      <c r="BE62" s="22" t="str">
        <f>IF(BE60="","",SUM($D61:BE61))</f>
        <v/>
      </c>
      <c r="BF62" s="22" t="str">
        <f>IF(BF60="","",SUM($D61:BF61))</f>
        <v/>
      </c>
      <c r="BG62" s="22" t="str">
        <f>IF(BG60="","",SUM($D61:BG61))</f>
        <v/>
      </c>
      <c r="BH62" s="22" t="str">
        <f>IF(BH60="","",SUM($D61:BH61))</f>
        <v/>
      </c>
      <c r="BI62" s="22" t="str">
        <f>IF(BI60="","",SUM($D61:BI61))</f>
        <v/>
      </c>
      <c r="BJ62" s="22" t="str">
        <f>IF(BJ60="","",SUM($D61:BJ61))</f>
        <v/>
      </c>
      <c r="BK62" s="22" t="str">
        <f>IF(BK60="","",SUM($D61:BK61))</f>
        <v/>
      </c>
      <c r="BL62" s="22" t="str">
        <f>IF(BL60="","",SUM($D61:BL61))</f>
        <v/>
      </c>
      <c r="BM62" s="22" t="str">
        <f>IF(BM60="","",SUM($D61:BM61))</f>
        <v/>
      </c>
      <c r="BN62" s="22" t="str">
        <f>IF(BN60="","",SUM($D61:BN61))</f>
        <v/>
      </c>
      <c r="BO62" s="22" t="str">
        <f>IF(BO60="","",SUM($D61:BO61))</f>
        <v/>
      </c>
      <c r="BP62" s="22" t="str">
        <f>IF(BP60="","",SUM($D61:BP61))</f>
        <v/>
      </c>
      <c r="BQ62" s="22" t="str">
        <f>IF(BQ60="","",SUM($D61:BQ61))</f>
        <v/>
      </c>
      <c r="BR62" s="22" t="str">
        <f>IF(BR60="","",SUM($D61:BR61))</f>
        <v/>
      </c>
      <c r="BS62" s="22" t="str">
        <f>IF(BS60="","",SUM($D61:BS61))</f>
        <v/>
      </c>
      <c r="BT62" s="22" t="str">
        <f>IF(BT60="","",SUM($D61:BT61))</f>
        <v/>
      </c>
      <c r="BU62" s="22" t="str">
        <f>IF(BU60="","",SUM($D61:BU61))</f>
        <v/>
      </c>
      <c r="BV62" s="22" t="str">
        <f>IF(BV60="","",SUM($D61:BV61))</f>
        <v/>
      </c>
      <c r="BW62" s="22" t="str">
        <f>IF(BW60="","",SUM($D61:BW61))</f>
        <v/>
      </c>
      <c r="BX62" s="22" t="str">
        <f>IF(BX60="","",SUM($D61:BX61))</f>
        <v/>
      </c>
      <c r="BY62" s="22" t="str">
        <f>IF(BY60="","",SUM($D61:BY61))</f>
        <v/>
      </c>
      <c r="BZ62" s="22" t="str">
        <f>IF(BZ60="","",SUM($D61:BZ61))</f>
        <v/>
      </c>
      <c r="CA62" s="22" t="str">
        <f>IF(CA60="","",SUM($D61:CA61))</f>
        <v/>
      </c>
      <c r="CB62" s="22" t="str">
        <f>IF(CB60="","",SUM($D61:CB61))</f>
        <v/>
      </c>
      <c r="CC62" s="22" t="str">
        <f>IF(CC60="","",SUM($D61:CC61))</f>
        <v/>
      </c>
      <c r="CD62" s="22" t="str">
        <f>IF(CD60="","",SUM($D61:CD61))</f>
        <v/>
      </c>
      <c r="CE62" s="22" t="str">
        <f>IF(CE60="","",SUM($D61:CE61))</f>
        <v/>
      </c>
      <c r="CF62" s="22" t="str">
        <f>IF(CF60="","",SUM($D61:CF61))</f>
        <v/>
      </c>
      <c r="CG62" s="22" t="str">
        <f>IF(CG60="","",SUM($D61:CG61))</f>
        <v/>
      </c>
      <c r="CH62" s="22" t="str">
        <f>IF(CH60="","",SUM($D61:CH61))</f>
        <v/>
      </c>
      <c r="CI62" s="22" t="str">
        <f>IF(CI60="","",SUM($D61:CI61))</f>
        <v/>
      </c>
      <c r="CJ62" s="22" t="str">
        <f>IF(CJ60="","",SUM($D61:CJ61))</f>
        <v/>
      </c>
      <c r="CK62" s="22" t="str">
        <f>IF(CK60="","",SUM($D61:CK61))</f>
        <v/>
      </c>
      <c r="CL62" s="22" t="str">
        <f>IF(CL60="","",SUM($D61:CL61))</f>
        <v/>
      </c>
      <c r="CM62" s="22" t="str">
        <f>IF(CM60="","",SUM($D61:CM61))</f>
        <v/>
      </c>
      <c r="CN62" s="22" t="str">
        <f>IF(CN60="","",SUM($D61:CN61))</f>
        <v/>
      </c>
      <c r="CO62" s="22" t="str">
        <f>IF(CO60="","",SUM($D61:CO61))</f>
        <v/>
      </c>
      <c r="CP62" s="22" t="str">
        <f>IF(CP60="","",SUM($D61:CP61))</f>
        <v/>
      </c>
      <c r="CQ62" s="22" t="str">
        <f>IF(CQ60="","",SUM($D61:CQ61))</f>
        <v/>
      </c>
      <c r="CR62" s="22" t="str">
        <f>IF(CR60="","",SUM($D61:CR61))</f>
        <v/>
      </c>
      <c r="CS62" s="22" t="str">
        <f>IF(CS60="","",SUM($D61:CS61))</f>
        <v/>
      </c>
      <c r="CT62" s="22" t="str">
        <f>IF(CT60="","",SUM($D61:CT61))</f>
        <v/>
      </c>
      <c r="CU62" s="22" t="str">
        <f>IF(CU60="","",SUM($D61:CU61))</f>
        <v/>
      </c>
      <c r="CV62" s="22" t="str">
        <f>IF(CV60="","",SUM($D61:CV61))</f>
        <v/>
      </c>
      <c r="CW62" s="22" t="str">
        <f>IF(CW60="","",SUM($D61:CW61))</f>
        <v/>
      </c>
      <c r="CX62" s="22" t="str">
        <f>IF(CX60="","",SUM($D61:CX61))</f>
        <v/>
      </c>
      <c r="CY62" s="22" t="str">
        <f>IF(CY60="","",SUM($D61:CY61))</f>
        <v/>
      </c>
      <c r="CZ62" s="22" t="str">
        <f>IF(CZ60="","",SUM($D61:CZ61))</f>
        <v/>
      </c>
      <c r="DA62" s="22" t="str">
        <f>IF(DA60="","",SUM($D61:DA61))</f>
        <v/>
      </c>
      <c r="DB62" s="22" t="str">
        <f>IF(DB60="","",SUM($D61:DB61))</f>
        <v/>
      </c>
      <c r="DC62" s="22" t="str">
        <f>IF(DC60="","",SUM($D61:DC61))</f>
        <v/>
      </c>
      <c r="DD62" s="22" t="str">
        <f>IF(DD60="","",SUM($D61:DD61))</f>
        <v/>
      </c>
    </row>
    <row r="64" spans="1:108" ht="15">
      <c r="C64" s="16" t="s">
        <v>48</v>
      </c>
      <c r="D64" s="90" cm="1">
        <f t="array" ref="D64">_xlfn._xlws.FILTER(Results!$I$42:$DD$42,Results!$I$42:$DD$42&lt;&gt;"")</f>
        <v>45839</v>
      </c>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row>
    <row r="65" spans="1:108" ht="15.75">
      <c r="C65" s="7" t="str">
        <f>Results!C64</f>
        <v>Total tonnes of CO2-equivalent emissions</v>
      </c>
      <c r="D65" s="22">
        <f>IF(D60="","",Results!I64)</f>
        <v>0</v>
      </c>
      <c r="E65" s="22" t="str">
        <f>IF(E60="","",Results!J64)</f>
        <v/>
      </c>
      <c r="F65" s="22" t="str">
        <f>IF(F60="","",Results!K64)</f>
        <v/>
      </c>
      <c r="G65" s="22" t="str">
        <f>IF(G60="","",Results!L64)</f>
        <v/>
      </c>
      <c r="H65" s="22" t="str">
        <f>IF(H60="","",Results!M64)</f>
        <v/>
      </c>
      <c r="I65" s="22" t="str">
        <f>IF(I60="","",Results!N64)</f>
        <v/>
      </c>
      <c r="J65" s="22" t="str">
        <f>IF(J60="","",Results!O64)</f>
        <v/>
      </c>
      <c r="K65" s="22" t="str">
        <f>IF(K60="","",Results!P64)</f>
        <v/>
      </c>
      <c r="L65" s="22" t="str">
        <f>IF(L60="","",Results!Q64)</f>
        <v/>
      </c>
      <c r="M65" s="22" t="str">
        <f>IF(M60="","",Results!R64)</f>
        <v/>
      </c>
      <c r="N65" s="22" t="str">
        <f>IF(N60="","",Results!S64)</f>
        <v/>
      </c>
      <c r="O65" s="22" t="str">
        <f>IF(O60="","",Results!T64)</f>
        <v/>
      </c>
      <c r="P65" s="22" t="str">
        <f>IF(P60="","",Results!U64)</f>
        <v/>
      </c>
      <c r="Q65" s="22" t="str">
        <f>IF(Q60="","",Results!V64)</f>
        <v/>
      </c>
      <c r="R65" s="22" t="str">
        <f>IF(R60="","",Results!W64)</f>
        <v/>
      </c>
      <c r="S65" s="22" t="str">
        <f>IF(S60="","",Results!X64)</f>
        <v/>
      </c>
      <c r="T65" s="22" t="str">
        <f>IF(T60="","",Results!Y64)</f>
        <v/>
      </c>
      <c r="U65" s="22" t="str">
        <f>IF(U60="","",Results!Z64)</f>
        <v/>
      </c>
      <c r="V65" s="22" t="str">
        <f>IF(V60="","",Results!AA64)</f>
        <v/>
      </c>
      <c r="W65" s="22" t="str">
        <f>IF(W60="","",Results!AB64)</f>
        <v/>
      </c>
      <c r="X65" s="22" t="str">
        <f>IF(X60="","",Results!AC64)</f>
        <v/>
      </c>
      <c r="Y65" s="22" t="str">
        <f>IF(Y60="","",Results!AD64)</f>
        <v/>
      </c>
      <c r="Z65" s="22" t="str">
        <f>IF(Z60="","",Results!AE64)</f>
        <v/>
      </c>
      <c r="AA65" s="22" t="str">
        <f>IF(AA60="","",Results!AF64)</f>
        <v/>
      </c>
      <c r="AB65" s="22" t="str">
        <f>IF(AB60="","",Results!AG64)</f>
        <v/>
      </c>
      <c r="AC65" s="22" t="str">
        <f>IF(AC60="","",Results!AH64)</f>
        <v/>
      </c>
      <c r="AD65" s="22" t="str">
        <f>IF(AD60="","",Results!AI64)</f>
        <v/>
      </c>
      <c r="AE65" s="22" t="str">
        <f>IF(AE60="","",Results!AJ64)</f>
        <v/>
      </c>
      <c r="AF65" s="22" t="str">
        <f>IF(AF60="","",Results!AK64)</f>
        <v/>
      </c>
      <c r="AG65" s="22" t="str">
        <f>IF(AG60="","",Results!AL64)</f>
        <v/>
      </c>
      <c r="AH65" s="22" t="str">
        <f>IF(AH60="","",Results!AM64)</f>
        <v/>
      </c>
      <c r="AI65" s="22" t="str">
        <f>IF(AI60="","",Results!AN64)</f>
        <v/>
      </c>
      <c r="AJ65" s="22" t="str">
        <f>IF(AJ60="","",Results!AO64)</f>
        <v/>
      </c>
      <c r="AK65" s="22" t="str">
        <f>IF(AK60="","",Results!AP64)</f>
        <v/>
      </c>
      <c r="AL65" s="22" t="str">
        <f>IF(AL60="","",Results!AQ64)</f>
        <v/>
      </c>
      <c r="AM65" s="22" t="str">
        <f>IF(AM60="","",Results!AR64)</f>
        <v/>
      </c>
      <c r="AN65" s="22" t="str">
        <f>IF(AN60="","",Results!AS64)</f>
        <v/>
      </c>
      <c r="AO65" s="22" t="str">
        <f>IF(AO60="","",Results!AT64)</f>
        <v/>
      </c>
      <c r="AP65" s="22" t="str">
        <f>IF(AP60="","",Results!AU64)</f>
        <v/>
      </c>
      <c r="AQ65" s="22" t="str">
        <f>IF(AQ60="","",Results!AV64)</f>
        <v/>
      </c>
      <c r="AR65" s="22" t="str">
        <f>IF(AR60="","",Results!AW64)</f>
        <v/>
      </c>
      <c r="AS65" s="22" t="str">
        <f>IF(AS60="","",Results!AX64)</f>
        <v/>
      </c>
      <c r="AT65" s="22" t="str">
        <f>IF(AT60="","",Results!AY64)</f>
        <v/>
      </c>
      <c r="AU65" s="22" t="str">
        <f>IF(AU60="","",Results!AZ64)</f>
        <v/>
      </c>
      <c r="AV65" s="22" t="str">
        <f>IF(AV60="","",Results!BA64)</f>
        <v/>
      </c>
      <c r="AW65" s="22" t="str">
        <f>IF(AW60="","",Results!BB64)</f>
        <v/>
      </c>
      <c r="AX65" s="22" t="str">
        <f>IF(AX60="","",Results!BC64)</f>
        <v/>
      </c>
      <c r="AY65" s="22" t="str">
        <f>IF(AY60="","",Results!BD64)</f>
        <v/>
      </c>
      <c r="AZ65" s="22" t="str">
        <f>IF(AZ60="","",Results!BE64)</f>
        <v/>
      </c>
      <c r="BA65" s="22" t="str">
        <f>IF(BA60="","",Results!BF64)</f>
        <v/>
      </c>
      <c r="BB65" s="22" t="str">
        <f>IF(BB60="","",Results!BG64)</f>
        <v/>
      </c>
      <c r="BC65" s="22" t="str">
        <f>IF(BC60="","",Results!BH64)</f>
        <v/>
      </c>
      <c r="BD65" s="22" t="str">
        <f>IF(BD60="","",Results!BI64)</f>
        <v/>
      </c>
      <c r="BE65" s="22" t="str">
        <f>IF(BE60="","",Results!BJ64)</f>
        <v/>
      </c>
      <c r="BF65" s="22" t="str">
        <f>IF(BF60="","",Results!BK64)</f>
        <v/>
      </c>
      <c r="BG65" s="22" t="str">
        <f>IF(BG60="","",Results!BL64)</f>
        <v/>
      </c>
      <c r="BH65" s="22" t="str">
        <f>IF(BH60="","",Results!BM64)</f>
        <v/>
      </c>
      <c r="BI65" s="22" t="str">
        <f>IF(BI60="","",Results!BN64)</f>
        <v/>
      </c>
      <c r="BJ65" s="22" t="str">
        <f>IF(BJ60="","",Results!BO64)</f>
        <v/>
      </c>
      <c r="BK65" s="22" t="str">
        <f>IF(BK60="","",Results!BP64)</f>
        <v/>
      </c>
      <c r="BL65" s="22" t="str">
        <f>IF(BL60="","",Results!BQ64)</f>
        <v/>
      </c>
      <c r="BM65" s="22" t="str">
        <f>IF(BM60="","",Results!BR64)</f>
        <v/>
      </c>
      <c r="BN65" s="22" t="str">
        <f>IF(BN60="","",Results!BS64)</f>
        <v/>
      </c>
      <c r="BO65" s="22" t="str">
        <f>IF(BO60="","",Results!BT64)</f>
        <v/>
      </c>
      <c r="BP65" s="22" t="str">
        <f>IF(BP60="","",Results!BU64)</f>
        <v/>
      </c>
      <c r="BQ65" s="22" t="str">
        <f>IF(BQ60="","",Results!BV64)</f>
        <v/>
      </c>
      <c r="BR65" s="22" t="str">
        <f>IF(BR60="","",Results!BW64)</f>
        <v/>
      </c>
      <c r="BS65" s="22" t="str">
        <f>IF(BS60="","",Results!BX64)</f>
        <v/>
      </c>
      <c r="BT65" s="22" t="str">
        <f>IF(BT60="","",Results!BY64)</f>
        <v/>
      </c>
      <c r="BU65" s="22" t="str">
        <f>IF(BU60="","",Results!BZ64)</f>
        <v/>
      </c>
      <c r="BV65" s="22" t="str">
        <f>IF(BV60="","",Results!CA64)</f>
        <v/>
      </c>
      <c r="BW65" s="22" t="str">
        <f>IF(BW60="","",Results!CB64)</f>
        <v/>
      </c>
      <c r="BX65" s="22" t="str">
        <f>IF(BX60="","",Results!CC64)</f>
        <v/>
      </c>
      <c r="BY65" s="22" t="str">
        <f>IF(BY60="","",Results!CD64)</f>
        <v/>
      </c>
      <c r="BZ65" s="22" t="str">
        <f>IF(BZ60="","",Results!CE64)</f>
        <v/>
      </c>
      <c r="CA65" s="22" t="str">
        <f>IF(CA60="","",Results!CF64)</f>
        <v/>
      </c>
      <c r="CB65" s="22" t="str">
        <f>IF(CB60="","",Results!CG64)</f>
        <v/>
      </c>
      <c r="CC65" s="22" t="str">
        <f>IF(CC60="","",Results!CH64)</f>
        <v/>
      </c>
      <c r="CD65" s="22" t="str">
        <f>IF(CD60="","",Results!CI64)</f>
        <v/>
      </c>
      <c r="CE65" s="22" t="str">
        <f>IF(CE60="","",Results!CJ64)</f>
        <v/>
      </c>
      <c r="CF65" s="22" t="str">
        <f>IF(CF60="","",Results!CK64)</f>
        <v/>
      </c>
      <c r="CG65" s="22" t="str">
        <f>IF(CG60="","",Results!CL64)</f>
        <v/>
      </c>
      <c r="CH65" s="22" t="str">
        <f>IF(CH60="","",Results!CM64)</f>
        <v/>
      </c>
      <c r="CI65" s="22" t="str">
        <f>IF(CI60="","",Results!CN64)</f>
        <v/>
      </c>
      <c r="CJ65" s="22" t="str">
        <f>IF(CJ60="","",Results!CO64)</f>
        <v/>
      </c>
      <c r="CK65" s="22" t="str">
        <f>IF(CK60="","",Results!CP64)</f>
        <v/>
      </c>
      <c r="CL65" s="22" t="str">
        <f>IF(CL60="","",Results!CQ64)</f>
        <v/>
      </c>
      <c r="CM65" s="22" t="str">
        <f>IF(CM60="","",Results!CR64)</f>
        <v/>
      </c>
      <c r="CN65" s="22" t="str">
        <f>IF(CN60="","",Results!CS64)</f>
        <v/>
      </c>
      <c r="CO65" s="22" t="str">
        <f>IF(CO60="","",Results!CT64)</f>
        <v/>
      </c>
      <c r="CP65" s="22" t="str">
        <f>IF(CP60="","",Results!CU64)</f>
        <v/>
      </c>
      <c r="CQ65" s="22" t="str">
        <f>IF(CQ60="","",Results!CV64)</f>
        <v/>
      </c>
      <c r="CR65" s="22" t="str">
        <f>IF(CR60="","",Results!CW64)</f>
        <v/>
      </c>
      <c r="CS65" s="22" t="str">
        <f>IF(CS60="","",Results!CX64)</f>
        <v/>
      </c>
      <c r="CT65" s="22" t="str">
        <f>IF(CT60="","",Results!CY64)</f>
        <v/>
      </c>
      <c r="CU65" s="22" t="str">
        <f>IF(CU60="","",Results!CZ64)</f>
        <v/>
      </c>
      <c r="CV65" s="22" t="str">
        <f>IF(CV60="","",Results!DA64)</f>
        <v/>
      </c>
      <c r="CW65" s="22" t="str">
        <f>IF(CW60="","",Results!DB64)</f>
        <v/>
      </c>
      <c r="CX65" s="22" t="str">
        <f>IF(CX60="","",Results!DC64)</f>
        <v/>
      </c>
      <c r="CY65" s="22" t="str">
        <f>IF(CY60="","",Results!DD64)</f>
        <v/>
      </c>
      <c r="CZ65" s="22" t="str">
        <f>IF(CZ60="","",Results!DE64)</f>
        <v/>
      </c>
      <c r="DA65" s="22" t="str">
        <f>IF(DA60="","",Results!DF64)</f>
        <v/>
      </c>
      <c r="DB65" s="22" t="str">
        <f>IF(DB60="","",Results!DG64)</f>
        <v/>
      </c>
      <c r="DC65" s="22" t="str">
        <f>IF(DC60="","",Results!DH64)</f>
        <v/>
      </c>
      <c r="DD65" s="22" t="str">
        <f>IF(DD60="","",Results!DI64)</f>
        <v/>
      </c>
    </row>
    <row r="66" spans="1:108" ht="15.75">
      <c r="C66" s="7" t="s">
        <v>198</v>
      </c>
      <c r="D66" s="22">
        <f>IF(D60="","",SUM(D65:$D65))</f>
        <v>0</v>
      </c>
      <c r="E66" s="22" t="str">
        <f>IF(E60="","",SUM($D65:E65))</f>
        <v/>
      </c>
      <c r="F66" s="22" t="str">
        <f>IF(F60="","",SUM($D65:F65))</f>
        <v/>
      </c>
      <c r="G66" s="22" t="str">
        <f>IF(G60="","",SUM($D65:G65))</f>
        <v/>
      </c>
      <c r="H66" s="22" t="str">
        <f>IF(H60="","",SUM($D65:H65))</f>
        <v/>
      </c>
      <c r="I66" s="22" t="str">
        <f>IF(I60="","",SUM($D65:I65))</f>
        <v/>
      </c>
      <c r="J66" s="22" t="str">
        <f>IF(J60="","",SUM($D65:J65))</f>
        <v/>
      </c>
      <c r="K66" s="22" t="str">
        <f>IF(K60="","",SUM($D65:K65))</f>
        <v/>
      </c>
      <c r="L66" s="22" t="str">
        <f>IF(L60="","",SUM($D65:L65))</f>
        <v/>
      </c>
      <c r="M66" s="22" t="str">
        <f>IF(M60="","",SUM($D65:M65))</f>
        <v/>
      </c>
      <c r="N66" s="22" t="str">
        <f>IF(N60="","",SUM($D65:N65))</f>
        <v/>
      </c>
      <c r="O66" s="22" t="str">
        <f>IF(O60="","",SUM($D65:O65))</f>
        <v/>
      </c>
      <c r="P66" s="22" t="str">
        <f>IF(P60="","",SUM($D65:P65))</f>
        <v/>
      </c>
      <c r="Q66" s="22" t="str">
        <f>IF(Q60="","",SUM($D65:Q65))</f>
        <v/>
      </c>
      <c r="R66" s="22" t="str">
        <f>IF(R60="","",SUM($D65:R65))</f>
        <v/>
      </c>
      <c r="S66" s="22" t="str">
        <f>IF(S60="","",SUM($D65:S65))</f>
        <v/>
      </c>
      <c r="T66" s="22" t="str">
        <f>IF(T60="","",SUM($D65:T65))</f>
        <v/>
      </c>
      <c r="U66" s="22" t="str">
        <f>IF(U60="","",SUM($D65:U65))</f>
        <v/>
      </c>
      <c r="V66" s="22" t="str">
        <f>IF(V60="","",SUM($D65:V65))</f>
        <v/>
      </c>
      <c r="W66" s="22" t="str">
        <f>IF(W60="","",SUM($D65:W65))</f>
        <v/>
      </c>
      <c r="X66" s="22" t="str">
        <f>IF(X60="","",SUM($D65:X65))</f>
        <v/>
      </c>
      <c r="Y66" s="22" t="str">
        <f>IF(Y60="","",SUM($D65:Y65))</f>
        <v/>
      </c>
      <c r="Z66" s="22" t="str">
        <f>IF(Z60="","",SUM($D65:Z65))</f>
        <v/>
      </c>
      <c r="AA66" s="22" t="str">
        <f>IF(AA60="","",SUM($D65:AA65))</f>
        <v/>
      </c>
      <c r="AB66" s="22" t="str">
        <f>IF(AB60="","",SUM($D65:AB65))</f>
        <v/>
      </c>
      <c r="AC66" s="22" t="str">
        <f>IF(AC60="","",SUM($D65:AC65))</f>
        <v/>
      </c>
      <c r="AD66" s="22" t="str">
        <f>IF(AD60="","",SUM($D65:AD65))</f>
        <v/>
      </c>
      <c r="AE66" s="22" t="str">
        <f>IF(AE60="","",SUM($D65:AE65))</f>
        <v/>
      </c>
      <c r="AF66" s="22" t="str">
        <f>IF(AF60="","",SUM($D65:AF65))</f>
        <v/>
      </c>
      <c r="AG66" s="22" t="str">
        <f>IF(AG60="","",SUM($D65:AG65))</f>
        <v/>
      </c>
      <c r="AH66" s="22" t="str">
        <f>IF(AH60="","",SUM($D65:AH65))</f>
        <v/>
      </c>
      <c r="AI66" s="22" t="str">
        <f>IF(AI60="","",SUM($D65:AI65))</f>
        <v/>
      </c>
      <c r="AJ66" s="22" t="str">
        <f>IF(AJ60="","",SUM($D65:AJ65))</f>
        <v/>
      </c>
      <c r="AK66" s="22" t="str">
        <f>IF(AK60="","",SUM($D65:AK65))</f>
        <v/>
      </c>
      <c r="AL66" s="22" t="str">
        <f>IF(AL60="","",SUM($D65:AL65))</f>
        <v/>
      </c>
      <c r="AM66" s="22" t="str">
        <f>IF(AM60="","",SUM($D65:AM65))</f>
        <v/>
      </c>
      <c r="AN66" s="22" t="str">
        <f>IF(AN60="","",SUM($D65:AN65))</f>
        <v/>
      </c>
      <c r="AO66" s="22" t="str">
        <f>IF(AO60="","",SUM($D65:AO65))</f>
        <v/>
      </c>
      <c r="AP66" s="22" t="str">
        <f>IF(AP60="","",SUM($D65:AP65))</f>
        <v/>
      </c>
      <c r="AQ66" s="22" t="str">
        <f>IF(AQ60="","",SUM($D65:AQ65))</f>
        <v/>
      </c>
      <c r="AR66" s="22" t="str">
        <f>IF(AR60="","",SUM($D65:AR65))</f>
        <v/>
      </c>
      <c r="AS66" s="22" t="str">
        <f>IF(AS60="","",SUM($D65:AS65))</f>
        <v/>
      </c>
      <c r="AT66" s="22" t="str">
        <f>IF(AT60="","",SUM($D65:AT65))</f>
        <v/>
      </c>
      <c r="AU66" s="22" t="str">
        <f>IF(AU60="","",SUM($D65:AU65))</f>
        <v/>
      </c>
      <c r="AV66" s="22" t="str">
        <f>IF(AV60="","",SUM($D65:AV65))</f>
        <v/>
      </c>
      <c r="AW66" s="22" t="str">
        <f>IF(AW60="","",SUM($D65:AW65))</f>
        <v/>
      </c>
      <c r="AX66" s="22" t="str">
        <f>IF(AX60="","",SUM($D65:AX65))</f>
        <v/>
      </c>
      <c r="AY66" s="22" t="str">
        <f>IF(AY60="","",SUM($D65:AY65))</f>
        <v/>
      </c>
      <c r="AZ66" s="22" t="str">
        <f>IF(AZ60="","",SUM($D65:AZ65))</f>
        <v/>
      </c>
      <c r="BA66" s="22" t="str">
        <f>IF(BA60="","",SUM($D65:BA65))</f>
        <v/>
      </c>
      <c r="BB66" s="22" t="str">
        <f>IF(BB60="","",SUM($D65:BB65))</f>
        <v/>
      </c>
      <c r="BC66" s="22" t="str">
        <f>IF(BC60="","",SUM($D65:BC65))</f>
        <v/>
      </c>
      <c r="BD66" s="22" t="str">
        <f>IF(BD60="","",SUM($D65:BD65))</f>
        <v/>
      </c>
      <c r="BE66" s="22" t="str">
        <f>IF(BE60="","",SUM($D65:BE65))</f>
        <v/>
      </c>
      <c r="BF66" s="22" t="str">
        <f>IF(BF60="","",SUM($D65:BF65))</f>
        <v/>
      </c>
      <c r="BG66" s="22" t="str">
        <f>IF(BG60="","",SUM($D65:BG65))</f>
        <v/>
      </c>
      <c r="BH66" s="22" t="str">
        <f>IF(BH60="","",SUM($D65:BH65))</f>
        <v/>
      </c>
      <c r="BI66" s="22" t="str">
        <f>IF(BI60="","",SUM($D65:BI65))</f>
        <v/>
      </c>
      <c r="BJ66" s="22" t="str">
        <f>IF(BJ60="","",SUM($D65:BJ65))</f>
        <v/>
      </c>
      <c r="BK66" s="22" t="str">
        <f>IF(BK60="","",SUM($D65:BK65))</f>
        <v/>
      </c>
      <c r="BL66" s="22" t="str">
        <f>IF(BL60="","",SUM($D65:BL65))</f>
        <v/>
      </c>
      <c r="BM66" s="22" t="str">
        <f>IF(BM60="","",SUM($D65:BM65))</f>
        <v/>
      </c>
      <c r="BN66" s="22" t="str">
        <f>IF(BN60="","",SUM($D65:BN65))</f>
        <v/>
      </c>
      <c r="BO66" s="22" t="str">
        <f>IF(BO60="","",SUM($D65:BO65))</f>
        <v/>
      </c>
      <c r="BP66" s="22" t="str">
        <f>IF(BP60="","",SUM($D65:BP65))</f>
        <v/>
      </c>
      <c r="BQ66" s="22" t="str">
        <f>IF(BQ60="","",SUM($D65:BQ65))</f>
        <v/>
      </c>
      <c r="BR66" s="22" t="str">
        <f>IF(BR60="","",SUM($D65:BR65))</f>
        <v/>
      </c>
      <c r="BS66" s="22" t="str">
        <f>IF(BS60="","",SUM($D65:BS65))</f>
        <v/>
      </c>
      <c r="BT66" s="22" t="str">
        <f>IF(BT60="","",SUM($D65:BT65))</f>
        <v/>
      </c>
      <c r="BU66" s="22" t="str">
        <f>IF(BU60="","",SUM($D65:BU65))</f>
        <v/>
      </c>
      <c r="BV66" s="22" t="str">
        <f>IF(BV60="","",SUM($D65:BV65))</f>
        <v/>
      </c>
      <c r="BW66" s="22" t="str">
        <f>IF(BW60="","",SUM($D65:BW65))</f>
        <v/>
      </c>
      <c r="BX66" s="22" t="str">
        <f>IF(BX60="","",SUM($D65:BX65))</f>
        <v/>
      </c>
      <c r="BY66" s="22" t="str">
        <f>IF(BY60="","",SUM($D65:BY65))</f>
        <v/>
      </c>
      <c r="BZ66" s="22" t="str">
        <f>IF(BZ60="","",SUM($D65:BZ65))</f>
        <v/>
      </c>
      <c r="CA66" s="22" t="str">
        <f>IF(CA60="","",SUM($D65:CA65))</f>
        <v/>
      </c>
      <c r="CB66" s="22" t="str">
        <f>IF(CB60="","",SUM($D65:CB65))</f>
        <v/>
      </c>
      <c r="CC66" s="22" t="str">
        <f>IF(CC60="","",SUM($D65:CC65))</f>
        <v/>
      </c>
      <c r="CD66" s="22" t="str">
        <f>IF(CD60="","",SUM($D65:CD65))</f>
        <v/>
      </c>
      <c r="CE66" s="22" t="str">
        <f>IF(CE60="","",SUM($D65:CE65))</f>
        <v/>
      </c>
      <c r="CF66" s="22" t="str">
        <f>IF(CF60="","",SUM($D65:CF65))</f>
        <v/>
      </c>
      <c r="CG66" s="22" t="str">
        <f>IF(CG60="","",SUM($D65:CG65))</f>
        <v/>
      </c>
      <c r="CH66" s="22" t="str">
        <f>IF(CH60="","",SUM($D65:CH65))</f>
        <v/>
      </c>
      <c r="CI66" s="22" t="str">
        <f>IF(CI60="","",SUM($D65:CI65))</f>
        <v/>
      </c>
      <c r="CJ66" s="22" t="str">
        <f>IF(CJ60="","",SUM($D65:CJ65))</f>
        <v/>
      </c>
      <c r="CK66" s="22" t="str">
        <f>IF(CK60="","",SUM($D65:CK65))</f>
        <v/>
      </c>
      <c r="CL66" s="22" t="str">
        <f>IF(CL60="","",SUM($D65:CL65))</f>
        <v/>
      </c>
      <c r="CM66" s="22" t="str">
        <f>IF(CM60="","",SUM($D65:CM65))</f>
        <v/>
      </c>
      <c r="CN66" s="22" t="str">
        <f>IF(CN60="","",SUM($D65:CN65))</f>
        <v/>
      </c>
      <c r="CO66" s="22" t="str">
        <f>IF(CO60="","",SUM($D65:CO65))</f>
        <v/>
      </c>
      <c r="CP66" s="22" t="str">
        <f>IF(CP60="","",SUM($D65:CP65))</f>
        <v/>
      </c>
      <c r="CQ66" s="22" t="str">
        <f>IF(CQ60="","",SUM($D65:CQ65))</f>
        <v/>
      </c>
      <c r="CR66" s="22" t="str">
        <f>IF(CR60="","",SUM($D65:CR65))</f>
        <v/>
      </c>
      <c r="CS66" s="22" t="str">
        <f>IF(CS60="","",SUM($D65:CS65))</f>
        <v/>
      </c>
      <c r="CT66" s="22" t="str">
        <f>IF(CT60="","",SUM($D65:CT65))</f>
        <v/>
      </c>
      <c r="CU66" s="22" t="str">
        <f>IF(CU60="","",SUM($D65:CU65))</f>
        <v/>
      </c>
      <c r="CV66" s="22" t="str">
        <f>IF(CV60="","",SUM($D65:CV65))</f>
        <v/>
      </c>
      <c r="CW66" s="22" t="str">
        <f>IF(CW60="","",SUM($D65:CW65))</f>
        <v/>
      </c>
      <c r="CX66" s="22" t="str">
        <f>IF(CX60="","",SUM($D65:CX65))</f>
        <v/>
      </c>
      <c r="CY66" s="22" t="str">
        <f>IF(CY60="","",SUM($D65:CY65))</f>
        <v/>
      </c>
      <c r="CZ66" s="22" t="str">
        <f>IF(CZ60="","",SUM($D65:CZ65))</f>
        <v/>
      </c>
      <c r="DA66" s="22" t="str">
        <f>IF(DA60="","",SUM($D65:DA65))</f>
        <v/>
      </c>
      <c r="DB66" s="22" t="str">
        <f>IF(DB60="","",SUM($D65:DB65))</f>
        <v/>
      </c>
      <c r="DC66" s="22" t="str">
        <f>IF(DC60="","",SUM($D65:DC65))</f>
        <v/>
      </c>
      <c r="DD66" s="22" t="str">
        <f>IF(DD60="","",SUM($D65:DD65))</f>
        <v/>
      </c>
    </row>
    <row r="68" spans="1:108" ht="15">
      <c r="C68" s="16" t="s">
        <v>49</v>
      </c>
      <c r="D68" s="90" cm="1">
        <f t="array" ref="D68">_xlfn._xlws.FILTER(Results!$I$42:$DD$42,Results!$I$42:$DD$42&lt;&gt;"")</f>
        <v>45839</v>
      </c>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row>
    <row r="69" spans="1:108" ht="15.75">
      <c r="C69" s="7" t="str">
        <f>Results!C76</f>
        <v>Total tonnes of CO2-equivalent emissions</v>
      </c>
      <c r="D69" s="22">
        <f>IF(D60="","",Results!I76)</f>
        <v>0</v>
      </c>
      <c r="E69" s="22" t="str">
        <f>IF(E60="","",Results!J76)</f>
        <v/>
      </c>
      <c r="F69" s="22" t="str">
        <f>IF(F60="","",Results!K76)</f>
        <v/>
      </c>
      <c r="G69" s="22" t="str">
        <f>IF(G60="","",Results!L76)</f>
        <v/>
      </c>
      <c r="H69" s="22" t="str">
        <f>IF(H60="","",Results!M76)</f>
        <v/>
      </c>
      <c r="I69" s="22" t="str">
        <f>IF(I60="","",Results!N76)</f>
        <v/>
      </c>
      <c r="J69" s="22" t="str">
        <f>IF(J60="","",Results!O76)</f>
        <v/>
      </c>
      <c r="K69" s="22" t="str">
        <f>IF(K60="","",Results!P76)</f>
        <v/>
      </c>
      <c r="L69" s="22" t="str">
        <f>IF(L60="","",Results!Q76)</f>
        <v/>
      </c>
      <c r="M69" s="22" t="str">
        <f>IF(M60="","",Results!R76)</f>
        <v/>
      </c>
      <c r="N69" s="22" t="str">
        <f>IF(N60="","",Results!S76)</f>
        <v/>
      </c>
      <c r="O69" s="22" t="str">
        <f>IF(O60="","",Results!T76)</f>
        <v/>
      </c>
      <c r="P69" s="22" t="str">
        <f>IF(P60="","",Results!U76)</f>
        <v/>
      </c>
      <c r="Q69" s="22" t="str">
        <f>IF(Q60="","",Results!V76)</f>
        <v/>
      </c>
      <c r="R69" s="22" t="str">
        <f>IF(R60="","",Results!W76)</f>
        <v/>
      </c>
      <c r="S69" s="22" t="str">
        <f>IF(S60="","",Results!X76)</f>
        <v/>
      </c>
      <c r="T69" s="22" t="str">
        <f>IF(T60="","",Results!Y76)</f>
        <v/>
      </c>
      <c r="U69" s="22" t="str">
        <f>IF(U60="","",Results!Z76)</f>
        <v/>
      </c>
      <c r="V69" s="22" t="str">
        <f>IF(V60="","",Results!AA76)</f>
        <v/>
      </c>
      <c r="W69" s="22" t="str">
        <f>IF(W60="","",Results!AB76)</f>
        <v/>
      </c>
      <c r="X69" s="22" t="str">
        <f>IF(X60="","",Results!AC76)</f>
        <v/>
      </c>
      <c r="Y69" s="22" t="str">
        <f>IF(Y60="","",Results!AD76)</f>
        <v/>
      </c>
      <c r="Z69" s="22" t="str">
        <f>IF(Z60="","",Results!AE76)</f>
        <v/>
      </c>
      <c r="AA69" s="22" t="str">
        <f>IF(AA60="","",Results!AF76)</f>
        <v/>
      </c>
      <c r="AB69" s="22" t="str">
        <f>IF(AB60="","",Results!AG76)</f>
        <v/>
      </c>
      <c r="AC69" s="22" t="str">
        <f>IF(AC60="","",Results!AH76)</f>
        <v/>
      </c>
      <c r="AD69" s="22" t="str">
        <f>IF(AD60="","",Results!AI76)</f>
        <v/>
      </c>
      <c r="AE69" s="22" t="str">
        <f>IF(AE60="","",Results!AJ76)</f>
        <v/>
      </c>
      <c r="AF69" s="22" t="str">
        <f>IF(AF60="","",Results!AK76)</f>
        <v/>
      </c>
      <c r="AG69" s="22" t="str">
        <f>IF(AG60="","",Results!AL76)</f>
        <v/>
      </c>
      <c r="AH69" s="22" t="str">
        <f>IF(AH60="","",Results!AM76)</f>
        <v/>
      </c>
      <c r="AI69" s="22" t="str">
        <f>IF(AI60="","",Results!AN76)</f>
        <v/>
      </c>
      <c r="AJ69" s="22" t="str">
        <f>IF(AJ60="","",Results!AO76)</f>
        <v/>
      </c>
      <c r="AK69" s="22" t="str">
        <f>IF(AK60="","",Results!AP76)</f>
        <v/>
      </c>
      <c r="AL69" s="22" t="str">
        <f>IF(AL60="","",Results!AQ76)</f>
        <v/>
      </c>
      <c r="AM69" s="22" t="str">
        <f>IF(AM60="","",Results!AR76)</f>
        <v/>
      </c>
      <c r="AN69" s="22" t="str">
        <f>IF(AN60="","",Results!AS76)</f>
        <v/>
      </c>
      <c r="AO69" s="22" t="str">
        <f>IF(AO60="","",Results!AT76)</f>
        <v/>
      </c>
      <c r="AP69" s="22" t="str">
        <f>IF(AP60="","",Results!AU76)</f>
        <v/>
      </c>
      <c r="AQ69" s="22" t="str">
        <f>IF(AQ60="","",Results!AV76)</f>
        <v/>
      </c>
      <c r="AR69" s="22" t="str">
        <f>IF(AR60="","",Results!AW76)</f>
        <v/>
      </c>
      <c r="AS69" s="22" t="str">
        <f>IF(AS60="","",Results!AX76)</f>
        <v/>
      </c>
      <c r="AT69" s="22" t="str">
        <f>IF(AT60="","",Results!AY76)</f>
        <v/>
      </c>
      <c r="AU69" s="22" t="str">
        <f>IF(AU60="","",Results!AZ76)</f>
        <v/>
      </c>
      <c r="AV69" s="22" t="str">
        <f>IF(AV60="","",Results!BA76)</f>
        <v/>
      </c>
      <c r="AW69" s="22" t="str">
        <f>IF(AW60="","",Results!BB76)</f>
        <v/>
      </c>
      <c r="AX69" s="22" t="str">
        <f>IF(AX60="","",Results!BC76)</f>
        <v/>
      </c>
      <c r="AY69" s="22" t="str">
        <f>IF(AY60="","",Results!BD76)</f>
        <v/>
      </c>
      <c r="AZ69" s="22" t="str">
        <f>IF(AZ60="","",Results!BE76)</f>
        <v/>
      </c>
      <c r="BA69" s="22" t="str">
        <f>IF(BA60="","",Results!BF76)</f>
        <v/>
      </c>
      <c r="BB69" s="22" t="str">
        <f>IF(BB60="","",Results!BG76)</f>
        <v/>
      </c>
      <c r="BC69" s="22" t="str">
        <f>IF(BC60="","",Results!BH76)</f>
        <v/>
      </c>
      <c r="BD69" s="22" t="str">
        <f>IF(BD60="","",Results!BI76)</f>
        <v/>
      </c>
      <c r="BE69" s="22" t="str">
        <f>IF(BE60="","",Results!BJ76)</f>
        <v/>
      </c>
      <c r="BF69" s="22" t="str">
        <f>IF(BF60="","",Results!BK76)</f>
        <v/>
      </c>
      <c r="BG69" s="22" t="str">
        <f>IF(BG60="","",Results!BL76)</f>
        <v/>
      </c>
      <c r="BH69" s="22" t="str">
        <f>IF(BH60="","",Results!BM76)</f>
        <v/>
      </c>
      <c r="BI69" s="22" t="str">
        <f>IF(BI60="","",Results!BN76)</f>
        <v/>
      </c>
      <c r="BJ69" s="22" t="str">
        <f>IF(BJ60="","",Results!BO76)</f>
        <v/>
      </c>
      <c r="BK69" s="22" t="str">
        <f>IF(BK60="","",Results!BP76)</f>
        <v/>
      </c>
      <c r="BL69" s="22" t="str">
        <f>IF(BL60="","",Results!BQ76)</f>
        <v/>
      </c>
      <c r="BM69" s="22" t="str">
        <f>IF(BM60="","",Results!BR76)</f>
        <v/>
      </c>
      <c r="BN69" s="22" t="str">
        <f>IF(BN60="","",Results!BS76)</f>
        <v/>
      </c>
      <c r="BO69" s="22" t="str">
        <f>IF(BO60="","",Results!BT76)</f>
        <v/>
      </c>
      <c r="BP69" s="22" t="str">
        <f>IF(BP60="","",Results!BU76)</f>
        <v/>
      </c>
      <c r="BQ69" s="22" t="str">
        <f>IF(BQ60="","",Results!BV76)</f>
        <v/>
      </c>
      <c r="BR69" s="22" t="str">
        <f>IF(BR60="","",Results!BW76)</f>
        <v/>
      </c>
      <c r="BS69" s="22" t="str">
        <f>IF(BS60="","",Results!BX76)</f>
        <v/>
      </c>
      <c r="BT69" s="22" t="str">
        <f>IF(BT60="","",Results!BY76)</f>
        <v/>
      </c>
      <c r="BU69" s="22" t="str">
        <f>IF(BU60="","",Results!BZ76)</f>
        <v/>
      </c>
      <c r="BV69" s="22" t="str">
        <f>IF(BV60="","",Results!CA76)</f>
        <v/>
      </c>
      <c r="BW69" s="22" t="str">
        <f>IF(BW60="","",Results!CB76)</f>
        <v/>
      </c>
      <c r="BX69" s="22" t="str">
        <f>IF(BX60="","",Results!CC76)</f>
        <v/>
      </c>
      <c r="BY69" s="22" t="str">
        <f>IF(BY60="","",Results!CD76)</f>
        <v/>
      </c>
      <c r="BZ69" s="22" t="str">
        <f>IF(BZ60="","",Results!CE76)</f>
        <v/>
      </c>
      <c r="CA69" s="22" t="str">
        <f>IF(CA60="","",Results!CF76)</f>
        <v/>
      </c>
      <c r="CB69" s="22" t="str">
        <f>IF(CB60="","",Results!CG76)</f>
        <v/>
      </c>
      <c r="CC69" s="22" t="str">
        <f>IF(CC60="","",Results!CH76)</f>
        <v/>
      </c>
      <c r="CD69" s="22" t="str">
        <f>IF(CD60="","",Results!CI76)</f>
        <v/>
      </c>
      <c r="CE69" s="22" t="str">
        <f>IF(CE60="","",Results!CJ76)</f>
        <v/>
      </c>
      <c r="CF69" s="22" t="str">
        <f>IF(CF60="","",Results!CK76)</f>
        <v/>
      </c>
      <c r="CG69" s="22" t="str">
        <f>IF(CG60="","",Results!CL76)</f>
        <v/>
      </c>
      <c r="CH69" s="22" t="str">
        <f>IF(CH60="","",Results!CM76)</f>
        <v/>
      </c>
      <c r="CI69" s="22" t="str">
        <f>IF(CI60="","",Results!CN76)</f>
        <v/>
      </c>
      <c r="CJ69" s="22" t="str">
        <f>IF(CJ60="","",Results!CO76)</f>
        <v/>
      </c>
      <c r="CK69" s="22" t="str">
        <f>IF(CK60="","",Results!CP76)</f>
        <v/>
      </c>
      <c r="CL69" s="22" t="str">
        <f>IF(CL60="","",Results!CQ76)</f>
        <v/>
      </c>
      <c r="CM69" s="22" t="str">
        <f>IF(CM60="","",Results!CR76)</f>
        <v/>
      </c>
      <c r="CN69" s="22" t="str">
        <f>IF(CN60="","",Results!CS76)</f>
        <v/>
      </c>
      <c r="CO69" s="22" t="str">
        <f>IF(CO60="","",Results!CT76)</f>
        <v/>
      </c>
      <c r="CP69" s="22" t="str">
        <f>IF(CP60="","",Results!CU76)</f>
        <v/>
      </c>
      <c r="CQ69" s="22" t="str">
        <f>IF(CQ60="","",Results!CV76)</f>
        <v/>
      </c>
      <c r="CR69" s="22" t="str">
        <f>IF(CR60="","",Results!CW76)</f>
        <v/>
      </c>
      <c r="CS69" s="22" t="str">
        <f>IF(CS60="","",Results!CX76)</f>
        <v/>
      </c>
      <c r="CT69" s="22" t="str">
        <f>IF(CT60="","",Results!CY76)</f>
        <v/>
      </c>
      <c r="CU69" s="22" t="str">
        <f>IF(CU60="","",Results!CZ76)</f>
        <v/>
      </c>
      <c r="CV69" s="22" t="str">
        <f>IF(CV60="","",Results!DA76)</f>
        <v/>
      </c>
      <c r="CW69" s="22" t="str">
        <f>IF(CW60="","",Results!DB76)</f>
        <v/>
      </c>
      <c r="CX69" s="22" t="str">
        <f>IF(CX60="","",Results!DC76)</f>
        <v/>
      </c>
      <c r="CY69" s="22" t="str">
        <f>IF(CY60="","",Results!DD76)</f>
        <v/>
      </c>
      <c r="CZ69" s="22" t="str">
        <f>IF(CZ60="","",Results!DE76)</f>
        <v/>
      </c>
      <c r="DA69" s="22" t="str">
        <f>IF(DA60="","",Results!DF76)</f>
        <v/>
      </c>
      <c r="DB69" s="22" t="str">
        <f>IF(DB60="","",Results!DG76)</f>
        <v/>
      </c>
      <c r="DC69" s="22" t="str">
        <f>IF(DC60="","",Results!DH76)</f>
        <v/>
      </c>
      <c r="DD69" s="22" t="str">
        <f>IF(DD60="","",Results!DI76)</f>
        <v/>
      </c>
    </row>
    <row r="70" spans="1:108" ht="15.75">
      <c r="C70" s="7" t="s">
        <v>198</v>
      </c>
      <c r="D70" s="22">
        <f>IF(D60="","",SUM(D69:$D69))</f>
        <v>0</v>
      </c>
      <c r="E70" s="22" t="str">
        <f>IF(E60="","",SUM($D69:E69))</f>
        <v/>
      </c>
      <c r="F70" s="22" t="str">
        <f>IF(F60="","",SUM($D69:F69))</f>
        <v/>
      </c>
      <c r="G70" s="22" t="str">
        <f>IF(G60="","",SUM($D69:G69))</f>
        <v/>
      </c>
      <c r="H70" s="22" t="str">
        <f>IF(H60="","",SUM($D69:H69))</f>
        <v/>
      </c>
      <c r="I70" s="22" t="str">
        <f>IF(I60="","",SUM($D69:I69))</f>
        <v/>
      </c>
      <c r="J70" s="22" t="str">
        <f>IF(J60="","",SUM($D69:J69))</f>
        <v/>
      </c>
      <c r="K70" s="22" t="str">
        <f>IF(K60="","",SUM($D69:K69))</f>
        <v/>
      </c>
      <c r="L70" s="22" t="str">
        <f>IF(L60="","",SUM($D69:L69))</f>
        <v/>
      </c>
      <c r="M70" s="22" t="str">
        <f>IF(M60="","",SUM($D69:M69))</f>
        <v/>
      </c>
      <c r="N70" s="22" t="str">
        <f>IF(N60="","",SUM($D69:N69))</f>
        <v/>
      </c>
      <c r="O70" s="22" t="str">
        <f>IF(O60="","",SUM($D69:O69))</f>
        <v/>
      </c>
      <c r="P70" s="22" t="str">
        <f>IF(P60="","",SUM($D69:P69))</f>
        <v/>
      </c>
      <c r="Q70" s="22" t="str">
        <f>IF(Q60="","",SUM($D69:Q69))</f>
        <v/>
      </c>
      <c r="R70" s="22" t="str">
        <f>IF(R60="","",SUM($D69:R69))</f>
        <v/>
      </c>
      <c r="S70" s="22" t="str">
        <f>IF(S60="","",SUM($D69:S69))</f>
        <v/>
      </c>
      <c r="T70" s="22" t="str">
        <f>IF(T60="","",SUM($D69:T69))</f>
        <v/>
      </c>
      <c r="U70" s="22" t="str">
        <f>IF(U60="","",SUM($D69:U69))</f>
        <v/>
      </c>
      <c r="V70" s="22" t="str">
        <f>IF(V60="","",SUM($D69:V69))</f>
        <v/>
      </c>
      <c r="W70" s="22" t="str">
        <f>IF(W60="","",SUM($D69:W69))</f>
        <v/>
      </c>
      <c r="X70" s="22" t="str">
        <f>IF(X60="","",SUM($D69:X69))</f>
        <v/>
      </c>
      <c r="Y70" s="22" t="str">
        <f>IF(Y60="","",SUM($D69:Y69))</f>
        <v/>
      </c>
      <c r="Z70" s="22" t="str">
        <f>IF(Z60="","",SUM($D69:Z69))</f>
        <v/>
      </c>
      <c r="AA70" s="22" t="str">
        <f>IF(AA60="","",SUM($D69:AA69))</f>
        <v/>
      </c>
      <c r="AB70" s="22" t="str">
        <f>IF(AB60="","",SUM($D69:AB69))</f>
        <v/>
      </c>
      <c r="AC70" s="22" t="str">
        <f>IF(AC60="","",SUM($D69:AC69))</f>
        <v/>
      </c>
      <c r="AD70" s="22" t="str">
        <f>IF(AD60="","",SUM($D69:AD69))</f>
        <v/>
      </c>
      <c r="AE70" s="22" t="str">
        <f>IF(AE60="","",SUM($D69:AE69))</f>
        <v/>
      </c>
      <c r="AF70" s="22" t="str">
        <f>IF(AF60="","",SUM($D69:AF69))</f>
        <v/>
      </c>
      <c r="AG70" s="22" t="str">
        <f>IF(AG60="","",SUM($D69:AG69))</f>
        <v/>
      </c>
      <c r="AH70" s="22" t="str">
        <f>IF(AH60="","",SUM($D69:AH69))</f>
        <v/>
      </c>
      <c r="AI70" s="22" t="str">
        <f>IF(AI60="","",SUM($D69:AI69))</f>
        <v/>
      </c>
      <c r="AJ70" s="22" t="str">
        <f>IF(AJ60="","",SUM($D69:AJ69))</f>
        <v/>
      </c>
      <c r="AK70" s="22" t="str">
        <f>IF(AK60="","",SUM($D69:AK69))</f>
        <v/>
      </c>
      <c r="AL70" s="22" t="str">
        <f>IF(AL60="","",SUM($D69:AL69))</f>
        <v/>
      </c>
      <c r="AM70" s="22" t="str">
        <f>IF(AM60="","",SUM($D69:AM69))</f>
        <v/>
      </c>
      <c r="AN70" s="22" t="str">
        <f>IF(AN60="","",SUM($D69:AN69))</f>
        <v/>
      </c>
      <c r="AO70" s="22" t="str">
        <f>IF(AO60="","",SUM($D69:AO69))</f>
        <v/>
      </c>
      <c r="AP70" s="22" t="str">
        <f>IF(AP60="","",SUM($D69:AP69))</f>
        <v/>
      </c>
      <c r="AQ70" s="22" t="str">
        <f>IF(AQ60="","",SUM($D69:AQ69))</f>
        <v/>
      </c>
      <c r="AR70" s="22" t="str">
        <f>IF(AR60="","",SUM($D69:AR69))</f>
        <v/>
      </c>
      <c r="AS70" s="22" t="str">
        <f>IF(AS60="","",SUM($D69:AS69))</f>
        <v/>
      </c>
      <c r="AT70" s="22" t="str">
        <f>IF(AT60="","",SUM($D69:AT69))</f>
        <v/>
      </c>
      <c r="AU70" s="22" t="str">
        <f>IF(AU60="","",SUM($D69:AU69))</f>
        <v/>
      </c>
      <c r="AV70" s="22" t="str">
        <f>IF(AV60="","",SUM($D69:AV69))</f>
        <v/>
      </c>
      <c r="AW70" s="22" t="str">
        <f>IF(AW60="","",SUM($D69:AW69))</f>
        <v/>
      </c>
      <c r="AX70" s="22" t="str">
        <f>IF(AX60="","",SUM($D69:AX69))</f>
        <v/>
      </c>
      <c r="AY70" s="22" t="str">
        <f>IF(AY60="","",SUM($D69:AY69))</f>
        <v/>
      </c>
      <c r="AZ70" s="22" t="str">
        <f>IF(AZ60="","",SUM($D69:AZ69))</f>
        <v/>
      </c>
      <c r="BA70" s="22" t="str">
        <f>IF(BA60="","",SUM($D69:BA69))</f>
        <v/>
      </c>
      <c r="BB70" s="22" t="str">
        <f>IF(BB60="","",SUM($D69:BB69))</f>
        <v/>
      </c>
      <c r="BC70" s="22" t="str">
        <f>IF(BC60="","",SUM($D69:BC69))</f>
        <v/>
      </c>
      <c r="BD70" s="22" t="str">
        <f>IF(BD60="","",SUM($D69:BD69))</f>
        <v/>
      </c>
      <c r="BE70" s="22" t="str">
        <f>IF(BE60="","",SUM($D69:BE69))</f>
        <v/>
      </c>
      <c r="BF70" s="22" t="str">
        <f>IF(BF60="","",SUM($D69:BF69))</f>
        <v/>
      </c>
      <c r="BG70" s="22" t="str">
        <f>IF(BG60="","",SUM($D69:BG69))</f>
        <v/>
      </c>
      <c r="BH70" s="22" t="str">
        <f>IF(BH60="","",SUM($D69:BH69))</f>
        <v/>
      </c>
      <c r="BI70" s="22" t="str">
        <f>IF(BI60="","",SUM($D69:BI69))</f>
        <v/>
      </c>
      <c r="BJ70" s="22" t="str">
        <f>IF(BJ60="","",SUM($D69:BJ69))</f>
        <v/>
      </c>
      <c r="BK70" s="22" t="str">
        <f>IF(BK60="","",SUM($D69:BK69))</f>
        <v/>
      </c>
      <c r="BL70" s="22" t="str">
        <f>IF(BL60="","",SUM($D69:BL69))</f>
        <v/>
      </c>
      <c r="BM70" s="22" t="str">
        <f>IF(BM60="","",SUM($D69:BM69))</f>
        <v/>
      </c>
      <c r="BN70" s="22" t="str">
        <f>IF(BN60="","",SUM($D69:BN69))</f>
        <v/>
      </c>
      <c r="BO70" s="22" t="str">
        <f>IF(BO60="","",SUM($D69:BO69))</f>
        <v/>
      </c>
      <c r="BP70" s="22" t="str">
        <f>IF(BP60="","",SUM($D69:BP69))</f>
        <v/>
      </c>
      <c r="BQ70" s="22" t="str">
        <f>IF(BQ60="","",SUM($D69:BQ69))</f>
        <v/>
      </c>
      <c r="BR70" s="22" t="str">
        <f>IF(BR60="","",SUM($D69:BR69))</f>
        <v/>
      </c>
      <c r="BS70" s="22" t="str">
        <f>IF(BS60="","",SUM($D69:BS69))</f>
        <v/>
      </c>
      <c r="BT70" s="22" t="str">
        <f>IF(BT60="","",SUM($D69:BT69))</f>
        <v/>
      </c>
      <c r="BU70" s="22" t="str">
        <f>IF(BU60="","",SUM($D69:BU69))</f>
        <v/>
      </c>
      <c r="BV70" s="22" t="str">
        <f>IF(BV60="","",SUM($D69:BV69))</f>
        <v/>
      </c>
      <c r="BW70" s="22" t="str">
        <f>IF(BW60="","",SUM($D69:BW69))</f>
        <v/>
      </c>
      <c r="BX70" s="22" t="str">
        <f>IF(BX60="","",SUM($D69:BX69))</f>
        <v/>
      </c>
      <c r="BY70" s="22" t="str">
        <f>IF(BY60="","",SUM($D69:BY69))</f>
        <v/>
      </c>
      <c r="BZ70" s="22" t="str">
        <f>IF(BZ60="","",SUM($D69:BZ69))</f>
        <v/>
      </c>
      <c r="CA70" s="22" t="str">
        <f>IF(CA60="","",SUM($D69:CA69))</f>
        <v/>
      </c>
      <c r="CB70" s="22" t="str">
        <f>IF(CB60="","",SUM($D69:CB69))</f>
        <v/>
      </c>
      <c r="CC70" s="22" t="str">
        <f>IF(CC60="","",SUM($D69:CC69))</f>
        <v/>
      </c>
      <c r="CD70" s="22" t="str">
        <f>IF(CD60="","",SUM($D69:CD69))</f>
        <v/>
      </c>
      <c r="CE70" s="22" t="str">
        <f>IF(CE60="","",SUM($D69:CE69))</f>
        <v/>
      </c>
      <c r="CF70" s="22" t="str">
        <f>IF(CF60="","",SUM($D69:CF69))</f>
        <v/>
      </c>
      <c r="CG70" s="22" t="str">
        <f>IF(CG60="","",SUM($D69:CG69))</f>
        <v/>
      </c>
      <c r="CH70" s="22" t="str">
        <f>IF(CH60="","",SUM($D69:CH69))</f>
        <v/>
      </c>
      <c r="CI70" s="22" t="str">
        <f>IF(CI60="","",SUM($D69:CI69))</f>
        <v/>
      </c>
      <c r="CJ70" s="22" t="str">
        <f>IF(CJ60="","",SUM($D69:CJ69))</f>
        <v/>
      </c>
      <c r="CK70" s="22" t="str">
        <f>IF(CK60="","",SUM($D69:CK69))</f>
        <v/>
      </c>
      <c r="CL70" s="22" t="str">
        <f>IF(CL60="","",SUM($D69:CL69))</f>
        <v/>
      </c>
      <c r="CM70" s="22" t="str">
        <f>IF(CM60="","",SUM($D69:CM69))</f>
        <v/>
      </c>
      <c r="CN70" s="22" t="str">
        <f>IF(CN60="","",SUM($D69:CN69))</f>
        <v/>
      </c>
      <c r="CO70" s="22" t="str">
        <f>IF(CO60="","",SUM($D69:CO69))</f>
        <v/>
      </c>
      <c r="CP70" s="22" t="str">
        <f>IF(CP60="","",SUM($D69:CP69))</f>
        <v/>
      </c>
      <c r="CQ70" s="22" t="str">
        <f>IF(CQ60="","",SUM($D69:CQ69))</f>
        <v/>
      </c>
      <c r="CR70" s="22" t="str">
        <f>IF(CR60="","",SUM($D69:CR69))</f>
        <v/>
      </c>
      <c r="CS70" s="22" t="str">
        <f>IF(CS60="","",SUM($D69:CS69))</f>
        <v/>
      </c>
      <c r="CT70" s="22" t="str">
        <f>IF(CT60="","",SUM($D69:CT69))</f>
        <v/>
      </c>
      <c r="CU70" s="22" t="str">
        <f>IF(CU60="","",SUM($D69:CU69))</f>
        <v/>
      </c>
      <c r="CV70" s="22" t="str">
        <f>IF(CV60="","",SUM($D69:CV69))</f>
        <v/>
      </c>
      <c r="CW70" s="22" t="str">
        <f>IF(CW60="","",SUM($D69:CW69))</f>
        <v/>
      </c>
      <c r="CX70" s="22" t="str">
        <f>IF(CX60="","",SUM($D69:CX69))</f>
        <v/>
      </c>
      <c r="CY70" s="22" t="str">
        <f>IF(CY60="","",SUM($D69:CY69))</f>
        <v/>
      </c>
      <c r="CZ70" s="22" t="str">
        <f>IF(CZ60="","",SUM($D69:CZ69))</f>
        <v/>
      </c>
      <c r="DA70" s="22" t="str">
        <f>IF(DA60="","",SUM($D69:DA69))</f>
        <v/>
      </c>
      <c r="DB70" s="22" t="str">
        <f>IF(DB60="","",SUM($D69:DB69))</f>
        <v/>
      </c>
      <c r="DC70" s="22" t="str">
        <f>IF(DC60="","",SUM($D69:DC69))</f>
        <v/>
      </c>
      <c r="DD70" s="22" t="str">
        <f>IF(DD60="","",SUM($D69:DD69))</f>
        <v/>
      </c>
    </row>
    <row r="72" spans="1:108" ht="15">
      <c r="C72" s="16" t="s">
        <v>50</v>
      </c>
      <c r="D72" s="90" cm="1">
        <f t="array" ref="D72">_xlfn._xlws.FILTER(Results!$I$42:$DD$42,Results!$I$42:$DD$42&lt;&gt;"")</f>
        <v>45839</v>
      </c>
      <c r="E72" s="90"/>
      <c r="F72" s="90"/>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row>
    <row r="73" spans="1:108" ht="15.75">
      <c r="C73" s="7" t="str">
        <f>Results!C88</f>
        <v>Total tonnes of CO2-equivalent emissions</v>
      </c>
      <c r="D73" s="22">
        <f>IF(D60="","",Results!I88)</f>
        <v>0</v>
      </c>
      <c r="E73" s="22" t="str">
        <f>IF(E60="","",Results!J88)</f>
        <v/>
      </c>
      <c r="F73" s="22" t="str">
        <f>IF(F60="","",Results!K88)</f>
        <v/>
      </c>
      <c r="G73" s="22" t="str">
        <f>IF(G60="","",Results!L88)</f>
        <v/>
      </c>
      <c r="H73" s="22" t="str">
        <f>IF(H60="","",Results!M88)</f>
        <v/>
      </c>
      <c r="I73" s="22" t="str">
        <f>IF(I60="","",Results!N88)</f>
        <v/>
      </c>
      <c r="J73" s="22" t="str">
        <f>IF(J60="","",Results!O88)</f>
        <v/>
      </c>
      <c r="K73" s="22" t="str">
        <f>IF(K60="","",Results!P88)</f>
        <v/>
      </c>
      <c r="L73" s="22" t="str">
        <f>IF(L60="","",Results!Q88)</f>
        <v/>
      </c>
      <c r="M73" s="22" t="str">
        <f>IF(M60="","",Results!R88)</f>
        <v/>
      </c>
      <c r="N73" s="22" t="str">
        <f>IF(N60="","",Results!S88)</f>
        <v/>
      </c>
      <c r="O73" s="22" t="str">
        <f>IF(O60="","",Results!T88)</f>
        <v/>
      </c>
      <c r="P73" s="22" t="str">
        <f>IF(P60="","",Results!U88)</f>
        <v/>
      </c>
      <c r="Q73" s="22" t="str">
        <f>IF(Q60="","",Results!V88)</f>
        <v/>
      </c>
      <c r="R73" s="22" t="str">
        <f>IF(R60="","",Results!W88)</f>
        <v/>
      </c>
      <c r="S73" s="22" t="str">
        <f>IF(S60="","",Results!X88)</f>
        <v/>
      </c>
      <c r="T73" s="22" t="str">
        <f>IF(T60="","",Results!Y88)</f>
        <v/>
      </c>
      <c r="U73" s="22" t="str">
        <f>IF(U60="","",Results!Z88)</f>
        <v/>
      </c>
      <c r="V73" s="22" t="str">
        <f>IF(V60="","",Results!AA88)</f>
        <v/>
      </c>
      <c r="W73" s="22" t="str">
        <f>IF(W60="","",Results!AB88)</f>
        <v/>
      </c>
      <c r="X73" s="22" t="str">
        <f>IF(X60="","",Results!AC88)</f>
        <v/>
      </c>
      <c r="Y73" s="22" t="str">
        <f>IF(Y60="","",Results!AD88)</f>
        <v/>
      </c>
      <c r="Z73" s="22" t="str">
        <f>IF(Z60="","",Results!AE88)</f>
        <v/>
      </c>
      <c r="AA73" s="22" t="str">
        <f>IF(AA60="","",Results!AF88)</f>
        <v/>
      </c>
      <c r="AB73" s="22" t="str">
        <f>IF(AB60="","",Results!AG88)</f>
        <v/>
      </c>
      <c r="AC73" s="22" t="str">
        <f>IF(AC60="","",Results!AH88)</f>
        <v/>
      </c>
      <c r="AD73" s="22" t="str">
        <f>IF(AD60="","",Results!AI88)</f>
        <v/>
      </c>
      <c r="AE73" s="22" t="str">
        <f>IF(AE60="","",Results!AJ88)</f>
        <v/>
      </c>
      <c r="AF73" s="22" t="str">
        <f>IF(AF60="","",Results!AK88)</f>
        <v/>
      </c>
      <c r="AG73" s="22" t="str">
        <f>IF(AG60="","",Results!AL88)</f>
        <v/>
      </c>
      <c r="AH73" s="22" t="str">
        <f>IF(AH60="","",Results!AM88)</f>
        <v/>
      </c>
      <c r="AI73" s="22" t="str">
        <f>IF(AI60="","",Results!AN88)</f>
        <v/>
      </c>
      <c r="AJ73" s="22" t="str">
        <f>IF(AJ60="","",Results!AO88)</f>
        <v/>
      </c>
      <c r="AK73" s="22" t="str">
        <f>IF(AK60="","",Results!AP88)</f>
        <v/>
      </c>
      <c r="AL73" s="22" t="str">
        <f>IF(AL60="","",Results!AQ88)</f>
        <v/>
      </c>
      <c r="AM73" s="22" t="str">
        <f>IF(AM60="","",Results!AR88)</f>
        <v/>
      </c>
      <c r="AN73" s="22" t="str">
        <f>IF(AN60="","",Results!AS88)</f>
        <v/>
      </c>
      <c r="AO73" s="22" t="str">
        <f>IF(AO60="","",Results!AT88)</f>
        <v/>
      </c>
      <c r="AP73" s="22" t="str">
        <f>IF(AP60="","",Results!AU88)</f>
        <v/>
      </c>
      <c r="AQ73" s="22" t="str">
        <f>IF(AQ60="","",Results!AV88)</f>
        <v/>
      </c>
      <c r="AR73" s="22" t="str">
        <f>IF(AR60="","",Results!AW88)</f>
        <v/>
      </c>
      <c r="AS73" s="22" t="str">
        <f>IF(AS60="","",Results!AX88)</f>
        <v/>
      </c>
      <c r="AT73" s="22" t="str">
        <f>IF(AT60="","",Results!AY88)</f>
        <v/>
      </c>
      <c r="AU73" s="22" t="str">
        <f>IF(AU60="","",Results!AZ88)</f>
        <v/>
      </c>
      <c r="AV73" s="22" t="str">
        <f>IF(AV60="","",Results!BA88)</f>
        <v/>
      </c>
      <c r="AW73" s="22" t="str">
        <f>IF(AW60="","",Results!BB88)</f>
        <v/>
      </c>
      <c r="AX73" s="22" t="str">
        <f>IF(AX60="","",Results!BC88)</f>
        <v/>
      </c>
      <c r="AY73" s="22" t="str">
        <f>IF(AY60="","",Results!BD88)</f>
        <v/>
      </c>
      <c r="AZ73" s="22" t="str">
        <f>IF(AZ60="","",Results!BE88)</f>
        <v/>
      </c>
      <c r="BA73" s="22" t="str">
        <f>IF(BA60="","",Results!BF88)</f>
        <v/>
      </c>
      <c r="BB73" s="22" t="str">
        <f>IF(BB60="","",Results!BG88)</f>
        <v/>
      </c>
      <c r="BC73" s="22" t="str">
        <f>IF(BC60="","",Results!BH88)</f>
        <v/>
      </c>
      <c r="BD73" s="22" t="str">
        <f>IF(BD60="","",Results!BI88)</f>
        <v/>
      </c>
      <c r="BE73" s="22" t="str">
        <f>IF(BE60="","",Results!BJ88)</f>
        <v/>
      </c>
      <c r="BF73" s="22" t="str">
        <f>IF(BF60="","",Results!BK88)</f>
        <v/>
      </c>
      <c r="BG73" s="22" t="str">
        <f>IF(BG60="","",Results!BL88)</f>
        <v/>
      </c>
      <c r="BH73" s="22" t="str">
        <f>IF(BH60="","",Results!BM88)</f>
        <v/>
      </c>
      <c r="BI73" s="22" t="str">
        <f>IF(BI60="","",Results!BN88)</f>
        <v/>
      </c>
      <c r="BJ73" s="22" t="str">
        <f>IF(BJ60="","",Results!BO88)</f>
        <v/>
      </c>
      <c r="BK73" s="22" t="str">
        <f>IF(BK60="","",Results!BP88)</f>
        <v/>
      </c>
      <c r="BL73" s="22" t="str">
        <f>IF(BL60="","",Results!BQ88)</f>
        <v/>
      </c>
      <c r="BM73" s="22" t="str">
        <f>IF(BM60="","",Results!BR88)</f>
        <v/>
      </c>
      <c r="BN73" s="22" t="str">
        <f>IF(BN60="","",Results!BS88)</f>
        <v/>
      </c>
      <c r="BO73" s="22" t="str">
        <f>IF(BO60="","",Results!BT88)</f>
        <v/>
      </c>
      <c r="BP73" s="22" t="str">
        <f>IF(BP60="","",Results!BU88)</f>
        <v/>
      </c>
      <c r="BQ73" s="22" t="str">
        <f>IF(BQ60="","",Results!BV88)</f>
        <v/>
      </c>
      <c r="BR73" s="22" t="str">
        <f>IF(BR60="","",Results!BW88)</f>
        <v/>
      </c>
      <c r="BS73" s="22" t="str">
        <f>IF(BS60="","",Results!BX88)</f>
        <v/>
      </c>
      <c r="BT73" s="22" t="str">
        <f>IF(BT60="","",Results!BY88)</f>
        <v/>
      </c>
      <c r="BU73" s="22" t="str">
        <f>IF(BU60="","",Results!BZ88)</f>
        <v/>
      </c>
      <c r="BV73" s="22" t="str">
        <f>IF(BV60="","",Results!CA88)</f>
        <v/>
      </c>
      <c r="BW73" s="22" t="str">
        <f>IF(BW60="","",Results!CB88)</f>
        <v/>
      </c>
      <c r="BX73" s="22" t="str">
        <f>IF(BX60="","",Results!CC88)</f>
        <v/>
      </c>
      <c r="BY73" s="22" t="str">
        <f>IF(BY60="","",Results!CD88)</f>
        <v/>
      </c>
      <c r="BZ73" s="22" t="str">
        <f>IF(BZ60="","",Results!CE88)</f>
        <v/>
      </c>
      <c r="CA73" s="22" t="str">
        <f>IF(CA60="","",Results!CF88)</f>
        <v/>
      </c>
      <c r="CB73" s="22" t="str">
        <f>IF(CB60="","",Results!CG88)</f>
        <v/>
      </c>
      <c r="CC73" s="22" t="str">
        <f>IF(CC60="","",Results!CH88)</f>
        <v/>
      </c>
      <c r="CD73" s="22" t="str">
        <f>IF(CD60="","",Results!CI88)</f>
        <v/>
      </c>
      <c r="CE73" s="22" t="str">
        <f>IF(CE60="","",Results!CJ88)</f>
        <v/>
      </c>
      <c r="CF73" s="22" t="str">
        <f>IF(CF60="","",Results!CK88)</f>
        <v/>
      </c>
      <c r="CG73" s="22" t="str">
        <f>IF(CG60="","",Results!CL88)</f>
        <v/>
      </c>
      <c r="CH73" s="22" t="str">
        <f>IF(CH60="","",Results!CM88)</f>
        <v/>
      </c>
      <c r="CI73" s="22" t="str">
        <f>IF(CI60="","",Results!CN88)</f>
        <v/>
      </c>
      <c r="CJ73" s="22" t="str">
        <f>IF(CJ60="","",Results!CO88)</f>
        <v/>
      </c>
      <c r="CK73" s="22" t="str">
        <f>IF(CK60="","",Results!CP88)</f>
        <v/>
      </c>
      <c r="CL73" s="22" t="str">
        <f>IF(CL60="","",Results!CQ88)</f>
        <v/>
      </c>
      <c r="CM73" s="22" t="str">
        <f>IF(CM60="","",Results!CR88)</f>
        <v/>
      </c>
      <c r="CN73" s="22" t="str">
        <f>IF(CN60="","",Results!CS88)</f>
        <v/>
      </c>
      <c r="CO73" s="22" t="str">
        <f>IF(CO60="","",Results!CT88)</f>
        <v/>
      </c>
      <c r="CP73" s="22" t="str">
        <f>IF(CP60="","",Results!CU88)</f>
        <v/>
      </c>
      <c r="CQ73" s="22" t="str">
        <f>IF(CQ60="","",Results!CV88)</f>
        <v/>
      </c>
      <c r="CR73" s="22" t="str">
        <f>IF(CR60="","",Results!CW88)</f>
        <v/>
      </c>
      <c r="CS73" s="22" t="str">
        <f>IF(CS60="","",Results!CX88)</f>
        <v/>
      </c>
      <c r="CT73" s="22" t="str">
        <f>IF(CT60="","",Results!CY88)</f>
        <v/>
      </c>
      <c r="CU73" s="22" t="str">
        <f>IF(CU60="","",Results!CZ88)</f>
        <v/>
      </c>
      <c r="CV73" s="22" t="str">
        <f>IF(CV60="","",Results!DA88)</f>
        <v/>
      </c>
      <c r="CW73" s="22" t="str">
        <f>IF(CW60="","",Results!DB88)</f>
        <v/>
      </c>
      <c r="CX73" s="22" t="str">
        <f>IF(CX60="","",Results!DC88)</f>
        <v/>
      </c>
      <c r="CY73" s="22" t="str">
        <f>IF(CY60="","",Results!DD88)</f>
        <v/>
      </c>
      <c r="CZ73" s="22" t="str">
        <f>IF(CZ60="","",Results!DE88)</f>
        <v/>
      </c>
      <c r="DA73" s="22" t="str">
        <f>IF(DA60="","",Results!DF88)</f>
        <v/>
      </c>
      <c r="DB73" s="22" t="str">
        <f>IF(DB60="","",Results!DG88)</f>
        <v/>
      </c>
      <c r="DC73" s="22" t="str">
        <f>IF(DC60="","",Results!DH88)</f>
        <v/>
      </c>
      <c r="DD73" s="22" t="str">
        <f>IF(DD60="","",Results!DI88)</f>
        <v/>
      </c>
    </row>
    <row r="74" spans="1:108" ht="15.75">
      <c r="C74" s="7" t="s">
        <v>198</v>
      </c>
      <c r="D74" s="22">
        <f>IF(D60="","",SUM(D73:$D73))</f>
        <v>0</v>
      </c>
      <c r="E74" s="22" t="str">
        <f>IF(E60="","",SUM($D73:E73))</f>
        <v/>
      </c>
      <c r="F74" s="22" t="str">
        <f>IF(F60="","",SUM($D73:F73))</f>
        <v/>
      </c>
      <c r="G74" s="22" t="str">
        <f>IF(G60="","",SUM($D73:G73))</f>
        <v/>
      </c>
      <c r="H74" s="22" t="str">
        <f>IF(H60="","",SUM($D73:H73))</f>
        <v/>
      </c>
      <c r="I74" s="22" t="str">
        <f>IF(I60="","",SUM($D73:I73))</f>
        <v/>
      </c>
      <c r="J74" s="22" t="str">
        <f>IF(J60="","",SUM($D73:J73))</f>
        <v/>
      </c>
      <c r="K74" s="22" t="str">
        <f>IF(K60="","",SUM($D73:K73))</f>
        <v/>
      </c>
      <c r="L74" s="22" t="str">
        <f>IF(L60="","",SUM($D73:L73))</f>
        <v/>
      </c>
      <c r="M74" s="22" t="str">
        <f>IF(M60="","",SUM($D73:M73))</f>
        <v/>
      </c>
      <c r="N74" s="22" t="str">
        <f>IF(N60="","",SUM($D73:N73))</f>
        <v/>
      </c>
      <c r="O74" s="22" t="str">
        <f>IF(O60="","",SUM($D73:O73))</f>
        <v/>
      </c>
      <c r="P74" s="22" t="str">
        <f>IF(P60="","",SUM($D73:P73))</f>
        <v/>
      </c>
      <c r="Q74" s="22" t="str">
        <f>IF(Q60="","",SUM($D73:Q73))</f>
        <v/>
      </c>
      <c r="R74" s="22" t="str">
        <f>IF(R60="","",SUM($D73:R73))</f>
        <v/>
      </c>
      <c r="S74" s="22" t="str">
        <f>IF(S60="","",SUM($D73:S73))</f>
        <v/>
      </c>
      <c r="T74" s="22" t="str">
        <f>IF(T60="","",SUM($D73:T73))</f>
        <v/>
      </c>
      <c r="U74" s="22" t="str">
        <f>IF(U60="","",SUM($D73:U73))</f>
        <v/>
      </c>
      <c r="V74" s="22" t="str">
        <f>IF(V60="","",SUM($D73:V73))</f>
        <v/>
      </c>
      <c r="W74" s="22" t="str">
        <f>IF(W60="","",SUM($D73:W73))</f>
        <v/>
      </c>
      <c r="X74" s="22" t="str">
        <f>IF(X60="","",SUM($D73:X73))</f>
        <v/>
      </c>
      <c r="Y74" s="22" t="str">
        <f>IF(Y60="","",SUM($D73:Y73))</f>
        <v/>
      </c>
      <c r="Z74" s="22" t="str">
        <f>IF(Z60="","",SUM($D73:Z73))</f>
        <v/>
      </c>
      <c r="AA74" s="22" t="str">
        <f>IF(AA60="","",SUM($D73:AA73))</f>
        <v/>
      </c>
      <c r="AB74" s="22" t="str">
        <f>IF(AB60="","",SUM($D73:AB73))</f>
        <v/>
      </c>
      <c r="AC74" s="22" t="str">
        <f>IF(AC60="","",SUM($D73:AC73))</f>
        <v/>
      </c>
      <c r="AD74" s="22" t="str">
        <f>IF(AD60="","",SUM($D73:AD73))</f>
        <v/>
      </c>
      <c r="AE74" s="22" t="str">
        <f>IF(AE60="","",SUM($D73:AE73))</f>
        <v/>
      </c>
      <c r="AF74" s="22" t="str">
        <f>IF(AF60="","",SUM($D73:AF73))</f>
        <v/>
      </c>
      <c r="AG74" s="22" t="str">
        <f>IF(AG60="","",SUM($D73:AG73))</f>
        <v/>
      </c>
      <c r="AH74" s="22" t="str">
        <f>IF(AH60="","",SUM($D73:AH73))</f>
        <v/>
      </c>
      <c r="AI74" s="22" t="str">
        <f>IF(AI60="","",SUM($D73:AI73))</f>
        <v/>
      </c>
      <c r="AJ74" s="22" t="str">
        <f>IF(AJ60="","",SUM($D73:AJ73))</f>
        <v/>
      </c>
      <c r="AK74" s="22" t="str">
        <f>IF(AK60="","",SUM($D73:AK73))</f>
        <v/>
      </c>
      <c r="AL74" s="22" t="str">
        <f>IF(AL60="","",SUM($D73:AL73))</f>
        <v/>
      </c>
      <c r="AM74" s="22" t="str">
        <f>IF(AM60="","",SUM($D73:AM73))</f>
        <v/>
      </c>
      <c r="AN74" s="22" t="str">
        <f>IF(AN60="","",SUM($D73:AN73))</f>
        <v/>
      </c>
      <c r="AO74" s="22" t="str">
        <f>IF(AO60="","",SUM($D73:AO73))</f>
        <v/>
      </c>
      <c r="AP74" s="22" t="str">
        <f>IF(AP60="","",SUM($D73:AP73))</f>
        <v/>
      </c>
      <c r="AQ74" s="22" t="str">
        <f>IF(AQ60="","",SUM($D73:AQ73))</f>
        <v/>
      </c>
      <c r="AR74" s="22" t="str">
        <f>IF(AR60="","",SUM($D73:AR73))</f>
        <v/>
      </c>
      <c r="AS74" s="22" t="str">
        <f>IF(AS60="","",SUM($D73:AS73))</f>
        <v/>
      </c>
      <c r="AT74" s="22" t="str">
        <f>IF(AT60="","",SUM($D73:AT73))</f>
        <v/>
      </c>
      <c r="AU74" s="22" t="str">
        <f>IF(AU60="","",SUM($D73:AU73))</f>
        <v/>
      </c>
      <c r="AV74" s="22" t="str">
        <f>IF(AV60="","",SUM($D73:AV73))</f>
        <v/>
      </c>
      <c r="AW74" s="22" t="str">
        <f>IF(AW60="","",SUM($D73:AW73))</f>
        <v/>
      </c>
      <c r="AX74" s="22" t="str">
        <f>IF(AX60="","",SUM($D73:AX73))</f>
        <v/>
      </c>
      <c r="AY74" s="22" t="str">
        <f>IF(AY60="","",SUM($D73:AY73))</f>
        <v/>
      </c>
      <c r="AZ74" s="22" t="str">
        <f>IF(AZ60="","",SUM($D73:AZ73))</f>
        <v/>
      </c>
      <c r="BA74" s="22" t="str">
        <f>IF(BA60="","",SUM($D73:BA73))</f>
        <v/>
      </c>
      <c r="BB74" s="22" t="str">
        <f>IF(BB60="","",SUM($D73:BB73))</f>
        <v/>
      </c>
      <c r="BC74" s="22" t="str">
        <f>IF(BC60="","",SUM($D73:BC73))</f>
        <v/>
      </c>
      <c r="BD74" s="22" t="str">
        <f>IF(BD60="","",SUM($D73:BD73))</f>
        <v/>
      </c>
      <c r="BE74" s="22" t="str">
        <f>IF(BE60="","",SUM($D73:BE73))</f>
        <v/>
      </c>
      <c r="BF74" s="22" t="str">
        <f>IF(BF60="","",SUM($D73:BF73))</f>
        <v/>
      </c>
      <c r="BG74" s="22" t="str">
        <f>IF(BG60="","",SUM($D73:BG73))</f>
        <v/>
      </c>
      <c r="BH74" s="22" t="str">
        <f>IF(BH60="","",SUM($D73:BH73))</f>
        <v/>
      </c>
      <c r="BI74" s="22" t="str">
        <f>IF(BI60="","",SUM($D73:BI73))</f>
        <v/>
      </c>
      <c r="BJ74" s="22" t="str">
        <f>IF(BJ60="","",SUM($D73:BJ73))</f>
        <v/>
      </c>
      <c r="BK74" s="22" t="str">
        <f>IF(BK60="","",SUM($D73:BK73))</f>
        <v/>
      </c>
      <c r="BL74" s="22" t="str">
        <f>IF(BL60="","",SUM($D73:BL73))</f>
        <v/>
      </c>
      <c r="BM74" s="22" t="str">
        <f>IF(BM60="","",SUM($D73:BM73))</f>
        <v/>
      </c>
      <c r="BN74" s="22" t="str">
        <f>IF(BN60="","",SUM($D73:BN73))</f>
        <v/>
      </c>
      <c r="BO74" s="22" t="str">
        <f>IF(BO60="","",SUM($D73:BO73))</f>
        <v/>
      </c>
      <c r="BP74" s="22" t="str">
        <f>IF(BP60="","",SUM($D73:BP73))</f>
        <v/>
      </c>
      <c r="BQ74" s="22" t="str">
        <f>IF(BQ60="","",SUM($D73:BQ73))</f>
        <v/>
      </c>
      <c r="BR74" s="22" t="str">
        <f>IF(BR60="","",SUM($D73:BR73))</f>
        <v/>
      </c>
      <c r="BS74" s="22" t="str">
        <f>IF(BS60="","",SUM($D73:BS73))</f>
        <v/>
      </c>
      <c r="BT74" s="22" t="str">
        <f>IF(BT60="","",SUM($D73:BT73))</f>
        <v/>
      </c>
      <c r="BU74" s="22" t="str">
        <f>IF(BU60="","",SUM($D73:BU73))</f>
        <v/>
      </c>
      <c r="BV74" s="22" t="str">
        <f>IF(BV60="","",SUM($D73:BV73))</f>
        <v/>
      </c>
      <c r="BW74" s="22" t="str">
        <f>IF(BW60="","",SUM($D73:BW73))</f>
        <v/>
      </c>
      <c r="BX74" s="22" t="str">
        <f>IF(BX60="","",SUM($D73:BX73))</f>
        <v/>
      </c>
      <c r="BY74" s="22" t="str">
        <f>IF(BY60="","",SUM($D73:BY73))</f>
        <v/>
      </c>
      <c r="BZ74" s="22" t="str">
        <f>IF(BZ60="","",SUM($D73:BZ73))</f>
        <v/>
      </c>
      <c r="CA74" s="22" t="str">
        <f>IF(CA60="","",SUM($D73:CA73))</f>
        <v/>
      </c>
      <c r="CB74" s="22" t="str">
        <f>IF(CB60="","",SUM($D73:CB73))</f>
        <v/>
      </c>
      <c r="CC74" s="22" t="str">
        <f>IF(CC60="","",SUM($D73:CC73))</f>
        <v/>
      </c>
      <c r="CD74" s="22" t="str">
        <f>IF(CD60="","",SUM($D73:CD73))</f>
        <v/>
      </c>
      <c r="CE74" s="22" t="str">
        <f>IF(CE60="","",SUM($D73:CE73))</f>
        <v/>
      </c>
      <c r="CF74" s="22" t="str">
        <f>IF(CF60="","",SUM($D73:CF73))</f>
        <v/>
      </c>
      <c r="CG74" s="22" t="str">
        <f>IF(CG60="","",SUM($D73:CG73))</f>
        <v/>
      </c>
      <c r="CH74" s="22" t="str">
        <f>IF(CH60="","",SUM($D73:CH73))</f>
        <v/>
      </c>
      <c r="CI74" s="22" t="str">
        <f>IF(CI60="","",SUM($D73:CI73))</f>
        <v/>
      </c>
      <c r="CJ74" s="22" t="str">
        <f>IF(CJ60="","",SUM($D73:CJ73))</f>
        <v/>
      </c>
      <c r="CK74" s="22" t="str">
        <f>IF(CK60="","",SUM($D73:CK73))</f>
        <v/>
      </c>
      <c r="CL74" s="22" t="str">
        <f>IF(CL60="","",SUM($D73:CL73))</f>
        <v/>
      </c>
      <c r="CM74" s="22" t="str">
        <f>IF(CM60="","",SUM($D73:CM73))</f>
        <v/>
      </c>
      <c r="CN74" s="22" t="str">
        <f>IF(CN60="","",SUM($D73:CN73))</f>
        <v/>
      </c>
      <c r="CO74" s="22" t="str">
        <f>IF(CO60="","",SUM($D73:CO73))</f>
        <v/>
      </c>
      <c r="CP74" s="22" t="str">
        <f>IF(CP60="","",SUM($D73:CP73))</f>
        <v/>
      </c>
      <c r="CQ74" s="22" t="str">
        <f>IF(CQ60="","",SUM($D73:CQ73))</f>
        <v/>
      </c>
      <c r="CR74" s="22" t="str">
        <f>IF(CR60="","",SUM($D73:CR73))</f>
        <v/>
      </c>
      <c r="CS74" s="22" t="str">
        <f>IF(CS60="","",SUM($D73:CS73))</f>
        <v/>
      </c>
      <c r="CT74" s="22" t="str">
        <f>IF(CT60="","",SUM($D73:CT73))</f>
        <v/>
      </c>
      <c r="CU74" s="22" t="str">
        <f>IF(CU60="","",SUM($D73:CU73))</f>
        <v/>
      </c>
      <c r="CV74" s="22" t="str">
        <f>IF(CV60="","",SUM($D73:CV73))</f>
        <v/>
      </c>
      <c r="CW74" s="22" t="str">
        <f>IF(CW60="","",SUM($D73:CW73))</f>
        <v/>
      </c>
      <c r="CX74" s="22" t="str">
        <f>IF(CX60="","",SUM($D73:CX73))</f>
        <v/>
      </c>
      <c r="CY74" s="22" t="str">
        <f>IF(CY60="","",SUM($D73:CY73))</f>
        <v/>
      </c>
      <c r="CZ74" s="22" t="str">
        <f>IF(CZ60="","",SUM($D73:CZ73))</f>
        <v/>
      </c>
      <c r="DA74" s="22" t="str">
        <f>IF(DA60="","",SUM($D73:DA73))</f>
        <v/>
      </c>
      <c r="DB74" s="22" t="str">
        <f>IF(DB60="","",SUM($D73:DB73))</f>
        <v/>
      </c>
      <c r="DC74" s="22" t="str">
        <f>IF(DC60="","",SUM($D73:DC73))</f>
        <v/>
      </c>
      <c r="DD74" s="22" t="str">
        <f>IF(DD60="","",SUM($D73:DD73))</f>
        <v/>
      </c>
    </row>
    <row r="76" spans="1:108" ht="15">
      <c r="C76" s="16" t="s">
        <v>51</v>
      </c>
      <c r="D76" s="90" cm="1">
        <f t="array" ref="D76">_xlfn._xlws.FILTER(Results!$I$42:$DD$42,Results!$I$42:$DD$42&lt;&gt;"")</f>
        <v>45839</v>
      </c>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row>
    <row r="77" spans="1:108" ht="15.75">
      <c r="C77" s="7" t="str">
        <f>Results!C100</f>
        <v>Total tonnes of CO2-equivalent emissions</v>
      </c>
      <c r="D77" s="22">
        <f>IF(D60="","",Results!I100)</f>
        <v>0</v>
      </c>
      <c r="E77" s="22" t="str">
        <f>IF(E60="","",Results!J100)</f>
        <v/>
      </c>
      <c r="F77" s="22" t="str">
        <f>IF(F60="","",Results!K100)</f>
        <v/>
      </c>
      <c r="G77" s="22" t="str">
        <f>IF(G60="","",Results!L100)</f>
        <v/>
      </c>
      <c r="H77" s="22" t="str">
        <f>IF(H60="","",Results!M100)</f>
        <v/>
      </c>
      <c r="I77" s="22" t="str">
        <f>IF(I60="","",Results!N100)</f>
        <v/>
      </c>
      <c r="J77" s="22" t="str">
        <f>IF(J60="","",Results!O100)</f>
        <v/>
      </c>
      <c r="K77" s="22" t="str">
        <f>IF(K60="","",Results!P100)</f>
        <v/>
      </c>
      <c r="L77" s="22" t="str">
        <f>IF(L60="","",Results!Q100)</f>
        <v/>
      </c>
      <c r="M77" s="22" t="str">
        <f>IF(M60="","",Results!R100)</f>
        <v/>
      </c>
      <c r="N77" s="22" t="str">
        <f>IF(N60="","",Results!S100)</f>
        <v/>
      </c>
      <c r="O77" s="22" t="str">
        <f>IF(O60="","",Results!T100)</f>
        <v/>
      </c>
      <c r="P77" s="22" t="str">
        <f>IF(P60="","",Results!U100)</f>
        <v/>
      </c>
      <c r="Q77" s="22" t="str">
        <f>IF(Q60="","",Results!V100)</f>
        <v/>
      </c>
      <c r="R77" s="22" t="str">
        <f>IF(R60="","",Results!W100)</f>
        <v/>
      </c>
      <c r="S77" s="22" t="str">
        <f>IF(S60="","",Results!X100)</f>
        <v/>
      </c>
      <c r="T77" s="22" t="str">
        <f>IF(T60="","",Results!Y100)</f>
        <v/>
      </c>
      <c r="U77" s="22" t="str">
        <f>IF(U60="","",Results!Z100)</f>
        <v/>
      </c>
      <c r="V77" s="22" t="str">
        <f>IF(V60="","",Results!AA100)</f>
        <v/>
      </c>
      <c r="W77" s="22" t="str">
        <f>IF(W60="","",Results!AB100)</f>
        <v/>
      </c>
      <c r="X77" s="22" t="str">
        <f>IF(X60="","",Results!AC100)</f>
        <v/>
      </c>
      <c r="Y77" s="22" t="str">
        <f>IF(Y60="","",Results!AD100)</f>
        <v/>
      </c>
      <c r="Z77" s="22" t="str">
        <f>IF(Z60="","",Results!AE100)</f>
        <v/>
      </c>
      <c r="AA77" s="22" t="str">
        <f>IF(AA60="","",Results!AF100)</f>
        <v/>
      </c>
      <c r="AB77" s="22" t="str">
        <f>IF(AB60="","",Results!AG100)</f>
        <v/>
      </c>
      <c r="AC77" s="22" t="str">
        <f>IF(AC60="","",Results!AH100)</f>
        <v/>
      </c>
      <c r="AD77" s="22" t="str">
        <f>IF(AD60="","",Results!AI100)</f>
        <v/>
      </c>
      <c r="AE77" s="22" t="str">
        <f>IF(AE60="","",Results!AJ100)</f>
        <v/>
      </c>
      <c r="AF77" s="22" t="str">
        <f>IF(AF60="","",Results!AK100)</f>
        <v/>
      </c>
      <c r="AG77" s="22" t="str">
        <f>IF(AG60="","",Results!AL100)</f>
        <v/>
      </c>
      <c r="AH77" s="22" t="str">
        <f>IF(AH60="","",Results!AM100)</f>
        <v/>
      </c>
      <c r="AI77" s="22" t="str">
        <f>IF(AI60="","",Results!AN100)</f>
        <v/>
      </c>
      <c r="AJ77" s="22" t="str">
        <f>IF(AJ60="","",Results!AO100)</f>
        <v/>
      </c>
      <c r="AK77" s="22" t="str">
        <f>IF(AK60="","",Results!AP100)</f>
        <v/>
      </c>
      <c r="AL77" s="22" t="str">
        <f>IF(AL60="","",Results!AQ100)</f>
        <v/>
      </c>
      <c r="AM77" s="22" t="str">
        <f>IF(AM60="","",Results!AR100)</f>
        <v/>
      </c>
      <c r="AN77" s="22" t="str">
        <f>IF(AN60="","",Results!AS100)</f>
        <v/>
      </c>
      <c r="AO77" s="22" t="str">
        <f>IF(AO60="","",Results!AT100)</f>
        <v/>
      </c>
      <c r="AP77" s="22" t="str">
        <f>IF(AP60="","",Results!AU100)</f>
        <v/>
      </c>
      <c r="AQ77" s="22" t="str">
        <f>IF(AQ60="","",Results!AV100)</f>
        <v/>
      </c>
      <c r="AR77" s="22" t="str">
        <f>IF(AR60="","",Results!AW100)</f>
        <v/>
      </c>
      <c r="AS77" s="22" t="str">
        <f>IF(AS60="","",Results!AX100)</f>
        <v/>
      </c>
      <c r="AT77" s="22" t="str">
        <f>IF(AT60="","",Results!AY100)</f>
        <v/>
      </c>
      <c r="AU77" s="22" t="str">
        <f>IF(AU60="","",Results!AZ100)</f>
        <v/>
      </c>
      <c r="AV77" s="22" t="str">
        <f>IF(AV60="","",Results!BA100)</f>
        <v/>
      </c>
      <c r="AW77" s="22" t="str">
        <f>IF(AW60="","",Results!BB100)</f>
        <v/>
      </c>
      <c r="AX77" s="22" t="str">
        <f>IF(AX60="","",Results!BC100)</f>
        <v/>
      </c>
      <c r="AY77" s="22" t="str">
        <f>IF(AY60="","",Results!BD100)</f>
        <v/>
      </c>
      <c r="AZ77" s="22" t="str">
        <f>IF(AZ60="","",Results!BE100)</f>
        <v/>
      </c>
      <c r="BA77" s="22" t="str">
        <f>IF(BA60="","",Results!BF100)</f>
        <v/>
      </c>
      <c r="BB77" s="22" t="str">
        <f>IF(BB60="","",Results!BG100)</f>
        <v/>
      </c>
      <c r="BC77" s="22" t="str">
        <f>IF(BC60="","",Results!BH100)</f>
        <v/>
      </c>
      <c r="BD77" s="22" t="str">
        <f>IF(BD60="","",Results!BI100)</f>
        <v/>
      </c>
      <c r="BE77" s="22" t="str">
        <f>IF(BE60="","",Results!BJ100)</f>
        <v/>
      </c>
      <c r="BF77" s="22" t="str">
        <f>IF(BF60="","",Results!BK100)</f>
        <v/>
      </c>
      <c r="BG77" s="22" t="str">
        <f>IF(BG60="","",Results!BL100)</f>
        <v/>
      </c>
      <c r="BH77" s="22" t="str">
        <f>IF(BH60="","",Results!BM100)</f>
        <v/>
      </c>
      <c r="BI77" s="22" t="str">
        <f>IF(BI60="","",Results!BN100)</f>
        <v/>
      </c>
      <c r="BJ77" s="22" t="str">
        <f>IF(BJ60="","",Results!BO100)</f>
        <v/>
      </c>
      <c r="BK77" s="22" t="str">
        <f>IF(BK60="","",Results!BP100)</f>
        <v/>
      </c>
      <c r="BL77" s="22" t="str">
        <f>IF(BL60="","",Results!BQ100)</f>
        <v/>
      </c>
      <c r="BM77" s="22" t="str">
        <f>IF(BM60="","",Results!BR100)</f>
        <v/>
      </c>
      <c r="BN77" s="22" t="str">
        <f>IF(BN60="","",Results!BS100)</f>
        <v/>
      </c>
      <c r="BO77" s="22" t="str">
        <f>IF(BO60="","",Results!BT100)</f>
        <v/>
      </c>
      <c r="BP77" s="22" t="str">
        <f>IF(BP60="","",Results!BU100)</f>
        <v/>
      </c>
      <c r="BQ77" s="22" t="str">
        <f>IF(BQ60="","",Results!BV100)</f>
        <v/>
      </c>
      <c r="BR77" s="22" t="str">
        <f>IF(BR60="","",Results!BW100)</f>
        <v/>
      </c>
      <c r="BS77" s="22" t="str">
        <f>IF(BS60="","",Results!BX100)</f>
        <v/>
      </c>
      <c r="BT77" s="22" t="str">
        <f>IF(BT60="","",Results!BY100)</f>
        <v/>
      </c>
      <c r="BU77" s="22" t="str">
        <f>IF(BU60="","",Results!BZ100)</f>
        <v/>
      </c>
      <c r="BV77" s="22" t="str">
        <f>IF(BV60="","",Results!CA100)</f>
        <v/>
      </c>
      <c r="BW77" s="22" t="str">
        <f>IF(BW60="","",Results!CB100)</f>
        <v/>
      </c>
      <c r="BX77" s="22" t="str">
        <f>IF(BX60="","",Results!CC100)</f>
        <v/>
      </c>
      <c r="BY77" s="22" t="str">
        <f>IF(BY60="","",Results!CD100)</f>
        <v/>
      </c>
      <c r="BZ77" s="22" t="str">
        <f>IF(BZ60="","",Results!CE100)</f>
        <v/>
      </c>
      <c r="CA77" s="22" t="str">
        <f>IF(CA60="","",Results!CF100)</f>
        <v/>
      </c>
      <c r="CB77" s="22" t="str">
        <f>IF(CB60="","",Results!CG100)</f>
        <v/>
      </c>
      <c r="CC77" s="22" t="str">
        <f>IF(CC60="","",Results!CH100)</f>
        <v/>
      </c>
      <c r="CD77" s="22" t="str">
        <f>IF(CD60="","",Results!CI100)</f>
        <v/>
      </c>
      <c r="CE77" s="22" t="str">
        <f>IF(CE60="","",Results!CJ100)</f>
        <v/>
      </c>
      <c r="CF77" s="22" t="str">
        <f>IF(CF60="","",Results!CK100)</f>
        <v/>
      </c>
      <c r="CG77" s="22" t="str">
        <f>IF(CG60="","",Results!CL100)</f>
        <v/>
      </c>
      <c r="CH77" s="22" t="str">
        <f>IF(CH60="","",Results!CM100)</f>
        <v/>
      </c>
      <c r="CI77" s="22" t="str">
        <f>IF(CI60="","",Results!CN100)</f>
        <v/>
      </c>
      <c r="CJ77" s="22" t="str">
        <f>IF(CJ60="","",Results!CO100)</f>
        <v/>
      </c>
      <c r="CK77" s="22" t="str">
        <f>IF(CK60="","",Results!CP100)</f>
        <v/>
      </c>
      <c r="CL77" s="22" t="str">
        <f>IF(CL60="","",Results!CQ100)</f>
        <v/>
      </c>
      <c r="CM77" s="22" t="str">
        <f>IF(CM60="","",Results!CR100)</f>
        <v/>
      </c>
      <c r="CN77" s="22" t="str">
        <f>IF(CN60="","",Results!CS100)</f>
        <v/>
      </c>
      <c r="CO77" s="22" t="str">
        <f>IF(CO60="","",Results!CT100)</f>
        <v/>
      </c>
      <c r="CP77" s="22" t="str">
        <f>IF(CP60="","",Results!CU100)</f>
        <v/>
      </c>
      <c r="CQ77" s="22" t="str">
        <f>IF(CQ60="","",Results!CV100)</f>
        <v/>
      </c>
      <c r="CR77" s="22" t="str">
        <f>IF(CR60="","",Results!CW100)</f>
        <v/>
      </c>
      <c r="CS77" s="22" t="str">
        <f>IF(CS60="","",Results!CX100)</f>
        <v/>
      </c>
      <c r="CT77" s="22" t="str">
        <f>IF(CT60="","",Results!CY100)</f>
        <v/>
      </c>
      <c r="CU77" s="22" t="str">
        <f>IF(CU60="","",Results!CZ100)</f>
        <v/>
      </c>
      <c r="CV77" s="22" t="str">
        <f>IF(CV60="","",Results!DA100)</f>
        <v/>
      </c>
      <c r="CW77" s="22" t="str">
        <f>IF(CW60="","",Results!DB100)</f>
        <v/>
      </c>
      <c r="CX77" s="22" t="str">
        <f>IF(CX60="","",Results!DC100)</f>
        <v/>
      </c>
      <c r="CY77" s="22" t="str">
        <f>IF(CY60="","",Results!DD100)</f>
        <v/>
      </c>
      <c r="CZ77" s="22" t="str">
        <f>IF(CZ60="","",Results!DE100)</f>
        <v/>
      </c>
      <c r="DA77" s="22" t="str">
        <f>IF(DA60="","",Results!DF100)</f>
        <v/>
      </c>
      <c r="DB77" s="22" t="str">
        <f>IF(DB60="","",Results!DG100)</f>
        <v/>
      </c>
      <c r="DC77" s="22" t="str">
        <f>IF(DC60="","",Results!DH100)</f>
        <v/>
      </c>
      <c r="DD77" s="22" t="str">
        <f>IF(DD60="","",Results!DI100)</f>
        <v/>
      </c>
    </row>
    <row r="78" spans="1:108" ht="15.75">
      <c r="C78" s="7" t="s">
        <v>198</v>
      </c>
      <c r="D78" s="22">
        <f>IF(D60="","",SUM(D77:$D77))</f>
        <v>0</v>
      </c>
      <c r="E78" s="22" t="str">
        <f>IF(E60="","",SUM($D77:E77))</f>
        <v/>
      </c>
      <c r="F78" s="22" t="str">
        <f>IF(F60="","",SUM($D77:F77))</f>
        <v/>
      </c>
      <c r="G78" s="22" t="str">
        <f>IF(G60="","",SUM($D77:G77))</f>
        <v/>
      </c>
      <c r="H78" s="22" t="str">
        <f>IF(H60="","",SUM($D77:H77))</f>
        <v/>
      </c>
      <c r="I78" s="22" t="str">
        <f>IF(I60="","",SUM($D77:I77))</f>
        <v/>
      </c>
      <c r="J78" s="22" t="str">
        <f>IF(J60="","",SUM($D77:J77))</f>
        <v/>
      </c>
      <c r="K78" s="22" t="str">
        <f>IF(K60="","",SUM($D77:K77))</f>
        <v/>
      </c>
      <c r="L78" s="22" t="str">
        <f>IF(L60="","",SUM($D77:L77))</f>
        <v/>
      </c>
      <c r="M78" s="22" t="str">
        <f>IF(M60="","",SUM($D77:M77))</f>
        <v/>
      </c>
      <c r="N78" s="22" t="str">
        <f>IF(N60="","",SUM($D77:N77))</f>
        <v/>
      </c>
      <c r="O78" s="22" t="str">
        <f>IF(O60="","",SUM($D77:O77))</f>
        <v/>
      </c>
      <c r="P78" s="22" t="str">
        <f>IF(P60="","",SUM($D77:P77))</f>
        <v/>
      </c>
      <c r="Q78" s="22" t="str">
        <f>IF(Q60="","",SUM($D77:Q77))</f>
        <v/>
      </c>
      <c r="R78" s="22" t="str">
        <f>IF(R60="","",SUM($D77:R77))</f>
        <v/>
      </c>
      <c r="S78" s="22" t="str">
        <f>IF(S60="","",SUM($D77:S77))</f>
        <v/>
      </c>
      <c r="T78" s="22" t="str">
        <f>IF(T60="","",SUM($D77:T77))</f>
        <v/>
      </c>
      <c r="U78" s="22" t="str">
        <f>IF(U60="","",SUM($D77:U77))</f>
        <v/>
      </c>
      <c r="V78" s="22" t="str">
        <f>IF(V60="","",SUM($D77:V77))</f>
        <v/>
      </c>
      <c r="W78" s="22" t="str">
        <f>IF(W60="","",SUM($D77:W77))</f>
        <v/>
      </c>
      <c r="X78" s="22" t="str">
        <f>IF(X60="","",SUM($D77:X77))</f>
        <v/>
      </c>
      <c r="Y78" s="22" t="str">
        <f>IF(Y60="","",SUM($D77:Y77))</f>
        <v/>
      </c>
      <c r="Z78" s="22" t="str">
        <f>IF(Z60="","",SUM($D77:Z77))</f>
        <v/>
      </c>
      <c r="AA78" s="22" t="str">
        <f>IF(AA60="","",SUM($D77:AA77))</f>
        <v/>
      </c>
      <c r="AB78" s="22" t="str">
        <f>IF(AB60="","",SUM($D77:AB77))</f>
        <v/>
      </c>
      <c r="AC78" s="22" t="str">
        <f>IF(AC60="","",SUM($D77:AC77))</f>
        <v/>
      </c>
      <c r="AD78" s="22" t="str">
        <f>IF(AD60="","",SUM($D77:AD77))</f>
        <v/>
      </c>
      <c r="AE78" s="22" t="str">
        <f>IF(AE60="","",SUM($D77:AE77))</f>
        <v/>
      </c>
      <c r="AF78" s="22" t="str">
        <f>IF(AF60="","",SUM($D77:AF77))</f>
        <v/>
      </c>
      <c r="AG78" s="22" t="str">
        <f>IF(AG60="","",SUM($D77:AG77))</f>
        <v/>
      </c>
      <c r="AH78" s="22" t="str">
        <f>IF(AH60="","",SUM($D77:AH77))</f>
        <v/>
      </c>
      <c r="AI78" s="22" t="str">
        <f>IF(AI60="","",SUM($D77:AI77))</f>
        <v/>
      </c>
      <c r="AJ78" s="22" t="str">
        <f>IF(AJ60="","",SUM($D77:AJ77))</f>
        <v/>
      </c>
      <c r="AK78" s="22" t="str">
        <f>IF(AK60="","",SUM($D77:AK77))</f>
        <v/>
      </c>
      <c r="AL78" s="22" t="str">
        <f>IF(AL60="","",SUM($D77:AL77))</f>
        <v/>
      </c>
      <c r="AM78" s="22" t="str">
        <f>IF(AM60="","",SUM($D77:AM77))</f>
        <v/>
      </c>
      <c r="AN78" s="22" t="str">
        <f>IF(AN60="","",SUM($D77:AN77))</f>
        <v/>
      </c>
      <c r="AO78" s="22" t="str">
        <f>IF(AO60="","",SUM($D77:AO77))</f>
        <v/>
      </c>
      <c r="AP78" s="22" t="str">
        <f>IF(AP60="","",SUM($D77:AP77))</f>
        <v/>
      </c>
      <c r="AQ78" s="22" t="str">
        <f>IF(AQ60="","",SUM($D77:AQ77))</f>
        <v/>
      </c>
      <c r="AR78" s="22" t="str">
        <f>IF(AR60="","",SUM($D77:AR77))</f>
        <v/>
      </c>
      <c r="AS78" s="22" t="str">
        <f>IF(AS60="","",SUM($D77:AS77))</f>
        <v/>
      </c>
      <c r="AT78" s="22" t="str">
        <f>IF(AT60="","",SUM($D77:AT77))</f>
        <v/>
      </c>
      <c r="AU78" s="22" t="str">
        <f>IF(AU60="","",SUM($D77:AU77))</f>
        <v/>
      </c>
      <c r="AV78" s="22" t="str">
        <f>IF(AV60="","",SUM($D77:AV77))</f>
        <v/>
      </c>
      <c r="AW78" s="22" t="str">
        <f>IF(AW60="","",SUM($D77:AW77))</f>
        <v/>
      </c>
      <c r="AX78" s="22" t="str">
        <f>IF(AX60="","",SUM($D77:AX77))</f>
        <v/>
      </c>
      <c r="AY78" s="22" t="str">
        <f>IF(AY60="","",SUM($D77:AY77))</f>
        <v/>
      </c>
      <c r="AZ78" s="22" t="str">
        <f>IF(AZ60="","",SUM($D77:AZ77))</f>
        <v/>
      </c>
      <c r="BA78" s="22" t="str">
        <f>IF(BA60="","",SUM($D77:BA77))</f>
        <v/>
      </c>
      <c r="BB78" s="22" t="str">
        <f>IF(BB60="","",SUM($D77:BB77))</f>
        <v/>
      </c>
      <c r="BC78" s="22" t="str">
        <f>IF(BC60="","",SUM($D77:BC77))</f>
        <v/>
      </c>
      <c r="BD78" s="22" t="str">
        <f>IF(BD60="","",SUM($D77:BD77))</f>
        <v/>
      </c>
      <c r="BE78" s="22" t="str">
        <f>IF(BE60="","",SUM($D77:BE77))</f>
        <v/>
      </c>
      <c r="BF78" s="22" t="str">
        <f>IF(BF60="","",SUM($D77:BF77))</f>
        <v/>
      </c>
      <c r="BG78" s="22" t="str">
        <f>IF(BG60="","",SUM($D77:BG77))</f>
        <v/>
      </c>
      <c r="BH78" s="22" t="str">
        <f>IF(BH60="","",SUM($D77:BH77))</f>
        <v/>
      </c>
      <c r="BI78" s="22" t="str">
        <f>IF(BI60="","",SUM($D77:BI77))</f>
        <v/>
      </c>
      <c r="BJ78" s="22" t="str">
        <f>IF(BJ60="","",SUM($D77:BJ77))</f>
        <v/>
      </c>
      <c r="BK78" s="22" t="str">
        <f>IF(BK60="","",SUM($D77:BK77))</f>
        <v/>
      </c>
      <c r="BL78" s="22" t="str">
        <f>IF(BL60="","",SUM($D77:BL77))</f>
        <v/>
      </c>
      <c r="BM78" s="22" t="str">
        <f>IF(BM60="","",SUM($D77:BM77))</f>
        <v/>
      </c>
      <c r="BN78" s="22" t="str">
        <f>IF(BN60="","",SUM($D77:BN77))</f>
        <v/>
      </c>
      <c r="BO78" s="22" t="str">
        <f>IF(BO60="","",SUM($D77:BO77))</f>
        <v/>
      </c>
      <c r="BP78" s="22" t="str">
        <f>IF(BP60="","",SUM($D77:BP77))</f>
        <v/>
      </c>
      <c r="BQ78" s="22" t="str">
        <f>IF(BQ60="","",SUM($D77:BQ77))</f>
        <v/>
      </c>
      <c r="BR78" s="22" t="str">
        <f>IF(BR60="","",SUM($D77:BR77))</f>
        <v/>
      </c>
      <c r="BS78" s="22" t="str">
        <f>IF(BS60="","",SUM($D77:BS77))</f>
        <v/>
      </c>
      <c r="BT78" s="22" t="str">
        <f>IF(BT60="","",SUM($D77:BT77))</f>
        <v/>
      </c>
      <c r="BU78" s="22" t="str">
        <f>IF(BU60="","",SUM($D77:BU77))</f>
        <v/>
      </c>
      <c r="BV78" s="22" t="str">
        <f>IF(BV60="","",SUM($D77:BV77))</f>
        <v/>
      </c>
      <c r="BW78" s="22" t="str">
        <f>IF(BW60="","",SUM($D77:BW77))</f>
        <v/>
      </c>
      <c r="BX78" s="22" t="str">
        <f>IF(BX60="","",SUM($D77:BX77))</f>
        <v/>
      </c>
      <c r="BY78" s="22" t="str">
        <f>IF(BY60="","",SUM($D77:BY77))</f>
        <v/>
      </c>
      <c r="BZ78" s="22" t="str">
        <f>IF(BZ60="","",SUM($D77:BZ77))</f>
        <v/>
      </c>
      <c r="CA78" s="22" t="str">
        <f>IF(CA60="","",SUM($D77:CA77))</f>
        <v/>
      </c>
      <c r="CB78" s="22" t="str">
        <f>IF(CB60="","",SUM($D77:CB77))</f>
        <v/>
      </c>
      <c r="CC78" s="22" t="str">
        <f>IF(CC60="","",SUM($D77:CC77))</f>
        <v/>
      </c>
      <c r="CD78" s="22" t="str">
        <f>IF(CD60="","",SUM($D77:CD77))</f>
        <v/>
      </c>
      <c r="CE78" s="22" t="str">
        <f>IF(CE60="","",SUM($D77:CE77))</f>
        <v/>
      </c>
      <c r="CF78" s="22" t="str">
        <f>IF(CF60="","",SUM($D77:CF77))</f>
        <v/>
      </c>
      <c r="CG78" s="22" t="str">
        <f>IF(CG60="","",SUM($D77:CG77))</f>
        <v/>
      </c>
      <c r="CH78" s="22" t="str">
        <f>IF(CH60="","",SUM($D77:CH77))</f>
        <v/>
      </c>
      <c r="CI78" s="22" t="str">
        <f>IF(CI60="","",SUM($D77:CI77))</f>
        <v/>
      </c>
      <c r="CJ78" s="22" t="str">
        <f>IF(CJ60="","",SUM($D77:CJ77))</f>
        <v/>
      </c>
      <c r="CK78" s="22" t="str">
        <f>IF(CK60="","",SUM($D77:CK77))</f>
        <v/>
      </c>
      <c r="CL78" s="22" t="str">
        <f>IF(CL60="","",SUM($D77:CL77))</f>
        <v/>
      </c>
      <c r="CM78" s="22" t="str">
        <f>IF(CM60="","",SUM($D77:CM77))</f>
        <v/>
      </c>
      <c r="CN78" s="22" t="str">
        <f>IF(CN60="","",SUM($D77:CN77))</f>
        <v/>
      </c>
      <c r="CO78" s="22" t="str">
        <f>IF(CO60="","",SUM($D77:CO77))</f>
        <v/>
      </c>
      <c r="CP78" s="22" t="str">
        <f>IF(CP60="","",SUM($D77:CP77))</f>
        <v/>
      </c>
      <c r="CQ78" s="22" t="str">
        <f>IF(CQ60="","",SUM($D77:CQ77))</f>
        <v/>
      </c>
      <c r="CR78" s="22" t="str">
        <f>IF(CR60="","",SUM($D77:CR77))</f>
        <v/>
      </c>
      <c r="CS78" s="22" t="str">
        <f>IF(CS60="","",SUM($D77:CS77))</f>
        <v/>
      </c>
      <c r="CT78" s="22" t="str">
        <f>IF(CT60="","",SUM($D77:CT77))</f>
        <v/>
      </c>
      <c r="CU78" s="22" t="str">
        <f>IF(CU60="","",SUM($D77:CU77))</f>
        <v/>
      </c>
      <c r="CV78" s="22" t="str">
        <f>IF(CV60="","",SUM($D77:CV77))</f>
        <v/>
      </c>
      <c r="CW78" s="22" t="str">
        <f>IF(CW60="","",SUM($D77:CW77))</f>
        <v/>
      </c>
      <c r="CX78" s="22" t="str">
        <f>IF(CX60="","",SUM($D77:CX77))</f>
        <v/>
      </c>
      <c r="CY78" s="22" t="str">
        <f>IF(CY60="","",SUM($D77:CY77))</f>
        <v/>
      </c>
      <c r="CZ78" s="22" t="str">
        <f>IF(CZ60="","",SUM($D77:CZ77))</f>
        <v/>
      </c>
      <c r="DA78" s="22" t="str">
        <f>IF(DA60="","",SUM($D77:DA77))</f>
        <v/>
      </c>
      <c r="DB78" s="22" t="str">
        <f>IF(DB60="","",SUM($D77:DB77))</f>
        <v/>
      </c>
      <c r="DC78" s="22" t="str">
        <f>IF(DC60="","",SUM($D77:DC77))</f>
        <v/>
      </c>
      <c r="DD78" s="22" t="str">
        <f>IF(DD60="","",SUM($D77:DD77))</f>
        <v/>
      </c>
    </row>
    <row r="80" spans="1:108" ht="29.25">
      <c r="A80" s="17"/>
      <c r="B80" s="19">
        <v>5</v>
      </c>
      <c r="C80" s="18" t="s">
        <v>199</v>
      </c>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20"/>
      <c r="CW80" s="20"/>
      <c r="CX80" s="20"/>
      <c r="CY80" s="20"/>
      <c r="CZ80" s="20"/>
      <c r="DA80" s="20"/>
      <c r="DB80" s="20"/>
      <c r="DC80" s="20"/>
      <c r="DD80" s="20"/>
    </row>
    <row r="81" spans="1:108" ht="42.95" customHeight="1">
      <c r="C81" s="4"/>
      <c r="D81" s="4"/>
    </row>
    <row r="82" spans="1:108" ht="42.95" customHeight="1">
      <c r="C82" s="4"/>
      <c r="D82" s="4"/>
    </row>
    <row r="83" spans="1:108" ht="42.95" customHeight="1">
      <c r="C83" s="4"/>
      <c r="D83" s="4"/>
    </row>
    <row r="84" spans="1:108" ht="42.95" customHeight="1">
      <c r="C84" s="4"/>
      <c r="D84" s="4"/>
    </row>
    <row r="85" spans="1:108" ht="42.95" customHeight="1">
      <c r="C85" s="4"/>
      <c r="D85" s="4"/>
    </row>
    <row r="86" spans="1:108" ht="42.95" customHeight="1">
      <c r="C86" s="4"/>
      <c r="D86" s="4"/>
    </row>
    <row r="87" spans="1:108" ht="42.95" customHeight="1">
      <c r="C87" s="4"/>
      <c r="D87" s="4"/>
    </row>
    <row r="88" spans="1:108" ht="42.95" customHeight="1">
      <c r="C88" s="4"/>
      <c r="D88" s="4"/>
    </row>
    <row r="89" spans="1:108" ht="42.95" customHeight="1">
      <c r="C89" s="4"/>
      <c r="D89" s="4"/>
    </row>
    <row r="90" spans="1:108" ht="29.25">
      <c r="A90" s="17"/>
      <c r="B90" s="19">
        <v>6</v>
      </c>
      <c r="C90" s="18" t="s">
        <v>200</v>
      </c>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20"/>
      <c r="CW90" s="20"/>
      <c r="CX90" s="20"/>
      <c r="CY90" s="20"/>
      <c r="CZ90" s="20"/>
      <c r="DA90" s="20"/>
      <c r="DB90" s="20"/>
      <c r="DC90" s="20"/>
      <c r="DD90" s="20"/>
    </row>
    <row r="91" spans="1:108">
      <c r="C91" s="4"/>
      <c r="D91" s="4"/>
    </row>
    <row r="92" spans="1:108" ht="15">
      <c r="C92" s="16" t="s">
        <v>197</v>
      </c>
      <c r="D92" s="90" cm="1">
        <f t="array" ref="D92">_xlfn._xlws.FILTER(Results!$I$42:$DD$42,Results!$I$42:$DD$42&lt;&gt;"")</f>
        <v>45839</v>
      </c>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90"/>
      <c r="AX92" s="90"/>
      <c r="AY92" s="90"/>
      <c r="AZ92" s="90"/>
      <c r="BA92" s="90"/>
      <c r="BB92" s="90"/>
      <c r="BC92" s="90"/>
      <c r="BD92" s="90"/>
      <c r="BE92" s="90"/>
      <c r="BF92" s="90"/>
      <c r="BG92" s="90"/>
      <c r="BH92" s="90"/>
      <c r="BI92" s="90"/>
      <c r="BJ92" s="90"/>
      <c r="BK92" s="90"/>
      <c r="BL92" s="90"/>
      <c r="BM92" s="90"/>
      <c r="BN92" s="90"/>
      <c r="BO92" s="90"/>
      <c r="BP92" s="90"/>
      <c r="BQ92" s="90"/>
      <c r="BR92" s="90"/>
      <c r="BS92" s="90"/>
      <c r="BT92" s="90"/>
      <c r="BU92" s="90"/>
      <c r="BV92" s="90"/>
      <c r="BW92" s="90"/>
      <c r="BX92" s="90"/>
      <c r="BY92" s="90"/>
      <c r="BZ92" s="90"/>
      <c r="CA92" s="90"/>
      <c r="CB92" s="90"/>
      <c r="CC92" s="90"/>
      <c r="CD92" s="90"/>
      <c r="CE92" s="90"/>
      <c r="CF92" s="90"/>
      <c r="CG92" s="90"/>
      <c r="CH92" s="90"/>
      <c r="CI92" s="90"/>
      <c r="CJ92" s="90"/>
      <c r="CK92" s="90"/>
      <c r="CL92" s="90"/>
      <c r="CM92" s="90"/>
      <c r="CN92" s="90"/>
      <c r="CO92" s="90"/>
      <c r="CP92" s="90"/>
      <c r="CQ92" s="90"/>
      <c r="CR92" s="90"/>
      <c r="CS92" s="90"/>
      <c r="CT92" s="90"/>
      <c r="CU92" s="90"/>
      <c r="CV92" s="90"/>
      <c r="CW92" s="90"/>
      <c r="CX92" s="90"/>
      <c r="CY92" s="90"/>
      <c r="CZ92" s="90"/>
      <c r="DA92" s="90"/>
      <c r="DB92" s="90"/>
      <c r="DC92" s="90"/>
      <c r="DD92" s="90"/>
    </row>
    <row r="93" spans="1:108" ht="15">
      <c r="C93" s="16" t="s">
        <v>47</v>
      </c>
      <c r="D93" s="12">
        <f>D28</f>
        <v>0</v>
      </c>
      <c r="E93" s="12" t="str">
        <f t="shared" ref="E93:BP93" si="0">E28</f>
        <v/>
      </c>
      <c r="F93" s="12" t="str">
        <f t="shared" si="0"/>
        <v/>
      </c>
      <c r="G93" s="12" t="str">
        <f t="shared" si="0"/>
        <v/>
      </c>
      <c r="H93" s="12" t="str">
        <f t="shared" si="0"/>
        <v/>
      </c>
      <c r="I93" s="12" t="str">
        <f t="shared" si="0"/>
        <v/>
      </c>
      <c r="J93" s="12" t="str">
        <f t="shared" si="0"/>
        <v/>
      </c>
      <c r="K93" s="12" t="str">
        <f t="shared" si="0"/>
        <v/>
      </c>
      <c r="L93" s="12" t="str">
        <f t="shared" si="0"/>
        <v/>
      </c>
      <c r="M93" s="12" t="str">
        <f t="shared" si="0"/>
        <v/>
      </c>
      <c r="N93" s="12" t="str">
        <f t="shared" si="0"/>
        <v/>
      </c>
      <c r="O93" s="12" t="str">
        <f t="shared" si="0"/>
        <v/>
      </c>
      <c r="P93" s="12" t="str">
        <f t="shared" si="0"/>
        <v/>
      </c>
      <c r="Q93" s="12" t="str">
        <f t="shared" si="0"/>
        <v/>
      </c>
      <c r="R93" s="12" t="str">
        <f t="shared" si="0"/>
        <v/>
      </c>
      <c r="S93" s="12" t="str">
        <f t="shared" si="0"/>
        <v/>
      </c>
      <c r="T93" s="12" t="str">
        <f t="shared" si="0"/>
        <v/>
      </c>
      <c r="U93" s="12" t="str">
        <f t="shared" si="0"/>
        <v/>
      </c>
      <c r="V93" s="12" t="str">
        <f t="shared" si="0"/>
        <v/>
      </c>
      <c r="W93" s="12" t="str">
        <f t="shared" si="0"/>
        <v/>
      </c>
      <c r="X93" s="12" t="str">
        <f t="shared" si="0"/>
        <v/>
      </c>
      <c r="Y93" s="12" t="str">
        <f t="shared" si="0"/>
        <v/>
      </c>
      <c r="Z93" s="12" t="str">
        <f t="shared" si="0"/>
        <v/>
      </c>
      <c r="AA93" s="12" t="str">
        <f t="shared" si="0"/>
        <v/>
      </c>
      <c r="AB93" s="12" t="str">
        <f t="shared" si="0"/>
        <v/>
      </c>
      <c r="AC93" s="12" t="str">
        <f t="shared" si="0"/>
        <v/>
      </c>
      <c r="AD93" s="12" t="str">
        <f t="shared" si="0"/>
        <v/>
      </c>
      <c r="AE93" s="12" t="str">
        <f t="shared" si="0"/>
        <v/>
      </c>
      <c r="AF93" s="12" t="str">
        <f t="shared" si="0"/>
        <v/>
      </c>
      <c r="AG93" s="12" t="str">
        <f t="shared" si="0"/>
        <v/>
      </c>
      <c r="AH93" s="12" t="str">
        <f t="shared" si="0"/>
        <v/>
      </c>
      <c r="AI93" s="12" t="str">
        <f t="shared" si="0"/>
        <v/>
      </c>
      <c r="AJ93" s="12" t="str">
        <f t="shared" si="0"/>
        <v/>
      </c>
      <c r="AK93" s="12" t="str">
        <f t="shared" si="0"/>
        <v/>
      </c>
      <c r="AL93" s="12" t="str">
        <f t="shared" si="0"/>
        <v/>
      </c>
      <c r="AM93" s="12" t="str">
        <f t="shared" si="0"/>
        <v/>
      </c>
      <c r="AN93" s="12" t="str">
        <f t="shared" si="0"/>
        <v/>
      </c>
      <c r="AO93" s="12" t="str">
        <f t="shared" si="0"/>
        <v/>
      </c>
      <c r="AP93" s="12" t="str">
        <f t="shared" si="0"/>
        <v/>
      </c>
      <c r="AQ93" s="12" t="str">
        <f t="shared" si="0"/>
        <v/>
      </c>
      <c r="AR93" s="12" t="str">
        <f t="shared" si="0"/>
        <v/>
      </c>
      <c r="AS93" s="12" t="str">
        <f t="shared" si="0"/>
        <v/>
      </c>
      <c r="AT93" s="12" t="str">
        <f t="shared" si="0"/>
        <v/>
      </c>
      <c r="AU93" s="12" t="str">
        <f t="shared" si="0"/>
        <v/>
      </c>
      <c r="AV93" s="12" t="str">
        <f t="shared" si="0"/>
        <v/>
      </c>
      <c r="AW93" s="12" t="str">
        <f t="shared" si="0"/>
        <v/>
      </c>
      <c r="AX93" s="12" t="str">
        <f t="shared" si="0"/>
        <v/>
      </c>
      <c r="AY93" s="12" t="str">
        <f t="shared" si="0"/>
        <v/>
      </c>
      <c r="AZ93" s="12" t="str">
        <f t="shared" si="0"/>
        <v/>
      </c>
      <c r="BA93" s="12" t="str">
        <f t="shared" si="0"/>
        <v/>
      </c>
      <c r="BB93" s="12" t="str">
        <f t="shared" si="0"/>
        <v/>
      </c>
      <c r="BC93" s="12" t="str">
        <f t="shared" si="0"/>
        <v/>
      </c>
      <c r="BD93" s="12" t="str">
        <f t="shared" si="0"/>
        <v/>
      </c>
      <c r="BE93" s="12" t="str">
        <f t="shared" si="0"/>
        <v/>
      </c>
      <c r="BF93" s="12" t="str">
        <f t="shared" si="0"/>
        <v/>
      </c>
      <c r="BG93" s="12" t="str">
        <f t="shared" si="0"/>
        <v/>
      </c>
      <c r="BH93" s="12" t="str">
        <f t="shared" si="0"/>
        <v/>
      </c>
      <c r="BI93" s="12" t="str">
        <f t="shared" si="0"/>
        <v/>
      </c>
      <c r="BJ93" s="12" t="str">
        <f t="shared" si="0"/>
        <v/>
      </c>
      <c r="BK93" s="12" t="str">
        <f t="shared" si="0"/>
        <v/>
      </c>
      <c r="BL93" s="12" t="str">
        <f t="shared" si="0"/>
        <v/>
      </c>
      <c r="BM93" s="12" t="str">
        <f t="shared" si="0"/>
        <v/>
      </c>
      <c r="BN93" s="12" t="str">
        <f t="shared" si="0"/>
        <v/>
      </c>
      <c r="BO93" s="12" t="str">
        <f t="shared" si="0"/>
        <v/>
      </c>
      <c r="BP93" s="12" t="str">
        <f t="shared" si="0"/>
        <v/>
      </c>
      <c r="BQ93" s="12" t="str">
        <f t="shared" ref="BQ93:DD93" si="1">BQ28</f>
        <v/>
      </c>
      <c r="BR93" s="12" t="str">
        <f t="shared" si="1"/>
        <v/>
      </c>
      <c r="BS93" s="12" t="str">
        <f t="shared" si="1"/>
        <v/>
      </c>
      <c r="BT93" s="12" t="str">
        <f t="shared" si="1"/>
        <v/>
      </c>
      <c r="BU93" s="12" t="str">
        <f t="shared" si="1"/>
        <v/>
      </c>
      <c r="BV93" s="12" t="str">
        <f t="shared" si="1"/>
        <v/>
      </c>
      <c r="BW93" s="12" t="str">
        <f t="shared" si="1"/>
        <v/>
      </c>
      <c r="BX93" s="12" t="str">
        <f t="shared" si="1"/>
        <v/>
      </c>
      <c r="BY93" s="12" t="str">
        <f t="shared" si="1"/>
        <v/>
      </c>
      <c r="BZ93" s="12" t="str">
        <f t="shared" si="1"/>
        <v/>
      </c>
      <c r="CA93" s="12" t="str">
        <f t="shared" si="1"/>
        <v/>
      </c>
      <c r="CB93" s="12" t="str">
        <f t="shared" si="1"/>
        <v/>
      </c>
      <c r="CC93" s="12" t="str">
        <f t="shared" si="1"/>
        <v/>
      </c>
      <c r="CD93" s="12" t="str">
        <f t="shared" si="1"/>
        <v/>
      </c>
      <c r="CE93" s="12" t="str">
        <f t="shared" si="1"/>
        <v/>
      </c>
      <c r="CF93" s="12" t="str">
        <f t="shared" si="1"/>
        <v/>
      </c>
      <c r="CG93" s="12" t="str">
        <f t="shared" si="1"/>
        <v/>
      </c>
      <c r="CH93" s="12" t="str">
        <f t="shared" si="1"/>
        <v/>
      </c>
      <c r="CI93" s="12" t="str">
        <f t="shared" si="1"/>
        <v/>
      </c>
      <c r="CJ93" s="12" t="str">
        <f t="shared" si="1"/>
        <v/>
      </c>
      <c r="CK93" s="12" t="str">
        <f t="shared" si="1"/>
        <v/>
      </c>
      <c r="CL93" s="12" t="str">
        <f t="shared" si="1"/>
        <v/>
      </c>
      <c r="CM93" s="12" t="str">
        <f t="shared" si="1"/>
        <v/>
      </c>
      <c r="CN93" s="12" t="str">
        <f t="shared" si="1"/>
        <v/>
      </c>
      <c r="CO93" s="12" t="str">
        <f t="shared" si="1"/>
        <v/>
      </c>
      <c r="CP93" s="12" t="str">
        <f t="shared" si="1"/>
        <v/>
      </c>
      <c r="CQ93" s="12" t="str">
        <f t="shared" si="1"/>
        <v/>
      </c>
      <c r="CR93" s="12" t="str">
        <f t="shared" si="1"/>
        <v/>
      </c>
      <c r="CS93" s="12" t="str">
        <f t="shared" si="1"/>
        <v/>
      </c>
      <c r="CT93" s="12" t="str">
        <f t="shared" si="1"/>
        <v/>
      </c>
      <c r="CU93" s="12" t="str">
        <f t="shared" si="1"/>
        <v/>
      </c>
      <c r="CV93" s="12" t="str">
        <f t="shared" si="1"/>
        <v/>
      </c>
      <c r="CW93" s="12" t="str">
        <f t="shared" si="1"/>
        <v/>
      </c>
      <c r="CX93" s="12" t="str">
        <f t="shared" si="1"/>
        <v/>
      </c>
      <c r="CY93" s="12" t="str">
        <f t="shared" si="1"/>
        <v/>
      </c>
      <c r="CZ93" s="12" t="str">
        <f t="shared" si="1"/>
        <v/>
      </c>
      <c r="DA93" s="12" t="str">
        <f t="shared" si="1"/>
        <v/>
      </c>
      <c r="DB93" s="12" t="str">
        <f t="shared" si="1"/>
        <v/>
      </c>
      <c r="DC93" s="12" t="str">
        <f t="shared" si="1"/>
        <v/>
      </c>
      <c r="DD93" s="12" t="str">
        <f t="shared" si="1"/>
        <v/>
      </c>
    </row>
    <row r="94" spans="1:108" ht="15">
      <c r="C94" s="16" t="s">
        <v>48</v>
      </c>
      <c r="D94" s="12">
        <f>D32</f>
        <v>0</v>
      </c>
      <c r="E94" s="12" t="str">
        <f t="shared" ref="E94:BP94" si="2">E32</f>
        <v/>
      </c>
      <c r="F94" s="12" t="str">
        <f t="shared" si="2"/>
        <v/>
      </c>
      <c r="G94" s="12" t="str">
        <f t="shared" si="2"/>
        <v/>
      </c>
      <c r="H94" s="12" t="str">
        <f t="shared" si="2"/>
        <v/>
      </c>
      <c r="I94" s="12" t="str">
        <f t="shared" si="2"/>
        <v/>
      </c>
      <c r="J94" s="12" t="str">
        <f t="shared" si="2"/>
        <v/>
      </c>
      <c r="K94" s="12" t="str">
        <f t="shared" si="2"/>
        <v/>
      </c>
      <c r="L94" s="12" t="str">
        <f t="shared" si="2"/>
        <v/>
      </c>
      <c r="M94" s="12" t="str">
        <f t="shared" si="2"/>
        <v/>
      </c>
      <c r="N94" s="12" t="str">
        <f t="shared" si="2"/>
        <v/>
      </c>
      <c r="O94" s="12" t="str">
        <f t="shared" si="2"/>
        <v/>
      </c>
      <c r="P94" s="12" t="str">
        <f t="shared" si="2"/>
        <v/>
      </c>
      <c r="Q94" s="12" t="str">
        <f t="shared" si="2"/>
        <v/>
      </c>
      <c r="R94" s="12" t="str">
        <f t="shared" si="2"/>
        <v/>
      </c>
      <c r="S94" s="12" t="str">
        <f t="shared" si="2"/>
        <v/>
      </c>
      <c r="T94" s="12" t="str">
        <f t="shared" si="2"/>
        <v/>
      </c>
      <c r="U94" s="12" t="str">
        <f t="shared" si="2"/>
        <v/>
      </c>
      <c r="V94" s="12" t="str">
        <f t="shared" si="2"/>
        <v/>
      </c>
      <c r="W94" s="12" t="str">
        <f t="shared" si="2"/>
        <v/>
      </c>
      <c r="X94" s="12" t="str">
        <f t="shared" si="2"/>
        <v/>
      </c>
      <c r="Y94" s="12" t="str">
        <f t="shared" si="2"/>
        <v/>
      </c>
      <c r="Z94" s="12" t="str">
        <f t="shared" si="2"/>
        <v/>
      </c>
      <c r="AA94" s="12" t="str">
        <f t="shared" si="2"/>
        <v/>
      </c>
      <c r="AB94" s="12" t="str">
        <f t="shared" si="2"/>
        <v/>
      </c>
      <c r="AC94" s="12" t="str">
        <f t="shared" si="2"/>
        <v/>
      </c>
      <c r="AD94" s="12" t="str">
        <f t="shared" si="2"/>
        <v/>
      </c>
      <c r="AE94" s="12" t="str">
        <f t="shared" si="2"/>
        <v/>
      </c>
      <c r="AF94" s="12" t="str">
        <f t="shared" si="2"/>
        <v/>
      </c>
      <c r="AG94" s="12" t="str">
        <f t="shared" si="2"/>
        <v/>
      </c>
      <c r="AH94" s="12" t="str">
        <f t="shared" si="2"/>
        <v/>
      </c>
      <c r="AI94" s="12" t="str">
        <f t="shared" si="2"/>
        <v/>
      </c>
      <c r="AJ94" s="12" t="str">
        <f t="shared" si="2"/>
        <v/>
      </c>
      <c r="AK94" s="12" t="str">
        <f t="shared" si="2"/>
        <v/>
      </c>
      <c r="AL94" s="12" t="str">
        <f t="shared" si="2"/>
        <v/>
      </c>
      <c r="AM94" s="12" t="str">
        <f t="shared" si="2"/>
        <v/>
      </c>
      <c r="AN94" s="12" t="str">
        <f t="shared" si="2"/>
        <v/>
      </c>
      <c r="AO94" s="12" t="str">
        <f t="shared" si="2"/>
        <v/>
      </c>
      <c r="AP94" s="12" t="str">
        <f t="shared" si="2"/>
        <v/>
      </c>
      <c r="AQ94" s="12" t="str">
        <f t="shared" si="2"/>
        <v/>
      </c>
      <c r="AR94" s="12" t="str">
        <f t="shared" si="2"/>
        <v/>
      </c>
      <c r="AS94" s="12" t="str">
        <f t="shared" si="2"/>
        <v/>
      </c>
      <c r="AT94" s="12" t="str">
        <f t="shared" si="2"/>
        <v/>
      </c>
      <c r="AU94" s="12" t="str">
        <f t="shared" si="2"/>
        <v/>
      </c>
      <c r="AV94" s="12" t="str">
        <f t="shared" si="2"/>
        <v/>
      </c>
      <c r="AW94" s="12" t="str">
        <f t="shared" si="2"/>
        <v/>
      </c>
      <c r="AX94" s="12" t="str">
        <f t="shared" si="2"/>
        <v/>
      </c>
      <c r="AY94" s="12" t="str">
        <f t="shared" si="2"/>
        <v/>
      </c>
      <c r="AZ94" s="12" t="str">
        <f t="shared" si="2"/>
        <v/>
      </c>
      <c r="BA94" s="12" t="str">
        <f t="shared" si="2"/>
        <v/>
      </c>
      <c r="BB94" s="12" t="str">
        <f t="shared" si="2"/>
        <v/>
      </c>
      <c r="BC94" s="12" t="str">
        <f t="shared" si="2"/>
        <v/>
      </c>
      <c r="BD94" s="12" t="str">
        <f t="shared" si="2"/>
        <v/>
      </c>
      <c r="BE94" s="12" t="str">
        <f t="shared" si="2"/>
        <v/>
      </c>
      <c r="BF94" s="12" t="str">
        <f t="shared" si="2"/>
        <v/>
      </c>
      <c r="BG94" s="12" t="str">
        <f t="shared" si="2"/>
        <v/>
      </c>
      <c r="BH94" s="12" t="str">
        <f t="shared" si="2"/>
        <v/>
      </c>
      <c r="BI94" s="12" t="str">
        <f t="shared" si="2"/>
        <v/>
      </c>
      <c r="BJ94" s="12" t="str">
        <f t="shared" si="2"/>
        <v/>
      </c>
      <c r="BK94" s="12" t="str">
        <f t="shared" si="2"/>
        <v/>
      </c>
      <c r="BL94" s="12" t="str">
        <f t="shared" si="2"/>
        <v/>
      </c>
      <c r="BM94" s="12" t="str">
        <f t="shared" si="2"/>
        <v/>
      </c>
      <c r="BN94" s="12" t="str">
        <f t="shared" si="2"/>
        <v/>
      </c>
      <c r="BO94" s="12" t="str">
        <f t="shared" si="2"/>
        <v/>
      </c>
      <c r="BP94" s="12" t="str">
        <f t="shared" si="2"/>
        <v/>
      </c>
      <c r="BQ94" s="12" t="str">
        <f t="shared" ref="BQ94:DD94" si="3">BQ32</f>
        <v/>
      </c>
      <c r="BR94" s="12" t="str">
        <f t="shared" si="3"/>
        <v/>
      </c>
      <c r="BS94" s="12" t="str">
        <f t="shared" si="3"/>
        <v/>
      </c>
      <c r="BT94" s="12" t="str">
        <f t="shared" si="3"/>
        <v/>
      </c>
      <c r="BU94" s="12" t="str">
        <f t="shared" si="3"/>
        <v/>
      </c>
      <c r="BV94" s="12" t="str">
        <f t="shared" si="3"/>
        <v/>
      </c>
      <c r="BW94" s="12" t="str">
        <f t="shared" si="3"/>
        <v/>
      </c>
      <c r="BX94" s="12" t="str">
        <f t="shared" si="3"/>
        <v/>
      </c>
      <c r="BY94" s="12" t="str">
        <f t="shared" si="3"/>
        <v/>
      </c>
      <c r="BZ94" s="12" t="str">
        <f t="shared" si="3"/>
        <v/>
      </c>
      <c r="CA94" s="12" t="str">
        <f t="shared" si="3"/>
        <v/>
      </c>
      <c r="CB94" s="12" t="str">
        <f t="shared" si="3"/>
        <v/>
      </c>
      <c r="CC94" s="12" t="str">
        <f t="shared" si="3"/>
        <v/>
      </c>
      <c r="CD94" s="12" t="str">
        <f t="shared" si="3"/>
        <v/>
      </c>
      <c r="CE94" s="12" t="str">
        <f t="shared" si="3"/>
        <v/>
      </c>
      <c r="CF94" s="12" t="str">
        <f t="shared" si="3"/>
        <v/>
      </c>
      <c r="CG94" s="12" t="str">
        <f t="shared" si="3"/>
        <v/>
      </c>
      <c r="CH94" s="12" t="str">
        <f t="shared" si="3"/>
        <v/>
      </c>
      <c r="CI94" s="12" t="str">
        <f t="shared" si="3"/>
        <v/>
      </c>
      <c r="CJ94" s="12" t="str">
        <f t="shared" si="3"/>
        <v/>
      </c>
      <c r="CK94" s="12" t="str">
        <f t="shared" si="3"/>
        <v/>
      </c>
      <c r="CL94" s="12" t="str">
        <f t="shared" si="3"/>
        <v/>
      </c>
      <c r="CM94" s="12" t="str">
        <f t="shared" si="3"/>
        <v/>
      </c>
      <c r="CN94" s="12" t="str">
        <f t="shared" si="3"/>
        <v/>
      </c>
      <c r="CO94" s="12" t="str">
        <f t="shared" si="3"/>
        <v/>
      </c>
      <c r="CP94" s="12" t="str">
        <f t="shared" si="3"/>
        <v/>
      </c>
      <c r="CQ94" s="12" t="str">
        <f t="shared" si="3"/>
        <v/>
      </c>
      <c r="CR94" s="12" t="str">
        <f t="shared" si="3"/>
        <v/>
      </c>
      <c r="CS94" s="12" t="str">
        <f t="shared" si="3"/>
        <v/>
      </c>
      <c r="CT94" s="12" t="str">
        <f t="shared" si="3"/>
        <v/>
      </c>
      <c r="CU94" s="12" t="str">
        <f t="shared" si="3"/>
        <v/>
      </c>
      <c r="CV94" s="12" t="str">
        <f t="shared" si="3"/>
        <v/>
      </c>
      <c r="CW94" s="12" t="str">
        <f t="shared" si="3"/>
        <v/>
      </c>
      <c r="CX94" s="12" t="str">
        <f t="shared" si="3"/>
        <v/>
      </c>
      <c r="CY94" s="12" t="str">
        <f t="shared" si="3"/>
        <v/>
      </c>
      <c r="CZ94" s="12" t="str">
        <f t="shared" si="3"/>
        <v/>
      </c>
      <c r="DA94" s="12" t="str">
        <f t="shared" si="3"/>
        <v/>
      </c>
      <c r="DB94" s="12" t="str">
        <f t="shared" si="3"/>
        <v/>
      </c>
      <c r="DC94" s="12" t="str">
        <f t="shared" si="3"/>
        <v/>
      </c>
      <c r="DD94" s="12" t="str">
        <f t="shared" si="3"/>
        <v/>
      </c>
    </row>
    <row r="95" spans="1:108" ht="15">
      <c r="C95" s="16" t="s">
        <v>49</v>
      </c>
      <c r="D95" s="12">
        <f>D36</f>
        <v>0</v>
      </c>
      <c r="E95" s="12" t="str">
        <f t="shared" ref="E95:BP95" si="4">E36</f>
        <v/>
      </c>
      <c r="F95" s="12" t="str">
        <f t="shared" si="4"/>
        <v/>
      </c>
      <c r="G95" s="12" t="str">
        <f t="shared" si="4"/>
        <v/>
      </c>
      <c r="H95" s="12" t="str">
        <f t="shared" si="4"/>
        <v/>
      </c>
      <c r="I95" s="12" t="str">
        <f t="shared" si="4"/>
        <v/>
      </c>
      <c r="J95" s="12" t="str">
        <f t="shared" si="4"/>
        <v/>
      </c>
      <c r="K95" s="12" t="str">
        <f t="shared" si="4"/>
        <v/>
      </c>
      <c r="L95" s="12" t="str">
        <f t="shared" si="4"/>
        <v/>
      </c>
      <c r="M95" s="12" t="str">
        <f t="shared" si="4"/>
        <v/>
      </c>
      <c r="N95" s="12" t="str">
        <f t="shared" si="4"/>
        <v/>
      </c>
      <c r="O95" s="12" t="str">
        <f t="shared" si="4"/>
        <v/>
      </c>
      <c r="P95" s="12" t="str">
        <f t="shared" si="4"/>
        <v/>
      </c>
      <c r="Q95" s="12" t="str">
        <f t="shared" si="4"/>
        <v/>
      </c>
      <c r="R95" s="12" t="str">
        <f t="shared" si="4"/>
        <v/>
      </c>
      <c r="S95" s="12" t="str">
        <f t="shared" si="4"/>
        <v/>
      </c>
      <c r="T95" s="12" t="str">
        <f t="shared" si="4"/>
        <v/>
      </c>
      <c r="U95" s="12" t="str">
        <f t="shared" si="4"/>
        <v/>
      </c>
      <c r="V95" s="12" t="str">
        <f t="shared" si="4"/>
        <v/>
      </c>
      <c r="W95" s="12" t="str">
        <f t="shared" si="4"/>
        <v/>
      </c>
      <c r="X95" s="12" t="str">
        <f t="shared" si="4"/>
        <v/>
      </c>
      <c r="Y95" s="12" t="str">
        <f t="shared" si="4"/>
        <v/>
      </c>
      <c r="Z95" s="12" t="str">
        <f t="shared" si="4"/>
        <v/>
      </c>
      <c r="AA95" s="12" t="str">
        <f t="shared" si="4"/>
        <v/>
      </c>
      <c r="AB95" s="12" t="str">
        <f t="shared" si="4"/>
        <v/>
      </c>
      <c r="AC95" s="12" t="str">
        <f t="shared" si="4"/>
        <v/>
      </c>
      <c r="AD95" s="12" t="str">
        <f t="shared" si="4"/>
        <v/>
      </c>
      <c r="AE95" s="12" t="str">
        <f t="shared" si="4"/>
        <v/>
      </c>
      <c r="AF95" s="12" t="str">
        <f t="shared" si="4"/>
        <v/>
      </c>
      <c r="AG95" s="12" t="str">
        <f t="shared" si="4"/>
        <v/>
      </c>
      <c r="AH95" s="12" t="str">
        <f t="shared" si="4"/>
        <v/>
      </c>
      <c r="AI95" s="12" t="str">
        <f t="shared" si="4"/>
        <v/>
      </c>
      <c r="AJ95" s="12" t="str">
        <f t="shared" si="4"/>
        <v/>
      </c>
      <c r="AK95" s="12" t="str">
        <f t="shared" si="4"/>
        <v/>
      </c>
      <c r="AL95" s="12" t="str">
        <f t="shared" si="4"/>
        <v/>
      </c>
      <c r="AM95" s="12" t="str">
        <f t="shared" si="4"/>
        <v/>
      </c>
      <c r="AN95" s="12" t="str">
        <f t="shared" si="4"/>
        <v/>
      </c>
      <c r="AO95" s="12" t="str">
        <f t="shared" si="4"/>
        <v/>
      </c>
      <c r="AP95" s="12" t="str">
        <f t="shared" si="4"/>
        <v/>
      </c>
      <c r="AQ95" s="12" t="str">
        <f t="shared" si="4"/>
        <v/>
      </c>
      <c r="AR95" s="12" t="str">
        <f t="shared" si="4"/>
        <v/>
      </c>
      <c r="AS95" s="12" t="str">
        <f t="shared" si="4"/>
        <v/>
      </c>
      <c r="AT95" s="12" t="str">
        <f t="shared" si="4"/>
        <v/>
      </c>
      <c r="AU95" s="12" t="str">
        <f t="shared" si="4"/>
        <v/>
      </c>
      <c r="AV95" s="12" t="str">
        <f t="shared" si="4"/>
        <v/>
      </c>
      <c r="AW95" s="12" t="str">
        <f t="shared" si="4"/>
        <v/>
      </c>
      <c r="AX95" s="12" t="str">
        <f t="shared" si="4"/>
        <v/>
      </c>
      <c r="AY95" s="12" t="str">
        <f t="shared" si="4"/>
        <v/>
      </c>
      <c r="AZ95" s="12" t="str">
        <f t="shared" si="4"/>
        <v/>
      </c>
      <c r="BA95" s="12" t="str">
        <f t="shared" si="4"/>
        <v/>
      </c>
      <c r="BB95" s="12" t="str">
        <f t="shared" si="4"/>
        <v/>
      </c>
      <c r="BC95" s="12" t="str">
        <f t="shared" si="4"/>
        <v/>
      </c>
      <c r="BD95" s="12" t="str">
        <f t="shared" si="4"/>
        <v/>
      </c>
      <c r="BE95" s="12" t="str">
        <f t="shared" si="4"/>
        <v/>
      </c>
      <c r="BF95" s="12" t="str">
        <f t="shared" si="4"/>
        <v/>
      </c>
      <c r="BG95" s="12" t="str">
        <f t="shared" si="4"/>
        <v/>
      </c>
      <c r="BH95" s="12" t="str">
        <f t="shared" si="4"/>
        <v/>
      </c>
      <c r="BI95" s="12" t="str">
        <f t="shared" si="4"/>
        <v/>
      </c>
      <c r="BJ95" s="12" t="str">
        <f t="shared" si="4"/>
        <v/>
      </c>
      <c r="BK95" s="12" t="str">
        <f t="shared" si="4"/>
        <v/>
      </c>
      <c r="BL95" s="12" t="str">
        <f t="shared" si="4"/>
        <v/>
      </c>
      <c r="BM95" s="12" t="str">
        <f t="shared" si="4"/>
        <v/>
      </c>
      <c r="BN95" s="12" t="str">
        <f t="shared" si="4"/>
        <v/>
      </c>
      <c r="BO95" s="12" t="str">
        <f t="shared" si="4"/>
        <v/>
      </c>
      <c r="BP95" s="12" t="str">
        <f t="shared" si="4"/>
        <v/>
      </c>
      <c r="BQ95" s="12" t="str">
        <f t="shared" ref="BQ95:DD95" si="5">BQ36</f>
        <v/>
      </c>
      <c r="BR95" s="12" t="str">
        <f t="shared" si="5"/>
        <v/>
      </c>
      <c r="BS95" s="12" t="str">
        <f t="shared" si="5"/>
        <v/>
      </c>
      <c r="BT95" s="12" t="str">
        <f t="shared" si="5"/>
        <v/>
      </c>
      <c r="BU95" s="12" t="str">
        <f t="shared" si="5"/>
        <v/>
      </c>
      <c r="BV95" s="12" t="str">
        <f t="shared" si="5"/>
        <v/>
      </c>
      <c r="BW95" s="12" t="str">
        <f t="shared" si="5"/>
        <v/>
      </c>
      <c r="BX95" s="12" t="str">
        <f t="shared" si="5"/>
        <v/>
      </c>
      <c r="BY95" s="12" t="str">
        <f t="shared" si="5"/>
        <v/>
      </c>
      <c r="BZ95" s="12" t="str">
        <f t="shared" si="5"/>
        <v/>
      </c>
      <c r="CA95" s="12" t="str">
        <f t="shared" si="5"/>
        <v/>
      </c>
      <c r="CB95" s="12" t="str">
        <f t="shared" si="5"/>
        <v/>
      </c>
      <c r="CC95" s="12" t="str">
        <f t="shared" si="5"/>
        <v/>
      </c>
      <c r="CD95" s="12" t="str">
        <f t="shared" si="5"/>
        <v/>
      </c>
      <c r="CE95" s="12" t="str">
        <f t="shared" si="5"/>
        <v/>
      </c>
      <c r="CF95" s="12" t="str">
        <f t="shared" si="5"/>
        <v/>
      </c>
      <c r="CG95" s="12" t="str">
        <f t="shared" si="5"/>
        <v/>
      </c>
      <c r="CH95" s="12" t="str">
        <f t="shared" si="5"/>
        <v/>
      </c>
      <c r="CI95" s="12" t="str">
        <f t="shared" si="5"/>
        <v/>
      </c>
      <c r="CJ95" s="12" t="str">
        <f t="shared" si="5"/>
        <v/>
      </c>
      <c r="CK95" s="12" t="str">
        <f t="shared" si="5"/>
        <v/>
      </c>
      <c r="CL95" s="12" t="str">
        <f t="shared" si="5"/>
        <v/>
      </c>
      <c r="CM95" s="12" t="str">
        <f t="shared" si="5"/>
        <v/>
      </c>
      <c r="CN95" s="12" t="str">
        <f t="shared" si="5"/>
        <v/>
      </c>
      <c r="CO95" s="12" t="str">
        <f t="shared" si="5"/>
        <v/>
      </c>
      <c r="CP95" s="12" t="str">
        <f t="shared" si="5"/>
        <v/>
      </c>
      <c r="CQ95" s="12" t="str">
        <f t="shared" si="5"/>
        <v/>
      </c>
      <c r="CR95" s="12" t="str">
        <f t="shared" si="5"/>
        <v/>
      </c>
      <c r="CS95" s="12" t="str">
        <f t="shared" si="5"/>
        <v/>
      </c>
      <c r="CT95" s="12" t="str">
        <f t="shared" si="5"/>
        <v/>
      </c>
      <c r="CU95" s="12" t="str">
        <f t="shared" si="5"/>
        <v/>
      </c>
      <c r="CV95" s="12" t="str">
        <f t="shared" si="5"/>
        <v/>
      </c>
      <c r="CW95" s="12" t="str">
        <f t="shared" si="5"/>
        <v/>
      </c>
      <c r="CX95" s="12" t="str">
        <f t="shared" si="5"/>
        <v/>
      </c>
      <c r="CY95" s="12" t="str">
        <f t="shared" si="5"/>
        <v/>
      </c>
      <c r="CZ95" s="12" t="str">
        <f t="shared" si="5"/>
        <v/>
      </c>
      <c r="DA95" s="12" t="str">
        <f t="shared" si="5"/>
        <v/>
      </c>
      <c r="DB95" s="12" t="str">
        <f t="shared" si="5"/>
        <v/>
      </c>
      <c r="DC95" s="12" t="str">
        <f t="shared" si="5"/>
        <v/>
      </c>
      <c r="DD95" s="12" t="str">
        <f t="shared" si="5"/>
        <v/>
      </c>
    </row>
    <row r="96" spans="1:108" ht="15">
      <c r="C96" s="16" t="s">
        <v>50</v>
      </c>
      <c r="D96" s="12">
        <f>D40</f>
        <v>0</v>
      </c>
      <c r="E96" s="12" t="str">
        <f t="shared" ref="E96:BP96" si="6">E40</f>
        <v/>
      </c>
      <c r="F96" s="12" t="str">
        <f t="shared" si="6"/>
        <v/>
      </c>
      <c r="G96" s="12" t="str">
        <f t="shared" si="6"/>
        <v/>
      </c>
      <c r="H96" s="12" t="str">
        <f t="shared" si="6"/>
        <v/>
      </c>
      <c r="I96" s="12" t="str">
        <f t="shared" si="6"/>
        <v/>
      </c>
      <c r="J96" s="12" t="str">
        <f t="shared" si="6"/>
        <v/>
      </c>
      <c r="K96" s="12" t="str">
        <f t="shared" si="6"/>
        <v/>
      </c>
      <c r="L96" s="12" t="str">
        <f t="shared" si="6"/>
        <v/>
      </c>
      <c r="M96" s="12" t="str">
        <f t="shared" si="6"/>
        <v/>
      </c>
      <c r="N96" s="12" t="str">
        <f t="shared" si="6"/>
        <v/>
      </c>
      <c r="O96" s="12" t="str">
        <f t="shared" si="6"/>
        <v/>
      </c>
      <c r="P96" s="12" t="str">
        <f t="shared" si="6"/>
        <v/>
      </c>
      <c r="Q96" s="12" t="str">
        <f t="shared" si="6"/>
        <v/>
      </c>
      <c r="R96" s="12" t="str">
        <f t="shared" si="6"/>
        <v/>
      </c>
      <c r="S96" s="12" t="str">
        <f t="shared" si="6"/>
        <v/>
      </c>
      <c r="T96" s="12" t="str">
        <f t="shared" si="6"/>
        <v/>
      </c>
      <c r="U96" s="12" t="str">
        <f t="shared" si="6"/>
        <v/>
      </c>
      <c r="V96" s="12" t="str">
        <f t="shared" si="6"/>
        <v/>
      </c>
      <c r="W96" s="12" t="str">
        <f t="shared" si="6"/>
        <v/>
      </c>
      <c r="X96" s="12" t="str">
        <f t="shared" si="6"/>
        <v/>
      </c>
      <c r="Y96" s="12" t="str">
        <f t="shared" si="6"/>
        <v/>
      </c>
      <c r="Z96" s="12" t="str">
        <f t="shared" si="6"/>
        <v/>
      </c>
      <c r="AA96" s="12" t="str">
        <f t="shared" si="6"/>
        <v/>
      </c>
      <c r="AB96" s="12" t="str">
        <f t="shared" si="6"/>
        <v/>
      </c>
      <c r="AC96" s="12" t="str">
        <f t="shared" si="6"/>
        <v/>
      </c>
      <c r="AD96" s="12" t="str">
        <f t="shared" si="6"/>
        <v/>
      </c>
      <c r="AE96" s="12" t="str">
        <f t="shared" si="6"/>
        <v/>
      </c>
      <c r="AF96" s="12" t="str">
        <f t="shared" si="6"/>
        <v/>
      </c>
      <c r="AG96" s="12" t="str">
        <f t="shared" si="6"/>
        <v/>
      </c>
      <c r="AH96" s="12" t="str">
        <f t="shared" si="6"/>
        <v/>
      </c>
      <c r="AI96" s="12" t="str">
        <f t="shared" si="6"/>
        <v/>
      </c>
      <c r="AJ96" s="12" t="str">
        <f t="shared" si="6"/>
        <v/>
      </c>
      <c r="AK96" s="12" t="str">
        <f t="shared" si="6"/>
        <v/>
      </c>
      <c r="AL96" s="12" t="str">
        <f t="shared" si="6"/>
        <v/>
      </c>
      <c r="AM96" s="12" t="str">
        <f t="shared" si="6"/>
        <v/>
      </c>
      <c r="AN96" s="12" t="str">
        <f t="shared" si="6"/>
        <v/>
      </c>
      <c r="AO96" s="12" t="str">
        <f t="shared" si="6"/>
        <v/>
      </c>
      <c r="AP96" s="12" t="str">
        <f t="shared" si="6"/>
        <v/>
      </c>
      <c r="AQ96" s="12" t="str">
        <f t="shared" si="6"/>
        <v/>
      </c>
      <c r="AR96" s="12" t="str">
        <f t="shared" si="6"/>
        <v/>
      </c>
      <c r="AS96" s="12" t="str">
        <f t="shared" si="6"/>
        <v/>
      </c>
      <c r="AT96" s="12" t="str">
        <f t="shared" si="6"/>
        <v/>
      </c>
      <c r="AU96" s="12" t="str">
        <f t="shared" si="6"/>
        <v/>
      </c>
      <c r="AV96" s="12" t="str">
        <f t="shared" si="6"/>
        <v/>
      </c>
      <c r="AW96" s="12" t="str">
        <f t="shared" si="6"/>
        <v/>
      </c>
      <c r="AX96" s="12" t="str">
        <f t="shared" si="6"/>
        <v/>
      </c>
      <c r="AY96" s="12" t="str">
        <f t="shared" si="6"/>
        <v/>
      </c>
      <c r="AZ96" s="12" t="str">
        <f t="shared" si="6"/>
        <v/>
      </c>
      <c r="BA96" s="12" t="str">
        <f t="shared" si="6"/>
        <v/>
      </c>
      <c r="BB96" s="12" t="str">
        <f t="shared" si="6"/>
        <v/>
      </c>
      <c r="BC96" s="12" t="str">
        <f t="shared" si="6"/>
        <v/>
      </c>
      <c r="BD96" s="12" t="str">
        <f t="shared" si="6"/>
        <v/>
      </c>
      <c r="BE96" s="12" t="str">
        <f t="shared" si="6"/>
        <v/>
      </c>
      <c r="BF96" s="12" t="str">
        <f t="shared" si="6"/>
        <v/>
      </c>
      <c r="BG96" s="12" t="str">
        <f t="shared" si="6"/>
        <v/>
      </c>
      <c r="BH96" s="12" t="str">
        <f t="shared" si="6"/>
        <v/>
      </c>
      <c r="BI96" s="12" t="str">
        <f t="shared" si="6"/>
        <v/>
      </c>
      <c r="BJ96" s="12" t="str">
        <f t="shared" si="6"/>
        <v/>
      </c>
      <c r="BK96" s="12" t="str">
        <f t="shared" si="6"/>
        <v/>
      </c>
      <c r="BL96" s="12" t="str">
        <f t="shared" si="6"/>
        <v/>
      </c>
      <c r="BM96" s="12" t="str">
        <f t="shared" si="6"/>
        <v/>
      </c>
      <c r="BN96" s="12" t="str">
        <f t="shared" si="6"/>
        <v/>
      </c>
      <c r="BO96" s="12" t="str">
        <f t="shared" si="6"/>
        <v/>
      </c>
      <c r="BP96" s="12" t="str">
        <f t="shared" si="6"/>
        <v/>
      </c>
      <c r="BQ96" s="12" t="str">
        <f t="shared" ref="BQ96:DD96" si="7">BQ40</f>
        <v/>
      </c>
      <c r="BR96" s="12" t="str">
        <f t="shared" si="7"/>
        <v/>
      </c>
      <c r="BS96" s="12" t="str">
        <f t="shared" si="7"/>
        <v/>
      </c>
      <c r="BT96" s="12" t="str">
        <f t="shared" si="7"/>
        <v/>
      </c>
      <c r="BU96" s="12" t="str">
        <f t="shared" si="7"/>
        <v/>
      </c>
      <c r="BV96" s="12" t="str">
        <f t="shared" si="7"/>
        <v/>
      </c>
      <c r="BW96" s="12" t="str">
        <f t="shared" si="7"/>
        <v/>
      </c>
      <c r="BX96" s="12" t="str">
        <f t="shared" si="7"/>
        <v/>
      </c>
      <c r="BY96" s="12" t="str">
        <f t="shared" si="7"/>
        <v/>
      </c>
      <c r="BZ96" s="12" t="str">
        <f t="shared" si="7"/>
        <v/>
      </c>
      <c r="CA96" s="12" t="str">
        <f t="shared" si="7"/>
        <v/>
      </c>
      <c r="CB96" s="12" t="str">
        <f t="shared" si="7"/>
        <v/>
      </c>
      <c r="CC96" s="12" t="str">
        <f t="shared" si="7"/>
        <v/>
      </c>
      <c r="CD96" s="12" t="str">
        <f t="shared" si="7"/>
        <v/>
      </c>
      <c r="CE96" s="12" t="str">
        <f t="shared" si="7"/>
        <v/>
      </c>
      <c r="CF96" s="12" t="str">
        <f t="shared" si="7"/>
        <v/>
      </c>
      <c r="CG96" s="12" t="str">
        <f t="shared" si="7"/>
        <v/>
      </c>
      <c r="CH96" s="12" t="str">
        <f t="shared" si="7"/>
        <v/>
      </c>
      <c r="CI96" s="12" t="str">
        <f t="shared" si="7"/>
        <v/>
      </c>
      <c r="CJ96" s="12" t="str">
        <f t="shared" si="7"/>
        <v/>
      </c>
      <c r="CK96" s="12" t="str">
        <f t="shared" si="7"/>
        <v/>
      </c>
      <c r="CL96" s="12" t="str">
        <f t="shared" si="7"/>
        <v/>
      </c>
      <c r="CM96" s="12" t="str">
        <f t="shared" si="7"/>
        <v/>
      </c>
      <c r="CN96" s="12" t="str">
        <f t="shared" si="7"/>
        <v/>
      </c>
      <c r="CO96" s="12" t="str">
        <f t="shared" si="7"/>
        <v/>
      </c>
      <c r="CP96" s="12" t="str">
        <f t="shared" si="7"/>
        <v/>
      </c>
      <c r="CQ96" s="12" t="str">
        <f t="shared" si="7"/>
        <v/>
      </c>
      <c r="CR96" s="12" t="str">
        <f t="shared" si="7"/>
        <v/>
      </c>
      <c r="CS96" s="12" t="str">
        <f t="shared" si="7"/>
        <v/>
      </c>
      <c r="CT96" s="12" t="str">
        <f t="shared" si="7"/>
        <v/>
      </c>
      <c r="CU96" s="12" t="str">
        <f t="shared" si="7"/>
        <v/>
      </c>
      <c r="CV96" s="12" t="str">
        <f t="shared" si="7"/>
        <v/>
      </c>
      <c r="CW96" s="12" t="str">
        <f t="shared" si="7"/>
        <v/>
      </c>
      <c r="CX96" s="12" t="str">
        <f t="shared" si="7"/>
        <v/>
      </c>
      <c r="CY96" s="12" t="str">
        <f t="shared" si="7"/>
        <v/>
      </c>
      <c r="CZ96" s="12" t="str">
        <f t="shared" si="7"/>
        <v/>
      </c>
      <c r="DA96" s="12" t="str">
        <f t="shared" si="7"/>
        <v/>
      </c>
      <c r="DB96" s="12" t="str">
        <f t="shared" si="7"/>
        <v/>
      </c>
      <c r="DC96" s="12" t="str">
        <f t="shared" si="7"/>
        <v/>
      </c>
      <c r="DD96" s="12" t="str">
        <f t="shared" si="7"/>
        <v/>
      </c>
    </row>
    <row r="97" spans="3:108" ht="15">
      <c r="C97" s="16" t="s">
        <v>51</v>
      </c>
      <c r="D97" s="12">
        <f>D44</f>
        <v>0</v>
      </c>
      <c r="E97" s="12" t="str">
        <f t="shared" ref="E97:BP97" si="8">E44</f>
        <v/>
      </c>
      <c r="F97" s="12" t="str">
        <f t="shared" si="8"/>
        <v/>
      </c>
      <c r="G97" s="12" t="str">
        <f t="shared" si="8"/>
        <v/>
      </c>
      <c r="H97" s="12" t="str">
        <f t="shared" si="8"/>
        <v/>
      </c>
      <c r="I97" s="12" t="str">
        <f t="shared" si="8"/>
        <v/>
      </c>
      <c r="J97" s="12" t="str">
        <f t="shared" si="8"/>
        <v/>
      </c>
      <c r="K97" s="12" t="str">
        <f t="shared" si="8"/>
        <v/>
      </c>
      <c r="L97" s="12" t="str">
        <f t="shared" si="8"/>
        <v/>
      </c>
      <c r="M97" s="12" t="str">
        <f t="shared" si="8"/>
        <v/>
      </c>
      <c r="N97" s="12" t="str">
        <f t="shared" si="8"/>
        <v/>
      </c>
      <c r="O97" s="12" t="str">
        <f t="shared" si="8"/>
        <v/>
      </c>
      <c r="P97" s="12" t="str">
        <f t="shared" si="8"/>
        <v/>
      </c>
      <c r="Q97" s="12" t="str">
        <f t="shared" si="8"/>
        <v/>
      </c>
      <c r="R97" s="12" t="str">
        <f t="shared" si="8"/>
        <v/>
      </c>
      <c r="S97" s="12" t="str">
        <f t="shared" si="8"/>
        <v/>
      </c>
      <c r="T97" s="12" t="str">
        <f t="shared" si="8"/>
        <v/>
      </c>
      <c r="U97" s="12" t="str">
        <f t="shared" si="8"/>
        <v/>
      </c>
      <c r="V97" s="12" t="str">
        <f t="shared" si="8"/>
        <v/>
      </c>
      <c r="W97" s="12" t="str">
        <f t="shared" si="8"/>
        <v/>
      </c>
      <c r="X97" s="12" t="str">
        <f t="shared" si="8"/>
        <v/>
      </c>
      <c r="Y97" s="12" t="str">
        <f t="shared" si="8"/>
        <v/>
      </c>
      <c r="Z97" s="12" t="str">
        <f t="shared" si="8"/>
        <v/>
      </c>
      <c r="AA97" s="12" t="str">
        <f t="shared" si="8"/>
        <v/>
      </c>
      <c r="AB97" s="12" t="str">
        <f t="shared" si="8"/>
        <v/>
      </c>
      <c r="AC97" s="12" t="str">
        <f t="shared" si="8"/>
        <v/>
      </c>
      <c r="AD97" s="12" t="str">
        <f t="shared" si="8"/>
        <v/>
      </c>
      <c r="AE97" s="12" t="str">
        <f t="shared" si="8"/>
        <v/>
      </c>
      <c r="AF97" s="12" t="str">
        <f t="shared" si="8"/>
        <v/>
      </c>
      <c r="AG97" s="12" t="str">
        <f t="shared" si="8"/>
        <v/>
      </c>
      <c r="AH97" s="12" t="str">
        <f t="shared" si="8"/>
        <v/>
      </c>
      <c r="AI97" s="12" t="str">
        <f t="shared" si="8"/>
        <v/>
      </c>
      <c r="AJ97" s="12" t="str">
        <f t="shared" si="8"/>
        <v/>
      </c>
      <c r="AK97" s="12" t="str">
        <f t="shared" si="8"/>
        <v/>
      </c>
      <c r="AL97" s="12" t="str">
        <f t="shared" si="8"/>
        <v/>
      </c>
      <c r="AM97" s="12" t="str">
        <f t="shared" si="8"/>
        <v/>
      </c>
      <c r="AN97" s="12" t="str">
        <f t="shared" si="8"/>
        <v/>
      </c>
      <c r="AO97" s="12" t="str">
        <f t="shared" si="8"/>
        <v/>
      </c>
      <c r="AP97" s="12" t="str">
        <f t="shared" si="8"/>
        <v/>
      </c>
      <c r="AQ97" s="12" t="str">
        <f t="shared" si="8"/>
        <v/>
      </c>
      <c r="AR97" s="12" t="str">
        <f t="shared" si="8"/>
        <v/>
      </c>
      <c r="AS97" s="12" t="str">
        <f t="shared" si="8"/>
        <v/>
      </c>
      <c r="AT97" s="12" t="str">
        <f t="shared" si="8"/>
        <v/>
      </c>
      <c r="AU97" s="12" t="str">
        <f t="shared" si="8"/>
        <v/>
      </c>
      <c r="AV97" s="12" t="str">
        <f t="shared" si="8"/>
        <v/>
      </c>
      <c r="AW97" s="12" t="str">
        <f t="shared" si="8"/>
        <v/>
      </c>
      <c r="AX97" s="12" t="str">
        <f t="shared" si="8"/>
        <v/>
      </c>
      <c r="AY97" s="12" t="str">
        <f t="shared" si="8"/>
        <v/>
      </c>
      <c r="AZ97" s="12" t="str">
        <f t="shared" si="8"/>
        <v/>
      </c>
      <c r="BA97" s="12" t="str">
        <f t="shared" si="8"/>
        <v/>
      </c>
      <c r="BB97" s="12" t="str">
        <f t="shared" si="8"/>
        <v/>
      </c>
      <c r="BC97" s="12" t="str">
        <f t="shared" si="8"/>
        <v/>
      </c>
      <c r="BD97" s="12" t="str">
        <f t="shared" si="8"/>
        <v/>
      </c>
      <c r="BE97" s="12" t="str">
        <f t="shared" si="8"/>
        <v/>
      </c>
      <c r="BF97" s="12" t="str">
        <f t="shared" si="8"/>
        <v/>
      </c>
      <c r="BG97" s="12" t="str">
        <f t="shared" si="8"/>
        <v/>
      </c>
      <c r="BH97" s="12" t="str">
        <f t="shared" si="8"/>
        <v/>
      </c>
      <c r="BI97" s="12" t="str">
        <f t="shared" si="8"/>
        <v/>
      </c>
      <c r="BJ97" s="12" t="str">
        <f t="shared" si="8"/>
        <v/>
      </c>
      <c r="BK97" s="12" t="str">
        <f t="shared" si="8"/>
        <v/>
      </c>
      <c r="BL97" s="12" t="str">
        <f t="shared" si="8"/>
        <v/>
      </c>
      <c r="BM97" s="12" t="str">
        <f t="shared" si="8"/>
        <v/>
      </c>
      <c r="BN97" s="12" t="str">
        <f t="shared" si="8"/>
        <v/>
      </c>
      <c r="BO97" s="12" t="str">
        <f t="shared" si="8"/>
        <v/>
      </c>
      <c r="BP97" s="12" t="str">
        <f t="shared" si="8"/>
        <v/>
      </c>
      <c r="BQ97" s="12" t="str">
        <f t="shared" ref="BQ97:DD97" si="9">BQ44</f>
        <v/>
      </c>
      <c r="BR97" s="12" t="str">
        <f t="shared" si="9"/>
        <v/>
      </c>
      <c r="BS97" s="12" t="str">
        <f t="shared" si="9"/>
        <v/>
      </c>
      <c r="BT97" s="12" t="str">
        <f t="shared" si="9"/>
        <v/>
      </c>
      <c r="BU97" s="12" t="str">
        <f t="shared" si="9"/>
        <v/>
      </c>
      <c r="BV97" s="12" t="str">
        <f t="shared" si="9"/>
        <v/>
      </c>
      <c r="BW97" s="12" t="str">
        <f t="shared" si="9"/>
        <v/>
      </c>
      <c r="BX97" s="12" t="str">
        <f t="shared" si="9"/>
        <v/>
      </c>
      <c r="BY97" s="12" t="str">
        <f t="shared" si="9"/>
        <v/>
      </c>
      <c r="BZ97" s="12" t="str">
        <f t="shared" si="9"/>
        <v/>
      </c>
      <c r="CA97" s="12" t="str">
        <f t="shared" si="9"/>
        <v/>
      </c>
      <c r="CB97" s="12" t="str">
        <f t="shared" si="9"/>
        <v/>
      </c>
      <c r="CC97" s="12" t="str">
        <f t="shared" si="9"/>
        <v/>
      </c>
      <c r="CD97" s="12" t="str">
        <f t="shared" si="9"/>
        <v/>
      </c>
      <c r="CE97" s="12" t="str">
        <f t="shared" si="9"/>
        <v/>
      </c>
      <c r="CF97" s="12" t="str">
        <f t="shared" si="9"/>
        <v/>
      </c>
      <c r="CG97" s="12" t="str">
        <f t="shared" si="9"/>
        <v/>
      </c>
      <c r="CH97" s="12" t="str">
        <f t="shared" si="9"/>
        <v/>
      </c>
      <c r="CI97" s="12" t="str">
        <f t="shared" si="9"/>
        <v/>
      </c>
      <c r="CJ97" s="12" t="str">
        <f t="shared" si="9"/>
        <v/>
      </c>
      <c r="CK97" s="12" t="str">
        <f t="shared" si="9"/>
        <v/>
      </c>
      <c r="CL97" s="12" t="str">
        <f t="shared" si="9"/>
        <v/>
      </c>
      <c r="CM97" s="12" t="str">
        <f t="shared" si="9"/>
        <v/>
      </c>
      <c r="CN97" s="12" t="str">
        <f t="shared" si="9"/>
        <v/>
      </c>
      <c r="CO97" s="12" t="str">
        <f t="shared" si="9"/>
        <v/>
      </c>
      <c r="CP97" s="12" t="str">
        <f t="shared" si="9"/>
        <v/>
      </c>
      <c r="CQ97" s="12" t="str">
        <f t="shared" si="9"/>
        <v/>
      </c>
      <c r="CR97" s="12" t="str">
        <f t="shared" si="9"/>
        <v/>
      </c>
      <c r="CS97" s="12" t="str">
        <f t="shared" si="9"/>
        <v/>
      </c>
      <c r="CT97" s="12" t="str">
        <f t="shared" si="9"/>
        <v/>
      </c>
      <c r="CU97" s="12" t="str">
        <f t="shared" si="9"/>
        <v/>
      </c>
      <c r="CV97" s="12" t="str">
        <f t="shared" si="9"/>
        <v/>
      </c>
      <c r="CW97" s="12" t="str">
        <f t="shared" si="9"/>
        <v/>
      </c>
      <c r="CX97" s="12" t="str">
        <f t="shared" si="9"/>
        <v/>
      </c>
      <c r="CY97" s="12" t="str">
        <f t="shared" si="9"/>
        <v/>
      </c>
      <c r="CZ97" s="12" t="str">
        <f t="shared" si="9"/>
        <v/>
      </c>
      <c r="DA97" s="12" t="str">
        <f t="shared" si="9"/>
        <v/>
      </c>
      <c r="DB97" s="12" t="str">
        <f t="shared" si="9"/>
        <v/>
      </c>
      <c r="DC97" s="12" t="str">
        <f t="shared" si="9"/>
        <v/>
      </c>
      <c r="DD97" s="12" t="str">
        <f t="shared" si="9"/>
        <v/>
      </c>
    </row>
    <row r="98" spans="3:108">
      <c r="C98" s="4"/>
      <c r="D98" s="4"/>
    </row>
    <row r="99" spans="3:108" ht="15">
      <c r="C99" s="16" t="s">
        <v>198</v>
      </c>
      <c r="D99" s="90" cm="1">
        <f t="array" ref="D99">_xlfn._xlws.FILTER(Results!$I$42:$DD$42,Results!$I$42:$DD$42&lt;&gt;"")</f>
        <v>45839</v>
      </c>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90"/>
      <c r="AX99" s="90"/>
      <c r="AY99" s="90"/>
      <c r="AZ99" s="90"/>
      <c r="BA99" s="90"/>
      <c r="BB99" s="90"/>
      <c r="BC99" s="90"/>
      <c r="BD99" s="90"/>
      <c r="BE99" s="90"/>
      <c r="BF99" s="90"/>
      <c r="BG99" s="90"/>
      <c r="BH99" s="90"/>
      <c r="BI99" s="90"/>
      <c r="BJ99" s="90"/>
      <c r="BK99" s="90"/>
      <c r="BL99" s="90"/>
      <c r="BM99" s="90"/>
      <c r="BN99" s="90"/>
      <c r="BO99" s="90"/>
      <c r="BP99" s="90"/>
      <c r="BQ99" s="90"/>
      <c r="BR99" s="90"/>
      <c r="BS99" s="90"/>
      <c r="BT99" s="90"/>
      <c r="BU99" s="90"/>
      <c r="BV99" s="90"/>
      <c r="BW99" s="90"/>
      <c r="BX99" s="90"/>
      <c r="BY99" s="90"/>
      <c r="BZ99" s="90"/>
      <c r="CA99" s="90"/>
      <c r="CB99" s="90"/>
      <c r="CC99" s="90"/>
      <c r="CD99" s="90"/>
      <c r="CE99" s="90"/>
      <c r="CF99" s="90"/>
      <c r="CG99" s="90"/>
      <c r="CH99" s="90"/>
      <c r="CI99" s="90"/>
      <c r="CJ99" s="90"/>
      <c r="CK99" s="90"/>
      <c r="CL99" s="90"/>
      <c r="CM99" s="90"/>
      <c r="CN99" s="90"/>
      <c r="CO99" s="90"/>
      <c r="CP99" s="90"/>
      <c r="CQ99" s="90"/>
      <c r="CR99" s="90"/>
      <c r="CS99" s="90"/>
      <c r="CT99" s="90"/>
      <c r="CU99" s="90"/>
      <c r="CV99" s="90"/>
      <c r="CW99" s="90"/>
      <c r="CX99" s="90"/>
      <c r="CY99" s="90"/>
      <c r="CZ99" s="90"/>
      <c r="DA99" s="90"/>
      <c r="DB99" s="90"/>
      <c r="DC99" s="90"/>
      <c r="DD99" s="90"/>
    </row>
    <row r="100" spans="3:108" ht="15">
      <c r="C100" s="16" t="s">
        <v>47</v>
      </c>
      <c r="D100" s="22">
        <f>D62</f>
        <v>0</v>
      </c>
      <c r="E100" s="22" t="str">
        <f t="shared" ref="E100:BP100" si="10">E62</f>
        <v/>
      </c>
      <c r="F100" s="22" t="str">
        <f t="shared" si="10"/>
        <v/>
      </c>
      <c r="G100" s="22" t="str">
        <f t="shared" si="10"/>
        <v/>
      </c>
      <c r="H100" s="22" t="str">
        <f t="shared" si="10"/>
        <v/>
      </c>
      <c r="I100" s="22" t="str">
        <f t="shared" si="10"/>
        <v/>
      </c>
      <c r="J100" s="22" t="str">
        <f t="shared" si="10"/>
        <v/>
      </c>
      <c r="K100" s="22" t="str">
        <f t="shared" si="10"/>
        <v/>
      </c>
      <c r="L100" s="22" t="str">
        <f t="shared" si="10"/>
        <v/>
      </c>
      <c r="M100" s="22" t="str">
        <f t="shared" si="10"/>
        <v/>
      </c>
      <c r="N100" s="22" t="str">
        <f t="shared" si="10"/>
        <v/>
      </c>
      <c r="O100" s="22" t="str">
        <f t="shared" si="10"/>
        <v/>
      </c>
      <c r="P100" s="22" t="str">
        <f t="shared" si="10"/>
        <v/>
      </c>
      <c r="Q100" s="22" t="str">
        <f t="shared" si="10"/>
        <v/>
      </c>
      <c r="R100" s="22" t="str">
        <f t="shared" si="10"/>
        <v/>
      </c>
      <c r="S100" s="22" t="str">
        <f t="shared" si="10"/>
        <v/>
      </c>
      <c r="T100" s="22" t="str">
        <f t="shared" si="10"/>
        <v/>
      </c>
      <c r="U100" s="22" t="str">
        <f t="shared" si="10"/>
        <v/>
      </c>
      <c r="V100" s="22" t="str">
        <f t="shared" si="10"/>
        <v/>
      </c>
      <c r="W100" s="22" t="str">
        <f t="shared" si="10"/>
        <v/>
      </c>
      <c r="X100" s="22" t="str">
        <f t="shared" si="10"/>
        <v/>
      </c>
      <c r="Y100" s="22" t="str">
        <f t="shared" si="10"/>
        <v/>
      </c>
      <c r="Z100" s="22" t="str">
        <f t="shared" si="10"/>
        <v/>
      </c>
      <c r="AA100" s="22" t="str">
        <f t="shared" si="10"/>
        <v/>
      </c>
      <c r="AB100" s="22" t="str">
        <f t="shared" si="10"/>
        <v/>
      </c>
      <c r="AC100" s="22" t="str">
        <f t="shared" si="10"/>
        <v/>
      </c>
      <c r="AD100" s="22" t="str">
        <f t="shared" si="10"/>
        <v/>
      </c>
      <c r="AE100" s="22" t="str">
        <f t="shared" si="10"/>
        <v/>
      </c>
      <c r="AF100" s="22" t="str">
        <f t="shared" si="10"/>
        <v/>
      </c>
      <c r="AG100" s="22" t="str">
        <f t="shared" si="10"/>
        <v/>
      </c>
      <c r="AH100" s="22" t="str">
        <f t="shared" si="10"/>
        <v/>
      </c>
      <c r="AI100" s="22" t="str">
        <f t="shared" si="10"/>
        <v/>
      </c>
      <c r="AJ100" s="22" t="str">
        <f t="shared" si="10"/>
        <v/>
      </c>
      <c r="AK100" s="22" t="str">
        <f t="shared" si="10"/>
        <v/>
      </c>
      <c r="AL100" s="22" t="str">
        <f t="shared" si="10"/>
        <v/>
      </c>
      <c r="AM100" s="22" t="str">
        <f t="shared" si="10"/>
        <v/>
      </c>
      <c r="AN100" s="22" t="str">
        <f t="shared" si="10"/>
        <v/>
      </c>
      <c r="AO100" s="22" t="str">
        <f t="shared" si="10"/>
        <v/>
      </c>
      <c r="AP100" s="22" t="str">
        <f t="shared" si="10"/>
        <v/>
      </c>
      <c r="AQ100" s="22" t="str">
        <f t="shared" si="10"/>
        <v/>
      </c>
      <c r="AR100" s="22" t="str">
        <f t="shared" si="10"/>
        <v/>
      </c>
      <c r="AS100" s="22" t="str">
        <f t="shared" si="10"/>
        <v/>
      </c>
      <c r="AT100" s="22" t="str">
        <f t="shared" si="10"/>
        <v/>
      </c>
      <c r="AU100" s="22" t="str">
        <f t="shared" si="10"/>
        <v/>
      </c>
      <c r="AV100" s="22" t="str">
        <f t="shared" si="10"/>
        <v/>
      </c>
      <c r="AW100" s="22" t="str">
        <f t="shared" si="10"/>
        <v/>
      </c>
      <c r="AX100" s="22" t="str">
        <f t="shared" si="10"/>
        <v/>
      </c>
      <c r="AY100" s="22" t="str">
        <f t="shared" si="10"/>
        <v/>
      </c>
      <c r="AZ100" s="22" t="str">
        <f t="shared" si="10"/>
        <v/>
      </c>
      <c r="BA100" s="22" t="str">
        <f t="shared" si="10"/>
        <v/>
      </c>
      <c r="BB100" s="22" t="str">
        <f t="shared" si="10"/>
        <v/>
      </c>
      <c r="BC100" s="22" t="str">
        <f t="shared" si="10"/>
        <v/>
      </c>
      <c r="BD100" s="22" t="str">
        <f t="shared" si="10"/>
        <v/>
      </c>
      <c r="BE100" s="22" t="str">
        <f t="shared" si="10"/>
        <v/>
      </c>
      <c r="BF100" s="22" t="str">
        <f t="shared" si="10"/>
        <v/>
      </c>
      <c r="BG100" s="22" t="str">
        <f t="shared" si="10"/>
        <v/>
      </c>
      <c r="BH100" s="22" t="str">
        <f t="shared" si="10"/>
        <v/>
      </c>
      <c r="BI100" s="22" t="str">
        <f t="shared" si="10"/>
        <v/>
      </c>
      <c r="BJ100" s="22" t="str">
        <f t="shared" si="10"/>
        <v/>
      </c>
      <c r="BK100" s="22" t="str">
        <f t="shared" si="10"/>
        <v/>
      </c>
      <c r="BL100" s="22" t="str">
        <f t="shared" si="10"/>
        <v/>
      </c>
      <c r="BM100" s="22" t="str">
        <f t="shared" si="10"/>
        <v/>
      </c>
      <c r="BN100" s="22" t="str">
        <f t="shared" si="10"/>
        <v/>
      </c>
      <c r="BO100" s="22" t="str">
        <f t="shared" si="10"/>
        <v/>
      </c>
      <c r="BP100" s="22" t="str">
        <f t="shared" si="10"/>
        <v/>
      </c>
      <c r="BQ100" s="22" t="str">
        <f t="shared" ref="BQ100:DD100" si="11">BQ62</f>
        <v/>
      </c>
      <c r="BR100" s="22" t="str">
        <f t="shared" si="11"/>
        <v/>
      </c>
      <c r="BS100" s="22" t="str">
        <f t="shared" si="11"/>
        <v/>
      </c>
      <c r="BT100" s="22" t="str">
        <f t="shared" si="11"/>
        <v/>
      </c>
      <c r="BU100" s="22" t="str">
        <f t="shared" si="11"/>
        <v/>
      </c>
      <c r="BV100" s="22" t="str">
        <f t="shared" si="11"/>
        <v/>
      </c>
      <c r="BW100" s="22" t="str">
        <f t="shared" si="11"/>
        <v/>
      </c>
      <c r="BX100" s="22" t="str">
        <f t="shared" si="11"/>
        <v/>
      </c>
      <c r="BY100" s="22" t="str">
        <f t="shared" si="11"/>
        <v/>
      </c>
      <c r="BZ100" s="22" t="str">
        <f t="shared" si="11"/>
        <v/>
      </c>
      <c r="CA100" s="22" t="str">
        <f t="shared" si="11"/>
        <v/>
      </c>
      <c r="CB100" s="22" t="str">
        <f t="shared" si="11"/>
        <v/>
      </c>
      <c r="CC100" s="22" t="str">
        <f t="shared" si="11"/>
        <v/>
      </c>
      <c r="CD100" s="22" t="str">
        <f t="shared" si="11"/>
        <v/>
      </c>
      <c r="CE100" s="22" t="str">
        <f t="shared" si="11"/>
        <v/>
      </c>
      <c r="CF100" s="22" t="str">
        <f t="shared" si="11"/>
        <v/>
      </c>
      <c r="CG100" s="22" t="str">
        <f t="shared" si="11"/>
        <v/>
      </c>
      <c r="CH100" s="22" t="str">
        <f t="shared" si="11"/>
        <v/>
      </c>
      <c r="CI100" s="22" t="str">
        <f t="shared" si="11"/>
        <v/>
      </c>
      <c r="CJ100" s="22" t="str">
        <f t="shared" si="11"/>
        <v/>
      </c>
      <c r="CK100" s="22" t="str">
        <f t="shared" si="11"/>
        <v/>
      </c>
      <c r="CL100" s="22" t="str">
        <f t="shared" si="11"/>
        <v/>
      </c>
      <c r="CM100" s="22" t="str">
        <f t="shared" si="11"/>
        <v/>
      </c>
      <c r="CN100" s="22" t="str">
        <f t="shared" si="11"/>
        <v/>
      </c>
      <c r="CO100" s="22" t="str">
        <f t="shared" si="11"/>
        <v/>
      </c>
      <c r="CP100" s="22" t="str">
        <f t="shared" si="11"/>
        <v/>
      </c>
      <c r="CQ100" s="22" t="str">
        <f t="shared" si="11"/>
        <v/>
      </c>
      <c r="CR100" s="22" t="str">
        <f t="shared" si="11"/>
        <v/>
      </c>
      <c r="CS100" s="22" t="str">
        <f t="shared" si="11"/>
        <v/>
      </c>
      <c r="CT100" s="22" t="str">
        <f t="shared" si="11"/>
        <v/>
      </c>
      <c r="CU100" s="22" t="str">
        <f t="shared" si="11"/>
        <v/>
      </c>
      <c r="CV100" s="22" t="str">
        <f t="shared" si="11"/>
        <v/>
      </c>
      <c r="CW100" s="22" t="str">
        <f t="shared" si="11"/>
        <v/>
      </c>
      <c r="CX100" s="22" t="str">
        <f t="shared" si="11"/>
        <v/>
      </c>
      <c r="CY100" s="22" t="str">
        <f t="shared" si="11"/>
        <v/>
      </c>
      <c r="CZ100" s="22" t="str">
        <f t="shared" si="11"/>
        <v/>
      </c>
      <c r="DA100" s="22" t="str">
        <f t="shared" si="11"/>
        <v/>
      </c>
      <c r="DB100" s="22" t="str">
        <f t="shared" si="11"/>
        <v/>
      </c>
      <c r="DC100" s="22" t="str">
        <f t="shared" si="11"/>
        <v/>
      </c>
      <c r="DD100" s="22" t="str">
        <f t="shared" si="11"/>
        <v/>
      </c>
    </row>
    <row r="101" spans="3:108" ht="15">
      <c r="C101" s="16" t="s">
        <v>48</v>
      </c>
      <c r="D101" s="22">
        <f>D66</f>
        <v>0</v>
      </c>
      <c r="E101" s="22" t="str">
        <f t="shared" ref="E101:BP101" si="12">E66</f>
        <v/>
      </c>
      <c r="F101" s="22" t="str">
        <f t="shared" si="12"/>
        <v/>
      </c>
      <c r="G101" s="22" t="str">
        <f t="shared" si="12"/>
        <v/>
      </c>
      <c r="H101" s="22" t="str">
        <f t="shared" si="12"/>
        <v/>
      </c>
      <c r="I101" s="22" t="str">
        <f t="shared" si="12"/>
        <v/>
      </c>
      <c r="J101" s="22" t="str">
        <f t="shared" si="12"/>
        <v/>
      </c>
      <c r="K101" s="22" t="str">
        <f t="shared" si="12"/>
        <v/>
      </c>
      <c r="L101" s="22" t="str">
        <f t="shared" si="12"/>
        <v/>
      </c>
      <c r="M101" s="22" t="str">
        <f t="shared" si="12"/>
        <v/>
      </c>
      <c r="N101" s="22" t="str">
        <f t="shared" si="12"/>
        <v/>
      </c>
      <c r="O101" s="22" t="str">
        <f t="shared" si="12"/>
        <v/>
      </c>
      <c r="P101" s="22" t="str">
        <f t="shared" si="12"/>
        <v/>
      </c>
      <c r="Q101" s="22" t="str">
        <f t="shared" si="12"/>
        <v/>
      </c>
      <c r="R101" s="22" t="str">
        <f t="shared" si="12"/>
        <v/>
      </c>
      <c r="S101" s="22" t="str">
        <f t="shared" si="12"/>
        <v/>
      </c>
      <c r="T101" s="22" t="str">
        <f t="shared" si="12"/>
        <v/>
      </c>
      <c r="U101" s="22" t="str">
        <f t="shared" si="12"/>
        <v/>
      </c>
      <c r="V101" s="22" t="str">
        <f t="shared" si="12"/>
        <v/>
      </c>
      <c r="W101" s="22" t="str">
        <f t="shared" si="12"/>
        <v/>
      </c>
      <c r="X101" s="22" t="str">
        <f t="shared" si="12"/>
        <v/>
      </c>
      <c r="Y101" s="22" t="str">
        <f t="shared" si="12"/>
        <v/>
      </c>
      <c r="Z101" s="22" t="str">
        <f t="shared" si="12"/>
        <v/>
      </c>
      <c r="AA101" s="22" t="str">
        <f t="shared" si="12"/>
        <v/>
      </c>
      <c r="AB101" s="22" t="str">
        <f t="shared" si="12"/>
        <v/>
      </c>
      <c r="AC101" s="22" t="str">
        <f t="shared" si="12"/>
        <v/>
      </c>
      <c r="AD101" s="22" t="str">
        <f t="shared" si="12"/>
        <v/>
      </c>
      <c r="AE101" s="22" t="str">
        <f t="shared" si="12"/>
        <v/>
      </c>
      <c r="AF101" s="22" t="str">
        <f t="shared" si="12"/>
        <v/>
      </c>
      <c r="AG101" s="22" t="str">
        <f t="shared" si="12"/>
        <v/>
      </c>
      <c r="AH101" s="22" t="str">
        <f t="shared" si="12"/>
        <v/>
      </c>
      <c r="AI101" s="22" t="str">
        <f t="shared" si="12"/>
        <v/>
      </c>
      <c r="AJ101" s="22" t="str">
        <f t="shared" si="12"/>
        <v/>
      </c>
      <c r="AK101" s="22" t="str">
        <f t="shared" si="12"/>
        <v/>
      </c>
      <c r="AL101" s="22" t="str">
        <f t="shared" si="12"/>
        <v/>
      </c>
      <c r="AM101" s="22" t="str">
        <f t="shared" si="12"/>
        <v/>
      </c>
      <c r="AN101" s="22" t="str">
        <f t="shared" si="12"/>
        <v/>
      </c>
      <c r="AO101" s="22" t="str">
        <f t="shared" si="12"/>
        <v/>
      </c>
      <c r="AP101" s="22" t="str">
        <f t="shared" si="12"/>
        <v/>
      </c>
      <c r="AQ101" s="22" t="str">
        <f t="shared" si="12"/>
        <v/>
      </c>
      <c r="AR101" s="22" t="str">
        <f t="shared" si="12"/>
        <v/>
      </c>
      <c r="AS101" s="22" t="str">
        <f t="shared" si="12"/>
        <v/>
      </c>
      <c r="AT101" s="22" t="str">
        <f t="shared" si="12"/>
        <v/>
      </c>
      <c r="AU101" s="22" t="str">
        <f t="shared" si="12"/>
        <v/>
      </c>
      <c r="AV101" s="22" t="str">
        <f t="shared" si="12"/>
        <v/>
      </c>
      <c r="AW101" s="22" t="str">
        <f t="shared" si="12"/>
        <v/>
      </c>
      <c r="AX101" s="22" t="str">
        <f t="shared" si="12"/>
        <v/>
      </c>
      <c r="AY101" s="22" t="str">
        <f t="shared" si="12"/>
        <v/>
      </c>
      <c r="AZ101" s="22" t="str">
        <f t="shared" si="12"/>
        <v/>
      </c>
      <c r="BA101" s="22" t="str">
        <f t="shared" si="12"/>
        <v/>
      </c>
      <c r="BB101" s="22" t="str">
        <f t="shared" si="12"/>
        <v/>
      </c>
      <c r="BC101" s="22" t="str">
        <f t="shared" si="12"/>
        <v/>
      </c>
      <c r="BD101" s="22" t="str">
        <f t="shared" si="12"/>
        <v/>
      </c>
      <c r="BE101" s="22" t="str">
        <f t="shared" si="12"/>
        <v/>
      </c>
      <c r="BF101" s="22" t="str">
        <f t="shared" si="12"/>
        <v/>
      </c>
      <c r="BG101" s="22" t="str">
        <f t="shared" si="12"/>
        <v/>
      </c>
      <c r="BH101" s="22" t="str">
        <f t="shared" si="12"/>
        <v/>
      </c>
      <c r="BI101" s="22" t="str">
        <f t="shared" si="12"/>
        <v/>
      </c>
      <c r="BJ101" s="22" t="str">
        <f t="shared" si="12"/>
        <v/>
      </c>
      <c r="BK101" s="22" t="str">
        <f t="shared" si="12"/>
        <v/>
      </c>
      <c r="BL101" s="22" t="str">
        <f t="shared" si="12"/>
        <v/>
      </c>
      <c r="BM101" s="22" t="str">
        <f t="shared" si="12"/>
        <v/>
      </c>
      <c r="BN101" s="22" t="str">
        <f t="shared" si="12"/>
        <v/>
      </c>
      <c r="BO101" s="22" t="str">
        <f t="shared" si="12"/>
        <v/>
      </c>
      <c r="BP101" s="22" t="str">
        <f t="shared" si="12"/>
        <v/>
      </c>
      <c r="BQ101" s="22" t="str">
        <f t="shared" ref="BQ101:DD101" si="13">BQ66</f>
        <v/>
      </c>
      <c r="BR101" s="22" t="str">
        <f t="shared" si="13"/>
        <v/>
      </c>
      <c r="BS101" s="22" t="str">
        <f t="shared" si="13"/>
        <v/>
      </c>
      <c r="BT101" s="22" t="str">
        <f t="shared" si="13"/>
        <v/>
      </c>
      <c r="BU101" s="22" t="str">
        <f t="shared" si="13"/>
        <v/>
      </c>
      <c r="BV101" s="22" t="str">
        <f t="shared" si="13"/>
        <v/>
      </c>
      <c r="BW101" s="22" t="str">
        <f t="shared" si="13"/>
        <v/>
      </c>
      <c r="BX101" s="22" t="str">
        <f t="shared" si="13"/>
        <v/>
      </c>
      <c r="BY101" s="22" t="str">
        <f t="shared" si="13"/>
        <v/>
      </c>
      <c r="BZ101" s="22" t="str">
        <f t="shared" si="13"/>
        <v/>
      </c>
      <c r="CA101" s="22" t="str">
        <f t="shared" si="13"/>
        <v/>
      </c>
      <c r="CB101" s="22" t="str">
        <f t="shared" si="13"/>
        <v/>
      </c>
      <c r="CC101" s="22" t="str">
        <f t="shared" si="13"/>
        <v/>
      </c>
      <c r="CD101" s="22" t="str">
        <f t="shared" si="13"/>
        <v/>
      </c>
      <c r="CE101" s="22" t="str">
        <f t="shared" si="13"/>
        <v/>
      </c>
      <c r="CF101" s="22" t="str">
        <f t="shared" si="13"/>
        <v/>
      </c>
      <c r="CG101" s="22" t="str">
        <f t="shared" si="13"/>
        <v/>
      </c>
      <c r="CH101" s="22" t="str">
        <f t="shared" si="13"/>
        <v/>
      </c>
      <c r="CI101" s="22" t="str">
        <f t="shared" si="13"/>
        <v/>
      </c>
      <c r="CJ101" s="22" t="str">
        <f t="shared" si="13"/>
        <v/>
      </c>
      <c r="CK101" s="22" t="str">
        <f t="shared" si="13"/>
        <v/>
      </c>
      <c r="CL101" s="22" t="str">
        <f t="shared" si="13"/>
        <v/>
      </c>
      <c r="CM101" s="22" t="str">
        <f t="shared" si="13"/>
        <v/>
      </c>
      <c r="CN101" s="22" t="str">
        <f t="shared" si="13"/>
        <v/>
      </c>
      <c r="CO101" s="22" t="str">
        <f t="shared" si="13"/>
        <v/>
      </c>
      <c r="CP101" s="22" t="str">
        <f t="shared" si="13"/>
        <v/>
      </c>
      <c r="CQ101" s="22" t="str">
        <f t="shared" si="13"/>
        <v/>
      </c>
      <c r="CR101" s="22" t="str">
        <f t="shared" si="13"/>
        <v/>
      </c>
      <c r="CS101" s="22" t="str">
        <f t="shared" si="13"/>
        <v/>
      </c>
      <c r="CT101" s="22" t="str">
        <f t="shared" si="13"/>
        <v/>
      </c>
      <c r="CU101" s="22" t="str">
        <f t="shared" si="13"/>
        <v/>
      </c>
      <c r="CV101" s="22" t="str">
        <f t="shared" si="13"/>
        <v/>
      </c>
      <c r="CW101" s="22" t="str">
        <f t="shared" si="13"/>
        <v/>
      </c>
      <c r="CX101" s="22" t="str">
        <f t="shared" si="13"/>
        <v/>
      </c>
      <c r="CY101" s="22" t="str">
        <f t="shared" si="13"/>
        <v/>
      </c>
      <c r="CZ101" s="22" t="str">
        <f t="shared" si="13"/>
        <v/>
      </c>
      <c r="DA101" s="22" t="str">
        <f t="shared" si="13"/>
        <v/>
      </c>
      <c r="DB101" s="22" t="str">
        <f t="shared" si="13"/>
        <v/>
      </c>
      <c r="DC101" s="22" t="str">
        <f t="shared" si="13"/>
        <v/>
      </c>
      <c r="DD101" s="22" t="str">
        <f t="shared" si="13"/>
        <v/>
      </c>
    </row>
    <row r="102" spans="3:108" ht="15">
      <c r="C102" s="16" t="s">
        <v>49</v>
      </c>
      <c r="D102" s="22">
        <f>D70</f>
        <v>0</v>
      </c>
      <c r="E102" s="22" t="str">
        <f t="shared" ref="E102:BP102" si="14">E70</f>
        <v/>
      </c>
      <c r="F102" s="22" t="str">
        <f t="shared" si="14"/>
        <v/>
      </c>
      <c r="G102" s="22" t="str">
        <f t="shared" si="14"/>
        <v/>
      </c>
      <c r="H102" s="22" t="str">
        <f t="shared" si="14"/>
        <v/>
      </c>
      <c r="I102" s="22" t="str">
        <f t="shared" si="14"/>
        <v/>
      </c>
      <c r="J102" s="22" t="str">
        <f t="shared" si="14"/>
        <v/>
      </c>
      <c r="K102" s="22" t="str">
        <f t="shared" si="14"/>
        <v/>
      </c>
      <c r="L102" s="22" t="str">
        <f t="shared" si="14"/>
        <v/>
      </c>
      <c r="M102" s="22" t="str">
        <f t="shared" si="14"/>
        <v/>
      </c>
      <c r="N102" s="22" t="str">
        <f t="shared" si="14"/>
        <v/>
      </c>
      <c r="O102" s="22" t="str">
        <f t="shared" si="14"/>
        <v/>
      </c>
      <c r="P102" s="22" t="str">
        <f t="shared" si="14"/>
        <v/>
      </c>
      <c r="Q102" s="22" t="str">
        <f t="shared" si="14"/>
        <v/>
      </c>
      <c r="R102" s="22" t="str">
        <f t="shared" si="14"/>
        <v/>
      </c>
      <c r="S102" s="22" t="str">
        <f t="shared" si="14"/>
        <v/>
      </c>
      <c r="T102" s="22" t="str">
        <f t="shared" si="14"/>
        <v/>
      </c>
      <c r="U102" s="22" t="str">
        <f t="shared" si="14"/>
        <v/>
      </c>
      <c r="V102" s="22" t="str">
        <f t="shared" si="14"/>
        <v/>
      </c>
      <c r="W102" s="22" t="str">
        <f t="shared" si="14"/>
        <v/>
      </c>
      <c r="X102" s="22" t="str">
        <f t="shared" si="14"/>
        <v/>
      </c>
      <c r="Y102" s="22" t="str">
        <f t="shared" si="14"/>
        <v/>
      </c>
      <c r="Z102" s="22" t="str">
        <f t="shared" si="14"/>
        <v/>
      </c>
      <c r="AA102" s="22" t="str">
        <f t="shared" si="14"/>
        <v/>
      </c>
      <c r="AB102" s="22" t="str">
        <f t="shared" si="14"/>
        <v/>
      </c>
      <c r="AC102" s="22" t="str">
        <f t="shared" si="14"/>
        <v/>
      </c>
      <c r="AD102" s="22" t="str">
        <f t="shared" si="14"/>
        <v/>
      </c>
      <c r="AE102" s="22" t="str">
        <f t="shared" si="14"/>
        <v/>
      </c>
      <c r="AF102" s="22" t="str">
        <f t="shared" si="14"/>
        <v/>
      </c>
      <c r="AG102" s="22" t="str">
        <f t="shared" si="14"/>
        <v/>
      </c>
      <c r="AH102" s="22" t="str">
        <f t="shared" si="14"/>
        <v/>
      </c>
      <c r="AI102" s="22" t="str">
        <f t="shared" si="14"/>
        <v/>
      </c>
      <c r="AJ102" s="22" t="str">
        <f t="shared" si="14"/>
        <v/>
      </c>
      <c r="AK102" s="22" t="str">
        <f t="shared" si="14"/>
        <v/>
      </c>
      <c r="AL102" s="22" t="str">
        <f t="shared" si="14"/>
        <v/>
      </c>
      <c r="AM102" s="22" t="str">
        <f t="shared" si="14"/>
        <v/>
      </c>
      <c r="AN102" s="22" t="str">
        <f t="shared" si="14"/>
        <v/>
      </c>
      <c r="AO102" s="22" t="str">
        <f t="shared" si="14"/>
        <v/>
      </c>
      <c r="AP102" s="22" t="str">
        <f t="shared" si="14"/>
        <v/>
      </c>
      <c r="AQ102" s="22" t="str">
        <f t="shared" si="14"/>
        <v/>
      </c>
      <c r="AR102" s="22" t="str">
        <f t="shared" si="14"/>
        <v/>
      </c>
      <c r="AS102" s="22" t="str">
        <f t="shared" si="14"/>
        <v/>
      </c>
      <c r="AT102" s="22" t="str">
        <f t="shared" si="14"/>
        <v/>
      </c>
      <c r="AU102" s="22" t="str">
        <f t="shared" si="14"/>
        <v/>
      </c>
      <c r="AV102" s="22" t="str">
        <f t="shared" si="14"/>
        <v/>
      </c>
      <c r="AW102" s="22" t="str">
        <f t="shared" si="14"/>
        <v/>
      </c>
      <c r="AX102" s="22" t="str">
        <f t="shared" si="14"/>
        <v/>
      </c>
      <c r="AY102" s="22" t="str">
        <f t="shared" si="14"/>
        <v/>
      </c>
      <c r="AZ102" s="22" t="str">
        <f t="shared" si="14"/>
        <v/>
      </c>
      <c r="BA102" s="22" t="str">
        <f t="shared" si="14"/>
        <v/>
      </c>
      <c r="BB102" s="22" t="str">
        <f t="shared" si="14"/>
        <v/>
      </c>
      <c r="BC102" s="22" t="str">
        <f t="shared" si="14"/>
        <v/>
      </c>
      <c r="BD102" s="22" t="str">
        <f t="shared" si="14"/>
        <v/>
      </c>
      <c r="BE102" s="22" t="str">
        <f t="shared" si="14"/>
        <v/>
      </c>
      <c r="BF102" s="22" t="str">
        <f t="shared" si="14"/>
        <v/>
      </c>
      <c r="BG102" s="22" t="str">
        <f t="shared" si="14"/>
        <v/>
      </c>
      <c r="BH102" s="22" t="str">
        <f t="shared" si="14"/>
        <v/>
      </c>
      <c r="BI102" s="22" t="str">
        <f t="shared" si="14"/>
        <v/>
      </c>
      <c r="BJ102" s="22" t="str">
        <f t="shared" si="14"/>
        <v/>
      </c>
      <c r="BK102" s="22" t="str">
        <f t="shared" si="14"/>
        <v/>
      </c>
      <c r="BL102" s="22" t="str">
        <f t="shared" si="14"/>
        <v/>
      </c>
      <c r="BM102" s="22" t="str">
        <f t="shared" si="14"/>
        <v/>
      </c>
      <c r="BN102" s="22" t="str">
        <f t="shared" si="14"/>
        <v/>
      </c>
      <c r="BO102" s="22" t="str">
        <f t="shared" si="14"/>
        <v/>
      </c>
      <c r="BP102" s="22" t="str">
        <f t="shared" si="14"/>
        <v/>
      </c>
      <c r="BQ102" s="22" t="str">
        <f t="shared" ref="BQ102:DD102" si="15">BQ70</f>
        <v/>
      </c>
      <c r="BR102" s="22" t="str">
        <f t="shared" si="15"/>
        <v/>
      </c>
      <c r="BS102" s="22" t="str">
        <f t="shared" si="15"/>
        <v/>
      </c>
      <c r="BT102" s="22" t="str">
        <f t="shared" si="15"/>
        <v/>
      </c>
      <c r="BU102" s="22" t="str">
        <f t="shared" si="15"/>
        <v/>
      </c>
      <c r="BV102" s="22" t="str">
        <f t="shared" si="15"/>
        <v/>
      </c>
      <c r="BW102" s="22" t="str">
        <f t="shared" si="15"/>
        <v/>
      </c>
      <c r="BX102" s="22" t="str">
        <f t="shared" si="15"/>
        <v/>
      </c>
      <c r="BY102" s="22" t="str">
        <f t="shared" si="15"/>
        <v/>
      </c>
      <c r="BZ102" s="22" t="str">
        <f t="shared" si="15"/>
        <v/>
      </c>
      <c r="CA102" s="22" t="str">
        <f t="shared" si="15"/>
        <v/>
      </c>
      <c r="CB102" s="22" t="str">
        <f t="shared" si="15"/>
        <v/>
      </c>
      <c r="CC102" s="22" t="str">
        <f t="shared" si="15"/>
        <v/>
      </c>
      <c r="CD102" s="22" t="str">
        <f t="shared" si="15"/>
        <v/>
      </c>
      <c r="CE102" s="22" t="str">
        <f t="shared" si="15"/>
        <v/>
      </c>
      <c r="CF102" s="22" t="str">
        <f t="shared" si="15"/>
        <v/>
      </c>
      <c r="CG102" s="22" t="str">
        <f t="shared" si="15"/>
        <v/>
      </c>
      <c r="CH102" s="22" t="str">
        <f t="shared" si="15"/>
        <v/>
      </c>
      <c r="CI102" s="22" t="str">
        <f t="shared" si="15"/>
        <v/>
      </c>
      <c r="CJ102" s="22" t="str">
        <f t="shared" si="15"/>
        <v/>
      </c>
      <c r="CK102" s="22" t="str">
        <f t="shared" si="15"/>
        <v/>
      </c>
      <c r="CL102" s="22" t="str">
        <f t="shared" si="15"/>
        <v/>
      </c>
      <c r="CM102" s="22" t="str">
        <f t="shared" si="15"/>
        <v/>
      </c>
      <c r="CN102" s="22" t="str">
        <f t="shared" si="15"/>
        <v/>
      </c>
      <c r="CO102" s="22" t="str">
        <f t="shared" si="15"/>
        <v/>
      </c>
      <c r="CP102" s="22" t="str">
        <f t="shared" si="15"/>
        <v/>
      </c>
      <c r="CQ102" s="22" t="str">
        <f t="shared" si="15"/>
        <v/>
      </c>
      <c r="CR102" s="22" t="str">
        <f t="shared" si="15"/>
        <v/>
      </c>
      <c r="CS102" s="22" t="str">
        <f t="shared" si="15"/>
        <v/>
      </c>
      <c r="CT102" s="22" t="str">
        <f t="shared" si="15"/>
        <v/>
      </c>
      <c r="CU102" s="22" t="str">
        <f t="shared" si="15"/>
        <v/>
      </c>
      <c r="CV102" s="22" t="str">
        <f t="shared" si="15"/>
        <v/>
      </c>
      <c r="CW102" s="22" t="str">
        <f t="shared" si="15"/>
        <v/>
      </c>
      <c r="CX102" s="22" t="str">
        <f t="shared" si="15"/>
        <v/>
      </c>
      <c r="CY102" s="22" t="str">
        <f t="shared" si="15"/>
        <v/>
      </c>
      <c r="CZ102" s="22" t="str">
        <f t="shared" si="15"/>
        <v/>
      </c>
      <c r="DA102" s="22" t="str">
        <f t="shared" si="15"/>
        <v/>
      </c>
      <c r="DB102" s="22" t="str">
        <f t="shared" si="15"/>
        <v/>
      </c>
      <c r="DC102" s="22" t="str">
        <f t="shared" si="15"/>
        <v/>
      </c>
      <c r="DD102" s="22" t="str">
        <f t="shared" si="15"/>
        <v/>
      </c>
    </row>
    <row r="103" spans="3:108" ht="15">
      <c r="C103" s="16" t="s">
        <v>50</v>
      </c>
      <c r="D103" s="22">
        <f>D74</f>
        <v>0</v>
      </c>
      <c r="E103" s="22" t="str">
        <f t="shared" ref="E103:BP103" si="16">E74</f>
        <v/>
      </c>
      <c r="F103" s="22" t="str">
        <f t="shared" si="16"/>
        <v/>
      </c>
      <c r="G103" s="22" t="str">
        <f t="shared" si="16"/>
        <v/>
      </c>
      <c r="H103" s="22" t="str">
        <f t="shared" si="16"/>
        <v/>
      </c>
      <c r="I103" s="22" t="str">
        <f t="shared" si="16"/>
        <v/>
      </c>
      <c r="J103" s="22" t="str">
        <f t="shared" si="16"/>
        <v/>
      </c>
      <c r="K103" s="22" t="str">
        <f t="shared" si="16"/>
        <v/>
      </c>
      <c r="L103" s="22" t="str">
        <f t="shared" si="16"/>
        <v/>
      </c>
      <c r="M103" s="22" t="str">
        <f t="shared" si="16"/>
        <v/>
      </c>
      <c r="N103" s="22" t="str">
        <f t="shared" si="16"/>
        <v/>
      </c>
      <c r="O103" s="22" t="str">
        <f t="shared" si="16"/>
        <v/>
      </c>
      <c r="P103" s="22" t="str">
        <f t="shared" si="16"/>
        <v/>
      </c>
      <c r="Q103" s="22" t="str">
        <f t="shared" si="16"/>
        <v/>
      </c>
      <c r="R103" s="22" t="str">
        <f t="shared" si="16"/>
        <v/>
      </c>
      <c r="S103" s="22" t="str">
        <f t="shared" si="16"/>
        <v/>
      </c>
      <c r="T103" s="22" t="str">
        <f t="shared" si="16"/>
        <v/>
      </c>
      <c r="U103" s="22" t="str">
        <f t="shared" si="16"/>
        <v/>
      </c>
      <c r="V103" s="22" t="str">
        <f t="shared" si="16"/>
        <v/>
      </c>
      <c r="W103" s="22" t="str">
        <f t="shared" si="16"/>
        <v/>
      </c>
      <c r="X103" s="22" t="str">
        <f t="shared" si="16"/>
        <v/>
      </c>
      <c r="Y103" s="22" t="str">
        <f t="shared" si="16"/>
        <v/>
      </c>
      <c r="Z103" s="22" t="str">
        <f t="shared" si="16"/>
        <v/>
      </c>
      <c r="AA103" s="22" t="str">
        <f t="shared" si="16"/>
        <v/>
      </c>
      <c r="AB103" s="22" t="str">
        <f t="shared" si="16"/>
        <v/>
      </c>
      <c r="AC103" s="22" t="str">
        <f t="shared" si="16"/>
        <v/>
      </c>
      <c r="AD103" s="22" t="str">
        <f t="shared" si="16"/>
        <v/>
      </c>
      <c r="AE103" s="22" t="str">
        <f t="shared" si="16"/>
        <v/>
      </c>
      <c r="AF103" s="22" t="str">
        <f t="shared" si="16"/>
        <v/>
      </c>
      <c r="AG103" s="22" t="str">
        <f t="shared" si="16"/>
        <v/>
      </c>
      <c r="AH103" s="22" t="str">
        <f t="shared" si="16"/>
        <v/>
      </c>
      <c r="AI103" s="22" t="str">
        <f t="shared" si="16"/>
        <v/>
      </c>
      <c r="AJ103" s="22" t="str">
        <f t="shared" si="16"/>
        <v/>
      </c>
      <c r="AK103" s="22" t="str">
        <f t="shared" si="16"/>
        <v/>
      </c>
      <c r="AL103" s="22" t="str">
        <f t="shared" si="16"/>
        <v/>
      </c>
      <c r="AM103" s="22" t="str">
        <f t="shared" si="16"/>
        <v/>
      </c>
      <c r="AN103" s="22" t="str">
        <f t="shared" si="16"/>
        <v/>
      </c>
      <c r="AO103" s="22" t="str">
        <f t="shared" si="16"/>
        <v/>
      </c>
      <c r="AP103" s="22" t="str">
        <f t="shared" si="16"/>
        <v/>
      </c>
      <c r="AQ103" s="22" t="str">
        <f t="shared" si="16"/>
        <v/>
      </c>
      <c r="AR103" s="22" t="str">
        <f t="shared" si="16"/>
        <v/>
      </c>
      <c r="AS103" s="22" t="str">
        <f t="shared" si="16"/>
        <v/>
      </c>
      <c r="AT103" s="22" t="str">
        <f t="shared" si="16"/>
        <v/>
      </c>
      <c r="AU103" s="22" t="str">
        <f t="shared" si="16"/>
        <v/>
      </c>
      <c r="AV103" s="22" t="str">
        <f t="shared" si="16"/>
        <v/>
      </c>
      <c r="AW103" s="22" t="str">
        <f t="shared" si="16"/>
        <v/>
      </c>
      <c r="AX103" s="22" t="str">
        <f t="shared" si="16"/>
        <v/>
      </c>
      <c r="AY103" s="22" t="str">
        <f t="shared" si="16"/>
        <v/>
      </c>
      <c r="AZ103" s="22" t="str">
        <f t="shared" si="16"/>
        <v/>
      </c>
      <c r="BA103" s="22" t="str">
        <f t="shared" si="16"/>
        <v/>
      </c>
      <c r="BB103" s="22" t="str">
        <f t="shared" si="16"/>
        <v/>
      </c>
      <c r="BC103" s="22" t="str">
        <f t="shared" si="16"/>
        <v/>
      </c>
      <c r="BD103" s="22" t="str">
        <f t="shared" si="16"/>
        <v/>
      </c>
      <c r="BE103" s="22" t="str">
        <f t="shared" si="16"/>
        <v/>
      </c>
      <c r="BF103" s="22" t="str">
        <f t="shared" si="16"/>
        <v/>
      </c>
      <c r="BG103" s="22" t="str">
        <f t="shared" si="16"/>
        <v/>
      </c>
      <c r="BH103" s="22" t="str">
        <f t="shared" si="16"/>
        <v/>
      </c>
      <c r="BI103" s="22" t="str">
        <f t="shared" si="16"/>
        <v/>
      </c>
      <c r="BJ103" s="22" t="str">
        <f t="shared" si="16"/>
        <v/>
      </c>
      <c r="BK103" s="22" t="str">
        <f t="shared" si="16"/>
        <v/>
      </c>
      <c r="BL103" s="22" t="str">
        <f t="shared" si="16"/>
        <v/>
      </c>
      <c r="BM103" s="22" t="str">
        <f t="shared" si="16"/>
        <v/>
      </c>
      <c r="BN103" s="22" t="str">
        <f t="shared" si="16"/>
        <v/>
      </c>
      <c r="BO103" s="22" t="str">
        <f t="shared" si="16"/>
        <v/>
      </c>
      <c r="BP103" s="22" t="str">
        <f t="shared" si="16"/>
        <v/>
      </c>
      <c r="BQ103" s="22" t="str">
        <f t="shared" ref="BQ103:DD103" si="17">BQ74</f>
        <v/>
      </c>
      <c r="BR103" s="22" t="str">
        <f t="shared" si="17"/>
        <v/>
      </c>
      <c r="BS103" s="22" t="str">
        <f t="shared" si="17"/>
        <v/>
      </c>
      <c r="BT103" s="22" t="str">
        <f t="shared" si="17"/>
        <v/>
      </c>
      <c r="BU103" s="22" t="str">
        <f t="shared" si="17"/>
        <v/>
      </c>
      <c r="BV103" s="22" t="str">
        <f t="shared" si="17"/>
        <v/>
      </c>
      <c r="BW103" s="22" t="str">
        <f t="shared" si="17"/>
        <v/>
      </c>
      <c r="BX103" s="22" t="str">
        <f t="shared" si="17"/>
        <v/>
      </c>
      <c r="BY103" s="22" t="str">
        <f t="shared" si="17"/>
        <v/>
      </c>
      <c r="BZ103" s="22" t="str">
        <f t="shared" si="17"/>
        <v/>
      </c>
      <c r="CA103" s="22" t="str">
        <f t="shared" si="17"/>
        <v/>
      </c>
      <c r="CB103" s="22" t="str">
        <f t="shared" si="17"/>
        <v/>
      </c>
      <c r="CC103" s="22" t="str">
        <f t="shared" si="17"/>
        <v/>
      </c>
      <c r="CD103" s="22" t="str">
        <f t="shared" si="17"/>
        <v/>
      </c>
      <c r="CE103" s="22" t="str">
        <f t="shared" si="17"/>
        <v/>
      </c>
      <c r="CF103" s="22" t="str">
        <f t="shared" si="17"/>
        <v/>
      </c>
      <c r="CG103" s="22" t="str">
        <f t="shared" si="17"/>
        <v/>
      </c>
      <c r="CH103" s="22" t="str">
        <f t="shared" si="17"/>
        <v/>
      </c>
      <c r="CI103" s="22" t="str">
        <f t="shared" si="17"/>
        <v/>
      </c>
      <c r="CJ103" s="22" t="str">
        <f t="shared" si="17"/>
        <v/>
      </c>
      <c r="CK103" s="22" t="str">
        <f t="shared" si="17"/>
        <v/>
      </c>
      <c r="CL103" s="22" t="str">
        <f t="shared" si="17"/>
        <v/>
      </c>
      <c r="CM103" s="22" t="str">
        <f t="shared" si="17"/>
        <v/>
      </c>
      <c r="CN103" s="22" t="str">
        <f t="shared" si="17"/>
        <v/>
      </c>
      <c r="CO103" s="22" t="str">
        <f t="shared" si="17"/>
        <v/>
      </c>
      <c r="CP103" s="22" t="str">
        <f t="shared" si="17"/>
        <v/>
      </c>
      <c r="CQ103" s="22" t="str">
        <f t="shared" si="17"/>
        <v/>
      </c>
      <c r="CR103" s="22" t="str">
        <f t="shared" si="17"/>
        <v/>
      </c>
      <c r="CS103" s="22" t="str">
        <f t="shared" si="17"/>
        <v/>
      </c>
      <c r="CT103" s="22" t="str">
        <f t="shared" si="17"/>
        <v/>
      </c>
      <c r="CU103" s="22" t="str">
        <f t="shared" si="17"/>
        <v/>
      </c>
      <c r="CV103" s="22" t="str">
        <f t="shared" si="17"/>
        <v/>
      </c>
      <c r="CW103" s="22" t="str">
        <f t="shared" si="17"/>
        <v/>
      </c>
      <c r="CX103" s="22" t="str">
        <f t="shared" si="17"/>
        <v/>
      </c>
      <c r="CY103" s="22" t="str">
        <f t="shared" si="17"/>
        <v/>
      </c>
      <c r="CZ103" s="22" t="str">
        <f t="shared" si="17"/>
        <v/>
      </c>
      <c r="DA103" s="22" t="str">
        <f t="shared" si="17"/>
        <v/>
      </c>
      <c r="DB103" s="22" t="str">
        <f t="shared" si="17"/>
        <v/>
      </c>
      <c r="DC103" s="22" t="str">
        <f t="shared" si="17"/>
        <v/>
      </c>
      <c r="DD103" s="22" t="str">
        <f t="shared" si="17"/>
        <v/>
      </c>
    </row>
    <row r="104" spans="3:108" ht="15">
      <c r="C104" s="16" t="s">
        <v>51</v>
      </c>
      <c r="D104" s="22">
        <f>D78</f>
        <v>0</v>
      </c>
      <c r="E104" s="22" t="str">
        <f t="shared" ref="E104:BP104" si="18">E78</f>
        <v/>
      </c>
      <c r="F104" s="22" t="str">
        <f t="shared" si="18"/>
        <v/>
      </c>
      <c r="G104" s="22" t="str">
        <f t="shared" si="18"/>
        <v/>
      </c>
      <c r="H104" s="22" t="str">
        <f t="shared" si="18"/>
        <v/>
      </c>
      <c r="I104" s="22" t="str">
        <f t="shared" si="18"/>
        <v/>
      </c>
      <c r="J104" s="22" t="str">
        <f t="shared" si="18"/>
        <v/>
      </c>
      <c r="K104" s="22" t="str">
        <f t="shared" si="18"/>
        <v/>
      </c>
      <c r="L104" s="22" t="str">
        <f t="shared" si="18"/>
        <v/>
      </c>
      <c r="M104" s="22" t="str">
        <f t="shared" si="18"/>
        <v/>
      </c>
      <c r="N104" s="22" t="str">
        <f t="shared" si="18"/>
        <v/>
      </c>
      <c r="O104" s="22" t="str">
        <f t="shared" si="18"/>
        <v/>
      </c>
      <c r="P104" s="22" t="str">
        <f t="shared" si="18"/>
        <v/>
      </c>
      <c r="Q104" s="22" t="str">
        <f t="shared" si="18"/>
        <v/>
      </c>
      <c r="R104" s="22" t="str">
        <f t="shared" si="18"/>
        <v/>
      </c>
      <c r="S104" s="22" t="str">
        <f t="shared" si="18"/>
        <v/>
      </c>
      <c r="T104" s="22" t="str">
        <f t="shared" si="18"/>
        <v/>
      </c>
      <c r="U104" s="22" t="str">
        <f t="shared" si="18"/>
        <v/>
      </c>
      <c r="V104" s="22" t="str">
        <f t="shared" si="18"/>
        <v/>
      </c>
      <c r="W104" s="22" t="str">
        <f t="shared" si="18"/>
        <v/>
      </c>
      <c r="X104" s="22" t="str">
        <f t="shared" si="18"/>
        <v/>
      </c>
      <c r="Y104" s="22" t="str">
        <f t="shared" si="18"/>
        <v/>
      </c>
      <c r="Z104" s="22" t="str">
        <f t="shared" si="18"/>
        <v/>
      </c>
      <c r="AA104" s="22" t="str">
        <f t="shared" si="18"/>
        <v/>
      </c>
      <c r="AB104" s="22" t="str">
        <f t="shared" si="18"/>
        <v/>
      </c>
      <c r="AC104" s="22" t="str">
        <f t="shared" si="18"/>
        <v/>
      </c>
      <c r="AD104" s="22" t="str">
        <f t="shared" si="18"/>
        <v/>
      </c>
      <c r="AE104" s="22" t="str">
        <f t="shared" si="18"/>
        <v/>
      </c>
      <c r="AF104" s="22" t="str">
        <f t="shared" si="18"/>
        <v/>
      </c>
      <c r="AG104" s="22" t="str">
        <f t="shared" si="18"/>
        <v/>
      </c>
      <c r="AH104" s="22" t="str">
        <f t="shared" si="18"/>
        <v/>
      </c>
      <c r="AI104" s="22" t="str">
        <f t="shared" si="18"/>
        <v/>
      </c>
      <c r="AJ104" s="22" t="str">
        <f t="shared" si="18"/>
        <v/>
      </c>
      <c r="AK104" s="22" t="str">
        <f t="shared" si="18"/>
        <v/>
      </c>
      <c r="AL104" s="22" t="str">
        <f t="shared" si="18"/>
        <v/>
      </c>
      <c r="AM104" s="22" t="str">
        <f t="shared" si="18"/>
        <v/>
      </c>
      <c r="AN104" s="22" t="str">
        <f t="shared" si="18"/>
        <v/>
      </c>
      <c r="AO104" s="22" t="str">
        <f t="shared" si="18"/>
        <v/>
      </c>
      <c r="AP104" s="22" t="str">
        <f t="shared" si="18"/>
        <v/>
      </c>
      <c r="AQ104" s="22" t="str">
        <f t="shared" si="18"/>
        <v/>
      </c>
      <c r="AR104" s="22" t="str">
        <f t="shared" si="18"/>
        <v/>
      </c>
      <c r="AS104" s="22" t="str">
        <f t="shared" si="18"/>
        <v/>
      </c>
      <c r="AT104" s="22" t="str">
        <f t="shared" si="18"/>
        <v/>
      </c>
      <c r="AU104" s="22" t="str">
        <f t="shared" si="18"/>
        <v/>
      </c>
      <c r="AV104" s="22" t="str">
        <f t="shared" si="18"/>
        <v/>
      </c>
      <c r="AW104" s="22" t="str">
        <f t="shared" si="18"/>
        <v/>
      </c>
      <c r="AX104" s="22" t="str">
        <f t="shared" si="18"/>
        <v/>
      </c>
      <c r="AY104" s="22" t="str">
        <f t="shared" si="18"/>
        <v/>
      </c>
      <c r="AZ104" s="22" t="str">
        <f t="shared" si="18"/>
        <v/>
      </c>
      <c r="BA104" s="22" t="str">
        <f t="shared" si="18"/>
        <v/>
      </c>
      <c r="BB104" s="22" t="str">
        <f t="shared" si="18"/>
        <v/>
      </c>
      <c r="BC104" s="22" t="str">
        <f t="shared" si="18"/>
        <v/>
      </c>
      <c r="BD104" s="22" t="str">
        <f t="shared" si="18"/>
        <v/>
      </c>
      <c r="BE104" s="22" t="str">
        <f t="shared" si="18"/>
        <v/>
      </c>
      <c r="BF104" s="22" t="str">
        <f t="shared" si="18"/>
        <v/>
      </c>
      <c r="BG104" s="22" t="str">
        <f t="shared" si="18"/>
        <v/>
      </c>
      <c r="BH104" s="22" t="str">
        <f t="shared" si="18"/>
        <v/>
      </c>
      <c r="BI104" s="22" t="str">
        <f t="shared" si="18"/>
        <v/>
      </c>
      <c r="BJ104" s="22" t="str">
        <f t="shared" si="18"/>
        <v/>
      </c>
      <c r="BK104" s="22" t="str">
        <f t="shared" si="18"/>
        <v/>
      </c>
      <c r="BL104" s="22" t="str">
        <f t="shared" si="18"/>
        <v/>
      </c>
      <c r="BM104" s="22" t="str">
        <f t="shared" si="18"/>
        <v/>
      </c>
      <c r="BN104" s="22" t="str">
        <f t="shared" si="18"/>
        <v/>
      </c>
      <c r="BO104" s="22" t="str">
        <f t="shared" si="18"/>
        <v/>
      </c>
      <c r="BP104" s="22" t="str">
        <f t="shared" si="18"/>
        <v/>
      </c>
      <c r="BQ104" s="22" t="str">
        <f t="shared" ref="BQ104:DD104" si="19">BQ78</f>
        <v/>
      </c>
      <c r="BR104" s="22" t="str">
        <f t="shared" si="19"/>
        <v/>
      </c>
      <c r="BS104" s="22" t="str">
        <f t="shared" si="19"/>
        <v/>
      </c>
      <c r="BT104" s="22" t="str">
        <f t="shared" si="19"/>
        <v/>
      </c>
      <c r="BU104" s="22" t="str">
        <f t="shared" si="19"/>
        <v/>
      </c>
      <c r="BV104" s="22" t="str">
        <f t="shared" si="19"/>
        <v/>
      </c>
      <c r="BW104" s="22" t="str">
        <f t="shared" si="19"/>
        <v/>
      </c>
      <c r="BX104" s="22" t="str">
        <f t="shared" si="19"/>
        <v/>
      </c>
      <c r="BY104" s="22" t="str">
        <f t="shared" si="19"/>
        <v/>
      </c>
      <c r="BZ104" s="22" t="str">
        <f t="shared" si="19"/>
        <v/>
      </c>
      <c r="CA104" s="22" t="str">
        <f t="shared" si="19"/>
        <v/>
      </c>
      <c r="CB104" s="22" t="str">
        <f t="shared" si="19"/>
        <v/>
      </c>
      <c r="CC104" s="22" t="str">
        <f t="shared" si="19"/>
        <v/>
      </c>
      <c r="CD104" s="22" t="str">
        <f t="shared" si="19"/>
        <v/>
      </c>
      <c r="CE104" s="22" t="str">
        <f t="shared" si="19"/>
        <v/>
      </c>
      <c r="CF104" s="22" t="str">
        <f t="shared" si="19"/>
        <v/>
      </c>
      <c r="CG104" s="22" t="str">
        <f t="shared" si="19"/>
        <v/>
      </c>
      <c r="CH104" s="22" t="str">
        <f t="shared" si="19"/>
        <v/>
      </c>
      <c r="CI104" s="22" t="str">
        <f t="shared" si="19"/>
        <v/>
      </c>
      <c r="CJ104" s="22" t="str">
        <f t="shared" si="19"/>
        <v/>
      </c>
      <c r="CK104" s="22" t="str">
        <f t="shared" si="19"/>
        <v/>
      </c>
      <c r="CL104" s="22" t="str">
        <f t="shared" si="19"/>
        <v/>
      </c>
      <c r="CM104" s="22" t="str">
        <f t="shared" si="19"/>
        <v/>
      </c>
      <c r="CN104" s="22" t="str">
        <f t="shared" si="19"/>
        <v/>
      </c>
      <c r="CO104" s="22" t="str">
        <f t="shared" si="19"/>
        <v/>
      </c>
      <c r="CP104" s="22" t="str">
        <f t="shared" si="19"/>
        <v/>
      </c>
      <c r="CQ104" s="22" t="str">
        <f t="shared" si="19"/>
        <v/>
      </c>
      <c r="CR104" s="22" t="str">
        <f t="shared" si="19"/>
        <v/>
      </c>
      <c r="CS104" s="22" t="str">
        <f t="shared" si="19"/>
        <v/>
      </c>
      <c r="CT104" s="22" t="str">
        <f t="shared" si="19"/>
        <v/>
      </c>
      <c r="CU104" s="22" t="str">
        <f t="shared" si="19"/>
        <v/>
      </c>
      <c r="CV104" s="22" t="str">
        <f t="shared" si="19"/>
        <v/>
      </c>
      <c r="CW104" s="22" t="str">
        <f t="shared" si="19"/>
        <v/>
      </c>
      <c r="CX104" s="22" t="str">
        <f t="shared" si="19"/>
        <v/>
      </c>
      <c r="CY104" s="22" t="str">
        <f t="shared" si="19"/>
        <v/>
      </c>
      <c r="CZ104" s="22" t="str">
        <f t="shared" si="19"/>
        <v/>
      </c>
      <c r="DA104" s="22" t="str">
        <f t="shared" si="19"/>
        <v/>
      </c>
      <c r="DB104" s="22" t="str">
        <f t="shared" si="19"/>
        <v/>
      </c>
      <c r="DC104" s="22" t="str">
        <f t="shared" si="19"/>
        <v/>
      </c>
      <c r="DD104" s="22" t="str">
        <f t="shared" si="19"/>
        <v/>
      </c>
    </row>
    <row r="105" spans="3:108">
      <c r="C105" s="4"/>
      <c r="D105" s="4"/>
    </row>
    <row r="106" spans="3:108">
      <c r="C106" s="4"/>
      <c r="D106" s="4"/>
    </row>
    <row r="107" spans="3:108">
      <c r="C107" s="4"/>
      <c r="D107" s="4"/>
    </row>
    <row r="108" spans="3:108">
      <c r="C108" s="4"/>
      <c r="D108" s="96"/>
      <c r="E108" s="97"/>
      <c r="F108" s="97"/>
      <c r="G108" s="97"/>
      <c r="H108" s="97"/>
      <c r="I108" s="97"/>
      <c r="J108" s="97"/>
      <c r="K108" s="97"/>
      <c r="L108" s="97"/>
      <c r="M108" s="97"/>
    </row>
    <row r="109" spans="3:108">
      <c r="C109" s="4"/>
      <c r="D109" s="4"/>
    </row>
    <row r="110" spans="3:108">
      <c r="C110" s="4"/>
      <c r="D110" s="4"/>
    </row>
    <row r="111" spans="3:108">
      <c r="C111" s="4"/>
      <c r="D111" s="4"/>
    </row>
    <row r="112" spans="3:108">
      <c r="C112" s="4"/>
      <c r="D112" s="4"/>
    </row>
    <row r="113" spans="3:4">
      <c r="C113" s="4"/>
      <c r="D113" s="4"/>
    </row>
    <row r="114" spans="3:4">
      <c r="C114" s="4"/>
      <c r="D114" s="4"/>
    </row>
    <row r="115" spans="3:4">
      <c r="C115" s="4"/>
      <c r="D115" s="4"/>
    </row>
    <row r="116" spans="3:4">
      <c r="C116" s="4"/>
      <c r="D116" s="4"/>
    </row>
    <row r="117" spans="3:4">
      <c r="C117" s="4"/>
      <c r="D117" s="4"/>
    </row>
    <row r="118" spans="3:4">
      <c r="C118" s="4"/>
      <c r="D118" s="4"/>
    </row>
    <row r="119" spans="3:4">
      <c r="C119" s="4"/>
      <c r="D119" s="4"/>
    </row>
    <row r="120" spans="3:4">
      <c r="C120" s="4"/>
      <c r="D120" s="4"/>
    </row>
    <row r="121" spans="3:4">
      <c r="C121" s="4"/>
      <c r="D121" s="4"/>
    </row>
    <row r="122" spans="3:4">
      <c r="C122" s="4"/>
      <c r="D122" s="4"/>
    </row>
  </sheetData>
  <mergeCells count="1">
    <mergeCell ref="B5:D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2.xml><?xml version="1.0" encoding="utf-8"?>
<ct:contentTypeSchema xmlns:ct="http://schemas.microsoft.com/office/2006/metadata/contentType" xmlns:ma="http://schemas.microsoft.com/office/2006/metadata/properties/metaAttributes" ct:_="" ma:_="" ma:contentTypeName="Document" ma:contentTypeID="0x010100126E0EF8A39ACA4E955CC46D5121891A" ma:contentTypeVersion="16" ma:contentTypeDescription="Create a new document." ma:contentTypeScope="" ma:versionID="dc14d0b086b00663479c4d0e025f8bb4">
  <xsd:schema xmlns:xsd="http://www.w3.org/2001/XMLSchema" xmlns:xs="http://www.w3.org/2001/XMLSchema" xmlns:p="http://schemas.microsoft.com/office/2006/metadata/properties" xmlns:ns2="1ec13ef6-b592-4a35-a70a-4a7bf88d28f8" xmlns:ns3="e15a352c-03e4-441f-bdab-e0ed32f80229" targetNamespace="http://schemas.microsoft.com/office/2006/metadata/properties" ma:root="true" ma:fieldsID="6325954b631c51db510a5f83c6c88b82" ns2:_="" ns3:_="">
    <xsd:import namespace="1ec13ef6-b592-4a35-a70a-4a7bf88d28f8"/>
    <xsd:import namespace="e15a352c-03e4-441f-bdab-e0ed32f802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c13ef6-b592-4a35-a70a-4a7bf88d28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5a352c-03e4-441f-bdab-e0ed32f8022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B389E4-4DFB-4FAB-AE6D-4371D6807767}">
  <ds:schemaRefs>
    <ds:schemaRef ds:uri="http://schemas.microsoft.com/PowerBIAddIn"/>
  </ds:schemaRefs>
</ds:datastoreItem>
</file>

<file path=customXml/itemProps2.xml><?xml version="1.0" encoding="utf-8"?>
<ds:datastoreItem xmlns:ds="http://schemas.openxmlformats.org/officeDocument/2006/customXml" ds:itemID="{4541D016-66B9-43AE-B178-8154453A1EE4}"/>
</file>

<file path=customXml/itemProps3.xml><?xml version="1.0" encoding="utf-8"?>
<ds:datastoreItem xmlns:ds="http://schemas.openxmlformats.org/officeDocument/2006/customXml" ds:itemID="{A5DD6432-F62E-45C4-9C65-70673876F723}">
  <ds:schemaRefs>
    <ds:schemaRef ds:uri="http://schemas.microsoft.com/office/2006/metadata/longProperties"/>
  </ds:schemaRefs>
</ds:datastoreItem>
</file>

<file path=customXml/itemProps4.xml><?xml version="1.0" encoding="utf-8"?>
<ds:datastoreItem xmlns:ds="http://schemas.openxmlformats.org/officeDocument/2006/customXml" ds:itemID="{4DE5B600-4D48-420C-AC6B-3757D9F37D42}">
  <ds:schemaRefs>
    <ds:schemaRef ds:uri="http://purl.org/dc/dcmitype/"/>
    <ds:schemaRef ds:uri="http://www.w3.org/XML/1998/namespace"/>
    <ds:schemaRef ds:uri="http://purl.org/dc/terms/"/>
    <ds:schemaRef ds:uri="http://purl.org/dc/elements/1.1/"/>
    <ds:schemaRef ds:uri="http://schemas.microsoft.com/office/2006/documentManagement/types"/>
    <ds:schemaRef ds:uri="9b36109d-eec4-40b4-85ca-fd13f9ea47ec"/>
    <ds:schemaRef ds:uri="http://schemas.openxmlformats.org/package/2006/metadata/core-properties"/>
    <ds:schemaRef ds:uri="http://schemas.microsoft.com/office/2006/metadata/properties"/>
    <ds:schemaRef ds:uri="http://schemas.microsoft.com/office/infopath/2007/PartnerControls"/>
    <ds:schemaRef ds:uri="c3e7f516-6380-445d-a8c3-34e3405214b0"/>
    <ds:schemaRef ds:uri="5709912f-0eca-41ac-b519-ab1cdc3775ee"/>
    <ds:schemaRef ds:uri="5bda285d-b07c-45b8-af75-61aa862bece5"/>
  </ds:schemaRefs>
</ds:datastoreItem>
</file>

<file path=customXml/itemProps5.xml><?xml version="1.0" encoding="utf-8"?>
<ds:datastoreItem xmlns:ds="http://schemas.openxmlformats.org/officeDocument/2006/customXml" ds:itemID="{D3FAC2BF-4468-4505-9DB5-C4DA131376B2}">
  <ds:schemaRefs>
    <ds:schemaRef ds:uri="http://schemas.microsoft.com/sharepoint/v3/contenttype/forms"/>
  </ds:schemaRefs>
</ds:datastoreItem>
</file>

<file path=docMetadata/LabelInfo.xml><?xml version="1.0" encoding="utf-8"?>
<clbl:labelList xmlns:clbl="http://schemas.microsoft.com/office/2020/mipLabelMetadata">
  <clbl:label id="{59096ad9-8b60-446a-90b7-017dbb9421a3}" enabled="1" method="Standard" siteId="{3d234255-e20f-4205-88a5-9658a402999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Instructions</vt:lpstr>
      <vt:lpstr>Applicability</vt:lpstr>
      <vt:lpstr>General parameters</vt:lpstr>
      <vt:lpstr>Option-specific inputs</vt:lpstr>
      <vt:lpstr>Calculation</vt:lpstr>
      <vt:lpstr>Results</vt:lpstr>
      <vt:lpstr>References</vt:lpstr>
      <vt:lpstr>Dynamic Charts</vt:lpstr>
      <vt:lpstr>References!Print_Area</vt:lpstr>
      <vt:lpstr>References!Print_Titles</vt:lpstr>
    </vt:vector>
  </TitlesOfParts>
  <Manager/>
  <Company>NSW Procurement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Procurement Risk Register</dc:title>
  <dc:subject>Procurement Risk Register</dc:subject>
  <dc:creator>gregory.smith@finance.nsw.gov.au</dc:creator>
  <cp:keywords/>
  <dc:description/>
  <cp:lastModifiedBy>Jessica Vorreiter</cp:lastModifiedBy>
  <cp:revision/>
  <dcterms:created xsi:type="dcterms:W3CDTF">2005-08-17T04:23:13Z</dcterms:created>
  <dcterms:modified xsi:type="dcterms:W3CDTF">2025-07-01T02:10:39Z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unction">
    <vt:lpwstr>Category Management</vt:lpwstr>
  </property>
  <property fmtid="{D5CDD505-2E9C-101B-9397-08002B2CF9AE}" pid="3" name="Step">
    <vt:lpwstr>P1 Analyse Business Needs</vt:lpwstr>
  </property>
  <property fmtid="{D5CDD505-2E9C-101B-9397-08002B2CF9AE}" pid="4" name="Document Type">
    <vt:lpwstr>Tool</vt:lpwstr>
  </property>
  <property fmtid="{D5CDD505-2E9C-101B-9397-08002B2CF9AE}" pid="5" name="Mandatory Template">
    <vt:lpwstr/>
  </property>
  <property fmtid="{D5CDD505-2E9C-101B-9397-08002B2CF9AE}" pid="6" name="Description0">
    <vt:lpwstr>https://servicefirstcloud.sharepoint.com/sites/NSWProcurement/SGPMO/library/Library/Forms/DispForm.aspx?ID=79, Risk Assessment Tool</vt:lpwstr>
  </property>
  <property fmtid="{D5CDD505-2E9C-101B-9397-08002B2CF9AE}" pid="7" name="Active Document">
    <vt:lpwstr>1</vt:lpwstr>
  </property>
  <property fmtid="{D5CDD505-2E9C-101B-9397-08002B2CF9AE}" pid="8" name="Document Details">
    <vt:lpwstr/>
  </property>
  <property fmtid="{D5CDD505-2E9C-101B-9397-08002B2CF9AE}" pid="9" name="ContentTypeId">
    <vt:lpwstr>0x010100126E0EF8A39ACA4E955CC46D5121891A</vt:lpwstr>
  </property>
  <property fmtid="{D5CDD505-2E9C-101B-9397-08002B2CF9AE}" pid="10" name="TaxKeyword">
    <vt:lpwstr/>
  </property>
  <property fmtid="{D5CDD505-2E9C-101B-9397-08002B2CF9AE}" pid="11" name="MediaServiceImageTags">
    <vt:lpwstr/>
  </property>
  <property fmtid="{D5CDD505-2E9C-101B-9397-08002B2CF9AE}" pid="12" name="Order">
    <vt:r8>20900</vt:r8>
  </property>
  <property fmtid="{D5CDD505-2E9C-101B-9397-08002B2CF9AE}" pid="13" name="xd_Signature">
    <vt:bool>false</vt:bool>
  </property>
  <property fmtid="{D5CDD505-2E9C-101B-9397-08002B2CF9AE}" pid="14" name="xd_ProgID">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y fmtid="{D5CDD505-2E9C-101B-9397-08002B2CF9AE}" pid="19" name="Opus_Office">
    <vt:lpwstr>1;#AUAll|41aa2a25-5c60-499f-893b-5accce0b8d67</vt:lpwstr>
  </property>
  <property fmtid="{D5CDD505-2E9C-101B-9397-08002B2CF9AE}" pid="20" name="Document_Type">
    <vt:lpwstr/>
  </property>
  <property fmtid="{D5CDD505-2E9C-101B-9397-08002B2CF9AE}" pid="21" name="Document_Status">
    <vt:lpwstr/>
  </property>
  <property fmtid="{D5CDD505-2E9C-101B-9397-08002B2CF9AE}" pid="22" name="Client_Name">
    <vt:lpwstr>2;#Department of Climate Change, Energy, the Environment and Water NSW|10a02aaf-bfaf-42de-89d1-dacc10598eae</vt:lpwstr>
  </property>
</Properties>
</file>